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9590" firstSheet="4" activeTab="7"/>
  </bookViews>
  <sheets>
    <sheet name="Customers_Raw" sheetId="1" r:id="rId1"/>
    <sheet name="Orders_Raw" sheetId="2" r:id="rId2"/>
    <sheet name="Order_Items_Raw" sheetId="3" r:id="rId3"/>
    <sheet name="Returns_Raw" sheetId="5" r:id="rId4"/>
    <sheet name="Products_Raw" sheetId="4" r:id="rId5"/>
    <sheet name="Returns pivot" sheetId="12" r:id="rId6"/>
    <sheet name="Dashboard_Pivots" sheetId="10" r:id="rId7"/>
    <sheet name="Dashboard" sheetId="9" r:id="rId8"/>
  </sheets>
  <definedNames>
    <definedName name="_xlnm._FilterDatabase" localSheetId="0" hidden="1">Customers_Raw!$A$1:$E$601</definedName>
    <definedName name="_xlnm._FilterDatabase" localSheetId="1" hidden="1">Orders_Raw!$A$1:$F$2501</definedName>
    <definedName name="_xlnm._FilterDatabase" localSheetId="3" hidden="1">Returns_Raw!$A$1:$D$175</definedName>
    <definedName name="_xlnm._FilterDatabase" localSheetId="4" hidden="1">Products_Raw!$A$1:$D$81</definedName>
    <definedName name="Slicer_Sales_Channel">#N/A</definedName>
    <definedName name="Slicer_Order_Status">#N/A</definedName>
    <definedName name="Slicer_Customer_Segment">#N/A</definedName>
    <definedName name="_xlnm._FilterDatabase" localSheetId="2" hidden="1">Order_Items_Raw!$A$1:$M$3755</definedName>
  </definedNames>
  <calcPr calcId="191029"/>
  <pivotCaches>
    <pivotCache cacheId="0" r:id="rId9"/>
    <pivotCache cacheId="1" r:id="rId10"/>
  </pivotCaches>
  <extLst>
    <ext xmlns:x14="http://schemas.microsoft.com/office/spreadsheetml/2009/9/main" uri="{BBE1A952-AA13-448e-AADC-164F8A28A991}">
      <x14:slicerCaches>
        <x14:slicerCache r:id="rId13"/>
        <x14:slicerCache r:id="rId12"/>
        <x14:slicerCache r:id="rId11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<sst xmlns="http://schemas.openxmlformats.org/spreadsheetml/2006/main" count="27018" uniqueCount="3779">
  <si>
    <t>Customer_ID</t>
  </si>
  <si>
    <t>Customer_Name</t>
  </si>
  <si>
    <t>City</t>
  </si>
  <si>
    <t>Signup_Date</t>
  </si>
  <si>
    <t>Customer_Segment</t>
  </si>
  <si>
    <t>C10001</t>
  </si>
  <si>
    <t>Rahul Kumar</t>
  </si>
  <si>
    <t>Hyderabad</t>
  </si>
  <si>
    <t>Small Business</t>
  </si>
  <si>
    <t>C10002</t>
  </si>
  <si>
    <t>Kavya Arora</t>
  </si>
  <si>
    <t>Amritsar</t>
  </si>
  <si>
    <t>Corporate</t>
  </si>
  <si>
    <t>C10003</t>
  </si>
  <si>
    <t>Vikram Khanna</t>
  </si>
  <si>
    <t>C10004</t>
  </si>
  <si>
    <t>Rahul Chawla</t>
  </si>
  <si>
    <t>Delhi</t>
  </si>
  <si>
    <t>Consumer</t>
  </si>
  <si>
    <t>C10005</t>
  </si>
  <si>
    <t>Pooja Mehta</t>
  </si>
  <si>
    <t>Jaipur</t>
  </si>
  <si>
    <t>C10006</t>
  </si>
  <si>
    <t>Diya Arora</t>
  </si>
  <si>
    <t>Chandigarh</t>
  </si>
  <si>
    <t>C10007</t>
  </si>
  <si>
    <t>Arjun Kapoor</t>
  </si>
  <si>
    <t>C10008</t>
  </si>
  <si>
    <t>Aditya Malhotra</t>
  </si>
  <si>
    <t>Mumbai</t>
  </si>
  <si>
    <t>C10009</t>
  </si>
  <si>
    <t>Vivaan Kapoor</t>
  </si>
  <si>
    <t>C10010</t>
  </si>
  <si>
    <t>Isha Joshi</t>
  </si>
  <si>
    <t>C10011</t>
  </si>
  <si>
    <t>Karan Verma</t>
  </si>
  <si>
    <t>C10012</t>
  </si>
  <si>
    <t>Aarav Sethi</t>
  </si>
  <si>
    <t>Pune</t>
  </si>
  <si>
    <t>C10013</t>
  </si>
  <si>
    <t>Isha Bansal</t>
  </si>
  <si>
    <t>Gurugram</t>
  </si>
  <si>
    <t>C10014</t>
  </si>
  <si>
    <t>Riya Arora</t>
  </si>
  <si>
    <t>Ludhiana</t>
  </si>
  <si>
    <t>C10015</t>
  </si>
  <si>
    <t>Ananya Sethi</t>
  </si>
  <si>
    <t>C10016</t>
  </si>
  <si>
    <t>Sneha Mishra</t>
  </si>
  <si>
    <t>C10017</t>
  </si>
  <si>
    <t>Kavya Joshi</t>
  </si>
  <si>
    <t>C10018</t>
  </si>
  <si>
    <t xml:space="preserve">Pooja Sethi </t>
  </si>
  <si>
    <t>Bengaluru</t>
  </si>
  <si>
    <t>C10019</t>
  </si>
  <si>
    <t>Simran Bansal</t>
  </si>
  <si>
    <t>Noida</t>
  </si>
  <si>
    <t>C10020</t>
  </si>
  <si>
    <t>Aditya Gupta</t>
  </si>
  <si>
    <t>C10021</t>
  </si>
  <si>
    <t>C10022</t>
  </si>
  <si>
    <t>Nikhil Mehta</t>
  </si>
  <si>
    <t>C10023</t>
  </si>
  <si>
    <t>Neha Kumar</t>
  </si>
  <si>
    <t>C10024</t>
  </si>
  <si>
    <t>C10025</t>
  </si>
  <si>
    <t>Nikhil Chawla</t>
  </si>
  <si>
    <t>C10026</t>
  </si>
  <si>
    <t>Vivaan Kumar</t>
  </si>
  <si>
    <t>C10027</t>
  </si>
  <si>
    <t>Kavya Sethi</t>
  </si>
  <si>
    <t>C10028</t>
  </si>
  <si>
    <t>Rahul Sethi</t>
  </si>
  <si>
    <t>C10029</t>
  </si>
  <si>
    <t>Vikram Mishra</t>
  </si>
  <si>
    <t>C10030</t>
  </si>
  <si>
    <t>Aditya Joshi</t>
  </si>
  <si>
    <t>C10031</t>
  </si>
  <si>
    <t>Riya Kumar</t>
  </si>
  <si>
    <t>C10032</t>
  </si>
  <si>
    <t>Neha Kapoor</t>
  </si>
  <si>
    <t>C10033</t>
  </si>
  <si>
    <t>Arjun Verma</t>
  </si>
  <si>
    <t>C10034</t>
  </si>
  <si>
    <t>Karan Malhotra</t>
  </si>
  <si>
    <t>C10035</t>
  </si>
  <si>
    <t>Ananya Kumar</t>
  </si>
  <si>
    <t>C10036</t>
  </si>
  <si>
    <t>Neha Chawla</t>
  </si>
  <si>
    <t>C10037</t>
  </si>
  <si>
    <t>Isha Verma</t>
  </si>
  <si>
    <t>C10038</t>
  </si>
  <si>
    <t>Ananya Joshi</t>
  </si>
  <si>
    <t>C10039</t>
  </si>
  <si>
    <t>Arjun Joshi</t>
  </si>
  <si>
    <t>C10040</t>
  </si>
  <si>
    <t>C10041</t>
  </si>
  <si>
    <t>Vikram Joshi</t>
  </si>
  <si>
    <t>C10042</t>
  </si>
  <si>
    <t>Vikram Gupta</t>
  </si>
  <si>
    <t>C10043</t>
  </si>
  <si>
    <t>Sneha Khanna</t>
  </si>
  <si>
    <t>C10044</t>
  </si>
  <si>
    <t>Neha Mishra</t>
  </si>
  <si>
    <t>C10045</t>
  </si>
  <si>
    <t>Meera Bansal</t>
  </si>
  <si>
    <t>C10046</t>
  </si>
  <si>
    <t>Kavya Khanna</t>
  </si>
  <si>
    <t>C10047</t>
  </si>
  <si>
    <t>Aarav Bansal</t>
  </si>
  <si>
    <t>C10048</t>
  </si>
  <si>
    <t>Rahul Bansal</t>
  </si>
  <si>
    <t>C10049</t>
  </si>
  <si>
    <t>Mohali</t>
  </si>
  <si>
    <t>C10050</t>
  </si>
  <si>
    <t>Vikram Kapoor</t>
  </si>
  <si>
    <t>C10051</t>
  </si>
  <si>
    <t>Diya Singh</t>
  </si>
  <si>
    <t>C10052</t>
  </si>
  <si>
    <t>Riya Kapoor</t>
  </si>
  <si>
    <t>C10053</t>
  </si>
  <si>
    <t>Aditya Singh</t>
  </si>
  <si>
    <t>C10054</t>
  </si>
  <si>
    <t>Aarav Arora</t>
  </si>
  <si>
    <t>C10055</t>
  </si>
  <si>
    <t>Rohan Chawla</t>
  </si>
  <si>
    <t>C10056</t>
  </si>
  <si>
    <t>C10057</t>
  </si>
  <si>
    <t>Nikhil Sethi</t>
  </si>
  <si>
    <t>C10058</t>
  </si>
  <si>
    <t>C10059</t>
  </si>
  <si>
    <t>Vikram Sethi</t>
  </si>
  <si>
    <t>C10060</t>
  </si>
  <si>
    <t>Vivaan Sharma</t>
  </si>
  <si>
    <t>C10061</t>
  </si>
  <si>
    <t>Sneha Mehta</t>
  </si>
  <si>
    <t>C10062</t>
  </si>
  <si>
    <t>Rohan Singh</t>
  </si>
  <si>
    <t>C10063</t>
  </si>
  <si>
    <t>Isha Kapoor</t>
  </si>
  <si>
    <t>C10064</t>
  </si>
  <si>
    <t>Aditya Sharma</t>
  </si>
  <si>
    <t>C10065</t>
  </si>
  <si>
    <t>C10066</t>
  </si>
  <si>
    <t>C10067</t>
  </si>
  <si>
    <t>C10068</t>
  </si>
  <si>
    <t>C10069</t>
  </si>
  <si>
    <t>Priya Mehta</t>
  </si>
  <si>
    <t>C10070</t>
  </si>
  <si>
    <t>Nikhil Mishra</t>
  </si>
  <si>
    <t>C10071</t>
  </si>
  <si>
    <t>Kavya Chawla</t>
  </si>
  <si>
    <t>C10072</t>
  </si>
  <si>
    <t>C10073</t>
  </si>
  <si>
    <t>Meera Singh</t>
  </si>
  <si>
    <t>C10074</t>
  </si>
  <si>
    <t>Rahul Sharma</t>
  </si>
  <si>
    <t>C10075</t>
  </si>
  <si>
    <t>Simran Khanna</t>
  </si>
  <si>
    <t>C10076</t>
  </si>
  <si>
    <t>C10077</t>
  </si>
  <si>
    <t>Rohan Mehta</t>
  </si>
  <si>
    <t>C10078</t>
  </si>
  <si>
    <t>Rahul Khanna</t>
  </si>
  <si>
    <t>C10079</t>
  </si>
  <si>
    <t>C10080</t>
  </si>
  <si>
    <t>Arjun Khanna</t>
  </si>
  <si>
    <t>C10081</t>
  </si>
  <si>
    <t>Rahul Arora</t>
  </si>
  <si>
    <t>C10082</t>
  </si>
  <si>
    <t>Pooja Malhotra</t>
  </si>
  <si>
    <t>C10083</t>
  </si>
  <si>
    <t>Vivaan Chawla</t>
  </si>
  <si>
    <t>C10084</t>
  </si>
  <si>
    <t>Meera Joshi</t>
  </si>
  <si>
    <t>C10085</t>
  </si>
  <si>
    <t>Karan Sethi</t>
  </si>
  <si>
    <t>C10086</t>
  </si>
  <si>
    <t>Isha Sethi</t>
  </si>
  <si>
    <t>C10087</t>
  </si>
  <si>
    <t>Simran Joshi</t>
  </si>
  <si>
    <t>C10088</t>
  </si>
  <si>
    <t>Diya Chawla</t>
  </si>
  <si>
    <t>C10089</t>
  </si>
  <si>
    <t>Rahul Joshi</t>
  </si>
  <si>
    <t>C10090</t>
  </si>
  <si>
    <t>Aarav Sharma</t>
  </si>
  <si>
    <t>C10091</t>
  </si>
  <si>
    <t>C10092</t>
  </si>
  <si>
    <t>Nikhil Singh</t>
  </si>
  <si>
    <t>C10093</t>
  </si>
  <si>
    <t>Rahul Malhotra</t>
  </si>
  <si>
    <t>C10094</t>
  </si>
  <si>
    <t>Vikram Arora</t>
  </si>
  <si>
    <t>C10095</t>
  </si>
  <si>
    <t>Nikhil Joshi</t>
  </si>
  <si>
    <t>C10096</t>
  </si>
  <si>
    <t>Rohan Sharma</t>
  </si>
  <si>
    <t>C10097</t>
  </si>
  <si>
    <t>Pooja Chawla</t>
  </si>
  <si>
    <t>C10098</t>
  </si>
  <si>
    <t>C10099</t>
  </si>
  <si>
    <t>C10100</t>
  </si>
  <si>
    <t>Nikhil Kumar</t>
  </si>
  <si>
    <t>C10101</t>
  </si>
  <si>
    <t>Riya Joshi</t>
  </si>
  <si>
    <t>C10102</t>
  </si>
  <si>
    <t>Riya Chawla</t>
  </si>
  <si>
    <t>C10103</t>
  </si>
  <si>
    <t>Simran Sethi</t>
  </si>
  <si>
    <t>C10104</t>
  </si>
  <si>
    <t>Rahul Verma</t>
  </si>
  <si>
    <t>C10105</t>
  </si>
  <si>
    <t>C10106</t>
  </si>
  <si>
    <t>C10107</t>
  </si>
  <si>
    <t>C10108</t>
  </si>
  <si>
    <t>Riya Verma</t>
  </si>
  <si>
    <t>C10109</t>
  </si>
  <si>
    <t>Vivaan Sethi</t>
  </si>
  <si>
    <t>C10110</t>
  </si>
  <si>
    <t>C10111</t>
  </si>
  <si>
    <t>Aarav Singh</t>
  </si>
  <si>
    <t>C10112</t>
  </si>
  <si>
    <t>Vivaan Gupta</t>
  </si>
  <si>
    <t>C10113</t>
  </si>
  <si>
    <t>Isha Chawla</t>
  </si>
  <si>
    <t>C10114</t>
  </si>
  <si>
    <t>Karan Mehta</t>
  </si>
  <si>
    <t>C10115</t>
  </si>
  <si>
    <t>Arjun Mehta</t>
  </si>
  <si>
    <t>C10116</t>
  </si>
  <si>
    <t>Diya Kapoor</t>
  </si>
  <si>
    <t>C10117</t>
  </si>
  <si>
    <t>Riya Mishra</t>
  </si>
  <si>
    <t>C10118</t>
  </si>
  <si>
    <t>Karan Kapoor</t>
  </si>
  <si>
    <t>C10119</t>
  </si>
  <si>
    <t>Rohan Kumar</t>
  </si>
  <si>
    <t>C10120</t>
  </si>
  <si>
    <t>Vivaan Malhotra</t>
  </si>
  <si>
    <t>C10121</t>
  </si>
  <si>
    <t>Diya Mishra</t>
  </si>
  <si>
    <t>C10122</t>
  </si>
  <si>
    <t>Sneha Sharma</t>
  </si>
  <si>
    <t>C10123</t>
  </si>
  <si>
    <t>C10124</t>
  </si>
  <si>
    <t>Karan Khanna</t>
  </si>
  <si>
    <t>C10125</t>
  </si>
  <si>
    <t>Aditya Kumar</t>
  </si>
  <si>
    <t>C10126</t>
  </si>
  <si>
    <t>Arjun Singh</t>
  </si>
  <si>
    <t>C10127</t>
  </si>
  <si>
    <t>Aditya Mishra</t>
  </si>
  <si>
    <t>C10128</t>
  </si>
  <si>
    <t>Pooja Kumar</t>
  </si>
  <si>
    <t>C10129</t>
  </si>
  <si>
    <t>C10130</t>
  </si>
  <si>
    <t>Nikhil Sharma</t>
  </si>
  <si>
    <t>C10131</t>
  </si>
  <si>
    <t>Vikram Mehta</t>
  </si>
  <si>
    <t>C10132</t>
  </si>
  <si>
    <t>C10133</t>
  </si>
  <si>
    <t>C10134</t>
  </si>
  <si>
    <t>Neha Mehta</t>
  </si>
  <si>
    <t>C10135</t>
  </si>
  <si>
    <t>Ananya Singh</t>
  </si>
  <si>
    <t>C10136</t>
  </si>
  <si>
    <t>C10137</t>
  </si>
  <si>
    <t>Sneha Chawla</t>
  </si>
  <si>
    <t>C10138</t>
  </si>
  <si>
    <t>Sneha Bansal</t>
  </si>
  <si>
    <t>C10139</t>
  </si>
  <si>
    <t>C10140</t>
  </si>
  <si>
    <t>C10141</t>
  </si>
  <si>
    <t>Aarav Joshi</t>
  </si>
  <si>
    <t>C10142</t>
  </si>
  <si>
    <t>Isha Gupta</t>
  </si>
  <si>
    <t>C10143</t>
  </si>
  <si>
    <t>Rohan Arora</t>
  </si>
  <si>
    <t>C10144</t>
  </si>
  <si>
    <t>Nikhil Bansal</t>
  </si>
  <si>
    <t>C10145</t>
  </si>
  <si>
    <t>C10146</t>
  </si>
  <si>
    <t>Sneha Singh</t>
  </si>
  <si>
    <t>C10147</t>
  </si>
  <si>
    <t>Simran Kapoor</t>
  </si>
  <si>
    <t>C10148</t>
  </si>
  <si>
    <t>Aarav Kapoor</t>
  </si>
  <si>
    <t>C10149</t>
  </si>
  <si>
    <t>Simran Arora</t>
  </si>
  <si>
    <t>C10150</t>
  </si>
  <si>
    <t>C10151</t>
  </si>
  <si>
    <t>Arjun Malhotra</t>
  </si>
  <si>
    <t>C10152</t>
  </si>
  <si>
    <t>Vikram Kumar</t>
  </si>
  <si>
    <t>C10153</t>
  </si>
  <si>
    <t>C10154</t>
  </si>
  <si>
    <t>Aditya Bansal</t>
  </si>
  <si>
    <t>C10155</t>
  </si>
  <si>
    <t>Neha Joshi</t>
  </si>
  <si>
    <t>C10156</t>
  </si>
  <si>
    <t>Neha Verma</t>
  </si>
  <si>
    <t>C10157</t>
  </si>
  <si>
    <t>Aditya Khanna</t>
  </si>
  <si>
    <t>C10158</t>
  </si>
  <si>
    <t>C10159</t>
  </si>
  <si>
    <t>Aarav Kumar</t>
  </si>
  <si>
    <t>C10160</t>
  </si>
  <si>
    <t>C10161</t>
  </si>
  <si>
    <t>Sneha Kumar</t>
  </si>
  <si>
    <t>C10162</t>
  </si>
  <si>
    <t>C10163</t>
  </si>
  <si>
    <t>C10164</t>
  </si>
  <si>
    <t>C10165</t>
  </si>
  <si>
    <t>C10166</t>
  </si>
  <si>
    <t>Priya Joshi</t>
  </si>
  <si>
    <t>C10167</t>
  </si>
  <si>
    <t>C10168</t>
  </si>
  <si>
    <t>C10169</t>
  </si>
  <si>
    <t>C10170</t>
  </si>
  <si>
    <t>C10171</t>
  </si>
  <si>
    <t>C10172</t>
  </si>
  <si>
    <t>Kavya Sharma</t>
  </si>
  <si>
    <t>C10173</t>
  </si>
  <si>
    <t>Rohan Sethi</t>
  </si>
  <si>
    <t>C10174</t>
  </si>
  <si>
    <t>C10175</t>
  </si>
  <si>
    <t>C10176</t>
  </si>
  <si>
    <t>Riya Sharma</t>
  </si>
  <si>
    <t>C10177</t>
  </si>
  <si>
    <t>C10178</t>
  </si>
  <si>
    <t>Priya Gupta</t>
  </si>
  <si>
    <t>C10179</t>
  </si>
  <si>
    <t>Karan Singh</t>
  </si>
  <si>
    <t>C10180</t>
  </si>
  <si>
    <t>Nikhil Gupta</t>
  </si>
  <si>
    <t>C10181</t>
  </si>
  <si>
    <t>C10182</t>
  </si>
  <si>
    <t>Aditya Sethi</t>
  </si>
  <si>
    <t>C10183</t>
  </si>
  <si>
    <t>C10184</t>
  </si>
  <si>
    <t>C10185</t>
  </si>
  <si>
    <t>Neha Bansal</t>
  </si>
  <si>
    <t>C10186</t>
  </si>
  <si>
    <t>Ananya Mishra</t>
  </si>
  <si>
    <t>C10187</t>
  </si>
  <si>
    <t>Aditya Kapoor</t>
  </si>
  <si>
    <t>C10188</t>
  </si>
  <si>
    <t>Priya Kapoor</t>
  </si>
  <si>
    <t>C10189</t>
  </si>
  <si>
    <t>C10190</t>
  </si>
  <si>
    <t>Vivaan Mishra</t>
  </si>
  <si>
    <t>C10191</t>
  </si>
  <si>
    <t>Ananya Verma</t>
  </si>
  <si>
    <t>C10192</t>
  </si>
  <si>
    <t>C10193</t>
  </si>
  <si>
    <t>C10194</t>
  </si>
  <si>
    <t>Diya Malhotra</t>
  </si>
  <si>
    <t>C10195</t>
  </si>
  <si>
    <t>C10196</t>
  </si>
  <si>
    <t>Ananya Mehta</t>
  </si>
  <si>
    <t>C10197</t>
  </si>
  <si>
    <t>Aditya Verma</t>
  </si>
  <si>
    <t>C10198</t>
  </si>
  <si>
    <t>Meera Sethi</t>
  </si>
  <si>
    <t>C10199</t>
  </si>
  <si>
    <t>C10200</t>
  </si>
  <si>
    <t>C10201</t>
  </si>
  <si>
    <t>Simran Sharma</t>
  </si>
  <si>
    <t>C10202</t>
  </si>
  <si>
    <t>C10203</t>
  </si>
  <si>
    <t>Sneha Joshi</t>
  </si>
  <si>
    <t>C10204</t>
  </si>
  <si>
    <t>Isha Singh</t>
  </si>
  <si>
    <t>C10205</t>
  </si>
  <si>
    <t>C10206</t>
  </si>
  <si>
    <t>Vivaan Verma</t>
  </si>
  <si>
    <t>C10207</t>
  </si>
  <si>
    <t>Pooja Bansal</t>
  </si>
  <si>
    <t>C10208</t>
  </si>
  <si>
    <t>C10209</t>
  </si>
  <si>
    <t>Ananya Malhotra</t>
  </si>
  <si>
    <t>C10210</t>
  </si>
  <si>
    <t>Kavya Malhotra</t>
  </si>
  <si>
    <t>C10211</t>
  </si>
  <si>
    <t>Diya Sethi</t>
  </si>
  <si>
    <t>C10212</t>
  </si>
  <si>
    <t>C10213</t>
  </si>
  <si>
    <t>C10214</t>
  </si>
  <si>
    <t>C10215</t>
  </si>
  <si>
    <t>C10216</t>
  </si>
  <si>
    <t>C10217</t>
  </si>
  <si>
    <t>Meera Kumar</t>
  </si>
  <si>
    <t>C10218</t>
  </si>
  <si>
    <t>Kavya Singh</t>
  </si>
  <si>
    <t>C10219</t>
  </si>
  <si>
    <t>C10220</t>
  </si>
  <si>
    <t>C10221</t>
  </si>
  <si>
    <t>Neha Sethi</t>
  </si>
  <si>
    <t>C10222</t>
  </si>
  <si>
    <t>C10223</t>
  </si>
  <si>
    <t>Pooja Sharma</t>
  </si>
  <si>
    <t>C10224</t>
  </si>
  <si>
    <t>Pooja Sethi</t>
  </si>
  <si>
    <t>C10225</t>
  </si>
  <si>
    <t>C10226</t>
  </si>
  <si>
    <t>C10227</t>
  </si>
  <si>
    <t>Aarav Chawla</t>
  </si>
  <si>
    <t>C10228</t>
  </si>
  <si>
    <t>Aarav Mishra</t>
  </si>
  <si>
    <t>C10229</t>
  </si>
  <si>
    <t>Vivaan Joshi</t>
  </si>
  <si>
    <t>C10230</t>
  </si>
  <si>
    <t>C10231</t>
  </si>
  <si>
    <t>C10232</t>
  </si>
  <si>
    <t>Aarav Khanna</t>
  </si>
  <si>
    <t>C10233</t>
  </si>
  <si>
    <t>Rahul Mishra</t>
  </si>
  <si>
    <t>C10234</t>
  </si>
  <si>
    <t>Rohan Malhotra</t>
  </si>
  <si>
    <t>C10235</t>
  </si>
  <si>
    <t>C10236</t>
  </si>
  <si>
    <t>C10237</t>
  </si>
  <si>
    <t>C10238</t>
  </si>
  <si>
    <t>Priya Sethi</t>
  </si>
  <si>
    <t>C10239</t>
  </si>
  <si>
    <t>Rohan Mishra</t>
  </si>
  <si>
    <t>C10240</t>
  </si>
  <si>
    <t>C10241</t>
  </si>
  <si>
    <t>C10242</t>
  </si>
  <si>
    <t>Simran Gupta</t>
  </si>
  <si>
    <t>C10243</t>
  </si>
  <si>
    <t>C10244</t>
  </si>
  <si>
    <t>Sneha Gupta</t>
  </si>
  <si>
    <t>C10245</t>
  </si>
  <si>
    <t>C10246</t>
  </si>
  <si>
    <t>C10247</t>
  </si>
  <si>
    <t>C10248</t>
  </si>
  <si>
    <t>C10249</t>
  </si>
  <si>
    <t>C10250</t>
  </si>
  <si>
    <t>C10251</t>
  </si>
  <si>
    <t>Ananya Chawla</t>
  </si>
  <si>
    <t>C10252</t>
  </si>
  <si>
    <t>C10253</t>
  </si>
  <si>
    <t>C10254</t>
  </si>
  <si>
    <t>Rohan Khanna</t>
  </si>
  <si>
    <t>C10255</t>
  </si>
  <si>
    <t>C10256</t>
  </si>
  <si>
    <t>C10257</t>
  </si>
  <si>
    <t>C10258</t>
  </si>
  <si>
    <t>C10259</t>
  </si>
  <si>
    <t>C10260</t>
  </si>
  <si>
    <t>C10261</t>
  </si>
  <si>
    <t>C10262</t>
  </si>
  <si>
    <t>Pooja Arora</t>
  </si>
  <si>
    <t>C10263</t>
  </si>
  <si>
    <t>C10264</t>
  </si>
  <si>
    <t>C10265</t>
  </si>
  <si>
    <t>C10266</t>
  </si>
  <si>
    <t>Ananya Arora</t>
  </si>
  <si>
    <t>C10267</t>
  </si>
  <si>
    <t>Isha Khanna</t>
  </si>
  <si>
    <t>C10268</t>
  </si>
  <si>
    <t>C10269</t>
  </si>
  <si>
    <t>Priya Verma</t>
  </si>
  <si>
    <t>C10270</t>
  </si>
  <si>
    <t>Pooja Verma</t>
  </si>
  <si>
    <t>C10271</t>
  </si>
  <si>
    <t>Aditya Mehta</t>
  </si>
  <si>
    <t>C10272</t>
  </si>
  <si>
    <t>C10273</t>
  </si>
  <si>
    <t>C10274</t>
  </si>
  <si>
    <t>C10275</t>
  </si>
  <si>
    <t>Vivaan Singh</t>
  </si>
  <si>
    <t>C10276</t>
  </si>
  <si>
    <t>C10277</t>
  </si>
  <si>
    <t>Arjun Chawla</t>
  </si>
  <si>
    <t>C10278</t>
  </si>
  <si>
    <t>Neha Khanna</t>
  </si>
  <si>
    <t>C10279</t>
  </si>
  <si>
    <t>Diya Khanna</t>
  </si>
  <si>
    <t>C10280</t>
  </si>
  <si>
    <t>Arjun Bansal</t>
  </si>
  <si>
    <t>C10281</t>
  </si>
  <si>
    <t>C10282</t>
  </si>
  <si>
    <t>Rohan Bansal</t>
  </si>
  <si>
    <t>C10283</t>
  </si>
  <si>
    <t>C10284</t>
  </si>
  <si>
    <t>C10285</t>
  </si>
  <si>
    <t>Neha Sharma</t>
  </si>
  <si>
    <t>C10286</t>
  </si>
  <si>
    <t>Rahul Kapoor</t>
  </si>
  <si>
    <t>C10287</t>
  </si>
  <si>
    <t>C10288</t>
  </si>
  <si>
    <t>Riya Mehta</t>
  </si>
  <si>
    <t>C10289</t>
  </si>
  <si>
    <t>Meera Mehta</t>
  </si>
  <si>
    <t>C10290</t>
  </si>
  <si>
    <t>C10291</t>
  </si>
  <si>
    <t>C10292</t>
  </si>
  <si>
    <t>C10293</t>
  </si>
  <si>
    <t>Meera Arora</t>
  </si>
  <si>
    <t>C10294</t>
  </si>
  <si>
    <t>C10295</t>
  </si>
  <si>
    <t>Arjun Sethi</t>
  </si>
  <si>
    <t>C10296</t>
  </si>
  <si>
    <t>C10297</t>
  </si>
  <si>
    <t>C10298</t>
  </si>
  <si>
    <t>C10299</t>
  </si>
  <si>
    <t>Priya Mishra</t>
  </si>
  <si>
    <t>C10300</t>
  </si>
  <si>
    <t>Simran Singh</t>
  </si>
  <si>
    <t>C10301</t>
  </si>
  <si>
    <t>Kavya Gupta</t>
  </si>
  <si>
    <t>C10302</t>
  </si>
  <si>
    <t>C10303</t>
  </si>
  <si>
    <t>C10304</t>
  </si>
  <si>
    <t>C10305</t>
  </si>
  <si>
    <t>Arjun Gupta</t>
  </si>
  <si>
    <t>C10306</t>
  </si>
  <si>
    <t>C10307</t>
  </si>
  <si>
    <t>C10308</t>
  </si>
  <si>
    <t>C10309</t>
  </si>
  <si>
    <t>C10310</t>
  </si>
  <si>
    <t>C10311</t>
  </si>
  <si>
    <t>C10312</t>
  </si>
  <si>
    <t>C10313</t>
  </si>
  <si>
    <t>C10314</t>
  </si>
  <si>
    <t>C10315</t>
  </si>
  <si>
    <t>Isha Sharma</t>
  </si>
  <si>
    <t>C10316</t>
  </si>
  <si>
    <t>C10317</t>
  </si>
  <si>
    <t>Priya Khanna</t>
  </si>
  <si>
    <t>C10318</t>
  </si>
  <si>
    <t>Vikram Chawla</t>
  </si>
  <si>
    <t>C10319</t>
  </si>
  <si>
    <t>Nikhil Verma</t>
  </si>
  <si>
    <t>C10320</t>
  </si>
  <si>
    <t>C10321</t>
  </si>
  <si>
    <t>C10322</t>
  </si>
  <si>
    <t>Pooja Kapoor</t>
  </si>
  <si>
    <t>C10323</t>
  </si>
  <si>
    <t>C10324</t>
  </si>
  <si>
    <t>Aarav Malhotra</t>
  </si>
  <si>
    <t>C10325</t>
  </si>
  <si>
    <t>C10326</t>
  </si>
  <si>
    <t>C10327</t>
  </si>
  <si>
    <t>C10328</t>
  </si>
  <si>
    <t>C10329</t>
  </si>
  <si>
    <t>Pooja Khanna</t>
  </si>
  <si>
    <t>C10330</t>
  </si>
  <si>
    <t>Isha Malhotra</t>
  </si>
  <si>
    <t>C10331</t>
  </si>
  <si>
    <t>C10332</t>
  </si>
  <si>
    <t>C10333</t>
  </si>
  <si>
    <t>C10334</t>
  </si>
  <si>
    <t>C10335</t>
  </si>
  <si>
    <t>Meera Verma</t>
  </si>
  <si>
    <t>C10336</t>
  </si>
  <si>
    <t>C10337</t>
  </si>
  <si>
    <t>C10338</t>
  </si>
  <si>
    <t>C10339</t>
  </si>
  <si>
    <t>C10340</t>
  </si>
  <si>
    <t>C10341</t>
  </si>
  <si>
    <t>Riya Bansal</t>
  </si>
  <si>
    <t>C10342</t>
  </si>
  <si>
    <t>C10343</t>
  </si>
  <si>
    <t>Karan Chawla</t>
  </si>
  <si>
    <t>C10344</t>
  </si>
  <si>
    <t>C10345</t>
  </si>
  <si>
    <t>Meera Khanna</t>
  </si>
  <si>
    <t>C10346</t>
  </si>
  <si>
    <t>C10347</t>
  </si>
  <si>
    <t>Sneha Malhotra</t>
  </si>
  <si>
    <t>C10348</t>
  </si>
  <si>
    <t>C10349</t>
  </si>
  <si>
    <t>C10350</t>
  </si>
  <si>
    <t>C10351</t>
  </si>
  <si>
    <t>C10352</t>
  </si>
  <si>
    <t>C10353</t>
  </si>
  <si>
    <t>C10354</t>
  </si>
  <si>
    <t>C10355</t>
  </si>
  <si>
    <t>Aarav Gupta</t>
  </si>
  <si>
    <t>C10356</t>
  </si>
  <si>
    <t>C10357</t>
  </si>
  <si>
    <t>C10358</t>
  </si>
  <si>
    <t>Ananya Kapoor</t>
  </si>
  <si>
    <t>C10359</t>
  </si>
  <si>
    <t>C10360</t>
  </si>
  <si>
    <t>C10361</t>
  </si>
  <si>
    <t>C10362</t>
  </si>
  <si>
    <t>C10363</t>
  </si>
  <si>
    <t>C10364</t>
  </si>
  <si>
    <t>C10365</t>
  </si>
  <si>
    <t>Arjun Arora</t>
  </si>
  <si>
    <t>C10366</t>
  </si>
  <si>
    <t>C10367</t>
  </si>
  <si>
    <t>C10368</t>
  </si>
  <si>
    <t>C10369</t>
  </si>
  <si>
    <t>C10370</t>
  </si>
  <si>
    <t>C10371</t>
  </si>
  <si>
    <t>C10372</t>
  </si>
  <si>
    <t>C10373</t>
  </si>
  <si>
    <t>Pooja Gupta</t>
  </si>
  <si>
    <t>C10374</t>
  </si>
  <si>
    <t>Kavya Bansal</t>
  </si>
  <si>
    <t>C10375</t>
  </si>
  <si>
    <t>C10376</t>
  </si>
  <si>
    <t>Neha Arora</t>
  </si>
  <si>
    <t>C10377</t>
  </si>
  <si>
    <t>Meera Gupta</t>
  </si>
  <si>
    <t>C10378</t>
  </si>
  <si>
    <t>C10379</t>
  </si>
  <si>
    <t>Aarav Verma</t>
  </si>
  <si>
    <t>C10380</t>
  </si>
  <si>
    <t>C10381</t>
  </si>
  <si>
    <t>Diya Gupta</t>
  </si>
  <si>
    <t>C10382</t>
  </si>
  <si>
    <t>Riya Khanna</t>
  </si>
  <si>
    <t>C10383</t>
  </si>
  <si>
    <t>C10384</t>
  </si>
  <si>
    <t>C10385</t>
  </si>
  <si>
    <t>C10386</t>
  </si>
  <si>
    <t>C10387</t>
  </si>
  <si>
    <t>C10388</t>
  </si>
  <si>
    <t>Riya Gupta</t>
  </si>
  <si>
    <t>C10389</t>
  </si>
  <si>
    <t>C10390</t>
  </si>
  <si>
    <t>C10391</t>
  </si>
  <si>
    <t>Rohan Gupta</t>
  </si>
  <si>
    <t>C10392</t>
  </si>
  <si>
    <t>C10393</t>
  </si>
  <si>
    <t>C10394</t>
  </si>
  <si>
    <t>C10395</t>
  </si>
  <si>
    <t>Priya Bansal</t>
  </si>
  <si>
    <t>C10396</t>
  </si>
  <si>
    <t>Priya Sharma</t>
  </si>
  <si>
    <t>C10397</t>
  </si>
  <si>
    <t>C10398</t>
  </si>
  <si>
    <t>C10399</t>
  </si>
  <si>
    <t>C10400</t>
  </si>
  <si>
    <t>Vikram Verma</t>
  </si>
  <si>
    <t>C10401</t>
  </si>
  <si>
    <t>C10402</t>
  </si>
  <si>
    <t>C10403</t>
  </si>
  <si>
    <t>Aditya Arora</t>
  </si>
  <si>
    <t>C10404</t>
  </si>
  <si>
    <t>C10405</t>
  </si>
  <si>
    <t>C10406</t>
  </si>
  <si>
    <t>C10407</t>
  </si>
  <si>
    <t>C10408</t>
  </si>
  <si>
    <t>Kavya Mehta</t>
  </si>
  <si>
    <t>C10409</t>
  </si>
  <si>
    <t>C10410</t>
  </si>
  <si>
    <t>C10411</t>
  </si>
  <si>
    <t>C10412</t>
  </si>
  <si>
    <t>C10413</t>
  </si>
  <si>
    <t>C10414</t>
  </si>
  <si>
    <t>C10415</t>
  </si>
  <si>
    <t>C10416</t>
  </si>
  <si>
    <t>C10417</t>
  </si>
  <si>
    <t>Pooja Mishra</t>
  </si>
  <si>
    <t>C10418</t>
  </si>
  <si>
    <t>C10419</t>
  </si>
  <si>
    <t>Karan Sharma</t>
  </si>
  <si>
    <t>C10420</t>
  </si>
  <si>
    <t>C10421</t>
  </si>
  <si>
    <t>C10422</t>
  </si>
  <si>
    <t>C10423</t>
  </si>
  <si>
    <t>C10424</t>
  </si>
  <si>
    <t>C10425</t>
  </si>
  <si>
    <t>Riya Sethi</t>
  </si>
  <si>
    <t>C10426</t>
  </si>
  <si>
    <t>C10427</t>
  </si>
  <si>
    <t>Rohan Verma</t>
  </si>
  <si>
    <t>C10428</t>
  </si>
  <si>
    <t>Karan Gupta</t>
  </si>
  <si>
    <t>C10429</t>
  </si>
  <si>
    <t>Vivaan Khanna</t>
  </si>
  <si>
    <t>C10430</t>
  </si>
  <si>
    <t>C10431</t>
  </si>
  <si>
    <t>Sneha Arora</t>
  </si>
  <si>
    <t>C10432</t>
  </si>
  <si>
    <t>C10433</t>
  </si>
  <si>
    <t>C10434</t>
  </si>
  <si>
    <t>C10435</t>
  </si>
  <si>
    <t>Sneha Kapoor</t>
  </si>
  <si>
    <t>C10436</t>
  </si>
  <si>
    <t>C10437</t>
  </si>
  <si>
    <t>C10438</t>
  </si>
  <si>
    <t>C10439</t>
  </si>
  <si>
    <t>C10440</t>
  </si>
  <si>
    <t>Pooja Singh</t>
  </si>
  <si>
    <t>C10441</t>
  </si>
  <si>
    <t>C10442</t>
  </si>
  <si>
    <t>Ananya Khanna</t>
  </si>
  <si>
    <t>C10443</t>
  </si>
  <si>
    <t>C10444</t>
  </si>
  <si>
    <t>C10445</t>
  </si>
  <si>
    <t>C10446</t>
  </si>
  <si>
    <t>C10447</t>
  </si>
  <si>
    <t>C10448</t>
  </si>
  <si>
    <t>C10449</t>
  </si>
  <si>
    <t>C10450</t>
  </si>
  <si>
    <t>C10451</t>
  </si>
  <si>
    <t>Kavya Kapoor</t>
  </si>
  <si>
    <t>C10452</t>
  </si>
  <si>
    <t>C10453</t>
  </si>
  <si>
    <t>C10454</t>
  </si>
  <si>
    <t>C10455</t>
  </si>
  <si>
    <t>Arjun Sharma</t>
  </si>
  <si>
    <t>C10456</t>
  </si>
  <si>
    <t>Vikram Sharma</t>
  </si>
  <si>
    <t>C10457</t>
  </si>
  <si>
    <t>C10458</t>
  </si>
  <si>
    <t>Simran Mishra</t>
  </si>
  <si>
    <t>C10459</t>
  </si>
  <si>
    <t>Kavya Mishra</t>
  </si>
  <si>
    <t>C10460</t>
  </si>
  <si>
    <t>Priya Chawla</t>
  </si>
  <si>
    <t>C10461</t>
  </si>
  <si>
    <t>C10462</t>
  </si>
  <si>
    <t>C10463</t>
  </si>
  <si>
    <t>Priya Arora</t>
  </si>
  <si>
    <t>C10464</t>
  </si>
  <si>
    <t>C10465</t>
  </si>
  <si>
    <t>C10466</t>
  </si>
  <si>
    <t>C10467</t>
  </si>
  <si>
    <t>C10468</t>
  </si>
  <si>
    <t>C10469</t>
  </si>
  <si>
    <t>C10470</t>
  </si>
  <si>
    <t>C10471</t>
  </si>
  <si>
    <t>C10472</t>
  </si>
  <si>
    <t>C10473</t>
  </si>
  <si>
    <t>C10474</t>
  </si>
  <si>
    <t>C10475</t>
  </si>
  <si>
    <t>C10476</t>
  </si>
  <si>
    <t>C10477</t>
  </si>
  <si>
    <t>C10478</t>
  </si>
  <si>
    <t>C10479</t>
  </si>
  <si>
    <t>C10480</t>
  </si>
  <si>
    <t>Kavya Kumar</t>
  </si>
  <si>
    <t>C10481</t>
  </si>
  <si>
    <t>C10482</t>
  </si>
  <si>
    <t>C10483</t>
  </si>
  <si>
    <t>C10484</t>
  </si>
  <si>
    <t>C10485</t>
  </si>
  <si>
    <t>C10486</t>
  </si>
  <si>
    <t>C10487</t>
  </si>
  <si>
    <t>Karan Kumar</t>
  </si>
  <si>
    <t>C10488</t>
  </si>
  <si>
    <t>Vivaan Arora</t>
  </si>
  <si>
    <t>C10489</t>
  </si>
  <si>
    <t>Meera Malhotra</t>
  </si>
  <si>
    <t>C10490</t>
  </si>
  <si>
    <t>C10491</t>
  </si>
  <si>
    <t>C10492</t>
  </si>
  <si>
    <t>C10493</t>
  </si>
  <si>
    <t>C10494</t>
  </si>
  <si>
    <t>Diya Joshi</t>
  </si>
  <si>
    <t>C10495</t>
  </si>
  <si>
    <t>C10496</t>
  </si>
  <si>
    <t>C10497</t>
  </si>
  <si>
    <t>C10498</t>
  </si>
  <si>
    <t>C10499</t>
  </si>
  <si>
    <t>C10500</t>
  </si>
  <si>
    <t>C10501</t>
  </si>
  <si>
    <t>Diya Kumar</t>
  </si>
  <si>
    <t>C10502</t>
  </si>
  <si>
    <t>C10503</t>
  </si>
  <si>
    <t>C10504</t>
  </si>
  <si>
    <t>C10505</t>
  </si>
  <si>
    <t>C10506</t>
  </si>
  <si>
    <t>C10507</t>
  </si>
  <si>
    <t>C10508</t>
  </si>
  <si>
    <t>C10509</t>
  </si>
  <si>
    <t>C10510</t>
  </si>
  <si>
    <t>C10511</t>
  </si>
  <si>
    <t>C10512</t>
  </si>
  <si>
    <t>C10513</t>
  </si>
  <si>
    <t>Isha Mishra</t>
  </si>
  <si>
    <t>C10514</t>
  </si>
  <si>
    <t>C10515</t>
  </si>
  <si>
    <t>Priya Malhotra</t>
  </si>
  <si>
    <t>C10516</t>
  </si>
  <si>
    <t>Rohan Joshi</t>
  </si>
  <si>
    <t>C10517</t>
  </si>
  <si>
    <t>C10518</t>
  </si>
  <si>
    <t>C10519</t>
  </si>
  <si>
    <t>C10520</t>
  </si>
  <si>
    <t>C10521</t>
  </si>
  <si>
    <t>C10522</t>
  </si>
  <si>
    <t>Ananya Gupta</t>
  </si>
  <si>
    <t>C10523</t>
  </si>
  <si>
    <t>C10524</t>
  </si>
  <si>
    <t>C10525</t>
  </si>
  <si>
    <t>C10526</t>
  </si>
  <si>
    <t>C10527</t>
  </si>
  <si>
    <t>C10528</t>
  </si>
  <si>
    <t>C10529</t>
  </si>
  <si>
    <t>C10530</t>
  </si>
  <si>
    <t>C10531</t>
  </si>
  <si>
    <t>C10532</t>
  </si>
  <si>
    <t>C10533</t>
  </si>
  <si>
    <t>C10534</t>
  </si>
  <si>
    <t>C10535</t>
  </si>
  <si>
    <t>Diya Bansal</t>
  </si>
  <si>
    <t>C10536</t>
  </si>
  <si>
    <t>C10537</t>
  </si>
  <si>
    <t>C10538</t>
  </si>
  <si>
    <t>C10539</t>
  </si>
  <si>
    <t>C10540</t>
  </si>
  <si>
    <t>C10541</t>
  </si>
  <si>
    <t>C10542</t>
  </si>
  <si>
    <t>C10543</t>
  </si>
  <si>
    <t>C10544</t>
  </si>
  <si>
    <t>C10545</t>
  </si>
  <si>
    <t>C10546</t>
  </si>
  <si>
    <t>C10547</t>
  </si>
  <si>
    <t>Meera Chawla</t>
  </si>
  <si>
    <t>C10548</t>
  </si>
  <si>
    <t>C10549</t>
  </si>
  <si>
    <t>C10550</t>
  </si>
  <si>
    <t>C10551</t>
  </si>
  <si>
    <t>C10552</t>
  </si>
  <si>
    <t>C10553</t>
  </si>
  <si>
    <t>C10554</t>
  </si>
  <si>
    <t>C10555</t>
  </si>
  <si>
    <t>C10556</t>
  </si>
  <si>
    <t>C10557</t>
  </si>
  <si>
    <t>C10558</t>
  </si>
  <si>
    <t>C10559</t>
  </si>
  <si>
    <t>C10560</t>
  </si>
  <si>
    <t>C10561</t>
  </si>
  <si>
    <t>Rahul Singh</t>
  </si>
  <si>
    <t>C10562</t>
  </si>
  <si>
    <t>C10563</t>
  </si>
  <si>
    <t>C10564</t>
  </si>
  <si>
    <t>C10565</t>
  </si>
  <si>
    <t>C10566</t>
  </si>
  <si>
    <t>C10567</t>
  </si>
  <si>
    <t>C10568</t>
  </si>
  <si>
    <t>Karan Bansal</t>
  </si>
  <si>
    <t>C10569</t>
  </si>
  <si>
    <t>C10570</t>
  </si>
  <si>
    <t>C10571</t>
  </si>
  <si>
    <t>C10572</t>
  </si>
  <si>
    <t>C10573</t>
  </si>
  <si>
    <t>C10574</t>
  </si>
  <si>
    <t>C10575</t>
  </si>
  <si>
    <t>Ananya Sharma</t>
  </si>
  <si>
    <t>C10576</t>
  </si>
  <si>
    <t>C10577</t>
  </si>
  <si>
    <t>C10578</t>
  </si>
  <si>
    <t>Meera Kapoor</t>
  </si>
  <si>
    <t>C10579</t>
  </si>
  <si>
    <t>C10580</t>
  </si>
  <si>
    <t>C10581</t>
  </si>
  <si>
    <t>C10582</t>
  </si>
  <si>
    <t>C10583</t>
  </si>
  <si>
    <t>C10584</t>
  </si>
  <si>
    <t>C10585</t>
  </si>
  <si>
    <t>C10586</t>
  </si>
  <si>
    <t>Arjun Kumar</t>
  </si>
  <si>
    <t>C10587</t>
  </si>
  <si>
    <t>C10588</t>
  </si>
  <si>
    <t>C10589</t>
  </si>
  <si>
    <t>C10590</t>
  </si>
  <si>
    <t>C10591</t>
  </si>
  <si>
    <t>C10592</t>
  </si>
  <si>
    <t>C10593</t>
  </si>
  <si>
    <t>C10594</t>
  </si>
  <si>
    <t>C10595</t>
  </si>
  <si>
    <t>C10596</t>
  </si>
  <si>
    <t>C10597</t>
  </si>
  <si>
    <t>C10598</t>
  </si>
  <si>
    <t>C10599</t>
  </si>
  <si>
    <t>C10600</t>
  </si>
  <si>
    <t>Order_ID</t>
  </si>
  <si>
    <t>Order_Date</t>
  </si>
  <si>
    <t>Order_Status</t>
  </si>
  <si>
    <t>Sales_Channel</t>
  </si>
  <si>
    <t>Payment_Method</t>
  </si>
  <si>
    <t>O50001</t>
  </si>
  <si>
    <t>Shipped</t>
  </si>
  <si>
    <t>Website</t>
  </si>
  <si>
    <t>Net Banking</t>
  </si>
  <si>
    <t>O50002</t>
  </si>
  <si>
    <t>Credit Card</t>
  </si>
  <si>
    <t>O50003</t>
  </si>
  <si>
    <t>UPI</t>
  </si>
  <si>
    <t>O50004</t>
  </si>
  <si>
    <t>Delivered</t>
  </si>
  <si>
    <t>Mobile App</t>
  </si>
  <si>
    <t>O50005</t>
  </si>
  <si>
    <t>Marketplace</t>
  </si>
  <si>
    <t>O50006</t>
  </si>
  <si>
    <t>Debit Card</t>
  </si>
  <si>
    <t>O50007</t>
  </si>
  <si>
    <t>Cancelled</t>
  </si>
  <si>
    <t>O50008</t>
  </si>
  <si>
    <t>O50009</t>
  </si>
  <si>
    <t>COD</t>
  </si>
  <si>
    <t>O50010</t>
  </si>
  <si>
    <t>O50011</t>
  </si>
  <si>
    <t>O50012</t>
  </si>
  <si>
    <t>O50013</t>
  </si>
  <si>
    <t>O50014</t>
  </si>
  <si>
    <t>O50015</t>
  </si>
  <si>
    <t>Processing</t>
  </si>
  <si>
    <t>O50016</t>
  </si>
  <si>
    <t>O50017</t>
  </si>
  <si>
    <t>O50018</t>
  </si>
  <si>
    <t>O50019</t>
  </si>
  <si>
    <t>O50020</t>
  </si>
  <si>
    <t>O50021</t>
  </si>
  <si>
    <t>O50022</t>
  </si>
  <si>
    <t>O50023</t>
  </si>
  <si>
    <t>O50024</t>
  </si>
  <si>
    <t>O50025</t>
  </si>
  <si>
    <t>O50026</t>
  </si>
  <si>
    <t>O50027</t>
  </si>
  <si>
    <t>O50028</t>
  </si>
  <si>
    <t>O50029</t>
  </si>
  <si>
    <t>O50030</t>
  </si>
  <si>
    <t>O50031</t>
  </si>
  <si>
    <t>O50032</t>
  </si>
  <si>
    <t>O50033</t>
  </si>
  <si>
    <t>O50034</t>
  </si>
  <si>
    <t>O50035</t>
  </si>
  <si>
    <t>O50036</t>
  </si>
  <si>
    <t xml:space="preserve"> Website </t>
  </si>
  <si>
    <t>O50037</t>
  </si>
  <si>
    <t>O50038</t>
  </si>
  <si>
    <t>O50039</t>
  </si>
  <si>
    <t>O50040</t>
  </si>
  <si>
    <t>O50041</t>
  </si>
  <si>
    <t>O50042</t>
  </si>
  <si>
    <t>O50043</t>
  </si>
  <si>
    <t>O50044</t>
  </si>
  <si>
    <t>O50045</t>
  </si>
  <si>
    <t>O50046</t>
  </si>
  <si>
    <t>O50047</t>
  </si>
  <si>
    <t>O50048</t>
  </si>
  <si>
    <t>O50049</t>
  </si>
  <si>
    <t>O50050</t>
  </si>
  <si>
    <t>O50051</t>
  </si>
  <si>
    <t>O50052</t>
  </si>
  <si>
    <t>O50053</t>
  </si>
  <si>
    <t>O50054</t>
  </si>
  <si>
    <t>O50055</t>
  </si>
  <si>
    <t>O50056</t>
  </si>
  <si>
    <t>O50057</t>
  </si>
  <si>
    <t>O50058</t>
  </si>
  <si>
    <t>O50059</t>
  </si>
  <si>
    <t>O50060</t>
  </si>
  <si>
    <t>O50061</t>
  </si>
  <si>
    <t>O50062</t>
  </si>
  <si>
    <t>O50063</t>
  </si>
  <si>
    <t>O50064</t>
  </si>
  <si>
    <t>O50065</t>
  </si>
  <si>
    <t>O50066</t>
  </si>
  <si>
    <t>O50067</t>
  </si>
  <si>
    <t>O50068</t>
  </si>
  <si>
    <t>O50069</t>
  </si>
  <si>
    <t>O50070</t>
  </si>
  <si>
    <t>O50071</t>
  </si>
  <si>
    <t>O50072</t>
  </si>
  <si>
    <t>O50073</t>
  </si>
  <si>
    <t>O50074</t>
  </si>
  <si>
    <t>O50075</t>
  </si>
  <si>
    <t>O50076</t>
  </si>
  <si>
    <t>O50077</t>
  </si>
  <si>
    <t>O50078</t>
  </si>
  <si>
    <t>O50079</t>
  </si>
  <si>
    <t>O50080</t>
  </si>
  <si>
    <t>O50081</t>
  </si>
  <si>
    <t>O50082</t>
  </si>
  <si>
    <t>O50083</t>
  </si>
  <si>
    <t>O50084</t>
  </si>
  <si>
    <t>O50085</t>
  </si>
  <si>
    <t>O50086</t>
  </si>
  <si>
    <t>O50087</t>
  </si>
  <si>
    <t>O50088</t>
  </si>
  <si>
    <t>O50089</t>
  </si>
  <si>
    <t>O50090</t>
  </si>
  <si>
    <t>O50091</t>
  </si>
  <si>
    <t>O50092</t>
  </si>
  <si>
    <t>O50093</t>
  </si>
  <si>
    <t>O50094</t>
  </si>
  <si>
    <t>O50095</t>
  </si>
  <si>
    <t>O50096</t>
  </si>
  <si>
    <t>O50097</t>
  </si>
  <si>
    <t>O50098</t>
  </si>
  <si>
    <t>O50099</t>
  </si>
  <si>
    <t>O50100</t>
  </si>
  <si>
    <t>O50101</t>
  </si>
  <si>
    <t>O50102</t>
  </si>
  <si>
    <t>O50103</t>
  </si>
  <si>
    <t>O50104</t>
  </si>
  <si>
    <t>O50105</t>
  </si>
  <si>
    <t>O50106</t>
  </si>
  <si>
    <t>O50107</t>
  </si>
  <si>
    <t>O50108</t>
  </si>
  <si>
    <t>O50109</t>
  </si>
  <si>
    <t>O50110</t>
  </si>
  <si>
    <t>O50111</t>
  </si>
  <si>
    <t>O50112</t>
  </si>
  <si>
    <t>O50113</t>
  </si>
  <si>
    <t>O50114</t>
  </si>
  <si>
    <t>O50115</t>
  </si>
  <si>
    <t>O50116</t>
  </si>
  <si>
    <t>O50117</t>
  </si>
  <si>
    <t>O50118</t>
  </si>
  <si>
    <t>O50119</t>
  </si>
  <si>
    <t>O50120</t>
  </si>
  <si>
    <t>O50121</t>
  </si>
  <si>
    <t>O50122</t>
  </si>
  <si>
    <t>O50123</t>
  </si>
  <si>
    <t>O50124</t>
  </si>
  <si>
    <t>O50125</t>
  </si>
  <si>
    <t>O50126</t>
  </si>
  <si>
    <t>O50127</t>
  </si>
  <si>
    <t>O50128</t>
  </si>
  <si>
    <t>O50129</t>
  </si>
  <si>
    <t>O50130</t>
  </si>
  <si>
    <t>O50131</t>
  </si>
  <si>
    <t>O50132</t>
  </si>
  <si>
    <t>O50133</t>
  </si>
  <si>
    <t>O50134</t>
  </si>
  <si>
    <t>O50135</t>
  </si>
  <si>
    <t>O50136</t>
  </si>
  <si>
    <t>O50137</t>
  </si>
  <si>
    <t>O50138</t>
  </si>
  <si>
    <t>O50139</t>
  </si>
  <si>
    <t>O50140</t>
  </si>
  <si>
    <t>O50141</t>
  </si>
  <si>
    <t>O50142</t>
  </si>
  <si>
    <t>O50143</t>
  </si>
  <si>
    <t>O50144</t>
  </si>
  <si>
    <t>O50145</t>
  </si>
  <si>
    <t>O50146</t>
  </si>
  <si>
    <t>O50147</t>
  </si>
  <si>
    <t>O50148</t>
  </si>
  <si>
    <t>O50149</t>
  </si>
  <si>
    <t>O50150</t>
  </si>
  <si>
    <t>O50151</t>
  </si>
  <si>
    <t>O50152</t>
  </si>
  <si>
    <t>O50153</t>
  </si>
  <si>
    <t>O50154</t>
  </si>
  <si>
    <t>O50155</t>
  </si>
  <si>
    <t>O50156</t>
  </si>
  <si>
    <t>O50157</t>
  </si>
  <si>
    <t>O50158</t>
  </si>
  <si>
    <t>O50159</t>
  </si>
  <si>
    <t>O50160</t>
  </si>
  <si>
    <t>O50161</t>
  </si>
  <si>
    <t>O50162</t>
  </si>
  <si>
    <t>O50163</t>
  </si>
  <si>
    <t>O50164</t>
  </si>
  <si>
    <t>O50165</t>
  </si>
  <si>
    <t>O50166</t>
  </si>
  <si>
    <t>O50167</t>
  </si>
  <si>
    <t>O50168</t>
  </si>
  <si>
    <t>O50169</t>
  </si>
  <si>
    <t>O50170</t>
  </si>
  <si>
    <t>O50171</t>
  </si>
  <si>
    <t>O50172</t>
  </si>
  <si>
    <t>O50173</t>
  </si>
  <si>
    <t>O50174</t>
  </si>
  <si>
    <t>O50175</t>
  </si>
  <si>
    <t>O50176</t>
  </si>
  <si>
    <t>O50177</t>
  </si>
  <si>
    <t>O50178</t>
  </si>
  <si>
    <t>O50179</t>
  </si>
  <si>
    <t>O50180</t>
  </si>
  <si>
    <t>O50181</t>
  </si>
  <si>
    <t>O50182</t>
  </si>
  <si>
    <t>O50183</t>
  </si>
  <si>
    <t>O50184</t>
  </si>
  <si>
    <t>O50185</t>
  </si>
  <si>
    <t>O50186</t>
  </si>
  <si>
    <t>O50187</t>
  </si>
  <si>
    <t>O50188</t>
  </si>
  <si>
    <t>O50189</t>
  </si>
  <si>
    <t>O50190</t>
  </si>
  <si>
    <t>O50191</t>
  </si>
  <si>
    <t>O50192</t>
  </si>
  <si>
    <t>O50193</t>
  </si>
  <si>
    <t>O50194</t>
  </si>
  <si>
    <t>O50195</t>
  </si>
  <si>
    <t>O50196</t>
  </si>
  <si>
    <t>O50197</t>
  </si>
  <si>
    <t>O50198</t>
  </si>
  <si>
    <t>O50199</t>
  </si>
  <si>
    <t>O50200</t>
  </si>
  <si>
    <t>O50201</t>
  </si>
  <si>
    <t>O50202</t>
  </si>
  <si>
    <t>O50203</t>
  </si>
  <si>
    <t>O50204</t>
  </si>
  <si>
    <t>O50205</t>
  </si>
  <si>
    <t>O50206</t>
  </si>
  <si>
    <t>O50207</t>
  </si>
  <si>
    <t>O50208</t>
  </si>
  <si>
    <t>O50209</t>
  </si>
  <si>
    <t>O50210</t>
  </si>
  <si>
    <t>O50211</t>
  </si>
  <si>
    <t>O50212</t>
  </si>
  <si>
    <t>O50213</t>
  </si>
  <si>
    <t>O50214</t>
  </si>
  <si>
    <t>O50215</t>
  </si>
  <si>
    <t>O50216</t>
  </si>
  <si>
    <t>O50217</t>
  </si>
  <si>
    <t>O50218</t>
  </si>
  <si>
    <t>O50219</t>
  </si>
  <si>
    <t>O50220</t>
  </si>
  <si>
    <t>O50221</t>
  </si>
  <si>
    <t>O50222</t>
  </si>
  <si>
    <t>O50223</t>
  </si>
  <si>
    <t>O50224</t>
  </si>
  <si>
    <t>O50225</t>
  </si>
  <si>
    <t>O50226</t>
  </si>
  <si>
    <t>O50227</t>
  </si>
  <si>
    <t>O50228</t>
  </si>
  <si>
    <t>O50229</t>
  </si>
  <si>
    <t>O50230</t>
  </si>
  <si>
    <t>O50231</t>
  </si>
  <si>
    <t>O50232</t>
  </si>
  <si>
    <t>O50233</t>
  </si>
  <si>
    <t>O50234</t>
  </si>
  <si>
    <t>O50235</t>
  </si>
  <si>
    <t>O50236</t>
  </si>
  <si>
    <t>O50237</t>
  </si>
  <si>
    <t>O50238</t>
  </si>
  <si>
    <t>O50239</t>
  </si>
  <si>
    <t>O50240</t>
  </si>
  <si>
    <t>O50241</t>
  </si>
  <si>
    <t>O50242</t>
  </si>
  <si>
    <t>O50243</t>
  </si>
  <si>
    <t>O50244</t>
  </si>
  <si>
    <t>O50245</t>
  </si>
  <si>
    <t>O50246</t>
  </si>
  <si>
    <t>O50247</t>
  </si>
  <si>
    <t>O50248</t>
  </si>
  <si>
    <t>O50249</t>
  </si>
  <si>
    <t>O50250</t>
  </si>
  <si>
    <t>O50251</t>
  </si>
  <si>
    <t>O50252</t>
  </si>
  <si>
    <t>O50253</t>
  </si>
  <si>
    <t>O50254</t>
  </si>
  <si>
    <t>O50255</t>
  </si>
  <si>
    <t>O50256</t>
  </si>
  <si>
    <t>O50257</t>
  </si>
  <si>
    <t>O50258</t>
  </si>
  <si>
    <t>O50259</t>
  </si>
  <si>
    <t>O50260</t>
  </si>
  <si>
    <t>O50261</t>
  </si>
  <si>
    <t>O50262</t>
  </si>
  <si>
    <t>O50263</t>
  </si>
  <si>
    <t>O50264</t>
  </si>
  <si>
    <t>O50265</t>
  </si>
  <si>
    <t>O50266</t>
  </si>
  <si>
    <t>O50267</t>
  </si>
  <si>
    <t>O50268</t>
  </si>
  <si>
    <t>O50269</t>
  </si>
  <si>
    <t>O50270</t>
  </si>
  <si>
    <t>O50271</t>
  </si>
  <si>
    <t>O50272</t>
  </si>
  <si>
    <t>O50273</t>
  </si>
  <si>
    <t>O50274</t>
  </si>
  <si>
    <t>O50275</t>
  </si>
  <si>
    <t>O50276</t>
  </si>
  <si>
    <t>O50277</t>
  </si>
  <si>
    <t>O50278</t>
  </si>
  <si>
    <t>O50279</t>
  </si>
  <si>
    <t>O50280</t>
  </si>
  <si>
    <t>O50281</t>
  </si>
  <si>
    <t>O50282</t>
  </si>
  <si>
    <t>O50283</t>
  </si>
  <si>
    <t>O50284</t>
  </si>
  <si>
    <t>O50285</t>
  </si>
  <si>
    <t>O50286</t>
  </si>
  <si>
    <t>O50287</t>
  </si>
  <si>
    <t>O50288</t>
  </si>
  <si>
    <t>O50289</t>
  </si>
  <si>
    <t>O50290</t>
  </si>
  <si>
    <t>O50291</t>
  </si>
  <si>
    <t>O50292</t>
  </si>
  <si>
    <t>O50293</t>
  </si>
  <si>
    <t>O50294</t>
  </si>
  <si>
    <t>O50295</t>
  </si>
  <si>
    <t>O50296</t>
  </si>
  <si>
    <t>O50297</t>
  </si>
  <si>
    <t>O50298</t>
  </si>
  <si>
    <t>O50299</t>
  </si>
  <si>
    <t>O50300</t>
  </si>
  <si>
    <t>O50301</t>
  </si>
  <si>
    <t>O50302</t>
  </si>
  <si>
    <t>O50303</t>
  </si>
  <si>
    <t>O50304</t>
  </si>
  <si>
    <t>O50305</t>
  </si>
  <si>
    <t>O50306</t>
  </si>
  <si>
    <t>O50307</t>
  </si>
  <si>
    <t>O50308</t>
  </si>
  <si>
    <t>O50309</t>
  </si>
  <si>
    <t>O50310</t>
  </si>
  <si>
    <t>O50311</t>
  </si>
  <si>
    <t>O50312</t>
  </si>
  <si>
    <t>O50313</t>
  </si>
  <si>
    <t>O50314</t>
  </si>
  <si>
    <t>O50315</t>
  </si>
  <si>
    <t>O50316</t>
  </si>
  <si>
    <t>O50317</t>
  </si>
  <si>
    <t>O50318</t>
  </si>
  <si>
    <t>O50319</t>
  </si>
  <si>
    <t>O50320</t>
  </si>
  <si>
    <t>O50321</t>
  </si>
  <si>
    <t>O50322</t>
  </si>
  <si>
    <t>O50323</t>
  </si>
  <si>
    <t>O50324</t>
  </si>
  <si>
    <t>O50325</t>
  </si>
  <si>
    <t>O50326</t>
  </si>
  <si>
    <t>O50327</t>
  </si>
  <si>
    <t>O50328</t>
  </si>
  <si>
    <t>O50329</t>
  </si>
  <si>
    <t>O50330</t>
  </si>
  <si>
    <t>O50331</t>
  </si>
  <si>
    <t>O50332</t>
  </si>
  <si>
    <t>O50333</t>
  </si>
  <si>
    <t>O50334</t>
  </si>
  <si>
    <t>O50335</t>
  </si>
  <si>
    <t>O50336</t>
  </si>
  <si>
    <t>O50337</t>
  </si>
  <si>
    <t>O50338</t>
  </si>
  <si>
    <t>O50339</t>
  </si>
  <si>
    <t>O50340</t>
  </si>
  <si>
    <t>O50341</t>
  </si>
  <si>
    <t>O50342</t>
  </si>
  <si>
    <t>O50343</t>
  </si>
  <si>
    <t>O50344</t>
  </si>
  <si>
    <t>O50345</t>
  </si>
  <si>
    <t>O50346</t>
  </si>
  <si>
    <t>O50347</t>
  </si>
  <si>
    <t>O50348</t>
  </si>
  <si>
    <t>O50349</t>
  </si>
  <si>
    <t>O50350</t>
  </si>
  <si>
    <t>O50351</t>
  </si>
  <si>
    <t>O50352</t>
  </si>
  <si>
    <t>O50353</t>
  </si>
  <si>
    <t>O50354</t>
  </si>
  <si>
    <t>O50355</t>
  </si>
  <si>
    <t>O50356</t>
  </si>
  <si>
    <t>O50357</t>
  </si>
  <si>
    <t>O50358</t>
  </si>
  <si>
    <t>O50359</t>
  </si>
  <si>
    <t>O50360</t>
  </si>
  <si>
    <t>O50361</t>
  </si>
  <si>
    <t>O50362</t>
  </si>
  <si>
    <t>O50363</t>
  </si>
  <si>
    <t>O50364</t>
  </si>
  <si>
    <t>O50365</t>
  </si>
  <si>
    <t>O50366</t>
  </si>
  <si>
    <t>O50367</t>
  </si>
  <si>
    <t>O50368</t>
  </si>
  <si>
    <t>O50369</t>
  </si>
  <si>
    <t>O50370</t>
  </si>
  <si>
    <t>O50371</t>
  </si>
  <si>
    <t>O50372</t>
  </si>
  <si>
    <t>O50373</t>
  </si>
  <si>
    <t>O50374</t>
  </si>
  <si>
    <t>O50375</t>
  </si>
  <si>
    <t>O50376</t>
  </si>
  <si>
    <t>O50377</t>
  </si>
  <si>
    <t>O50378</t>
  </si>
  <si>
    <t>O50379</t>
  </si>
  <si>
    <t>O50380</t>
  </si>
  <si>
    <t>O50381</t>
  </si>
  <si>
    <t>O50382</t>
  </si>
  <si>
    <t>O50383</t>
  </si>
  <si>
    <t>O50384</t>
  </si>
  <si>
    <t>O50385</t>
  </si>
  <si>
    <t>O50386</t>
  </si>
  <si>
    <t>O50387</t>
  </si>
  <si>
    <t>O50388</t>
  </si>
  <si>
    <t>O50389</t>
  </si>
  <si>
    <t>O50390</t>
  </si>
  <si>
    <t>O50391</t>
  </si>
  <si>
    <t>O50392</t>
  </si>
  <si>
    <t>O50393</t>
  </si>
  <si>
    <t>O50394</t>
  </si>
  <si>
    <t>O50395</t>
  </si>
  <si>
    <t>O50396</t>
  </si>
  <si>
    <t>O50397</t>
  </si>
  <si>
    <t>O50398</t>
  </si>
  <si>
    <t>O50399</t>
  </si>
  <si>
    <t>O50400</t>
  </si>
  <si>
    <t>O50401</t>
  </si>
  <si>
    <t>O50402</t>
  </si>
  <si>
    <t>O50403</t>
  </si>
  <si>
    <t>O50404</t>
  </si>
  <si>
    <t>O50405</t>
  </si>
  <si>
    <t>O50406</t>
  </si>
  <si>
    <t>O50407</t>
  </si>
  <si>
    <t>O50408</t>
  </si>
  <si>
    <t>O50409</t>
  </si>
  <si>
    <t>O50410</t>
  </si>
  <si>
    <t>O50411</t>
  </si>
  <si>
    <t>O50412</t>
  </si>
  <si>
    <t>O50413</t>
  </si>
  <si>
    <t>O50414</t>
  </si>
  <si>
    <t>O50415</t>
  </si>
  <si>
    <t>O50416</t>
  </si>
  <si>
    <t>O50417</t>
  </si>
  <si>
    <t>O50418</t>
  </si>
  <si>
    <t>O50419</t>
  </si>
  <si>
    <t>O50420</t>
  </si>
  <si>
    <t>O50421</t>
  </si>
  <si>
    <t>O50422</t>
  </si>
  <si>
    <t>O50423</t>
  </si>
  <si>
    <t>O50424</t>
  </si>
  <si>
    <t>O50425</t>
  </si>
  <si>
    <t>O50426</t>
  </si>
  <si>
    <t>O50427</t>
  </si>
  <si>
    <t>O50428</t>
  </si>
  <si>
    <t>O50429</t>
  </si>
  <si>
    <t>O50430</t>
  </si>
  <si>
    <t>O50431</t>
  </si>
  <si>
    <t>O50432</t>
  </si>
  <si>
    <t>O50433</t>
  </si>
  <si>
    <t>O50434</t>
  </si>
  <si>
    <t>O50435</t>
  </si>
  <si>
    <t>O50436</t>
  </si>
  <si>
    <t>O50437</t>
  </si>
  <si>
    <t>O50438</t>
  </si>
  <si>
    <t>O50439</t>
  </si>
  <si>
    <t>O50440</t>
  </si>
  <si>
    <t>O50441</t>
  </si>
  <si>
    <t>O50442</t>
  </si>
  <si>
    <t>O50443</t>
  </si>
  <si>
    <t>O50444</t>
  </si>
  <si>
    <t>O50445</t>
  </si>
  <si>
    <t>O50446</t>
  </si>
  <si>
    <t>O50447</t>
  </si>
  <si>
    <t>O50448</t>
  </si>
  <si>
    <t>O50449</t>
  </si>
  <si>
    <t>O50450</t>
  </si>
  <si>
    <t>O50451</t>
  </si>
  <si>
    <t>O50452</t>
  </si>
  <si>
    <t>O50453</t>
  </si>
  <si>
    <t>O50454</t>
  </si>
  <si>
    <t>O50455</t>
  </si>
  <si>
    <t>O50456</t>
  </si>
  <si>
    <t>O50457</t>
  </si>
  <si>
    <t>O50458</t>
  </si>
  <si>
    <t>O50459</t>
  </si>
  <si>
    <t>O50460</t>
  </si>
  <si>
    <t>O50461</t>
  </si>
  <si>
    <t>O50462</t>
  </si>
  <si>
    <t>O50463</t>
  </si>
  <si>
    <t>O50464</t>
  </si>
  <si>
    <t>O50465</t>
  </si>
  <si>
    <t>O50466</t>
  </si>
  <si>
    <t>O50467</t>
  </si>
  <si>
    <t>O50468</t>
  </si>
  <si>
    <t>O50469</t>
  </si>
  <si>
    <t>O50470</t>
  </si>
  <si>
    <t>O50471</t>
  </si>
  <si>
    <t>O50472</t>
  </si>
  <si>
    <t>O50473</t>
  </si>
  <si>
    <t>O50474</t>
  </si>
  <si>
    <t>O50475</t>
  </si>
  <si>
    <t>O50476</t>
  </si>
  <si>
    <t>O50477</t>
  </si>
  <si>
    <t>O50478</t>
  </si>
  <si>
    <t>O50479</t>
  </si>
  <si>
    <t>O50480</t>
  </si>
  <si>
    <t>O50481</t>
  </si>
  <si>
    <t>O50482</t>
  </si>
  <si>
    <t>O50483</t>
  </si>
  <si>
    <t>O50484</t>
  </si>
  <si>
    <t>O50485</t>
  </si>
  <si>
    <t>O50486</t>
  </si>
  <si>
    <t>O50487</t>
  </si>
  <si>
    <t>O50488</t>
  </si>
  <si>
    <t>O50489</t>
  </si>
  <si>
    <t>O50490</t>
  </si>
  <si>
    <t>O50491</t>
  </si>
  <si>
    <t>O50492</t>
  </si>
  <si>
    <t>O50493</t>
  </si>
  <si>
    <t>O50494</t>
  </si>
  <si>
    <t>O50495</t>
  </si>
  <si>
    <t>O50496</t>
  </si>
  <si>
    <t>O50497</t>
  </si>
  <si>
    <t>O50498</t>
  </si>
  <si>
    <t>O50499</t>
  </si>
  <si>
    <t>O50500</t>
  </si>
  <si>
    <t>O50501</t>
  </si>
  <si>
    <t>O50502</t>
  </si>
  <si>
    <t>O50503</t>
  </si>
  <si>
    <t>O50504</t>
  </si>
  <si>
    <t>O50505</t>
  </si>
  <si>
    <t>O50506</t>
  </si>
  <si>
    <t>O50507</t>
  </si>
  <si>
    <t>O50508</t>
  </si>
  <si>
    <t>O50509</t>
  </si>
  <si>
    <t>O50510</t>
  </si>
  <si>
    <t>O50511</t>
  </si>
  <si>
    <t>O50512</t>
  </si>
  <si>
    <t>O50513</t>
  </si>
  <si>
    <t>O50514</t>
  </si>
  <si>
    <t>O50515</t>
  </si>
  <si>
    <t>O50516</t>
  </si>
  <si>
    <t>O50517</t>
  </si>
  <si>
    <t>O50518</t>
  </si>
  <si>
    <t>O50519</t>
  </si>
  <si>
    <t>O50520</t>
  </si>
  <si>
    <t>O50521</t>
  </si>
  <si>
    <t>O50522</t>
  </si>
  <si>
    <t>O50523</t>
  </si>
  <si>
    <t>O50524</t>
  </si>
  <si>
    <t>O50525</t>
  </si>
  <si>
    <t>O50526</t>
  </si>
  <si>
    <t>O50527</t>
  </si>
  <si>
    <t>O50528</t>
  </si>
  <si>
    <t>O50529</t>
  </si>
  <si>
    <t>O50530</t>
  </si>
  <si>
    <t>O50531</t>
  </si>
  <si>
    <t>O50532</t>
  </si>
  <si>
    <t>O50533</t>
  </si>
  <si>
    <t>O50534</t>
  </si>
  <si>
    <t>O50535</t>
  </si>
  <si>
    <t>O50536</t>
  </si>
  <si>
    <t>O50537</t>
  </si>
  <si>
    <t>O50538</t>
  </si>
  <si>
    <t>O50539</t>
  </si>
  <si>
    <t>O50540</t>
  </si>
  <si>
    <t>O50541</t>
  </si>
  <si>
    <t>O50542</t>
  </si>
  <si>
    <t>O50543</t>
  </si>
  <si>
    <t>O50544</t>
  </si>
  <si>
    <t>O50545</t>
  </si>
  <si>
    <t>O50546</t>
  </si>
  <si>
    <t>O50547</t>
  </si>
  <si>
    <t>O50548</t>
  </si>
  <si>
    <t>O50549</t>
  </si>
  <si>
    <t>O50550</t>
  </si>
  <si>
    <t>O50551</t>
  </si>
  <si>
    <t>O50552</t>
  </si>
  <si>
    <t>O50553</t>
  </si>
  <si>
    <t>O50554</t>
  </si>
  <si>
    <t>O50555</t>
  </si>
  <si>
    <t>O50556</t>
  </si>
  <si>
    <t>O50557</t>
  </si>
  <si>
    <t>O50558</t>
  </si>
  <si>
    <t>O50559</t>
  </si>
  <si>
    <t>O50560</t>
  </si>
  <si>
    <t>O50561</t>
  </si>
  <si>
    <t>O50562</t>
  </si>
  <si>
    <t>O50563</t>
  </si>
  <si>
    <t>O50564</t>
  </si>
  <si>
    <t>O50565</t>
  </si>
  <si>
    <t>O50566</t>
  </si>
  <si>
    <t>O50567</t>
  </si>
  <si>
    <t>O50568</t>
  </si>
  <si>
    <t>O50569</t>
  </si>
  <si>
    <t>O50570</t>
  </si>
  <si>
    <t>O50571</t>
  </si>
  <si>
    <t>O50572</t>
  </si>
  <si>
    <t>O50573</t>
  </si>
  <si>
    <t>O50574</t>
  </si>
  <si>
    <t>O50575</t>
  </si>
  <si>
    <t>O50576</t>
  </si>
  <si>
    <t>O50577</t>
  </si>
  <si>
    <t>O50578</t>
  </si>
  <si>
    <t>O50579</t>
  </si>
  <si>
    <t>O50580</t>
  </si>
  <si>
    <t>O50581</t>
  </si>
  <si>
    <t>O50582</t>
  </si>
  <si>
    <t>O50583</t>
  </si>
  <si>
    <t>O50584</t>
  </si>
  <si>
    <t>O50585</t>
  </si>
  <si>
    <t>O50586</t>
  </si>
  <si>
    <t>O50587</t>
  </si>
  <si>
    <t>O50588</t>
  </si>
  <si>
    <t>O50589</t>
  </si>
  <si>
    <t>O50590</t>
  </si>
  <si>
    <t>O50591</t>
  </si>
  <si>
    <t>O50592</t>
  </si>
  <si>
    <t>O50593</t>
  </si>
  <si>
    <t>O50594</t>
  </si>
  <si>
    <t>O50595</t>
  </si>
  <si>
    <t>O50596</t>
  </si>
  <si>
    <t>O50597</t>
  </si>
  <si>
    <t>O50598</t>
  </si>
  <si>
    <t>O50599</t>
  </si>
  <si>
    <t>O50600</t>
  </si>
  <si>
    <t>O50601</t>
  </si>
  <si>
    <t>O50602</t>
  </si>
  <si>
    <t>O50603</t>
  </si>
  <si>
    <t>O50604</t>
  </si>
  <si>
    <t>O50605</t>
  </si>
  <si>
    <t>O50606</t>
  </si>
  <si>
    <t>O50607</t>
  </si>
  <si>
    <t>O50608</t>
  </si>
  <si>
    <t>O50609</t>
  </si>
  <si>
    <t>O50610</t>
  </si>
  <si>
    <t>O50611</t>
  </si>
  <si>
    <t>O50612</t>
  </si>
  <si>
    <t>O50613</t>
  </si>
  <si>
    <t>O50614</t>
  </si>
  <si>
    <t>O50615</t>
  </si>
  <si>
    <t>O50616</t>
  </si>
  <si>
    <t>O50617</t>
  </si>
  <si>
    <t>O50618</t>
  </si>
  <si>
    <t>O50619</t>
  </si>
  <si>
    <t>O50620</t>
  </si>
  <si>
    <t>O50621</t>
  </si>
  <si>
    <t>O50622</t>
  </si>
  <si>
    <t>O50623</t>
  </si>
  <si>
    <t>O50624</t>
  </si>
  <si>
    <t>O50625</t>
  </si>
  <si>
    <t>O50626</t>
  </si>
  <si>
    <t>O50627</t>
  </si>
  <si>
    <t>O50628</t>
  </si>
  <si>
    <t>O50629</t>
  </si>
  <si>
    <t>O50630</t>
  </si>
  <si>
    <t>O50631</t>
  </si>
  <si>
    <t>O50632</t>
  </si>
  <si>
    <t>O50633</t>
  </si>
  <si>
    <t>O50634</t>
  </si>
  <si>
    <t>O50635</t>
  </si>
  <si>
    <t>O50636</t>
  </si>
  <si>
    <t>O50637</t>
  </si>
  <si>
    <t>O50638</t>
  </si>
  <si>
    <t>O50639</t>
  </si>
  <si>
    <t>O50640</t>
  </si>
  <si>
    <t>O50641</t>
  </si>
  <si>
    <t>O50642</t>
  </si>
  <si>
    <t>O50643</t>
  </si>
  <si>
    <t>O50644</t>
  </si>
  <si>
    <t>O50645</t>
  </si>
  <si>
    <t>O50646</t>
  </si>
  <si>
    <t>O50647</t>
  </si>
  <si>
    <t>O50648</t>
  </si>
  <si>
    <t>O50649</t>
  </si>
  <si>
    <t>O50650</t>
  </si>
  <si>
    <t>O50651</t>
  </si>
  <si>
    <t>O50652</t>
  </si>
  <si>
    <t>O50653</t>
  </si>
  <si>
    <t>O50654</t>
  </si>
  <si>
    <t>O50655</t>
  </si>
  <si>
    <t>O50656</t>
  </si>
  <si>
    <t>O50657</t>
  </si>
  <si>
    <t>O50658</t>
  </si>
  <si>
    <t>O50659</t>
  </si>
  <si>
    <t>O50660</t>
  </si>
  <si>
    <t>O50661</t>
  </si>
  <si>
    <t>O50662</t>
  </si>
  <si>
    <t>O50663</t>
  </si>
  <si>
    <t>O50664</t>
  </si>
  <si>
    <t>O50665</t>
  </si>
  <si>
    <t>O50666</t>
  </si>
  <si>
    <t>O50667</t>
  </si>
  <si>
    <t>O50668</t>
  </si>
  <si>
    <t>O50669</t>
  </si>
  <si>
    <t>O50670</t>
  </si>
  <si>
    <t>O50671</t>
  </si>
  <si>
    <t>O50672</t>
  </si>
  <si>
    <t>O50673</t>
  </si>
  <si>
    <t>O50674</t>
  </si>
  <si>
    <t>O50675</t>
  </si>
  <si>
    <t>O50676</t>
  </si>
  <si>
    <t>O50677</t>
  </si>
  <si>
    <t>O50678</t>
  </si>
  <si>
    <t>O50679</t>
  </si>
  <si>
    <t>O50680</t>
  </si>
  <si>
    <t>O50681</t>
  </si>
  <si>
    <t>O50682</t>
  </si>
  <si>
    <t>O50683</t>
  </si>
  <si>
    <t>O50684</t>
  </si>
  <si>
    <t>O50685</t>
  </si>
  <si>
    <t>O50686</t>
  </si>
  <si>
    <t>O50687</t>
  </si>
  <si>
    <t>O50688</t>
  </si>
  <si>
    <t>O50689</t>
  </si>
  <si>
    <t>O50690</t>
  </si>
  <si>
    <t>O50691</t>
  </si>
  <si>
    <t>O50692</t>
  </si>
  <si>
    <t>O50693</t>
  </si>
  <si>
    <t>O50694</t>
  </si>
  <si>
    <t>O50695</t>
  </si>
  <si>
    <t>O50696</t>
  </si>
  <si>
    <t>O50697</t>
  </si>
  <si>
    <t>O50698</t>
  </si>
  <si>
    <t>O50699</t>
  </si>
  <si>
    <t>O50700</t>
  </si>
  <si>
    <t>O50701</t>
  </si>
  <si>
    <t>O50702</t>
  </si>
  <si>
    <t>O50703</t>
  </si>
  <si>
    <t>O50704</t>
  </si>
  <si>
    <t>O50705</t>
  </si>
  <si>
    <t>O50706</t>
  </si>
  <si>
    <t>O50707</t>
  </si>
  <si>
    <t>O50708</t>
  </si>
  <si>
    <t>O50709</t>
  </si>
  <si>
    <t>O50710</t>
  </si>
  <si>
    <t>O50711</t>
  </si>
  <si>
    <t>O50712</t>
  </si>
  <si>
    <t>O50713</t>
  </si>
  <si>
    <t>O50714</t>
  </si>
  <si>
    <t>O50715</t>
  </si>
  <si>
    <t>O50716</t>
  </si>
  <si>
    <t>O50717</t>
  </si>
  <si>
    <t>O50718</t>
  </si>
  <si>
    <t>O50719</t>
  </si>
  <si>
    <t>O50720</t>
  </si>
  <si>
    <t>O50721</t>
  </si>
  <si>
    <t>O50722</t>
  </si>
  <si>
    <t>O50723</t>
  </si>
  <si>
    <t>O50724</t>
  </si>
  <si>
    <t>O50725</t>
  </si>
  <si>
    <t>O50726</t>
  </si>
  <si>
    <t>O50727</t>
  </si>
  <si>
    <t>O50728</t>
  </si>
  <si>
    <t>O50729</t>
  </si>
  <si>
    <t>O50730</t>
  </si>
  <si>
    <t>O50731</t>
  </si>
  <si>
    <t>O50732</t>
  </si>
  <si>
    <t>O50733</t>
  </si>
  <si>
    <t>O50734</t>
  </si>
  <si>
    <t>O50735</t>
  </si>
  <si>
    <t>O50736</t>
  </si>
  <si>
    <t>O50737</t>
  </si>
  <si>
    <t>O50738</t>
  </si>
  <si>
    <t>O50739</t>
  </si>
  <si>
    <t>O50740</t>
  </si>
  <si>
    <t>O50741</t>
  </si>
  <si>
    <t>O50742</t>
  </si>
  <si>
    <t>O50743</t>
  </si>
  <si>
    <t>O50744</t>
  </si>
  <si>
    <t>O50745</t>
  </si>
  <si>
    <t>O50746</t>
  </si>
  <si>
    <t>O50747</t>
  </si>
  <si>
    <t>O50748</t>
  </si>
  <si>
    <t>O50749</t>
  </si>
  <si>
    <t>O50750</t>
  </si>
  <si>
    <t>O50751</t>
  </si>
  <si>
    <t>O50752</t>
  </si>
  <si>
    <t>O50753</t>
  </si>
  <si>
    <t>O50754</t>
  </si>
  <si>
    <t>O50755</t>
  </si>
  <si>
    <t>O50756</t>
  </si>
  <si>
    <t>O50757</t>
  </si>
  <si>
    <t>O50758</t>
  </si>
  <si>
    <t>O50759</t>
  </si>
  <si>
    <t>O50760</t>
  </si>
  <si>
    <t>O50761</t>
  </si>
  <si>
    <t>O50762</t>
  </si>
  <si>
    <t>O50763</t>
  </si>
  <si>
    <t>O50764</t>
  </si>
  <si>
    <t>O50765</t>
  </si>
  <si>
    <t>O50766</t>
  </si>
  <si>
    <t>O50767</t>
  </si>
  <si>
    <t>O50768</t>
  </si>
  <si>
    <t>O50769</t>
  </si>
  <si>
    <t>O50770</t>
  </si>
  <si>
    <t>O50771</t>
  </si>
  <si>
    <t>O50772</t>
  </si>
  <si>
    <t>O50773</t>
  </si>
  <si>
    <t>O50774</t>
  </si>
  <si>
    <t>O50775</t>
  </si>
  <si>
    <t>O50776</t>
  </si>
  <si>
    <t>O50777</t>
  </si>
  <si>
    <t>O50778</t>
  </si>
  <si>
    <t>O50779</t>
  </si>
  <si>
    <t>O50780</t>
  </si>
  <si>
    <t>O50781</t>
  </si>
  <si>
    <t>O50782</t>
  </si>
  <si>
    <t>O50783</t>
  </si>
  <si>
    <t>O50784</t>
  </si>
  <si>
    <t>O50785</t>
  </si>
  <si>
    <t>O50786</t>
  </si>
  <si>
    <t>O50787</t>
  </si>
  <si>
    <t>O50788</t>
  </si>
  <si>
    <t>O50789</t>
  </si>
  <si>
    <t>O50790</t>
  </si>
  <si>
    <t>O50791</t>
  </si>
  <si>
    <t>O50792</t>
  </si>
  <si>
    <t>O50793</t>
  </si>
  <si>
    <t>O50794</t>
  </si>
  <si>
    <t>O50795</t>
  </si>
  <si>
    <t>O50796</t>
  </si>
  <si>
    <t>O50797</t>
  </si>
  <si>
    <t>O50798</t>
  </si>
  <si>
    <t>O50799</t>
  </si>
  <si>
    <t>O50800</t>
  </si>
  <si>
    <t>O50801</t>
  </si>
  <si>
    <t>O50802</t>
  </si>
  <si>
    <t>O50803</t>
  </si>
  <si>
    <t>O50804</t>
  </si>
  <si>
    <t>O50805</t>
  </si>
  <si>
    <t>O50806</t>
  </si>
  <si>
    <t>O50807</t>
  </si>
  <si>
    <t>O50808</t>
  </si>
  <si>
    <t>O50809</t>
  </si>
  <si>
    <t>O50810</t>
  </si>
  <si>
    <t>O50811</t>
  </si>
  <si>
    <t>O50812</t>
  </si>
  <si>
    <t>O50813</t>
  </si>
  <si>
    <t>O50814</t>
  </si>
  <si>
    <t>O50815</t>
  </si>
  <si>
    <t>O50816</t>
  </si>
  <si>
    <t>O50817</t>
  </si>
  <si>
    <t>O50818</t>
  </si>
  <si>
    <t>O50819</t>
  </si>
  <si>
    <t>O50820</t>
  </si>
  <si>
    <t>O50821</t>
  </si>
  <si>
    <t>O50822</t>
  </si>
  <si>
    <t>O50823</t>
  </si>
  <si>
    <t>O50824</t>
  </si>
  <si>
    <t>O50825</t>
  </si>
  <si>
    <t>O50826</t>
  </si>
  <si>
    <t>O50827</t>
  </si>
  <si>
    <t>O50828</t>
  </si>
  <si>
    <t>O50829</t>
  </si>
  <si>
    <t>O50830</t>
  </si>
  <si>
    <t>O50831</t>
  </si>
  <si>
    <t>O50832</t>
  </si>
  <si>
    <t>O50833</t>
  </si>
  <si>
    <t>O50834</t>
  </si>
  <si>
    <t>O50835</t>
  </si>
  <si>
    <t>O50836</t>
  </si>
  <si>
    <t>O50837</t>
  </si>
  <si>
    <t>O50838</t>
  </si>
  <si>
    <t>O50839</t>
  </si>
  <si>
    <t>O50840</t>
  </si>
  <si>
    <t>O50841</t>
  </si>
  <si>
    <t>O50842</t>
  </si>
  <si>
    <t>O50843</t>
  </si>
  <si>
    <t>O50844</t>
  </si>
  <si>
    <t>O50845</t>
  </si>
  <si>
    <t>O50846</t>
  </si>
  <si>
    <t>O50847</t>
  </si>
  <si>
    <t>O50848</t>
  </si>
  <si>
    <t>O50849</t>
  </si>
  <si>
    <t>O50850</t>
  </si>
  <si>
    <t>O50851</t>
  </si>
  <si>
    <t>O50852</t>
  </si>
  <si>
    <t>O50853</t>
  </si>
  <si>
    <t>O50854</t>
  </si>
  <si>
    <t>O50855</t>
  </si>
  <si>
    <t>O50856</t>
  </si>
  <si>
    <t>O50857</t>
  </si>
  <si>
    <t>O50858</t>
  </si>
  <si>
    <t>O50859</t>
  </si>
  <si>
    <t>O50860</t>
  </si>
  <si>
    <t>O50861</t>
  </si>
  <si>
    <t>O50862</t>
  </si>
  <si>
    <t>O50863</t>
  </si>
  <si>
    <t>O50864</t>
  </si>
  <si>
    <t>O50865</t>
  </si>
  <si>
    <t>O50866</t>
  </si>
  <si>
    <t>O50867</t>
  </si>
  <si>
    <t>O50868</t>
  </si>
  <si>
    <t>O50869</t>
  </si>
  <si>
    <t>O50870</t>
  </si>
  <si>
    <t>O50871</t>
  </si>
  <si>
    <t>O50872</t>
  </si>
  <si>
    <t>O50873</t>
  </si>
  <si>
    <t>O50874</t>
  </si>
  <si>
    <t>O50875</t>
  </si>
  <si>
    <t>O50876</t>
  </si>
  <si>
    <t>O50877</t>
  </si>
  <si>
    <t>O50878</t>
  </si>
  <si>
    <t>O50879</t>
  </si>
  <si>
    <t>O50880</t>
  </si>
  <si>
    <t>O50881</t>
  </si>
  <si>
    <t>O50882</t>
  </si>
  <si>
    <t>O50883</t>
  </si>
  <si>
    <t>O50884</t>
  </si>
  <si>
    <t>O50885</t>
  </si>
  <si>
    <t>O50886</t>
  </si>
  <si>
    <t>O50887</t>
  </si>
  <si>
    <t>O50888</t>
  </si>
  <si>
    <t>O50889</t>
  </si>
  <si>
    <t>O50890</t>
  </si>
  <si>
    <t>O50891</t>
  </si>
  <si>
    <t>O50892</t>
  </si>
  <si>
    <t>O50893</t>
  </si>
  <si>
    <t>O50894</t>
  </si>
  <si>
    <t>O50895</t>
  </si>
  <si>
    <t>O50896</t>
  </si>
  <si>
    <t>O50897</t>
  </si>
  <si>
    <t>O50898</t>
  </si>
  <si>
    <t>O50899</t>
  </si>
  <si>
    <t>O50900</t>
  </si>
  <si>
    <t>O50901</t>
  </si>
  <si>
    <t>O50902</t>
  </si>
  <si>
    <t>O50903</t>
  </si>
  <si>
    <t>O50904</t>
  </si>
  <si>
    <t>O50905</t>
  </si>
  <si>
    <t>O50906</t>
  </si>
  <si>
    <t>O50907</t>
  </si>
  <si>
    <t>O50908</t>
  </si>
  <si>
    <t>O50909</t>
  </si>
  <si>
    <t>O50910</t>
  </si>
  <si>
    <t>O50911</t>
  </si>
  <si>
    <t>O50912</t>
  </si>
  <si>
    <t>O50913</t>
  </si>
  <si>
    <t>O50914</t>
  </si>
  <si>
    <t>O50915</t>
  </si>
  <si>
    <t>O50916</t>
  </si>
  <si>
    <t>O50917</t>
  </si>
  <si>
    <t>O50918</t>
  </si>
  <si>
    <t>O50919</t>
  </si>
  <si>
    <t>O50920</t>
  </si>
  <si>
    <t>O50921</t>
  </si>
  <si>
    <t>O50922</t>
  </si>
  <si>
    <t>O50923</t>
  </si>
  <si>
    <t>O50924</t>
  </si>
  <si>
    <t>O50925</t>
  </si>
  <si>
    <t>O50926</t>
  </si>
  <si>
    <t>O50927</t>
  </si>
  <si>
    <t>O50928</t>
  </si>
  <si>
    <t>O50929</t>
  </si>
  <si>
    <t>O50930</t>
  </si>
  <si>
    <t>O50931</t>
  </si>
  <si>
    <t>O50932</t>
  </si>
  <si>
    <t>O50933</t>
  </si>
  <si>
    <t>O50934</t>
  </si>
  <si>
    <t>O50935</t>
  </si>
  <si>
    <t>O50936</t>
  </si>
  <si>
    <t>O50937</t>
  </si>
  <si>
    <t>O50938</t>
  </si>
  <si>
    <t>O50939</t>
  </si>
  <si>
    <t>O50940</t>
  </si>
  <si>
    <t>O50941</t>
  </si>
  <si>
    <t>O50942</t>
  </si>
  <si>
    <t>O50943</t>
  </si>
  <si>
    <t>O50944</t>
  </si>
  <si>
    <t>O50945</t>
  </si>
  <si>
    <t>O50946</t>
  </si>
  <si>
    <t>O50947</t>
  </si>
  <si>
    <t>O50948</t>
  </si>
  <si>
    <t>O50949</t>
  </si>
  <si>
    <t>O50950</t>
  </si>
  <si>
    <t>O50951</t>
  </si>
  <si>
    <t>O50952</t>
  </si>
  <si>
    <t>O50953</t>
  </si>
  <si>
    <t>O50954</t>
  </si>
  <si>
    <t>O50955</t>
  </si>
  <si>
    <t>O50956</t>
  </si>
  <si>
    <t>O50957</t>
  </si>
  <si>
    <t>O50958</t>
  </si>
  <si>
    <t>O50959</t>
  </si>
  <si>
    <t>O50960</t>
  </si>
  <si>
    <t>O50961</t>
  </si>
  <si>
    <t>O50962</t>
  </si>
  <si>
    <t>O50963</t>
  </si>
  <si>
    <t>O50964</t>
  </si>
  <si>
    <t>O50965</t>
  </si>
  <si>
    <t>O50966</t>
  </si>
  <si>
    <t>O50967</t>
  </si>
  <si>
    <t>O50968</t>
  </si>
  <si>
    <t>O50969</t>
  </si>
  <si>
    <t>O50970</t>
  </si>
  <si>
    <t>O50971</t>
  </si>
  <si>
    <t>O50972</t>
  </si>
  <si>
    <t>O50973</t>
  </si>
  <si>
    <t>O50974</t>
  </si>
  <si>
    <t>O50975</t>
  </si>
  <si>
    <t>O50976</t>
  </si>
  <si>
    <t>O50977</t>
  </si>
  <si>
    <t>O50978</t>
  </si>
  <si>
    <t>O50979</t>
  </si>
  <si>
    <t>O50980</t>
  </si>
  <si>
    <t>O50981</t>
  </si>
  <si>
    <t>O50982</t>
  </si>
  <si>
    <t>O50983</t>
  </si>
  <si>
    <t>O50984</t>
  </si>
  <si>
    <t>O50985</t>
  </si>
  <si>
    <t>O50986</t>
  </si>
  <si>
    <t>O50987</t>
  </si>
  <si>
    <t>O50988</t>
  </si>
  <si>
    <t>O50989</t>
  </si>
  <si>
    <t>O50990</t>
  </si>
  <si>
    <t>O50991</t>
  </si>
  <si>
    <t>O50992</t>
  </si>
  <si>
    <t>O50993</t>
  </si>
  <si>
    <t>O50994</t>
  </si>
  <si>
    <t>O50995</t>
  </si>
  <si>
    <t>O50996</t>
  </si>
  <si>
    <t>O50997</t>
  </si>
  <si>
    <t>O50998</t>
  </si>
  <si>
    <t>O50999</t>
  </si>
  <si>
    <t>O51000</t>
  </si>
  <si>
    <t>O51001</t>
  </si>
  <si>
    <t>O51002</t>
  </si>
  <si>
    <t>O51003</t>
  </si>
  <si>
    <t>O51004</t>
  </si>
  <si>
    <t>O51005</t>
  </si>
  <si>
    <t>O51006</t>
  </si>
  <si>
    <t>O51007</t>
  </si>
  <si>
    <t>O51008</t>
  </si>
  <si>
    <t>O51009</t>
  </si>
  <si>
    <t>O51010</t>
  </si>
  <si>
    <t>O51011</t>
  </si>
  <si>
    <t>O51012</t>
  </si>
  <si>
    <t>O51013</t>
  </si>
  <si>
    <t>O51014</t>
  </si>
  <si>
    <t>O51015</t>
  </si>
  <si>
    <t>O51016</t>
  </si>
  <si>
    <t>O51017</t>
  </si>
  <si>
    <t>O51018</t>
  </si>
  <si>
    <t>O51019</t>
  </si>
  <si>
    <t>O51020</t>
  </si>
  <si>
    <t>O51021</t>
  </si>
  <si>
    <t>O51022</t>
  </si>
  <si>
    <t>O51023</t>
  </si>
  <si>
    <t>O51024</t>
  </si>
  <si>
    <t>O51025</t>
  </si>
  <si>
    <t>O51026</t>
  </si>
  <si>
    <t>O51027</t>
  </si>
  <si>
    <t>O51028</t>
  </si>
  <si>
    <t>O51029</t>
  </si>
  <si>
    <t>O51030</t>
  </si>
  <si>
    <t>O51031</t>
  </si>
  <si>
    <t>O51032</t>
  </si>
  <si>
    <t>O51033</t>
  </si>
  <si>
    <t>O51034</t>
  </si>
  <si>
    <t>O51035</t>
  </si>
  <si>
    <t>O51036</t>
  </si>
  <si>
    <t>O51037</t>
  </si>
  <si>
    <t>O51038</t>
  </si>
  <si>
    <t>O51039</t>
  </si>
  <si>
    <t>O51040</t>
  </si>
  <si>
    <t>O51041</t>
  </si>
  <si>
    <t>O51042</t>
  </si>
  <si>
    <t>O51043</t>
  </si>
  <si>
    <t>O51044</t>
  </si>
  <si>
    <t>O51045</t>
  </si>
  <si>
    <t>O51046</t>
  </si>
  <si>
    <t>O51047</t>
  </si>
  <si>
    <t>O51048</t>
  </si>
  <si>
    <t>O51049</t>
  </si>
  <si>
    <t>O51050</t>
  </si>
  <si>
    <t>O51051</t>
  </si>
  <si>
    <t>O51052</t>
  </si>
  <si>
    <t>O51053</t>
  </si>
  <si>
    <t>O51054</t>
  </si>
  <si>
    <t>O51055</t>
  </si>
  <si>
    <t>O51056</t>
  </si>
  <si>
    <t>O51057</t>
  </si>
  <si>
    <t>O51058</t>
  </si>
  <si>
    <t>O51059</t>
  </si>
  <si>
    <t>O51060</t>
  </si>
  <si>
    <t>O51061</t>
  </si>
  <si>
    <t>O51062</t>
  </si>
  <si>
    <t>O51063</t>
  </si>
  <si>
    <t>O51064</t>
  </si>
  <si>
    <t>O51065</t>
  </si>
  <si>
    <t>O51066</t>
  </si>
  <si>
    <t>O51067</t>
  </si>
  <si>
    <t>O51068</t>
  </si>
  <si>
    <t>O51069</t>
  </si>
  <si>
    <t>O51070</t>
  </si>
  <si>
    <t>O51071</t>
  </si>
  <si>
    <t>O51072</t>
  </si>
  <si>
    <t>O51073</t>
  </si>
  <si>
    <t>O51074</t>
  </si>
  <si>
    <t>O51075</t>
  </si>
  <si>
    <t>O51076</t>
  </si>
  <si>
    <t>O51077</t>
  </si>
  <si>
    <t>O51078</t>
  </si>
  <si>
    <t>O51079</t>
  </si>
  <si>
    <t>O51080</t>
  </si>
  <si>
    <t>O51081</t>
  </si>
  <si>
    <t>O51082</t>
  </si>
  <si>
    <t>O51083</t>
  </si>
  <si>
    <t>O51084</t>
  </si>
  <si>
    <t>O51085</t>
  </si>
  <si>
    <t>O51086</t>
  </si>
  <si>
    <t>O51087</t>
  </si>
  <si>
    <t>O51088</t>
  </si>
  <si>
    <t>O51089</t>
  </si>
  <si>
    <t>O51090</t>
  </si>
  <si>
    <t>O51091</t>
  </si>
  <si>
    <t>O51092</t>
  </si>
  <si>
    <t>O51093</t>
  </si>
  <si>
    <t>O51094</t>
  </si>
  <si>
    <t>O51095</t>
  </si>
  <si>
    <t>O51096</t>
  </si>
  <si>
    <t>O51097</t>
  </si>
  <si>
    <t>O51098</t>
  </si>
  <si>
    <t>O51099</t>
  </si>
  <si>
    <t>O51100</t>
  </si>
  <si>
    <t>O51101</t>
  </si>
  <si>
    <t>O51102</t>
  </si>
  <si>
    <t>O51103</t>
  </si>
  <si>
    <t>O51104</t>
  </si>
  <si>
    <t>O51105</t>
  </si>
  <si>
    <t>O51106</t>
  </si>
  <si>
    <t>O51107</t>
  </si>
  <si>
    <t>O51108</t>
  </si>
  <si>
    <t>O51109</t>
  </si>
  <si>
    <t>O51110</t>
  </si>
  <si>
    <t>O51111</t>
  </si>
  <si>
    <t>O51112</t>
  </si>
  <si>
    <t>O51113</t>
  </si>
  <si>
    <t>O51114</t>
  </si>
  <si>
    <t>O51115</t>
  </si>
  <si>
    <t>O51116</t>
  </si>
  <si>
    <t>O51117</t>
  </si>
  <si>
    <t>O51118</t>
  </si>
  <si>
    <t>O51119</t>
  </si>
  <si>
    <t>O51120</t>
  </si>
  <si>
    <t>O51121</t>
  </si>
  <si>
    <t>O51122</t>
  </si>
  <si>
    <t>O51123</t>
  </si>
  <si>
    <t>O51124</t>
  </si>
  <si>
    <t>O51125</t>
  </si>
  <si>
    <t>O51126</t>
  </si>
  <si>
    <t>O51127</t>
  </si>
  <si>
    <t>O51128</t>
  </si>
  <si>
    <t>O51129</t>
  </si>
  <si>
    <t>O51130</t>
  </si>
  <si>
    <t>O51131</t>
  </si>
  <si>
    <t>O51132</t>
  </si>
  <si>
    <t>O51133</t>
  </si>
  <si>
    <t>O51134</t>
  </si>
  <si>
    <t>O51135</t>
  </si>
  <si>
    <t>O51136</t>
  </si>
  <si>
    <t>O51137</t>
  </si>
  <si>
    <t>O51138</t>
  </si>
  <si>
    <t>O51139</t>
  </si>
  <si>
    <t>O51140</t>
  </si>
  <si>
    <t>O51141</t>
  </si>
  <si>
    <t>O51142</t>
  </si>
  <si>
    <t>O51143</t>
  </si>
  <si>
    <t>O51144</t>
  </si>
  <si>
    <t>O51145</t>
  </si>
  <si>
    <t>O51146</t>
  </si>
  <si>
    <t>O51147</t>
  </si>
  <si>
    <t>O51148</t>
  </si>
  <si>
    <t>O51149</t>
  </si>
  <si>
    <t>O51150</t>
  </si>
  <si>
    <t>O51151</t>
  </si>
  <si>
    <t>O51152</t>
  </si>
  <si>
    <t>O51153</t>
  </si>
  <si>
    <t>O51154</t>
  </si>
  <si>
    <t>O51155</t>
  </si>
  <si>
    <t>O51156</t>
  </si>
  <si>
    <t>O51157</t>
  </si>
  <si>
    <t>O51158</t>
  </si>
  <si>
    <t>O51159</t>
  </si>
  <si>
    <t>O51160</t>
  </si>
  <si>
    <t>O51161</t>
  </si>
  <si>
    <t>O51162</t>
  </si>
  <si>
    <t>O51163</t>
  </si>
  <si>
    <t>O51164</t>
  </si>
  <si>
    <t>O51165</t>
  </si>
  <si>
    <t>O51166</t>
  </si>
  <si>
    <t>O51167</t>
  </si>
  <si>
    <t>O51168</t>
  </si>
  <si>
    <t>O51169</t>
  </si>
  <si>
    <t>O51170</t>
  </si>
  <si>
    <t>O51171</t>
  </si>
  <si>
    <t>O51172</t>
  </si>
  <si>
    <t>O51173</t>
  </si>
  <si>
    <t>O51174</t>
  </si>
  <si>
    <t>O51175</t>
  </si>
  <si>
    <t>O51176</t>
  </si>
  <si>
    <t>O51177</t>
  </si>
  <si>
    <t>O51178</t>
  </si>
  <si>
    <t>O51179</t>
  </si>
  <si>
    <t>O51180</t>
  </si>
  <si>
    <t>O51181</t>
  </si>
  <si>
    <t>O51182</t>
  </si>
  <si>
    <t>O51183</t>
  </si>
  <si>
    <t>O51184</t>
  </si>
  <si>
    <t>O51185</t>
  </si>
  <si>
    <t>O51186</t>
  </si>
  <si>
    <t>O51187</t>
  </si>
  <si>
    <t>O51188</t>
  </si>
  <si>
    <t>O51189</t>
  </si>
  <si>
    <t>O51190</t>
  </si>
  <si>
    <t>O51191</t>
  </si>
  <si>
    <t>O51192</t>
  </si>
  <si>
    <t>O51193</t>
  </si>
  <si>
    <t>O51194</t>
  </si>
  <si>
    <t>O51195</t>
  </si>
  <si>
    <t>O51196</t>
  </si>
  <si>
    <t>O51197</t>
  </si>
  <si>
    <t>O51198</t>
  </si>
  <si>
    <t>O51199</t>
  </si>
  <si>
    <t>O51200</t>
  </si>
  <si>
    <t>O51201</t>
  </si>
  <si>
    <t>O51202</t>
  </si>
  <si>
    <t>O51203</t>
  </si>
  <si>
    <t>O51204</t>
  </si>
  <si>
    <t>O51205</t>
  </si>
  <si>
    <t>O51206</t>
  </si>
  <si>
    <t>O51207</t>
  </si>
  <si>
    <t>O51208</t>
  </si>
  <si>
    <t>O51209</t>
  </si>
  <si>
    <t>O51210</t>
  </si>
  <si>
    <t>O51211</t>
  </si>
  <si>
    <t>O51212</t>
  </si>
  <si>
    <t>O51213</t>
  </si>
  <si>
    <t>O51214</t>
  </si>
  <si>
    <t>O51215</t>
  </si>
  <si>
    <t>O51216</t>
  </si>
  <si>
    <t>O51217</t>
  </si>
  <si>
    <t>O51218</t>
  </si>
  <si>
    <t>O51219</t>
  </si>
  <si>
    <t>O51220</t>
  </si>
  <si>
    <t>O51221</t>
  </si>
  <si>
    <t>O51222</t>
  </si>
  <si>
    <t>O51223</t>
  </si>
  <si>
    <t>O51224</t>
  </si>
  <si>
    <t>O51225</t>
  </si>
  <si>
    <t>O51226</t>
  </si>
  <si>
    <t>O51227</t>
  </si>
  <si>
    <t>O51228</t>
  </si>
  <si>
    <t>O51229</t>
  </si>
  <si>
    <t>O51230</t>
  </si>
  <si>
    <t>O51231</t>
  </si>
  <si>
    <t>O51232</t>
  </si>
  <si>
    <t>O51233</t>
  </si>
  <si>
    <t>O51234</t>
  </si>
  <si>
    <t>O51235</t>
  </si>
  <si>
    <t>O51236</t>
  </si>
  <si>
    <t>O51237</t>
  </si>
  <si>
    <t>O51238</t>
  </si>
  <si>
    <t>O51239</t>
  </si>
  <si>
    <t>O51240</t>
  </si>
  <si>
    <t>O51241</t>
  </si>
  <si>
    <t>O51242</t>
  </si>
  <si>
    <t>O51243</t>
  </si>
  <si>
    <t>O51244</t>
  </si>
  <si>
    <t>O51245</t>
  </si>
  <si>
    <t>O51246</t>
  </si>
  <si>
    <t>O51247</t>
  </si>
  <si>
    <t>O51248</t>
  </si>
  <si>
    <t>O51249</t>
  </si>
  <si>
    <t>O51250</t>
  </si>
  <si>
    <t>O51251</t>
  </si>
  <si>
    <t>O51252</t>
  </si>
  <si>
    <t>O51253</t>
  </si>
  <si>
    <t>O51254</t>
  </si>
  <si>
    <t>O51255</t>
  </si>
  <si>
    <t>O51256</t>
  </si>
  <si>
    <t>O51257</t>
  </si>
  <si>
    <t>O51258</t>
  </si>
  <si>
    <t>O51259</t>
  </si>
  <si>
    <t>O51260</t>
  </si>
  <si>
    <t>O51261</t>
  </si>
  <si>
    <t>O51262</t>
  </si>
  <si>
    <t>O51263</t>
  </si>
  <si>
    <t>O51264</t>
  </si>
  <si>
    <t>O51265</t>
  </si>
  <si>
    <t>O51266</t>
  </si>
  <si>
    <t>O51267</t>
  </si>
  <si>
    <t>O51268</t>
  </si>
  <si>
    <t>O51269</t>
  </si>
  <si>
    <t>O51270</t>
  </si>
  <si>
    <t>O51271</t>
  </si>
  <si>
    <t>O51272</t>
  </si>
  <si>
    <t>O51273</t>
  </si>
  <si>
    <t>O51274</t>
  </si>
  <si>
    <t>O51275</t>
  </si>
  <si>
    <t>O51276</t>
  </si>
  <si>
    <t>O51277</t>
  </si>
  <si>
    <t>O51278</t>
  </si>
  <si>
    <t>O51279</t>
  </si>
  <si>
    <t>O51280</t>
  </si>
  <si>
    <t>O51281</t>
  </si>
  <si>
    <t>O51282</t>
  </si>
  <si>
    <t>O51283</t>
  </si>
  <si>
    <t>O51284</t>
  </si>
  <si>
    <t>O51285</t>
  </si>
  <si>
    <t>O51286</t>
  </si>
  <si>
    <t>O51287</t>
  </si>
  <si>
    <t>O51288</t>
  </si>
  <si>
    <t>O51289</t>
  </si>
  <si>
    <t>O51290</t>
  </si>
  <si>
    <t>O51291</t>
  </si>
  <si>
    <t>O51292</t>
  </si>
  <si>
    <t>O51293</t>
  </si>
  <si>
    <t>O51294</t>
  </si>
  <si>
    <t>O51295</t>
  </si>
  <si>
    <t>O51296</t>
  </si>
  <si>
    <t>O51297</t>
  </si>
  <si>
    <t>O51298</t>
  </si>
  <si>
    <t>O51299</t>
  </si>
  <si>
    <t>O51300</t>
  </si>
  <si>
    <t>O51301</t>
  </si>
  <si>
    <t>O51302</t>
  </si>
  <si>
    <t>O51303</t>
  </si>
  <si>
    <t>O51304</t>
  </si>
  <si>
    <t>O51305</t>
  </si>
  <si>
    <t>O51306</t>
  </si>
  <si>
    <t>O51307</t>
  </si>
  <si>
    <t>O51308</t>
  </si>
  <si>
    <t>O51309</t>
  </si>
  <si>
    <t>O51310</t>
  </si>
  <si>
    <t>O51311</t>
  </si>
  <si>
    <t>O51312</t>
  </si>
  <si>
    <t>O51313</t>
  </si>
  <si>
    <t>O51314</t>
  </si>
  <si>
    <t>O51315</t>
  </si>
  <si>
    <t>O51316</t>
  </si>
  <si>
    <t>O51317</t>
  </si>
  <si>
    <t>O51318</t>
  </si>
  <si>
    <t>O51319</t>
  </si>
  <si>
    <t>O51320</t>
  </si>
  <si>
    <t>O51321</t>
  </si>
  <si>
    <t>O51322</t>
  </si>
  <si>
    <t>O51323</t>
  </si>
  <si>
    <t>O51324</t>
  </si>
  <si>
    <t>O51325</t>
  </si>
  <si>
    <t>O51326</t>
  </si>
  <si>
    <t>O51327</t>
  </si>
  <si>
    <t>O51328</t>
  </si>
  <si>
    <t>O51329</t>
  </si>
  <si>
    <t>O51330</t>
  </si>
  <si>
    <t>O51331</t>
  </si>
  <si>
    <t>O51332</t>
  </si>
  <si>
    <t>O51333</t>
  </si>
  <si>
    <t>O51334</t>
  </si>
  <si>
    <t>O51335</t>
  </si>
  <si>
    <t>O51336</t>
  </si>
  <si>
    <t>O51337</t>
  </si>
  <si>
    <t>O51338</t>
  </si>
  <si>
    <t>O51339</t>
  </si>
  <si>
    <t>O51340</t>
  </si>
  <si>
    <t>O51341</t>
  </si>
  <si>
    <t>O51342</t>
  </si>
  <si>
    <t>O51343</t>
  </si>
  <si>
    <t>O51344</t>
  </si>
  <si>
    <t>O51345</t>
  </si>
  <si>
    <t>O51346</t>
  </si>
  <si>
    <t>O51347</t>
  </si>
  <si>
    <t>O51348</t>
  </si>
  <si>
    <t>O51349</t>
  </si>
  <si>
    <t>O51350</t>
  </si>
  <si>
    <t>O51351</t>
  </si>
  <si>
    <t>O51352</t>
  </si>
  <si>
    <t>O51353</t>
  </si>
  <si>
    <t>O51354</t>
  </si>
  <si>
    <t>O51355</t>
  </si>
  <si>
    <t>O51356</t>
  </si>
  <si>
    <t>O51357</t>
  </si>
  <si>
    <t>O51358</t>
  </si>
  <si>
    <t>O51359</t>
  </si>
  <si>
    <t>O51360</t>
  </si>
  <si>
    <t>O51361</t>
  </si>
  <si>
    <t>O51362</t>
  </si>
  <si>
    <t>O51363</t>
  </si>
  <si>
    <t>O51364</t>
  </si>
  <si>
    <t>O51365</t>
  </si>
  <si>
    <t>O51366</t>
  </si>
  <si>
    <t>O51367</t>
  </si>
  <si>
    <t>O51368</t>
  </si>
  <si>
    <t>O51369</t>
  </si>
  <si>
    <t>O51370</t>
  </si>
  <si>
    <t>O51371</t>
  </si>
  <si>
    <t>O51372</t>
  </si>
  <si>
    <t>O51373</t>
  </si>
  <si>
    <t>O51374</t>
  </si>
  <si>
    <t>O51375</t>
  </si>
  <si>
    <t>O51376</t>
  </si>
  <si>
    <t>O51377</t>
  </si>
  <si>
    <t>O51378</t>
  </si>
  <si>
    <t>O51379</t>
  </si>
  <si>
    <t>O51380</t>
  </si>
  <si>
    <t>O51381</t>
  </si>
  <si>
    <t>O51382</t>
  </si>
  <si>
    <t>O51383</t>
  </si>
  <si>
    <t>O51384</t>
  </si>
  <si>
    <t>O51385</t>
  </si>
  <si>
    <t>O51386</t>
  </si>
  <si>
    <t>O51387</t>
  </si>
  <si>
    <t>O51388</t>
  </si>
  <si>
    <t>O51389</t>
  </si>
  <si>
    <t>O51390</t>
  </si>
  <si>
    <t>O51391</t>
  </si>
  <si>
    <t>O51392</t>
  </si>
  <si>
    <t>O51393</t>
  </si>
  <si>
    <t>O51394</t>
  </si>
  <si>
    <t>O51395</t>
  </si>
  <si>
    <t>O51396</t>
  </si>
  <si>
    <t>O51397</t>
  </si>
  <si>
    <t>O51398</t>
  </si>
  <si>
    <t>O51399</t>
  </si>
  <si>
    <t>O51400</t>
  </si>
  <si>
    <t>O51401</t>
  </si>
  <si>
    <t>O51402</t>
  </si>
  <si>
    <t>O51403</t>
  </si>
  <si>
    <t>O51404</t>
  </si>
  <si>
    <t>O51405</t>
  </si>
  <si>
    <t>O51406</t>
  </si>
  <si>
    <t>O51407</t>
  </si>
  <si>
    <t>O51408</t>
  </si>
  <si>
    <t>O51409</t>
  </si>
  <si>
    <t>O51410</t>
  </si>
  <si>
    <t>O51411</t>
  </si>
  <si>
    <t>O51412</t>
  </si>
  <si>
    <t>O51413</t>
  </si>
  <si>
    <t>O51414</t>
  </si>
  <si>
    <t>O51415</t>
  </si>
  <si>
    <t>O51416</t>
  </si>
  <si>
    <t>O51417</t>
  </si>
  <si>
    <t>O51418</t>
  </si>
  <si>
    <t>O51419</t>
  </si>
  <si>
    <t>O51420</t>
  </si>
  <si>
    <t>O51421</t>
  </si>
  <si>
    <t>O51422</t>
  </si>
  <si>
    <t>O51423</t>
  </si>
  <si>
    <t>O51424</t>
  </si>
  <si>
    <t>O51425</t>
  </si>
  <si>
    <t>O51426</t>
  </si>
  <si>
    <t>O51427</t>
  </si>
  <si>
    <t>O51428</t>
  </si>
  <si>
    <t>O51429</t>
  </si>
  <si>
    <t>O51430</t>
  </si>
  <si>
    <t>O51431</t>
  </si>
  <si>
    <t>O51432</t>
  </si>
  <si>
    <t>O51433</t>
  </si>
  <si>
    <t>O51434</t>
  </si>
  <si>
    <t>O51435</t>
  </si>
  <si>
    <t>O51436</t>
  </si>
  <si>
    <t>O51437</t>
  </si>
  <si>
    <t>O51438</t>
  </si>
  <si>
    <t>O51439</t>
  </si>
  <si>
    <t>O51440</t>
  </si>
  <si>
    <t>O51441</t>
  </si>
  <si>
    <t>O51442</t>
  </si>
  <si>
    <t>O51443</t>
  </si>
  <si>
    <t>O51444</t>
  </si>
  <si>
    <t>O51445</t>
  </si>
  <si>
    <t>O51446</t>
  </si>
  <si>
    <t>O51447</t>
  </si>
  <si>
    <t>O51448</t>
  </si>
  <si>
    <t>O51449</t>
  </si>
  <si>
    <t>O51450</t>
  </si>
  <si>
    <t>O51451</t>
  </si>
  <si>
    <t>O51452</t>
  </si>
  <si>
    <t>O51453</t>
  </si>
  <si>
    <t>O51454</t>
  </si>
  <si>
    <t>O51455</t>
  </si>
  <si>
    <t>O51456</t>
  </si>
  <si>
    <t>O51457</t>
  </si>
  <si>
    <t>O51458</t>
  </si>
  <si>
    <t>O51459</t>
  </si>
  <si>
    <t>O51460</t>
  </si>
  <si>
    <t>O51461</t>
  </si>
  <si>
    <t>O51462</t>
  </si>
  <si>
    <t>O51463</t>
  </si>
  <si>
    <t>O51464</t>
  </si>
  <si>
    <t>O51465</t>
  </si>
  <si>
    <t>O51466</t>
  </si>
  <si>
    <t>O51467</t>
  </si>
  <si>
    <t>O51468</t>
  </si>
  <si>
    <t>O51469</t>
  </si>
  <si>
    <t>O51470</t>
  </si>
  <si>
    <t>O51471</t>
  </si>
  <si>
    <t>O51472</t>
  </si>
  <si>
    <t>O51473</t>
  </si>
  <si>
    <t>O51474</t>
  </si>
  <si>
    <t>O51475</t>
  </si>
  <si>
    <t>O51476</t>
  </si>
  <si>
    <t>O51477</t>
  </si>
  <si>
    <t>O51478</t>
  </si>
  <si>
    <t>O51479</t>
  </si>
  <si>
    <t>O51480</t>
  </si>
  <si>
    <t>O51481</t>
  </si>
  <si>
    <t>O51482</t>
  </si>
  <si>
    <t>O51483</t>
  </si>
  <si>
    <t>O51484</t>
  </si>
  <si>
    <t>O51485</t>
  </si>
  <si>
    <t>O51486</t>
  </si>
  <si>
    <t>O51487</t>
  </si>
  <si>
    <t>O51488</t>
  </si>
  <si>
    <t>O51489</t>
  </si>
  <si>
    <t>O51490</t>
  </si>
  <si>
    <t>O51491</t>
  </si>
  <si>
    <t>O51492</t>
  </si>
  <si>
    <t>O51493</t>
  </si>
  <si>
    <t>O51494</t>
  </si>
  <si>
    <t>O51495</t>
  </si>
  <si>
    <t>O51496</t>
  </si>
  <si>
    <t>O51497</t>
  </si>
  <si>
    <t>O51498</t>
  </si>
  <si>
    <t>O51499</t>
  </si>
  <si>
    <t>O51500</t>
  </si>
  <si>
    <t>O51501</t>
  </si>
  <si>
    <t>O51502</t>
  </si>
  <si>
    <t>O51503</t>
  </si>
  <si>
    <t>O51504</t>
  </si>
  <si>
    <t>O51505</t>
  </si>
  <si>
    <t>O51506</t>
  </si>
  <si>
    <t>O51507</t>
  </si>
  <si>
    <t>O51508</t>
  </si>
  <si>
    <t>O51509</t>
  </si>
  <si>
    <t>O51510</t>
  </si>
  <si>
    <t>O51511</t>
  </si>
  <si>
    <t>O51512</t>
  </si>
  <si>
    <t>O51513</t>
  </si>
  <si>
    <t>O51514</t>
  </si>
  <si>
    <t>O51515</t>
  </si>
  <si>
    <t>O51516</t>
  </si>
  <si>
    <t>O51517</t>
  </si>
  <si>
    <t>O51518</t>
  </si>
  <si>
    <t>O51519</t>
  </si>
  <si>
    <t>O51520</t>
  </si>
  <si>
    <t>O51521</t>
  </si>
  <si>
    <t>O51522</t>
  </si>
  <si>
    <t>O51523</t>
  </si>
  <si>
    <t>O51524</t>
  </si>
  <si>
    <t>O51525</t>
  </si>
  <si>
    <t>O51526</t>
  </si>
  <si>
    <t>O51527</t>
  </si>
  <si>
    <t>O51528</t>
  </si>
  <si>
    <t>O51529</t>
  </si>
  <si>
    <t>O51530</t>
  </si>
  <si>
    <t>O51531</t>
  </si>
  <si>
    <t>O51532</t>
  </si>
  <si>
    <t>O51533</t>
  </si>
  <si>
    <t>O51534</t>
  </si>
  <si>
    <t>O51535</t>
  </si>
  <si>
    <t>O51536</t>
  </si>
  <si>
    <t>O51537</t>
  </si>
  <si>
    <t>O51538</t>
  </si>
  <si>
    <t>O51539</t>
  </si>
  <si>
    <t>O51540</t>
  </si>
  <si>
    <t>O51541</t>
  </si>
  <si>
    <t>O51542</t>
  </si>
  <si>
    <t>O51543</t>
  </si>
  <si>
    <t>O51544</t>
  </si>
  <si>
    <t>O51545</t>
  </si>
  <si>
    <t>O51546</t>
  </si>
  <si>
    <t>O51547</t>
  </si>
  <si>
    <t>O51548</t>
  </si>
  <si>
    <t>O51549</t>
  </si>
  <si>
    <t>O51550</t>
  </si>
  <si>
    <t>O51551</t>
  </si>
  <si>
    <t>O51552</t>
  </si>
  <si>
    <t>O51553</t>
  </si>
  <si>
    <t>O51554</t>
  </si>
  <si>
    <t>O51555</t>
  </si>
  <si>
    <t>O51556</t>
  </si>
  <si>
    <t>O51557</t>
  </si>
  <si>
    <t>O51558</t>
  </si>
  <si>
    <t>O51559</t>
  </si>
  <si>
    <t>O51560</t>
  </si>
  <si>
    <t>O51561</t>
  </si>
  <si>
    <t>O51562</t>
  </si>
  <si>
    <t>O51563</t>
  </si>
  <si>
    <t>O51564</t>
  </si>
  <si>
    <t>O51565</t>
  </si>
  <si>
    <t>O51566</t>
  </si>
  <si>
    <t>O51567</t>
  </si>
  <si>
    <t>O51568</t>
  </si>
  <si>
    <t>O51569</t>
  </si>
  <si>
    <t>O51570</t>
  </si>
  <si>
    <t>O51571</t>
  </si>
  <si>
    <t>O51572</t>
  </si>
  <si>
    <t>O51573</t>
  </si>
  <si>
    <t>O51574</t>
  </si>
  <si>
    <t>O51575</t>
  </si>
  <si>
    <t>O51576</t>
  </si>
  <si>
    <t>O51577</t>
  </si>
  <si>
    <t>O51578</t>
  </si>
  <si>
    <t>O51579</t>
  </si>
  <si>
    <t>O51580</t>
  </si>
  <si>
    <t>O51581</t>
  </si>
  <si>
    <t>O51582</t>
  </si>
  <si>
    <t>O51583</t>
  </si>
  <si>
    <t>O51584</t>
  </si>
  <si>
    <t>O51585</t>
  </si>
  <si>
    <t>O51586</t>
  </si>
  <si>
    <t>O51587</t>
  </si>
  <si>
    <t>O51588</t>
  </si>
  <si>
    <t>O51589</t>
  </si>
  <si>
    <t>O51590</t>
  </si>
  <si>
    <t>O51591</t>
  </si>
  <si>
    <t>O51592</t>
  </si>
  <si>
    <t>O51593</t>
  </si>
  <si>
    <t>O51594</t>
  </si>
  <si>
    <t>O51595</t>
  </si>
  <si>
    <t>O51596</t>
  </si>
  <si>
    <t>O51597</t>
  </si>
  <si>
    <t>O51598</t>
  </si>
  <si>
    <t>O51599</t>
  </si>
  <si>
    <t>O51600</t>
  </si>
  <si>
    <t>O51601</t>
  </si>
  <si>
    <t>O51602</t>
  </si>
  <si>
    <t>O51603</t>
  </si>
  <si>
    <t>O51604</t>
  </si>
  <si>
    <t>O51605</t>
  </si>
  <si>
    <t>O51606</t>
  </si>
  <si>
    <t>O51607</t>
  </si>
  <si>
    <t>O51608</t>
  </si>
  <si>
    <t>O51609</t>
  </si>
  <si>
    <t>O51610</t>
  </si>
  <si>
    <t>O51611</t>
  </si>
  <si>
    <t>O51612</t>
  </si>
  <si>
    <t>O51613</t>
  </si>
  <si>
    <t>O51614</t>
  </si>
  <si>
    <t>O51615</t>
  </si>
  <si>
    <t>O51616</t>
  </si>
  <si>
    <t>O51617</t>
  </si>
  <si>
    <t>O51618</t>
  </si>
  <si>
    <t>O51619</t>
  </si>
  <si>
    <t>O51620</t>
  </si>
  <si>
    <t>O51621</t>
  </si>
  <si>
    <t>O51622</t>
  </si>
  <si>
    <t>O51623</t>
  </si>
  <si>
    <t>O51624</t>
  </si>
  <si>
    <t>O51625</t>
  </si>
  <si>
    <t>O51626</t>
  </si>
  <si>
    <t>O51627</t>
  </si>
  <si>
    <t>O51628</t>
  </si>
  <si>
    <t>O51629</t>
  </si>
  <si>
    <t>O51630</t>
  </si>
  <si>
    <t>O51631</t>
  </si>
  <si>
    <t>O51632</t>
  </si>
  <si>
    <t>O51633</t>
  </si>
  <si>
    <t>O51634</t>
  </si>
  <si>
    <t>O51635</t>
  </si>
  <si>
    <t>O51636</t>
  </si>
  <si>
    <t>O51637</t>
  </si>
  <si>
    <t>O51638</t>
  </si>
  <si>
    <t>O51639</t>
  </si>
  <si>
    <t>O51640</t>
  </si>
  <si>
    <t>O51641</t>
  </si>
  <si>
    <t>O51642</t>
  </si>
  <si>
    <t>O51643</t>
  </si>
  <si>
    <t>O51644</t>
  </si>
  <si>
    <t>O51645</t>
  </si>
  <si>
    <t>O51646</t>
  </si>
  <si>
    <t>O51647</t>
  </si>
  <si>
    <t>O51648</t>
  </si>
  <si>
    <t>O51649</t>
  </si>
  <si>
    <t>O51650</t>
  </si>
  <si>
    <t>O51651</t>
  </si>
  <si>
    <t>O51652</t>
  </si>
  <si>
    <t>O51653</t>
  </si>
  <si>
    <t>O51654</t>
  </si>
  <si>
    <t>O51655</t>
  </si>
  <si>
    <t>O51656</t>
  </si>
  <si>
    <t>O51657</t>
  </si>
  <si>
    <t>O51658</t>
  </si>
  <si>
    <t>O51659</t>
  </si>
  <si>
    <t>O51660</t>
  </si>
  <si>
    <t>O51661</t>
  </si>
  <si>
    <t>O51662</t>
  </si>
  <si>
    <t>O51663</t>
  </si>
  <si>
    <t>O51664</t>
  </si>
  <si>
    <t>O51665</t>
  </si>
  <si>
    <t>O51666</t>
  </si>
  <si>
    <t>O51667</t>
  </si>
  <si>
    <t>O51668</t>
  </si>
  <si>
    <t>O51669</t>
  </si>
  <si>
    <t>O51670</t>
  </si>
  <si>
    <t>O51671</t>
  </si>
  <si>
    <t>O51672</t>
  </si>
  <si>
    <t>O51673</t>
  </si>
  <si>
    <t>O51674</t>
  </si>
  <si>
    <t>O51675</t>
  </si>
  <si>
    <t>O51676</t>
  </si>
  <si>
    <t>O51677</t>
  </si>
  <si>
    <t>O51678</t>
  </si>
  <si>
    <t>O51679</t>
  </si>
  <si>
    <t>O51680</t>
  </si>
  <si>
    <t>O51681</t>
  </si>
  <si>
    <t>O51682</t>
  </si>
  <si>
    <t>O51683</t>
  </si>
  <si>
    <t>O51684</t>
  </si>
  <si>
    <t>O51685</t>
  </si>
  <si>
    <t>O51686</t>
  </si>
  <si>
    <t>O51687</t>
  </si>
  <si>
    <t>O51688</t>
  </si>
  <si>
    <t>O51689</t>
  </si>
  <si>
    <t>O51690</t>
  </si>
  <si>
    <t>O51691</t>
  </si>
  <si>
    <t>O51692</t>
  </si>
  <si>
    <t>O51693</t>
  </si>
  <si>
    <t>O51694</t>
  </si>
  <si>
    <t>O51695</t>
  </si>
  <si>
    <t>O51696</t>
  </si>
  <si>
    <t>O51697</t>
  </si>
  <si>
    <t>O51698</t>
  </si>
  <si>
    <t>O51699</t>
  </si>
  <si>
    <t>O51700</t>
  </si>
  <si>
    <t>O51701</t>
  </si>
  <si>
    <t>O51702</t>
  </si>
  <si>
    <t>O51703</t>
  </si>
  <si>
    <t>O51704</t>
  </si>
  <si>
    <t>O51705</t>
  </si>
  <si>
    <t>O51706</t>
  </si>
  <si>
    <t>O51707</t>
  </si>
  <si>
    <t>O51708</t>
  </si>
  <si>
    <t>O51709</t>
  </si>
  <si>
    <t>O51710</t>
  </si>
  <si>
    <t>O51711</t>
  </si>
  <si>
    <t>O51712</t>
  </si>
  <si>
    <t>O51713</t>
  </si>
  <si>
    <t>O51714</t>
  </si>
  <si>
    <t>O51715</t>
  </si>
  <si>
    <t>O51716</t>
  </si>
  <si>
    <t>O51717</t>
  </si>
  <si>
    <t>O51718</t>
  </si>
  <si>
    <t>O51719</t>
  </si>
  <si>
    <t>O51720</t>
  </si>
  <si>
    <t>O51721</t>
  </si>
  <si>
    <t>O51722</t>
  </si>
  <si>
    <t>O51723</t>
  </si>
  <si>
    <t>O51724</t>
  </si>
  <si>
    <t>O51725</t>
  </si>
  <si>
    <t>O51726</t>
  </si>
  <si>
    <t>O51727</t>
  </si>
  <si>
    <t>O51728</t>
  </si>
  <si>
    <t>O51729</t>
  </si>
  <si>
    <t>O51730</t>
  </si>
  <si>
    <t>O51731</t>
  </si>
  <si>
    <t>O51732</t>
  </si>
  <si>
    <t>O51733</t>
  </si>
  <si>
    <t>O51734</t>
  </si>
  <si>
    <t>O51735</t>
  </si>
  <si>
    <t>O51736</t>
  </si>
  <si>
    <t>O51737</t>
  </si>
  <si>
    <t>O51738</t>
  </si>
  <si>
    <t>O51739</t>
  </si>
  <si>
    <t>O51740</t>
  </si>
  <si>
    <t>O51741</t>
  </si>
  <si>
    <t>O51742</t>
  </si>
  <si>
    <t>O51743</t>
  </si>
  <si>
    <t>O51744</t>
  </si>
  <si>
    <t>O51745</t>
  </si>
  <si>
    <t>O51746</t>
  </si>
  <si>
    <t>O51747</t>
  </si>
  <si>
    <t>O51748</t>
  </si>
  <si>
    <t>O51749</t>
  </si>
  <si>
    <t>O51750</t>
  </si>
  <si>
    <t>O51751</t>
  </si>
  <si>
    <t>O51752</t>
  </si>
  <si>
    <t>O51753</t>
  </si>
  <si>
    <t>O51754</t>
  </si>
  <si>
    <t>O51755</t>
  </si>
  <si>
    <t>O51756</t>
  </si>
  <si>
    <t>O51757</t>
  </si>
  <si>
    <t>O51758</t>
  </si>
  <si>
    <t>O51759</t>
  </si>
  <si>
    <t>O51760</t>
  </si>
  <si>
    <t>O51761</t>
  </si>
  <si>
    <t>O51762</t>
  </si>
  <si>
    <t>O51763</t>
  </si>
  <si>
    <t>O51764</t>
  </si>
  <si>
    <t>O51765</t>
  </si>
  <si>
    <t>O51766</t>
  </si>
  <si>
    <t>O51767</t>
  </si>
  <si>
    <t>O51768</t>
  </si>
  <si>
    <t>O51769</t>
  </si>
  <si>
    <t>O51770</t>
  </si>
  <si>
    <t>O51771</t>
  </si>
  <si>
    <t>O51772</t>
  </si>
  <si>
    <t>O51773</t>
  </si>
  <si>
    <t>O51774</t>
  </si>
  <si>
    <t>O51775</t>
  </si>
  <si>
    <t>O51776</t>
  </si>
  <si>
    <t>O51777</t>
  </si>
  <si>
    <t>O51778</t>
  </si>
  <si>
    <t>O51779</t>
  </si>
  <si>
    <t>O51780</t>
  </si>
  <si>
    <t>O51781</t>
  </si>
  <si>
    <t>O51782</t>
  </si>
  <si>
    <t>O51783</t>
  </si>
  <si>
    <t>O51784</t>
  </si>
  <si>
    <t>O51785</t>
  </si>
  <si>
    <t>O51786</t>
  </si>
  <si>
    <t>O51787</t>
  </si>
  <si>
    <t>O51788</t>
  </si>
  <si>
    <t>O51789</t>
  </si>
  <si>
    <t>O51790</t>
  </si>
  <si>
    <t>O51791</t>
  </si>
  <si>
    <t>O51792</t>
  </si>
  <si>
    <t>O51793</t>
  </si>
  <si>
    <t>O51794</t>
  </si>
  <si>
    <t>O51795</t>
  </si>
  <si>
    <t>O51796</t>
  </si>
  <si>
    <t>O51797</t>
  </si>
  <si>
    <t>O51798</t>
  </si>
  <si>
    <t>O51799</t>
  </si>
  <si>
    <t>O51800</t>
  </si>
  <si>
    <t>O51801</t>
  </si>
  <si>
    <t>O51802</t>
  </si>
  <si>
    <t>O51803</t>
  </si>
  <si>
    <t>O51804</t>
  </si>
  <si>
    <t>O51805</t>
  </si>
  <si>
    <t>O51806</t>
  </si>
  <si>
    <t>O51807</t>
  </si>
  <si>
    <t>O51808</t>
  </si>
  <si>
    <t>O51809</t>
  </si>
  <si>
    <t>O51810</t>
  </si>
  <si>
    <t>O51811</t>
  </si>
  <si>
    <t>O51812</t>
  </si>
  <si>
    <t>O51813</t>
  </si>
  <si>
    <t>O51814</t>
  </si>
  <si>
    <t>O51815</t>
  </si>
  <si>
    <t>O51816</t>
  </si>
  <si>
    <t>O51817</t>
  </si>
  <si>
    <t>O51818</t>
  </si>
  <si>
    <t>O51819</t>
  </si>
  <si>
    <t>O51820</t>
  </si>
  <si>
    <t>O51821</t>
  </si>
  <si>
    <t>O51822</t>
  </si>
  <si>
    <t>O51823</t>
  </si>
  <si>
    <t>O51824</t>
  </si>
  <si>
    <t>O51825</t>
  </si>
  <si>
    <t>O51826</t>
  </si>
  <si>
    <t>O51827</t>
  </si>
  <si>
    <t>O51828</t>
  </si>
  <si>
    <t>O51829</t>
  </si>
  <si>
    <t>O51830</t>
  </si>
  <si>
    <t>O51831</t>
  </si>
  <si>
    <t>O51832</t>
  </si>
  <si>
    <t>O51833</t>
  </si>
  <si>
    <t>O51834</t>
  </si>
  <si>
    <t>O51835</t>
  </si>
  <si>
    <t>O51836</t>
  </si>
  <si>
    <t>O51837</t>
  </si>
  <si>
    <t>O51838</t>
  </si>
  <si>
    <t>O51839</t>
  </si>
  <si>
    <t>O51840</t>
  </si>
  <si>
    <t>O51841</t>
  </si>
  <si>
    <t>O51842</t>
  </si>
  <si>
    <t>O51843</t>
  </si>
  <si>
    <t>O51844</t>
  </si>
  <si>
    <t>O51845</t>
  </si>
  <si>
    <t>O51846</t>
  </si>
  <si>
    <t>O51847</t>
  </si>
  <si>
    <t>O51848</t>
  </si>
  <si>
    <t>O51849</t>
  </si>
  <si>
    <t>O51850</t>
  </si>
  <si>
    <t>O51851</t>
  </si>
  <si>
    <t>O51852</t>
  </si>
  <si>
    <t>O51853</t>
  </si>
  <si>
    <t>O51854</t>
  </si>
  <si>
    <t>O51855</t>
  </si>
  <si>
    <t>O51856</t>
  </si>
  <si>
    <t>O51857</t>
  </si>
  <si>
    <t>O51858</t>
  </si>
  <si>
    <t>O51859</t>
  </si>
  <si>
    <t>O51860</t>
  </si>
  <si>
    <t>O51861</t>
  </si>
  <si>
    <t>O51862</t>
  </si>
  <si>
    <t>O51863</t>
  </si>
  <si>
    <t>O51864</t>
  </si>
  <si>
    <t>O51865</t>
  </si>
  <si>
    <t>O51866</t>
  </si>
  <si>
    <t>O51867</t>
  </si>
  <si>
    <t>O51868</t>
  </si>
  <si>
    <t>O51869</t>
  </si>
  <si>
    <t>O51870</t>
  </si>
  <si>
    <t>O51871</t>
  </si>
  <si>
    <t>O51872</t>
  </si>
  <si>
    <t>O51873</t>
  </si>
  <si>
    <t>O51874</t>
  </si>
  <si>
    <t>O51875</t>
  </si>
  <si>
    <t>O51876</t>
  </si>
  <si>
    <t>O51877</t>
  </si>
  <si>
    <t>O51878</t>
  </si>
  <si>
    <t>O51879</t>
  </si>
  <si>
    <t>O51880</t>
  </si>
  <si>
    <t>O51881</t>
  </si>
  <si>
    <t>O51882</t>
  </si>
  <si>
    <t>O51883</t>
  </si>
  <si>
    <t>O51884</t>
  </si>
  <si>
    <t>O51885</t>
  </si>
  <si>
    <t>O51886</t>
  </si>
  <si>
    <t>O51887</t>
  </si>
  <si>
    <t>O51888</t>
  </si>
  <si>
    <t>O51889</t>
  </si>
  <si>
    <t>O51890</t>
  </si>
  <si>
    <t>O51891</t>
  </si>
  <si>
    <t>O51892</t>
  </si>
  <si>
    <t>O51893</t>
  </si>
  <si>
    <t>O51894</t>
  </si>
  <si>
    <t>O51895</t>
  </si>
  <si>
    <t>O51896</t>
  </si>
  <si>
    <t>O51897</t>
  </si>
  <si>
    <t>O51898</t>
  </si>
  <si>
    <t>O51899</t>
  </si>
  <si>
    <t>O51900</t>
  </si>
  <si>
    <t>O51901</t>
  </si>
  <si>
    <t>O51902</t>
  </si>
  <si>
    <t>O51903</t>
  </si>
  <si>
    <t>O51904</t>
  </si>
  <si>
    <t>O51905</t>
  </si>
  <si>
    <t>O51906</t>
  </si>
  <si>
    <t>O51907</t>
  </si>
  <si>
    <t>O51908</t>
  </si>
  <si>
    <t>O51909</t>
  </si>
  <si>
    <t>O51910</t>
  </si>
  <si>
    <t>O51911</t>
  </si>
  <si>
    <t>O51912</t>
  </si>
  <si>
    <t>O51913</t>
  </si>
  <si>
    <t>O51914</t>
  </si>
  <si>
    <t>O51915</t>
  </si>
  <si>
    <t>O51916</t>
  </si>
  <si>
    <t>O51917</t>
  </si>
  <si>
    <t>O51918</t>
  </si>
  <si>
    <t>O51919</t>
  </si>
  <si>
    <t>O51920</t>
  </si>
  <si>
    <t>O51921</t>
  </si>
  <si>
    <t>O51922</t>
  </si>
  <si>
    <t>O51923</t>
  </si>
  <si>
    <t>O51924</t>
  </si>
  <si>
    <t>O51925</t>
  </si>
  <si>
    <t>O51926</t>
  </si>
  <si>
    <t>O51927</t>
  </si>
  <si>
    <t>O51928</t>
  </si>
  <si>
    <t>O51929</t>
  </si>
  <si>
    <t>O51930</t>
  </si>
  <si>
    <t>O51931</t>
  </si>
  <si>
    <t>O51932</t>
  </si>
  <si>
    <t>O51933</t>
  </si>
  <si>
    <t>O51934</t>
  </si>
  <si>
    <t>O51935</t>
  </si>
  <si>
    <t>O51936</t>
  </si>
  <si>
    <t>O51937</t>
  </si>
  <si>
    <t>O51938</t>
  </si>
  <si>
    <t>O51939</t>
  </si>
  <si>
    <t>O51940</t>
  </si>
  <si>
    <t>O51941</t>
  </si>
  <si>
    <t>O51942</t>
  </si>
  <si>
    <t>O51943</t>
  </si>
  <si>
    <t>O51944</t>
  </si>
  <si>
    <t>O51945</t>
  </si>
  <si>
    <t>O51946</t>
  </si>
  <si>
    <t>O51947</t>
  </si>
  <si>
    <t>O51948</t>
  </si>
  <si>
    <t>O51949</t>
  </si>
  <si>
    <t>O51950</t>
  </si>
  <si>
    <t>O51951</t>
  </si>
  <si>
    <t>O51952</t>
  </si>
  <si>
    <t>O51953</t>
  </si>
  <si>
    <t>O51954</t>
  </si>
  <si>
    <t>O51955</t>
  </si>
  <si>
    <t>O51956</t>
  </si>
  <si>
    <t>O51957</t>
  </si>
  <si>
    <t>O51958</t>
  </si>
  <si>
    <t>O51959</t>
  </si>
  <si>
    <t>O51960</t>
  </si>
  <si>
    <t>O51961</t>
  </si>
  <si>
    <t>O51962</t>
  </si>
  <si>
    <t>O51963</t>
  </si>
  <si>
    <t>O51964</t>
  </si>
  <si>
    <t>O51965</t>
  </si>
  <si>
    <t>O51966</t>
  </si>
  <si>
    <t>O51967</t>
  </si>
  <si>
    <t>O51968</t>
  </si>
  <si>
    <t>O51969</t>
  </si>
  <si>
    <t>O51970</t>
  </si>
  <si>
    <t>O51971</t>
  </si>
  <si>
    <t>O51972</t>
  </si>
  <si>
    <t>O51973</t>
  </si>
  <si>
    <t>O51974</t>
  </si>
  <si>
    <t>O51975</t>
  </si>
  <si>
    <t>O51976</t>
  </si>
  <si>
    <t>O51977</t>
  </si>
  <si>
    <t>O51978</t>
  </si>
  <si>
    <t>O51979</t>
  </si>
  <si>
    <t>O51980</t>
  </si>
  <si>
    <t>O51981</t>
  </si>
  <si>
    <t>O51982</t>
  </si>
  <si>
    <t>O51983</t>
  </si>
  <si>
    <t>O51984</t>
  </si>
  <si>
    <t>O51985</t>
  </si>
  <si>
    <t>O51986</t>
  </si>
  <si>
    <t>O51987</t>
  </si>
  <si>
    <t>O51988</t>
  </si>
  <si>
    <t>O51989</t>
  </si>
  <si>
    <t>O51990</t>
  </si>
  <si>
    <t>O51991</t>
  </si>
  <si>
    <t>O51992</t>
  </si>
  <si>
    <t>O51993</t>
  </si>
  <si>
    <t>O51994</t>
  </si>
  <si>
    <t>O51995</t>
  </si>
  <si>
    <t>O51996</t>
  </si>
  <si>
    <t>O51997</t>
  </si>
  <si>
    <t>O51998</t>
  </si>
  <si>
    <t>O51999</t>
  </si>
  <si>
    <t>O52000</t>
  </si>
  <si>
    <t>O52001</t>
  </si>
  <si>
    <t>O52002</t>
  </si>
  <si>
    <t>O52003</t>
  </si>
  <si>
    <t>O52004</t>
  </si>
  <si>
    <t>O52005</t>
  </si>
  <si>
    <t>O52006</t>
  </si>
  <si>
    <t>O52007</t>
  </si>
  <si>
    <t>O52008</t>
  </si>
  <si>
    <t>O52009</t>
  </si>
  <si>
    <t>O52010</t>
  </si>
  <si>
    <t>O52011</t>
  </si>
  <si>
    <t>O52012</t>
  </si>
  <si>
    <t>O52013</t>
  </si>
  <si>
    <t>O52014</t>
  </si>
  <si>
    <t>O52015</t>
  </si>
  <si>
    <t>O52016</t>
  </si>
  <si>
    <t>O52017</t>
  </si>
  <si>
    <t>O52018</t>
  </si>
  <si>
    <t>O52019</t>
  </si>
  <si>
    <t>O52020</t>
  </si>
  <si>
    <t>O52021</t>
  </si>
  <si>
    <t>O52022</t>
  </si>
  <si>
    <t>O52023</t>
  </si>
  <si>
    <t>O52024</t>
  </si>
  <si>
    <t>O52025</t>
  </si>
  <si>
    <t>O52026</t>
  </si>
  <si>
    <t>O52027</t>
  </si>
  <si>
    <t>O52028</t>
  </si>
  <si>
    <t>O52029</t>
  </si>
  <si>
    <t>O52030</t>
  </si>
  <si>
    <t>O52031</t>
  </si>
  <si>
    <t>O52032</t>
  </si>
  <si>
    <t>O52033</t>
  </si>
  <si>
    <t>O52034</t>
  </si>
  <si>
    <t>O52035</t>
  </si>
  <si>
    <t>O52036</t>
  </si>
  <si>
    <t>O52037</t>
  </si>
  <si>
    <t>O52038</t>
  </si>
  <si>
    <t>O52039</t>
  </si>
  <si>
    <t>O52040</t>
  </si>
  <si>
    <t>O52041</t>
  </si>
  <si>
    <t>O52042</t>
  </si>
  <si>
    <t>O52043</t>
  </si>
  <si>
    <t>O52044</t>
  </si>
  <si>
    <t>O52045</t>
  </si>
  <si>
    <t>O52046</t>
  </si>
  <si>
    <t>O52047</t>
  </si>
  <si>
    <t>O52048</t>
  </si>
  <si>
    <t>O52049</t>
  </si>
  <si>
    <t>O52050</t>
  </si>
  <si>
    <t>O52051</t>
  </si>
  <si>
    <t>O52052</t>
  </si>
  <si>
    <t>O52053</t>
  </si>
  <si>
    <t>O52054</t>
  </si>
  <si>
    <t>O52055</t>
  </si>
  <si>
    <t>O52056</t>
  </si>
  <si>
    <t>O52057</t>
  </si>
  <si>
    <t>O52058</t>
  </si>
  <si>
    <t>O52059</t>
  </si>
  <si>
    <t>O52060</t>
  </si>
  <si>
    <t>O52061</t>
  </si>
  <si>
    <t>O52062</t>
  </si>
  <si>
    <t>O52063</t>
  </si>
  <si>
    <t>O52064</t>
  </si>
  <si>
    <t>O52065</t>
  </si>
  <si>
    <t>O52066</t>
  </si>
  <si>
    <t>O52067</t>
  </si>
  <si>
    <t>O52068</t>
  </si>
  <si>
    <t>O52069</t>
  </si>
  <si>
    <t>O52070</t>
  </si>
  <si>
    <t>O52071</t>
  </si>
  <si>
    <t>O52072</t>
  </si>
  <si>
    <t>O52073</t>
  </si>
  <si>
    <t>O52074</t>
  </si>
  <si>
    <t>O52075</t>
  </si>
  <si>
    <t>O52076</t>
  </si>
  <si>
    <t>O52077</t>
  </si>
  <si>
    <t>O52078</t>
  </si>
  <si>
    <t>O52079</t>
  </si>
  <si>
    <t>O52080</t>
  </si>
  <si>
    <t>O52081</t>
  </si>
  <si>
    <t>O52082</t>
  </si>
  <si>
    <t>O52083</t>
  </si>
  <si>
    <t>O52084</t>
  </si>
  <si>
    <t>O52085</t>
  </si>
  <si>
    <t>O52086</t>
  </si>
  <si>
    <t>O52087</t>
  </si>
  <si>
    <t>O52088</t>
  </si>
  <si>
    <t>O52089</t>
  </si>
  <si>
    <t>O52090</t>
  </si>
  <si>
    <t>O52091</t>
  </si>
  <si>
    <t>O52092</t>
  </si>
  <si>
    <t>O52093</t>
  </si>
  <si>
    <t>O52094</t>
  </si>
  <si>
    <t>O52095</t>
  </si>
  <si>
    <t>O52096</t>
  </si>
  <si>
    <t>O52097</t>
  </si>
  <si>
    <t>O52098</t>
  </si>
  <si>
    <t>O52099</t>
  </si>
  <si>
    <t>O52100</t>
  </si>
  <si>
    <t>O52101</t>
  </si>
  <si>
    <t>O52102</t>
  </si>
  <si>
    <t>O52103</t>
  </si>
  <si>
    <t>O52104</t>
  </si>
  <si>
    <t>O52105</t>
  </si>
  <si>
    <t>O52106</t>
  </si>
  <si>
    <t>O52107</t>
  </si>
  <si>
    <t>O52108</t>
  </si>
  <si>
    <t>O52109</t>
  </si>
  <si>
    <t>O52110</t>
  </si>
  <si>
    <t>O52111</t>
  </si>
  <si>
    <t>O52112</t>
  </si>
  <si>
    <t>O52113</t>
  </si>
  <si>
    <t>O52114</t>
  </si>
  <si>
    <t>O52115</t>
  </si>
  <si>
    <t>O52116</t>
  </si>
  <si>
    <t>O52117</t>
  </si>
  <si>
    <t>O52118</t>
  </si>
  <si>
    <t>O52119</t>
  </si>
  <si>
    <t>O52120</t>
  </si>
  <si>
    <t>O52121</t>
  </si>
  <si>
    <t>O52122</t>
  </si>
  <si>
    <t>O52123</t>
  </si>
  <si>
    <t>O52124</t>
  </si>
  <si>
    <t>O52125</t>
  </si>
  <si>
    <t>O52126</t>
  </si>
  <si>
    <t>O52127</t>
  </si>
  <si>
    <t>O52128</t>
  </si>
  <si>
    <t>O52129</t>
  </si>
  <si>
    <t>O52130</t>
  </si>
  <si>
    <t>O52131</t>
  </si>
  <si>
    <t>O52132</t>
  </si>
  <si>
    <t>O52133</t>
  </si>
  <si>
    <t>O52134</t>
  </si>
  <si>
    <t>O52135</t>
  </si>
  <si>
    <t>O52136</t>
  </si>
  <si>
    <t>O52137</t>
  </si>
  <si>
    <t>O52138</t>
  </si>
  <si>
    <t>O52139</t>
  </si>
  <si>
    <t>O52140</t>
  </si>
  <si>
    <t>O52141</t>
  </si>
  <si>
    <t>O52142</t>
  </si>
  <si>
    <t>O52143</t>
  </si>
  <si>
    <t>O52144</t>
  </si>
  <si>
    <t>O52145</t>
  </si>
  <si>
    <t>O52146</t>
  </si>
  <si>
    <t>O52147</t>
  </si>
  <si>
    <t>O52148</t>
  </si>
  <si>
    <t>O52149</t>
  </si>
  <si>
    <t>O52150</t>
  </si>
  <si>
    <t>O52151</t>
  </si>
  <si>
    <t>O52152</t>
  </si>
  <si>
    <t>O52153</t>
  </si>
  <si>
    <t>O52154</t>
  </si>
  <si>
    <t>O52155</t>
  </si>
  <si>
    <t>O52156</t>
  </si>
  <si>
    <t>O52157</t>
  </si>
  <si>
    <t>O52158</t>
  </si>
  <si>
    <t>O52159</t>
  </si>
  <si>
    <t>O52160</t>
  </si>
  <si>
    <t>O52161</t>
  </si>
  <si>
    <t>O52162</t>
  </si>
  <si>
    <t>O52163</t>
  </si>
  <si>
    <t>O52164</t>
  </si>
  <si>
    <t>O52165</t>
  </si>
  <si>
    <t>O52166</t>
  </si>
  <si>
    <t>O52167</t>
  </si>
  <si>
    <t>O52168</t>
  </si>
  <si>
    <t>O52169</t>
  </si>
  <si>
    <t>O52170</t>
  </si>
  <si>
    <t>O52171</t>
  </si>
  <si>
    <t>O52172</t>
  </si>
  <si>
    <t>O52173</t>
  </si>
  <si>
    <t>O52174</t>
  </si>
  <si>
    <t>O52175</t>
  </si>
  <si>
    <t>O52176</t>
  </si>
  <si>
    <t>O52177</t>
  </si>
  <si>
    <t>O52178</t>
  </si>
  <si>
    <t>O52179</t>
  </si>
  <si>
    <t>O52180</t>
  </si>
  <si>
    <t>O52181</t>
  </si>
  <si>
    <t>O52182</t>
  </si>
  <si>
    <t>O52183</t>
  </si>
  <si>
    <t>O52184</t>
  </si>
  <si>
    <t>O52185</t>
  </si>
  <si>
    <t>O52186</t>
  </si>
  <si>
    <t>O52187</t>
  </si>
  <si>
    <t>O52188</t>
  </si>
  <si>
    <t>O52189</t>
  </si>
  <si>
    <t>O52190</t>
  </si>
  <si>
    <t>O52191</t>
  </si>
  <si>
    <t>O52192</t>
  </si>
  <si>
    <t>O52193</t>
  </si>
  <si>
    <t>O52194</t>
  </si>
  <si>
    <t>O52195</t>
  </si>
  <si>
    <t>O52196</t>
  </si>
  <si>
    <t>O52197</t>
  </si>
  <si>
    <t>O52198</t>
  </si>
  <si>
    <t>O52199</t>
  </si>
  <si>
    <t>O52200</t>
  </si>
  <si>
    <t>O52201</t>
  </si>
  <si>
    <t>O52202</t>
  </si>
  <si>
    <t>O52203</t>
  </si>
  <si>
    <t>O52204</t>
  </si>
  <si>
    <t>O52205</t>
  </si>
  <si>
    <t>O52206</t>
  </si>
  <si>
    <t>O52207</t>
  </si>
  <si>
    <t>O52208</t>
  </si>
  <si>
    <t>O52209</t>
  </si>
  <si>
    <t>O52210</t>
  </si>
  <si>
    <t>O52211</t>
  </si>
  <si>
    <t>O52212</t>
  </si>
  <si>
    <t>O52213</t>
  </si>
  <si>
    <t>O52214</t>
  </si>
  <si>
    <t>O52215</t>
  </si>
  <si>
    <t>O52216</t>
  </si>
  <si>
    <t>O52217</t>
  </si>
  <si>
    <t>O52218</t>
  </si>
  <si>
    <t>O52219</t>
  </si>
  <si>
    <t>O52220</t>
  </si>
  <si>
    <t>O52221</t>
  </si>
  <si>
    <t>O52222</t>
  </si>
  <si>
    <t>O52223</t>
  </si>
  <si>
    <t>O52224</t>
  </si>
  <si>
    <t>O52225</t>
  </si>
  <si>
    <t>O52226</t>
  </si>
  <si>
    <t>O52227</t>
  </si>
  <si>
    <t>O52228</t>
  </si>
  <si>
    <t>O52229</t>
  </si>
  <si>
    <t>O52230</t>
  </si>
  <si>
    <t>O52231</t>
  </si>
  <si>
    <t>O52232</t>
  </si>
  <si>
    <t>O52233</t>
  </si>
  <si>
    <t>O52234</t>
  </si>
  <si>
    <t>O52235</t>
  </si>
  <si>
    <t>O52236</t>
  </si>
  <si>
    <t>O52237</t>
  </si>
  <si>
    <t>O52238</t>
  </si>
  <si>
    <t>O52239</t>
  </si>
  <si>
    <t>O52240</t>
  </si>
  <si>
    <t>O52241</t>
  </si>
  <si>
    <t>O52242</t>
  </si>
  <si>
    <t>O52243</t>
  </si>
  <si>
    <t>O52244</t>
  </si>
  <si>
    <t>O52245</t>
  </si>
  <si>
    <t>O52246</t>
  </si>
  <si>
    <t>O52247</t>
  </si>
  <si>
    <t>O52248</t>
  </si>
  <si>
    <t>O52249</t>
  </si>
  <si>
    <t>O52250</t>
  </si>
  <si>
    <t>O52251</t>
  </si>
  <si>
    <t>O52252</t>
  </si>
  <si>
    <t>O52253</t>
  </si>
  <si>
    <t>O52254</t>
  </si>
  <si>
    <t>O52255</t>
  </si>
  <si>
    <t>O52256</t>
  </si>
  <si>
    <t>O52257</t>
  </si>
  <si>
    <t>O52258</t>
  </si>
  <si>
    <t>O52259</t>
  </si>
  <si>
    <t>O52260</t>
  </si>
  <si>
    <t>O52261</t>
  </si>
  <si>
    <t>O52262</t>
  </si>
  <si>
    <t>O52263</t>
  </si>
  <si>
    <t>O52264</t>
  </si>
  <si>
    <t>O52265</t>
  </si>
  <si>
    <t>O52266</t>
  </si>
  <si>
    <t>O52267</t>
  </si>
  <si>
    <t>O52268</t>
  </si>
  <si>
    <t>O52269</t>
  </si>
  <si>
    <t>O52270</t>
  </si>
  <si>
    <t>O52271</t>
  </si>
  <si>
    <t>O52272</t>
  </si>
  <si>
    <t>O52273</t>
  </si>
  <si>
    <t>O52274</t>
  </si>
  <si>
    <t>O52275</t>
  </si>
  <si>
    <t>O52276</t>
  </si>
  <si>
    <t>O52277</t>
  </si>
  <si>
    <t>O52278</t>
  </si>
  <si>
    <t>O52279</t>
  </si>
  <si>
    <t>O52280</t>
  </si>
  <si>
    <t>O52281</t>
  </si>
  <si>
    <t>O52282</t>
  </si>
  <si>
    <t>O52283</t>
  </si>
  <si>
    <t>O52284</t>
  </si>
  <si>
    <t>O52285</t>
  </si>
  <si>
    <t>O52286</t>
  </si>
  <si>
    <t>O52287</t>
  </si>
  <si>
    <t>O52288</t>
  </si>
  <si>
    <t>O52289</t>
  </si>
  <si>
    <t>O52290</t>
  </si>
  <si>
    <t>O52291</t>
  </si>
  <si>
    <t>O52292</t>
  </si>
  <si>
    <t>O52293</t>
  </si>
  <si>
    <t>O52294</t>
  </si>
  <si>
    <t>O52295</t>
  </si>
  <si>
    <t>O52296</t>
  </si>
  <si>
    <t>O52297</t>
  </si>
  <si>
    <t>O52298</t>
  </si>
  <si>
    <t>O52299</t>
  </si>
  <si>
    <t>O52300</t>
  </si>
  <si>
    <t>O52301</t>
  </si>
  <si>
    <t>O52302</t>
  </si>
  <si>
    <t>O52303</t>
  </si>
  <si>
    <t>O52304</t>
  </si>
  <si>
    <t>O52305</t>
  </si>
  <si>
    <t>O52306</t>
  </si>
  <si>
    <t>O52307</t>
  </si>
  <si>
    <t>O52308</t>
  </si>
  <si>
    <t>O52309</t>
  </si>
  <si>
    <t>O52310</t>
  </si>
  <si>
    <t>O52311</t>
  </si>
  <si>
    <t>O52312</t>
  </si>
  <si>
    <t>O52313</t>
  </si>
  <si>
    <t>O52314</t>
  </si>
  <si>
    <t>O52315</t>
  </si>
  <si>
    <t>O52316</t>
  </si>
  <si>
    <t>O52317</t>
  </si>
  <si>
    <t>O52318</t>
  </si>
  <si>
    <t>O52319</t>
  </si>
  <si>
    <t>O52320</t>
  </si>
  <si>
    <t>O52321</t>
  </si>
  <si>
    <t>O52322</t>
  </si>
  <si>
    <t>O52323</t>
  </si>
  <si>
    <t>O52324</t>
  </si>
  <si>
    <t>O52325</t>
  </si>
  <si>
    <t>O52326</t>
  </si>
  <si>
    <t>O52327</t>
  </si>
  <si>
    <t>O52328</t>
  </si>
  <si>
    <t>O52329</t>
  </si>
  <si>
    <t>O52330</t>
  </si>
  <si>
    <t>O52331</t>
  </si>
  <si>
    <t>O52332</t>
  </si>
  <si>
    <t>O52333</t>
  </si>
  <si>
    <t>O52334</t>
  </si>
  <si>
    <t>O52335</t>
  </si>
  <si>
    <t>O52336</t>
  </si>
  <si>
    <t>O52337</t>
  </si>
  <si>
    <t>O52338</t>
  </si>
  <si>
    <t>O52339</t>
  </si>
  <si>
    <t>O52340</t>
  </si>
  <si>
    <t>O52341</t>
  </si>
  <si>
    <t>O52342</t>
  </si>
  <si>
    <t>O52343</t>
  </si>
  <si>
    <t>O52344</t>
  </si>
  <si>
    <t>O52345</t>
  </si>
  <si>
    <t>O52346</t>
  </si>
  <si>
    <t>O52347</t>
  </si>
  <si>
    <t>O52348</t>
  </si>
  <si>
    <t>O52349</t>
  </si>
  <si>
    <t>O52350</t>
  </si>
  <si>
    <t>O52351</t>
  </si>
  <si>
    <t>O52352</t>
  </si>
  <si>
    <t>O52353</t>
  </si>
  <si>
    <t>O52354</t>
  </si>
  <si>
    <t>O52355</t>
  </si>
  <si>
    <t>O52356</t>
  </si>
  <si>
    <t>O52357</t>
  </si>
  <si>
    <t>O52358</t>
  </si>
  <si>
    <t>O52359</t>
  </si>
  <si>
    <t>O52360</t>
  </si>
  <si>
    <t>O52361</t>
  </si>
  <si>
    <t>O52362</t>
  </si>
  <si>
    <t>O52363</t>
  </si>
  <si>
    <t>O52364</t>
  </si>
  <si>
    <t>O52365</t>
  </si>
  <si>
    <t>O52366</t>
  </si>
  <si>
    <t>O52367</t>
  </si>
  <si>
    <t>O52368</t>
  </si>
  <si>
    <t>O52369</t>
  </si>
  <si>
    <t>O52370</t>
  </si>
  <si>
    <t>O52371</t>
  </si>
  <si>
    <t>O52372</t>
  </si>
  <si>
    <t>O52373</t>
  </si>
  <si>
    <t>O52374</t>
  </si>
  <si>
    <t>O52375</t>
  </si>
  <si>
    <t>O52376</t>
  </si>
  <si>
    <t>O52377</t>
  </si>
  <si>
    <t>O52378</t>
  </si>
  <si>
    <t>O52379</t>
  </si>
  <si>
    <t>O52380</t>
  </si>
  <si>
    <t>O52381</t>
  </si>
  <si>
    <t>O52382</t>
  </si>
  <si>
    <t>O52383</t>
  </si>
  <si>
    <t>O52384</t>
  </si>
  <si>
    <t>O52385</t>
  </si>
  <si>
    <t>O52386</t>
  </si>
  <si>
    <t>O52387</t>
  </si>
  <si>
    <t>O52388</t>
  </si>
  <si>
    <t>O52389</t>
  </si>
  <si>
    <t>O52390</t>
  </si>
  <si>
    <t>O52391</t>
  </si>
  <si>
    <t>O52392</t>
  </si>
  <si>
    <t>O52393</t>
  </si>
  <si>
    <t>O52394</t>
  </si>
  <si>
    <t>O52395</t>
  </si>
  <si>
    <t>O52396</t>
  </si>
  <si>
    <t>O52397</t>
  </si>
  <si>
    <t>O52398</t>
  </si>
  <si>
    <t>O52399</t>
  </si>
  <si>
    <t>O52400</t>
  </si>
  <si>
    <t>O52401</t>
  </si>
  <si>
    <t>O52402</t>
  </si>
  <si>
    <t>O52403</t>
  </si>
  <si>
    <t>O52404</t>
  </si>
  <si>
    <t>O52405</t>
  </si>
  <si>
    <t>O52406</t>
  </si>
  <si>
    <t>O52407</t>
  </si>
  <si>
    <t>O52408</t>
  </si>
  <si>
    <t>O52409</t>
  </si>
  <si>
    <t>O52410</t>
  </si>
  <si>
    <t>O52411</t>
  </si>
  <si>
    <t>O52412</t>
  </si>
  <si>
    <t>O52413</t>
  </si>
  <si>
    <t>O52414</t>
  </si>
  <si>
    <t>O52415</t>
  </si>
  <si>
    <t>O52416</t>
  </si>
  <si>
    <t>O52417</t>
  </si>
  <si>
    <t>O52418</t>
  </si>
  <si>
    <t>O52419</t>
  </si>
  <si>
    <t>O52420</t>
  </si>
  <si>
    <t>O52421</t>
  </si>
  <si>
    <t>O52422</t>
  </si>
  <si>
    <t>O52423</t>
  </si>
  <si>
    <t>O52424</t>
  </si>
  <si>
    <t>O52425</t>
  </si>
  <si>
    <t>O52426</t>
  </si>
  <si>
    <t>O52427</t>
  </si>
  <si>
    <t>O52428</t>
  </si>
  <si>
    <t>O52429</t>
  </si>
  <si>
    <t>O52430</t>
  </si>
  <si>
    <t>O52431</t>
  </si>
  <si>
    <t>O52432</t>
  </si>
  <si>
    <t>O52433</t>
  </si>
  <si>
    <t>O52434</t>
  </si>
  <si>
    <t>O52435</t>
  </si>
  <si>
    <t>O52436</t>
  </si>
  <si>
    <t>O52437</t>
  </si>
  <si>
    <t>O52438</t>
  </si>
  <si>
    <t>O52439</t>
  </si>
  <si>
    <t>O52440</t>
  </si>
  <si>
    <t>O52441</t>
  </si>
  <si>
    <t>O52442</t>
  </si>
  <si>
    <t>O52443</t>
  </si>
  <si>
    <t>O52444</t>
  </si>
  <si>
    <t>O52445</t>
  </si>
  <si>
    <t>O52446</t>
  </si>
  <si>
    <t>O52447</t>
  </si>
  <si>
    <t>O52448</t>
  </si>
  <si>
    <t>O52449</t>
  </si>
  <si>
    <t>O52450</t>
  </si>
  <si>
    <t>O52451</t>
  </si>
  <si>
    <t>O52452</t>
  </si>
  <si>
    <t>O52453</t>
  </si>
  <si>
    <t>O52454</t>
  </si>
  <si>
    <t>O52455</t>
  </si>
  <si>
    <t>O52456</t>
  </si>
  <si>
    <t>O52457</t>
  </si>
  <si>
    <t>O52458</t>
  </si>
  <si>
    <t>O52459</t>
  </si>
  <si>
    <t>O52460</t>
  </si>
  <si>
    <t>O52461</t>
  </si>
  <si>
    <t>O52462</t>
  </si>
  <si>
    <t>O52463</t>
  </si>
  <si>
    <t>O52464</t>
  </si>
  <si>
    <t>O52465</t>
  </si>
  <si>
    <t>O52466</t>
  </si>
  <si>
    <t>O52467</t>
  </si>
  <si>
    <t>O52468</t>
  </si>
  <si>
    <t>O52469</t>
  </si>
  <si>
    <t>O52470</t>
  </si>
  <si>
    <t>O52471</t>
  </si>
  <si>
    <t>O52472</t>
  </si>
  <si>
    <t>O52473</t>
  </si>
  <si>
    <t>O52474</t>
  </si>
  <si>
    <t>O52475</t>
  </si>
  <si>
    <t>O52476</t>
  </si>
  <si>
    <t>O52477</t>
  </si>
  <si>
    <t>O52478</t>
  </si>
  <si>
    <t>O52479</t>
  </si>
  <si>
    <t>O52480</t>
  </si>
  <si>
    <t>O52481</t>
  </si>
  <si>
    <t>O52482</t>
  </si>
  <si>
    <t>O52483</t>
  </si>
  <si>
    <t>O52484</t>
  </si>
  <si>
    <t>O52485</t>
  </si>
  <si>
    <t>O52486</t>
  </si>
  <si>
    <t>O52487</t>
  </si>
  <si>
    <t>O52488</t>
  </si>
  <si>
    <t>O52489</t>
  </si>
  <si>
    <t>O52490</t>
  </si>
  <si>
    <t>O52491</t>
  </si>
  <si>
    <t>O52492</t>
  </si>
  <si>
    <t>O52493</t>
  </si>
  <si>
    <t>O52494</t>
  </si>
  <si>
    <t>O52495</t>
  </si>
  <si>
    <t>O52496</t>
  </si>
  <si>
    <t>O52497</t>
  </si>
  <si>
    <t>O52498</t>
  </si>
  <si>
    <t>O52499</t>
  </si>
  <si>
    <t>O52500</t>
  </si>
  <si>
    <t>Product_ID</t>
  </si>
  <si>
    <t>Quantity</t>
  </si>
  <si>
    <t>Line_Revenue</t>
  </si>
  <si>
    <t>Unit_Cost</t>
  </si>
  <si>
    <t>Gross_Profit</t>
  </si>
  <si>
    <t>Category</t>
  </si>
  <si>
    <t>Order_Month</t>
  </si>
  <si>
    <t>Order Status</t>
  </si>
  <si>
    <t>Customer Segment</t>
  </si>
  <si>
    <t>Order_Flag</t>
  </si>
  <si>
    <t>P1001</t>
  </si>
  <si>
    <t>Apr</t>
  </si>
  <si>
    <t>P1002</t>
  </si>
  <si>
    <t>P1003</t>
  </si>
  <si>
    <t>P1004</t>
  </si>
  <si>
    <t>P1005</t>
  </si>
  <si>
    <t>P1006</t>
  </si>
  <si>
    <t>P1007</t>
  </si>
  <si>
    <t>P1009</t>
  </si>
  <si>
    <t>Aug</t>
  </si>
  <si>
    <t>P1010</t>
  </si>
  <si>
    <t>P1011</t>
  </si>
  <si>
    <t>P1012</t>
  </si>
  <si>
    <t>P1013</t>
  </si>
  <si>
    <t>P1014</t>
  </si>
  <si>
    <t>Dec</t>
  </si>
  <si>
    <t>P1015</t>
  </si>
  <si>
    <t>P1016</t>
  </si>
  <si>
    <t>P1017</t>
  </si>
  <si>
    <t>P1018</t>
  </si>
  <si>
    <t>P1019</t>
  </si>
  <si>
    <t>P1020</t>
  </si>
  <si>
    <t>P1021</t>
  </si>
  <si>
    <t>Feb</t>
  </si>
  <si>
    <t>P1022</t>
  </si>
  <si>
    <t>P1023</t>
  </si>
  <si>
    <t>P1024</t>
  </si>
  <si>
    <t>P1025</t>
  </si>
  <si>
    <t>P1026</t>
  </si>
  <si>
    <t>Jan</t>
  </si>
  <si>
    <t>P1027</t>
  </si>
  <si>
    <t>P1028</t>
  </si>
  <si>
    <t>P1029</t>
  </si>
  <si>
    <t>P1031</t>
  </si>
  <si>
    <t>P1032</t>
  </si>
  <si>
    <t>P1033</t>
  </si>
  <si>
    <t>Jul</t>
  </si>
  <si>
    <t>P1034</t>
  </si>
  <si>
    <t>P1035</t>
  </si>
  <si>
    <t>P1036</t>
  </si>
  <si>
    <t>P1037</t>
  </si>
  <si>
    <t>P1038</t>
  </si>
  <si>
    <t>P1039</t>
  </si>
  <si>
    <t>P1040</t>
  </si>
  <si>
    <t>Jun</t>
  </si>
  <si>
    <t>P1041</t>
  </si>
  <si>
    <t>P1042</t>
  </si>
  <si>
    <t>P1043</t>
  </si>
  <si>
    <t>P1044</t>
  </si>
  <si>
    <t>P1045</t>
  </si>
  <si>
    <t>P1046</t>
  </si>
  <si>
    <t>P1047</t>
  </si>
  <si>
    <t>Mar</t>
  </si>
  <si>
    <t>P1048</t>
  </si>
  <si>
    <t>P1049</t>
  </si>
  <si>
    <t>P1050</t>
  </si>
  <si>
    <t>P1051</t>
  </si>
  <si>
    <t>P1052</t>
  </si>
  <si>
    <t>P1053</t>
  </si>
  <si>
    <t>P1054</t>
  </si>
  <si>
    <t>May</t>
  </si>
  <si>
    <t>P1055</t>
  </si>
  <si>
    <t>P1056</t>
  </si>
  <si>
    <t>P1057</t>
  </si>
  <si>
    <t>P1058</t>
  </si>
  <si>
    <t>P1059</t>
  </si>
  <si>
    <t>P1060</t>
  </si>
  <si>
    <t>P1061</t>
  </si>
  <si>
    <t>Nov</t>
  </si>
  <si>
    <t>P1062</t>
  </si>
  <si>
    <t>P1063</t>
  </si>
  <si>
    <t>P1064</t>
  </si>
  <si>
    <t>P1065</t>
  </si>
  <si>
    <t>P1066</t>
  </si>
  <si>
    <t>P1067</t>
  </si>
  <si>
    <t>Oct</t>
  </si>
  <si>
    <t>P1068</t>
  </si>
  <si>
    <t>P1069</t>
  </si>
  <si>
    <t>P1070</t>
  </si>
  <si>
    <t>P1071</t>
  </si>
  <si>
    <t>P1072</t>
  </si>
  <si>
    <t>P1073</t>
  </si>
  <si>
    <t>P1074</t>
  </si>
  <si>
    <t>Sep</t>
  </si>
  <si>
    <t>P1075</t>
  </si>
  <si>
    <t>P1076</t>
  </si>
  <si>
    <t>P1077</t>
  </si>
  <si>
    <t>P1078</t>
  </si>
  <si>
    <t>P1079</t>
  </si>
  <si>
    <t>P1080</t>
  </si>
  <si>
    <t>P1008</t>
  </si>
  <si>
    <t>P1030</t>
  </si>
  <si>
    <t>Return_ID</t>
  </si>
  <si>
    <t>Return_Reason</t>
  </si>
  <si>
    <t>Refund_Amount</t>
  </si>
  <si>
    <t>R70001</t>
  </si>
  <si>
    <t>Wrong Product</t>
  </si>
  <si>
    <t>R70002</t>
  </si>
  <si>
    <t>Customer Changed Mind</t>
  </si>
  <si>
    <t>R70003</t>
  </si>
  <si>
    <t>Quality Issue</t>
  </si>
  <si>
    <t>R70004</t>
  </si>
  <si>
    <t>Damaged</t>
  </si>
  <si>
    <t>R70005</t>
  </si>
  <si>
    <t>R70006</t>
  </si>
  <si>
    <t>Late Delivery</t>
  </si>
  <si>
    <t>R70007</t>
  </si>
  <si>
    <t>R70008</t>
  </si>
  <si>
    <t>R70009</t>
  </si>
  <si>
    <t>R70010</t>
  </si>
  <si>
    <t>R70011</t>
  </si>
  <si>
    <t>R70012</t>
  </si>
  <si>
    <t>R70013</t>
  </si>
  <si>
    <t>R70014</t>
  </si>
  <si>
    <t>R70015</t>
  </si>
  <si>
    <t>R70016</t>
  </si>
  <si>
    <t>R70017</t>
  </si>
  <si>
    <t>R70018</t>
  </si>
  <si>
    <t>R70019</t>
  </si>
  <si>
    <t>R70020</t>
  </si>
  <si>
    <t>R70021</t>
  </si>
  <si>
    <t>R70022</t>
  </si>
  <si>
    <t>R70023</t>
  </si>
  <si>
    <t>R70024</t>
  </si>
  <si>
    <t>R70025</t>
  </si>
  <si>
    <t>R70026</t>
  </si>
  <si>
    <t>R70027</t>
  </si>
  <si>
    <t>R70028</t>
  </si>
  <si>
    <t>R70029</t>
  </si>
  <si>
    <t>R70030</t>
  </si>
  <si>
    <t>R70031</t>
  </si>
  <si>
    <t>R70032</t>
  </si>
  <si>
    <t>R70033</t>
  </si>
  <si>
    <t>R70034</t>
  </si>
  <si>
    <t>R70035</t>
  </si>
  <si>
    <t>R70036</t>
  </si>
  <si>
    <t>R70037</t>
  </si>
  <si>
    <t>R70038</t>
  </si>
  <si>
    <t>R70039</t>
  </si>
  <si>
    <t>R70040</t>
  </si>
  <si>
    <t>R70041</t>
  </si>
  <si>
    <t>R70042</t>
  </si>
  <si>
    <t>R70043</t>
  </si>
  <si>
    <t>R70044</t>
  </si>
  <si>
    <t>R70045</t>
  </si>
  <si>
    <t>R70046</t>
  </si>
  <si>
    <t>R70047</t>
  </si>
  <si>
    <t>R70048</t>
  </si>
  <si>
    <t>R70049</t>
  </si>
  <si>
    <t>R70050</t>
  </si>
  <si>
    <t>R70051</t>
  </si>
  <si>
    <t>R70052</t>
  </si>
  <si>
    <t>R70053</t>
  </si>
  <si>
    <t>R70054</t>
  </si>
  <si>
    <t>R70055</t>
  </si>
  <si>
    <t>R70056</t>
  </si>
  <si>
    <t>R70057</t>
  </si>
  <si>
    <t>R70058</t>
  </si>
  <si>
    <t>R70059</t>
  </si>
  <si>
    <t>R70060</t>
  </si>
  <si>
    <t>R70061</t>
  </si>
  <si>
    <t>R70062</t>
  </si>
  <si>
    <t>R70063</t>
  </si>
  <si>
    <t>R70064</t>
  </si>
  <si>
    <t>R70065</t>
  </si>
  <si>
    <t>R70066</t>
  </si>
  <si>
    <t>R70067</t>
  </si>
  <si>
    <t>R70068</t>
  </si>
  <si>
    <t>R70069</t>
  </si>
  <si>
    <t>R70070</t>
  </si>
  <si>
    <t>R70071</t>
  </si>
  <si>
    <t>R70072</t>
  </si>
  <si>
    <t>R70073</t>
  </si>
  <si>
    <t>R70074</t>
  </si>
  <si>
    <t>R70075</t>
  </si>
  <si>
    <t>R70076</t>
  </si>
  <si>
    <t>R70077</t>
  </si>
  <si>
    <t>R70078</t>
  </si>
  <si>
    <t>R70079</t>
  </si>
  <si>
    <t>R70080</t>
  </si>
  <si>
    <t>R70081</t>
  </si>
  <si>
    <t>R70082</t>
  </si>
  <si>
    <t>R70083</t>
  </si>
  <si>
    <t>R70084</t>
  </si>
  <si>
    <t>R70085</t>
  </si>
  <si>
    <t>R70086</t>
  </si>
  <si>
    <t>R70087</t>
  </si>
  <si>
    <t>R70088</t>
  </si>
  <si>
    <t>R70089</t>
  </si>
  <si>
    <t>R70090</t>
  </si>
  <si>
    <t>R70091</t>
  </si>
  <si>
    <t>R70092</t>
  </si>
  <si>
    <t>R70093</t>
  </si>
  <si>
    <t>R70094</t>
  </si>
  <si>
    <t>R70095</t>
  </si>
  <si>
    <t>R70096</t>
  </si>
  <si>
    <t>R70097</t>
  </si>
  <si>
    <t>R70098</t>
  </si>
  <si>
    <t>R70099</t>
  </si>
  <si>
    <t>R70100</t>
  </si>
  <si>
    <t>R70101</t>
  </si>
  <si>
    <t>R70102</t>
  </si>
  <si>
    <t>R70103</t>
  </si>
  <si>
    <t>R70104</t>
  </si>
  <si>
    <t>R70105</t>
  </si>
  <si>
    <t>R70106</t>
  </si>
  <si>
    <t>R70107</t>
  </si>
  <si>
    <t>R70108</t>
  </si>
  <si>
    <t>R70109</t>
  </si>
  <si>
    <t>R70110</t>
  </si>
  <si>
    <t>R70111</t>
  </si>
  <si>
    <t>R70112</t>
  </si>
  <si>
    <t>R70113</t>
  </si>
  <si>
    <t>R70114</t>
  </si>
  <si>
    <t>R70115</t>
  </si>
  <si>
    <t>R70116</t>
  </si>
  <si>
    <t>R70117</t>
  </si>
  <si>
    <t>R70118</t>
  </si>
  <si>
    <t>R70119</t>
  </si>
  <si>
    <t>R70120</t>
  </si>
  <si>
    <t>R70121</t>
  </si>
  <si>
    <t>R70122</t>
  </si>
  <si>
    <t>R70123</t>
  </si>
  <si>
    <t>R70124</t>
  </si>
  <si>
    <t>R70125</t>
  </si>
  <si>
    <t>R70126</t>
  </si>
  <si>
    <t>R70127</t>
  </si>
  <si>
    <t>R70128</t>
  </si>
  <si>
    <t>R70129</t>
  </si>
  <si>
    <t>R70130</t>
  </si>
  <si>
    <t>R70131</t>
  </si>
  <si>
    <t>R70132</t>
  </si>
  <si>
    <t>R70133</t>
  </si>
  <si>
    <t>R70134</t>
  </si>
  <si>
    <t>R70135</t>
  </si>
  <si>
    <t>R70136</t>
  </si>
  <si>
    <t>R70137</t>
  </si>
  <si>
    <t>R70138</t>
  </si>
  <si>
    <t>R70139</t>
  </si>
  <si>
    <t>R70140</t>
  </si>
  <si>
    <t>R70141</t>
  </si>
  <si>
    <t>R70142</t>
  </si>
  <si>
    <t>R70143</t>
  </si>
  <si>
    <t>R70144</t>
  </si>
  <si>
    <t>R70145</t>
  </si>
  <si>
    <t>R70146</t>
  </si>
  <si>
    <t>R70147</t>
  </si>
  <si>
    <t>R70148</t>
  </si>
  <si>
    <t>R70149</t>
  </si>
  <si>
    <t>R70150</t>
  </si>
  <si>
    <t>R70151</t>
  </si>
  <si>
    <t>R70152</t>
  </si>
  <si>
    <t>R70153</t>
  </si>
  <si>
    <t>R70154</t>
  </si>
  <si>
    <t>R70155</t>
  </si>
  <si>
    <t>R70156</t>
  </si>
  <si>
    <t>R70157</t>
  </si>
  <si>
    <t>R70158</t>
  </si>
  <si>
    <t>R70159</t>
  </si>
  <si>
    <t>R70160</t>
  </si>
  <si>
    <t>R70161</t>
  </si>
  <si>
    <t>R70162</t>
  </si>
  <si>
    <t>R70163</t>
  </si>
  <si>
    <t>R70164</t>
  </si>
  <si>
    <t>R70165</t>
  </si>
  <si>
    <t>R70166</t>
  </si>
  <si>
    <t>R70167</t>
  </si>
  <si>
    <t>R70168</t>
  </si>
  <si>
    <t>R70169</t>
  </si>
  <si>
    <t>R70170</t>
  </si>
  <si>
    <t>R70171</t>
  </si>
  <si>
    <t>R70172</t>
  </si>
  <si>
    <t>R70173</t>
  </si>
  <si>
    <t>R70174</t>
  </si>
  <si>
    <t>Product_Name</t>
  </si>
  <si>
    <t>Premium Headphones P1001</t>
  </si>
  <si>
    <t>Sports</t>
  </si>
  <si>
    <t>Essential Mixer P1002</t>
  </si>
  <si>
    <t>Eco Notebook P1003</t>
  </si>
  <si>
    <t>Pro Mouse P1004</t>
  </si>
  <si>
    <t>Beauty</t>
  </si>
  <si>
    <t>Premium Notebook P1005</t>
  </si>
  <si>
    <t>Eco Monitor P1006</t>
  </si>
  <si>
    <t>Electronics</t>
  </si>
  <si>
    <t>Premium Keyboard P1007</t>
  </si>
  <si>
    <t>Smart Keyboard P1008</t>
  </si>
  <si>
    <t>Home &amp; Kitchen</t>
  </si>
  <si>
    <t>Essential Shoes P1009</t>
  </si>
  <si>
    <t>Classic Mixer P1010</t>
  </si>
  <si>
    <t>Pro Monitor P1011</t>
  </si>
  <si>
    <t>Eco Mixer P1012</t>
  </si>
  <si>
    <t>Pro Monitor P1013</t>
  </si>
  <si>
    <t>Office Supplies</t>
  </si>
  <si>
    <t>Premium Monitor P1014</t>
  </si>
  <si>
    <t>Fashion</t>
  </si>
  <si>
    <t>Essential Mouse P1015</t>
  </si>
  <si>
    <t>Smart Monitor P1016</t>
  </si>
  <si>
    <t>Classic Bottle P1017</t>
  </si>
  <si>
    <t>Pro Bottle P1018</t>
  </si>
  <si>
    <t>Essential Bottle P1019</t>
  </si>
  <si>
    <t>Smart Watch P1020</t>
  </si>
  <si>
    <t>Premium Bottle P1021</t>
  </si>
  <si>
    <t>Pro Mixer P1022</t>
  </si>
  <si>
    <t>Pro Mixer P1023</t>
  </si>
  <si>
    <t>Essential Mouse P1024</t>
  </si>
  <si>
    <t>Premium Backpack P1025</t>
  </si>
  <si>
    <t>Premium Shoes P1026</t>
  </si>
  <si>
    <t>Pro T-Shirt P1027</t>
  </si>
  <si>
    <t>Essential Lamp P1028</t>
  </si>
  <si>
    <t>Essential Monitor P1029</t>
  </si>
  <si>
    <t>Premium Mouse P1030</t>
  </si>
  <si>
    <t>Classic Keyboard P1031</t>
  </si>
  <si>
    <t>Pro Lamp P1032</t>
  </si>
  <si>
    <t>Pro Mouse P1033</t>
  </si>
  <si>
    <t>Eco Keyboard P1034</t>
  </si>
  <si>
    <t>Premium Speaker P1035</t>
  </si>
  <si>
    <t>Smart Keyboard P1036</t>
  </si>
  <si>
    <t>Essential Watch P1037</t>
  </si>
  <si>
    <t>Essential Lamp P1038</t>
  </si>
  <si>
    <t>Essential Speaker P1039</t>
  </si>
  <si>
    <t>Smart Lamp P1040</t>
  </si>
  <si>
    <t>Essential Backpack P1041</t>
  </si>
  <si>
    <t>Classic Notebook P1042</t>
  </si>
  <si>
    <t>Premium Headphones P1043</t>
  </si>
  <si>
    <t>Eco Lamp P1044</t>
  </si>
  <si>
    <t>Eco Mixer P1045</t>
  </si>
  <si>
    <t>Classic Headphones P1046</t>
  </si>
  <si>
    <t>Pro Watch P1047</t>
  </si>
  <si>
    <t>Eco Skincare Kit P1048</t>
  </si>
  <si>
    <t>Smart Shoes P1049</t>
  </si>
  <si>
    <t>Smart Watch P1050</t>
  </si>
  <si>
    <t>Classic Headphones P1051</t>
  </si>
  <si>
    <t>Premium Speaker P1052</t>
  </si>
  <si>
    <t>Pro Headphones P1053</t>
  </si>
  <si>
    <t>Smart Shoes P1054</t>
  </si>
  <si>
    <t>Eco Mouse P1055</t>
  </si>
  <si>
    <t>Pro Keyboard P1056</t>
  </si>
  <si>
    <t>Premium Speaker P1057</t>
  </si>
  <si>
    <t>Pro Lamp P1058</t>
  </si>
  <si>
    <t>Premium Monitor P1059</t>
  </si>
  <si>
    <t>Premium Monitor P1060</t>
  </si>
  <si>
    <t>Smart Keyboard P1061</t>
  </si>
  <si>
    <t>Essential Headphones P1062</t>
  </si>
  <si>
    <t>Classic T-Shirt P1063</t>
  </si>
  <si>
    <t>Pro Bottle P1064</t>
  </si>
  <si>
    <t>Premium Monitor P1065</t>
  </si>
  <si>
    <t>Classic Notebook P1066</t>
  </si>
  <si>
    <t>Eco Monitor P1067</t>
  </si>
  <si>
    <t>Premium Mixer P1068</t>
  </si>
  <si>
    <t>Pro Headphones P1069</t>
  </si>
  <si>
    <t>Premium Headphones P1070</t>
  </si>
  <si>
    <t>Pro Mouse P1071</t>
  </si>
  <si>
    <t>Smart T-Shirt P1072</t>
  </si>
  <si>
    <t>Premium T-Shirt P1073</t>
  </si>
  <si>
    <t>Pro Notebook P1074</t>
  </si>
  <si>
    <t>Eco Mouse P1075</t>
  </si>
  <si>
    <t>Smart Speaker P1076</t>
  </si>
  <si>
    <t>Eco Speaker P1077</t>
  </si>
  <si>
    <t>Premium Shoes P1078</t>
  </si>
  <si>
    <t>Essential Mouse P1079</t>
  </si>
  <si>
    <t>Essential Shoes P1080</t>
  </si>
  <si>
    <t>Sum of Refund_Amount</t>
  </si>
  <si>
    <t>Count of Refund_Amount</t>
  </si>
  <si>
    <t>Return Rate</t>
  </si>
  <si>
    <t>Grand Total</t>
  </si>
  <si>
    <t>Sum of Line_Revenue</t>
  </si>
  <si>
    <t>Sum of Gross_Profit</t>
  </si>
  <si>
    <t>Total Revenue</t>
  </si>
  <si>
    <t>Total Units Sold</t>
  </si>
  <si>
    <t>Total Gross Profit</t>
  </si>
  <si>
    <t>Average Order Value</t>
  </si>
  <si>
    <t>Gross Margin</t>
  </si>
  <si>
    <t>Count of Order_ID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</si>
</sst>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,,&quot;M&quot;"/>
    <numFmt numFmtId="181" formatCode="dd/mm/yyyy;@"/>
    <numFmt numFmtId="182" formatCode="&quot;₹&quot;0.00,,&quot;M&quot;"/>
    <numFmt numFmtId="183" formatCode="&quot;₹&quot;0.0,&quot;K&quot;"/>
    <numFmt numFmtId="184" formatCode="[$₹-4009]\ #,##0.00"/>
    <numFmt numFmtId="185" formatCode="[$₹-439]#,##0.00"/>
    <numFmt numFmtId="186" formatCode="[$-409]d/mmm/yyyy;@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4" tint="0.39997558519241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7">
    <xf numFmtId="0" fontId="0" fillId="0" borderId="0" xfId="0"/>
    <xf numFmtId="180" fontId="0" fillId="0" borderId="0" xfId="0" applyNumberFormat="1"/>
    <xf numFmtId="0" fontId="0" fillId="0" borderId="0" xfId="0" applyNumberFormat="1"/>
    <xf numFmtId="180" fontId="1" fillId="2" borderId="1" xfId="0" applyNumberFormat="1" applyFont="1" applyFill="1" applyBorder="1"/>
    <xf numFmtId="181" fontId="0" fillId="0" borderId="0" xfId="0" applyNumberFormat="1"/>
    <xf numFmtId="182" fontId="0" fillId="0" borderId="0" xfId="0" applyNumberForma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right" wrapText="1"/>
    </xf>
    <xf numFmtId="183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0" fontId="0" fillId="0" borderId="0" xfId="0" applyNumberFormat="1"/>
    <xf numFmtId="1" fontId="0" fillId="0" borderId="0" xfId="0" applyNumberFormat="1"/>
    <xf numFmtId="9" fontId="0" fillId="0" borderId="0" xfId="3" applyFont="1" applyAlignment="1"/>
    <xf numFmtId="49" fontId="0" fillId="0" borderId="0" xfId="0" applyNumberFormat="1"/>
    <xf numFmtId="184" fontId="0" fillId="0" borderId="0" xfId="0" applyNumberFormat="1"/>
    <xf numFmtId="49" fontId="2" fillId="3" borderId="2" xfId="0" applyNumberFormat="1" applyFont="1" applyFill="1" applyBorder="1" applyAlignment="1">
      <alignment horizontal="center" vertical="top"/>
    </xf>
    <xf numFmtId="184" fontId="2" fillId="3" borderId="2" xfId="0" applyNumberFormat="1" applyFont="1" applyFill="1" applyBorder="1" applyAlignment="1">
      <alignment horizontal="center" vertical="top"/>
    </xf>
    <xf numFmtId="185" fontId="0" fillId="0" borderId="0" xfId="0" applyNumberFormat="1"/>
    <xf numFmtId="186" fontId="0" fillId="0" borderId="0" xfId="0" applyNumberFormat="1"/>
    <xf numFmtId="2" fontId="2" fillId="3" borderId="2" xfId="0" applyNumberFormat="1" applyFont="1" applyFill="1" applyBorder="1" applyAlignment="1">
      <alignment horizontal="center" vertical="top"/>
    </xf>
    <xf numFmtId="185" fontId="2" fillId="3" borderId="2" xfId="0" applyNumberFormat="1" applyFont="1" applyFill="1" applyBorder="1" applyAlignment="1">
      <alignment horizontal="center" vertical="top"/>
    </xf>
    <xf numFmtId="185" fontId="2" fillId="3" borderId="0" xfId="0" applyNumberFormat="1" applyFont="1" applyFill="1" applyAlignment="1">
      <alignment horizontal="center" vertical="top"/>
    </xf>
    <xf numFmtId="0" fontId="2" fillId="3" borderId="2" xfId="0" applyFont="1" applyFill="1" applyBorder="1" applyAlignment="1">
      <alignment horizontal="center" vertical="top"/>
    </xf>
    <xf numFmtId="186" fontId="2" fillId="3" borderId="0" xfId="0" applyNumberFormat="1" applyFont="1" applyFill="1" applyAlignment="1">
      <alignment horizontal="center" vertical="top"/>
    </xf>
    <xf numFmtId="186" fontId="2" fillId="3" borderId="2" xfId="0" applyNumberFormat="1" applyFont="1" applyFill="1" applyBorder="1" applyAlignment="1">
      <alignment horizontal="center" vertical="top"/>
    </xf>
    <xf numFmtId="0" fontId="2" fillId="3" borderId="0" xfId="0" applyFont="1" applyFill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6">
    <dxf>
      <numFmt numFmtId="180" formatCode="0.00,,&quot;M&quot;"/>
    </dxf>
    <dxf>
      <numFmt numFmtId="1" formatCode="0"/>
    </dxf>
    <dxf>
      <numFmt numFmtId="182" formatCode="&quot;₹&quot;0.00,,&quot;M&quot;"/>
    </dxf>
    <dxf>
      <numFmt numFmtId="182" formatCode="&quot;₹&quot;0.00,,&quot;M&quot;"/>
    </dxf>
    <dxf>
      <numFmt numFmtId="180" formatCode="0.00,,&quot;M&quot;"/>
    </dxf>
    <dxf>
      <numFmt numFmtId="180" formatCode="0.00,,&quot;M&quot;"/>
    </dxf>
    <dxf>
      <numFmt numFmtId="185" formatCode="[$₹-439]#,##0.00"/>
    </dxf>
    <dxf>
      <numFmt numFmtId="185" formatCode="[$₹-439]#,##0.00"/>
    </dxf>
    <dxf>
      <numFmt numFmtId="185" formatCode="[$₹-439]#,##0.00"/>
    </dxf>
    <dxf>
      <numFmt numFmtId="185" formatCode="[$₹-439]#,##0.00"/>
    </dxf>
    <dxf>
      <numFmt numFmtId="185" formatCode="[$₹-439]#,##0.00"/>
    </dxf>
    <dxf>
      <numFmt numFmtId="186" formatCode="[$-409]d/mmm/yyyy;@"/>
    </dxf>
    <dxf>
      <numFmt numFmtId="186" formatCode="[$-409]d/mmm/yyyy;@"/>
    </dxf>
    <dxf>
      <numFmt numFmtId="186" formatCode="[$-409]d/mmm/yyyy;@"/>
    </dxf>
    <dxf>
      <font>
        <name val="Cambria"/>
        <scheme val="none"/>
        <b val="1"/>
        <i val="0"/>
        <u val="none"/>
        <sz val="12"/>
        <color auto="1"/>
      </font>
    </dxf>
    <dxf>
      <fill>
        <patternFill patternType="solid">
          <bgColor rgb="FFFC8019"/>
        </patternFill>
      </fill>
      <border>
        <left/>
        <right/>
        <top/>
        <bottom/>
        <vertical/>
        <horizontal/>
      </border>
    </dxf>
  </dxfs>
  <tableStyles count="3" defaultTableStyle="TableStyleMedium9" defaultPivotStyle="PivotStyleLight16">
    <tableStyle name="Slicer Style 1" pivot="0" table="0" count="0" xr9:uid="{EC0C132A-719D-418B-94C1-D5CEE00E0FF2}"/>
    <tableStyle name="Slicer Style 2" pivot="0" table="0" count="0" xr9:uid="{62AE7EE8-11EE-4820-9BD2-9042A938D066}"/>
    <tableStyle name="Slicer Style 3" pivot="0" table="0" count="3" xr9:uid="{28CF53C5-6DA8-430D-92AF-6B9FBFD7A9A4}">
      <tableStyleElement type="wholeTable" dxfId="15"/>
      <tableStyleElement type="headerRow" dxfId="14"/>
    </tableStyle>
  </tableStyles>
  <colors>
    <mruColors>
      <color rgb="00062B63"/>
      <color rgb="000B5894"/>
      <color rgb="00012B65"/>
      <color rgb="001565C0"/>
      <color rgb="000B1F3A"/>
      <color rgb="00B9CDE5"/>
      <color rgb="00FE0E00"/>
      <color rgb="00FEECDE"/>
      <color rgb="00FFF8F3"/>
      <color rgb="00FC8019"/>
    </mruColors>
  </colors>
  <extLst>
    <ext xmlns:x14="http://schemas.microsoft.com/office/spreadsheetml/2009/9/main" uri="{46F421CA-312F-682f-3DD2-61675219B42D}">
      <x14:dxfs count="1">
        <dxf>
          <fill>
            <patternFill patternType="solid">
              <bgColor theme="9" tint="0.799981688894314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/>
        <x14:slicerStyle name="Slicer Style 2"/>
        <x14:slicerStyle name="Slicer Style 3">
          <x14:slicerStyleElements>
            <x14:slicerStyleElement type="selectedItemWithData" dxfId="0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microsoft.com/office/2007/relationships/slicerCache" Target="slicerCaches/slicerCache3.xml"/><Relationship Id="rId12" Type="http://schemas.microsoft.com/office/2007/relationships/slicerCache" Target="slicerCaches/slicerCache2.xml"/><Relationship Id="rId11" Type="http://schemas.microsoft.com/office/2007/relationships/slicerCache" Target="slicerCaches/slicerCache1.xml"/><Relationship Id="rId10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[Excel_Ecommerce_Dashboard.xlsx]Returns pivot!PivotTable5</c:name>
    <c:fmtId val="2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'Returns pivot'!$B$3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25000">
                  <a:schemeClr val="accent6">
                    <a:lumMod val="40000"/>
                    <a:lumOff val="60000"/>
                  </a:schemeClr>
                </a:gs>
                <a:gs pos="90000">
                  <a:schemeClr val="accent6"/>
                </a:gs>
              </a:gsLst>
              <a:lin ang="10800000" scaled="0"/>
            </a:gradFill>
            <a:ln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6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&quot;₹&quot;0.0,&quot;K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'Returns pivot'!$A$4:$A$9</c:f>
              <c:strCache>
                <c:ptCount val="5"/>
                <c:pt idx="0">
                  <c:v>Customer Changed Mind</c:v>
                </c:pt>
                <c:pt idx="1">
                  <c:v>Damaged</c:v>
                </c:pt>
                <c:pt idx="2">
                  <c:v>Late Delivery</c:v>
                </c:pt>
                <c:pt idx="3">
                  <c:v>Quality Issue</c:v>
                </c:pt>
                <c:pt idx="4">
                  <c:v>Wrong Product</c:v>
                </c:pt>
              </c:strCache>
            </c:strRef>
          </c:cat>
          <c:val>
            <c:numRef>
              <c:f>'Returns pivot'!$B$4:$B$9</c:f>
              <c:numCache>
                <c:formatCode>General</c:formatCode>
                <c:ptCount val="5"/>
                <c:pt idx="0">
                  <c:v>1029221.19</c:v>
                </c:pt>
                <c:pt idx="1">
                  <c:v>491045.15</c:v>
                </c:pt>
                <c:pt idx="2">
                  <c:v>798832.91</c:v>
                </c:pt>
                <c:pt idx="3">
                  <c:v>721552.3</c:v>
                </c:pt>
                <c:pt idx="4">
                  <c:v>718051.53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2063181320"/>
        <c:axId val="2063186440"/>
      </c:barChart>
      <c:catAx>
        <c:axId val="2063181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63186440"/>
        <c:crosses val="autoZero"/>
        <c:auto val="1"/>
        <c:lblAlgn val="ctr"/>
        <c:lblOffset val="100"/>
        <c:noMultiLvlLbl val="0"/>
      </c:catAx>
      <c:valAx>
        <c:axId val="2063186440"/>
        <c:scaling>
          <c:orientation val="minMax"/>
          <c:min val="0"/>
        </c:scaling>
        <c:delete val="1"/>
        <c:axPos val="b"/>
        <c:numFmt formatCode="&quot;₹&quot;0,&quot;K&quot;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63181320"/>
        <c:crosses val="autoZero"/>
        <c:crossBetween val="between"/>
        <c:majorUnit val="1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717254a-9941-49e3-94c5-8ea96727e7ab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b="1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[Excel_Ecommerce_Dashboard.xlsx]Dashboard_Pivots!PivotTable8</c:name>
    <c:fmtId val="4"/>
  </c:pivotSource>
  <c:chart>
    <c:autoTitleDeleted val="1"/>
    <c:plotArea>
      <c:layout>
        <c:manualLayout>
          <c:layoutTarget val="inner"/>
          <c:xMode val="edge"/>
          <c:yMode val="edge"/>
          <c:x val="0.0250512411751309"/>
          <c:y val="0.0771388499298738"/>
          <c:w val="0.965953085857436"/>
          <c:h val="0.7532959326788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Dashboard_Pivots!$B$13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40000"/>
                    <a:lumOff val="60000"/>
                  </a:schemeClr>
                </a:gs>
                <a:gs pos="90000">
                  <a:schemeClr val="accent6"/>
                </a:gs>
              </a:gsLst>
              <a:lin ang="5400000" scaled="0"/>
            </a:gradFill>
            <a:ln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6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&quot;₹&quot;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Dashboard_Pivots!$A$14:$A$20</c:f>
              <c:strCache>
                <c:ptCount val="6"/>
                <c:pt idx="0">
                  <c:v>Beauty</c:v>
                </c:pt>
                <c:pt idx="1">
                  <c:v>Electronics</c:v>
                </c:pt>
                <c:pt idx="2">
                  <c:v>Fashion</c:v>
                </c:pt>
                <c:pt idx="3">
                  <c:v>Home &amp; Kitchen</c:v>
                </c:pt>
                <c:pt idx="4">
                  <c:v>Office Supplies</c:v>
                </c:pt>
                <c:pt idx="5">
                  <c:v>Sports</c:v>
                </c:pt>
              </c:strCache>
            </c:strRef>
          </c:cat>
          <c:val>
            <c:numRef>
              <c:f>Dashboard_Pivots!$B$14:$B$20</c:f>
              <c:numCache>
                <c:formatCode>General</c:formatCode>
                <c:ptCount val="6"/>
                <c:pt idx="0">
                  <c:v>207271.330000001</c:v>
                </c:pt>
                <c:pt idx="1">
                  <c:v>3380811.47</c:v>
                </c:pt>
                <c:pt idx="2">
                  <c:v>3560057.26</c:v>
                </c:pt>
                <c:pt idx="3">
                  <c:v>3674266.79</c:v>
                </c:pt>
                <c:pt idx="4">
                  <c:v>4818784.07</c:v>
                </c:pt>
                <c:pt idx="5">
                  <c:v>5673035.56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450811467"/>
        <c:axId val="455651287"/>
      </c:barChart>
      <c:catAx>
        <c:axId val="45081146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5651287"/>
        <c:crosses val="autoZero"/>
        <c:auto val="1"/>
        <c:lblAlgn val="ctr"/>
        <c:lblOffset val="100"/>
        <c:noMultiLvlLbl val="0"/>
      </c:catAx>
      <c:valAx>
        <c:axId val="4556512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08114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7d00b91-0ec3-4a14-981c-9167e5a7acb8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[Excel_Ecommerce_Dashboard.xlsx]Dashboard_Pivots!PivotTable2</c:name>
    <c:fmtId val="4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Dashboard_Pivots!$B$1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40000"/>
                    <a:lumOff val="60000"/>
                  </a:schemeClr>
                </a:gs>
                <a:gs pos="90000">
                  <a:schemeClr val="accent6"/>
                </a:gs>
              </a:gsLst>
              <a:lin ang="5400000" scaled="0"/>
            </a:gradFill>
            <a:ln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6">
                  <a:lumMod val="50000"/>
                  <a:alpha val="30000"/>
                </a:scheme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invertIfNegative val="0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invertIfNegative val="0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alpha val="30000"/>
                  </a:schemeClr>
                </a:outerShdw>
              </a:effectLst>
            </c:spPr>
          </c:dPt>
          <c:dLbls>
            <c:dLbl>
              <c:idx val="0"/>
              <c:layout>
                <c:manualLayout>
                  <c:x val="-0.011559997682691"/>
                  <c:y val="0.051643970417662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9793408755534"/>
                      <c:h val="0.207186544342508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0"/>
                  <c:y val="0.069664577957980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3561239547467"/>
                      <c:h val="0.207186544342508"/>
                    </c:manualLayout>
                  </c15:layout>
                </c:ext>
              </c:extLst>
            </c:dLbl>
            <c:dLbl>
              <c:idx val="2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7275633144824"/>
                      <c:h val="0.0950976778474014"/>
                    </c:manualLayout>
                  </c15:layout>
                </c:ext>
              </c:extLst>
            </c:dLbl>
            <c:numFmt formatCode="&quot;₹&quot;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Dashboard_Pivots!$A$2:$A$5</c:f>
              <c:strCache>
                <c:ptCount val="3"/>
                <c:pt idx="0">
                  <c:v>Marketplace</c:v>
                </c:pt>
                <c:pt idx="1">
                  <c:v>Mobile App</c:v>
                </c:pt>
                <c:pt idx="2">
                  <c:v>Website</c:v>
                </c:pt>
              </c:strCache>
            </c:strRef>
          </c:cat>
          <c:val>
            <c:numRef>
              <c:f>Dashboard_Pivots!$B$2:$B$5</c:f>
              <c:numCache>
                <c:formatCode>0.00,,"M"</c:formatCode>
                <c:ptCount val="3"/>
                <c:pt idx="0">
                  <c:v>14631194.62</c:v>
                </c:pt>
                <c:pt idx="1">
                  <c:v>26676534.08</c:v>
                </c:pt>
                <c:pt idx="2">
                  <c:v>34202096.13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2"/>
        <c:overlap val="-76"/>
        <c:axId val="275496531"/>
        <c:axId val="385722833"/>
      </c:barChart>
      <c:catAx>
        <c:axId val="27549653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5722833"/>
        <c:crosses val="autoZero"/>
        <c:auto val="1"/>
        <c:lblAlgn val="ctr"/>
        <c:lblOffset val="100"/>
        <c:noMultiLvlLbl val="0"/>
      </c:catAx>
      <c:valAx>
        <c:axId val="385722833"/>
        <c:scaling>
          <c:orientation val="minMax"/>
        </c:scaling>
        <c:delete val="1"/>
        <c:axPos val="l"/>
        <c:numFmt formatCode="0.00,,&quot;M&quot;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54965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3f54404-5115-41b4-a6e9-43f4f5de34b3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[Excel_Ecommerce_Dashboard.xlsx]Dashboard_Pivots!PivotTable3</c:name>
    <c:fmtId val="4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Dashboard_Pivots!$E$1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40000"/>
                    <a:lumOff val="60000"/>
                  </a:schemeClr>
                </a:gs>
                <a:gs pos="90000">
                  <a:schemeClr val="accent6"/>
                </a:gs>
              </a:gsLst>
              <a:lin ang="10800000" scaled="0"/>
            </a:gradFill>
            <a:ln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6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&quot;₹&quot;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Dashboard_Pivots!$D$2:$D$8</c:f>
              <c:strCache>
                <c:ptCount val="6"/>
                <c:pt idx="0">
                  <c:v>Beauty</c:v>
                </c:pt>
                <c:pt idx="1">
                  <c:v>Electronics</c:v>
                </c:pt>
                <c:pt idx="2">
                  <c:v>Fashion</c:v>
                </c:pt>
                <c:pt idx="3">
                  <c:v>Home &amp; Kitchen</c:v>
                </c:pt>
                <c:pt idx="4">
                  <c:v>Office Supplies</c:v>
                </c:pt>
                <c:pt idx="5">
                  <c:v>Sports</c:v>
                </c:pt>
              </c:strCache>
            </c:strRef>
          </c:cat>
          <c:val>
            <c:numRef>
              <c:f>Dashboard_Pivots!$E$2:$E$8</c:f>
              <c:numCache>
                <c:formatCode>General</c:formatCode>
                <c:ptCount val="6"/>
                <c:pt idx="0">
                  <c:v>8462473.08</c:v>
                </c:pt>
                <c:pt idx="1">
                  <c:v>13975355.58</c:v>
                </c:pt>
                <c:pt idx="2">
                  <c:v>10985690.31</c:v>
                </c:pt>
                <c:pt idx="3">
                  <c:v>13519711.48</c:v>
                </c:pt>
                <c:pt idx="4">
                  <c:v>12320845.89</c:v>
                </c:pt>
                <c:pt idx="5">
                  <c:v>16245748.49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438221226"/>
        <c:axId val="650128793"/>
      </c:barChart>
      <c:catAx>
        <c:axId val="43822122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0128793"/>
        <c:crosses val="autoZero"/>
        <c:auto val="1"/>
        <c:lblAlgn val="ctr"/>
        <c:lblOffset val="100"/>
        <c:noMultiLvlLbl val="0"/>
      </c:catAx>
      <c:valAx>
        <c:axId val="65012879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822122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e3af316-9882-4904-bc54-82596ca32b2b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b="1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[Excel_Ecommerce_Dashboard.xlsx]Dashboard_Pivots!PivotTable5</c:name>
    <c:fmtId val="4"/>
  </c:pivotSource>
  <c:chart>
    <c:autoTitleDeleted val="1"/>
    <c:plotArea>
      <c:layout/>
      <c:doughnutChart>
        <c:varyColors val="1"/>
        <c:ser>
          <c:idx val="0"/>
          <c:order val="0"/>
          <c:tx>
            <c:strRef>
              <c:f>Dashboard_Pivots!$B$7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</c:dPt>
          <c:dLbls>
            <c:dLbl>
              <c:idx val="0"/>
              <c:layout>
                <c:manualLayout>
                  <c:x val="0.195226602306248"/>
                  <c:y val="0.11783667621776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7943148297131"/>
                      <c:h val="0.194126074498567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-0.173236792705819"/>
                  <c:y val="0.20236389684813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0469294717082"/>
                      <c:h val="0.194126074498567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252346473585412"/>
                  <c:y val="-0.049674759176479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0434432823813"/>
                      <c:h val="0.194126074498567"/>
                    </c:manualLayout>
                  </c15:layout>
                </c:ext>
              </c:extLst>
            </c:dLbl>
            <c:numFmt formatCode="&quot;₹&quot;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Dashboard_Pivots!$A$8:$A$11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Small Business</c:v>
                </c:pt>
              </c:strCache>
            </c:strRef>
          </c:cat>
          <c:val>
            <c:numRef>
              <c:f>Dashboard_Pivots!$B$8:$B$11</c:f>
              <c:numCache>
                <c:formatCode>General</c:formatCode>
                <c:ptCount val="3"/>
                <c:pt idx="0">
                  <c:v>45586559.7599999</c:v>
                </c:pt>
                <c:pt idx="1">
                  <c:v>20134522.1</c:v>
                </c:pt>
                <c:pt idx="2">
                  <c:v>9788742.97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5e57c01-09d3-487a-a4fb-39403a957af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[Excel_Ecommerce_Dashboard.xlsx]Dashboard_Pivots!PivotTable6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112718204488778"/>
          <c:y val="0.0502894356005789"/>
          <c:w val="0.845052631578947"/>
          <c:h val="0.898148148148148"/>
        </c:manualLayout>
      </c:layout>
      <c:lineChart>
        <c:grouping val="standard"/>
        <c:varyColors val="0"/>
        <c:ser>
          <c:idx val="0"/>
          <c:order val="0"/>
          <c:tx>
            <c:strRef>
              <c:f>Dashboard_Pivots!$E$13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gradFill>
                <a:gsLst>
                  <a:gs pos="100000">
                    <a:schemeClr val="accent6"/>
                  </a:gs>
                  <a:gs pos="0">
                    <a:schemeClr val="accent6">
                      <a:hueOff val="-1670000"/>
                    </a:schemeClr>
                  </a:gs>
                </a:gsLst>
                <a:lin ang="0" scaled="1"/>
              </a:gra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25400">
                <a:gradFill>
                  <a:gsLst>
                    <a:gs pos="100000">
                      <a:schemeClr val="accent6"/>
                    </a:gs>
                    <a:gs pos="0">
                      <a:schemeClr val="accent6">
                        <a:hueOff val="-1670000"/>
                      </a:schemeClr>
                    </a:gs>
                  </a:gsLst>
                  <a:lin ang="0" scaled="1"/>
                </a:gradFill>
              </a:ln>
              <a:effectLst/>
            </c:spPr>
          </c:marker>
          <c:dLbls>
            <c:delete val="1"/>
          </c:dLbls>
          <c:cat>
            <c:strRef>
              <c:f>Dashboard_Pivots!$D$14:$D$26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Dashboard_Pivots!$E$14:$E$26</c:f>
              <c:numCache>
                <c:formatCode>General</c:formatCode>
                <c:ptCount val="12"/>
                <c:pt idx="0">
                  <c:v>1370472.04</c:v>
                </c:pt>
                <c:pt idx="1">
                  <c:v>1058395.78</c:v>
                </c:pt>
                <c:pt idx="2">
                  <c:v>654117.06</c:v>
                </c:pt>
                <c:pt idx="3">
                  <c:v>2713319.18</c:v>
                </c:pt>
                <c:pt idx="4">
                  <c:v>2361286.35</c:v>
                </c:pt>
                <c:pt idx="5">
                  <c:v>2674015.66</c:v>
                </c:pt>
                <c:pt idx="6">
                  <c:v>2382891.08</c:v>
                </c:pt>
                <c:pt idx="7">
                  <c:v>2368936.01</c:v>
                </c:pt>
                <c:pt idx="8">
                  <c:v>1584602.77</c:v>
                </c:pt>
                <c:pt idx="9">
                  <c:v>2923265.8</c:v>
                </c:pt>
                <c:pt idx="10">
                  <c:v>1841479.33</c:v>
                </c:pt>
                <c:pt idx="11">
                  <c:v>-618554.58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1"/>
        <c:axId val="183381447"/>
        <c:axId val="910513386"/>
      </c:lineChart>
      <c:catAx>
        <c:axId val="183381447"/>
        <c:scaling>
          <c:orientation val="minMax"/>
        </c:scaling>
        <c:delete val="0"/>
        <c:axPos val="b"/>
        <c:numFmt formatCode="&quot;₹&quot;0.00,,&quot;M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0513386"/>
        <c:crosses val="autoZero"/>
        <c:auto val="1"/>
        <c:lblAlgn val="ctr"/>
        <c:lblOffset val="100"/>
        <c:noMultiLvlLbl val="0"/>
      </c:catAx>
      <c:valAx>
        <c:axId val="910513386"/>
        <c:scaling>
          <c:orientation val="minMax"/>
        </c:scaling>
        <c:delete val="0"/>
        <c:axPos val="l"/>
        <c:numFmt formatCode="&quot;₹&quot;0.00,,&quot;M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3381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782bcca-1fad-4c79-a6bb-ddeda5a2647d}"/>
      </c:ext>
    </c:extLst>
  </c:chart>
  <c:spPr>
    <a:gradFill>
      <a:gsLst>
        <a:gs pos="1000">
          <a:srgbClr val="FEECDE"/>
        </a:gs>
        <a:gs pos="100000">
          <a:srgbClr val="FFF8F3"/>
        </a:gs>
        <a:gs pos="90000">
          <a:srgbClr val="FFFDFB">
            <a:lumMod val="30000"/>
            <a:lumOff val="70000"/>
          </a:srgbClr>
        </a:gs>
        <a:gs pos="100000">
          <a:srgbClr val="FFF8F3"/>
        </a:gs>
      </a:gsLst>
      <a:lin ang="5160000" scaled="0"/>
    </a:gra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1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1"/>
        </a:gradFill>
        <a:round/>
      </a:ln>
      <a:effectLst/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bg1"/>
      </a:solidFill>
      <a:ln w="25400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1"/>
        </a:gra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3.xml.rels><?xml version="1.0" encoding="UTF-8" standalone="yes"?>
<Relationships xmlns="http://schemas.openxmlformats.org/package/2006/relationships"><Relationship Id="rId9" Type="http://schemas.openxmlformats.org/officeDocument/2006/relationships/hyperlink" Target="#Order_Items_Raw!A1"/><Relationship Id="rId8" Type="http://schemas.openxmlformats.org/officeDocument/2006/relationships/hyperlink" Target="#Dashboard_Pivots!A1"/><Relationship Id="rId7" Type="http://schemas.openxmlformats.org/officeDocument/2006/relationships/hyperlink" Target="#Dashboard!A1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1" Type="http://schemas.openxmlformats.org/officeDocument/2006/relationships/image" Target="NULL" TargetMode="External"/><Relationship Id="rId10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17</xdr:col>
      <xdr:colOff>31750</xdr:colOff>
      <xdr:row>2</xdr:row>
      <xdr:rowOff>38100</xdr:rowOff>
    </xdr:from>
    <xdr:to>
      <xdr:col>19</xdr:col>
      <xdr:colOff>376555</xdr:colOff>
      <xdr:row>4</xdr:row>
      <xdr:rowOff>128270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17703800" y="406400"/>
          <a:ext cx="1602105" cy="458470"/>
        </a:xfrm>
        <a:prstGeom prst="round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800"/>
            <a:t>DASHBOARD</a:t>
          </a:r>
          <a:endParaRPr lang="en-US" sz="18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1</xdr:row>
      <xdr:rowOff>0</xdr:rowOff>
    </xdr:from>
    <xdr:to>
      <xdr:col>7</xdr:col>
      <xdr:colOff>351155</xdr:colOff>
      <xdr:row>3</xdr:row>
      <xdr:rowOff>90170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6959600" y="184150"/>
          <a:ext cx="1621155" cy="458470"/>
        </a:xfrm>
        <a:prstGeom prst="round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800"/>
            <a:t>DASHBOARD</a:t>
          </a:r>
          <a:endParaRPr lang="en-US" sz="18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331470</xdr:colOff>
      <xdr:row>0</xdr:row>
      <xdr:rowOff>1270</xdr:rowOff>
    </xdr:from>
    <xdr:to>
      <xdr:col>24</xdr:col>
      <xdr:colOff>343535</xdr:colOff>
      <xdr:row>42</xdr:row>
      <xdr:rowOff>129540</xdr:rowOff>
    </xdr:to>
    <xdr:sp>
      <xdr:nvSpPr>
        <xdr:cNvPr id="2" name="Rectangle 1"/>
        <xdr:cNvSpPr/>
      </xdr:nvSpPr>
      <xdr:spPr>
        <a:xfrm>
          <a:off x="1550670" y="1270"/>
          <a:ext cx="13423265" cy="7862570"/>
        </a:xfrm>
        <a:prstGeom prst="rect">
          <a:avLst/>
        </a:prstGeom>
        <a:solidFill>
          <a:srgbClr val="FEECDE"/>
        </a:solidFill>
        <a:ln w="127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434975</xdr:colOff>
      <xdr:row>0</xdr:row>
      <xdr:rowOff>59055</xdr:rowOff>
    </xdr:from>
    <xdr:to>
      <xdr:col>5</xdr:col>
      <xdr:colOff>342265</xdr:colOff>
      <xdr:row>42</xdr:row>
      <xdr:rowOff>86360</xdr:rowOff>
    </xdr:to>
    <xdr:sp>
      <xdr:nvSpPr>
        <xdr:cNvPr id="3" name="Rectangle 2"/>
        <xdr:cNvSpPr/>
      </xdr:nvSpPr>
      <xdr:spPr>
        <a:xfrm>
          <a:off x="1654175" y="59055"/>
          <a:ext cx="1736090" cy="7761605"/>
        </a:xfrm>
        <a:prstGeom prst="rect">
          <a:avLst/>
        </a:prstGeom>
        <a:solidFill>
          <a:srgbClr val="FC8019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161925</xdr:colOff>
      <xdr:row>8</xdr:row>
      <xdr:rowOff>15875</xdr:rowOff>
    </xdr:from>
    <xdr:to>
      <xdr:col>9</xdr:col>
      <xdr:colOff>66675</xdr:colOff>
      <xdr:row>9</xdr:row>
      <xdr:rowOff>53975</xdr:rowOff>
    </xdr:to>
    <xdr:sp>
      <xdr:nvSpPr>
        <xdr:cNvPr id="15" name="TextBox 20"/>
        <xdr:cNvSpPr txBox="1"/>
      </xdr:nvSpPr>
      <xdr:spPr>
        <a:xfrm>
          <a:off x="4429125" y="1489075"/>
          <a:ext cx="1123950" cy="22225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1">
              <a:solidFill>
                <a:schemeClr val="bg1"/>
              </a:solidFill>
              <a:latin typeface="+mn-lt"/>
              <a:ea typeface="+mn-lt"/>
              <a:cs typeface="+mn-lt"/>
            </a:rPr>
            <a:t>₹75,509,824.83</a:t>
          </a:r>
          <a:endParaRPr lang="en-US" sz="1100" b="1">
            <a:solidFill>
              <a:schemeClr val="bg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6</xdr:col>
      <xdr:colOff>22225</xdr:colOff>
      <xdr:row>6</xdr:row>
      <xdr:rowOff>31115</xdr:rowOff>
    </xdr:from>
    <xdr:to>
      <xdr:col>19</xdr:col>
      <xdr:colOff>328295</xdr:colOff>
      <xdr:row>17</xdr:row>
      <xdr:rowOff>29210</xdr:rowOff>
    </xdr:to>
    <xdr:grpSp>
      <xdr:nvGrpSpPr>
        <xdr:cNvPr id="72" name="Group 71"/>
        <xdr:cNvGrpSpPr/>
      </xdr:nvGrpSpPr>
      <xdr:grpSpPr>
        <a:xfrm>
          <a:off x="3679825" y="1136015"/>
          <a:ext cx="8230870" cy="2023745"/>
          <a:chOff x="6409" y="1440"/>
          <a:chExt cx="12922" cy="3140"/>
        </a:xfrm>
      </xdr:grpSpPr>
      <xdr:sp>
        <xdr:nvSpPr>
          <xdr:cNvPr id="5" name="Rounded Rectangle 4"/>
          <xdr:cNvSpPr/>
        </xdr:nvSpPr>
        <xdr:spPr>
          <a:xfrm>
            <a:off x="9753" y="1440"/>
            <a:ext cx="2996" cy="1416"/>
          </a:xfrm>
          <a:prstGeom prst="roundRect">
            <a:avLst>
              <a:gd name="adj" fmla="val 16631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sp>
        <xdr:nvSpPr>
          <xdr:cNvPr id="6" name="Rounded Rectangle 5"/>
          <xdr:cNvSpPr/>
        </xdr:nvSpPr>
        <xdr:spPr>
          <a:xfrm>
            <a:off x="13053" y="1483"/>
            <a:ext cx="2995" cy="1412"/>
          </a:xfrm>
          <a:prstGeom prst="roundRect">
            <a:avLst>
              <a:gd name="adj" fmla="val 16631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sp>
        <xdr:nvSpPr>
          <xdr:cNvPr id="7" name="Rounded Rectangle 6"/>
          <xdr:cNvSpPr/>
        </xdr:nvSpPr>
        <xdr:spPr>
          <a:xfrm>
            <a:off x="16323" y="1512"/>
            <a:ext cx="2996" cy="1412"/>
          </a:xfrm>
          <a:prstGeom prst="roundRect">
            <a:avLst>
              <a:gd name="adj" fmla="val 16631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sp>
        <xdr:nvSpPr>
          <xdr:cNvPr id="9" name="Rounded Rectangle 8"/>
          <xdr:cNvSpPr/>
        </xdr:nvSpPr>
        <xdr:spPr>
          <a:xfrm>
            <a:off x="9765" y="3153"/>
            <a:ext cx="2996" cy="1417"/>
          </a:xfrm>
          <a:prstGeom prst="roundRect">
            <a:avLst>
              <a:gd name="adj" fmla="val 16631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sp>
        <xdr:nvSpPr>
          <xdr:cNvPr id="10" name="Rounded Rectangle 9"/>
          <xdr:cNvSpPr/>
        </xdr:nvSpPr>
        <xdr:spPr>
          <a:xfrm>
            <a:off x="13065" y="3153"/>
            <a:ext cx="2995" cy="1417"/>
          </a:xfrm>
          <a:prstGeom prst="roundRect">
            <a:avLst>
              <a:gd name="adj" fmla="val 16631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sp>
        <xdr:nvSpPr>
          <xdr:cNvPr id="11" name="Rounded Rectangle 10"/>
          <xdr:cNvSpPr/>
        </xdr:nvSpPr>
        <xdr:spPr>
          <a:xfrm>
            <a:off x="16335" y="3168"/>
            <a:ext cx="2996" cy="1412"/>
          </a:xfrm>
          <a:prstGeom prst="roundRect">
            <a:avLst>
              <a:gd name="adj" fmla="val 16631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sp>
        <xdr:nvSpPr>
          <xdr:cNvPr id="17" name="TextBox 17"/>
          <xdr:cNvSpPr txBox="1"/>
        </xdr:nvSpPr>
        <xdr:spPr>
          <a:xfrm>
            <a:off x="9812" y="1631"/>
            <a:ext cx="2858" cy="485"/>
          </a:xfrm>
          <a:prstGeom prst="rect">
            <a:avLst/>
          </a:prstGeom>
          <a:noFill/>
          <a:ln w="9525" cmpd="sng">
            <a:noFill/>
          </a:ln>
        </xdr:spPr>
        <xdr:txBody>
          <a:bodyPr rot="0" spcFirstLastPara="0" vert="horz" wrap="square" lIns="91440" tIns="45720" rIns="91440" bIns="45720" numCol="1" spcCol="0" rtlCol="0" fromWordArt="0" anchor="t" anchorCtr="0" forceAA="0" compatLnSpc="1">
            <a:noAutofit/>
          </a:bodyPr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ctr">
              <a:buClrTx/>
              <a:buSzTx/>
              <a:buFontTx/>
            </a:pPr>
            <a:r>
              <a:rPr lang="en-US" sz="1100">
                <a:ln>
                  <a:noFill/>
                </a:ln>
                <a:solidFill>
                  <a:sysClr val="windowText" lastClr="0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Segoe UI" panose="020B0502040204020203" charset="0"/>
                <a:ea typeface="+mn-lt"/>
                <a:cs typeface="Segoe UI" panose="020B0502040204020203" charset="0"/>
              </a:rPr>
              <a:t>Average Order Value</a:t>
            </a:r>
            <a:endParaRPr lang="en-US" sz="1100">
              <a:ln>
                <a:noFill/>
              </a:ln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" panose="020B0502040204020203" charset="0"/>
              <a:ea typeface="+mn-lt"/>
              <a:cs typeface="Segoe UI" panose="020B0502040204020203" charset="0"/>
            </a:endParaRPr>
          </a:p>
        </xdr:txBody>
      </xdr:sp>
      <xdr:sp textlink="Dashboard_Pivots!C33">
        <xdr:nvSpPr>
          <xdr:cNvPr id="18" name="TextBox 21"/>
          <xdr:cNvSpPr txBox="1"/>
        </xdr:nvSpPr>
        <xdr:spPr>
          <a:xfrm>
            <a:off x="9862" y="2084"/>
            <a:ext cx="2777" cy="617"/>
          </a:xfrm>
          <a:prstGeom prst="rect">
            <a:avLst/>
          </a:prstGeom>
          <a:noFill/>
          <a:ln w="9525" cmpd="sng">
            <a:noFill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indent="0" algn="ctr"/>
            <a:fld id="{965684F5-1248-400D-8814-944C94B7C04A}" type="TxLink">
              <a:rPr lang="en-US" sz="2000" b="1" i="0" u="none" strike="noStrike">
                <a:solidFill>
                  <a:srgbClr val="000000"/>
                </a:solidFill>
                <a:latin typeface="Calibri" panose="020F0502020204030204"/>
                <a:ea typeface="Calibri" panose="020F0502020204030204"/>
                <a:cs typeface="Calibri" panose="020F0502020204030204"/>
              </a:rPr>
              <a:t>₹20.1K</a:t>
            </a:fld>
            <a:endParaRPr lang="en-US" sz="20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endParaRPr>
          </a:p>
        </xdr:txBody>
      </xdr:sp>
      <xdr:sp>
        <xdr:nvSpPr>
          <xdr:cNvPr id="19" name="TextBox 19"/>
          <xdr:cNvSpPr txBox="1"/>
        </xdr:nvSpPr>
        <xdr:spPr>
          <a:xfrm>
            <a:off x="13339" y="1639"/>
            <a:ext cx="2395" cy="473"/>
          </a:xfrm>
          <a:prstGeom prst="rect">
            <a:avLst/>
          </a:prstGeom>
          <a:noFill/>
          <a:ln w="9525" cmpd="sng">
            <a:noFill/>
          </a:ln>
        </xdr:spPr>
        <xdr:txBody>
          <a:bodyPr rot="0" spcFirstLastPara="0" vert="horz" wrap="square" lIns="91440" tIns="45720" rIns="91440" bIns="45720" numCol="1" spcCol="0" rtlCol="0" fromWordArt="0" anchor="t" anchorCtr="0" forceAA="0" compatLnSpc="1">
            <a:noAutofit/>
          </a:bodyPr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ctr">
              <a:buClrTx/>
              <a:buSzTx/>
              <a:buFontTx/>
            </a:pPr>
            <a:r>
              <a:rPr lang="en-US" sz="1100">
                <a:ln>
                  <a:noFill/>
                </a:ln>
                <a:solidFill>
                  <a:sysClr val="windowText" lastClr="0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Segoe UI" panose="020B0502040204020203" charset="0"/>
                <a:ea typeface="+mn-lt"/>
                <a:cs typeface="Segoe UI" panose="020B0502040204020203" charset="0"/>
              </a:rPr>
              <a:t>Total Units Sold</a:t>
            </a:r>
            <a:endParaRPr lang="en-US" sz="1100">
              <a:ln>
                <a:noFill/>
              </a:ln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" panose="020B0502040204020203" charset="0"/>
              <a:ea typeface="+mn-lt"/>
              <a:cs typeface="Segoe UI" panose="020B0502040204020203" charset="0"/>
            </a:endParaRPr>
          </a:p>
        </xdr:txBody>
      </xdr:sp>
      <xdr:sp textlink="Dashboard_Pivots!A29">
        <xdr:nvSpPr>
          <xdr:cNvPr id="20" name="TextBox 23"/>
          <xdr:cNvSpPr txBox="1"/>
        </xdr:nvSpPr>
        <xdr:spPr>
          <a:xfrm>
            <a:off x="13720" y="2085"/>
            <a:ext cx="1527" cy="630"/>
          </a:xfrm>
          <a:prstGeom prst="rect">
            <a:avLst/>
          </a:prstGeom>
          <a:noFill/>
          <a:ln w="9525" cmpd="sng">
            <a:noFill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/>
          <a:lstStyle/>
          <a:p>
            <a:pPr marL="0" indent="0" algn="ctr">
              <a:buClrTx/>
              <a:buSzTx/>
              <a:buFontTx/>
            </a:pPr>
            <a:fld id="{46ADEAEC-A735-4E81-8513-619EF1BF049C}" type="TxLink">
              <a:rPr lang="en-US" sz="2000" b="1" i="0" u="none" strike="noStrike">
                <a:solidFill>
                  <a:srgbClr val="000000"/>
                </a:solidFill>
                <a:latin typeface="Calibri" panose="020F0502020204030204"/>
                <a:ea typeface="Calibri" panose="020F0502020204030204"/>
                <a:cs typeface="Calibri" panose="020F0502020204030204"/>
              </a:rPr>
              <a:t>9419</a:t>
            </a:fld>
            <a:endParaRPr lang="en-US" sz="20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endParaRPr>
          </a:p>
        </xdr:txBody>
      </xdr:sp>
      <xdr:sp>
        <xdr:nvSpPr>
          <xdr:cNvPr id="21" name="TextBox 11"/>
          <xdr:cNvSpPr txBox="1"/>
        </xdr:nvSpPr>
        <xdr:spPr>
          <a:xfrm>
            <a:off x="16560" y="1698"/>
            <a:ext cx="2418" cy="500"/>
          </a:xfrm>
          <a:prstGeom prst="rect">
            <a:avLst/>
          </a:prstGeom>
          <a:noFill/>
          <a:ln w="9525" cmpd="sng">
            <a:noFill/>
          </a:ln>
        </xdr:spPr>
        <xdr:txBody>
          <a:bodyPr rot="0" spcFirstLastPara="0" vert="horz" wrap="square" lIns="91440" tIns="45720" rIns="91440" bIns="45720" numCol="1" spcCol="0" rtlCol="0" fromWordArt="0" anchor="t" anchorCtr="0" forceAA="0" compatLnSpc="1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ctr">
              <a:buClrTx/>
              <a:buSzTx/>
              <a:buFontTx/>
            </a:pPr>
            <a:r>
              <a:rPr lang="en-US" sz="1100">
                <a:ln>
                  <a:noFill/>
                </a:ln>
                <a:solidFill>
                  <a:sysClr val="windowText" lastClr="0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Segoe UI" panose="020B0502040204020203" charset="0"/>
                <a:ea typeface="+mn-lt"/>
                <a:cs typeface="Segoe UI" panose="020B0502040204020203" charset="0"/>
              </a:rPr>
              <a:t>Total Gross Profit</a:t>
            </a:r>
            <a:endParaRPr lang="en-US" sz="1100">
              <a:ln>
                <a:noFill/>
              </a:ln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" panose="020B0502040204020203" charset="0"/>
              <a:ea typeface="+mn-lt"/>
              <a:cs typeface="Segoe UI" panose="020B0502040204020203" charset="0"/>
            </a:endParaRPr>
          </a:p>
        </xdr:txBody>
      </xdr:sp>
      <xdr:sp textlink="Dashboard_Pivots!G28">
        <xdr:nvSpPr>
          <xdr:cNvPr id="22" name="TextBox 12"/>
          <xdr:cNvSpPr txBox="1"/>
        </xdr:nvSpPr>
        <xdr:spPr>
          <a:xfrm>
            <a:off x="16579" y="2038"/>
            <a:ext cx="2412" cy="724"/>
          </a:xfrm>
          <a:prstGeom prst="rect">
            <a:avLst/>
          </a:prstGeom>
          <a:noFill/>
          <a:ln w="9525" cmpd="sng">
            <a:noFill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indent="0" algn="ctr">
              <a:buClrTx/>
              <a:buSzTx/>
              <a:buFontTx/>
            </a:pPr>
            <a:fld id="{9817915C-9550-4818-B880-FB26F5F7FDC4}" type="TxLink">
              <a:rPr lang="en-US" sz="2000" b="1" i="0" u="none" strike="noStrike">
                <a:solidFill>
                  <a:srgbClr val="000000"/>
                </a:solidFill>
                <a:latin typeface="Calibri" panose="020F0502020204030204"/>
                <a:ea typeface="Calibri" panose="020F0502020204030204"/>
                <a:cs typeface="Calibri" panose="020F0502020204030204"/>
              </a:rPr>
              <a:t>₹21.31M</a:t>
            </a:fld>
            <a:endParaRPr lang="en-US" sz="20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endParaRPr>
          </a:p>
        </xdr:txBody>
      </xdr:sp>
      <xdr:grpSp>
        <xdr:nvGrpSpPr>
          <xdr:cNvPr id="67" name="Group 66"/>
          <xdr:cNvGrpSpPr/>
        </xdr:nvGrpSpPr>
        <xdr:grpSpPr>
          <a:xfrm>
            <a:off x="6426" y="1454"/>
            <a:ext cx="2992" cy="1410"/>
            <a:chOff x="6426" y="1454"/>
            <a:chExt cx="2995" cy="1412"/>
          </a:xfrm>
        </xdr:grpSpPr>
        <xdr:sp>
          <xdr:nvSpPr>
            <xdr:cNvPr id="4" name="Rounded Rectangle 3"/>
            <xdr:cNvSpPr/>
          </xdr:nvSpPr>
          <xdr:spPr>
            <a:xfrm>
              <a:off x="6426" y="1454"/>
              <a:ext cx="2995" cy="1412"/>
            </a:xfrm>
            <a:prstGeom prst="roundRect">
              <a:avLst>
                <a:gd name="adj" fmla="val 16631"/>
              </a:avLst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/>
            <a:p>
              <a:pPr algn="l"/>
              <a:endParaRPr lang="en-US" sz="1100"/>
            </a:p>
          </xdr:txBody>
        </xdr:sp>
        <xdr:sp>
          <xdr:nvSpPr>
            <xdr:cNvPr id="14" name="TextBox 9"/>
            <xdr:cNvSpPr txBox="1"/>
          </xdr:nvSpPr>
          <xdr:spPr>
            <a:xfrm>
              <a:off x="6982" y="1652"/>
              <a:ext cx="1857" cy="428"/>
            </a:xfrm>
            <a:prstGeom prst="rect">
              <a:avLst/>
            </a:prstGeom>
            <a:noFill/>
            <a:ln w="9525" cmpd="sng">
              <a:noFill/>
            </a:ln>
          </xdr:spPr>
          <xdr:txBody>
            <a:bodyPr spcFirstLastPara="0" vertOverflow="clip" horzOverflow="clip" wrap="square" lIns="91440" tIns="45720" rIns="91440" bIns="45720" rtlCol="0" anchor="ctr"/>
            <a:lstStyle>
              <a:defPPr>
                <a:defRPr lang="en-US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indent="0" algn="ctr"/>
              <a:r>
                <a:rPr lang="en-US" sz="1100">
                  <a:ln>
                    <a:noFill/>
                  </a:ln>
                  <a:solidFill>
                    <a:sysClr val="windowText" lastClr="000000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Segoe UI" panose="020B0502040204020203" charset="0"/>
                  <a:ea typeface="+mn-lt"/>
                  <a:cs typeface="Segoe UI" panose="020B0502040204020203" charset="0"/>
                </a:rPr>
                <a:t>Total</a:t>
              </a:r>
              <a:r>
                <a:rPr lang="en-US" sz="1200">
                  <a:ln>
                    <a:noFill/>
                  </a:ln>
                  <a:solidFill>
                    <a:sysClr val="windowText" lastClr="000000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Segoe UI" panose="020B0502040204020203" charset="0"/>
                  <a:ea typeface="+mn-lt"/>
                  <a:cs typeface="Segoe UI" panose="020B0502040204020203" charset="0"/>
                </a:rPr>
                <a:t> Revenue</a:t>
              </a:r>
              <a:endParaRPr lang="en-US" sz="1200">
                <a:ln>
                  <a:noFill/>
                </a:ln>
                <a:solidFill>
                  <a:sysClr val="windowText" lastClr="0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Segoe UI" panose="020B0502040204020203" charset="0"/>
                <a:ea typeface="+mn-lt"/>
                <a:cs typeface="Segoe UI" panose="020B0502040204020203" charset="0"/>
              </a:endParaRPr>
            </a:p>
          </xdr:txBody>
        </xdr:sp>
        <xdr:sp textlink="Dashboard_Pivots!G8">
          <xdr:nvSpPr>
            <xdr:cNvPr id="16" name="Text Box 15"/>
            <xdr:cNvSpPr txBox="1"/>
          </xdr:nvSpPr>
          <xdr:spPr>
            <a:xfrm>
              <a:off x="6784" y="2058"/>
              <a:ext cx="2332" cy="677"/>
            </a:xfrm>
            <a:prstGeom prst="rect">
              <a:avLst/>
            </a:prstGeom>
            <a:noFill/>
            <a:ln w="9525" cmpd="sng">
              <a:noFill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/>
            <a:lstStyle/>
            <a:p>
              <a:pPr marL="0" indent="0" algn="ctr">
                <a:buClrTx/>
                <a:buSzTx/>
                <a:buFontTx/>
              </a:pPr>
              <a:fld id="{A2694FFF-9BF0-4CA8-84C3-B8F17B7115D2}" type="TxLink">
                <a:rPr lang="en-US" sz="2000" b="1" i="0" u="none" strike="noStrike">
                  <a:solidFill>
                    <a:srgbClr val="000000"/>
                  </a:solidFill>
                  <a:latin typeface="Calibri" panose="020F0502020204030204"/>
                  <a:ea typeface="Calibri" panose="020F0502020204030204"/>
                  <a:cs typeface="Calibri" panose="020F0502020204030204"/>
                </a:rPr>
                <a:t>75.51M</a:t>
              </a:fld>
              <a:endParaRPr lang="en-US" sz="2000" b="1" i="0" u="none" strike="noStrike">
                <a:solidFill>
                  <a:srgbClr val="000000"/>
                </a:solidFill>
                <a:latin typeface="Calibri" panose="020F0502020204030204"/>
                <a:ea typeface="Calibri" panose="020F0502020204030204"/>
                <a:cs typeface="Calibri" panose="020F0502020204030204"/>
              </a:endParaRPr>
            </a:p>
          </xdr:txBody>
        </xdr:sp>
      </xdr:grpSp>
      <xdr:grpSp>
        <xdr:nvGrpSpPr>
          <xdr:cNvPr id="70" name="Group 69"/>
          <xdr:cNvGrpSpPr/>
        </xdr:nvGrpSpPr>
        <xdr:grpSpPr>
          <a:xfrm>
            <a:off x="6409" y="3136"/>
            <a:ext cx="2992" cy="1416"/>
            <a:chOff x="6409" y="3137"/>
            <a:chExt cx="2993" cy="1415"/>
          </a:xfrm>
        </xdr:grpSpPr>
        <xdr:sp>
          <xdr:nvSpPr>
            <xdr:cNvPr id="8" name="Rounded Rectangle 7"/>
            <xdr:cNvSpPr/>
          </xdr:nvSpPr>
          <xdr:spPr>
            <a:xfrm>
              <a:off x="6409" y="3137"/>
              <a:ext cx="2993" cy="1415"/>
            </a:xfrm>
            <a:prstGeom prst="roundRect">
              <a:avLst>
                <a:gd name="adj" fmla="val 16631"/>
              </a:avLst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>
              <a:defPPr>
                <a:defRPr lang="en-US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en-US" sz="1100"/>
            </a:p>
          </xdr:txBody>
        </xdr:sp>
        <xdr:sp>
          <xdr:nvSpPr>
            <xdr:cNvPr id="23" name="TextBox 18"/>
            <xdr:cNvSpPr txBox="1"/>
          </xdr:nvSpPr>
          <xdr:spPr>
            <a:xfrm>
              <a:off x="6805" y="3339"/>
              <a:ext cx="2192" cy="483"/>
            </a:xfrm>
            <a:prstGeom prst="rect">
              <a:avLst/>
            </a:prstGeom>
            <a:noFill/>
            <a:ln w="9525" cmpd="sng">
              <a:noFill/>
            </a:ln>
          </xdr:spPr>
          <xdr:txBody>
            <a:bodyPr rot="0" spcFirstLastPara="0" vert="horz" wrap="square" lIns="91440" tIns="45720" rIns="91440" bIns="45720" numCol="1" spcCol="0" rtlCol="0" fromWordArt="0" anchor="t" anchorCtr="0" forceAA="0" compatLnSpc="1">
              <a:noAutofit/>
            </a:bodyPr>
            <a:lstStyle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algn="ctr">
                <a:buClrTx/>
                <a:buSzTx/>
                <a:buFontTx/>
              </a:pPr>
              <a:r>
                <a:rPr lang="en-US" sz="1100">
                  <a:ln>
                    <a:noFill/>
                  </a:ln>
                  <a:solidFill>
                    <a:sysClr val="windowText" lastClr="000000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Segoe UI" panose="020B0502040204020203" charset="0"/>
                  <a:ea typeface="+mn-lt"/>
                  <a:cs typeface="Segoe UI" panose="020B0502040204020203" charset="0"/>
                </a:rPr>
                <a:t>Total</a:t>
              </a:r>
              <a:r>
                <a:rPr lang="en-US" sz="1200">
                  <a:ln>
                    <a:noFill/>
                  </a:ln>
                  <a:solidFill>
                    <a:sysClr val="windowText" lastClr="000000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Segoe UI" panose="020B0502040204020203" charset="0"/>
                  <a:ea typeface="+mn-lt"/>
                  <a:cs typeface="Segoe UI" panose="020B0502040204020203" charset="0"/>
                </a:rPr>
                <a:t> Orders</a:t>
              </a:r>
              <a:endParaRPr lang="en-US" sz="1200">
                <a:ln>
                  <a:noFill/>
                </a:ln>
                <a:solidFill>
                  <a:sysClr val="windowText" lastClr="0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Segoe UI" panose="020B0502040204020203" charset="0"/>
                <a:ea typeface="+mn-lt"/>
                <a:cs typeface="Segoe UI" panose="020B0502040204020203" charset="0"/>
              </a:endParaRPr>
            </a:p>
          </xdr:txBody>
        </xdr:sp>
        <xdr:sp textlink="Dashboard_Pivots!C46">
          <xdr:nvSpPr>
            <xdr:cNvPr id="24" name="TextBox 22"/>
            <xdr:cNvSpPr txBox="1"/>
          </xdr:nvSpPr>
          <xdr:spPr>
            <a:xfrm>
              <a:off x="7133" y="3763"/>
              <a:ext cx="1523" cy="677"/>
            </a:xfrm>
            <a:prstGeom prst="rect">
              <a:avLst/>
            </a:prstGeom>
            <a:noFill/>
            <a:ln w="9525" cmpd="sng">
              <a:noFill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/>
            <a:lstStyle/>
            <a:p>
              <a:pPr marL="0" indent="0" algn="ctr">
                <a:buClrTx/>
                <a:buSzTx/>
                <a:buFontTx/>
              </a:pPr>
              <a:fld id="{0AEC7BC6-23F5-4E6E-A738-DFB918ABBAEA}" type="TxLink">
                <a:rPr lang="en-US" sz="2000" b="1" i="0" u="none" strike="noStrike">
                  <a:solidFill>
                    <a:srgbClr val="000000"/>
                  </a:solidFill>
                  <a:latin typeface="Calibri" panose="020F0502020204030204"/>
                  <a:ea typeface="Calibri" panose="020F0502020204030204"/>
                  <a:cs typeface="Calibri" panose="020F0502020204030204"/>
                </a:rPr>
                <a:t>3754</a:t>
              </a:fld>
              <a:endParaRPr lang="en-US" sz="2000" b="1" i="0" u="none" strike="noStrike">
                <a:solidFill>
                  <a:srgbClr val="000000"/>
                </a:solidFill>
                <a:latin typeface="Calibri" panose="020F0502020204030204"/>
                <a:ea typeface="Calibri" panose="020F0502020204030204"/>
                <a:cs typeface="Calibri" panose="020F0502020204030204"/>
              </a:endParaRPr>
            </a:p>
          </xdr:txBody>
        </xdr:sp>
      </xdr:grpSp>
      <xdr:sp textlink="'Returns pivot'!D4">
        <xdr:nvSpPr>
          <xdr:cNvPr id="25" name="TextBox 24"/>
          <xdr:cNvSpPr txBox="1"/>
        </xdr:nvSpPr>
        <xdr:spPr>
          <a:xfrm>
            <a:off x="10505" y="3760"/>
            <a:ext cx="1556" cy="655"/>
          </a:xfrm>
          <a:prstGeom prst="rect">
            <a:avLst/>
          </a:prstGeom>
          <a:noFill/>
          <a:ln w="9525" cmpd="sng">
            <a:noFill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indent="0" algn="ctr">
              <a:buClrTx/>
              <a:buSzTx/>
              <a:buFontTx/>
            </a:pPr>
            <a:fld id="{4EC54A17-DACA-45C7-8230-C8A33A7C2985}" type="TxLink">
              <a:rPr lang="en-US" sz="2000" b="1" i="0" u="none" strike="noStrike">
                <a:solidFill>
                  <a:srgbClr val="000000"/>
                </a:solidFill>
                <a:latin typeface="Calibri" panose="020F0502020204030204"/>
                <a:ea typeface="Calibri" panose="020F0502020204030204"/>
                <a:cs typeface="Calibri" panose="020F0502020204030204"/>
              </a:rPr>
              <a:t>174</a:t>
            </a:fld>
            <a:endParaRPr lang="en-US" sz="20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endParaRPr>
          </a:p>
        </xdr:txBody>
      </xdr:sp>
      <xdr:sp>
        <xdr:nvSpPr>
          <xdr:cNvPr id="26" name="TextBox 10"/>
          <xdr:cNvSpPr txBox="1"/>
        </xdr:nvSpPr>
        <xdr:spPr>
          <a:xfrm>
            <a:off x="10290" y="3339"/>
            <a:ext cx="2025" cy="437"/>
          </a:xfrm>
          <a:prstGeom prst="rect">
            <a:avLst/>
          </a:prstGeom>
          <a:noFill/>
          <a:ln w="9525" cmpd="sng">
            <a:noFill/>
          </a:ln>
        </xdr:spPr>
        <xdr:txBody>
          <a:bodyPr rot="0" spcFirstLastPara="0" vert="horz" wrap="square" lIns="91440" tIns="45720" rIns="91440" bIns="45720" numCol="1" spcCol="0" rtlCol="0" fromWordArt="0" anchor="t" anchorCtr="0" forceAA="0" compatLnSpc="1">
            <a:noAutofit/>
          </a:bodyPr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ctr">
              <a:buClrTx/>
              <a:buSzTx/>
              <a:buFontTx/>
            </a:pPr>
            <a:r>
              <a:rPr lang="en-US" sz="1100">
                <a:ln>
                  <a:noFill/>
                </a:ln>
                <a:solidFill>
                  <a:sysClr val="windowText" lastClr="0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Segoe UI" panose="020B0502040204020203" charset="0"/>
                <a:ea typeface="+mn-lt"/>
                <a:cs typeface="Segoe UI" panose="020B0502040204020203" charset="0"/>
              </a:rPr>
              <a:t>Total</a:t>
            </a:r>
            <a:r>
              <a:rPr lang="en-US" sz="1200">
                <a:ln>
                  <a:noFill/>
                </a:ln>
                <a:solidFill>
                  <a:sysClr val="windowText" lastClr="0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Segoe UI" panose="020B0502040204020203" charset="0"/>
                <a:ea typeface="+mn-lt"/>
                <a:cs typeface="Segoe UI" panose="020B0502040204020203" charset="0"/>
              </a:rPr>
              <a:t> Returns</a:t>
            </a:r>
            <a:endParaRPr lang="en-US" sz="1200">
              <a:ln>
                <a:noFill/>
              </a:ln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" panose="020B0502040204020203" charset="0"/>
              <a:ea typeface="+mn-lt"/>
              <a:cs typeface="Segoe UI" panose="020B0502040204020203" charset="0"/>
            </a:endParaRPr>
          </a:p>
        </xdr:txBody>
      </xdr:sp>
      <xdr:sp>
        <xdr:nvSpPr>
          <xdr:cNvPr id="27" name="TextBox 16"/>
          <xdr:cNvSpPr txBox="1"/>
        </xdr:nvSpPr>
        <xdr:spPr>
          <a:xfrm>
            <a:off x="13701" y="3324"/>
            <a:ext cx="1740" cy="441"/>
          </a:xfrm>
          <a:prstGeom prst="rect">
            <a:avLst/>
          </a:prstGeom>
          <a:noFill/>
          <a:ln w="9525" cmpd="sng">
            <a:noFill/>
          </a:ln>
        </xdr:spPr>
        <xdr:txBody>
          <a:bodyPr rot="0" spcFirstLastPara="0" vert="horz" wrap="square" lIns="91440" tIns="45720" rIns="91440" bIns="45720" numCol="1" spcCol="0" rtlCol="0" fromWordArt="0" anchor="t" anchorCtr="0" forceAA="0" compatLnSpc="1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indent="0" algn="l"/>
            <a:r>
              <a:rPr lang="en-US" sz="1100">
                <a:ln>
                  <a:noFill/>
                </a:ln>
                <a:solidFill>
                  <a:sysClr val="windowText" lastClr="0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Segoe UI" panose="020B0502040204020203" charset="0"/>
                <a:ea typeface="+mn-lt"/>
                <a:cs typeface="Segoe UI" panose="020B0502040204020203" charset="0"/>
              </a:rPr>
              <a:t>Return</a:t>
            </a:r>
            <a:r>
              <a:rPr lang="en-US" sz="1200">
                <a:ln>
                  <a:noFill/>
                </a:ln>
                <a:solidFill>
                  <a:sysClr val="windowText" lastClr="0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Segoe UI" panose="020B0502040204020203" charset="0"/>
                <a:ea typeface="+mn-lt"/>
                <a:cs typeface="Segoe UI" panose="020B0502040204020203" charset="0"/>
              </a:rPr>
              <a:t> Rate</a:t>
            </a:r>
            <a:endParaRPr lang="en-US" sz="900">
              <a:latin typeface="+mn-lt"/>
              <a:ea typeface="+mn-lt"/>
              <a:cs typeface="+mn-lt"/>
            </a:endParaRPr>
          </a:p>
        </xdr:txBody>
      </xdr:sp>
      <xdr:sp textlink="'Returns pivot'!D7">
        <xdr:nvSpPr>
          <xdr:cNvPr id="28" name="TextBox 14"/>
          <xdr:cNvSpPr txBox="1"/>
        </xdr:nvSpPr>
        <xdr:spPr>
          <a:xfrm>
            <a:off x="13616" y="3750"/>
            <a:ext cx="1895" cy="675"/>
          </a:xfrm>
          <a:prstGeom prst="rect">
            <a:avLst/>
          </a:prstGeom>
          <a:noFill/>
          <a:ln w="9525" cmpd="sng">
            <a:noFill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indent="0" algn="ctr">
              <a:buClrTx/>
              <a:buSzTx/>
              <a:buFontTx/>
            </a:pPr>
            <a:fld id="{C40E7260-D4AD-4738-9DD9-F8777F0C1382}" type="TxLink">
              <a:rPr lang="en-US" sz="2000" b="1" i="0" u="none" strike="noStrike">
                <a:solidFill>
                  <a:srgbClr val="000000"/>
                </a:solidFill>
                <a:latin typeface="Calibri" panose="020F0502020204030204"/>
                <a:ea typeface="Calibri" panose="020F0502020204030204"/>
                <a:cs typeface="Calibri" panose="020F0502020204030204"/>
              </a:rPr>
              <a:t>5%</a:t>
            </a:fld>
            <a:endParaRPr lang="en-US" sz="20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endParaRPr>
          </a:p>
        </xdr:txBody>
      </xdr:sp>
      <xdr:sp>
        <xdr:nvSpPr>
          <xdr:cNvPr id="29" name="TextBox 15"/>
          <xdr:cNvSpPr txBox="1"/>
        </xdr:nvSpPr>
        <xdr:spPr>
          <a:xfrm>
            <a:off x="16859" y="3325"/>
            <a:ext cx="2126" cy="435"/>
          </a:xfrm>
          <a:prstGeom prst="rect">
            <a:avLst/>
          </a:prstGeom>
          <a:noFill/>
          <a:ln w="9525" cmpd="sng">
            <a:noFill/>
          </a:ln>
        </xdr:spPr>
        <xdr:txBody>
          <a:bodyPr rot="0" spcFirstLastPara="0" vert="horz" wrap="square" lIns="91440" tIns="45720" rIns="91440" bIns="45720" numCol="1" spcCol="0" rtlCol="0" fromWordArt="0" anchor="t" anchorCtr="0" forceAA="0" compatLnSpc="1">
            <a:noAutofit/>
          </a:bodyPr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indent="0" algn="l"/>
            <a:r>
              <a:rPr lang="en-US" sz="1200">
                <a:ln>
                  <a:noFill/>
                </a:ln>
                <a:solidFill>
                  <a:sysClr val="windowText" lastClr="0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Segoe UI" panose="020B0502040204020203" charset="0"/>
                <a:ea typeface="+mn-lt"/>
                <a:cs typeface="Segoe UI" panose="020B0502040204020203" charset="0"/>
              </a:rPr>
              <a:t>Gross Margin %</a:t>
            </a:r>
            <a:endParaRPr lang="en-US" sz="1200">
              <a:ln>
                <a:noFill/>
              </a:ln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" panose="020B0502040204020203" charset="0"/>
              <a:ea typeface="+mn-lt"/>
              <a:cs typeface="Segoe UI" panose="020B0502040204020203" charset="0"/>
            </a:endParaRPr>
          </a:p>
        </xdr:txBody>
      </xdr:sp>
      <xdr:sp textlink="Dashboard_Pivots!C36">
        <xdr:nvSpPr>
          <xdr:cNvPr id="30" name="TextBox 13"/>
          <xdr:cNvSpPr txBox="1"/>
        </xdr:nvSpPr>
        <xdr:spPr>
          <a:xfrm>
            <a:off x="16686" y="3728"/>
            <a:ext cx="2387" cy="704"/>
          </a:xfrm>
          <a:prstGeom prst="rect">
            <a:avLst/>
          </a:prstGeom>
          <a:noFill/>
          <a:ln w="9525" cmpd="sng">
            <a:noFill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indent="0" algn="ctr">
              <a:buClrTx/>
              <a:buSzTx/>
              <a:buFontTx/>
            </a:pPr>
            <a:fld id="{E7208464-C32B-4645-9204-51272E9EFAD0}" type="TxLink">
              <a:rPr lang="en-US" sz="2000" b="1" i="0" u="none" strike="noStrike">
                <a:solidFill>
                  <a:srgbClr val="000000"/>
                </a:solidFill>
                <a:latin typeface="Calibri" panose="020F0502020204030204"/>
                <a:ea typeface="Calibri" panose="020F0502020204030204"/>
                <a:cs typeface="Calibri" panose="020F0502020204030204"/>
              </a:rPr>
              <a:t>28.23%</a:t>
            </a:fld>
            <a:endParaRPr lang="en-US" sz="20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endParaRPr>
          </a:p>
        </xdr:txBody>
      </xdr:sp>
    </xdr:grpSp>
    <xdr:clientData/>
  </xdr:twoCellAnchor>
  <xdr:twoCellAnchor>
    <xdr:from>
      <xdr:col>5</xdr:col>
      <xdr:colOff>593725</xdr:colOff>
      <xdr:row>17</xdr:row>
      <xdr:rowOff>181610</xdr:rowOff>
    </xdr:from>
    <xdr:to>
      <xdr:col>13</xdr:col>
      <xdr:colOff>401320</xdr:colOff>
      <xdr:row>29</xdr:row>
      <xdr:rowOff>52705</xdr:rowOff>
    </xdr:to>
    <xdr:sp>
      <xdr:nvSpPr>
        <xdr:cNvPr id="33" name="Rounded Rectangle 32"/>
        <xdr:cNvSpPr/>
      </xdr:nvSpPr>
      <xdr:spPr>
        <a:xfrm>
          <a:off x="3641725" y="3312160"/>
          <a:ext cx="4684395" cy="2080895"/>
        </a:xfrm>
        <a:prstGeom prst="roundRect">
          <a:avLst>
            <a:gd name="adj" fmla="val 4454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6</xdr:col>
      <xdr:colOff>40005</xdr:colOff>
      <xdr:row>18</xdr:row>
      <xdr:rowOff>92710</xdr:rowOff>
    </xdr:from>
    <xdr:to>
      <xdr:col>9</xdr:col>
      <xdr:colOff>110490</xdr:colOff>
      <xdr:row>19</xdr:row>
      <xdr:rowOff>104140</xdr:rowOff>
    </xdr:to>
    <xdr:sp>
      <xdr:nvSpPr>
        <xdr:cNvPr id="36" name="TextBox 9"/>
        <xdr:cNvSpPr txBox="1"/>
      </xdr:nvSpPr>
      <xdr:spPr>
        <a:xfrm>
          <a:off x="3697605" y="3407410"/>
          <a:ext cx="1899285" cy="19558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200">
              <a:ln>
                <a:noFill/>
              </a:ln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" panose="020B0502040204020203" charset="0"/>
              <a:ea typeface="+mn-lt"/>
              <a:cs typeface="Segoe UI" panose="020B0502040204020203" charset="0"/>
            </a:rPr>
            <a:t>Monthly Revenue Trend</a:t>
          </a:r>
          <a:endParaRPr lang="en-US" sz="1200">
            <a:ln>
              <a:noFill/>
            </a:ln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Segoe UI" panose="020B0502040204020203" charset="0"/>
            <a:ea typeface="+mn-lt"/>
            <a:cs typeface="Segoe UI" panose="020B0502040204020203" charset="0"/>
          </a:endParaRPr>
        </a:p>
      </xdr:txBody>
    </xdr:sp>
    <xdr:clientData/>
  </xdr:twoCellAnchor>
  <xdr:twoCellAnchor>
    <xdr:from>
      <xdr:col>13</xdr:col>
      <xdr:colOff>551180</xdr:colOff>
      <xdr:row>17</xdr:row>
      <xdr:rowOff>174625</xdr:rowOff>
    </xdr:from>
    <xdr:to>
      <xdr:col>17</xdr:col>
      <xdr:colOff>594360</xdr:colOff>
      <xdr:row>29</xdr:row>
      <xdr:rowOff>64135</xdr:rowOff>
    </xdr:to>
    <xdr:grpSp>
      <xdr:nvGrpSpPr>
        <xdr:cNvPr id="56" name="Group 55"/>
        <xdr:cNvGrpSpPr/>
      </xdr:nvGrpSpPr>
      <xdr:grpSpPr>
        <a:xfrm>
          <a:off x="8475980" y="3305175"/>
          <a:ext cx="2481580" cy="2099310"/>
          <a:chOff x="19478" y="1517"/>
          <a:chExt cx="3832" cy="3054"/>
        </a:xfrm>
      </xdr:grpSpPr>
      <xdr:sp>
        <xdr:nvSpPr>
          <xdr:cNvPr id="38" name="Rounded Rectangle 37"/>
          <xdr:cNvSpPr/>
        </xdr:nvSpPr>
        <xdr:spPr>
          <a:xfrm>
            <a:off x="19478" y="1517"/>
            <a:ext cx="3657" cy="3054"/>
          </a:xfrm>
          <a:prstGeom prst="roundRect">
            <a:avLst>
              <a:gd name="adj" fmla="val 4454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sp>
        <xdr:nvSpPr>
          <xdr:cNvPr id="44" name="Text Box 43"/>
          <xdr:cNvSpPr txBox="1"/>
        </xdr:nvSpPr>
        <xdr:spPr>
          <a:xfrm>
            <a:off x="19586" y="1573"/>
            <a:ext cx="3724" cy="447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000">
                <a:ln>
                  <a:noFill/>
                </a:ln>
                <a:solidFill>
                  <a:sysClr val="windowText" lastClr="0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Segoe UI" panose="020B0502040204020203" charset="0"/>
                <a:ea typeface="+mn-lt"/>
                <a:cs typeface="Segoe UI" panose="020B0502040204020203" charset="0"/>
              </a:rPr>
              <a:t>Revenue by Customear Segment</a:t>
            </a:r>
            <a:endParaRPr lang="en-US" sz="1000">
              <a:ln>
                <a:noFill/>
              </a:ln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" panose="020B0502040204020203" charset="0"/>
              <a:ea typeface="+mn-lt"/>
              <a:cs typeface="Segoe UI" panose="020B0502040204020203" charset="0"/>
            </a:endParaRPr>
          </a:p>
        </xdr:txBody>
      </xdr:sp>
    </xdr:grpSp>
    <xdr:clientData/>
  </xdr:twoCellAnchor>
  <xdr:twoCellAnchor>
    <xdr:from>
      <xdr:col>19</xdr:col>
      <xdr:colOff>514350</xdr:colOff>
      <xdr:row>6</xdr:row>
      <xdr:rowOff>55880</xdr:rowOff>
    </xdr:from>
    <xdr:to>
      <xdr:col>24</xdr:col>
      <xdr:colOff>111125</xdr:colOff>
      <xdr:row>16</xdr:row>
      <xdr:rowOff>182245</xdr:rowOff>
    </xdr:to>
    <xdr:sp>
      <xdr:nvSpPr>
        <xdr:cNvPr id="53" name="Rounded Rectangle 52"/>
        <xdr:cNvSpPr/>
      </xdr:nvSpPr>
      <xdr:spPr>
        <a:xfrm>
          <a:off x="12096750" y="1160780"/>
          <a:ext cx="2644775" cy="1967865"/>
        </a:xfrm>
        <a:prstGeom prst="roundRect">
          <a:avLst>
            <a:gd name="adj" fmla="val 4454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19</xdr:col>
      <xdr:colOff>550545</xdr:colOff>
      <xdr:row>6</xdr:row>
      <xdr:rowOff>88900</xdr:rowOff>
    </xdr:from>
    <xdr:to>
      <xdr:col>24</xdr:col>
      <xdr:colOff>122555</xdr:colOff>
      <xdr:row>8</xdr:row>
      <xdr:rowOff>10160</xdr:rowOff>
    </xdr:to>
    <xdr:sp>
      <xdr:nvSpPr>
        <xdr:cNvPr id="55" name="Text Box 54"/>
        <xdr:cNvSpPr txBox="1"/>
      </xdr:nvSpPr>
      <xdr:spPr>
        <a:xfrm>
          <a:off x="12132945" y="1193800"/>
          <a:ext cx="2620010" cy="28956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200">
              <a:ln>
                <a:noFill/>
              </a:ln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" panose="020B0502040204020203" charset="0"/>
              <a:ea typeface="+mn-lt"/>
              <a:cs typeface="Segoe UI" panose="020B0502040204020203" charset="0"/>
            </a:rPr>
            <a:t>Revenue by Sales Channel</a:t>
          </a:r>
          <a:endParaRPr lang="en-US" sz="1200">
            <a:ln>
              <a:noFill/>
            </a:ln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Segoe UI" panose="020B0502040204020203" charset="0"/>
            <a:ea typeface="+mn-lt"/>
            <a:cs typeface="Segoe UI" panose="020B0502040204020203" charset="0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15</xdr:col>
      <xdr:colOff>324485</xdr:colOff>
      <xdr:row>30</xdr:row>
      <xdr:rowOff>76200</xdr:rowOff>
    </xdr:from>
    <xdr:to>
      <xdr:col>24</xdr:col>
      <xdr:colOff>175895</xdr:colOff>
      <xdr:row>41</xdr:row>
      <xdr:rowOff>168910</xdr:rowOff>
    </xdr:to>
    <xdr:grpSp>
      <xdr:nvGrpSpPr>
        <xdr:cNvPr id="62" name="Group 61"/>
        <xdr:cNvGrpSpPr/>
      </xdr:nvGrpSpPr>
      <xdr:grpSpPr>
        <a:xfrm>
          <a:off x="9468485" y="5600700"/>
          <a:ext cx="5337810" cy="2118360"/>
          <a:chOff x="14389" y="4891"/>
          <a:chExt cx="7147" cy="3058"/>
        </a:xfrm>
      </xdr:grpSpPr>
      <xdr:sp>
        <xdr:nvSpPr>
          <xdr:cNvPr id="52" name="Rounded Rectangle 51"/>
          <xdr:cNvSpPr/>
        </xdr:nvSpPr>
        <xdr:spPr>
          <a:xfrm>
            <a:off x="14389" y="4891"/>
            <a:ext cx="7147" cy="3058"/>
          </a:xfrm>
          <a:prstGeom prst="roundRect">
            <a:avLst>
              <a:gd name="adj" fmla="val 4454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sp>
        <xdr:nvSpPr>
          <xdr:cNvPr id="60" name="Text Box 59"/>
          <xdr:cNvSpPr txBox="1"/>
        </xdr:nvSpPr>
        <xdr:spPr>
          <a:xfrm>
            <a:off x="14536" y="4951"/>
            <a:ext cx="3713" cy="476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l"/>
            <a:r>
              <a:rPr lang="en-US" sz="1200">
                <a:ln>
                  <a:noFill/>
                </a:ln>
                <a:solidFill>
                  <a:sysClr val="windowText" lastClr="0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Segoe UI" panose="020B0502040204020203" charset="0"/>
                <a:ea typeface="+mn-lt"/>
                <a:cs typeface="Segoe UI" panose="020B0502040204020203" charset="0"/>
              </a:rPr>
              <a:t>Revenue by Category</a:t>
            </a:r>
            <a:endParaRPr lang="en-US" sz="1200">
              <a:ln>
                <a:noFill/>
              </a:ln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" panose="020B0502040204020203" charset="0"/>
              <a:ea typeface="+mn-lt"/>
              <a:cs typeface="Segoe UI" panose="020B0502040204020203" charset="0"/>
            </a:endParaRPr>
          </a:p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588645</xdr:colOff>
      <xdr:row>30</xdr:row>
      <xdr:rowOff>64135</xdr:rowOff>
    </xdr:from>
    <xdr:to>
      <xdr:col>15</xdr:col>
      <xdr:colOff>116840</xdr:colOff>
      <xdr:row>42</xdr:row>
      <xdr:rowOff>12065</xdr:rowOff>
    </xdr:to>
    <xdr:grpSp>
      <xdr:nvGrpSpPr>
        <xdr:cNvPr id="66" name="Group 65"/>
        <xdr:cNvGrpSpPr/>
      </xdr:nvGrpSpPr>
      <xdr:grpSpPr>
        <a:xfrm>
          <a:off x="3636645" y="5588635"/>
          <a:ext cx="5624195" cy="2157730"/>
          <a:chOff x="14090" y="8319"/>
          <a:chExt cx="7356" cy="3058"/>
        </a:xfrm>
      </xdr:grpSpPr>
      <xdr:sp>
        <xdr:nvSpPr>
          <xdr:cNvPr id="61" name="Rounded Rectangle 60"/>
          <xdr:cNvSpPr/>
        </xdr:nvSpPr>
        <xdr:spPr>
          <a:xfrm>
            <a:off x="14090" y="8319"/>
            <a:ext cx="7356" cy="3058"/>
          </a:xfrm>
          <a:prstGeom prst="roundRect">
            <a:avLst>
              <a:gd name="adj" fmla="val 4454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sp>
        <xdr:nvSpPr>
          <xdr:cNvPr id="64" name="Text Box 63"/>
          <xdr:cNvSpPr txBox="1"/>
        </xdr:nvSpPr>
        <xdr:spPr>
          <a:xfrm>
            <a:off x="14212" y="8371"/>
            <a:ext cx="3345" cy="443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200">
                <a:ln>
                  <a:noFill/>
                </a:ln>
                <a:solidFill>
                  <a:sysClr val="windowText" lastClr="0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Segoe UI" panose="020B0502040204020203" charset="0"/>
                <a:ea typeface="+mn-lt"/>
                <a:cs typeface="Segoe UI" panose="020B0502040204020203" charset="0"/>
              </a:rPr>
              <a:t>Gross Profit by Category</a:t>
            </a:r>
            <a:endParaRPr lang="en-US" sz="1200">
              <a:ln>
                <a:noFill/>
              </a:ln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" panose="020B0502040204020203" charset="0"/>
              <a:ea typeface="+mn-lt"/>
              <a:cs typeface="Segoe UI" panose="020B0502040204020203" charset="0"/>
            </a:endParaRPr>
          </a:p>
        </xdr:txBody>
      </xdr:sp>
    </xdr:grpSp>
    <xdr:clientData/>
  </xdr:twoCellAnchor>
  <xdr:twoCellAnchor>
    <xdr:from>
      <xdr:col>17</xdr:col>
      <xdr:colOff>603250</xdr:colOff>
      <xdr:row>17</xdr:row>
      <xdr:rowOff>179705</xdr:rowOff>
    </xdr:from>
    <xdr:to>
      <xdr:col>24</xdr:col>
      <xdr:colOff>172085</xdr:colOff>
      <xdr:row>29</xdr:row>
      <xdr:rowOff>86360</xdr:rowOff>
    </xdr:to>
    <xdr:grpSp>
      <xdr:nvGrpSpPr>
        <xdr:cNvPr id="77" name="Group 76"/>
        <xdr:cNvGrpSpPr/>
      </xdr:nvGrpSpPr>
      <xdr:grpSpPr>
        <a:xfrm>
          <a:off x="10966450" y="3310255"/>
          <a:ext cx="3836035" cy="2116455"/>
          <a:chOff x="17500" y="5171"/>
          <a:chExt cx="5723" cy="3185"/>
        </a:xfrm>
      </xdr:grpSpPr>
      <xdr:sp>
        <xdr:nvSpPr>
          <xdr:cNvPr id="73" name="Rounded Rectangle 72"/>
          <xdr:cNvSpPr/>
        </xdr:nvSpPr>
        <xdr:spPr>
          <a:xfrm>
            <a:off x="17500" y="5171"/>
            <a:ext cx="5723" cy="3185"/>
          </a:xfrm>
          <a:prstGeom prst="roundRect">
            <a:avLst>
              <a:gd name="adj" fmla="val 4454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graphicFrame>
        <xdr:nvGraphicFramePr>
          <xdr:cNvPr id="75" name="Chart 1"/>
          <xdr:cNvGraphicFramePr/>
        </xdr:nvGraphicFramePr>
        <xdr:xfrm>
          <a:off x="17526" y="5685"/>
          <a:ext cx="5557" cy="262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>
        <xdr:nvSpPr>
          <xdr:cNvPr id="76" name="Text Box 75"/>
          <xdr:cNvSpPr txBox="1"/>
        </xdr:nvSpPr>
        <xdr:spPr>
          <a:xfrm>
            <a:off x="17600" y="5215"/>
            <a:ext cx="4258" cy="414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l"/>
            <a:r>
              <a:rPr lang="en-US" sz="1200">
                <a:ln>
                  <a:noFill/>
                </a:ln>
                <a:solidFill>
                  <a:sysClr val="windowText" lastClr="0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Segoe UI" panose="020B0502040204020203" charset="0"/>
                <a:ea typeface="+mn-lt"/>
                <a:cs typeface="Segoe UI" panose="020B0502040204020203" charset="0"/>
              </a:rPr>
              <a:t>Refund Amount by Return Reason</a:t>
            </a:r>
            <a:endParaRPr lang="en-US" sz="1200">
              <a:ln>
                <a:noFill/>
              </a:ln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" panose="020B0502040204020203" charset="0"/>
              <a:ea typeface="+mn-lt"/>
              <a:cs typeface="Segoe UI" panose="020B0502040204020203" charset="0"/>
            </a:endParaRPr>
          </a:p>
        </xdr:txBody>
      </xdr:sp>
    </xdr:grpSp>
    <xdr:clientData/>
  </xdr:twoCellAnchor>
  <xdr:twoCellAnchor>
    <xdr:from>
      <xdr:col>6</xdr:col>
      <xdr:colOff>15875</xdr:colOff>
      <xdr:row>0</xdr:row>
      <xdr:rowOff>114935</xdr:rowOff>
    </xdr:from>
    <xdr:to>
      <xdr:col>24</xdr:col>
      <xdr:colOff>144145</xdr:colOff>
      <xdr:row>5</xdr:row>
      <xdr:rowOff>60325</xdr:rowOff>
    </xdr:to>
    <xdr:sp>
      <xdr:nvSpPr>
        <xdr:cNvPr id="78" name="Diagonal Corners Rounded Rectangle 77"/>
        <xdr:cNvSpPr/>
      </xdr:nvSpPr>
      <xdr:spPr>
        <a:xfrm>
          <a:off x="3673475" y="114935"/>
          <a:ext cx="11101070" cy="866140"/>
        </a:xfrm>
        <a:prstGeom prst="round2DiagRect">
          <a:avLst/>
        </a:prstGeom>
        <a:solidFill>
          <a:srgbClr val="FFF8F3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32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  <a:r>
            <a:rPr lang="en-US" sz="3200" b="1">
              <a:solidFill>
                <a:schemeClr val="accent6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E-Commerce Sales &amp; Operations Dashboard</a:t>
          </a:r>
          <a:endParaRPr lang="en-US" sz="3200" b="1">
            <a:solidFill>
              <a:schemeClr val="accent6">
                <a:lumMod val="75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2</xdr:col>
      <xdr:colOff>518160</xdr:colOff>
      <xdr:row>7</xdr:row>
      <xdr:rowOff>149860</xdr:rowOff>
    </xdr:from>
    <xdr:to>
      <xdr:col>5</xdr:col>
      <xdr:colOff>291465</xdr:colOff>
      <xdr:row>10</xdr:row>
      <xdr:rowOff>55880</xdr:rowOff>
    </xdr:to>
    <xdr:sp>
      <xdr:nvSpPr>
        <xdr:cNvPr id="13" name="Rounded Rectangle 12">
          <a:hlinkClick xmlns:r="http://schemas.openxmlformats.org/officeDocument/2006/relationships" r:id="rId7"/>
        </xdr:cNvPr>
        <xdr:cNvSpPr/>
      </xdr:nvSpPr>
      <xdr:spPr>
        <a:xfrm>
          <a:off x="1737360" y="1438910"/>
          <a:ext cx="1602105" cy="458470"/>
        </a:xfrm>
        <a:prstGeom prst="round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en-US" sz="1800"/>
            <a:t>DASHBOARD</a:t>
          </a:r>
          <a:endParaRPr lang="en-US" sz="1800"/>
        </a:p>
      </xdr:txBody>
    </xdr:sp>
    <xdr:clientData/>
  </xdr:twoCellAnchor>
  <xdr:twoCellAnchor>
    <xdr:from>
      <xdr:col>2</xdr:col>
      <xdr:colOff>506730</xdr:colOff>
      <xdr:row>11</xdr:row>
      <xdr:rowOff>12700</xdr:rowOff>
    </xdr:from>
    <xdr:to>
      <xdr:col>5</xdr:col>
      <xdr:colOff>280035</xdr:colOff>
      <xdr:row>13</xdr:row>
      <xdr:rowOff>102870</xdr:rowOff>
    </xdr:to>
    <xdr:sp>
      <xdr:nvSpPr>
        <xdr:cNvPr id="37" name="Rounded Rectangle 36">
          <a:hlinkClick xmlns:r="http://schemas.openxmlformats.org/officeDocument/2006/relationships" r:id="rId8"/>
        </xdr:cNvPr>
        <xdr:cNvSpPr/>
      </xdr:nvSpPr>
      <xdr:spPr>
        <a:xfrm>
          <a:off x="1725930" y="2038350"/>
          <a:ext cx="1602105" cy="458470"/>
        </a:xfrm>
        <a:prstGeom prst="round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800"/>
            <a:t>ANALYSIS</a:t>
          </a:r>
          <a:endParaRPr lang="en-US" sz="1100"/>
        </a:p>
      </xdr:txBody>
    </xdr:sp>
    <xdr:clientData/>
  </xdr:twoCellAnchor>
  <xdr:twoCellAnchor>
    <xdr:from>
      <xdr:col>2</xdr:col>
      <xdr:colOff>515620</xdr:colOff>
      <xdr:row>14</xdr:row>
      <xdr:rowOff>72390</xdr:rowOff>
    </xdr:from>
    <xdr:to>
      <xdr:col>5</xdr:col>
      <xdr:colOff>288925</xdr:colOff>
      <xdr:row>16</xdr:row>
      <xdr:rowOff>162560</xdr:rowOff>
    </xdr:to>
    <xdr:sp>
      <xdr:nvSpPr>
        <xdr:cNvPr id="39" name="Rounded Rectangle 38">
          <a:hlinkClick xmlns:r="http://schemas.openxmlformats.org/officeDocument/2006/relationships" r:id="rId9"/>
        </xdr:cNvPr>
        <xdr:cNvSpPr/>
      </xdr:nvSpPr>
      <xdr:spPr>
        <a:xfrm>
          <a:off x="1734820" y="2650490"/>
          <a:ext cx="1602105" cy="458470"/>
        </a:xfrm>
        <a:prstGeom prst="round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800"/>
            <a:t>DATA</a:t>
          </a:r>
          <a:endParaRPr lang="en-US" sz="1100"/>
        </a:p>
      </xdr:txBody>
    </xdr:sp>
    <xdr:clientData/>
  </xdr:twoCellAnchor>
  <xdr:twoCellAnchor editAs="oneCell">
    <xdr:from>
      <xdr:col>2</xdr:col>
      <xdr:colOff>512445</xdr:colOff>
      <xdr:row>1</xdr:row>
      <xdr:rowOff>3175</xdr:rowOff>
    </xdr:from>
    <xdr:to>
      <xdr:col>5</xdr:col>
      <xdr:colOff>250190</xdr:colOff>
      <xdr:row>5</xdr:row>
      <xdr:rowOff>83820</xdr:rowOff>
    </xdr:to>
    <xdr:pic>
      <xdr:nvPicPr>
        <xdr:cNvPr id="41" name="Picture 40" descr="Ecommerce store Shopping cart logo, Online shop logo design by Nesar U.  Rahid - Rahiddesigner on Dribbble"/>
        <xdr:cNvPicPr>
          <a:picLocks noChangeAspect="1"/>
        </xdr:cNvPicPr>
      </xdr:nvPicPr>
      <xdr:blipFill>
        <a:blip r:embed="rId10" r:link="rId11"/>
        <a:stretch>
          <a:fillRect/>
        </a:stretch>
      </xdr:blipFill>
      <xdr:spPr>
        <a:xfrm>
          <a:off x="1731645" y="187325"/>
          <a:ext cx="1566545" cy="81724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6985</xdr:colOff>
      <xdr:row>32</xdr:row>
      <xdr:rowOff>130175</xdr:rowOff>
    </xdr:from>
    <xdr:to>
      <xdr:col>15</xdr:col>
      <xdr:colOff>71120</xdr:colOff>
      <xdr:row>42</xdr:row>
      <xdr:rowOff>2540</xdr:rowOff>
    </xdr:to>
    <xdr:graphicFrame>
      <xdr:nvGraphicFramePr>
        <xdr:cNvPr id="42" name="Chart 41"/>
        <xdr:cNvGraphicFramePr/>
      </xdr:nvGraphicFramePr>
      <xdr:xfrm>
        <a:off x="3664585" y="6022975"/>
        <a:ext cx="5550535" cy="17138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570230</xdr:colOff>
      <xdr:row>8</xdr:row>
      <xdr:rowOff>68580</xdr:rowOff>
    </xdr:from>
    <xdr:to>
      <xdr:col>24</xdr:col>
      <xdr:colOff>92710</xdr:colOff>
      <xdr:row>16</xdr:row>
      <xdr:rowOff>149225</xdr:rowOff>
    </xdr:to>
    <xdr:graphicFrame>
      <xdr:nvGraphicFramePr>
        <xdr:cNvPr id="43" name="Chart 42"/>
        <xdr:cNvGraphicFramePr/>
      </xdr:nvGraphicFramePr>
      <xdr:xfrm>
        <a:off x="12152630" y="1541780"/>
        <a:ext cx="2570480" cy="15538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347345</xdr:colOff>
      <xdr:row>32</xdr:row>
      <xdr:rowOff>46990</xdr:rowOff>
    </xdr:from>
    <xdr:to>
      <xdr:col>24</xdr:col>
      <xdr:colOff>99695</xdr:colOff>
      <xdr:row>41</xdr:row>
      <xdr:rowOff>139065</xdr:rowOff>
    </xdr:to>
    <xdr:graphicFrame>
      <xdr:nvGraphicFramePr>
        <xdr:cNvPr id="45" name="Chart 44"/>
        <xdr:cNvGraphicFramePr/>
      </xdr:nvGraphicFramePr>
      <xdr:xfrm>
        <a:off x="9491345" y="5939790"/>
        <a:ext cx="5238750" cy="1749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546735</xdr:colOff>
      <xdr:row>19</xdr:row>
      <xdr:rowOff>120650</xdr:rowOff>
    </xdr:from>
    <xdr:to>
      <xdr:col>17</xdr:col>
      <xdr:colOff>464185</xdr:colOff>
      <xdr:row>29</xdr:row>
      <xdr:rowOff>26035</xdr:rowOff>
    </xdr:to>
    <xdr:graphicFrame>
      <xdr:nvGraphicFramePr>
        <xdr:cNvPr id="46" name="Chart 45"/>
        <xdr:cNvGraphicFramePr/>
      </xdr:nvGraphicFramePr>
      <xdr:xfrm>
        <a:off x="8471535" y="3619500"/>
        <a:ext cx="2355850" cy="17468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39370</xdr:colOff>
      <xdr:row>19</xdr:row>
      <xdr:rowOff>137160</xdr:rowOff>
    </xdr:from>
    <xdr:to>
      <xdr:col>13</xdr:col>
      <xdr:colOff>334645</xdr:colOff>
      <xdr:row>29</xdr:row>
      <xdr:rowOff>24765</xdr:rowOff>
    </xdr:to>
    <xdr:graphicFrame>
      <xdr:nvGraphicFramePr>
        <xdr:cNvPr id="47" name="Chart 46"/>
        <xdr:cNvGraphicFramePr/>
      </xdr:nvGraphicFramePr>
      <xdr:xfrm>
        <a:off x="3696970" y="3636010"/>
        <a:ext cx="4562475" cy="17291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</xdr:col>
      <xdr:colOff>458610</xdr:colOff>
      <xdr:row>19</xdr:row>
      <xdr:rowOff>35282</xdr:rowOff>
    </xdr:from>
    <xdr:to>
      <xdr:col>5</xdr:col>
      <xdr:colOff>305741</xdr:colOff>
      <xdr:row>25</xdr:row>
      <xdr:rowOff>163693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2" name="Sales_Channel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_Chann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77670" y="3533775"/>
              <a:ext cx="1675765" cy="12331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446405</xdr:colOff>
      <xdr:row>26</xdr:row>
      <xdr:rowOff>99060</xdr:rowOff>
    </xdr:from>
    <xdr:to>
      <xdr:col>5</xdr:col>
      <xdr:colOff>281305</xdr:colOff>
      <xdr:row>34</xdr:row>
      <xdr:rowOff>137160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4" name="Order 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65605" y="4886960"/>
              <a:ext cx="1663700" cy="1511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470372</xdr:colOff>
      <xdr:row>35</xdr:row>
      <xdr:rowOff>117592</xdr:rowOff>
    </xdr:from>
    <xdr:to>
      <xdr:col>5</xdr:col>
      <xdr:colOff>282224</xdr:colOff>
      <xdr:row>42</xdr:row>
      <xdr:rowOff>26105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0" name="Customer_Seg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_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89100" y="6562725"/>
              <a:ext cx="1640840" cy="11976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8" minRefreshableVersion="3" refreshedDate="46316.9704550926" refreshedBy="hp" recordCount="3754">
  <cacheSource type="worksheet">
    <worksheetSource ref="A1:M3755" sheet="Order_Items_Raw"/>
  </cacheSource>
  <cacheFields count="13">
    <cacheField name="Order_ID" numFmtId="0">
      <sharedItems count="2500">
        <s v="O51025"/>
        <s v="O52146"/>
        <s v="O51186"/>
        <s v="O51398"/>
        <s v="O52459"/>
        <s v="O50090"/>
        <s v="O50207"/>
        <s v="O51279"/>
        <s v="O51549"/>
        <s v="O51620"/>
        <s v="O51717"/>
        <s v="O51806"/>
        <s v="O50152"/>
        <s v="O50310"/>
        <s v="O51177"/>
        <s v="O52217"/>
        <s v="O50871"/>
        <s v="O52314"/>
        <s v="O50095"/>
        <s v="O50165"/>
        <s v="O51913"/>
        <s v="O52296"/>
        <s v="O51082"/>
        <s v="O50611"/>
        <s v="O51045"/>
        <s v="O51194"/>
        <s v="O50337"/>
        <s v="O50462"/>
        <s v="O51410"/>
        <s v="O51690"/>
        <s v="O50407"/>
        <s v="O51403"/>
        <s v="O50565"/>
        <s v="O50633"/>
        <s v="O51129"/>
        <s v="O51425"/>
        <s v="O52251"/>
        <s v="O50604"/>
        <s v="O50891"/>
        <s v="O52161"/>
        <s v="O50835"/>
        <s v="O52385"/>
        <s v="O50476"/>
        <s v="O50996"/>
        <s v="O51134"/>
        <s v="O51673"/>
        <s v="O51863"/>
        <s v="O51899"/>
        <s v="O51994"/>
        <s v="O52295"/>
        <s v="O52305"/>
        <s v="O52329"/>
        <s v="O50198"/>
        <s v="O50450"/>
        <s v="O50821"/>
        <s v="O51578"/>
        <s v="O50091"/>
        <s v="O50424"/>
        <s v="O50853"/>
        <s v="O50858"/>
        <s v="O51573"/>
        <s v="O51722"/>
        <s v="O51914"/>
        <s v="O52107"/>
        <s v="O50005"/>
        <s v="O50302"/>
        <s v="O50370"/>
        <s v="O50533"/>
        <s v="O50181"/>
        <s v="O50346"/>
        <s v="O50417"/>
        <s v="O50542"/>
        <s v="O51330"/>
        <s v="O51713"/>
        <s v="O52039"/>
        <s v="O52492"/>
        <s v="O50419"/>
        <s v="O51019"/>
        <s v="O51926"/>
        <s v="O50438"/>
        <s v="O52349"/>
        <s v="O50129"/>
        <s v="O50508"/>
        <s v="O51542"/>
        <s v="O51649"/>
        <s v="O52308"/>
        <s v="O50423"/>
        <s v="O51213"/>
        <s v="O51265"/>
        <s v="O51633"/>
        <s v="O51844"/>
        <s v="O51877"/>
        <s v="O50359"/>
        <s v="O52467"/>
        <s v="O50173"/>
        <s v="O51401"/>
        <s v="O52380"/>
        <s v="O51482"/>
        <s v="O52402"/>
        <s v="O50257"/>
        <s v="O51295"/>
        <s v="O51803"/>
        <s v="O50010"/>
        <s v="O50661"/>
        <s v="O50692"/>
        <s v="O51031"/>
        <s v="O52030"/>
        <s v="O51619"/>
        <s v="O51763"/>
        <s v="O51313"/>
        <s v="O51656"/>
        <s v="O51688"/>
        <s v="O52406"/>
        <s v="O52419"/>
        <s v="O50620"/>
        <s v="O50908"/>
        <s v="O50335"/>
        <s v="O51792"/>
        <s v="O52143"/>
        <s v="O50293"/>
        <s v="O50949"/>
        <s v="O51392"/>
        <s v="O51407"/>
        <s v="O51991"/>
        <s v="O52000"/>
        <s v="O52243"/>
        <s v="O52322"/>
        <s v="O51548"/>
        <s v="O52364"/>
        <s v="O50386"/>
        <s v="O50981"/>
        <s v="O51836"/>
        <s v="O50197"/>
        <s v="O50350"/>
        <s v="O50899"/>
        <s v="O51023"/>
        <s v="O51827"/>
        <s v="O50037"/>
        <s v="O50054"/>
        <s v="O50590"/>
        <s v="O51243"/>
        <s v="O50068"/>
        <s v="O50436"/>
        <s v="O50869"/>
        <s v="O52089"/>
        <s v="O52196"/>
        <s v="O51070"/>
        <s v="O51358"/>
        <s v="O51493"/>
        <s v="O51793"/>
        <s v="O52257"/>
        <s v="O51881"/>
        <s v="O52167"/>
        <s v="O50328"/>
        <s v="O50496"/>
        <s v="O52190"/>
        <s v="O51466"/>
        <s v="O50267"/>
        <s v="O51179"/>
        <s v="O51911"/>
        <s v="O50709"/>
        <s v="O50778"/>
        <s v="O50890"/>
        <s v="O51703"/>
        <s v="O51707"/>
        <s v="O52140"/>
        <s v="O52173"/>
        <s v="O50059"/>
        <s v="O50735"/>
        <s v="O50940"/>
        <s v="O52357"/>
        <s v="O50783"/>
        <s v="O51135"/>
        <s v="O51465"/>
        <s v="O50098"/>
        <s v="O50264"/>
        <s v="O50461"/>
        <s v="O51495"/>
        <s v="O52360"/>
        <s v="O50857"/>
        <s v="O52197"/>
        <s v="O51850"/>
        <s v="O50377"/>
        <s v="O50141"/>
        <s v="O50142"/>
        <s v="O50613"/>
        <s v="O51060"/>
        <s v="O51292"/>
        <s v="O52108"/>
        <s v="O51760"/>
        <s v="O52483"/>
        <s v="O50388"/>
        <s v="O51635"/>
        <s v="O52193"/>
        <s v="O50770"/>
        <s v="O51111"/>
        <s v="O51905"/>
        <s v="O50211"/>
        <s v="O50184"/>
        <s v="O50273"/>
        <s v="O51271"/>
        <s v="O51987"/>
        <s v="O51040"/>
        <s v="O51733"/>
        <s v="O51799"/>
        <s v="O52005"/>
        <s v="O50278"/>
        <s v="O51682"/>
        <s v="O51502"/>
        <s v="O51351"/>
        <s v="O51479"/>
        <s v="O51551"/>
        <s v="O51596"/>
        <s v="O50228"/>
        <s v="O52304"/>
        <s v="O51605"/>
        <s v="O50879"/>
        <s v="O51253"/>
        <s v="O52043"/>
        <s v="O50375"/>
        <s v="O50898"/>
        <s v="O52331"/>
        <s v="O50730"/>
        <s v="O50990"/>
        <s v="O51618"/>
        <s v="O51897"/>
        <s v="O51171"/>
        <s v="O52099"/>
        <s v="O52339"/>
        <s v="O50571"/>
        <s v="O50581"/>
        <s v="O50855"/>
        <s v="O51815"/>
        <s v="O52178"/>
        <s v="O50724"/>
        <s v="O51020"/>
        <s v="O51049"/>
        <s v="O52407"/>
        <s v="O51052"/>
        <s v="O51228"/>
        <s v="O51609"/>
        <s v="O52097"/>
        <s v="O52281"/>
        <s v="O50056"/>
        <s v="O51121"/>
        <s v="O52164"/>
        <s v="O52451"/>
        <s v="O50541"/>
        <s v="O50827"/>
        <s v="O50828"/>
        <s v="O50941"/>
        <s v="O51503"/>
        <s v="O51942"/>
        <s v="O52248"/>
        <s v="O51318"/>
        <s v="O51509"/>
        <s v="O51746"/>
        <s v="O50011"/>
        <s v="O50472"/>
        <s v="O50712"/>
        <s v="O50935"/>
        <s v="O51499"/>
        <s v="O52203"/>
        <s v="O52393"/>
        <s v="O50055"/>
        <s v="O51727"/>
        <s v="O52064"/>
        <s v="O50073"/>
        <s v="O50756"/>
        <s v="O51507"/>
        <s v="O51697"/>
        <s v="O51826"/>
        <s v="O52077"/>
        <s v="O52131"/>
        <s v="O52259"/>
        <s v="O50627"/>
        <s v="O50845"/>
        <s v="O52002"/>
        <s v="O50176"/>
        <s v="O51699"/>
        <s v="O52264"/>
        <s v="O52274"/>
        <s v="O52410"/>
        <s v="O51095"/>
        <s v="O51663"/>
        <s v="O51849"/>
        <s v="O50284"/>
        <s v="O51161"/>
        <s v="O51422"/>
        <s v="O51723"/>
        <s v="O52301"/>
        <s v="O50015"/>
        <s v="O50087"/>
        <s v="O51437"/>
        <s v="O51492"/>
        <s v="O51581"/>
        <s v="O50251"/>
        <s v="O50548"/>
        <s v="O50933"/>
        <s v="O51435"/>
        <s v="O52354"/>
        <s v="O50120"/>
        <s v="O50340"/>
        <s v="O52252"/>
        <s v="O52319"/>
        <s v="O51556"/>
        <s v="O52214"/>
        <s v="O52293"/>
        <s v="O50635"/>
        <s v="O50816"/>
        <s v="O51029"/>
        <s v="O50726"/>
        <s v="O51376"/>
        <s v="O51980"/>
        <s v="O50931"/>
        <s v="O51267"/>
        <s v="O51864"/>
        <s v="O52388"/>
        <s v="O50517"/>
        <s v="O50543"/>
        <s v="O50747"/>
        <s v="O51057"/>
        <s v="O51336"/>
        <s v="O52118"/>
        <s v="O50126"/>
        <s v="O50199"/>
        <s v="O50381"/>
        <s v="O50457"/>
        <s v="O50815"/>
        <s v="O51307"/>
        <s v="O52128"/>
        <s v="O51331"/>
        <s v="O51885"/>
        <s v="O52396"/>
        <s v="O50085"/>
        <s v="O51128"/>
        <s v="O51646"/>
        <s v="O50826"/>
        <s v="O52021"/>
        <s v="O50427"/>
        <s v="O52247"/>
        <s v="O52404"/>
        <s v="O52487"/>
        <s v="O52422"/>
        <s v="O50658"/>
        <s v="O50701"/>
        <s v="O50720"/>
        <s v="O51289"/>
        <s v="O51572"/>
        <s v="O51837"/>
        <s v="O52306"/>
        <s v="O52395"/>
        <s v="O50668"/>
        <s v="O50889"/>
        <s v="O51314"/>
        <s v="O51945"/>
        <s v="O50412"/>
        <s v="O50824"/>
        <s v="O51453"/>
        <s v="O50688"/>
        <s v="O51432"/>
        <s v="O51847"/>
        <s v="O51981"/>
        <s v="O52149"/>
        <s v="O52387"/>
        <s v="O50537"/>
        <s v="O51001"/>
        <s v="O51155"/>
        <s v="O51510"/>
        <s v="O52476"/>
        <s v="O50067"/>
        <s v="O50717"/>
        <s v="O50911"/>
        <s v="O51139"/>
        <s v="O52053"/>
        <s v="O50323"/>
        <s v="O50212"/>
        <s v="O51268"/>
        <s v="O51659"/>
        <s v="O52187"/>
        <s v="O52326"/>
        <s v="O52500"/>
        <s v="O50621"/>
        <s v="O50675"/>
        <s v="O52481"/>
        <s v="O50997"/>
        <s v="O50383"/>
        <s v="O51463"/>
        <s v="O52374"/>
        <s v="O50671"/>
        <s v="O50915"/>
        <s v="O51374"/>
        <s v="O51397"/>
        <s v="O51360"/>
        <s v="O50072"/>
        <s v="O51252"/>
        <s v="O51346"/>
        <s v="O50028"/>
        <s v="O52473"/>
        <s v="O51949"/>
        <s v="O50186"/>
        <s v="O50667"/>
        <s v="O51035"/>
        <s v="O50121"/>
        <s v="O52105"/>
        <s v="O52371"/>
        <s v="O50947"/>
        <s v="O51884"/>
        <s v="O52445"/>
        <s v="O52336"/>
        <s v="O51892"/>
        <s v="O51858"/>
        <s v="O52124"/>
        <s v="O52426"/>
        <s v="O52162"/>
        <s v="O51550"/>
        <s v="O51565"/>
        <s v="O52438"/>
        <s v="O51221"/>
        <s v="O51976"/>
        <s v="O51051"/>
        <s v="O51653"/>
        <s v="O52254"/>
        <s v="O50731"/>
        <s v="O51207"/>
        <s v="O51301"/>
        <s v="O51995"/>
        <s v="O52150"/>
        <s v="O52456"/>
        <s v="O50049"/>
        <s v="O50426"/>
        <s v="O50950"/>
        <s v="O51989"/>
        <s v="O52120"/>
        <s v="O50174"/>
        <s v="O51262"/>
        <s v="O50914"/>
        <s v="O50960"/>
        <s v="O51323"/>
        <s v="O52033"/>
        <s v="O50143"/>
        <s v="O51182"/>
        <s v="O51434"/>
        <s v="O51657"/>
        <s v="O51934"/>
        <s v="O50032"/>
        <s v="O50645"/>
        <s v="O51175"/>
        <s v="O51927"/>
        <s v="O52174"/>
        <s v="O52198"/>
        <s v="O52311"/>
        <s v="O50128"/>
        <s v="O50422"/>
        <s v="O50446"/>
        <s v="O50630"/>
        <s v="O50704"/>
        <s v="O51969"/>
        <s v="O50117"/>
        <s v="O50158"/>
        <s v="O50459"/>
        <s v="O50676"/>
        <s v="O50992"/>
        <s v="O51494"/>
        <s v="O51643"/>
        <s v="O51694"/>
        <s v="O51846"/>
        <s v="O50221"/>
        <s v="O51354"/>
        <s v="O52269"/>
        <s v="O51319"/>
        <s v="O51672"/>
        <s v="O52273"/>
        <s v="O52340"/>
        <s v="O51183"/>
        <s v="O51208"/>
        <s v="O51488"/>
        <s v="O51590"/>
        <s v="O52114"/>
        <s v="O51623"/>
        <s v="O51655"/>
        <s v="O52362"/>
        <s v="O51283"/>
        <s v="O52289"/>
        <s v="O50721"/>
        <s v="O50919"/>
        <s v="O52117"/>
        <s v="O52449"/>
        <s v="O50116"/>
        <s v="O50619"/>
        <s v="O51471"/>
        <s v="O52182"/>
        <s v="O50574"/>
        <s v="O50901"/>
        <s v="O51449"/>
        <s v="O50172"/>
        <s v="O50974"/>
        <s v="O52276"/>
        <s v="O52379"/>
        <s v="O50470"/>
        <s v="O50488"/>
        <s v="O50568"/>
        <s v="O51366"/>
        <s v="O51671"/>
        <s v="O51788"/>
        <s v="O52361"/>
        <s v="O50632"/>
        <s v="O51205"/>
        <s v="O51379"/>
        <s v="O52328"/>
        <s v="O50236"/>
        <s v="O50303"/>
        <s v="O50434"/>
        <s v="O50807"/>
        <s v="O51365"/>
        <s v="O52010"/>
        <s v="O50138"/>
        <s v="O51237"/>
        <s v="O51255"/>
        <s v="O51404"/>
        <s v="O51693"/>
        <s v="O51705"/>
        <s v="O52399"/>
        <s v="O51349"/>
        <s v="O51988"/>
        <s v="O50205"/>
        <s v="O50500"/>
        <s v="O50742"/>
        <s v="O51515"/>
        <s v="O50430"/>
        <s v="O50492"/>
        <s v="O52048"/>
        <s v="O51109"/>
        <s v="O51393"/>
        <s v="O50115"/>
        <s v="O51254"/>
        <s v="O52094"/>
        <s v="O52185"/>
        <s v="O52249"/>
        <s v="O50291"/>
        <s v="O50515"/>
        <s v="O50839"/>
        <s v="O50553"/>
        <s v="O50817"/>
        <s v="O50347"/>
        <s v="O52262"/>
        <s v="O50859"/>
        <s v="O51124"/>
        <s v="O51136"/>
        <s v="O51716"/>
        <s v="O52272"/>
        <s v="O50357"/>
        <s v="O51115"/>
        <s v="O50664"/>
        <s v="O51066"/>
        <s v="O52462"/>
        <s v="O50948"/>
        <s v="O50977"/>
        <s v="O51321"/>
        <s v="O51382"/>
        <s v="O50154"/>
        <s v="O52375"/>
        <s v="O50910"/>
        <s v="O52169"/>
        <s v="O52220"/>
        <s v="O50004"/>
        <s v="O50320"/>
        <s v="O50836"/>
        <s v="O51461"/>
        <s v="O51677"/>
        <s v="O52490"/>
        <s v="O51490"/>
        <s v="O50048"/>
        <s v="O50885"/>
        <s v="O52499"/>
        <s v="O50135"/>
        <s v="O50477"/>
        <s v="O50886"/>
        <s v="O52004"/>
        <s v="O51061"/>
        <s v="O51571"/>
        <s v="O51789"/>
        <s v="O51966"/>
        <s v="O51998"/>
        <s v="O52009"/>
        <s v="O52186"/>
        <s v="O52324"/>
        <s v="O52335"/>
        <s v="O50844"/>
        <s v="O51294"/>
        <s v="O51680"/>
        <s v="O51959"/>
        <s v="O50774"/>
        <s v="O50441"/>
        <s v="O50696"/>
        <s v="O50103"/>
        <s v="O50280"/>
        <s v="O50825"/>
        <s v="O50512"/>
        <s v="O50812"/>
        <s v="O52115"/>
        <s v="O50669"/>
        <s v="O51047"/>
        <s v="O50495"/>
        <s v="O50321"/>
        <s v="O51621"/>
        <s v="O52446"/>
        <s v="O50331"/>
        <s v="O50906"/>
        <s v="O52345"/>
        <s v="O50638"/>
        <s v="O51832"/>
        <s v="O50918"/>
        <s v="O51758"/>
        <s v="O50591"/>
        <s v="O50842"/>
        <s v="O52246"/>
        <s v="O50757"/>
        <s v="O51280"/>
        <s v="O50100"/>
        <s v="O50957"/>
        <s v="O51708"/>
        <s v="O52392"/>
        <s v="O52401"/>
        <s v="O50235"/>
        <s v="O50451"/>
        <s v="O51475"/>
        <s v="O50421"/>
        <s v="O50969"/>
        <s v="O52286"/>
        <s v="O50560"/>
        <s v="O51002"/>
        <s v="O51242"/>
        <s v="O50206"/>
        <s v="O50711"/>
        <s v="O50025"/>
        <s v="O50194"/>
        <s v="O50612"/>
        <s v="O51327"/>
        <s v="O51378"/>
        <s v="O51583"/>
        <s v="O50086"/>
        <s v="O51073"/>
        <s v="O51513"/>
        <s v="O51533"/>
        <s v="O50924"/>
        <s v="O51375"/>
        <s v="O51282"/>
        <s v="O52486"/>
        <s v="O50275"/>
        <s v="O50938"/>
        <s v="O51674"/>
        <s v="O50498"/>
        <s v="O50570"/>
        <s v="O50690"/>
        <s v="O51103"/>
        <s v="O50366"/>
        <s v="O50754"/>
        <s v="O50971"/>
        <s v="O50988"/>
        <s v="O51224"/>
        <s v="O51272"/>
        <s v="O51415"/>
        <s v="O50369"/>
        <s v="O50687"/>
        <s v="O51879"/>
        <s v="O50684"/>
        <s v="O51718"/>
        <s v="O50396"/>
        <s v="O50769"/>
        <s v="O51637"/>
        <s v="O51200"/>
        <s v="O51210"/>
        <s v="O51326"/>
        <s v="O51794"/>
        <s v="O51935"/>
        <s v="O50124"/>
        <s v="O50797"/>
        <s v="O50983"/>
        <s v="O51370"/>
        <s v="O51728"/>
        <s v="O52325"/>
        <s v="O50001"/>
        <s v="O50393"/>
        <s v="O51386"/>
        <s v="O51890"/>
        <s v="O52144"/>
        <s v="O50327"/>
        <s v="O50928"/>
        <s v="O50354"/>
        <s v="O50937"/>
        <s v="O51399"/>
        <s v="O52279"/>
        <s v="O50026"/>
        <s v="O50133"/>
        <s v="O50345"/>
        <s v="O50460"/>
        <s v="O51816"/>
        <s v="O52026"/>
        <s v="O52297"/>
        <s v="O50535"/>
        <s v="O50766"/>
        <s v="O51489"/>
        <s v="O50622"/>
        <s v="O51648"/>
        <s v="O51855"/>
        <s v="O51148"/>
        <s v="O51153"/>
        <s v="O52184"/>
        <s v="O50958"/>
        <s v="O51090"/>
        <s v="O51311"/>
        <s v="O51587"/>
        <s v="O51895"/>
        <s v="O50018"/>
        <s v="O50866"/>
        <s v="O51072"/>
        <s v="O51309"/>
        <s v="O51564"/>
        <s v="O51893"/>
        <s v="O50538"/>
        <s v="O50582"/>
        <s v="O51860"/>
        <s v="O50108"/>
        <s v="O50338"/>
        <s v="O52250"/>
        <s v="O51725"/>
        <s v="O51089"/>
        <s v="O51756"/>
        <s v="O50811"/>
        <s v="O51762"/>
        <s v="O50932"/>
        <s v="O51712"/>
        <s v="O51396"/>
        <s v="O51058"/>
        <s v="O52346"/>
        <s v="O52412"/>
        <s v="O50263"/>
        <s v="O51412"/>
        <s v="O52442"/>
        <s v="O51006"/>
        <s v="O51511"/>
        <s v="O52359"/>
        <s v="O52417"/>
        <s v="O50057"/>
        <s v="O50868"/>
        <s v="O50140"/>
        <s v="O50718"/>
        <s v="O51044"/>
        <s v="O50395"/>
        <s v="O51286"/>
        <s v="O52448"/>
        <s v="O51197"/>
        <s v="O51968"/>
        <s v="O51795"/>
        <s v="O50114"/>
        <s v="O50682"/>
        <s v="O50336"/>
        <s v="O51560"/>
        <s v="O52049"/>
        <s v="O50490"/>
        <s v="O52207"/>
        <s v="O51053"/>
        <s v="O51553"/>
        <s v="O50332"/>
        <s v="O50589"/>
        <s v="O51861"/>
        <s v="O50448"/>
        <s v="O50698"/>
        <s v="O50863"/>
        <s v="O51373"/>
        <s v="O50065"/>
        <s v="O51636"/>
        <s v="O51132"/>
        <s v="O52216"/>
        <s v="O50288"/>
        <s v="O50584"/>
        <s v="O52491"/>
        <s v="O51603"/>
        <s v="O51779"/>
        <s v="O52440"/>
        <s v="O50489"/>
        <s v="O50505"/>
        <s v="O51773"/>
        <s v="O50986"/>
        <s v="O51021"/>
        <s v="O51448"/>
        <s v="O50193"/>
        <s v="O50358"/>
        <s v="O50697"/>
        <s v="O51517"/>
        <s v="O51608"/>
        <s v="O52087"/>
        <s v="O51604"/>
        <s v="O52175"/>
        <s v="O52231"/>
        <s v="O50860"/>
        <s v="O51429"/>
        <s v="O52014"/>
        <s v="O52485"/>
        <s v="O50046"/>
        <s v="O51281"/>
        <s v="O52351"/>
        <s v="O50076"/>
        <s v="O52109"/>
        <s v="O50101"/>
        <s v="O50324"/>
        <s v="O50276"/>
        <s v="O51371"/>
        <s v="O51654"/>
        <s v="O52007"/>
        <s v="O50371"/>
        <s v="O50585"/>
        <s v="O51353"/>
        <s v="O51684"/>
        <s v="O52166"/>
        <s v="O52330"/>
        <s v="O52436"/>
        <s v="O50208"/>
        <s v="O50286"/>
        <s v="O50624"/>
        <s v="O51232"/>
        <s v="O51918"/>
        <s v="O51951"/>
        <s v="O51561"/>
        <s v="O51563"/>
        <s v="O51670"/>
        <s v="O50409"/>
        <s v="O51299"/>
        <s v="O51833"/>
        <s v="O51916"/>
        <s v="O52457"/>
        <s v="O51233"/>
        <s v="O52022"/>
        <s v="O50239"/>
        <s v="O50290"/>
        <s v="O50750"/>
        <s v="O51593"/>
        <s v="O52006"/>
        <s v="O52016"/>
        <s v="O52403"/>
        <s v="O51273"/>
        <s v="O51818"/>
        <s v="O52192"/>
        <s v="O52363"/>
        <s v="O50006"/>
        <s v="O50397"/>
        <s v="O50453"/>
        <s v="O51498"/>
        <s v="O51667"/>
        <s v="O51875"/>
        <s v="O50022"/>
        <s v="O50653"/>
        <s v="O50976"/>
        <s v="O51601"/>
        <s v="O51650"/>
        <s v="O50071"/>
        <s v="O50376"/>
        <s v="O50659"/>
        <s v="O51037"/>
        <s v="O51107"/>
        <s v="O51630"/>
        <s v="O51931"/>
        <s v="O52011"/>
        <s v="O52126"/>
        <s v="O50615"/>
        <s v="O51188"/>
        <s v="O51971"/>
        <s v="O50614"/>
        <s v="O52258"/>
        <s v="O51391"/>
        <s v="O51477"/>
        <s v="O51543"/>
        <s v="O51735"/>
        <s v="O51997"/>
        <s v="O52129"/>
        <s v="O50027"/>
        <s v="O50728"/>
        <s v="O50768"/>
        <s v="O50945"/>
        <s v="O51131"/>
        <s v="O51172"/>
        <s v="O52001"/>
        <s v="O52151"/>
        <s v="O50007"/>
        <s v="O50576"/>
        <s v="O50820"/>
        <s v="O50163"/>
        <s v="O50247"/>
        <s v="O51347"/>
        <s v="O51438"/>
        <s v="O52377"/>
        <s v="O50892"/>
        <s v="O51948"/>
        <s v="O52253"/>
        <s v="O50506"/>
        <s v="O50652"/>
        <s v="O50792"/>
        <s v="O50979"/>
        <s v="O50209"/>
        <s v="O50595"/>
        <s v="O52241"/>
        <s v="O50642"/>
        <s v="O51042"/>
        <s v="O51206"/>
        <s v="O52283"/>
        <s v="O50123"/>
        <s v="O50525"/>
        <s v="O51138"/>
        <s v="O51632"/>
        <s v="O51216"/>
        <s v="O51288"/>
        <s v="O51970"/>
        <s v="O52018"/>
        <s v="O52078"/>
        <s v="O50308"/>
        <s v="O51306"/>
        <s v="O51588"/>
        <s v="O52003"/>
        <s v="O52158"/>
        <s v="O50471"/>
        <s v="O50333"/>
        <s v="O50700"/>
        <s v="O50822"/>
        <s v="O51505"/>
        <s v="O52347"/>
        <s v="O52478"/>
        <s v="O51390"/>
        <s v="O52170"/>
        <s v="O50069"/>
        <s v="O51278"/>
        <s v="O50884"/>
        <s v="O51264"/>
        <s v="O50134"/>
        <s v="O50662"/>
        <s v="O50469"/>
        <s v="O50631"/>
        <s v="O50912"/>
        <s v="O50966"/>
        <s v="O51077"/>
        <s v="O51140"/>
        <s v="O51424"/>
        <s v="O51776"/>
        <s v="O51617"/>
        <s v="O51996"/>
        <s v="O52122"/>
        <s v="O50714"/>
        <s v="O51290"/>
        <s v="O50904"/>
        <s v="O51000"/>
        <s v="O51831"/>
        <s v="O52060"/>
        <s v="O50602"/>
        <s v="O51520"/>
        <s v="O51586"/>
        <s v="O51219"/>
        <s v="O51223"/>
        <s v="O51562"/>
        <s v="O51599"/>
        <s v="O50312"/>
        <s v="O52475"/>
        <s v="O50599"/>
        <s v="O50773"/>
        <s v="O51083"/>
        <s v="O51559"/>
        <s v="O51787"/>
        <s v="O52320"/>
        <s v="O50330"/>
        <s v="O50378"/>
        <s v="O50674"/>
        <s v="O52482"/>
        <s v="O50799"/>
        <s v="O51450"/>
        <s v="O51469"/>
        <s v="O51395"/>
        <s v="O52116"/>
        <s v="O50640"/>
        <s v="O50846"/>
        <s v="O50991"/>
        <s v="O51039"/>
        <s v="O52227"/>
        <s v="O50739"/>
        <s v="O51775"/>
        <s v="O52076"/>
        <s v="O50666"/>
        <s v="O51100"/>
        <s v="O51529"/>
        <s v="O52045"/>
        <s v="O50883"/>
        <s v="O51687"/>
        <s v="O51741"/>
        <s v="O50771"/>
        <s v="O50097"/>
        <s v="O50252"/>
        <s v="O51755"/>
        <s v="O51828"/>
        <s v="O51841"/>
        <s v="O51925"/>
        <s v="O51388"/>
        <s v="O51720"/>
        <s v="O50299"/>
        <s v="O50577"/>
        <s v="O51538"/>
        <s v="O51743"/>
        <s v="O51801"/>
        <s v="O51888"/>
        <s v="O52195"/>
        <s v="O50045"/>
        <s v="O50455"/>
        <s v="O50088"/>
        <s v="O50532"/>
        <s v="O50605"/>
        <s v="O51817"/>
        <s v="O50106"/>
        <s v="O50847"/>
        <s v="O51369"/>
        <s v="O52100"/>
        <s v="O50024"/>
        <s v="O50265"/>
        <s v="O52229"/>
        <s v="O50036"/>
        <s v="O50313"/>
        <s v="O50146"/>
        <s v="O50364"/>
        <s v="O50260"/>
        <s v="O51084"/>
        <s v="O52025"/>
        <s v="O50185"/>
        <s v="O51157"/>
        <s v="O50416"/>
        <s v="O51732"/>
        <s v="O51030"/>
        <s v="O51046"/>
        <s v="O51711"/>
        <s v="O51848"/>
        <s v="O52104"/>
        <s v="O51658"/>
        <s v="O50182"/>
        <s v="O52103"/>
        <s v="O52072"/>
        <s v="O52125"/>
        <s v="O50389"/>
        <s v="O51414"/>
        <s v="O52397"/>
        <s v="O52460"/>
        <s v="O52488"/>
        <s v="O50559"/>
        <s v="O50972"/>
        <s v="O51383"/>
        <s v="O51526"/>
        <s v="O52044"/>
        <s v="O52181"/>
        <s v="O52366"/>
        <s v="O50118"/>
        <s v="O51230"/>
        <s v="O51570"/>
        <s v="O51644"/>
        <s v="O52154"/>
        <s v="O52210"/>
        <s v="O50681"/>
        <s v="O51394"/>
        <s v="O52059"/>
        <s v="O50047"/>
        <s v="O50795"/>
        <s v="O52234"/>
        <s v="O51071"/>
        <s v="O51160"/>
        <s v="O51406"/>
        <s v="O51686"/>
        <s v="O51894"/>
        <s v="O50341"/>
        <s v="O50693"/>
        <s v="O51093"/>
        <s v="O51459"/>
        <s v="O50168"/>
        <s v="O50501"/>
        <s v="O50984"/>
        <s v="O52350"/>
        <s v="O50464"/>
        <s v="O50639"/>
        <s v="O51539"/>
        <s v="O52153"/>
        <s v="O52280"/>
        <s v="O51120"/>
        <s v="O51734"/>
        <s v="O52111"/>
        <s v="O50210"/>
        <s v="O50995"/>
        <s v="O51298"/>
        <s v="O51451"/>
        <s v="O52255"/>
        <s v="O50020"/>
        <s v="O50218"/>
        <s v="O51416"/>
        <s v="O51467"/>
        <s v="O51123"/>
        <s v="O51159"/>
        <s v="O51939"/>
        <s v="O51063"/>
        <s v="O51110"/>
        <s v="O50113"/>
        <s v="O50232"/>
        <s v="O50832"/>
        <s v="O51924"/>
        <s v="O52147"/>
        <s v="O50956"/>
        <s v="O51036"/>
        <s v="O51782"/>
        <s v="O50169"/>
        <s v="O51546"/>
        <s v="O51977"/>
        <s v="O50200"/>
        <s v="O51585"/>
        <s v="O52035"/>
        <s v="O52218"/>
        <s v="O52390"/>
        <s v="O50084"/>
        <s v="O50401"/>
        <s v="O51106"/>
        <s v="O52461"/>
        <s v="O50167"/>
        <s v="O50223"/>
        <s v="O50306"/>
        <s v="O50791"/>
        <s v="O51904"/>
        <s v="O51937"/>
        <s v="O51293"/>
        <s v="O51886"/>
        <s v="O52230"/>
        <s v="O51062"/>
        <s v="O51566"/>
        <s v="O50061"/>
        <s v="O50295"/>
        <s v="O50755"/>
        <s v="O51786"/>
        <s v="O52423"/>
        <s v="O51007"/>
        <s v="O51433"/>
        <s v="O50523"/>
        <s v="O50959"/>
        <s v="O51226"/>
        <s v="O52430"/>
        <s v="O50272"/>
        <s v="O50850"/>
        <s v="O51196"/>
        <s v="O50261"/>
        <s v="O50510"/>
        <s v="O50963"/>
        <s v="O50131"/>
        <s v="O50215"/>
        <s v="O50403"/>
        <s v="O50449"/>
        <s v="O50779"/>
        <s v="O52102"/>
        <s v="O50250"/>
        <s v="O50854"/>
        <s v="O51149"/>
        <s v="O51737"/>
        <s v="O50083"/>
        <s v="O51967"/>
        <s v="O52034"/>
        <s v="O52047"/>
        <s v="O50351"/>
        <s v="O50870"/>
        <s v="O51150"/>
        <s v="O52113"/>
        <s v="O50881"/>
        <s v="O51715"/>
        <s v="O51780"/>
        <s v="O51812"/>
        <s v="O50440"/>
        <s v="O50818"/>
        <s v="O50443"/>
        <s v="O51048"/>
        <s v="O50064"/>
        <s v="O50255"/>
        <s v="O50325"/>
        <s v="O50326"/>
        <s v="O51902"/>
        <s v="O52343"/>
        <s v="O52373"/>
        <s v="O52168"/>
        <s v="O50062"/>
        <s v="O51113"/>
        <s v="O51364"/>
        <s v="O51421"/>
        <s v="O51544"/>
        <s v="O50102"/>
        <s v="O51043"/>
        <s v="O51700"/>
        <s v="O51097"/>
        <s v="O50137"/>
        <s v="O51952"/>
        <s v="O52299"/>
        <s v="O50392"/>
        <s v="O50493"/>
        <s v="O51229"/>
        <s v="O51814"/>
        <s v="O51819"/>
        <s v="O50245"/>
        <s v="O50485"/>
        <s v="O50944"/>
        <s v="O51104"/>
        <s v="O51162"/>
        <s v="O50298"/>
        <s v="O51854"/>
        <s v="O50002"/>
        <s v="O50408"/>
        <s v="O50243"/>
        <s v="O50385"/>
        <s v="O50762"/>
        <s v="O50946"/>
        <s v="O52382"/>
        <s v="O51823"/>
        <s v="O50394"/>
        <s v="O50597"/>
        <s v="O51602"/>
        <s v="O52042"/>
        <s v="O52219"/>
        <s v="O51065"/>
        <s v="O51189"/>
        <s v="O51870"/>
        <s v="O52291"/>
        <s v="O50414"/>
        <s v="O51069"/>
        <s v="O50745"/>
        <s v="O51661"/>
        <s v="O51091"/>
        <s v="O51709"/>
        <s v="O52394"/>
        <s v="O50551"/>
        <s v="O52171"/>
        <s v="O50528"/>
        <s v="O50772"/>
        <s v="O51094"/>
        <s v="O52414"/>
        <s v="O51174"/>
        <s v="O51423"/>
        <s v="O52088"/>
        <s v="O50014"/>
        <s v="O50660"/>
        <s v="O52398"/>
        <s v="O50339"/>
        <s v="O50561"/>
        <s v="O52463"/>
        <s v="O50281"/>
        <s v="O51372"/>
        <s v="O51917"/>
        <s v="O52477"/>
        <s v="O50903"/>
        <s v="O52065"/>
        <s v="O52300"/>
        <s v="O50930"/>
        <s v="O51308"/>
        <s v="O50041"/>
        <s v="O51470"/>
        <s v="O50746"/>
        <s v="O51798"/>
        <s v="O52333"/>
        <s v="O50573"/>
        <s v="O51783"/>
        <s v="O52323"/>
        <s v="O51340"/>
        <s v="O51385"/>
        <s v="O51409"/>
        <s v="O51099"/>
        <s v="O51146"/>
        <s v="O51591"/>
        <s v="O51628"/>
        <s v="O52019"/>
        <s v="O50710"/>
        <s v="O51156"/>
        <s v="O51316"/>
        <s v="O50466"/>
        <s v="O50600"/>
        <s v="O50300"/>
        <s v="O50749"/>
        <s v="O51180"/>
        <s v="O51296"/>
        <s v="O51377"/>
        <s v="O50491"/>
        <s v="O50673"/>
        <s v="O51990"/>
        <s v="O52066"/>
        <s v="O50511"/>
        <s v="O51676"/>
        <s v="O51692"/>
        <s v="O52084"/>
        <s v="O52222"/>
        <s v="O50569"/>
        <s v="O50865"/>
        <s v="O52041"/>
        <s v="O52228"/>
        <s v="O52265"/>
        <s v="O50192"/>
        <s v="O50266"/>
        <s v="O51325"/>
        <s v="O51359"/>
        <s v="O52036"/>
        <s v="O52290"/>
        <s v="O50475"/>
        <s v="O51055"/>
        <s v="O51239"/>
        <s v="O51342"/>
        <s v="O51456"/>
        <s v="O50420"/>
        <s v="O51038"/>
        <s v="O51276"/>
        <s v="O51824"/>
        <s v="O50399"/>
        <s v="O50942"/>
        <s v="O51589"/>
        <s v="O51597"/>
        <s v="O51856"/>
        <s v="O50283"/>
        <s v="O50360"/>
        <s v="O50606"/>
        <s v="O52008"/>
        <s v="O50905"/>
        <s v="O50965"/>
        <s v="O51011"/>
        <s v="O51263"/>
        <s v="O50040"/>
        <s v="O50052"/>
        <s v="O50304"/>
        <s v="O50473"/>
        <s v="O50021"/>
        <s v="O50920"/>
        <s v="O51768"/>
        <s v="O50623"/>
        <s v="O50729"/>
        <s v="O51352"/>
        <s v="O52055"/>
        <s v="O50082"/>
        <s v="O52431"/>
        <s v="O50296"/>
        <s v="O51514"/>
        <s v="O51629"/>
        <s v="O52454"/>
        <s v="O50474"/>
        <s v="O50804"/>
        <s v="O51822"/>
        <s v="O52480"/>
        <s v="O50484"/>
        <s v="O50921"/>
        <s v="O51580"/>
        <s v="O50374"/>
        <s v="O52278"/>
        <s v="O51016"/>
        <s v="O51249"/>
        <s v="O51285"/>
        <s v="O51944"/>
        <s v="O52130"/>
        <s v="O52435"/>
        <s v="O52453"/>
        <s v="O50012"/>
        <s v="O50023"/>
        <s v="O50166"/>
        <s v="O50967"/>
        <s v="O51059"/>
        <s v="O51238"/>
        <s v="O51624"/>
        <s v="O50213"/>
        <s v="O52205"/>
        <s v="O50074"/>
        <s v="O52353"/>
        <s v="O50244"/>
        <s v="O50784"/>
        <s v="O51748"/>
        <s v="O51862"/>
        <s v="O51214"/>
        <s v="O52439"/>
        <s v="O51402"/>
        <s v="O52498"/>
        <s v="O50195"/>
        <s v="O51843"/>
        <s v="O50179"/>
        <s v="O51234"/>
        <s v="O51797"/>
        <s v="O50588"/>
        <s v="O52479"/>
        <s v="O50353"/>
        <s v="O50743"/>
        <s v="O50748"/>
        <s v="O50837"/>
        <s v="O50994"/>
        <s v="O51092"/>
        <s v="O51152"/>
        <s v="O50444"/>
        <s v="O51195"/>
        <s v="O51993"/>
        <s v="O50740"/>
        <s v="O51431"/>
        <s v="O52194"/>
        <s v="O51158"/>
        <s v="O51355"/>
        <s v="O51457"/>
        <s v="O51645"/>
        <s v="O51769"/>
        <s v="O52484"/>
        <s v="O50289"/>
        <s v="O50913"/>
        <s v="O51923"/>
        <s v="O52292"/>
        <s v="O51427"/>
        <s v="O51462"/>
        <s v="O52294"/>
        <s v="O52091"/>
        <s v="O51838"/>
        <s v="O51652"/>
        <s v="O51622"/>
        <s v="O50034"/>
        <s v="O51496"/>
        <s v="O52332"/>
        <s v="O51525"/>
        <s v="O50456"/>
        <s v="O51334"/>
        <s v="O51141"/>
        <s v="O51350"/>
        <s v="O51940"/>
        <s v="O50803"/>
        <s v="O52137"/>
        <s v="O52408"/>
        <s v="O51164"/>
        <s v="O50382"/>
        <s v="O51698"/>
        <s v="O50361"/>
        <s v="O50719"/>
        <s v="O51982"/>
        <s v="O51627"/>
        <s v="O51744"/>
        <s v="O50936"/>
        <s v="O51947"/>
        <s v="O52093"/>
        <s v="O50390"/>
        <s v="O50418"/>
        <s v="O52316"/>
        <s v="O52267"/>
        <s v="O50478"/>
        <s v="O50805"/>
        <s v="O51483"/>
        <s v="O50060"/>
        <s v="O51167"/>
        <s v="O51199"/>
        <s v="O51992"/>
        <s v="O50524"/>
        <s v="O51973"/>
        <s v="O50033"/>
        <s v="O50080"/>
        <s v="O50089"/>
        <s v="O51821"/>
        <s v="O50044"/>
        <s v="O51753"/>
        <s v="O50178"/>
        <s v="O50520"/>
        <s v="O51691"/>
        <s v="O51930"/>
        <s v="O51497"/>
        <s v="O50877"/>
        <s v="O51012"/>
        <s v="O51204"/>
        <s v="O52057"/>
        <s v="O50439"/>
        <s v="O50578"/>
        <s v="O50875"/>
        <s v="O51259"/>
        <s v="O51857"/>
        <s v="O50233"/>
        <s v="O50249"/>
        <s v="O50530"/>
        <s v="O51269"/>
        <s v="O51297"/>
        <s v="O51324"/>
        <s v="O51941"/>
        <s v="O51975"/>
        <s v="O52183"/>
        <s v="O50017"/>
        <s v="O50356"/>
        <s v="O50874"/>
        <s v="O51986"/>
        <s v="O50529"/>
        <s v="O52365"/>
        <s v="O50785"/>
        <s v="O51458"/>
        <s v="O51675"/>
        <s v="O50104"/>
        <s v="O50953"/>
        <s v="O50982"/>
        <s v="O51185"/>
        <s v="O51303"/>
        <s v="O51536"/>
        <s v="O51882"/>
        <s v="O50973"/>
        <s v="O51028"/>
        <s v="O51270"/>
        <s v="O50348"/>
        <s v="O50643"/>
        <s v="O50998"/>
        <s v="O50862"/>
        <s v="O51080"/>
        <s v="O51169"/>
        <s v="O50363"/>
        <s v="O50547"/>
        <s v="O50752"/>
        <s v="O51731"/>
        <s v="O52058"/>
        <s v="O52200"/>
        <s v="O50368"/>
        <s v="O50521"/>
        <s v="O51008"/>
        <s v="O51704"/>
        <s v="O52223"/>
        <s v="O50075"/>
        <s v="O50081"/>
        <s v="O51064"/>
        <s v="O51315"/>
        <s v="O51426"/>
        <s v="O51577"/>
        <s v="O51640"/>
        <s v="O52073"/>
        <s v="O50782"/>
        <s v="O51961"/>
        <s v="O50157"/>
        <s v="O50307"/>
        <s v="O50909"/>
        <s v="O51154"/>
        <s v="O51528"/>
        <s v="O51641"/>
        <s v="O51740"/>
        <s v="O50016"/>
        <s v="O50342"/>
        <s v="O51081"/>
        <s v="O51260"/>
        <s v="O51304"/>
        <s v="O51866"/>
        <s v="O50039"/>
        <s v="O50043"/>
        <s v="O50201"/>
        <s v="O50315"/>
        <s v="O50483"/>
        <s v="O50598"/>
        <s v="O52450"/>
        <s v="O51142"/>
        <s v="O51545"/>
        <s v="O50013"/>
        <s v="O50139"/>
        <s v="O51125"/>
        <s v="O52470"/>
        <s v="O50292"/>
        <s v="O50294"/>
        <s v="O50566"/>
        <s v="O51613"/>
        <s v="O51202"/>
        <s v="O51742"/>
        <s v="O51771"/>
        <s v="O50161"/>
        <s v="O50387"/>
        <s v="O50777"/>
        <s v="O50867"/>
        <s v="O50880"/>
        <s v="O52315"/>
        <s v="O50231"/>
        <s v="O50695"/>
        <s v="O50159"/>
        <s v="O50204"/>
        <s v="O50549"/>
        <s v="O51222"/>
        <s v="O51820"/>
        <s v="O52191"/>
        <s v="O50112"/>
        <s v="O50923"/>
        <s v="O51485"/>
        <s v="O51647"/>
        <s v="O51754"/>
        <s v="O52038"/>
        <s v="O51209"/>
        <s v="O50380"/>
        <s v="O51339"/>
        <s v="O51439"/>
        <s v="O50258"/>
        <s v="O51724"/>
        <s v="O50550"/>
        <s v="O50708"/>
        <s v="O51834"/>
        <s v="O52356"/>
        <s v="O51320"/>
        <s v="O51504"/>
        <s v="O51701"/>
        <s v="O50125"/>
        <s v="O50587"/>
        <s v="O50594"/>
        <s v="O50723"/>
        <s v="O51625"/>
        <s v="O50144"/>
        <s v="O50355"/>
        <s v="O51345"/>
        <s v="O50415"/>
        <s v="O50445"/>
        <s v="O52338"/>
        <s v="O51696"/>
        <s v="O50907"/>
        <s v="O50216"/>
        <s v="O50834"/>
        <s v="O52095"/>
        <s v="O50583"/>
        <s v="O50737"/>
        <s v="O52101"/>
        <s v="O51678"/>
        <s v="O50253"/>
        <s v="O51211"/>
        <s v="O51344"/>
        <s v="O51610"/>
        <s v="O52110"/>
        <s v="O50190"/>
        <s v="O51418"/>
        <s v="O52050"/>
        <s v="O50225"/>
        <s v="O50454"/>
        <s v="O51574"/>
        <s v="O50411"/>
        <s v="O51033"/>
        <s v="O52121"/>
        <s v="O52208"/>
        <s v="O52421"/>
        <s v="O50105"/>
        <s v="O50634"/>
        <s v="O50372"/>
        <s v="O51534"/>
        <s v="O51537"/>
        <s v="O52425"/>
        <s v="O50287"/>
        <s v="O52138"/>
        <s v="O50841"/>
        <s v="O50943"/>
        <s v="O51258"/>
        <s v="O50540"/>
        <s v="O50683"/>
        <s v="O50130"/>
        <s v="O50861"/>
        <s v="O51005"/>
        <s v="O51381"/>
        <s v="O51013"/>
        <s v="O51523"/>
        <s v="O51685"/>
        <s v="O50465"/>
        <s v="O51761"/>
        <s v="O50790"/>
        <s v="O51871"/>
        <s v="O51500"/>
        <s v="O50962"/>
        <s v="O50738"/>
        <s v="O50999"/>
        <s v="O51300"/>
        <s v="O51983"/>
        <s v="O50786"/>
        <s v="O51592"/>
        <s v="O51984"/>
        <s v="O51413"/>
        <s v="O52238"/>
        <s v="O51143"/>
        <s v="O51428"/>
        <s v="O50379"/>
        <s v="O50819"/>
        <s v="O52082"/>
        <s v="O51487"/>
        <s v="O50042"/>
        <s v="O50452"/>
        <s v="O51389"/>
        <s v="O52074"/>
        <s v="O50893"/>
        <s v="O51170"/>
        <s v="O51791"/>
        <s v="O50732"/>
        <s v="O50896"/>
        <s v="O52232"/>
        <s v="O50398"/>
        <s v="O51088"/>
        <s v="O51521"/>
        <s v="O52224"/>
        <s v="O50516"/>
        <s v="O51664"/>
        <s v="O52256"/>
        <s v="O50557"/>
        <s v="O51915"/>
        <s v="O51400"/>
        <s v="O51889"/>
        <s v="O51612"/>
        <s v="O51631"/>
        <s v="O50404"/>
        <s v="O50405"/>
        <s v="O51384"/>
        <s v="O50458"/>
        <s v="O50964"/>
        <s v="O51540"/>
        <s v="O52079"/>
        <s v="O50655"/>
        <s v="O51527"/>
        <s v="O51736"/>
        <s v="O51835"/>
        <s v="O51962"/>
        <s v="O50764"/>
        <s v="O50895"/>
        <s v="O51184"/>
        <s v="O51921"/>
        <s v="O50993"/>
        <s v="O51853"/>
        <s v="O52015"/>
        <s v="O50344"/>
        <s v="O51726"/>
        <s v="O51898"/>
        <s v="O51972"/>
        <s v="O50626"/>
        <s v="O50678"/>
        <s v="O51666"/>
        <s v="O50608"/>
        <s v="O51137"/>
        <s v="O52368"/>
        <s v="O52372"/>
        <s v="O50823"/>
        <s v="O51338"/>
        <s v="O51530"/>
        <s v="O50162"/>
        <s v="O51032"/>
        <s v="O51859"/>
        <s v="O52152"/>
        <s v="O50151"/>
        <s v="O51310"/>
        <s v="O51248"/>
        <s v="O50077"/>
        <s v="O50509"/>
        <s v="O51757"/>
        <s v="O52177"/>
        <s v="O50031"/>
        <s v="O51830"/>
        <s v="O51910"/>
        <s v="O50311"/>
        <s v="O50572"/>
        <s v="O51017"/>
        <s v="O50526"/>
        <s v="O50926"/>
        <s v="O50262"/>
        <s v="O50556"/>
        <s v="O50806"/>
        <s v="O50809"/>
        <s v="O51225"/>
        <s v="O51284"/>
        <s v="O51689"/>
        <s v="O51187"/>
        <s v="O51662"/>
        <s v="O51778"/>
        <s v="O51840"/>
        <s v="O51999"/>
        <s v="O52303"/>
        <s v="O50670"/>
        <s v="O51876"/>
        <s v="O50514"/>
        <s v="O51176"/>
        <s v="O50217"/>
        <s v="O50316"/>
        <s v="O50647"/>
        <s v="O50545"/>
        <s v="O51405"/>
        <s v="O51730"/>
        <s v="O50625"/>
        <s v="O52139"/>
        <s v="O52212"/>
        <s v="O52468"/>
        <s v="O50156"/>
        <s v="O51932"/>
        <s v="O52266"/>
        <s v="O52327"/>
        <s v="O50593"/>
        <s v="O50617"/>
        <s v="O50829"/>
        <s v="O50637"/>
        <s v="O50686"/>
        <s v="O51173"/>
        <s v="O51443"/>
        <s v="O50269"/>
        <s v="O51928"/>
        <s v="O50429"/>
        <s v="O52157"/>
        <s v="O52211"/>
        <s v="O50442"/>
        <s v="O52236"/>
        <s v="O50432"/>
        <s v="O51317"/>
        <s v="O51380"/>
        <s v="O51594"/>
        <s v="O50814"/>
        <s v="O51332"/>
        <s v="O51417"/>
        <s v="O51912"/>
        <s v="O52070"/>
        <s v="O50009"/>
        <s v="O51215"/>
        <s v="O50246"/>
        <s v="O51444"/>
        <s v="O52263"/>
        <s v="O51368"/>
        <s v="O52017"/>
        <s v="O52233"/>
        <s v="O52420"/>
        <s v="O51341"/>
        <s v="O52244"/>
        <s v="O50951"/>
        <s v="O51114"/>
        <s v="O52443"/>
        <s v="O50322"/>
        <s v="O50504"/>
        <s v="O50536"/>
        <s v="O50099"/>
        <s v="O50487"/>
        <s v="O52135"/>
        <s v="O52242"/>
        <s v="O51522"/>
        <s v="O51512"/>
        <s v="O50318"/>
        <s v="O50744"/>
        <s v="O50187"/>
        <s v="O50677"/>
        <s v="O51750"/>
        <s v="O51178"/>
        <s v="O51745"/>
        <s v="O51872"/>
        <s v="O51004"/>
        <s v="O51014"/>
        <s v="O52199"/>
        <s v="O52213"/>
        <s v="O52434"/>
        <s v="O50314"/>
        <s v="O52237"/>
        <s v="O50636"/>
        <s v="O52245"/>
        <s v="O51446"/>
        <s v="O51683"/>
        <s v="O50831"/>
        <s v="O51362"/>
        <s v="O51880"/>
        <s v="O50425"/>
        <s v="O50830"/>
        <s v="O52056"/>
        <s v="O50150"/>
        <s v="O50227"/>
        <s v="O51056"/>
        <s v="O50479"/>
        <s v="O50876"/>
        <s v="O51681"/>
        <s v="O52321"/>
        <s v="O50189"/>
        <s v="O51865"/>
        <s v="O50788"/>
        <s v="O51126"/>
        <s v="O51454"/>
        <s v="O51163"/>
        <s v="O50384"/>
        <s v="O52469"/>
        <s v="O50029"/>
        <s v="O50927"/>
        <s v="O50513"/>
        <s v="O50897"/>
        <s v="O51883"/>
        <s v="O51907"/>
        <s v="O50968"/>
        <s v="O51615"/>
        <s v="O50155"/>
        <s v="O52096"/>
        <s v="O52405"/>
        <s v="O51665"/>
        <s v="O50579"/>
        <s v="O50650"/>
        <s v="O50641"/>
        <s v="O50656"/>
        <s v="O50793"/>
        <s v="O51909"/>
        <s v="O51102"/>
        <s v="O51220"/>
        <s v="O50362"/>
        <s v="O50596"/>
        <s v="O51790"/>
        <s v="O51130"/>
        <s v="O50063"/>
        <s v="O50522"/>
        <s v="O50657"/>
        <s v="O50241"/>
        <s v="O50502"/>
        <s v="O50761"/>
        <s v="O50802"/>
        <s v="O50975"/>
        <s v="O51900"/>
        <s v="O52180"/>
        <s v="O52367"/>
        <s v="O50051"/>
        <s v="O50175"/>
        <s v="O50644"/>
        <s v="O50985"/>
        <s v="O51430"/>
        <s v="O51714"/>
        <s v="O50873"/>
        <s v="O51348"/>
        <s v="O51460"/>
        <s v="O51555"/>
        <s v="O51054"/>
        <s v="O50486"/>
        <s v="O50838"/>
        <s v="O51337"/>
        <s v="O50202"/>
        <s v="O51245"/>
        <s v="O51558"/>
        <s v="O51706"/>
        <s v="O52069"/>
        <s v="O52497"/>
        <s v="O51212"/>
        <s v="O51554"/>
        <s v="O52428"/>
        <s v="O50503"/>
        <s v="O52037"/>
        <s v="O52235"/>
        <s v="O50035"/>
        <s v="O50437"/>
        <s v="O51198"/>
        <s v="O51946"/>
        <s v="O50767"/>
        <s v="O50955"/>
        <s v="O50352"/>
        <s v="O50715"/>
        <s v="O51506"/>
        <s v="O51805"/>
        <s v="O52013"/>
        <s v="O51074"/>
        <s v="O51357"/>
        <s v="O52020"/>
        <s v="O50254"/>
        <s v="O51085"/>
        <s v="O51236"/>
        <s v="O52383"/>
        <s v="O50224"/>
        <s v="O50494"/>
        <s v="O50610"/>
        <s v="O50317"/>
        <s v="O52455"/>
        <s v="O50094"/>
        <s v="O50234"/>
        <s v="O50648"/>
        <s v="O51356"/>
        <s v="O51964"/>
        <s v="O52112"/>
        <s v="O50402"/>
        <s v="O50801"/>
        <s v="O51607"/>
        <s v="O51767"/>
        <s v="O50428"/>
        <s v="O50222"/>
        <s v="O50365"/>
        <s v="O50651"/>
        <s v="O50856"/>
        <s v="O51519"/>
        <s v="O51759"/>
        <s v="O52179"/>
        <s v="O52489"/>
        <s v="O51034"/>
        <s v="O51144"/>
        <s v="O51957"/>
        <s v="O52159"/>
        <s v="O52472"/>
        <s v="O50309"/>
        <s v="O50952"/>
        <s v="O51147"/>
        <s v="O50008"/>
        <s v="O50050"/>
        <s v="O51524"/>
        <s v="O52027"/>
        <s v="O52424"/>
        <s v="O50753"/>
        <s v="O51098"/>
        <s v="O51908"/>
        <s v="O52141"/>
        <s v="O52313"/>
        <s v="O51027"/>
        <s v="O51312"/>
        <s v="O51958"/>
        <s v="O52288"/>
        <s v="O52341"/>
        <s v="O51811"/>
        <s v="O52287"/>
        <s v="O50970"/>
        <s v="O51191"/>
        <s v="O51639"/>
        <s v="O51203"/>
        <s v="O51227"/>
        <s v="O50160"/>
        <s v="O50800"/>
        <s v="O51938"/>
        <s v="O50564"/>
        <s v="O51218"/>
        <s v="O52063"/>
        <s v="O52284"/>
        <s v="O51190"/>
        <s v="O51452"/>
        <s v="O50431"/>
        <s v="O50929"/>
        <s v="O51784"/>
        <s v="O51933"/>
        <s v="O52067"/>
        <s v="O52204"/>
        <s v="O52209"/>
        <s v="O50238"/>
        <s v="O50256"/>
        <s v="O50848"/>
        <s v="O50282"/>
        <s v="O51101"/>
        <s v="O51765"/>
        <s v="O51261"/>
        <s v="O52268"/>
        <s v="O50127"/>
        <s v="O50741"/>
        <s v="O51015"/>
        <s v="O50343"/>
        <s v="O50796"/>
        <s v="O51127"/>
        <s v="O50183"/>
        <s v="O50852"/>
        <s v="O51266"/>
        <s v="O51455"/>
        <s v="O52029"/>
        <s v="O50136"/>
        <s v="O50672"/>
        <s v="O52221"/>
        <s v="O52310"/>
        <s v="O51009"/>
        <s v="O51616"/>
        <s v="O50301"/>
        <s v="O50702"/>
        <s v="O51018"/>
        <s v="O50685"/>
        <s v="O51275"/>
        <s v="O51491"/>
        <s v="O51804"/>
        <s v="O51813"/>
        <s v="O52334"/>
        <s v="O50763"/>
        <s v="O52075"/>
        <s v="O51168"/>
        <s v="O51291"/>
        <s v="O51582"/>
        <s v="O51367"/>
        <s v="O52307"/>
        <s v="O50391"/>
        <s v="O50518"/>
        <s v="O50954"/>
        <s v="O51535"/>
        <s v="O51953"/>
        <s v="O52023"/>
        <s v="O50078"/>
        <s v="O50164"/>
        <s v="O52106"/>
        <s v="O50058"/>
        <s v="O51749"/>
        <s v="O51777"/>
        <s v="O51929"/>
        <s v="O52444"/>
        <s v="O50170"/>
        <s v="O50864"/>
        <s v="O51133"/>
        <s v="O51867"/>
        <s v="O50279"/>
        <s v="O51532"/>
        <s v="O51600"/>
        <s v="O51240"/>
        <s v="O51302"/>
        <s v="O51919"/>
        <s v="O51508"/>
        <s v="O50607"/>
        <s v="O51611"/>
        <s v="O51614"/>
        <s v="O50433"/>
        <s v="O51076"/>
        <s v="O52046"/>
        <s v="O51468"/>
        <s v="O51531"/>
        <s v="O51903"/>
        <s v="O52062"/>
        <s v="O51576"/>
        <s v="O51774"/>
        <s v="O51247"/>
        <s v="O51067"/>
        <s v="O51906"/>
        <s v="O52240"/>
        <s v="O50248"/>
        <s v="O50882"/>
        <s v="O52260"/>
        <s v="O50894"/>
        <s v="O50149"/>
        <s v="O50219"/>
        <s v="O50725"/>
        <s v="O52085"/>
        <s v="O52298"/>
        <s v="O52355"/>
        <s v="O50230"/>
        <s v="O51363"/>
        <s v="O52083"/>
        <s v="O52189"/>
        <s v="O52215"/>
        <s v="O52447"/>
        <s v="O50663"/>
        <s v="O50447"/>
        <s v="O51541"/>
        <s v="O51660"/>
        <s v="O52277"/>
        <s v="O50109"/>
        <s v="O50177"/>
        <s v="O50406"/>
        <s v="O50527"/>
        <s v="O50552"/>
        <s v="O51411"/>
        <s v="O51579"/>
        <s v="O52226"/>
        <s v="O52348"/>
        <s v="O50319"/>
        <s v="O51166"/>
        <s v="O52127"/>
        <s v="O50706"/>
        <s v="O50775"/>
        <s v="O51516"/>
        <s v="O51729"/>
        <s v="O51936"/>
        <s v="O52092"/>
        <s v="O52413"/>
        <s v="O51305"/>
        <s v="O51839"/>
        <s v="O50334"/>
        <s v="O50534"/>
        <s v="O50618"/>
        <s v="O51484"/>
        <s v="O51598"/>
        <s v="O51041"/>
        <s v="O51165"/>
        <s v="O51274"/>
        <s v="O52494"/>
        <s v="O50271"/>
        <s v="O50759"/>
        <s v="O51361"/>
        <s v="O50329"/>
        <s v="O50499"/>
        <s v="O51845"/>
        <s v="O51719"/>
        <s v="O52437"/>
        <s v="O50544"/>
        <s v="O51231"/>
        <s v="O51852"/>
        <s v="O52032"/>
        <s v="O50978"/>
        <s v="O51241"/>
        <s v="O51606"/>
        <s v="O51575"/>
        <s v="O51770"/>
        <s v="O52458"/>
        <s v="O50237"/>
        <s v="O50713"/>
        <s v="O50030"/>
        <s v="O50555"/>
        <s v="O51486"/>
        <s v="O52172"/>
        <s v="O52206"/>
        <s v="O50887"/>
        <s v="O51518"/>
        <s v="O51781"/>
        <s v="O50038"/>
        <s v="O50765"/>
        <s v="O51764"/>
        <s v="O51956"/>
        <s v="O50053"/>
        <s v="O52370"/>
        <s v="O50079"/>
        <s v="O51050"/>
        <s v="O51333"/>
        <s v="O51878"/>
        <s v="O52068"/>
        <s v="O52155"/>
        <s v="O50689"/>
        <s v="O51896"/>
        <s v="O50349"/>
        <s v="O51329"/>
        <s v="O51557"/>
        <s v="O51851"/>
        <s v="O52376"/>
        <s v="O52433"/>
        <s v="O52471"/>
        <s v="O51096"/>
        <s v="O51192"/>
        <s v="O51634"/>
        <s v="O52054"/>
        <s v="O50274"/>
        <s v="O50601"/>
        <s v="O51335"/>
        <s v="O52098"/>
        <s v="O50733"/>
        <s v="O52028"/>
        <s v="O52160"/>
        <s v="O50070"/>
        <s v="O50259"/>
        <s v="O50481"/>
        <s v="O50789"/>
        <s v="O51638"/>
        <s v="O52302"/>
        <s v="O52418"/>
        <s v="O50546"/>
        <s v="O51122"/>
        <s v="O51010"/>
        <s v="O52061"/>
        <s v="O51473"/>
        <s v="O50277"/>
        <s v="O50413"/>
        <s v="O51595"/>
        <s v="O51809"/>
        <s v="O50888"/>
        <s v="O51807"/>
        <s v="O52275"/>
        <s v="O50716"/>
        <s v="O51343"/>
        <s v="O51950"/>
        <s v="O52358"/>
        <s v="O51920"/>
        <s v="O51979"/>
        <s v="O52411"/>
        <s v="O50367"/>
        <s v="O51785"/>
        <s v="O50558"/>
        <s v="O50707"/>
        <s v="O51112"/>
        <s v="O51796"/>
        <s v="O52136"/>
        <s v="O50705"/>
        <s v="O50851"/>
        <s v="O51116"/>
        <s v="O51328"/>
        <s v="O51825"/>
        <s v="O52271"/>
        <s v="O50519"/>
        <s v="O51022"/>
        <s v="O51476"/>
        <s v="O51808"/>
        <s v="O50147"/>
        <s v="O51108"/>
        <s v="O51244"/>
        <s v="O52312"/>
        <s v="O50400"/>
        <s v="O50214"/>
        <s v="O50305"/>
        <s v="O50480"/>
        <s v="O50751"/>
        <s v="O51721"/>
        <s v="O51960"/>
        <s v="O50203"/>
        <s v="O51965"/>
        <s v="O50285"/>
        <s v="O52148"/>
        <s v="O52441"/>
        <s v="O50840"/>
        <s v="O51739"/>
        <s v="O52134"/>
        <s v="O52090"/>
        <s v="O52474"/>
        <s v="O51075"/>
        <s v="O52344"/>
        <s v="O52432"/>
        <s v="O50196"/>
        <s v="O51181"/>
        <s v="O52352"/>
        <s v="O52285"/>
        <s v="O51408"/>
        <s v="O51922"/>
        <s v="O50563"/>
        <s v="O50699"/>
        <s v="O52427"/>
        <s v="O50925"/>
        <s v="O52225"/>
        <s v="O52176"/>
        <s v="O50722"/>
        <s v="O51752"/>
        <s v="O50191"/>
        <s v="O50758"/>
        <s v="O51626"/>
        <s v="O52086"/>
        <s v="O52317"/>
        <s v="O52496"/>
        <s v="O50939"/>
        <s v="O51078"/>
        <s v="O50242"/>
        <s v="O51679"/>
        <s v="O51829"/>
        <s v="O52318"/>
        <s v="O50575"/>
        <s v="O50989"/>
        <s v="O51068"/>
        <s v="O51747"/>
        <s v="O52133"/>
        <s v="O50592"/>
        <s v="O51955"/>
        <s v="O50679"/>
        <s v="O51246"/>
        <s v="O50107"/>
        <s v="O50736"/>
        <s v="O51257"/>
        <s v="O51447"/>
        <s v="O50798"/>
        <s v="O51079"/>
        <s v="O51277"/>
        <s v="O50229"/>
        <s v="O50180"/>
        <s v="O52465"/>
        <s v="O50019"/>
        <s v="O50586"/>
        <s v="O50703"/>
        <s v="O51810"/>
        <s v="O50849"/>
        <s v="O52369"/>
        <s v="O52391"/>
        <s v="O50111"/>
        <s v="O50616"/>
        <s v="O51442"/>
        <s v="O52081"/>
        <s v="O50567"/>
        <s v="O50902"/>
        <s v="O51891"/>
        <s v="O52464"/>
        <s v="O50119"/>
        <s v="O50467"/>
        <s v="O52495"/>
        <s v="O50132"/>
        <s v="O50781"/>
        <s v="O51569"/>
        <s v="O51954"/>
        <s v="O50373"/>
        <s v="O50843"/>
        <s v="O51472"/>
        <s v="O52080"/>
        <s v="O52282"/>
        <s v="O52389"/>
        <s v="O51118"/>
        <s v="O52119"/>
        <s v="O52165"/>
        <s v="O51474"/>
        <s v="O51567"/>
        <s v="O51651"/>
        <s v="O51873"/>
        <s v="O52202"/>
        <s v="O50878"/>
        <s v="O51887"/>
        <s v="O52384"/>
        <s v="O50435"/>
        <s v="O50603"/>
        <s v="O51751"/>
        <s v="O50003"/>
        <s v="O50562"/>
        <s v="O51802"/>
        <s v="O50917"/>
        <s v="O51256"/>
        <s v="O50171"/>
        <s v="O52239"/>
        <s v="O50145"/>
        <s v="O50507"/>
        <s v="O50810"/>
        <s v="O51800"/>
        <s v="O52145"/>
        <s v="O52400"/>
        <s v="O50833"/>
        <s v="O51117"/>
        <s v="O51251"/>
        <s v="O51419"/>
        <s v="O51710"/>
        <s v="O52040"/>
        <s v="O50531"/>
        <s v="O50629"/>
        <s v="O51026"/>
        <s v="O51669"/>
        <s v="O50554"/>
        <s v="O50680"/>
        <s v="O51235"/>
        <s v="O52031"/>
        <s v="O52123"/>
        <s v="O52132"/>
        <s v="O52156"/>
        <s v="O52378"/>
        <s v="O52071"/>
        <s v="O52342"/>
        <s v="O51086"/>
        <s v="O51695"/>
        <s v="O50093"/>
        <s v="O50468"/>
        <s v="O50665"/>
        <s v="O50096"/>
        <s v="O50463"/>
        <s v="O50727"/>
        <s v="O50787"/>
        <s v="O51568"/>
        <s v="O51584"/>
        <s v="O52024"/>
        <s v="O52493"/>
        <s v="O50270"/>
        <s v="O50609"/>
        <s v="O52188"/>
        <s v="O50240"/>
        <s v="O50482"/>
        <s v="O50694"/>
        <s v="O51642"/>
        <s v="O51772"/>
        <s v="O52429"/>
        <s v="O52409"/>
        <s v="O52416"/>
        <s v="O50916"/>
        <s v="O51501"/>
        <s v="O51201"/>
        <s v="O50297"/>
        <s v="O50628"/>
        <s v="O50987"/>
        <s v="O51151"/>
        <s v="O51480"/>
        <s v="O51963"/>
        <s v="O50110"/>
        <s v="O51322"/>
        <s v="O51943"/>
        <s v="O52309"/>
        <s v="O52163"/>
        <s v="O51119"/>
        <s v="O51874"/>
        <s v="O52261"/>
        <s v="O50410"/>
        <s v="O50649"/>
        <s v="O50122"/>
        <s v="O51478"/>
        <s v="O50934"/>
        <s v="O50980"/>
        <s v="O52052"/>
        <s v="O52337"/>
        <s v="O50220"/>
        <s v="O50646"/>
        <s v="O51145"/>
        <s v="O51766"/>
        <s v="O51978"/>
        <s v="O52415"/>
        <s v="O50776"/>
        <s v="O51024"/>
        <s v="O50268"/>
        <s v="O50580"/>
        <s v="O51901"/>
        <s v="O50539"/>
        <s v="O51003"/>
        <s v="O51464"/>
        <s v="O51105"/>
        <s v="O51250"/>
        <s v="O51842"/>
        <s v="O52012"/>
        <s v="O50092"/>
        <s v="O51985"/>
        <s v="O52201"/>
        <s v="O50734"/>
        <s v="O50872"/>
        <s v="O51547"/>
        <s v="O51702"/>
        <s v="O50691"/>
        <s v="O51868"/>
        <s v="O52270"/>
        <s v="O51287"/>
        <s v="O51440"/>
        <s v="O51441"/>
        <s v="O52142"/>
        <s v="O51193"/>
        <s v="O50760"/>
        <s v="O50780"/>
        <s v="O51420"/>
        <s v="O52386"/>
        <s v="O52051"/>
        <s v="O51445"/>
        <s v="O50153"/>
        <s v="O51436"/>
        <s v="O50813"/>
        <s v="O50961"/>
        <s v="O51974"/>
        <s v="O52466"/>
        <s v="O50066"/>
        <s v="O50148"/>
        <s v="O51869"/>
        <s v="O51387"/>
        <s v="O51552"/>
        <s v="O50922"/>
        <s v="O51217"/>
        <s v="O52381"/>
        <s v="O50188"/>
        <s v="O50900"/>
        <s v="O50497"/>
        <s v="O52452"/>
        <s v="O50226"/>
        <s v="O50808"/>
        <s v="O51481"/>
        <s v="O51738"/>
        <s v="O50654"/>
        <s v="O51087"/>
        <s v="O50794"/>
        <s v="O51668"/>
      </sharedItems>
    </cacheField>
    <cacheField name="Product_ID" numFmtId="0"/>
    <cacheField name="Quantity" numFmtId="0"/>
    <cacheField name="Line_Revenue" numFmtId="185"/>
    <cacheField name="Unit_Cost" numFmtId="185"/>
    <cacheField name="Gross_Profit" numFmtId="185"/>
    <cacheField name="Sales_Channel" numFmtId="185">
      <sharedItems count="4">
        <s v="Website"/>
        <s v="Mobile App"/>
        <s v="Marketplace"/>
        <s v=" Website " u="1"/>
      </sharedItems>
    </cacheField>
    <cacheField name="Category" numFmtId="185">
      <sharedItems count="6">
        <s v="Sports"/>
        <s v="Beauty"/>
        <s v="Electronics"/>
        <s v="Home &amp; Kitchen"/>
        <s v="Office Supplies"/>
        <s v="Fashion"/>
      </sharedItems>
    </cacheField>
    <cacheField name="Customer_Segment" numFmtId="0">
      <sharedItems count="3">
        <s v="Consumer"/>
        <s v="Small Business"/>
        <s v="Corporate"/>
      </sharedItems>
    </cacheField>
    <cacheField name="Order_Date" numFmtId="186"/>
    <cacheField name="Order_Month" numFmtId="0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Order Status" numFmtId="186">
      <sharedItems count="4">
        <s v="Delivered"/>
        <s v="Processing"/>
        <s v="Cancelled"/>
        <s v="Shipped"/>
      </sharedItems>
    </cacheField>
    <cacheField name="Customer Segment" numFmtId="186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8" minRefreshableVersion="3" refreshedDate="46316.97045625" refreshedBy="hp" recordCount="174">
  <cacheSource type="worksheet">
    <worksheetSource ref="A1:D175" sheet="Returns_Raw"/>
  </cacheSource>
  <cacheFields count="4">
    <cacheField name="Return_ID" numFmtId="49"/>
    <cacheField name="Order_ID" numFmtId="49"/>
    <cacheField name="Return_Reason" numFmtId="49">
      <sharedItems count="5">
        <s v="Wrong Product"/>
        <s v="Customer Changed Mind"/>
        <s v="Quality Issue"/>
        <s v="Damaged"/>
        <s v="Late Delivery"/>
      </sharedItems>
    </cacheField>
    <cacheField name="Refund_Amount" numFmtId="184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54">
  <r>
    <x v="0"/>
    <s v="P1001"/>
    <n v="3"/>
    <n v="18176.21"/>
    <n v="10361.65"/>
    <n v="-12908.739999999998"/>
    <x v="0"/>
    <x v="0"/>
    <x v="0"/>
    <d v="2025-04-15T00:00:00"/>
    <x v="0"/>
    <x v="0"/>
    <s v="Consumer"/>
  </r>
  <r>
    <x v="1"/>
    <s v="P1001"/>
    <n v="1"/>
    <n v="7201.05"/>
    <n v="9148.31"/>
    <n v="-1947.2599999999993"/>
    <x v="0"/>
    <x v="0"/>
    <x v="0"/>
    <d v="2025-04-24T00:00:00"/>
    <x v="0"/>
    <x v="1"/>
    <s v="Consumer"/>
  </r>
  <r>
    <x v="2"/>
    <s v="P1002"/>
    <n v="4"/>
    <n v="54525.46"/>
    <n v="4806.74"/>
    <n v="35298.5"/>
    <x v="1"/>
    <x v="0"/>
    <x v="1"/>
    <d v="2025-04-07T00:00:00"/>
    <x v="0"/>
    <x v="0"/>
    <s v="Small Business"/>
  </r>
  <r>
    <x v="3"/>
    <s v="P1002"/>
    <n v="2"/>
    <n v="24468.58"/>
    <n v="6213.42"/>
    <n v="12041.740000000002"/>
    <x v="2"/>
    <x v="0"/>
    <x v="0"/>
    <d v="2025-04-10T00:00:00"/>
    <x v="0"/>
    <x v="0"/>
    <s v="Consumer"/>
  </r>
  <r>
    <x v="4"/>
    <s v="P1002"/>
    <n v="2"/>
    <n v="29750.74"/>
    <n v="680.62"/>
    <n v="28389.5"/>
    <x v="1"/>
    <x v="0"/>
    <x v="0"/>
    <d v="2025-04-04T00:00:00"/>
    <x v="0"/>
    <x v="0"/>
    <s v="Consumer"/>
  </r>
  <r>
    <x v="5"/>
    <s v="P1003"/>
    <n v="3"/>
    <n v="18086.3"/>
    <n v="680.62"/>
    <n v="16044.439999999999"/>
    <x v="1"/>
    <x v="0"/>
    <x v="2"/>
    <d v="2025-04-18T00:00:00"/>
    <x v="0"/>
    <x v="0"/>
    <s v="Corporate"/>
  </r>
  <r>
    <x v="6"/>
    <s v="P1003"/>
    <n v="1"/>
    <n v="7413.85"/>
    <n v="11367.74"/>
    <n v="-3953.8899999999994"/>
    <x v="1"/>
    <x v="0"/>
    <x v="0"/>
    <d v="2025-04-08T00:00:00"/>
    <x v="0"/>
    <x v="0"/>
    <s v="Consumer"/>
  </r>
  <r>
    <x v="7"/>
    <s v="P1003"/>
    <n v="4"/>
    <n v="31497.119999999999"/>
    <n v="229.52"/>
    <n v="30579.039999999997"/>
    <x v="2"/>
    <x v="0"/>
    <x v="0"/>
    <d v="2025-04-04T00:00:00"/>
    <x v="0"/>
    <x v="0"/>
    <s v="Consumer"/>
  </r>
  <r>
    <x v="8"/>
    <s v="P1003"/>
    <n v="2"/>
    <n v="11986.74"/>
    <n v="9531.89"/>
    <n v="-7077.0399999999991"/>
    <x v="2"/>
    <x v="0"/>
    <x v="1"/>
    <d v="2025-04-07T00:00:00"/>
    <x v="0"/>
    <x v="0"/>
    <s v="Small Business"/>
  </r>
  <r>
    <x v="9"/>
    <s v="P1003"/>
    <n v="4"/>
    <n v="31246.92"/>
    <n v="7212.47"/>
    <n v="2397.0399999999972"/>
    <x v="1"/>
    <x v="0"/>
    <x v="0"/>
    <d v="2025-04-22T00:00:00"/>
    <x v="0"/>
    <x v="2"/>
    <s v="Consumer"/>
  </r>
  <r>
    <x v="10"/>
    <s v="P1003"/>
    <n v="3"/>
    <n v="18926.73"/>
    <n v="1349.93"/>
    <n v="14876.939999999999"/>
    <x v="0"/>
    <x v="0"/>
    <x v="2"/>
    <d v="2025-04-10T00:00:00"/>
    <x v="0"/>
    <x v="3"/>
    <s v="Corporate"/>
  </r>
  <r>
    <x v="11"/>
    <s v="P1003"/>
    <n v="2"/>
    <n v="12184.13"/>
    <n v="1349.93"/>
    <n v="9484.2699999999986"/>
    <x v="0"/>
    <x v="0"/>
    <x v="0"/>
    <d v="2025-04-17T00:00:00"/>
    <x v="0"/>
    <x v="0"/>
    <s v="Consumer"/>
  </r>
  <r>
    <x v="12"/>
    <s v="P1004"/>
    <n v="1"/>
    <n v="1748.61"/>
    <n v="6443.36"/>
    <n v="-4694.75"/>
    <x v="1"/>
    <x v="1"/>
    <x v="0"/>
    <d v="2025-04-26T00:00:00"/>
    <x v="0"/>
    <x v="0"/>
    <s v="Consumer"/>
  </r>
  <r>
    <x v="13"/>
    <s v="P1004"/>
    <n v="2"/>
    <n v="2617.46"/>
    <n v="10124.42"/>
    <n v="-17631.38"/>
    <x v="1"/>
    <x v="1"/>
    <x v="1"/>
    <d v="2025-04-24T00:00:00"/>
    <x v="0"/>
    <x v="0"/>
    <s v="Small Business"/>
  </r>
  <r>
    <x v="14"/>
    <s v="P1004"/>
    <n v="1"/>
    <n v="1455.44"/>
    <n v="1397.32"/>
    <n v="58.120000000000118"/>
    <x v="1"/>
    <x v="1"/>
    <x v="0"/>
    <d v="2025-04-27T00:00:00"/>
    <x v="0"/>
    <x v="0"/>
    <s v="Consumer"/>
  </r>
  <r>
    <x v="15"/>
    <s v="P1004"/>
    <n v="3"/>
    <n v="4073.11"/>
    <n v="2857.57"/>
    <n v="-4499.6000000000004"/>
    <x v="1"/>
    <x v="1"/>
    <x v="0"/>
    <d v="2025-04-24T00:00:00"/>
    <x v="0"/>
    <x v="0"/>
    <s v="Consumer"/>
  </r>
  <r>
    <x v="16"/>
    <s v="P1005"/>
    <n v="4"/>
    <n v="42137.63"/>
    <n v="11118.8"/>
    <n v="-2337.5699999999997"/>
    <x v="2"/>
    <x v="0"/>
    <x v="0"/>
    <d v="2025-04-26T00:00:00"/>
    <x v="0"/>
    <x v="3"/>
    <s v="Consumer"/>
  </r>
  <r>
    <x v="17"/>
    <s v="P1005"/>
    <n v="4"/>
    <n v="30423.759999999998"/>
    <n v="5412.91"/>
    <n v="8772.119999999999"/>
    <x v="2"/>
    <x v="0"/>
    <x v="2"/>
    <d v="2025-04-26T00:00:00"/>
    <x v="0"/>
    <x v="1"/>
    <s v="Corporate"/>
  </r>
  <r>
    <x v="18"/>
    <s v="P1006"/>
    <n v="2"/>
    <n v="31478.26"/>
    <n v="5412.91"/>
    <n v="20652.439999999999"/>
    <x v="0"/>
    <x v="2"/>
    <x v="2"/>
    <d v="2025-04-04T00:00:00"/>
    <x v="0"/>
    <x v="2"/>
    <s v="Corporate"/>
  </r>
  <r>
    <x v="19"/>
    <s v="P1006"/>
    <n v="1"/>
    <n v="12976.25"/>
    <n v="5412.91"/>
    <n v="7563.34"/>
    <x v="1"/>
    <x v="2"/>
    <x v="0"/>
    <d v="2025-04-29T00:00:00"/>
    <x v="0"/>
    <x v="0"/>
    <s v="Consumer"/>
  </r>
  <r>
    <x v="20"/>
    <s v="P1006"/>
    <n v="4"/>
    <n v="55018.66"/>
    <n v="11653.29"/>
    <n v="8405.5"/>
    <x v="0"/>
    <x v="2"/>
    <x v="0"/>
    <d v="2025-04-19T00:00:00"/>
    <x v="0"/>
    <x v="0"/>
    <s v="Consumer"/>
  </r>
  <r>
    <x v="21"/>
    <s v="P1006"/>
    <n v="2"/>
    <n v="25394.77"/>
    <n v="11764.29"/>
    <n v="1866.1899999999987"/>
    <x v="1"/>
    <x v="2"/>
    <x v="0"/>
    <d v="2025-04-13T00:00:00"/>
    <x v="0"/>
    <x v="1"/>
    <s v="Consumer"/>
  </r>
  <r>
    <x v="16"/>
    <s v="P1007"/>
    <n v="3"/>
    <n v="30108.57"/>
    <n v="10086.81"/>
    <n v="-151.86000000000058"/>
    <x v="1"/>
    <x v="0"/>
    <x v="0"/>
    <d v="2025-04-11T00:00:00"/>
    <x v="0"/>
    <x v="3"/>
    <s v="Consumer"/>
  </r>
  <r>
    <x v="22"/>
    <s v="P1007"/>
    <n v="4"/>
    <n v="35924.35"/>
    <n v="9947.76"/>
    <n v="-3866.6900000000023"/>
    <x v="1"/>
    <x v="0"/>
    <x v="0"/>
    <d v="2025-04-11T00:00:00"/>
    <x v="0"/>
    <x v="0"/>
    <s v="Consumer"/>
  </r>
  <r>
    <x v="23"/>
    <s v="P1009"/>
    <n v="4"/>
    <n v="23277.91"/>
    <n v="295.87"/>
    <n v="22094.43"/>
    <x v="0"/>
    <x v="1"/>
    <x v="0"/>
    <d v="2025-08-17T00:00:00"/>
    <x v="1"/>
    <x v="0"/>
    <s v="Consumer"/>
  </r>
  <r>
    <x v="24"/>
    <s v="P1009"/>
    <n v="3"/>
    <n v="20547.71"/>
    <n v="295.87"/>
    <n v="19660.099999999999"/>
    <x v="0"/>
    <x v="1"/>
    <x v="0"/>
    <d v="2025-08-25T00:00:00"/>
    <x v="1"/>
    <x v="0"/>
    <s v="Consumer"/>
  </r>
  <r>
    <x v="25"/>
    <s v="P1009"/>
    <n v="1"/>
    <n v="6055.99"/>
    <n v="474.93"/>
    <n v="5581.0599999999995"/>
    <x v="0"/>
    <x v="1"/>
    <x v="2"/>
    <d v="2025-08-19T00:00:00"/>
    <x v="1"/>
    <x v="0"/>
    <s v="Corporate"/>
  </r>
  <r>
    <x v="26"/>
    <s v="P1010"/>
    <n v="1"/>
    <n v="7902.31"/>
    <n v="7802.03"/>
    <n v="100.28000000000065"/>
    <x v="2"/>
    <x v="3"/>
    <x v="1"/>
    <d v="2025-08-14T00:00:00"/>
    <x v="1"/>
    <x v="0"/>
    <s v="Small Business"/>
  </r>
  <r>
    <x v="27"/>
    <s v="P1010"/>
    <n v="4"/>
    <n v="34520.550000000003"/>
    <n v="680.62"/>
    <n v="31798.070000000003"/>
    <x v="0"/>
    <x v="3"/>
    <x v="1"/>
    <d v="2025-08-17T00:00:00"/>
    <x v="1"/>
    <x v="3"/>
    <s v="Small Business"/>
  </r>
  <r>
    <x v="28"/>
    <s v="P1010"/>
    <n v="3"/>
    <n v="19236.47"/>
    <n v="4640.09"/>
    <n v="5316.2000000000007"/>
    <x v="0"/>
    <x v="3"/>
    <x v="0"/>
    <d v="2025-08-31T00:00:00"/>
    <x v="1"/>
    <x v="1"/>
    <s v="Consumer"/>
  </r>
  <r>
    <x v="29"/>
    <s v="P1010"/>
    <n v="1"/>
    <n v="6688.83"/>
    <n v="229.52"/>
    <n v="6459.3099999999995"/>
    <x v="2"/>
    <x v="3"/>
    <x v="0"/>
    <d v="2025-08-28T00:00:00"/>
    <x v="1"/>
    <x v="3"/>
    <s v="Consumer"/>
  </r>
  <r>
    <x v="30"/>
    <s v="P1011"/>
    <n v="3"/>
    <n v="30937.85"/>
    <n v="6443.36"/>
    <n v="11607.77"/>
    <x v="0"/>
    <x v="0"/>
    <x v="0"/>
    <d v="2025-08-27T00:00:00"/>
    <x v="1"/>
    <x v="0"/>
    <s v="Consumer"/>
  </r>
  <r>
    <x v="31"/>
    <s v="P1011"/>
    <n v="1"/>
    <n v="8446.75"/>
    <n v="11668.5"/>
    <n v="-3221.75"/>
    <x v="1"/>
    <x v="0"/>
    <x v="0"/>
    <d v="2025-08-18T00:00:00"/>
    <x v="1"/>
    <x v="0"/>
    <s v="Consumer"/>
  </r>
  <r>
    <x v="32"/>
    <s v="P1012"/>
    <n v="3"/>
    <n v="36246.910000000003"/>
    <n v="11118.8"/>
    <n v="2890.5100000000093"/>
    <x v="0"/>
    <x v="2"/>
    <x v="2"/>
    <d v="2025-08-16T00:00:00"/>
    <x v="1"/>
    <x v="3"/>
    <s v="Corporate"/>
  </r>
  <r>
    <x v="33"/>
    <s v="P1012"/>
    <n v="3"/>
    <n v="40026.980000000003"/>
    <n v="5057.68"/>
    <n v="24853.940000000002"/>
    <x v="1"/>
    <x v="2"/>
    <x v="2"/>
    <d v="2025-08-26T00:00:00"/>
    <x v="1"/>
    <x v="0"/>
    <s v="Corporate"/>
  </r>
  <r>
    <x v="34"/>
    <s v="P1012"/>
    <n v="1"/>
    <n v="14657.97"/>
    <n v="1892.68"/>
    <n v="12765.289999999999"/>
    <x v="1"/>
    <x v="2"/>
    <x v="2"/>
    <d v="2025-08-07T00:00:00"/>
    <x v="1"/>
    <x v="0"/>
    <s v="Corporate"/>
  </r>
  <r>
    <x v="35"/>
    <s v="P1012"/>
    <n v="2"/>
    <n v="24755.1"/>
    <n v="5931.04"/>
    <n v="12893.019999999999"/>
    <x v="2"/>
    <x v="2"/>
    <x v="0"/>
    <d v="2025-08-24T00:00:00"/>
    <x v="1"/>
    <x v="3"/>
    <s v="Consumer"/>
  </r>
  <r>
    <x v="10"/>
    <s v="P1012"/>
    <n v="1"/>
    <n v="10979.75"/>
    <n v="4539.2"/>
    <n v="6440.55"/>
    <x v="0"/>
    <x v="2"/>
    <x v="2"/>
    <d v="2025-08-09T00:00:00"/>
    <x v="1"/>
    <x v="3"/>
    <s v="Corporate"/>
  </r>
  <r>
    <x v="20"/>
    <s v="P1012"/>
    <n v="4"/>
    <n v="44612.51"/>
    <n v="4591.42"/>
    <n v="26246.83"/>
    <x v="1"/>
    <x v="2"/>
    <x v="0"/>
    <d v="2025-08-08T00:00:00"/>
    <x v="1"/>
    <x v="0"/>
    <s v="Consumer"/>
  </r>
  <r>
    <x v="1"/>
    <s v="P1012"/>
    <n v="3"/>
    <n v="34002.04"/>
    <n v="5766.98"/>
    <n v="16701.100000000002"/>
    <x v="0"/>
    <x v="2"/>
    <x v="0"/>
    <d v="2025-08-28T00:00:00"/>
    <x v="1"/>
    <x v="1"/>
    <s v="Consumer"/>
  </r>
  <r>
    <x v="36"/>
    <s v="P1012"/>
    <n v="4"/>
    <n v="46502.36"/>
    <n v="5766.98"/>
    <n v="23434.440000000002"/>
    <x v="1"/>
    <x v="2"/>
    <x v="0"/>
    <d v="2025-08-26T00:00:00"/>
    <x v="1"/>
    <x v="0"/>
    <s v="Consumer"/>
  </r>
  <r>
    <x v="37"/>
    <s v="P1013"/>
    <n v="3"/>
    <n v="5428.28"/>
    <n v="7341.5"/>
    <n v="-16596.22"/>
    <x v="0"/>
    <x v="4"/>
    <x v="0"/>
    <d v="2025-08-12T00:00:00"/>
    <x v="1"/>
    <x v="0"/>
    <s v="Consumer"/>
  </r>
  <r>
    <x v="38"/>
    <s v="P1013"/>
    <n v="1"/>
    <n v="2079.09"/>
    <n v="1946.27"/>
    <n v="132.82000000000016"/>
    <x v="0"/>
    <x v="4"/>
    <x v="0"/>
    <d v="2025-08-02T00:00:00"/>
    <x v="1"/>
    <x v="1"/>
    <s v="Consumer"/>
  </r>
  <r>
    <x v="39"/>
    <s v="P1013"/>
    <n v="4"/>
    <n v="8666.64"/>
    <n v="5812.86"/>
    <n v="-14584.8"/>
    <x v="2"/>
    <x v="4"/>
    <x v="2"/>
    <d v="2025-08-20T00:00:00"/>
    <x v="1"/>
    <x v="0"/>
    <s v="Corporate"/>
  </r>
  <r>
    <x v="19"/>
    <s v="P1014"/>
    <n v="4"/>
    <n v="68764.7"/>
    <n v="2144.79"/>
    <n v="60185.539999999994"/>
    <x v="0"/>
    <x v="5"/>
    <x v="0"/>
    <d v="2025-08-30T00:00:00"/>
    <x v="1"/>
    <x v="0"/>
    <s v="Consumer"/>
  </r>
  <r>
    <x v="40"/>
    <s v="P1014"/>
    <n v="3"/>
    <n v="40424.35"/>
    <n v="4370.8"/>
    <n v="27311.949999999997"/>
    <x v="0"/>
    <x v="5"/>
    <x v="0"/>
    <d v="2025-08-05T00:00:00"/>
    <x v="1"/>
    <x v="0"/>
    <s v="Consumer"/>
  </r>
  <r>
    <x v="41"/>
    <s v="P1014"/>
    <n v="1"/>
    <n v="15327.58"/>
    <n v="4936.1899999999996"/>
    <n v="10391.39"/>
    <x v="0"/>
    <x v="5"/>
    <x v="0"/>
    <d v="2025-12-25T00:00:00"/>
    <x v="2"/>
    <x v="0"/>
    <s v="Consumer"/>
  </r>
  <r>
    <x v="42"/>
    <s v="P1015"/>
    <n v="4"/>
    <n v="1609.92"/>
    <n v="6579.03"/>
    <n v="-24706.199999999997"/>
    <x v="0"/>
    <x v="5"/>
    <x v="2"/>
    <d v="2025-12-04T00:00:00"/>
    <x v="2"/>
    <x v="0"/>
    <s v="Corporate"/>
  </r>
  <r>
    <x v="43"/>
    <s v="P1015"/>
    <n v="1"/>
    <n v="474.71"/>
    <n v="7144.88"/>
    <n v="-6670.17"/>
    <x v="0"/>
    <x v="5"/>
    <x v="2"/>
    <d v="2025-12-16T00:00:00"/>
    <x v="2"/>
    <x v="2"/>
    <s v="Corporate"/>
  </r>
  <r>
    <x v="44"/>
    <s v="P1015"/>
    <n v="4"/>
    <n v="1791.81"/>
    <n v="7144.88"/>
    <n v="-26787.71"/>
    <x v="0"/>
    <x v="5"/>
    <x v="0"/>
    <d v="2025-12-02T00:00:00"/>
    <x v="2"/>
    <x v="0"/>
    <s v="Consumer"/>
  </r>
  <r>
    <x v="45"/>
    <s v="P1015"/>
    <n v="2"/>
    <n v="738.96"/>
    <n v="4703.24"/>
    <n v="-8667.52"/>
    <x v="0"/>
    <x v="5"/>
    <x v="0"/>
    <d v="2025-12-03T00:00:00"/>
    <x v="2"/>
    <x v="0"/>
    <s v="Consumer"/>
  </r>
  <r>
    <x v="46"/>
    <s v="P1015"/>
    <n v="1"/>
    <n v="451.91"/>
    <n v="9148.31"/>
    <n v="-8696.4"/>
    <x v="1"/>
    <x v="5"/>
    <x v="1"/>
    <d v="2025-12-18T00:00:00"/>
    <x v="2"/>
    <x v="0"/>
    <s v="Small Business"/>
  </r>
  <r>
    <x v="47"/>
    <s v="P1015"/>
    <n v="3"/>
    <n v="1406.28"/>
    <n v="9148.31"/>
    <n v="-26038.65"/>
    <x v="1"/>
    <x v="5"/>
    <x v="2"/>
    <d v="2025-12-19T00:00:00"/>
    <x v="2"/>
    <x v="0"/>
    <s v="Corporate"/>
  </r>
  <r>
    <x v="48"/>
    <s v="P1015"/>
    <n v="3"/>
    <n v="1435.84"/>
    <n v="9148.31"/>
    <n v="-26009.09"/>
    <x v="0"/>
    <x v="5"/>
    <x v="0"/>
    <d v="2025-12-02T00:00:00"/>
    <x v="2"/>
    <x v="0"/>
    <s v="Consumer"/>
  </r>
  <r>
    <x v="49"/>
    <s v="P1015"/>
    <n v="4"/>
    <n v="1529.82"/>
    <n v="295.87"/>
    <n v="346.33999999999992"/>
    <x v="1"/>
    <x v="5"/>
    <x v="0"/>
    <d v="2025-12-18T00:00:00"/>
    <x v="2"/>
    <x v="0"/>
    <s v="Consumer"/>
  </r>
  <r>
    <x v="50"/>
    <s v="P1016"/>
    <n v="4"/>
    <n v="22619.49"/>
    <n v="4176.26"/>
    <n v="5914.4500000000007"/>
    <x v="0"/>
    <x v="0"/>
    <x v="0"/>
    <d v="2025-12-28T00:00:00"/>
    <x v="2"/>
    <x v="0"/>
    <s v="Consumer"/>
  </r>
  <r>
    <x v="51"/>
    <s v="P1016"/>
    <n v="1"/>
    <n v="6162.74"/>
    <n v="4176.26"/>
    <n v="1986.4799999999996"/>
    <x v="1"/>
    <x v="0"/>
    <x v="2"/>
    <d v="2025-12-22T00:00:00"/>
    <x v="2"/>
    <x v="0"/>
    <s v="Corporate"/>
  </r>
  <r>
    <x v="41"/>
    <s v="P1016"/>
    <n v="3"/>
    <n v="18585.43"/>
    <n v="4176.26"/>
    <n v="6056.65"/>
    <x v="0"/>
    <x v="0"/>
    <x v="0"/>
    <d v="2025-12-09T00:00:00"/>
    <x v="2"/>
    <x v="0"/>
    <s v="Consumer"/>
  </r>
  <r>
    <x v="52"/>
    <s v="P1017"/>
    <n v="4"/>
    <n v="2515.69"/>
    <n v="6279.29"/>
    <n v="-22601.47"/>
    <x v="0"/>
    <x v="2"/>
    <x v="2"/>
    <d v="2025-12-31T00:00:00"/>
    <x v="2"/>
    <x v="2"/>
    <s v="Corporate"/>
  </r>
  <r>
    <x v="53"/>
    <s v="P1017"/>
    <n v="2"/>
    <n v="1459.58"/>
    <n v="229.52"/>
    <n v="1000.54"/>
    <x v="0"/>
    <x v="2"/>
    <x v="0"/>
    <d v="2025-12-18T00:00:00"/>
    <x v="2"/>
    <x v="0"/>
    <s v="Consumer"/>
  </r>
  <r>
    <x v="54"/>
    <s v="P1017"/>
    <n v="1"/>
    <n v="556.45000000000005"/>
    <n v="9531.89"/>
    <n v="-8975.4399999999987"/>
    <x v="0"/>
    <x v="2"/>
    <x v="0"/>
    <d v="2025-12-02T00:00:00"/>
    <x v="2"/>
    <x v="0"/>
    <s v="Consumer"/>
  </r>
  <r>
    <x v="55"/>
    <s v="P1017"/>
    <n v="2"/>
    <n v="1448.77"/>
    <n v="6443.36"/>
    <n v="-11437.949999999999"/>
    <x v="0"/>
    <x v="2"/>
    <x v="0"/>
    <d v="2025-12-04T00:00:00"/>
    <x v="2"/>
    <x v="0"/>
    <s v="Consumer"/>
  </r>
  <r>
    <x v="56"/>
    <s v="P1018"/>
    <n v="2"/>
    <n v="11123.71"/>
    <n v="2133.21"/>
    <n v="6857.2899999999991"/>
    <x v="1"/>
    <x v="1"/>
    <x v="1"/>
    <d v="2025-12-15T00:00:00"/>
    <x v="2"/>
    <x v="0"/>
    <s v="Small Business"/>
  </r>
  <r>
    <x v="57"/>
    <s v="P1018"/>
    <n v="3"/>
    <n v="21783.9"/>
    <n v="2857.57"/>
    <n v="13211.19"/>
    <x v="2"/>
    <x v="1"/>
    <x v="0"/>
    <d v="2025-12-13T00:00:00"/>
    <x v="2"/>
    <x v="0"/>
    <s v="Consumer"/>
  </r>
  <r>
    <x v="58"/>
    <s v="P1018"/>
    <n v="2"/>
    <n v="12012.39"/>
    <n v="11732.81"/>
    <n v="-11453.23"/>
    <x v="1"/>
    <x v="1"/>
    <x v="2"/>
    <d v="2025-12-02T00:00:00"/>
    <x v="2"/>
    <x v="0"/>
    <s v="Corporate"/>
  </r>
  <r>
    <x v="59"/>
    <s v="P1018"/>
    <n v="4"/>
    <n v="26558.54"/>
    <n v="11732.81"/>
    <n v="-20372.699999999997"/>
    <x v="2"/>
    <x v="1"/>
    <x v="0"/>
    <d v="2025-12-01T00:00:00"/>
    <x v="2"/>
    <x v="0"/>
    <s v="Consumer"/>
  </r>
  <r>
    <x v="60"/>
    <s v="P1018"/>
    <n v="1"/>
    <n v="6716.91"/>
    <n v="11118.8"/>
    <n v="-4401.8899999999994"/>
    <x v="2"/>
    <x v="1"/>
    <x v="1"/>
    <d v="2025-12-20T00:00:00"/>
    <x v="2"/>
    <x v="0"/>
    <s v="Small Business"/>
  </r>
  <r>
    <x v="61"/>
    <s v="P1018"/>
    <n v="3"/>
    <n v="21770.57"/>
    <n v="11118.8"/>
    <n v="-11585.829999999994"/>
    <x v="1"/>
    <x v="1"/>
    <x v="2"/>
    <d v="2025-12-28T00:00:00"/>
    <x v="2"/>
    <x v="0"/>
    <s v="Corporate"/>
  </r>
  <r>
    <x v="62"/>
    <s v="P1019"/>
    <n v="3"/>
    <n v="28484.29"/>
    <n v="516.61"/>
    <n v="26934.46"/>
    <x v="0"/>
    <x v="3"/>
    <x v="0"/>
    <d v="2025-12-17T00:00:00"/>
    <x v="2"/>
    <x v="0"/>
    <s v="Consumer"/>
  </r>
  <r>
    <x v="63"/>
    <s v="P1019"/>
    <n v="2"/>
    <n v="16347"/>
    <n v="11653.29"/>
    <n v="-6959.5800000000017"/>
    <x v="1"/>
    <x v="3"/>
    <x v="0"/>
    <d v="2025-12-23T00:00:00"/>
    <x v="2"/>
    <x v="0"/>
    <s v="Consumer"/>
  </r>
  <r>
    <x v="64"/>
    <s v="P1020"/>
    <n v="1"/>
    <n v="8603.24"/>
    <n v="11764.29"/>
    <n v="-3161.0500000000011"/>
    <x v="0"/>
    <x v="3"/>
    <x v="2"/>
    <d v="2025-12-18T00:00:00"/>
    <x v="2"/>
    <x v="0"/>
    <s v="Corporate"/>
  </r>
  <r>
    <x v="65"/>
    <s v="P1020"/>
    <n v="1"/>
    <n v="7438.59"/>
    <n v="11764.29"/>
    <n v="-4325.7000000000007"/>
    <x v="1"/>
    <x v="3"/>
    <x v="2"/>
    <d v="2025-12-12T00:00:00"/>
    <x v="2"/>
    <x v="0"/>
    <s v="Corporate"/>
  </r>
  <r>
    <x v="66"/>
    <s v="P1020"/>
    <n v="4"/>
    <n v="31376.79"/>
    <n v="11764.29"/>
    <n v="-15680.370000000003"/>
    <x v="2"/>
    <x v="3"/>
    <x v="0"/>
    <d v="2025-12-10T00:00:00"/>
    <x v="2"/>
    <x v="0"/>
    <s v="Consumer"/>
  </r>
  <r>
    <x v="67"/>
    <s v="P1020"/>
    <n v="3"/>
    <n v="26268.78"/>
    <n v="5812.86"/>
    <n v="8830.2000000000007"/>
    <x v="1"/>
    <x v="3"/>
    <x v="1"/>
    <d v="2025-12-10T00:00:00"/>
    <x v="2"/>
    <x v="0"/>
    <s v="Small Business"/>
  </r>
  <r>
    <x v="68"/>
    <s v="P1021"/>
    <n v="2"/>
    <n v="5762.35"/>
    <n v="4703.24"/>
    <n v="-3644.1299999999992"/>
    <x v="0"/>
    <x v="3"/>
    <x v="2"/>
    <d v="2025-02-22T00:00:00"/>
    <x v="3"/>
    <x v="0"/>
    <s v="Corporate"/>
  </r>
  <r>
    <x v="69"/>
    <s v="P1021"/>
    <n v="2"/>
    <n v="5437.84"/>
    <n v="7014.31"/>
    <n v="-8590.7800000000007"/>
    <x v="0"/>
    <x v="3"/>
    <x v="0"/>
    <d v="2025-02-26T00:00:00"/>
    <x v="3"/>
    <x v="0"/>
    <s v="Consumer"/>
  </r>
  <r>
    <x v="70"/>
    <s v="P1021"/>
    <n v="4"/>
    <n v="13026.69"/>
    <n v="9148.31"/>
    <n v="-23566.549999999996"/>
    <x v="0"/>
    <x v="3"/>
    <x v="1"/>
    <d v="2025-02-14T00:00:00"/>
    <x v="3"/>
    <x v="0"/>
    <s v="Small Business"/>
  </r>
  <r>
    <x v="71"/>
    <s v="P1021"/>
    <n v="4"/>
    <n v="10823.24"/>
    <n v="1321.65"/>
    <n v="5536.6399999999994"/>
    <x v="1"/>
    <x v="3"/>
    <x v="0"/>
    <d v="2025-02-12T00:00:00"/>
    <x v="3"/>
    <x v="0"/>
    <s v="Consumer"/>
  </r>
  <r>
    <x v="72"/>
    <s v="P1021"/>
    <n v="2"/>
    <n v="6010"/>
    <n v="6213.42"/>
    <n v="-6416.84"/>
    <x v="2"/>
    <x v="3"/>
    <x v="0"/>
    <d v="2025-02-16T00:00:00"/>
    <x v="3"/>
    <x v="2"/>
    <s v="Consumer"/>
  </r>
  <r>
    <x v="73"/>
    <s v="P1021"/>
    <n v="3"/>
    <n v="8110.3"/>
    <n v="2112.6999999999998"/>
    <n v="1772.2000000000007"/>
    <x v="2"/>
    <x v="3"/>
    <x v="0"/>
    <d v="2025-02-09T00:00:00"/>
    <x v="3"/>
    <x v="0"/>
    <s v="Consumer"/>
  </r>
  <r>
    <x v="74"/>
    <s v="P1021"/>
    <n v="4"/>
    <n v="13923.39"/>
    <n v="2112.6999999999998"/>
    <n v="5472.59"/>
    <x v="0"/>
    <x v="3"/>
    <x v="0"/>
    <d v="2025-02-24T00:00:00"/>
    <x v="3"/>
    <x v="0"/>
    <s v="Consumer"/>
  </r>
  <r>
    <x v="75"/>
    <s v="P1021"/>
    <n v="4"/>
    <n v="12406.67"/>
    <n v="9178.6"/>
    <n v="-24307.730000000003"/>
    <x v="1"/>
    <x v="3"/>
    <x v="2"/>
    <d v="2025-02-07T00:00:00"/>
    <x v="3"/>
    <x v="0"/>
    <s v="Corporate"/>
  </r>
  <r>
    <x v="76"/>
    <s v="P1022"/>
    <n v="4"/>
    <n v="46379.96"/>
    <n v="6279.29"/>
    <n v="21262.799999999999"/>
    <x v="0"/>
    <x v="1"/>
    <x v="1"/>
    <d v="2025-02-03T00:00:00"/>
    <x v="3"/>
    <x v="0"/>
    <s v="Small Business"/>
  </r>
  <r>
    <x v="33"/>
    <s v="P1022"/>
    <n v="4"/>
    <n v="43465.26"/>
    <n v="4640.09"/>
    <n v="24904.9"/>
    <x v="0"/>
    <x v="1"/>
    <x v="2"/>
    <d v="2025-02-04T00:00:00"/>
    <x v="3"/>
    <x v="0"/>
    <s v="Corporate"/>
  </r>
  <r>
    <x v="77"/>
    <s v="P1022"/>
    <n v="2"/>
    <n v="19206.47"/>
    <n v="9531.89"/>
    <n v="142.69000000000233"/>
    <x v="0"/>
    <x v="1"/>
    <x v="0"/>
    <d v="2025-02-18T00:00:00"/>
    <x v="3"/>
    <x v="0"/>
    <s v="Consumer"/>
  </r>
  <r>
    <x v="78"/>
    <s v="P1022"/>
    <n v="4"/>
    <n v="39306.93"/>
    <n v="6443.36"/>
    <n v="13533.490000000002"/>
    <x v="1"/>
    <x v="1"/>
    <x v="2"/>
    <d v="2025-02-12T00:00:00"/>
    <x v="3"/>
    <x v="3"/>
    <s v="Corporate"/>
  </r>
  <r>
    <x v="18"/>
    <s v="P1023"/>
    <n v="4"/>
    <n v="3190.37"/>
    <n v="2133.21"/>
    <n v="-5342.47"/>
    <x v="1"/>
    <x v="5"/>
    <x v="2"/>
    <d v="2025-02-20T00:00:00"/>
    <x v="3"/>
    <x v="2"/>
    <s v="Corporate"/>
  </r>
  <r>
    <x v="79"/>
    <s v="P1023"/>
    <n v="3"/>
    <n v="3286.82"/>
    <n v="11668.5"/>
    <n v="-31718.68"/>
    <x v="2"/>
    <x v="5"/>
    <x v="2"/>
    <d v="2025-02-17T00:00:00"/>
    <x v="3"/>
    <x v="0"/>
    <s v="Corporate"/>
  </r>
  <r>
    <x v="67"/>
    <s v="P1023"/>
    <n v="2"/>
    <n v="1649.97"/>
    <n v="2857.57"/>
    <n v="-4065.17"/>
    <x v="1"/>
    <x v="5"/>
    <x v="1"/>
    <d v="2025-02-27T00:00:00"/>
    <x v="3"/>
    <x v="0"/>
    <s v="Small Business"/>
  </r>
  <r>
    <x v="80"/>
    <s v="P1024"/>
    <n v="3"/>
    <n v="34265.83"/>
    <n v="6457.25"/>
    <n v="14894.080000000002"/>
    <x v="0"/>
    <x v="2"/>
    <x v="2"/>
    <d v="2025-02-24T00:00:00"/>
    <x v="3"/>
    <x v="3"/>
    <s v="Corporate"/>
  </r>
  <r>
    <x v="81"/>
    <s v="P1025"/>
    <n v="1"/>
    <n v="15769.46"/>
    <n v="2144.79"/>
    <n v="13624.669999999998"/>
    <x v="2"/>
    <x v="1"/>
    <x v="2"/>
    <d v="2025-02-12T00:00:00"/>
    <x v="3"/>
    <x v="0"/>
    <s v="Corporate"/>
  </r>
  <r>
    <x v="82"/>
    <s v="P1025"/>
    <n v="1"/>
    <n v="16747.29"/>
    <n v="10086.81"/>
    <n v="6660.4800000000014"/>
    <x v="0"/>
    <x v="1"/>
    <x v="0"/>
    <d v="2025-02-26T00:00:00"/>
    <x v="3"/>
    <x v="0"/>
    <s v="Consumer"/>
  </r>
  <r>
    <x v="72"/>
    <s v="P1025"/>
    <n v="3"/>
    <n v="49072.05"/>
    <n v="4370.8"/>
    <n v="35959.65"/>
    <x v="2"/>
    <x v="1"/>
    <x v="0"/>
    <d v="2025-02-16T00:00:00"/>
    <x v="3"/>
    <x v="2"/>
    <s v="Consumer"/>
  </r>
  <r>
    <x v="83"/>
    <s v="P1025"/>
    <n v="2"/>
    <n v="28549.49"/>
    <n v="8551.81"/>
    <n v="11445.870000000003"/>
    <x v="0"/>
    <x v="1"/>
    <x v="0"/>
    <d v="2025-02-11T00:00:00"/>
    <x v="3"/>
    <x v="0"/>
    <s v="Consumer"/>
  </r>
  <r>
    <x v="84"/>
    <s v="P1025"/>
    <n v="1"/>
    <n v="15288.21"/>
    <n v="8551.81"/>
    <n v="6736.4"/>
    <x v="1"/>
    <x v="1"/>
    <x v="0"/>
    <d v="2025-02-18T00:00:00"/>
    <x v="3"/>
    <x v="1"/>
    <s v="Consumer"/>
  </r>
  <r>
    <x v="85"/>
    <s v="P1025"/>
    <n v="4"/>
    <n v="53347.33"/>
    <n v="2935.19"/>
    <n v="41606.57"/>
    <x v="1"/>
    <x v="1"/>
    <x v="2"/>
    <d v="2025-02-28T00:00:00"/>
    <x v="3"/>
    <x v="0"/>
    <s v="Corporate"/>
  </r>
  <r>
    <x v="86"/>
    <s v="P1026"/>
    <n v="3"/>
    <n v="18136.14"/>
    <n v="10244.32"/>
    <n v="-12596.82"/>
    <x v="2"/>
    <x v="3"/>
    <x v="0"/>
    <d v="2025-01-16T00:00:00"/>
    <x v="4"/>
    <x v="0"/>
    <s v="Consumer"/>
  </r>
  <r>
    <x v="87"/>
    <s v="P1026"/>
    <n v="3"/>
    <n v="16689.84"/>
    <n v="10361.65"/>
    <n v="-14395.109999999997"/>
    <x v="1"/>
    <x v="3"/>
    <x v="0"/>
    <d v="2025-01-02T00:00:00"/>
    <x v="4"/>
    <x v="0"/>
    <s v="Consumer"/>
  </r>
  <r>
    <x v="88"/>
    <s v="P1026"/>
    <n v="2"/>
    <n v="11537.43"/>
    <n v="10361.65"/>
    <n v="-9185.869999999999"/>
    <x v="0"/>
    <x v="3"/>
    <x v="0"/>
    <d v="2025-01-06T00:00:00"/>
    <x v="4"/>
    <x v="1"/>
    <s v="Consumer"/>
  </r>
  <r>
    <x v="89"/>
    <s v="P1026"/>
    <n v="4"/>
    <n v="26044.85"/>
    <n v="2831.41"/>
    <n v="14719.21"/>
    <x v="1"/>
    <x v="3"/>
    <x v="0"/>
    <d v="2025-01-26T00:00:00"/>
    <x v="4"/>
    <x v="0"/>
    <s v="Consumer"/>
  </r>
  <r>
    <x v="90"/>
    <s v="P1026"/>
    <n v="1"/>
    <n v="5016.58"/>
    <n v="4703.24"/>
    <n v="313.34000000000015"/>
    <x v="1"/>
    <x v="3"/>
    <x v="2"/>
    <d v="2025-01-07T00:00:00"/>
    <x v="4"/>
    <x v="0"/>
    <s v="Corporate"/>
  </r>
  <r>
    <x v="91"/>
    <s v="P1026"/>
    <n v="2"/>
    <n v="10936.13"/>
    <n v="4703.24"/>
    <n v="1529.6499999999996"/>
    <x v="1"/>
    <x v="3"/>
    <x v="2"/>
    <d v="2025-01-08T00:00:00"/>
    <x v="4"/>
    <x v="1"/>
    <s v="Corporate"/>
  </r>
  <r>
    <x v="63"/>
    <s v="P1026"/>
    <n v="2"/>
    <n v="13192.39"/>
    <n v="5483.96"/>
    <n v="2224.4699999999993"/>
    <x v="2"/>
    <x v="3"/>
    <x v="0"/>
    <d v="2025-01-10T00:00:00"/>
    <x v="4"/>
    <x v="0"/>
    <s v="Consumer"/>
  </r>
  <r>
    <x v="92"/>
    <s v="P1027"/>
    <n v="4"/>
    <n v="31325.599999999999"/>
    <n v="295.87"/>
    <n v="30142.12"/>
    <x v="0"/>
    <x v="0"/>
    <x v="1"/>
    <d v="2025-01-12T00:00:00"/>
    <x v="4"/>
    <x v="0"/>
    <s v="Small Business"/>
  </r>
  <r>
    <x v="93"/>
    <s v="P1027"/>
    <n v="2"/>
    <n v="14596.47"/>
    <n v="680.62"/>
    <n v="13235.23"/>
    <x v="1"/>
    <x v="0"/>
    <x v="0"/>
    <d v="2025-01-03T00:00:00"/>
    <x v="4"/>
    <x v="0"/>
    <s v="Consumer"/>
  </r>
  <r>
    <x v="12"/>
    <s v="P1028"/>
    <n v="4"/>
    <n v="28433.15"/>
    <n v="680.62"/>
    <n v="25710.670000000002"/>
    <x v="1"/>
    <x v="4"/>
    <x v="0"/>
    <d v="2025-01-24T00:00:00"/>
    <x v="4"/>
    <x v="0"/>
    <s v="Consumer"/>
  </r>
  <r>
    <x v="94"/>
    <s v="P1028"/>
    <n v="3"/>
    <n v="16621.63"/>
    <n v="9178.6"/>
    <n v="-10914.170000000002"/>
    <x v="2"/>
    <x v="4"/>
    <x v="0"/>
    <d v="2025-01-01T00:00:00"/>
    <x v="4"/>
    <x v="0"/>
    <s v="Consumer"/>
  </r>
  <r>
    <x v="95"/>
    <s v="P1028"/>
    <n v="4"/>
    <n v="26938.09"/>
    <n v="4722.6099999999997"/>
    <n v="8047.6500000000015"/>
    <x v="0"/>
    <x v="4"/>
    <x v="2"/>
    <d v="2025-01-07T00:00:00"/>
    <x v="4"/>
    <x v="2"/>
    <s v="Corporate"/>
  </r>
  <r>
    <x v="50"/>
    <s v="P1028"/>
    <n v="3"/>
    <n v="21150.89"/>
    <n v="10188.6"/>
    <n v="-9414.9100000000035"/>
    <x v="1"/>
    <x v="4"/>
    <x v="0"/>
    <d v="2025-01-31T00:00:00"/>
    <x v="4"/>
    <x v="0"/>
    <s v="Consumer"/>
  </r>
  <r>
    <x v="96"/>
    <s v="P1028"/>
    <n v="2"/>
    <n v="11747.99"/>
    <n v="6443.36"/>
    <n v="-1138.7299999999996"/>
    <x v="0"/>
    <x v="4"/>
    <x v="2"/>
    <d v="2025-01-11T00:00:00"/>
    <x v="4"/>
    <x v="0"/>
    <s v="Corporate"/>
  </r>
  <r>
    <x v="97"/>
    <s v="P1029"/>
    <n v="2"/>
    <n v="655.42"/>
    <n v="6453.17"/>
    <n v="-12250.92"/>
    <x v="0"/>
    <x v="1"/>
    <x v="0"/>
    <d v="2025-01-31T00:00:00"/>
    <x v="4"/>
    <x v="3"/>
    <s v="Consumer"/>
  </r>
  <r>
    <x v="98"/>
    <s v="P1029"/>
    <n v="3"/>
    <n v="927.91"/>
    <n v="11118.8"/>
    <n v="-32428.489999999994"/>
    <x v="1"/>
    <x v="1"/>
    <x v="0"/>
    <d v="2025-01-22T00:00:00"/>
    <x v="4"/>
    <x v="0"/>
    <s v="Consumer"/>
  </r>
  <r>
    <x v="99"/>
    <s v="P1031"/>
    <n v="3"/>
    <n v="33326.86"/>
    <n v="5412.91"/>
    <n v="17088.13"/>
    <x v="0"/>
    <x v="2"/>
    <x v="2"/>
    <d v="2025-01-04T00:00:00"/>
    <x v="4"/>
    <x v="0"/>
    <s v="Corporate"/>
  </r>
  <r>
    <x v="69"/>
    <s v="P1031"/>
    <n v="3"/>
    <n v="41272.550000000003"/>
    <n v="5412.91"/>
    <n v="25033.820000000003"/>
    <x v="2"/>
    <x v="2"/>
    <x v="0"/>
    <d v="2025-01-22T00:00:00"/>
    <x v="4"/>
    <x v="0"/>
    <s v="Consumer"/>
  </r>
  <r>
    <x v="23"/>
    <s v="P1031"/>
    <n v="4"/>
    <n v="57968.78"/>
    <n v="11939.07"/>
    <n v="10212.5"/>
    <x v="0"/>
    <x v="2"/>
    <x v="0"/>
    <d v="2025-01-03T00:00:00"/>
    <x v="4"/>
    <x v="0"/>
    <s v="Consumer"/>
  </r>
  <r>
    <x v="100"/>
    <s v="P1031"/>
    <n v="3"/>
    <n v="43345.47"/>
    <n v="7341.5"/>
    <n v="21320.97"/>
    <x v="0"/>
    <x v="2"/>
    <x v="0"/>
    <d v="2025-01-10T00:00:00"/>
    <x v="4"/>
    <x v="0"/>
    <s v="Consumer"/>
  </r>
  <r>
    <x v="101"/>
    <s v="P1031"/>
    <n v="3"/>
    <n v="33140.86"/>
    <n v="516.61"/>
    <n v="31591.03"/>
    <x v="0"/>
    <x v="2"/>
    <x v="0"/>
    <d v="2025-01-24T00:00:00"/>
    <x v="4"/>
    <x v="0"/>
    <s v="Consumer"/>
  </r>
  <r>
    <x v="46"/>
    <s v="P1031"/>
    <n v="3"/>
    <n v="33931.97"/>
    <n v="11653.29"/>
    <n v="-1027.9000000000015"/>
    <x v="0"/>
    <x v="2"/>
    <x v="1"/>
    <d v="2025-01-21T00:00:00"/>
    <x v="4"/>
    <x v="0"/>
    <s v="Small Business"/>
  </r>
  <r>
    <x v="102"/>
    <s v="P1032"/>
    <n v="2"/>
    <n v="22142.5"/>
    <n v="9316.44"/>
    <n v="3509.619999999999"/>
    <x v="2"/>
    <x v="2"/>
    <x v="2"/>
    <d v="2025-01-18T00:00:00"/>
    <x v="4"/>
    <x v="0"/>
    <s v="Corporate"/>
  </r>
  <r>
    <x v="103"/>
    <s v="P1032"/>
    <n v="2"/>
    <n v="19519.07"/>
    <n v="6457.25"/>
    <n v="6604.57"/>
    <x v="2"/>
    <x v="2"/>
    <x v="0"/>
    <d v="2025-01-15T00:00:00"/>
    <x v="4"/>
    <x v="0"/>
    <s v="Consumer"/>
  </r>
  <r>
    <x v="104"/>
    <s v="P1032"/>
    <n v="3"/>
    <n v="33386.36"/>
    <n v="2144.79"/>
    <n v="26951.99"/>
    <x v="0"/>
    <x v="2"/>
    <x v="2"/>
    <d v="2025-01-07T00:00:00"/>
    <x v="4"/>
    <x v="3"/>
    <s v="Corporate"/>
  </r>
  <r>
    <x v="105"/>
    <s v="P1032"/>
    <n v="4"/>
    <n v="46372.09"/>
    <n v="3075.85"/>
    <n v="34068.689999999995"/>
    <x v="1"/>
    <x v="2"/>
    <x v="0"/>
    <d v="2025-01-22T00:00:00"/>
    <x v="4"/>
    <x v="0"/>
    <s v="Consumer"/>
  </r>
  <r>
    <x v="106"/>
    <s v="P1032"/>
    <n v="3"/>
    <n v="31588.61"/>
    <n v="10086.81"/>
    <n v="1328.1800000000003"/>
    <x v="0"/>
    <x v="2"/>
    <x v="2"/>
    <d v="2025-01-22T00:00:00"/>
    <x v="4"/>
    <x v="0"/>
    <s v="Corporate"/>
  </r>
  <r>
    <x v="22"/>
    <s v="P1033"/>
    <n v="3"/>
    <n v="4765.13"/>
    <n v="4740.6000000000004"/>
    <n v="-9456.6700000000019"/>
    <x v="1"/>
    <x v="1"/>
    <x v="0"/>
    <d v="2025-07-10T00:00:00"/>
    <x v="5"/>
    <x v="0"/>
    <s v="Consumer"/>
  </r>
  <r>
    <x v="2"/>
    <s v="P1033"/>
    <n v="1"/>
    <n v="1818.7"/>
    <n v="4740.6000000000004"/>
    <n v="-2921.9000000000005"/>
    <x v="0"/>
    <x v="1"/>
    <x v="1"/>
    <d v="2025-07-02T00:00:00"/>
    <x v="5"/>
    <x v="0"/>
    <s v="Small Business"/>
  </r>
  <r>
    <x v="107"/>
    <s v="P1033"/>
    <n v="1"/>
    <n v="1989.01"/>
    <n v="10244.32"/>
    <n v="-8255.31"/>
    <x v="1"/>
    <x v="1"/>
    <x v="0"/>
    <d v="2025-07-31T00:00:00"/>
    <x v="5"/>
    <x v="0"/>
    <s v="Consumer"/>
  </r>
  <r>
    <x v="9"/>
    <s v="P1033"/>
    <n v="1"/>
    <n v="2210"/>
    <n v="10244.32"/>
    <n v="-8034.32"/>
    <x v="1"/>
    <x v="1"/>
    <x v="0"/>
    <d v="2025-07-01T00:00:00"/>
    <x v="5"/>
    <x v="2"/>
    <s v="Consumer"/>
  </r>
  <r>
    <x v="108"/>
    <s v="P1033"/>
    <n v="1"/>
    <n v="2138.2399999999998"/>
    <n v="10244.32"/>
    <n v="-8106.08"/>
    <x v="2"/>
    <x v="1"/>
    <x v="0"/>
    <d v="2025-07-10T00:00:00"/>
    <x v="5"/>
    <x v="2"/>
    <s v="Consumer"/>
  </r>
  <r>
    <x v="46"/>
    <s v="P1033"/>
    <n v="1"/>
    <n v="1857.54"/>
    <n v="4936.1899999999996"/>
    <n v="-3078.6499999999996"/>
    <x v="0"/>
    <x v="1"/>
    <x v="1"/>
    <d v="2025-07-30T00:00:00"/>
    <x v="5"/>
    <x v="0"/>
    <s v="Small Business"/>
  </r>
  <r>
    <x v="51"/>
    <s v="P1033"/>
    <n v="1"/>
    <n v="2063.09"/>
    <n v="10361.65"/>
    <n v="-8298.56"/>
    <x v="1"/>
    <x v="1"/>
    <x v="2"/>
    <d v="2025-07-07T00:00:00"/>
    <x v="5"/>
    <x v="0"/>
    <s v="Corporate"/>
  </r>
  <r>
    <x v="100"/>
    <s v="P1034"/>
    <n v="3"/>
    <n v="38493.230000000003"/>
    <n v="1321.65"/>
    <n v="34528.280000000006"/>
    <x v="0"/>
    <x v="3"/>
    <x v="0"/>
    <d v="2025-07-18T00:00:00"/>
    <x v="5"/>
    <x v="0"/>
    <s v="Consumer"/>
  </r>
  <r>
    <x v="109"/>
    <s v="P1034"/>
    <n v="2"/>
    <n v="33544.559999999998"/>
    <n v="10692.38"/>
    <n v="12159.8"/>
    <x v="1"/>
    <x v="3"/>
    <x v="0"/>
    <d v="2025-07-30T00:00:00"/>
    <x v="5"/>
    <x v="0"/>
    <s v="Consumer"/>
  </r>
  <r>
    <x v="110"/>
    <s v="P1034"/>
    <n v="1"/>
    <n v="16650"/>
    <n v="295.87"/>
    <n v="16354.13"/>
    <x v="0"/>
    <x v="3"/>
    <x v="2"/>
    <d v="2025-07-22T00:00:00"/>
    <x v="5"/>
    <x v="0"/>
    <s v="Corporate"/>
  </r>
  <r>
    <x v="111"/>
    <s v="P1034"/>
    <n v="1"/>
    <n v="12094.64"/>
    <n v="4535.12"/>
    <n v="7559.5199999999995"/>
    <x v="0"/>
    <x v="3"/>
    <x v="2"/>
    <d v="2025-07-09T00:00:00"/>
    <x v="5"/>
    <x v="0"/>
    <s v="Corporate"/>
  </r>
  <r>
    <x v="112"/>
    <s v="P1034"/>
    <n v="4"/>
    <n v="58677.25"/>
    <n v="6213.42"/>
    <n v="33823.57"/>
    <x v="0"/>
    <x v="3"/>
    <x v="0"/>
    <d v="2025-07-04T00:00:00"/>
    <x v="5"/>
    <x v="1"/>
    <s v="Consumer"/>
  </r>
  <r>
    <x v="113"/>
    <s v="P1034"/>
    <n v="1"/>
    <n v="13286.36"/>
    <n v="6213.42"/>
    <n v="7072.9400000000005"/>
    <x v="2"/>
    <x v="3"/>
    <x v="2"/>
    <d v="2025-07-20T00:00:00"/>
    <x v="5"/>
    <x v="3"/>
    <s v="Corporate"/>
  </r>
  <r>
    <x v="102"/>
    <s v="P1035"/>
    <n v="1"/>
    <n v="9455.48"/>
    <n v="2112.6999999999998"/>
    <n v="7342.78"/>
    <x v="0"/>
    <x v="4"/>
    <x v="2"/>
    <d v="2025-07-28T00:00:00"/>
    <x v="5"/>
    <x v="0"/>
    <s v="Corporate"/>
  </r>
  <r>
    <x v="13"/>
    <s v="P1035"/>
    <n v="3"/>
    <n v="29655.07"/>
    <n v="7802.03"/>
    <n v="6248.98"/>
    <x v="2"/>
    <x v="4"/>
    <x v="1"/>
    <d v="2025-07-23T00:00:00"/>
    <x v="5"/>
    <x v="0"/>
    <s v="Small Business"/>
  </r>
  <r>
    <x v="114"/>
    <s v="P1035"/>
    <n v="4"/>
    <n v="30136.16"/>
    <n v="9178.6"/>
    <n v="-6578.2400000000016"/>
    <x v="2"/>
    <x v="4"/>
    <x v="0"/>
    <d v="2025-07-02T00:00:00"/>
    <x v="5"/>
    <x v="1"/>
    <s v="Consumer"/>
  </r>
  <r>
    <x v="115"/>
    <s v="P1035"/>
    <n v="4"/>
    <n v="32235.23"/>
    <n v="6279.29"/>
    <n v="7118.07"/>
    <x v="0"/>
    <x v="4"/>
    <x v="1"/>
    <d v="2025-07-10T00:00:00"/>
    <x v="5"/>
    <x v="0"/>
    <s v="Small Business"/>
  </r>
  <r>
    <x v="0"/>
    <s v="P1035"/>
    <n v="4"/>
    <n v="36560.75"/>
    <n v="6279.29"/>
    <n v="11443.59"/>
    <x v="1"/>
    <x v="4"/>
    <x v="0"/>
    <d v="2025-07-11T00:00:00"/>
    <x v="5"/>
    <x v="0"/>
    <s v="Consumer"/>
  </r>
  <r>
    <x v="83"/>
    <s v="P1035"/>
    <n v="1"/>
    <n v="10508.04"/>
    <n v="229.52"/>
    <n v="10278.52"/>
    <x v="1"/>
    <x v="4"/>
    <x v="0"/>
    <d v="2025-07-09T00:00:00"/>
    <x v="5"/>
    <x v="0"/>
    <s v="Consumer"/>
  </r>
  <r>
    <x v="116"/>
    <s v="P1036"/>
    <n v="1"/>
    <n v="13791.39"/>
    <n v="10188.6"/>
    <n v="3602.7899999999991"/>
    <x v="0"/>
    <x v="2"/>
    <x v="2"/>
    <d v="2025-07-04T00:00:00"/>
    <x v="5"/>
    <x v="3"/>
    <s v="Corporate"/>
  </r>
  <r>
    <x v="111"/>
    <s v="P1036"/>
    <n v="1"/>
    <n v="11889.71"/>
    <n v="2133.21"/>
    <n v="9756.5"/>
    <x v="2"/>
    <x v="2"/>
    <x v="2"/>
    <d v="2025-07-22T00:00:00"/>
    <x v="5"/>
    <x v="0"/>
    <s v="Corporate"/>
  </r>
  <r>
    <x v="10"/>
    <s v="P1036"/>
    <n v="4"/>
    <n v="53454.19"/>
    <n v="2133.21"/>
    <n v="44921.350000000006"/>
    <x v="0"/>
    <x v="2"/>
    <x v="2"/>
    <d v="2025-07-17T00:00:00"/>
    <x v="5"/>
    <x v="3"/>
    <s v="Corporate"/>
  </r>
  <r>
    <x v="117"/>
    <s v="P1036"/>
    <n v="1"/>
    <n v="13030.96"/>
    <n v="11668.5"/>
    <n v="1362.4599999999991"/>
    <x v="2"/>
    <x v="2"/>
    <x v="0"/>
    <d v="2025-07-06T00:00:00"/>
    <x v="5"/>
    <x v="0"/>
    <s v="Consumer"/>
  </r>
  <r>
    <x v="118"/>
    <s v="P1036"/>
    <n v="2"/>
    <n v="27754.09"/>
    <n v="2857.57"/>
    <n v="22038.95"/>
    <x v="0"/>
    <x v="2"/>
    <x v="1"/>
    <d v="2025-07-25T00:00:00"/>
    <x v="5"/>
    <x v="0"/>
    <s v="Small Business"/>
  </r>
  <r>
    <x v="119"/>
    <s v="P1037"/>
    <n v="1"/>
    <n v="8119.18"/>
    <n v="1759.1"/>
    <n v="6360.08"/>
    <x v="0"/>
    <x v="3"/>
    <x v="0"/>
    <d v="2025-07-26T00:00:00"/>
    <x v="5"/>
    <x v="0"/>
    <s v="Consumer"/>
  </r>
  <r>
    <x v="120"/>
    <s v="P1037"/>
    <n v="3"/>
    <n v="31421.91"/>
    <n v="11118.8"/>
    <n v="-1934.4899999999943"/>
    <x v="1"/>
    <x v="3"/>
    <x v="0"/>
    <d v="2025-07-19T00:00:00"/>
    <x v="5"/>
    <x v="0"/>
    <s v="Consumer"/>
  </r>
  <r>
    <x v="0"/>
    <s v="P1037"/>
    <n v="2"/>
    <n v="18124.82"/>
    <n v="11118.8"/>
    <n v="-4112.7799999999988"/>
    <x v="1"/>
    <x v="3"/>
    <x v="0"/>
    <d v="2025-07-09T00:00:00"/>
    <x v="5"/>
    <x v="0"/>
    <s v="Consumer"/>
  </r>
  <r>
    <x v="121"/>
    <s v="P1038"/>
    <n v="3"/>
    <n v="28648.41"/>
    <n v="5766.98"/>
    <n v="11347.470000000001"/>
    <x v="2"/>
    <x v="0"/>
    <x v="0"/>
    <d v="2025-07-20T00:00:00"/>
    <x v="5"/>
    <x v="3"/>
    <s v="Consumer"/>
  </r>
  <r>
    <x v="122"/>
    <s v="P1038"/>
    <n v="3"/>
    <n v="31124.78"/>
    <n v="11939.07"/>
    <n v="-4692.43"/>
    <x v="2"/>
    <x v="0"/>
    <x v="0"/>
    <d v="2025-07-04T00:00:00"/>
    <x v="5"/>
    <x v="0"/>
    <s v="Consumer"/>
  </r>
  <r>
    <x v="123"/>
    <s v="P1038"/>
    <n v="2"/>
    <n v="16785.57"/>
    <n v="7341.5"/>
    <n v="2102.5699999999997"/>
    <x v="1"/>
    <x v="0"/>
    <x v="2"/>
    <d v="2025-07-06T00:00:00"/>
    <x v="5"/>
    <x v="0"/>
    <s v="Corporate"/>
  </r>
  <r>
    <x v="124"/>
    <s v="P1038"/>
    <n v="1"/>
    <n v="8880.4599999999991"/>
    <n v="7341.5"/>
    <n v="1538.9599999999991"/>
    <x v="0"/>
    <x v="0"/>
    <x v="1"/>
    <d v="2025-07-23T00:00:00"/>
    <x v="5"/>
    <x v="0"/>
    <s v="Small Business"/>
  </r>
  <r>
    <x v="125"/>
    <s v="P1038"/>
    <n v="2"/>
    <n v="20379.09"/>
    <n v="516.61"/>
    <n v="19345.87"/>
    <x v="1"/>
    <x v="0"/>
    <x v="0"/>
    <d v="2025-07-30T00:00:00"/>
    <x v="5"/>
    <x v="0"/>
    <s v="Consumer"/>
  </r>
  <r>
    <x v="126"/>
    <s v="P1038"/>
    <n v="2"/>
    <n v="18221.21"/>
    <n v="9316.44"/>
    <n v="-411.67000000000189"/>
    <x v="1"/>
    <x v="0"/>
    <x v="2"/>
    <d v="2025-07-10T00:00:00"/>
    <x v="5"/>
    <x v="2"/>
    <s v="Corporate"/>
  </r>
  <r>
    <x v="127"/>
    <s v="P1039"/>
    <n v="1"/>
    <n v="2260.48"/>
    <n v="2144.79"/>
    <n v="115.69000000000005"/>
    <x v="1"/>
    <x v="2"/>
    <x v="0"/>
    <d v="2025-07-09T00:00:00"/>
    <x v="5"/>
    <x v="3"/>
    <s v="Consumer"/>
  </r>
  <r>
    <x v="128"/>
    <s v="P1039"/>
    <n v="3"/>
    <n v="5034.3100000000004"/>
    <n v="8551.81"/>
    <n v="-20621.12"/>
    <x v="1"/>
    <x v="2"/>
    <x v="2"/>
    <d v="2025-07-29T00:00:00"/>
    <x v="5"/>
    <x v="3"/>
    <s v="Corporate"/>
  </r>
  <r>
    <x v="5"/>
    <s v="P1040"/>
    <n v="1"/>
    <n v="3307.42"/>
    <n v="2249.48"/>
    <n v="1057.94"/>
    <x v="1"/>
    <x v="3"/>
    <x v="2"/>
    <d v="2025-07-09T00:00:00"/>
    <x v="5"/>
    <x v="0"/>
    <s v="Corporate"/>
  </r>
  <r>
    <x v="129"/>
    <s v="P1040"/>
    <n v="3"/>
    <n v="9286.1299999999992"/>
    <n v="6163.24"/>
    <n v="-9203.590000000002"/>
    <x v="1"/>
    <x v="3"/>
    <x v="0"/>
    <d v="2025-07-05T00:00:00"/>
    <x v="5"/>
    <x v="3"/>
    <s v="Consumer"/>
  </r>
  <r>
    <x v="130"/>
    <s v="P1040"/>
    <n v="4"/>
    <n v="13736.7"/>
    <n v="4936.1899999999996"/>
    <n v="-6008.0599999999977"/>
    <x v="0"/>
    <x v="3"/>
    <x v="0"/>
    <d v="2025-06-01T00:00:00"/>
    <x v="6"/>
    <x v="0"/>
    <s v="Consumer"/>
  </r>
  <r>
    <x v="131"/>
    <s v="P1040"/>
    <n v="3"/>
    <n v="8561.93"/>
    <n v="7144.88"/>
    <n v="-12872.71"/>
    <x v="0"/>
    <x v="3"/>
    <x v="0"/>
    <d v="2025-06-03T00:00:00"/>
    <x v="6"/>
    <x v="0"/>
    <s v="Consumer"/>
  </r>
  <r>
    <x v="64"/>
    <s v="P1041"/>
    <n v="2"/>
    <n v="33382.730000000003"/>
    <n v="4703.24"/>
    <n v="23976.250000000004"/>
    <x v="2"/>
    <x v="3"/>
    <x v="2"/>
    <d v="2025-06-30T00:00:00"/>
    <x v="6"/>
    <x v="0"/>
    <s v="Corporate"/>
  </r>
  <r>
    <x v="132"/>
    <s v="P1041"/>
    <n v="3"/>
    <n v="48424.38"/>
    <n v="4703.24"/>
    <n v="34314.659999999996"/>
    <x v="0"/>
    <x v="3"/>
    <x v="0"/>
    <d v="2025-06-20T00:00:00"/>
    <x v="6"/>
    <x v="0"/>
    <s v="Consumer"/>
  </r>
  <r>
    <x v="133"/>
    <s v="P1041"/>
    <n v="2"/>
    <n v="32673.85"/>
    <n v="5483.96"/>
    <n v="21705.93"/>
    <x v="2"/>
    <x v="3"/>
    <x v="1"/>
    <d v="2025-06-05T00:00:00"/>
    <x v="6"/>
    <x v="0"/>
    <s v="Small Business"/>
  </r>
  <r>
    <x v="37"/>
    <s v="P1041"/>
    <n v="2"/>
    <n v="28969.279999999999"/>
    <n v="7014.31"/>
    <n v="14940.659999999998"/>
    <x v="0"/>
    <x v="3"/>
    <x v="0"/>
    <d v="2025-06-25T00:00:00"/>
    <x v="6"/>
    <x v="0"/>
    <s v="Consumer"/>
  </r>
  <r>
    <x v="134"/>
    <s v="P1041"/>
    <n v="2"/>
    <n v="34952.15"/>
    <n v="10692.38"/>
    <n v="13567.390000000003"/>
    <x v="0"/>
    <x v="3"/>
    <x v="0"/>
    <d v="2025-06-18T00:00:00"/>
    <x v="6"/>
    <x v="0"/>
    <s v="Consumer"/>
  </r>
  <r>
    <x v="135"/>
    <s v="P1041"/>
    <n v="2"/>
    <n v="31552.83"/>
    <n v="295.87"/>
    <n v="30961.09"/>
    <x v="2"/>
    <x v="3"/>
    <x v="2"/>
    <d v="2025-06-10T00:00:00"/>
    <x v="6"/>
    <x v="0"/>
    <s v="Corporate"/>
  </r>
  <r>
    <x v="136"/>
    <s v="P1041"/>
    <n v="4"/>
    <n v="68732.820000000007"/>
    <n v="4806.74"/>
    <n v="49505.860000000008"/>
    <x v="0"/>
    <x v="3"/>
    <x v="0"/>
    <d v="2025-06-11T00:00:00"/>
    <x v="6"/>
    <x v="0"/>
    <s v="Consumer"/>
  </r>
  <r>
    <x v="137"/>
    <s v="P1042"/>
    <n v="4"/>
    <n v="13505.83"/>
    <n v="7802.03"/>
    <n v="-17702.29"/>
    <x v="1"/>
    <x v="4"/>
    <x v="1"/>
    <d v="2025-06-13T00:00:00"/>
    <x v="6"/>
    <x v="0"/>
    <s v="Small Business"/>
  </r>
  <r>
    <x v="138"/>
    <s v="P1042"/>
    <n v="2"/>
    <n v="8648.51"/>
    <n v="7802.03"/>
    <n v="-6955.5499999999993"/>
    <x v="2"/>
    <x v="4"/>
    <x v="0"/>
    <d v="2025-06-24T00:00:00"/>
    <x v="6"/>
    <x v="3"/>
    <s v="Consumer"/>
  </r>
  <r>
    <x v="139"/>
    <s v="P1042"/>
    <n v="3"/>
    <n v="13442"/>
    <n v="11367.74"/>
    <n v="-20661.22"/>
    <x v="1"/>
    <x v="4"/>
    <x v="0"/>
    <d v="2025-06-29T00:00:00"/>
    <x v="6"/>
    <x v="0"/>
    <s v="Consumer"/>
  </r>
  <r>
    <x v="34"/>
    <s v="P1042"/>
    <n v="2"/>
    <n v="7135.31"/>
    <n v="4640.09"/>
    <n v="-2144.87"/>
    <x v="0"/>
    <x v="4"/>
    <x v="2"/>
    <d v="2025-06-17T00:00:00"/>
    <x v="6"/>
    <x v="0"/>
    <s v="Corporate"/>
  </r>
  <r>
    <x v="140"/>
    <s v="P1042"/>
    <n v="1"/>
    <n v="4135.4799999999996"/>
    <n v="4640.09"/>
    <n v="-504.61000000000058"/>
    <x v="0"/>
    <x v="4"/>
    <x v="2"/>
    <d v="2025-06-13T00:00:00"/>
    <x v="6"/>
    <x v="0"/>
    <s v="Corporate"/>
  </r>
  <r>
    <x v="72"/>
    <s v="P1042"/>
    <n v="2"/>
    <n v="7823.81"/>
    <n v="4640.09"/>
    <n v="-1456.37"/>
    <x v="0"/>
    <x v="4"/>
    <x v="0"/>
    <d v="2025-06-10T00:00:00"/>
    <x v="6"/>
    <x v="2"/>
    <s v="Consumer"/>
  </r>
  <r>
    <x v="141"/>
    <s v="P1043"/>
    <n v="3"/>
    <n v="54328.07"/>
    <n v="10124.42"/>
    <n v="23954.809999999998"/>
    <x v="1"/>
    <x v="4"/>
    <x v="0"/>
    <d v="2025-06-15T00:00:00"/>
    <x v="6"/>
    <x v="0"/>
    <s v="Consumer"/>
  </r>
  <r>
    <x v="142"/>
    <s v="P1043"/>
    <n v="2"/>
    <n v="37194.86"/>
    <n v="6782.31"/>
    <n v="23630.239999999998"/>
    <x v="1"/>
    <x v="4"/>
    <x v="0"/>
    <d v="2025-06-28T00:00:00"/>
    <x v="6"/>
    <x v="0"/>
    <s v="Consumer"/>
  </r>
  <r>
    <x v="114"/>
    <s v="P1043"/>
    <n v="1"/>
    <n v="15503.49"/>
    <n v="1397.32"/>
    <n v="14106.17"/>
    <x v="1"/>
    <x v="4"/>
    <x v="0"/>
    <d v="2025-06-01T00:00:00"/>
    <x v="6"/>
    <x v="1"/>
    <s v="Consumer"/>
  </r>
  <r>
    <x v="143"/>
    <s v="P1043"/>
    <n v="1"/>
    <n v="17752.66"/>
    <n v="2133.21"/>
    <n v="15619.45"/>
    <x v="1"/>
    <x v="4"/>
    <x v="0"/>
    <d v="2025-06-26T00:00:00"/>
    <x v="6"/>
    <x v="3"/>
    <s v="Consumer"/>
  </r>
  <r>
    <x v="144"/>
    <s v="P1043"/>
    <n v="1"/>
    <n v="16267.28"/>
    <n v="11118.8"/>
    <n v="5148.4800000000014"/>
    <x v="1"/>
    <x v="4"/>
    <x v="0"/>
    <d v="2025-06-05T00:00:00"/>
    <x v="6"/>
    <x v="0"/>
    <s v="Consumer"/>
  </r>
  <r>
    <x v="145"/>
    <s v="P1043"/>
    <n v="4"/>
    <n v="70083.89"/>
    <n v="5057.68"/>
    <n v="49853.17"/>
    <x v="0"/>
    <x v="4"/>
    <x v="0"/>
    <d v="2025-06-06T00:00:00"/>
    <x v="6"/>
    <x v="0"/>
    <s v="Consumer"/>
  </r>
  <r>
    <x v="146"/>
    <s v="P1044"/>
    <n v="2"/>
    <n v="15808.26"/>
    <n v="5766.98"/>
    <n v="4274.3000000000011"/>
    <x v="0"/>
    <x v="0"/>
    <x v="2"/>
    <d v="2025-06-29T00:00:00"/>
    <x v="6"/>
    <x v="0"/>
    <s v="Corporate"/>
  </r>
  <r>
    <x v="147"/>
    <s v="P1044"/>
    <n v="3"/>
    <n v="23030.240000000002"/>
    <n v="5412.91"/>
    <n v="6791.510000000002"/>
    <x v="0"/>
    <x v="0"/>
    <x v="0"/>
    <d v="2025-06-17T00:00:00"/>
    <x v="6"/>
    <x v="0"/>
    <s v="Consumer"/>
  </r>
  <r>
    <x v="148"/>
    <s v="P1044"/>
    <n v="3"/>
    <n v="23031.73"/>
    <n v="11939.07"/>
    <n v="-12785.48"/>
    <x v="1"/>
    <x v="0"/>
    <x v="2"/>
    <d v="2025-06-15T00:00:00"/>
    <x v="6"/>
    <x v="0"/>
    <s v="Corporate"/>
  </r>
  <r>
    <x v="149"/>
    <s v="P1044"/>
    <n v="2"/>
    <n v="21071.49"/>
    <n v="6612.77"/>
    <n v="7845.9500000000007"/>
    <x v="0"/>
    <x v="0"/>
    <x v="0"/>
    <d v="2025-06-03T00:00:00"/>
    <x v="6"/>
    <x v="0"/>
    <s v="Consumer"/>
  </r>
  <r>
    <x v="150"/>
    <s v="P1044"/>
    <n v="2"/>
    <n v="14861.6"/>
    <n v="1946.27"/>
    <n v="10969.060000000001"/>
    <x v="0"/>
    <x v="0"/>
    <x v="0"/>
    <d v="2025-06-25T00:00:00"/>
    <x v="6"/>
    <x v="0"/>
    <s v="Consumer"/>
  </r>
  <r>
    <x v="92"/>
    <s v="P1045"/>
    <n v="2"/>
    <n v="5179.8900000000003"/>
    <n v="516.61"/>
    <n v="4146.67"/>
    <x v="1"/>
    <x v="3"/>
    <x v="1"/>
    <d v="2025-06-23T00:00:00"/>
    <x v="6"/>
    <x v="0"/>
    <s v="Small Business"/>
  </r>
  <r>
    <x v="114"/>
    <s v="P1045"/>
    <n v="4"/>
    <n v="9956.9500000000007"/>
    <n v="516.61"/>
    <n v="7890.51"/>
    <x v="1"/>
    <x v="3"/>
    <x v="0"/>
    <d v="2025-06-12T00:00:00"/>
    <x v="6"/>
    <x v="1"/>
    <s v="Consumer"/>
  </r>
  <r>
    <x v="122"/>
    <s v="P1045"/>
    <n v="3"/>
    <n v="6861.31"/>
    <n v="5812.86"/>
    <n v="-10577.269999999997"/>
    <x v="1"/>
    <x v="3"/>
    <x v="0"/>
    <d v="2025-06-15T00:00:00"/>
    <x v="6"/>
    <x v="0"/>
    <s v="Consumer"/>
  </r>
  <r>
    <x v="151"/>
    <s v="P1045"/>
    <n v="1"/>
    <n v="2658.5"/>
    <n v="2144.79"/>
    <n v="513.71"/>
    <x v="0"/>
    <x v="3"/>
    <x v="1"/>
    <d v="2025-06-25T00:00:00"/>
    <x v="6"/>
    <x v="0"/>
    <s v="Small Business"/>
  </r>
  <r>
    <x v="152"/>
    <s v="P1045"/>
    <n v="3"/>
    <n v="7530.77"/>
    <n v="2144.79"/>
    <n v="1096.4000000000005"/>
    <x v="0"/>
    <x v="3"/>
    <x v="0"/>
    <d v="2025-06-07T00:00:00"/>
    <x v="6"/>
    <x v="1"/>
    <s v="Consumer"/>
  </r>
  <r>
    <x v="153"/>
    <s v="P1046"/>
    <n v="1"/>
    <n v="1875.91"/>
    <n v="10086.81"/>
    <n v="-8210.9"/>
    <x v="1"/>
    <x v="5"/>
    <x v="2"/>
    <d v="2025-06-11T00:00:00"/>
    <x v="6"/>
    <x v="0"/>
    <s v="Corporate"/>
  </r>
  <r>
    <x v="86"/>
    <s v="P1046"/>
    <n v="4"/>
    <n v="7060.84"/>
    <n v="10086.81"/>
    <n v="-33286.399999999994"/>
    <x v="0"/>
    <x v="5"/>
    <x v="0"/>
    <d v="2025-06-03T00:00:00"/>
    <x v="6"/>
    <x v="0"/>
    <s v="Consumer"/>
  </r>
  <r>
    <x v="154"/>
    <s v="P1046"/>
    <n v="4"/>
    <n v="7197.27"/>
    <n v="10086.81"/>
    <n v="-33149.97"/>
    <x v="0"/>
    <x v="5"/>
    <x v="0"/>
    <d v="2025-06-23T00:00:00"/>
    <x v="6"/>
    <x v="0"/>
    <s v="Consumer"/>
  </r>
  <r>
    <x v="106"/>
    <s v="P1046"/>
    <n v="1"/>
    <n v="1813.58"/>
    <n v="2935.19"/>
    <n v="-1121.6100000000001"/>
    <x v="0"/>
    <x v="5"/>
    <x v="2"/>
    <d v="2025-06-20T00:00:00"/>
    <x v="6"/>
    <x v="0"/>
    <s v="Corporate"/>
  </r>
  <r>
    <x v="118"/>
    <s v="P1046"/>
    <n v="3"/>
    <n v="6191.77"/>
    <n v="2935.19"/>
    <n v="-2613.7999999999993"/>
    <x v="1"/>
    <x v="5"/>
    <x v="1"/>
    <d v="2025-06-23T00:00:00"/>
    <x v="6"/>
    <x v="0"/>
    <s v="Small Business"/>
  </r>
  <r>
    <x v="155"/>
    <s v="P1046"/>
    <n v="2"/>
    <n v="3650.52"/>
    <n v="2935.19"/>
    <n v="-2219.86"/>
    <x v="1"/>
    <x v="5"/>
    <x v="2"/>
    <d v="2025-06-29T00:00:00"/>
    <x v="6"/>
    <x v="0"/>
    <s v="Corporate"/>
  </r>
  <r>
    <x v="41"/>
    <s v="P1047"/>
    <n v="4"/>
    <n v="12689.65"/>
    <n v="5483.96"/>
    <n v="-9246.19"/>
    <x v="0"/>
    <x v="3"/>
    <x v="0"/>
    <d v="2025-03-30T00:00:00"/>
    <x v="7"/>
    <x v="0"/>
    <s v="Consumer"/>
  </r>
  <r>
    <x v="4"/>
    <s v="P1047"/>
    <n v="1"/>
    <n v="4011.24"/>
    <n v="5483.96"/>
    <n v="-1472.7200000000003"/>
    <x v="1"/>
    <x v="3"/>
    <x v="0"/>
    <d v="2025-03-18T00:00:00"/>
    <x v="7"/>
    <x v="0"/>
    <s v="Consumer"/>
  </r>
  <r>
    <x v="156"/>
    <s v="P1048"/>
    <n v="2"/>
    <n v="35440.660000000003"/>
    <n v="10692.38"/>
    <n v="14055.900000000005"/>
    <x v="0"/>
    <x v="4"/>
    <x v="0"/>
    <d v="2025-03-26T00:00:00"/>
    <x v="7"/>
    <x v="3"/>
    <s v="Consumer"/>
  </r>
  <r>
    <x v="8"/>
    <s v="P1048"/>
    <n v="4"/>
    <n v="62843.92"/>
    <n v="295.87"/>
    <n v="61660.439999999995"/>
    <x v="0"/>
    <x v="4"/>
    <x v="1"/>
    <d v="2025-03-21T00:00:00"/>
    <x v="7"/>
    <x v="0"/>
    <s v="Small Business"/>
  </r>
  <r>
    <x v="157"/>
    <s v="P1049"/>
    <n v="1"/>
    <n v="6829.99"/>
    <n v="474.93"/>
    <n v="6355.0599999999995"/>
    <x v="0"/>
    <x v="5"/>
    <x v="2"/>
    <d v="2025-03-06T00:00:00"/>
    <x v="7"/>
    <x v="0"/>
    <s v="Corporate"/>
  </r>
  <r>
    <x v="104"/>
    <s v="P1049"/>
    <n v="3"/>
    <n v="21174.91"/>
    <n v="6213.42"/>
    <n v="2534.6499999999978"/>
    <x v="1"/>
    <x v="5"/>
    <x v="2"/>
    <d v="2025-03-12T00:00:00"/>
    <x v="7"/>
    <x v="3"/>
    <s v="Corporate"/>
  </r>
  <r>
    <x v="158"/>
    <s v="P1050"/>
    <n v="3"/>
    <n v="22786.87"/>
    <n v="10188.6"/>
    <n v="-7778.9300000000039"/>
    <x v="1"/>
    <x v="2"/>
    <x v="0"/>
    <d v="2025-03-19T00:00:00"/>
    <x v="7"/>
    <x v="0"/>
    <s v="Consumer"/>
  </r>
  <r>
    <x v="110"/>
    <s v="P1050"/>
    <n v="2"/>
    <n v="12590.57"/>
    <n v="7025.62"/>
    <n v="-1460.67"/>
    <x v="2"/>
    <x v="2"/>
    <x v="2"/>
    <d v="2025-03-12T00:00:00"/>
    <x v="7"/>
    <x v="0"/>
    <s v="Corporate"/>
  </r>
  <r>
    <x v="159"/>
    <s v="P1050"/>
    <n v="1"/>
    <n v="7621.48"/>
    <n v="6782.31"/>
    <n v="839.16999999999916"/>
    <x v="2"/>
    <x v="2"/>
    <x v="2"/>
    <d v="2025-03-20T00:00:00"/>
    <x v="7"/>
    <x v="0"/>
    <s v="Corporate"/>
  </r>
  <r>
    <x v="160"/>
    <s v="P1051"/>
    <n v="1"/>
    <n v="4526.7700000000004"/>
    <n v="2857.57"/>
    <n v="1669.2000000000003"/>
    <x v="2"/>
    <x v="2"/>
    <x v="0"/>
    <d v="2025-03-12T00:00:00"/>
    <x v="7"/>
    <x v="0"/>
    <s v="Consumer"/>
  </r>
  <r>
    <x v="161"/>
    <s v="P1051"/>
    <n v="1"/>
    <n v="5240.8900000000003"/>
    <n v="2857.57"/>
    <n v="2383.3200000000002"/>
    <x v="1"/>
    <x v="2"/>
    <x v="0"/>
    <d v="2025-03-10T00:00:00"/>
    <x v="7"/>
    <x v="0"/>
    <s v="Consumer"/>
  </r>
  <r>
    <x v="162"/>
    <s v="P1051"/>
    <n v="2"/>
    <n v="9837.8700000000008"/>
    <n v="11732.81"/>
    <n v="-13627.749999999998"/>
    <x v="0"/>
    <x v="2"/>
    <x v="2"/>
    <d v="2025-03-06T00:00:00"/>
    <x v="7"/>
    <x v="0"/>
    <s v="Corporate"/>
  </r>
  <r>
    <x v="120"/>
    <s v="P1051"/>
    <n v="3"/>
    <n v="16994.05"/>
    <n v="6453.17"/>
    <n v="-2365.4600000000028"/>
    <x v="0"/>
    <x v="2"/>
    <x v="0"/>
    <d v="2025-03-30T00:00:00"/>
    <x v="7"/>
    <x v="0"/>
    <s v="Consumer"/>
  </r>
  <r>
    <x v="6"/>
    <s v="P1052"/>
    <n v="3"/>
    <n v="6533.11"/>
    <n v="4835.8999999999996"/>
    <n v="-7974.5899999999992"/>
    <x v="0"/>
    <x v="1"/>
    <x v="0"/>
    <d v="2025-03-31T00:00:00"/>
    <x v="7"/>
    <x v="0"/>
    <s v="Consumer"/>
  </r>
  <r>
    <x v="163"/>
    <s v="P1052"/>
    <n v="3"/>
    <n v="8794.6200000000008"/>
    <n v="5412.91"/>
    <n v="-7444.1099999999988"/>
    <x v="1"/>
    <x v="1"/>
    <x v="0"/>
    <d v="2025-03-11T00:00:00"/>
    <x v="7"/>
    <x v="3"/>
    <s v="Consumer"/>
  </r>
  <r>
    <x v="164"/>
    <s v="P1052"/>
    <n v="2"/>
    <n v="4868.5600000000004"/>
    <n v="5412.91"/>
    <n v="-5957.2599999999993"/>
    <x v="0"/>
    <x v="1"/>
    <x v="0"/>
    <d v="2025-03-29T00:00:00"/>
    <x v="7"/>
    <x v="0"/>
    <s v="Consumer"/>
  </r>
  <r>
    <x v="165"/>
    <s v="P1052"/>
    <n v="3"/>
    <n v="8470.0499999999993"/>
    <n v="1195.19"/>
    <n v="4884.4799999999996"/>
    <x v="0"/>
    <x v="1"/>
    <x v="2"/>
    <d v="2025-03-13T00:00:00"/>
    <x v="7"/>
    <x v="0"/>
    <s v="Corporate"/>
  </r>
  <r>
    <x v="52"/>
    <s v="P1053"/>
    <n v="3"/>
    <n v="25388.07"/>
    <n v="7341.5"/>
    <n v="3363.5699999999997"/>
    <x v="1"/>
    <x v="4"/>
    <x v="2"/>
    <d v="2025-03-20T00:00:00"/>
    <x v="7"/>
    <x v="2"/>
    <s v="Corporate"/>
  </r>
  <r>
    <x v="122"/>
    <s v="P1053"/>
    <n v="1"/>
    <n v="8559.2900000000009"/>
    <n v="9316.44"/>
    <n v="-757.14999999999964"/>
    <x v="2"/>
    <x v="4"/>
    <x v="0"/>
    <d v="2025-03-06T00:00:00"/>
    <x v="7"/>
    <x v="0"/>
    <s v="Consumer"/>
  </r>
  <r>
    <x v="166"/>
    <s v="P1053"/>
    <n v="3"/>
    <n v="21784.97"/>
    <n v="10086.81"/>
    <n v="-8475.4599999999991"/>
    <x v="1"/>
    <x v="4"/>
    <x v="0"/>
    <d v="2025-03-19T00:00:00"/>
    <x v="7"/>
    <x v="0"/>
    <s v="Consumer"/>
  </r>
  <r>
    <x v="74"/>
    <s v="P1054"/>
    <n v="4"/>
    <n v="8713.85"/>
    <n v="4740.6000000000004"/>
    <n v="-10248.550000000001"/>
    <x v="1"/>
    <x v="1"/>
    <x v="0"/>
    <d v="2025-05-05T00:00:00"/>
    <x v="8"/>
    <x v="0"/>
    <s v="Consumer"/>
  </r>
  <r>
    <x v="167"/>
    <s v="P1055"/>
    <n v="2"/>
    <n v="27508.95"/>
    <n v="4936.1899999999996"/>
    <n v="17636.57"/>
    <x v="0"/>
    <x v="5"/>
    <x v="0"/>
    <d v="2025-05-19T00:00:00"/>
    <x v="8"/>
    <x v="3"/>
    <s v="Consumer"/>
  </r>
  <r>
    <x v="140"/>
    <s v="P1055"/>
    <n v="4"/>
    <n v="49205.279999999999"/>
    <n v="7144.88"/>
    <n v="20625.759999999998"/>
    <x v="2"/>
    <x v="5"/>
    <x v="2"/>
    <d v="2025-05-25T00:00:00"/>
    <x v="8"/>
    <x v="0"/>
    <s v="Corporate"/>
  </r>
  <r>
    <x v="167"/>
    <s v="P1056"/>
    <n v="4"/>
    <n v="29793.57"/>
    <n v="295.87"/>
    <n v="28610.09"/>
    <x v="1"/>
    <x v="4"/>
    <x v="0"/>
    <d v="2025-05-01T00:00:00"/>
    <x v="8"/>
    <x v="3"/>
    <s v="Consumer"/>
  </r>
  <r>
    <x v="94"/>
    <s v="P1056"/>
    <n v="1"/>
    <n v="6692.43"/>
    <n v="4535.12"/>
    <n v="2157.3100000000004"/>
    <x v="0"/>
    <x v="4"/>
    <x v="0"/>
    <d v="2025-05-21T00:00:00"/>
    <x v="8"/>
    <x v="0"/>
    <s v="Consumer"/>
  </r>
  <r>
    <x v="168"/>
    <s v="P1056"/>
    <n v="3"/>
    <n v="16101.66"/>
    <n v="4806.74"/>
    <n v="1681.4400000000005"/>
    <x v="1"/>
    <x v="4"/>
    <x v="2"/>
    <d v="2025-05-14T00:00:00"/>
    <x v="8"/>
    <x v="3"/>
    <s v="Corporate"/>
  </r>
  <r>
    <x v="169"/>
    <s v="P1056"/>
    <n v="3"/>
    <n v="19250.72"/>
    <n v="6213.42"/>
    <n v="610.45999999999913"/>
    <x v="0"/>
    <x v="4"/>
    <x v="0"/>
    <d v="2025-05-13T00:00:00"/>
    <x v="8"/>
    <x v="1"/>
    <s v="Consumer"/>
  </r>
  <r>
    <x v="44"/>
    <s v="P1056"/>
    <n v="2"/>
    <n v="11993.88"/>
    <n v="6213.42"/>
    <n v="-432.96000000000095"/>
    <x v="1"/>
    <x v="4"/>
    <x v="0"/>
    <d v="2025-05-10T00:00:00"/>
    <x v="8"/>
    <x v="0"/>
    <s v="Consumer"/>
  </r>
  <r>
    <x v="47"/>
    <s v="P1056"/>
    <n v="2"/>
    <n v="13031.7"/>
    <n v="680.62"/>
    <n v="11670.460000000001"/>
    <x v="0"/>
    <x v="4"/>
    <x v="2"/>
    <d v="2025-05-06T00:00:00"/>
    <x v="8"/>
    <x v="0"/>
    <s v="Corporate"/>
  </r>
  <r>
    <x v="125"/>
    <s v="P1056"/>
    <n v="2"/>
    <n v="12413.76"/>
    <n v="4176.26"/>
    <n v="4061.24"/>
    <x v="1"/>
    <x v="4"/>
    <x v="0"/>
    <d v="2025-05-17T00:00:00"/>
    <x v="8"/>
    <x v="0"/>
    <s v="Consumer"/>
  </r>
  <r>
    <x v="170"/>
    <s v="P1056"/>
    <n v="3"/>
    <n v="22251.39"/>
    <n v="4176.26"/>
    <n v="9722.6099999999988"/>
    <x v="1"/>
    <x v="4"/>
    <x v="0"/>
    <d v="2025-05-01T00:00:00"/>
    <x v="8"/>
    <x v="0"/>
    <s v="Consumer"/>
  </r>
  <r>
    <x v="42"/>
    <s v="P1057"/>
    <n v="4"/>
    <n v="26061.279999999999"/>
    <n v="9531.89"/>
    <n v="-12066.279999999999"/>
    <x v="1"/>
    <x v="0"/>
    <x v="2"/>
    <d v="2025-05-26T00:00:00"/>
    <x v="8"/>
    <x v="0"/>
    <s v="Corporate"/>
  </r>
  <r>
    <x v="171"/>
    <s v="P1057"/>
    <n v="3"/>
    <n v="22195.54"/>
    <n v="1349.93"/>
    <n v="18145.75"/>
    <x v="0"/>
    <x v="0"/>
    <x v="0"/>
    <d v="2025-05-25T00:00:00"/>
    <x v="8"/>
    <x v="0"/>
    <s v="Consumer"/>
  </r>
  <r>
    <x v="40"/>
    <s v="P1057"/>
    <n v="4"/>
    <n v="26332.43"/>
    <n v="1349.93"/>
    <n v="20932.71"/>
    <x v="1"/>
    <x v="0"/>
    <x v="0"/>
    <d v="2025-05-02T00:00:00"/>
    <x v="8"/>
    <x v="0"/>
    <s v="Consumer"/>
  </r>
  <r>
    <x v="172"/>
    <s v="P1057"/>
    <n v="1"/>
    <n v="6180.44"/>
    <n v="6443.36"/>
    <n v="-262.92000000000007"/>
    <x v="2"/>
    <x v="0"/>
    <x v="0"/>
    <d v="2025-05-17T00:00:00"/>
    <x v="8"/>
    <x v="0"/>
    <s v="Consumer"/>
  </r>
  <r>
    <x v="113"/>
    <s v="P1057"/>
    <n v="2"/>
    <n v="15102.77"/>
    <n v="11668.5"/>
    <n v="-8234.23"/>
    <x v="1"/>
    <x v="0"/>
    <x v="2"/>
    <d v="2025-05-12T00:00:00"/>
    <x v="8"/>
    <x v="3"/>
    <s v="Corporate"/>
  </r>
  <r>
    <x v="173"/>
    <s v="P1058"/>
    <n v="3"/>
    <n v="21472.46"/>
    <n v="11118.8"/>
    <n v="-11883.939999999995"/>
    <x v="1"/>
    <x v="3"/>
    <x v="0"/>
    <d v="2025-05-10T00:00:00"/>
    <x v="8"/>
    <x v="0"/>
    <s v="Consumer"/>
  </r>
  <r>
    <x v="174"/>
    <s v="P1059"/>
    <n v="1"/>
    <n v="7115.78"/>
    <n v="4539.2"/>
    <n v="2576.58"/>
    <x v="0"/>
    <x v="0"/>
    <x v="0"/>
    <d v="2025-05-21T00:00:00"/>
    <x v="8"/>
    <x v="0"/>
    <s v="Consumer"/>
  </r>
  <r>
    <x v="175"/>
    <s v="P1059"/>
    <n v="2"/>
    <n v="16011.34"/>
    <n v="4591.42"/>
    <n v="6828.5"/>
    <x v="2"/>
    <x v="0"/>
    <x v="0"/>
    <d v="2025-05-31T00:00:00"/>
    <x v="8"/>
    <x v="3"/>
    <s v="Consumer"/>
  </r>
  <r>
    <x v="176"/>
    <s v="P1059"/>
    <n v="4"/>
    <n v="27137.8"/>
    <n v="5412.91"/>
    <n v="5486.16"/>
    <x v="1"/>
    <x v="0"/>
    <x v="2"/>
    <d v="2025-05-13T00:00:00"/>
    <x v="8"/>
    <x v="0"/>
    <s v="Corporate"/>
  </r>
  <r>
    <x v="177"/>
    <s v="P1059"/>
    <n v="4"/>
    <n v="29081.65"/>
    <n v="1946.27"/>
    <n v="21296.57"/>
    <x v="0"/>
    <x v="0"/>
    <x v="0"/>
    <d v="2025-05-12T00:00:00"/>
    <x v="8"/>
    <x v="3"/>
    <s v="Consumer"/>
  </r>
  <r>
    <x v="159"/>
    <s v="P1059"/>
    <n v="1"/>
    <n v="8847.33"/>
    <n v="11653.29"/>
    <n v="-2805.9600000000009"/>
    <x v="2"/>
    <x v="0"/>
    <x v="2"/>
    <d v="2025-05-31T00:00:00"/>
    <x v="8"/>
    <x v="0"/>
    <s v="Corporate"/>
  </r>
  <r>
    <x v="39"/>
    <s v="P1059"/>
    <n v="1"/>
    <n v="8257.52"/>
    <n v="11764.29"/>
    <n v="-3506.7700000000004"/>
    <x v="0"/>
    <x v="0"/>
    <x v="2"/>
    <d v="2025-05-21T00:00:00"/>
    <x v="8"/>
    <x v="0"/>
    <s v="Corporate"/>
  </r>
  <r>
    <x v="178"/>
    <s v="P1059"/>
    <n v="4"/>
    <n v="26055.9"/>
    <n v="5812.86"/>
    <n v="2804.4600000000028"/>
    <x v="1"/>
    <x v="0"/>
    <x v="0"/>
    <d v="2025-05-25T00:00:00"/>
    <x v="8"/>
    <x v="3"/>
    <s v="Consumer"/>
  </r>
  <r>
    <x v="145"/>
    <s v="P1060"/>
    <n v="1"/>
    <n v="17017.36"/>
    <n v="8177.04"/>
    <n v="8840.32"/>
    <x v="0"/>
    <x v="5"/>
    <x v="0"/>
    <d v="2025-05-23T00:00:00"/>
    <x v="8"/>
    <x v="0"/>
    <s v="Consumer"/>
  </r>
  <r>
    <x v="2"/>
    <s v="P1061"/>
    <n v="3"/>
    <n v="31715.119999999999"/>
    <n v="6579.03"/>
    <n v="11978.029999999999"/>
    <x v="0"/>
    <x v="4"/>
    <x v="1"/>
    <d v="2025-11-06T00:00:00"/>
    <x v="9"/>
    <x v="0"/>
    <s v="Small Business"/>
  </r>
  <r>
    <x v="148"/>
    <s v="P1061"/>
    <n v="4"/>
    <n v="35723.599999999999"/>
    <n v="2831.41"/>
    <n v="24397.96"/>
    <x v="1"/>
    <x v="4"/>
    <x v="2"/>
    <d v="2025-11-16T00:00:00"/>
    <x v="9"/>
    <x v="0"/>
    <s v="Corporate"/>
  </r>
  <r>
    <x v="83"/>
    <s v="P1061"/>
    <n v="2"/>
    <n v="16815.18"/>
    <n v="2831.41"/>
    <n v="11152.36"/>
    <x v="1"/>
    <x v="4"/>
    <x v="0"/>
    <d v="2025-11-14T00:00:00"/>
    <x v="9"/>
    <x v="0"/>
    <s v="Consumer"/>
  </r>
  <r>
    <x v="45"/>
    <s v="P1061"/>
    <n v="3"/>
    <n v="32101.82"/>
    <n v="2831.41"/>
    <n v="23607.59"/>
    <x v="2"/>
    <x v="4"/>
    <x v="0"/>
    <d v="2025-11-01T00:00:00"/>
    <x v="9"/>
    <x v="0"/>
    <s v="Consumer"/>
  </r>
  <r>
    <x v="179"/>
    <s v="P1062"/>
    <n v="2"/>
    <n v="3841.32"/>
    <n v="474.93"/>
    <n v="2891.46"/>
    <x v="0"/>
    <x v="5"/>
    <x v="0"/>
    <d v="2025-11-19T00:00:00"/>
    <x v="9"/>
    <x v="0"/>
    <s v="Consumer"/>
  </r>
  <r>
    <x v="180"/>
    <s v="P1062"/>
    <n v="4"/>
    <n v="6055.43"/>
    <n v="7802.03"/>
    <n v="-25152.69"/>
    <x v="0"/>
    <x v="5"/>
    <x v="2"/>
    <d v="2025-11-18T00:00:00"/>
    <x v="9"/>
    <x v="0"/>
    <s v="Corporate"/>
  </r>
  <r>
    <x v="104"/>
    <s v="P1063"/>
    <n v="4"/>
    <n v="47508.66"/>
    <n v="11367.74"/>
    <n v="2037.7000000000044"/>
    <x v="0"/>
    <x v="3"/>
    <x v="2"/>
    <d v="2025-11-06T00:00:00"/>
    <x v="9"/>
    <x v="3"/>
    <s v="Corporate"/>
  </r>
  <r>
    <x v="147"/>
    <s v="P1063"/>
    <n v="2"/>
    <n v="21771.82"/>
    <n v="4640.09"/>
    <n v="12491.64"/>
    <x v="0"/>
    <x v="3"/>
    <x v="0"/>
    <d v="2025-11-28T00:00:00"/>
    <x v="9"/>
    <x v="0"/>
    <s v="Consumer"/>
  </r>
  <r>
    <x v="181"/>
    <s v="P1063"/>
    <n v="2"/>
    <n v="19848.490000000002"/>
    <n v="9531.89"/>
    <n v="784.71000000000276"/>
    <x v="1"/>
    <x v="3"/>
    <x v="0"/>
    <d v="2025-11-22T00:00:00"/>
    <x v="9"/>
    <x v="0"/>
    <s v="Consumer"/>
  </r>
  <r>
    <x v="113"/>
    <s v="P1063"/>
    <n v="3"/>
    <n v="25375.9"/>
    <n v="6443.36"/>
    <n v="6045.8200000000033"/>
    <x v="2"/>
    <x v="3"/>
    <x v="2"/>
    <d v="2025-11-07T00:00:00"/>
    <x v="9"/>
    <x v="3"/>
    <s v="Corporate"/>
  </r>
  <r>
    <x v="182"/>
    <s v="P1064"/>
    <n v="2"/>
    <n v="4887.5"/>
    <n v="7025.62"/>
    <n v="-9163.74"/>
    <x v="1"/>
    <x v="2"/>
    <x v="2"/>
    <d v="2025-11-30T00:00:00"/>
    <x v="9"/>
    <x v="0"/>
    <s v="Corporate"/>
  </r>
  <r>
    <x v="134"/>
    <s v="P1064"/>
    <n v="4"/>
    <n v="10719.77"/>
    <n v="6782.31"/>
    <n v="-16409.47"/>
    <x v="0"/>
    <x v="2"/>
    <x v="0"/>
    <d v="2025-11-26T00:00:00"/>
    <x v="9"/>
    <x v="0"/>
    <s v="Consumer"/>
  </r>
  <r>
    <x v="135"/>
    <s v="P1064"/>
    <n v="3"/>
    <n v="7829.68"/>
    <n v="1397.32"/>
    <n v="3637.7200000000003"/>
    <x v="2"/>
    <x v="2"/>
    <x v="2"/>
    <d v="2025-11-25T00:00:00"/>
    <x v="9"/>
    <x v="0"/>
    <s v="Corporate"/>
  </r>
  <r>
    <x v="156"/>
    <s v="P1064"/>
    <n v="2"/>
    <n v="4554.3900000000003"/>
    <n v="11668.5"/>
    <n v="-18782.61"/>
    <x v="0"/>
    <x v="2"/>
    <x v="0"/>
    <d v="2025-11-24T00:00:00"/>
    <x v="9"/>
    <x v="3"/>
    <s v="Consumer"/>
  </r>
  <r>
    <x v="84"/>
    <s v="P1064"/>
    <n v="4"/>
    <n v="11325.29"/>
    <n v="11668.5"/>
    <n v="-35348.71"/>
    <x v="0"/>
    <x v="2"/>
    <x v="0"/>
    <d v="2025-11-11T00:00:00"/>
    <x v="9"/>
    <x v="1"/>
    <s v="Consumer"/>
  </r>
  <r>
    <x v="36"/>
    <s v="P1064"/>
    <n v="1"/>
    <n v="3123.95"/>
    <n v="6453.17"/>
    <n v="-3329.2200000000003"/>
    <x v="2"/>
    <x v="2"/>
    <x v="0"/>
    <d v="2025-11-29T00:00:00"/>
    <x v="9"/>
    <x v="0"/>
    <s v="Consumer"/>
  </r>
  <r>
    <x v="183"/>
    <s v="P1065"/>
    <n v="4"/>
    <n v="2837.18"/>
    <n v="1759.1"/>
    <n v="-4199.2199999999993"/>
    <x v="0"/>
    <x v="2"/>
    <x v="2"/>
    <d v="2025-11-01T00:00:00"/>
    <x v="9"/>
    <x v="2"/>
    <s v="Corporate"/>
  </r>
  <r>
    <x v="160"/>
    <s v="P1065"/>
    <n v="2"/>
    <n v="1531.07"/>
    <n v="5057.68"/>
    <n v="-8584.2900000000009"/>
    <x v="2"/>
    <x v="2"/>
    <x v="0"/>
    <d v="2025-11-09T00:00:00"/>
    <x v="9"/>
    <x v="0"/>
    <s v="Consumer"/>
  </r>
  <r>
    <x v="162"/>
    <s v="P1065"/>
    <n v="3"/>
    <n v="2418.52"/>
    <n v="5057.68"/>
    <n v="-12754.52"/>
    <x v="0"/>
    <x v="2"/>
    <x v="2"/>
    <d v="2025-11-24T00:00:00"/>
    <x v="9"/>
    <x v="0"/>
    <s v="Corporate"/>
  </r>
  <r>
    <x v="121"/>
    <s v="P1065"/>
    <n v="1"/>
    <n v="834.08"/>
    <n v="1892.68"/>
    <n v="-1058.5999999999999"/>
    <x v="0"/>
    <x v="2"/>
    <x v="0"/>
    <d v="2025-11-19T00:00:00"/>
    <x v="9"/>
    <x v="3"/>
    <s v="Consumer"/>
  </r>
  <r>
    <x v="184"/>
    <s v="P1066"/>
    <n v="1"/>
    <n v="19141.09"/>
    <n v="4591.42"/>
    <n v="14549.67"/>
    <x v="2"/>
    <x v="5"/>
    <x v="0"/>
    <d v="2025-11-10T00:00:00"/>
    <x v="9"/>
    <x v="0"/>
    <s v="Consumer"/>
  </r>
  <r>
    <x v="99"/>
    <s v="P1066"/>
    <n v="2"/>
    <n v="27209.01"/>
    <n v="4591.42"/>
    <n v="18026.169999999998"/>
    <x v="2"/>
    <x v="5"/>
    <x v="2"/>
    <d v="2025-11-22T00:00:00"/>
    <x v="9"/>
    <x v="0"/>
    <s v="Corporate"/>
  </r>
  <r>
    <x v="185"/>
    <s v="P1066"/>
    <n v="1"/>
    <n v="16111.38"/>
    <n v="5412.91"/>
    <n v="10698.47"/>
    <x v="2"/>
    <x v="5"/>
    <x v="0"/>
    <d v="2025-11-14T00:00:00"/>
    <x v="9"/>
    <x v="0"/>
    <s v="Consumer"/>
  </r>
  <r>
    <x v="54"/>
    <s v="P1066"/>
    <n v="1"/>
    <n v="18793.23"/>
    <n v="6612.77"/>
    <n v="12180.46"/>
    <x v="2"/>
    <x v="5"/>
    <x v="0"/>
    <d v="2025-11-20T00:00:00"/>
    <x v="9"/>
    <x v="0"/>
    <s v="Consumer"/>
  </r>
  <r>
    <x v="186"/>
    <s v="P1066"/>
    <n v="3"/>
    <n v="41019.42"/>
    <n v="6612.77"/>
    <n v="21181.109999999997"/>
    <x v="0"/>
    <x v="5"/>
    <x v="0"/>
    <d v="2025-11-24T00:00:00"/>
    <x v="9"/>
    <x v="0"/>
    <s v="Consumer"/>
  </r>
  <r>
    <x v="187"/>
    <s v="P1066"/>
    <n v="2"/>
    <n v="35370.22"/>
    <n v="1195.19"/>
    <n v="32979.840000000004"/>
    <x v="1"/>
    <x v="5"/>
    <x v="0"/>
    <d v="2025-11-16T00:00:00"/>
    <x v="9"/>
    <x v="1"/>
    <s v="Consumer"/>
  </r>
  <r>
    <x v="188"/>
    <s v="P1066"/>
    <n v="1"/>
    <n v="13577.68"/>
    <n v="11764.29"/>
    <n v="1813.3899999999994"/>
    <x v="2"/>
    <x v="5"/>
    <x v="2"/>
    <d v="2025-11-20T00:00:00"/>
    <x v="9"/>
    <x v="1"/>
    <s v="Corporate"/>
  </r>
  <r>
    <x v="142"/>
    <s v="P1067"/>
    <n v="3"/>
    <n v="32198.73"/>
    <n v="2144.79"/>
    <n v="25764.36"/>
    <x v="2"/>
    <x v="1"/>
    <x v="0"/>
    <d v="2025-11-20T00:00:00"/>
    <x v="9"/>
    <x v="0"/>
    <s v="Consumer"/>
  </r>
  <r>
    <x v="42"/>
    <s v="P1067"/>
    <n v="3"/>
    <n v="39889.699999999997"/>
    <n v="2144.79"/>
    <n v="33455.329999999994"/>
    <x v="1"/>
    <x v="1"/>
    <x v="2"/>
    <d v="2025-11-11T00:00:00"/>
    <x v="9"/>
    <x v="0"/>
    <s v="Corporate"/>
  </r>
  <r>
    <x v="189"/>
    <s v="P1067"/>
    <n v="2"/>
    <n v="27734.81"/>
    <n v="2249.48"/>
    <n v="23235.850000000002"/>
    <x v="2"/>
    <x v="1"/>
    <x v="1"/>
    <d v="2025-11-10T00:00:00"/>
    <x v="9"/>
    <x v="0"/>
    <s v="Small Business"/>
  </r>
  <r>
    <x v="101"/>
    <s v="P1067"/>
    <n v="3"/>
    <n v="45831.12"/>
    <n v="2249.48"/>
    <n v="39082.68"/>
    <x v="0"/>
    <x v="1"/>
    <x v="0"/>
    <d v="2025-11-16T00:00:00"/>
    <x v="9"/>
    <x v="0"/>
    <s v="Consumer"/>
  </r>
  <r>
    <x v="190"/>
    <s v="P1067"/>
    <n v="3"/>
    <n v="41282.53"/>
    <n v="4740.6000000000004"/>
    <n v="27060.729999999996"/>
    <x v="2"/>
    <x v="1"/>
    <x v="0"/>
    <d v="2025-10-16T00:00:00"/>
    <x v="10"/>
    <x v="0"/>
    <s v="Consumer"/>
  </r>
  <r>
    <x v="191"/>
    <s v="P1068"/>
    <n v="2"/>
    <n v="35155.730000000003"/>
    <n v="4936.1899999999996"/>
    <n v="25283.350000000006"/>
    <x v="0"/>
    <x v="4"/>
    <x v="2"/>
    <d v="2025-10-19T00:00:00"/>
    <x v="10"/>
    <x v="0"/>
    <s v="Corporate"/>
  </r>
  <r>
    <x v="192"/>
    <s v="P1068"/>
    <n v="4"/>
    <n v="58449.1"/>
    <n v="2831.41"/>
    <n v="47123.46"/>
    <x v="2"/>
    <x v="4"/>
    <x v="0"/>
    <d v="2025-10-24T00:00:00"/>
    <x v="10"/>
    <x v="0"/>
    <s v="Consumer"/>
  </r>
  <r>
    <x v="150"/>
    <s v="P1068"/>
    <n v="1"/>
    <n v="17188.189999999999"/>
    <n v="7014.31"/>
    <n v="10173.879999999997"/>
    <x v="0"/>
    <x v="4"/>
    <x v="0"/>
    <d v="2025-10-13T00:00:00"/>
    <x v="10"/>
    <x v="0"/>
    <s v="Consumer"/>
  </r>
  <r>
    <x v="133"/>
    <s v="P1069"/>
    <n v="2"/>
    <n v="16499.689999999999"/>
    <n v="474.93"/>
    <n v="15549.829999999998"/>
    <x v="0"/>
    <x v="4"/>
    <x v="1"/>
    <d v="2025-10-04T00:00:00"/>
    <x v="10"/>
    <x v="0"/>
    <s v="Small Business"/>
  </r>
  <r>
    <x v="61"/>
    <s v="P1069"/>
    <n v="2"/>
    <n v="13543.95"/>
    <n v="11367.74"/>
    <n v="-9191.5299999999988"/>
    <x v="0"/>
    <x v="4"/>
    <x v="2"/>
    <d v="2025-10-11T00:00:00"/>
    <x v="10"/>
    <x v="0"/>
    <s v="Corporate"/>
  </r>
  <r>
    <x v="193"/>
    <s v="P1069"/>
    <n v="4"/>
    <n v="33234.36"/>
    <n v="6279.29"/>
    <n v="8117.2000000000007"/>
    <x v="0"/>
    <x v="4"/>
    <x v="0"/>
    <d v="2025-10-21T00:00:00"/>
    <x v="10"/>
    <x v="0"/>
    <s v="Consumer"/>
  </r>
  <r>
    <x v="194"/>
    <s v="P1070"/>
    <n v="3"/>
    <n v="24915.08"/>
    <n v="4722.6099999999997"/>
    <n v="10747.250000000004"/>
    <x v="1"/>
    <x v="2"/>
    <x v="0"/>
    <d v="2025-10-20T00:00:00"/>
    <x v="10"/>
    <x v="0"/>
    <s v="Consumer"/>
  </r>
  <r>
    <x v="195"/>
    <s v="P1070"/>
    <n v="2"/>
    <n v="18141.22"/>
    <n v="9531.89"/>
    <n v="-922.55999999999767"/>
    <x v="0"/>
    <x v="2"/>
    <x v="2"/>
    <d v="2025-10-06T00:00:00"/>
    <x v="10"/>
    <x v="0"/>
    <s v="Corporate"/>
  </r>
  <r>
    <x v="196"/>
    <s v="P1070"/>
    <n v="2"/>
    <n v="18299.61"/>
    <n v="10124.42"/>
    <n v="-1949.2299999999996"/>
    <x v="1"/>
    <x v="2"/>
    <x v="2"/>
    <d v="2025-10-31T00:00:00"/>
    <x v="10"/>
    <x v="0"/>
    <s v="Corporate"/>
  </r>
  <r>
    <x v="197"/>
    <s v="P1071"/>
    <n v="2"/>
    <n v="6548.22"/>
    <n v="2133.21"/>
    <n v="2281.8000000000002"/>
    <x v="1"/>
    <x v="0"/>
    <x v="2"/>
    <d v="2025-10-02T00:00:00"/>
    <x v="10"/>
    <x v="0"/>
    <s v="Corporate"/>
  </r>
  <r>
    <x v="49"/>
    <s v="P1071"/>
    <n v="1"/>
    <n v="2995.28"/>
    <n v="5057.68"/>
    <n v="-2062.4"/>
    <x v="0"/>
    <x v="0"/>
    <x v="0"/>
    <d v="2025-10-10T00:00:00"/>
    <x v="10"/>
    <x v="0"/>
    <s v="Consumer"/>
  </r>
  <r>
    <x v="198"/>
    <s v="P1072"/>
    <n v="2"/>
    <n v="9593.9599999999991"/>
    <n v="5057.68"/>
    <n v="-521.40000000000146"/>
    <x v="0"/>
    <x v="3"/>
    <x v="0"/>
    <d v="2025-10-20T00:00:00"/>
    <x v="10"/>
    <x v="0"/>
    <s v="Consumer"/>
  </r>
  <r>
    <x v="199"/>
    <s v="P1072"/>
    <n v="1"/>
    <n v="4844.37"/>
    <n v="4835.8999999999996"/>
    <n v="8.4700000000002547"/>
    <x v="0"/>
    <x v="3"/>
    <x v="0"/>
    <d v="2025-10-28T00:00:00"/>
    <x v="10"/>
    <x v="0"/>
    <s v="Consumer"/>
  </r>
  <r>
    <x v="24"/>
    <s v="P1072"/>
    <n v="1"/>
    <n v="3991.7"/>
    <n v="1691.07"/>
    <n v="2300.63"/>
    <x v="2"/>
    <x v="3"/>
    <x v="0"/>
    <d v="2025-10-25T00:00:00"/>
    <x v="10"/>
    <x v="0"/>
    <s v="Consumer"/>
  </r>
  <r>
    <x v="200"/>
    <s v="P1072"/>
    <n v="3"/>
    <n v="14668.97"/>
    <n v="1691.07"/>
    <n v="9595.7599999999984"/>
    <x v="2"/>
    <x v="3"/>
    <x v="0"/>
    <d v="2025-10-15T00:00:00"/>
    <x v="10"/>
    <x v="0"/>
    <s v="Consumer"/>
  </r>
  <r>
    <x v="55"/>
    <s v="P1072"/>
    <n v="4"/>
    <n v="17476.27"/>
    <n v="10050.44"/>
    <n v="-22725.49"/>
    <x v="1"/>
    <x v="3"/>
    <x v="0"/>
    <d v="2025-10-27T00:00:00"/>
    <x v="10"/>
    <x v="0"/>
    <s v="Consumer"/>
  </r>
  <r>
    <x v="201"/>
    <s v="P1072"/>
    <n v="2"/>
    <n v="9195.1299999999992"/>
    <n v="4591.42"/>
    <n v="12.289999999999054"/>
    <x v="0"/>
    <x v="3"/>
    <x v="0"/>
    <d v="2025-10-10T00:00:00"/>
    <x v="10"/>
    <x v="0"/>
    <s v="Consumer"/>
  </r>
  <r>
    <x v="202"/>
    <s v="P1073"/>
    <n v="3"/>
    <n v="43543.38"/>
    <n v="9316.44"/>
    <n v="15594.059999999998"/>
    <x v="1"/>
    <x v="0"/>
    <x v="0"/>
    <d v="2025-10-08T00:00:00"/>
    <x v="10"/>
    <x v="3"/>
    <s v="Consumer"/>
  </r>
  <r>
    <x v="203"/>
    <s v="P1073"/>
    <n v="1"/>
    <n v="14044.87"/>
    <n v="4370.8"/>
    <n v="9674.07"/>
    <x v="0"/>
    <x v="0"/>
    <x v="0"/>
    <d v="2025-10-19T00:00:00"/>
    <x v="10"/>
    <x v="0"/>
    <s v="Consumer"/>
  </r>
  <r>
    <x v="204"/>
    <s v="P1073"/>
    <n v="1"/>
    <n v="14414.93"/>
    <n v="4370.8"/>
    <n v="10044.130000000001"/>
    <x v="1"/>
    <x v="0"/>
    <x v="2"/>
    <d v="2025-10-18T00:00:00"/>
    <x v="10"/>
    <x v="0"/>
    <s v="Corporate"/>
  </r>
  <r>
    <x v="205"/>
    <s v="P1073"/>
    <n v="3"/>
    <n v="34922.21"/>
    <n v="9947.76"/>
    <n v="5078.93"/>
    <x v="0"/>
    <x v="0"/>
    <x v="0"/>
    <d v="2025-10-16T00:00:00"/>
    <x v="10"/>
    <x v="3"/>
    <s v="Consumer"/>
  </r>
  <r>
    <x v="175"/>
    <s v="P1074"/>
    <n v="3"/>
    <n v="16789.95"/>
    <n v="6163.24"/>
    <n v="-1699.7700000000004"/>
    <x v="0"/>
    <x v="0"/>
    <x v="0"/>
    <d v="2025-10-02T00:00:00"/>
    <x v="10"/>
    <x v="3"/>
    <s v="Consumer"/>
  </r>
  <r>
    <x v="206"/>
    <s v="P1074"/>
    <n v="2"/>
    <n v="11697.51"/>
    <n v="6163.24"/>
    <n v="-628.96999999999935"/>
    <x v="1"/>
    <x v="0"/>
    <x v="0"/>
    <d v="2025-10-01T00:00:00"/>
    <x v="10"/>
    <x v="0"/>
    <s v="Consumer"/>
  </r>
  <r>
    <x v="189"/>
    <s v="P1074"/>
    <n v="4"/>
    <n v="27497.54"/>
    <n v="7144.88"/>
    <n v="-1081.9799999999996"/>
    <x v="1"/>
    <x v="0"/>
    <x v="1"/>
    <d v="2025-09-27T00:00:00"/>
    <x v="11"/>
    <x v="0"/>
    <s v="Small Business"/>
  </r>
  <r>
    <x v="175"/>
    <s v="P1075"/>
    <n v="3"/>
    <n v="39442.1"/>
    <n v="7014.31"/>
    <n v="18399.169999999998"/>
    <x v="1"/>
    <x v="5"/>
    <x v="0"/>
    <d v="2025-09-13T00:00:00"/>
    <x v="11"/>
    <x v="3"/>
    <s v="Consumer"/>
  </r>
  <r>
    <x v="76"/>
    <s v="P1075"/>
    <n v="2"/>
    <n v="23117.46"/>
    <n v="9148.31"/>
    <n v="4820.84"/>
    <x v="1"/>
    <x v="5"/>
    <x v="1"/>
    <d v="2025-09-22T00:00:00"/>
    <x v="11"/>
    <x v="0"/>
    <s v="Small Business"/>
  </r>
  <r>
    <x v="54"/>
    <s v="P1075"/>
    <n v="3"/>
    <n v="42730.22"/>
    <n v="1321.65"/>
    <n v="38765.270000000004"/>
    <x v="1"/>
    <x v="5"/>
    <x v="0"/>
    <d v="2025-09-01T00:00:00"/>
    <x v="11"/>
    <x v="0"/>
    <s v="Consumer"/>
  </r>
  <r>
    <x v="8"/>
    <s v="P1075"/>
    <n v="3"/>
    <n v="45455.4"/>
    <n v="295.87"/>
    <n v="44567.79"/>
    <x v="1"/>
    <x v="5"/>
    <x v="1"/>
    <d v="2025-09-28T00:00:00"/>
    <x v="11"/>
    <x v="0"/>
    <s v="Small Business"/>
  </r>
  <r>
    <x v="84"/>
    <s v="P1075"/>
    <n v="1"/>
    <n v="11821.2"/>
    <n v="4535.12"/>
    <n v="7286.0800000000008"/>
    <x v="0"/>
    <x v="5"/>
    <x v="0"/>
    <d v="2025-09-27T00:00:00"/>
    <x v="11"/>
    <x v="1"/>
    <s v="Consumer"/>
  </r>
  <r>
    <x v="207"/>
    <s v="P1075"/>
    <n v="4"/>
    <n v="60411.97"/>
    <n v="4535.12"/>
    <n v="42271.490000000005"/>
    <x v="0"/>
    <x v="5"/>
    <x v="0"/>
    <d v="2025-09-25T00:00:00"/>
    <x v="11"/>
    <x v="0"/>
    <s v="Consumer"/>
  </r>
  <r>
    <x v="73"/>
    <s v="P1075"/>
    <n v="1"/>
    <n v="15658.18"/>
    <n v="474.93"/>
    <n v="15183.25"/>
    <x v="0"/>
    <x v="5"/>
    <x v="0"/>
    <d v="2025-09-12T00:00:00"/>
    <x v="11"/>
    <x v="0"/>
    <s v="Consumer"/>
  </r>
  <r>
    <x v="117"/>
    <s v="P1075"/>
    <n v="1"/>
    <n v="15226.79"/>
    <n v="474.93"/>
    <n v="14751.86"/>
    <x v="2"/>
    <x v="5"/>
    <x v="0"/>
    <d v="2025-09-08T00:00:00"/>
    <x v="11"/>
    <x v="0"/>
    <s v="Consumer"/>
  </r>
  <r>
    <x v="131"/>
    <s v="P1075"/>
    <n v="1"/>
    <n v="15941.96"/>
    <n v="474.93"/>
    <n v="15467.029999999999"/>
    <x v="1"/>
    <x v="5"/>
    <x v="0"/>
    <d v="2025-09-21T00:00:00"/>
    <x v="11"/>
    <x v="0"/>
    <s v="Consumer"/>
  </r>
  <r>
    <x v="115"/>
    <s v="P1076"/>
    <n v="3"/>
    <n v="30976.5"/>
    <n v="680.62"/>
    <n v="28934.639999999999"/>
    <x v="1"/>
    <x v="2"/>
    <x v="1"/>
    <d v="2025-09-18T00:00:00"/>
    <x v="11"/>
    <x v="0"/>
    <s v="Small Business"/>
  </r>
  <r>
    <x v="135"/>
    <s v="P1076"/>
    <n v="1"/>
    <n v="10653.69"/>
    <n v="680.62"/>
    <n v="9973.07"/>
    <x v="2"/>
    <x v="2"/>
    <x v="2"/>
    <d v="2025-09-12T00:00:00"/>
    <x v="11"/>
    <x v="0"/>
    <s v="Corporate"/>
  </r>
  <r>
    <x v="131"/>
    <s v="P1076"/>
    <n v="4"/>
    <n v="51645.21"/>
    <n v="6279.29"/>
    <n v="26528.05"/>
    <x v="2"/>
    <x v="2"/>
    <x v="0"/>
    <d v="2025-09-28T00:00:00"/>
    <x v="11"/>
    <x v="0"/>
    <s v="Consumer"/>
  </r>
  <r>
    <x v="138"/>
    <s v="P1077"/>
    <n v="3"/>
    <n v="7878.35"/>
    <n v="4722.6099999999997"/>
    <n v="-6289.4799999999977"/>
    <x v="1"/>
    <x v="2"/>
    <x v="0"/>
    <d v="2025-09-08T00:00:00"/>
    <x v="11"/>
    <x v="3"/>
    <s v="Consumer"/>
  </r>
  <r>
    <x v="19"/>
    <s v="P1077"/>
    <n v="1"/>
    <n v="3645.28"/>
    <n v="4722.6099999999997"/>
    <n v="-1077.3299999999995"/>
    <x v="1"/>
    <x v="2"/>
    <x v="0"/>
    <d v="2025-09-30T00:00:00"/>
    <x v="11"/>
    <x v="0"/>
    <s v="Consumer"/>
  </r>
  <r>
    <x v="171"/>
    <s v="P1077"/>
    <n v="2"/>
    <n v="6099.24"/>
    <n v="10188.6"/>
    <n v="-14277.960000000001"/>
    <x v="2"/>
    <x v="2"/>
    <x v="0"/>
    <d v="2025-09-30T00:00:00"/>
    <x v="11"/>
    <x v="0"/>
    <s v="Consumer"/>
  </r>
  <r>
    <x v="208"/>
    <s v="P1077"/>
    <n v="1"/>
    <n v="3682.12"/>
    <n v="6443.36"/>
    <n v="-2761.24"/>
    <x v="0"/>
    <x v="2"/>
    <x v="0"/>
    <d v="2025-09-12T00:00:00"/>
    <x v="11"/>
    <x v="3"/>
    <s v="Consumer"/>
  </r>
  <r>
    <x v="209"/>
    <s v="P1078"/>
    <n v="4"/>
    <n v="34498.54"/>
    <n v="6453.17"/>
    <n v="8685.86"/>
    <x v="0"/>
    <x v="2"/>
    <x v="1"/>
    <d v="2025-09-18T00:00:00"/>
    <x v="11"/>
    <x v="0"/>
    <s v="Small Business"/>
  </r>
  <r>
    <x v="210"/>
    <s v="P1078"/>
    <n v="4"/>
    <n v="32278.02"/>
    <n v="1326.73"/>
    <n v="26971.1"/>
    <x v="0"/>
    <x v="2"/>
    <x v="0"/>
    <d v="2025-09-04T00:00:00"/>
    <x v="11"/>
    <x v="0"/>
    <s v="Consumer"/>
  </r>
  <r>
    <x v="211"/>
    <s v="P1078"/>
    <n v="1"/>
    <n v="8215.56"/>
    <n v="2625.04"/>
    <n v="5590.5199999999995"/>
    <x v="1"/>
    <x v="2"/>
    <x v="2"/>
    <d v="2025-09-12T00:00:00"/>
    <x v="11"/>
    <x v="0"/>
    <s v="Corporate"/>
  </r>
  <r>
    <x v="212"/>
    <s v="P1078"/>
    <n v="3"/>
    <n v="26511.040000000001"/>
    <n v="11118.8"/>
    <n v="-6845.3599999999933"/>
    <x v="0"/>
    <x v="2"/>
    <x v="0"/>
    <d v="2025-09-30T00:00:00"/>
    <x v="11"/>
    <x v="1"/>
    <s v="Consumer"/>
  </r>
  <r>
    <x v="9"/>
    <s v="P1078"/>
    <n v="3"/>
    <n v="26875.4"/>
    <n v="11118.8"/>
    <n v="-6480.9999999999927"/>
    <x v="2"/>
    <x v="2"/>
    <x v="0"/>
    <d v="2025-09-22T00:00:00"/>
    <x v="11"/>
    <x v="2"/>
    <s v="Consumer"/>
  </r>
  <r>
    <x v="11"/>
    <s v="P1078"/>
    <n v="1"/>
    <n v="9320.1"/>
    <n v="5057.68"/>
    <n v="4262.42"/>
    <x v="1"/>
    <x v="2"/>
    <x v="0"/>
    <d v="2025-09-19T00:00:00"/>
    <x v="11"/>
    <x v="0"/>
    <s v="Consumer"/>
  </r>
  <r>
    <x v="96"/>
    <s v="P1078"/>
    <n v="2"/>
    <n v="15467.06"/>
    <n v="1892.68"/>
    <n v="11681.699999999999"/>
    <x v="0"/>
    <x v="2"/>
    <x v="2"/>
    <d v="2025-09-23T00:00:00"/>
    <x v="11"/>
    <x v="0"/>
    <s v="Corporate"/>
  </r>
  <r>
    <x v="18"/>
    <s v="P1079"/>
    <n v="4"/>
    <n v="44886.51"/>
    <n v="5931.04"/>
    <n v="21162.350000000002"/>
    <x v="1"/>
    <x v="5"/>
    <x v="2"/>
    <d v="2025-09-18T00:00:00"/>
    <x v="11"/>
    <x v="2"/>
    <s v="Corporate"/>
  </r>
  <r>
    <x v="213"/>
    <s v="P1079"/>
    <n v="4"/>
    <n v="44267.49"/>
    <n v="1691.07"/>
    <n v="37503.21"/>
    <x v="0"/>
    <x v="5"/>
    <x v="0"/>
    <d v="2025-09-03T00:00:00"/>
    <x v="11"/>
    <x v="0"/>
    <s v="Consumer"/>
  </r>
  <r>
    <x v="169"/>
    <s v="P1079"/>
    <n v="1"/>
    <n v="10753.49"/>
    <n v="4591.42"/>
    <n v="6162.07"/>
    <x v="1"/>
    <x v="5"/>
    <x v="0"/>
    <d v="2025-09-19T00:00:00"/>
    <x v="11"/>
    <x v="1"/>
    <s v="Consumer"/>
  </r>
  <r>
    <x v="192"/>
    <s v="P1079"/>
    <n v="2"/>
    <n v="21168.65"/>
    <n v="5766.98"/>
    <n v="9634.6900000000023"/>
    <x v="2"/>
    <x v="5"/>
    <x v="0"/>
    <d v="2025-09-12T00:00:00"/>
    <x v="11"/>
    <x v="0"/>
    <s v="Consumer"/>
  </r>
  <r>
    <x v="214"/>
    <s v="P1079"/>
    <n v="3"/>
    <n v="39176.620000000003"/>
    <n v="5412.91"/>
    <n v="22937.890000000003"/>
    <x v="1"/>
    <x v="5"/>
    <x v="2"/>
    <d v="2025-09-05T00:00:00"/>
    <x v="11"/>
    <x v="1"/>
    <s v="Corporate"/>
  </r>
  <r>
    <x v="26"/>
    <s v="P1080"/>
    <n v="1"/>
    <n v="3720.39"/>
    <n v="1195.19"/>
    <n v="2525.1999999999998"/>
    <x v="2"/>
    <x v="1"/>
    <x v="1"/>
    <d v="2025-09-30T00:00:00"/>
    <x v="11"/>
    <x v="0"/>
    <s v="Small Business"/>
  </r>
  <r>
    <x v="71"/>
    <s v="P1080"/>
    <n v="2"/>
    <n v="7568.74"/>
    <n v="7341.5"/>
    <n v="-7114.26"/>
    <x v="1"/>
    <x v="1"/>
    <x v="0"/>
    <d v="2025-09-15T00:00:00"/>
    <x v="11"/>
    <x v="0"/>
    <s v="Consumer"/>
  </r>
  <r>
    <x v="215"/>
    <s v="P1080"/>
    <n v="2"/>
    <n v="6807.85"/>
    <n v="11764.29"/>
    <n v="-16720.730000000003"/>
    <x v="0"/>
    <x v="1"/>
    <x v="2"/>
    <d v="2025-09-04T00:00:00"/>
    <x v="11"/>
    <x v="3"/>
    <s v="Corporate"/>
  </r>
  <r>
    <x v="110"/>
    <s v="P1080"/>
    <n v="2"/>
    <n v="9403.02"/>
    <n v="6457.25"/>
    <n v="-3511.4799999999996"/>
    <x v="1"/>
    <x v="1"/>
    <x v="2"/>
    <d v="2025-09-08T00:00:00"/>
    <x v="11"/>
    <x v="0"/>
    <s v="Corporate"/>
  </r>
  <r>
    <x v="216"/>
    <s v="P1001"/>
    <n v="1"/>
    <n v="7200.02"/>
    <n v="10361.65"/>
    <n v="-3161.6299999999992"/>
    <x v="1"/>
    <x v="0"/>
    <x v="2"/>
    <d v="2025-04-05T00:00:00"/>
    <x v="0"/>
    <x v="0"/>
    <s v="Corporate"/>
  </r>
  <r>
    <x v="217"/>
    <s v="P1001"/>
    <n v="2"/>
    <n v="14052.17"/>
    <n v="10361.65"/>
    <n v="-6671.1299999999992"/>
    <x v="0"/>
    <x v="0"/>
    <x v="1"/>
    <d v="2025-04-01T00:00:00"/>
    <x v="0"/>
    <x v="3"/>
    <s v="Small Business"/>
  </r>
  <r>
    <x v="218"/>
    <s v="P1001"/>
    <n v="1"/>
    <n v="6777.82"/>
    <n v="9148.31"/>
    <n v="-2370.4899999999998"/>
    <x v="1"/>
    <x v="0"/>
    <x v="0"/>
    <d v="2025-04-16T00:00:00"/>
    <x v="0"/>
    <x v="0"/>
    <s v="Consumer"/>
  </r>
  <r>
    <x v="219"/>
    <s v="P1002"/>
    <n v="2"/>
    <n v="30216.15"/>
    <n v="295.87"/>
    <n v="29624.41"/>
    <x v="2"/>
    <x v="0"/>
    <x v="0"/>
    <d v="2025-04-16T00:00:00"/>
    <x v="0"/>
    <x v="0"/>
    <s v="Consumer"/>
  </r>
  <r>
    <x v="220"/>
    <s v="P1002"/>
    <n v="1"/>
    <n v="13275.5"/>
    <n v="474.93"/>
    <n v="12800.57"/>
    <x v="0"/>
    <x v="0"/>
    <x v="0"/>
    <d v="2025-04-15T00:00:00"/>
    <x v="0"/>
    <x v="0"/>
    <s v="Consumer"/>
  </r>
  <r>
    <x v="221"/>
    <s v="P1002"/>
    <n v="3"/>
    <n v="43114.400000000001"/>
    <n v="7802.03"/>
    <n v="19708.310000000001"/>
    <x v="1"/>
    <x v="0"/>
    <x v="0"/>
    <d v="2025-04-07T00:00:00"/>
    <x v="0"/>
    <x v="0"/>
    <s v="Consumer"/>
  </r>
  <r>
    <x v="222"/>
    <s v="P1003"/>
    <n v="4"/>
    <n v="28172.560000000001"/>
    <n v="4176.26"/>
    <n v="11467.52"/>
    <x v="1"/>
    <x v="0"/>
    <x v="2"/>
    <d v="2025-04-17T00:00:00"/>
    <x v="0"/>
    <x v="2"/>
    <s v="Corporate"/>
  </r>
  <r>
    <x v="223"/>
    <s v="P1003"/>
    <n v="4"/>
    <n v="31496.23"/>
    <n v="6279.29"/>
    <n v="6379.07"/>
    <x v="2"/>
    <x v="0"/>
    <x v="2"/>
    <d v="2025-04-25T00:00:00"/>
    <x v="0"/>
    <x v="0"/>
    <s v="Corporate"/>
  </r>
  <r>
    <x v="224"/>
    <s v="P1003"/>
    <n v="3"/>
    <n v="21545.39"/>
    <n v="7212.47"/>
    <n v="-92.020000000000437"/>
    <x v="0"/>
    <x v="0"/>
    <x v="2"/>
    <d v="2025-04-21T00:00:00"/>
    <x v="0"/>
    <x v="0"/>
    <s v="Corporate"/>
  </r>
  <r>
    <x v="225"/>
    <s v="P1003"/>
    <n v="4"/>
    <n v="23273.11"/>
    <n v="1349.93"/>
    <n v="17873.39"/>
    <x v="0"/>
    <x v="0"/>
    <x v="0"/>
    <d v="2025-04-16T00:00:00"/>
    <x v="0"/>
    <x v="0"/>
    <s v="Consumer"/>
  </r>
  <r>
    <x v="216"/>
    <s v="P1004"/>
    <n v="1"/>
    <n v="1721.81"/>
    <n v="6782.31"/>
    <n v="-5060.5"/>
    <x v="2"/>
    <x v="1"/>
    <x v="2"/>
    <d v="2025-04-09T00:00:00"/>
    <x v="0"/>
    <x v="0"/>
    <s v="Corporate"/>
  </r>
  <r>
    <x v="226"/>
    <s v="P1004"/>
    <n v="1"/>
    <n v="1459.4"/>
    <n v="6782.31"/>
    <n v="-5322.91"/>
    <x v="0"/>
    <x v="1"/>
    <x v="1"/>
    <d v="2025-04-02T00:00:00"/>
    <x v="0"/>
    <x v="0"/>
    <s v="Small Business"/>
  </r>
  <r>
    <x v="227"/>
    <s v="P1004"/>
    <n v="1"/>
    <n v="1284.4100000000001"/>
    <n v="2857.57"/>
    <n v="-1573.16"/>
    <x v="0"/>
    <x v="1"/>
    <x v="0"/>
    <d v="2025-04-18T00:00:00"/>
    <x v="0"/>
    <x v="0"/>
    <s v="Consumer"/>
  </r>
  <r>
    <x v="228"/>
    <s v="P1004"/>
    <n v="2"/>
    <n v="3091.65"/>
    <n v="11732.81"/>
    <n v="-20373.969999999998"/>
    <x v="2"/>
    <x v="1"/>
    <x v="0"/>
    <d v="2025-04-27T00:00:00"/>
    <x v="0"/>
    <x v="2"/>
    <s v="Consumer"/>
  </r>
  <r>
    <x v="229"/>
    <s v="P1005"/>
    <n v="1"/>
    <n v="9988.64"/>
    <n v="1326.73"/>
    <n v="8661.91"/>
    <x v="0"/>
    <x v="0"/>
    <x v="1"/>
    <d v="2025-04-07T00:00:00"/>
    <x v="0"/>
    <x v="0"/>
    <s v="Small Business"/>
  </r>
  <r>
    <x v="230"/>
    <s v="P1005"/>
    <n v="4"/>
    <n v="31508.27"/>
    <n v="1326.73"/>
    <n v="26201.35"/>
    <x v="1"/>
    <x v="0"/>
    <x v="0"/>
    <d v="2025-04-30T00:00:00"/>
    <x v="0"/>
    <x v="3"/>
    <s v="Consumer"/>
  </r>
  <r>
    <x v="231"/>
    <s v="P1005"/>
    <n v="4"/>
    <n v="31978.400000000001"/>
    <n v="11118.8"/>
    <n v="-12496.799999999996"/>
    <x v="1"/>
    <x v="0"/>
    <x v="0"/>
    <d v="2025-04-27T00:00:00"/>
    <x v="0"/>
    <x v="0"/>
    <s v="Consumer"/>
  </r>
  <r>
    <x v="232"/>
    <s v="P1006"/>
    <n v="4"/>
    <n v="51389.34"/>
    <n v="11653.29"/>
    <n v="4776.179999999993"/>
    <x v="1"/>
    <x v="2"/>
    <x v="2"/>
    <d v="2025-04-29T00:00:00"/>
    <x v="0"/>
    <x v="0"/>
    <s v="Corporate"/>
  </r>
  <r>
    <x v="218"/>
    <s v="P1006"/>
    <n v="4"/>
    <n v="48132.17"/>
    <n v="9316.44"/>
    <n v="10866.409999999996"/>
    <x v="0"/>
    <x v="2"/>
    <x v="0"/>
    <d v="2025-04-20T00:00:00"/>
    <x v="0"/>
    <x v="0"/>
    <s v="Consumer"/>
  </r>
  <r>
    <x v="233"/>
    <s v="P1006"/>
    <n v="1"/>
    <n v="16730.54"/>
    <n v="9316.44"/>
    <n v="7414.1"/>
    <x v="1"/>
    <x v="2"/>
    <x v="2"/>
    <d v="2025-04-28T00:00:00"/>
    <x v="0"/>
    <x v="0"/>
    <s v="Corporate"/>
  </r>
  <r>
    <x v="234"/>
    <s v="P1007"/>
    <n v="2"/>
    <n v="19805.11"/>
    <n v="10086.81"/>
    <n v="-368.5099999999984"/>
    <x v="2"/>
    <x v="0"/>
    <x v="0"/>
    <d v="2025-04-30T00:00:00"/>
    <x v="0"/>
    <x v="0"/>
    <s v="Consumer"/>
  </r>
  <r>
    <x v="235"/>
    <s v="P1007"/>
    <n v="4"/>
    <n v="39335.699999999997"/>
    <n v="9947.76"/>
    <n v="-455.34000000000378"/>
    <x v="1"/>
    <x v="0"/>
    <x v="0"/>
    <d v="2025-04-08T00:00:00"/>
    <x v="0"/>
    <x v="0"/>
    <s v="Consumer"/>
  </r>
  <r>
    <x v="236"/>
    <s v="P1007"/>
    <n v="3"/>
    <n v="32289.57"/>
    <n v="9947.76"/>
    <n v="2446.2900000000009"/>
    <x v="1"/>
    <x v="0"/>
    <x v="2"/>
    <d v="2025-04-18T00:00:00"/>
    <x v="0"/>
    <x v="0"/>
    <s v="Corporate"/>
  </r>
  <r>
    <x v="237"/>
    <s v="P1007"/>
    <n v="4"/>
    <n v="40574.47"/>
    <n v="2935.19"/>
    <n v="28833.71"/>
    <x v="0"/>
    <x v="0"/>
    <x v="1"/>
    <d v="2025-04-08T00:00:00"/>
    <x v="0"/>
    <x v="0"/>
    <s v="Small Business"/>
  </r>
  <r>
    <x v="238"/>
    <s v="P1008"/>
    <n v="3"/>
    <n v="13465.91"/>
    <n v="10361.65"/>
    <n v="-17619.039999999997"/>
    <x v="0"/>
    <x v="3"/>
    <x v="0"/>
    <d v="2025-08-03T00:00:00"/>
    <x v="1"/>
    <x v="0"/>
    <s v="Consumer"/>
  </r>
  <r>
    <x v="239"/>
    <s v="P1008"/>
    <n v="4"/>
    <n v="13283.69"/>
    <n v="10361.65"/>
    <n v="-28162.909999999996"/>
    <x v="0"/>
    <x v="3"/>
    <x v="0"/>
    <d v="2025-08-15T00:00:00"/>
    <x v="1"/>
    <x v="2"/>
    <s v="Consumer"/>
  </r>
  <r>
    <x v="240"/>
    <s v="P1008"/>
    <n v="3"/>
    <n v="13022.59"/>
    <n v="4703.24"/>
    <n v="-1087.1299999999992"/>
    <x v="1"/>
    <x v="3"/>
    <x v="0"/>
    <d v="2025-08-02T00:00:00"/>
    <x v="1"/>
    <x v="0"/>
    <s v="Consumer"/>
  </r>
  <r>
    <x v="241"/>
    <s v="P1008"/>
    <n v="3"/>
    <n v="10410.030000000001"/>
    <n v="9148.31"/>
    <n v="-17034.900000000001"/>
    <x v="2"/>
    <x v="3"/>
    <x v="0"/>
    <d v="2025-08-02T00:00:00"/>
    <x v="1"/>
    <x v="0"/>
    <s v="Consumer"/>
  </r>
  <r>
    <x v="242"/>
    <s v="P1008"/>
    <n v="2"/>
    <n v="8106.83"/>
    <n v="1321.65"/>
    <n v="5463.53"/>
    <x v="2"/>
    <x v="3"/>
    <x v="2"/>
    <d v="2025-08-20T00:00:00"/>
    <x v="1"/>
    <x v="0"/>
    <s v="Corporate"/>
  </r>
  <r>
    <x v="243"/>
    <s v="P1009"/>
    <n v="2"/>
    <n v="13622.37"/>
    <n v="1321.65"/>
    <n v="10979.07"/>
    <x v="2"/>
    <x v="1"/>
    <x v="0"/>
    <d v="2025-08-02T00:00:00"/>
    <x v="1"/>
    <x v="1"/>
    <s v="Consumer"/>
  </r>
  <r>
    <x v="244"/>
    <s v="P1009"/>
    <n v="4"/>
    <n v="25101.42"/>
    <n v="4535.12"/>
    <n v="6960.9399999999987"/>
    <x v="0"/>
    <x v="1"/>
    <x v="0"/>
    <d v="2025-08-08T00:00:00"/>
    <x v="1"/>
    <x v="1"/>
    <s v="Consumer"/>
  </r>
  <r>
    <x v="245"/>
    <s v="P1009"/>
    <n v="1"/>
    <n v="7119.96"/>
    <n v="6213.42"/>
    <n v="906.54"/>
    <x v="1"/>
    <x v="1"/>
    <x v="2"/>
    <d v="2025-08-08T00:00:00"/>
    <x v="1"/>
    <x v="0"/>
    <s v="Corporate"/>
  </r>
  <r>
    <x v="246"/>
    <s v="P1009"/>
    <n v="3"/>
    <n v="19942.45"/>
    <n v="2112.6999999999998"/>
    <n v="13604.350000000002"/>
    <x v="1"/>
    <x v="1"/>
    <x v="0"/>
    <d v="2025-08-20T00:00:00"/>
    <x v="1"/>
    <x v="0"/>
    <s v="Consumer"/>
  </r>
  <r>
    <x v="247"/>
    <s v="P1011"/>
    <n v="4"/>
    <n v="41403.230000000003"/>
    <n v="10124.42"/>
    <n v="905.55000000000291"/>
    <x v="0"/>
    <x v="0"/>
    <x v="0"/>
    <d v="2025-08-06T00:00:00"/>
    <x v="1"/>
    <x v="3"/>
    <s v="Consumer"/>
  </r>
  <r>
    <x v="248"/>
    <s v="P1011"/>
    <n v="2"/>
    <n v="16414.11"/>
    <n v="7025.62"/>
    <n v="2362.8700000000008"/>
    <x v="2"/>
    <x v="0"/>
    <x v="0"/>
    <d v="2025-08-14T00:00:00"/>
    <x v="1"/>
    <x v="1"/>
    <s v="Consumer"/>
  </r>
  <r>
    <x v="249"/>
    <s v="P1011"/>
    <n v="3"/>
    <n v="24736.97"/>
    <n v="7025.62"/>
    <n v="3660.1100000000006"/>
    <x v="1"/>
    <x v="0"/>
    <x v="0"/>
    <d v="2025-08-14T00:00:00"/>
    <x v="1"/>
    <x v="3"/>
    <s v="Consumer"/>
  </r>
  <r>
    <x v="250"/>
    <s v="P1011"/>
    <n v="2"/>
    <n v="17124.09"/>
    <n v="6782.31"/>
    <n v="3559.4699999999993"/>
    <x v="1"/>
    <x v="0"/>
    <x v="0"/>
    <d v="2025-08-01T00:00:00"/>
    <x v="1"/>
    <x v="0"/>
    <s v="Consumer"/>
  </r>
  <r>
    <x v="251"/>
    <s v="P1011"/>
    <n v="1"/>
    <n v="9293.68"/>
    <n v="2857.57"/>
    <n v="6436.1100000000006"/>
    <x v="2"/>
    <x v="0"/>
    <x v="2"/>
    <d v="2025-08-03T00:00:00"/>
    <x v="1"/>
    <x v="0"/>
    <s v="Corporate"/>
  </r>
  <r>
    <x v="252"/>
    <s v="P1011"/>
    <n v="4"/>
    <n v="45091.91"/>
    <n v="11732.81"/>
    <n v="-1839.3299999999945"/>
    <x v="0"/>
    <x v="0"/>
    <x v="0"/>
    <d v="2025-08-08T00:00:00"/>
    <x v="1"/>
    <x v="3"/>
    <s v="Consumer"/>
  </r>
  <r>
    <x v="253"/>
    <s v="P1011"/>
    <n v="1"/>
    <n v="10695.79"/>
    <n v="6453.17"/>
    <n v="4242.6200000000008"/>
    <x v="0"/>
    <x v="0"/>
    <x v="0"/>
    <d v="2025-08-04T00:00:00"/>
    <x v="1"/>
    <x v="0"/>
    <s v="Consumer"/>
  </r>
  <r>
    <x v="234"/>
    <s v="P1012"/>
    <n v="3"/>
    <n v="41430.300000000003"/>
    <n v="5057.68"/>
    <n v="26257.260000000002"/>
    <x v="2"/>
    <x v="2"/>
    <x v="0"/>
    <d v="2025-08-30T00:00:00"/>
    <x v="1"/>
    <x v="0"/>
    <s v="Consumer"/>
  </r>
  <r>
    <x v="254"/>
    <s v="P1012"/>
    <n v="1"/>
    <n v="12529.58"/>
    <n v="5931.04"/>
    <n v="6598.54"/>
    <x v="0"/>
    <x v="2"/>
    <x v="0"/>
    <d v="2025-08-11T00:00:00"/>
    <x v="1"/>
    <x v="0"/>
    <s v="Consumer"/>
  </r>
  <r>
    <x v="255"/>
    <s v="P1012"/>
    <n v="4"/>
    <n v="58092.92"/>
    <n v="10050.44"/>
    <n v="17891.159999999996"/>
    <x v="2"/>
    <x v="2"/>
    <x v="0"/>
    <d v="2025-08-20T00:00:00"/>
    <x v="1"/>
    <x v="0"/>
    <s v="Consumer"/>
  </r>
  <r>
    <x v="256"/>
    <s v="P1012"/>
    <n v="1"/>
    <n v="12663.74"/>
    <n v="4539.2"/>
    <n v="8124.54"/>
    <x v="1"/>
    <x v="2"/>
    <x v="0"/>
    <d v="2025-08-27T00:00:00"/>
    <x v="1"/>
    <x v="0"/>
    <s v="Consumer"/>
  </r>
  <r>
    <x v="257"/>
    <s v="P1013"/>
    <n v="1"/>
    <n v="1621.64"/>
    <n v="11939.07"/>
    <n v="-10317.43"/>
    <x v="2"/>
    <x v="4"/>
    <x v="2"/>
    <d v="2025-08-07T00:00:00"/>
    <x v="1"/>
    <x v="0"/>
    <s v="Corporate"/>
  </r>
  <r>
    <x v="258"/>
    <s v="P1013"/>
    <n v="2"/>
    <n v="3832.3"/>
    <n v="1195.19"/>
    <n v="1441.92"/>
    <x v="0"/>
    <x v="4"/>
    <x v="1"/>
    <d v="2025-08-07T00:00:00"/>
    <x v="1"/>
    <x v="0"/>
    <s v="Small Business"/>
  </r>
  <r>
    <x v="259"/>
    <s v="P1013"/>
    <n v="3"/>
    <n v="5618.01"/>
    <n v="7341.5"/>
    <n v="-16406.489999999998"/>
    <x v="0"/>
    <x v="4"/>
    <x v="2"/>
    <d v="2025-08-14T00:00:00"/>
    <x v="1"/>
    <x v="0"/>
    <s v="Corporate"/>
  </r>
  <r>
    <x v="260"/>
    <s v="P1013"/>
    <n v="1"/>
    <n v="1876.4"/>
    <n v="1946.27"/>
    <n v="-69.869999999999891"/>
    <x v="1"/>
    <x v="4"/>
    <x v="0"/>
    <d v="2025-08-08T00:00:00"/>
    <x v="1"/>
    <x v="0"/>
    <s v="Consumer"/>
  </r>
  <r>
    <x v="254"/>
    <s v="P1013"/>
    <n v="2"/>
    <n v="4025.91"/>
    <n v="516.61"/>
    <n v="2992.6899999999996"/>
    <x v="1"/>
    <x v="4"/>
    <x v="0"/>
    <d v="2025-08-24T00:00:00"/>
    <x v="1"/>
    <x v="0"/>
    <s v="Consumer"/>
  </r>
  <r>
    <x v="261"/>
    <s v="P1013"/>
    <n v="2"/>
    <n v="3747.61"/>
    <n v="9316.44"/>
    <n v="-14885.27"/>
    <x v="1"/>
    <x v="4"/>
    <x v="0"/>
    <d v="2025-08-07T00:00:00"/>
    <x v="1"/>
    <x v="0"/>
    <s v="Consumer"/>
  </r>
  <r>
    <x v="262"/>
    <s v="P1013"/>
    <n v="2"/>
    <n v="3695.85"/>
    <n v="5812.86"/>
    <n v="-7929.869999999999"/>
    <x v="1"/>
    <x v="4"/>
    <x v="2"/>
    <d v="2025-08-23T00:00:00"/>
    <x v="1"/>
    <x v="3"/>
    <s v="Corporate"/>
  </r>
  <r>
    <x v="263"/>
    <s v="P1013"/>
    <n v="3"/>
    <n v="6452.8"/>
    <n v="6457.25"/>
    <n v="-12918.95"/>
    <x v="2"/>
    <x v="4"/>
    <x v="2"/>
    <d v="2025-08-16T00:00:00"/>
    <x v="1"/>
    <x v="0"/>
    <s v="Corporate"/>
  </r>
  <r>
    <x v="264"/>
    <s v="P1014"/>
    <n v="4"/>
    <n v="69949.210000000006"/>
    <n v="6457.25"/>
    <n v="44120.210000000006"/>
    <x v="0"/>
    <x v="5"/>
    <x v="0"/>
    <d v="2025-08-28T00:00:00"/>
    <x v="1"/>
    <x v="0"/>
    <s v="Consumer"/>
  </r>
  <r>
    <x v="265"/>
    <s v="P1014"/>
    <n v="4"/>
    <n v="64482.85"/>
    <n v="6163.24"/>
    <n v="39829.89"/>
    <x v="0"/>
    <x v="5"/>
    <x v="0"/>
    <d v="2025-08-10T00:00:00"/>
    <x v="1"/>
    <x v="0"/>
    <s v="Consumer"/>
  </r>
  <r>
    <x v="266"/>
    <s v="P1014"/>
    <n v="4"/>
    <n v="51392.66"/>
    <n v="4740.6000000000004"/>
    <n v="32430.260000000002"/>
    <x v="1"/>
    <x v="5"/>
    <x v="2"/>
    <d v="2025-12-08T00:00:00"/>
    <x v="2"/>
    <x v="0"/>
    <s v="Corporate"/>
  </r>
  <r>
    <x v="267"/>
    <s v="P1015"/>
    <n v="1"/>
    <n v="481.71"/>
    <n v="1069.73"/>
    <n v="-588.02"/>
    <x v="2"/>
    <x v="5"/>
    <x v="2"/>
    <d v="2025-12-17T00:00:00"/>
    <x v="2"/>
    <x v="1"/>
    <s v="Corporate"/>
  </r>
  <r>
    <x v="268"/>
    <s v="P1015"/>
    <n v="4"/>
    <n v="1503.88"/>
    <n v="10361.65"/>
    <n v="-39942.720000000001"/>
    <x v="0"/>
    <x v="5"/>
    <x v="0"/>
    <d v="2025-12-18T00:00:00"/>
    <x v="2"/>
    <x v="0"/>
    <s v="Consumer"/>
  </r>
  <r>
    <x v="269"/>
    <s v="P1015"/>
    <n v="4"/>
    <n v="1941.26"/>
    <n v="2831.41"/>
    <n v="-9384.3799999999992"/>
    <x v="2"/>
    <x v="5"/>
    <x v="0"/>
    <d v="2025-12-16T00:00:00"/>
    <x v="2"/>
    <x v="0"/>
    <s v="Consumer"/>
  </r>
  <r>
    <x v="270"/>
    <s v="P1015"/>
    <n v="1"/>
    <n v="450.12"/>
    <n v="5483.96"/>
    <n v="-5033.84"/>
    <x v="2"/>
    <x v="5"/>
    <x v="0"/>
    <d v="2025-12-10T00:00:00"/>
    <x v="2"/>
    <x v="0"/>
    <s v="Consumer"/>
  </r>
  <r>
    <x v="271"/>
    <s v="P1015"/>
    <n v="4"/>
    <n v="1570.84"/>
    <n v="7014.31"/>
    <n v="-26486.400000000001"/>
    <x v="2"/>
    <x v="5"/>
    <x v="2"/>
    <d v="2025-12-08T00:00:00"/>
    <x v="2"/>
    <x v="2"/>
    <s v="Corporate"/>
  </r>
  <r>
    <x v="225"/>
    <s v="P1015"/>
    <n v="2"/>
    <n v="779.08"/>
    <n v="9148.31"/>
    <n v="-17517.539999999997"/>
    <x v="2"/>
    <x v="5"/>
    <x v="0"/>
    <d v="2025-12-22T00:00:00"/>
    <x v="2"/>
    <x v="0"/>
    <s v="Consumer"/>
  </r>
  <r>
    <x v="272"/>
    <s v="P1015"/>
    <n v="2"/>
    <n v="896.84"/>
    <n v="1321.65"/>
    <n v="-1746.46"/>
    <x v="1"/>
    <x v="5"/>
    <x v="0"/>
    <d v="2025-12-29T00:00:00"/>
    <x v="2"/>
    <x v="0"/>
    <s v="Consumer"/>
  </r>
  <r>
    <x v="273"/>
    <s v="P1015"/>
    <n v="1"/>
    <n v="442.98"/>
    <n v="10692.38"/>
    <n v="-10249.4"/>
    <x v="2"/>
    <x v="5"/>
    <x v="0"/>
    <d v="2025-12-10T00:00:00"/>
    <x v="2"/>
    <x v="1"/>
    <s v="Consumer"/>
  </r>
  <r>
    <x v="274"/>
    <s v="P1015"/>
    <n v="4"/>
    <n v="1432.9"/>
    <n v="295.87"/>
    <n v="249.42000000000007"/>
    <x v="2"/>
    <x v="5"/>
    <x v="0"/>
    <d v="2025-12-30T00:00:00"/>
    <x v="2"/>
    <x v="0"/>
    <s v="Consumer"/>
  </r>
  <r>
    <x v="275"/>
    <s v="P1016"/>
    <n v="4"/>
    <n v="20903.580000000002"/>
    <n v="6213.42"/>
    <n v="-3950.0999999999985"/>
    <x v="0"/>
    <x v="0"/>
    <x v="0"/>
    <d v="2025-12-23T00:00:00"/>
    <x v="2"/>
    <x v="0"/>
    <s v="Consumer"/>
  </r>
  <r>
    <x v="276"/>
    <s v="P1016"/>
    <n v="3"/>
    <n v="16641.259999999998"/>
    <n v="6213.42"/>
    <n v="-1999.0000000000036"/>
    <x v="1"/>
    <x v="0"/>
    <x v="0"/>
    <d v="2025-12-30T00:00:00"/>
    <x v="2"/>
    <x v="0"/>
    <s v="Consumer"/>
  </r>
  <r>
    <x v="277"/>
    <s v="P1016"/>
    <n v="2"/>
    <n v="14580.39"/>
    <n v="9178.6"/>
    <n v="-3776.8100000000013"/>
    <x v="1"/>
    <x v="0"/>
    <x v="2"/>
    <d v="2025-12-23T00:00:00"/>
    <x v="2"/>
    <x v="3"/>
    <s v="Corporate"/>
  </r>
  <r>
    <x v="278"/>
    <s v="P1017"/>
    <n v="1"/>
    <n v="628.58000000000004"/>
    <n v="6279.29"/>
    <n v="-5650.71"/>
    <x v="2"/>
    <x v="2"/>
    <x v="0"/>
    <d v="2025-12-17T00:00:00"/>
    <x v="2"/>
    <x v="0"/>
    <s v="Consumer"/>
  </r>
  <r>
    <x v="279"/>
    <s v="P1017"/>
    <n v="3"/>
    <n v="1909.7"/>
    <n v="7025.62"/>
    <n v="-19167.16"/>
    <x v="0"/>
    <x v="2"/>
    <x v="1"/>
    <d v="2025-12-09T00:00:00"/>
    <x v="2"/>
    <x v="1"/>
    <s v="Small Business"/>
  </r>
  <r>
    <x v="280"/>
    <s v="P1017"/>
    <n v="3"/>
    <n v="2317.56"/>
    <n v="6782.31"/>
    <n v="-18029.37"/>
    <x v="0"/>
    <x v="2"/>
    <x v="1"/>
    <d v="2025-12-07T00:00:00"/>
    <x v="2"/>
    <x v="0"/>
    <s v="Small Business"/>
  </r>
  <r>
    <x v="281"/>
    <s v="P1017"/>
    <n v="3"/>
    <n v="2001.49"/>
    <n v="1397.32"/>
    <n v="-2190.4700000000003"/>
    <x v="2"/>
    <x v="2"/>
    <x v="0"/>
    <d v="2025-12-06T00:00:00"/>
    <x v="2"/>
    <x v="0"/>
    <s v="Consumer"/>
  </r>
  <r>
    <x v="282"/>
    <s v="P1017"/>
    <n v="2"/>
    <n v="1503.23"/>
    <n v="1397.32"/>
    <n v="-1291.4099999999999"/>
    <x v="2"/>
    <x v="2"/>
    <x v="0"/>
    <d v="2025-12-22T00:00:00"/>
    <x v="2"/>
    <x v="0"/>
    <s v="Consumer"/>
  </r>
  <r>
    <x v="283"/>
    <s v="P1018"/>
    <n v="1"/>
    <n v="6698.03"/>
    <n v="11732.81"/>
    <n v="-5034.78"/>
    <x v="2"/>
    <x v="1"/>
    <x v="0"/>
    <d v="2025-12-26T00:00:00"/>
    <x v="2"/>
    <x v="0"/>
    <s v="Consumer"/>
  </r>
  <r>
    <x v="284"/>
    <s v="P1018"/>
    <n v="4"/>
    <n v="28384.37"/>
    <n v="11118.8"/>
    <n v="-16090.829999999998"/>
    <x v="0"/>
    <x v="1"/>
    <x v="1"/>
    <d v="2025-12-20T00:00:00"/>
    <x v="2"/>
    <x v="0"/>
    <s v="Small Business"/>
  </r>
  <r>
    <x v="285"/>
    <s v="P1018"/>
    <n v="4"/>
    <n v="24593.69"/>
    <n v="5057.68"/>
    <n v="4362.9699999999975"/>
    <x v="2"/>
    <x v="1"/>
    <x v="0"/>
    <d v="2025-12-07T00:00:00"/>
    <x v="2"/>
    <x v="0"/>
    <s v="Consumer"/>
  </r>
  <r>
    <x v="286"/>
    <s v="P1019"/>
    <n v="2"/>
    <n v="16088.33"/>
    <n v="10050.44"/>
    <n v="-4012.5500000000011"/>
    <x v="1"/>
    <x v="3"/>
    <x v="0"/>
    <d v="2025-12-03T00:00:00"/>
    <x v="2"/>
    <x v="0"/>
    <s v="Consumer"/>
  </r>
  <r>
    <x v="287"/>
    <s v="P1019"/>
    <n v="2"/>
    <n v="14813.78"/>
    <n v="5412.91"/>
    <n v="3987.9600000000009"/>
    <x v="2"/>
    <x v="3"/>
    <x v="2"/>
    <d v="2025-12-07T00:00:00"/>
    <x v="2"/>
    <x v="3"/>
    <s v="Corporate"/>
  </r>
  <r>
    <x v="288"/>
    <s v="P1019"/>
    <n v="4"/>
    <n v="31588.55"/>
    <n v="6612.77"/>
    <n v="5137.4699999999975"/>
    <x v="0"/>
    <x v="3"/>
    <x v="0"/>
    <d v="2025-12-07T00:00:00"/>
    <x v="2"/>
    <x v="2"/>
    <s v="Consumer"/>
  </r>
  <r>
    <x v="289"/>
    <s v="P1019"/>
    <n v="1"/>
    <n v="10372.030000000001"/>
    <n v="7341.5"/>
    <n v="3030.5300000000007"/>
    <x v="0"/>
    <x v="3"/>
    <x v="0"/>
    <d v="2025-12-19T00:00:00"/>
    <x v="2"/>
    <x v="0"/>
    <s v="Consumer"/>
  </r>
  <r>
    <x v="290"/>
    <s v="P1019"/>
    <n v="2"/>
    <n v="16504.09"/>
    <n v="9316.44"/>
    <n v="-2128.7900000000009"/>
    <x v="0"/>
    <x v="3"/>
    <x v="2"/>
    <d v="2025-12-24T00:00:00"/>
    <x v="2"/>
    <x v="0"/>
    <s v="Corporate"/>
  </r>
  <r>
    <x v="291"/>
    <s v="P1020"/>
    <n v="2"/>
    <n v="14395.83"/>
    <n v="11764.29"/>
    <n v="-9132.7500000000018"/>
    <x v="0"/>
    <x v="3"/>
    <x v="1"/>
    <d v="2025-12-04T00:00:00"/>
    <x v="2"/>
    <x v="1"/>
    <s v="Small Business"/>
  </r>
  <r>
    <x v="292"/>
    <s v="P1020"/>
    <n v="2"/>
    <n v="19548.95"/>
    <n v="11764.29"/>
    <n v="-3979.630000000001"/>
    <x v="1"/>
    <x v="3"/>
    <x v="0"/>
    <d v="2025-12-04T00:00:00"/>
    <x v="2"/>
    <x v="0"/>
    <s v="Consumer"/>
  </r>
  <r>
    <x v="293"/>
    <s v="P1020"/>
    <n v="3"/>
    <n v="23570.1"/>
    <n v="8177.04"/>
    <n v="-961.02000000000044"/>
    <x v="0"/>
    <x v="3"/>
    <x v="2"/>
    <d v="2025-12-19T00:00:00"/>
    <x v="2"/>
    <x v="1"/>
    <s v="Corporate"/>
  </r>
  <r>
    <x v="294"/>
    <s v="P1020"/>
    <n v="2"/>
    <n v="18477.54"/>
    <n v="2935.19"/>
    <n v="12607.16"/>
    <x v="0"/>
    <x v="3"/>
    <x v="0"/>
    <d v="2025-12-02T00:00:00"/>
    <x v="2"/>
    <x v="0"/>
    <s v="Consumer"/>
  </r>
  <r>
    <x v="295"/>
    <s v="P1020"/>
    <n v="1"/>
    <n v="7171.84"/>
    <n v="2935.19"/>
    <n v="4236.6499999999996"/>
    <x v="2"/>
    <x v="3"/>
    <x v="2"/>
    <d v="2025-12-22T00:00:00"/>
    <x v="2"/>
    <x v="0"/>
    <s v="Corporate"/>
  </r>
  <r>
    <x v="296"/>
    <s v="P1021"/>
    <n v="2"/>
    <n v="5320.37"/>
    <n v="7014.31"/>
    <n v="-8708.25"/>
    <x v="1"/>
    <x v="3"/>
    <x v="1"/>
    <d v="2025-02-15T00:00:00"/>
    <x v="3"/>
    <x v="0"/>
    <s v="Small Business"/>
  </r>
  <r>
    <x v="297"/>
    <s v="P1021"/>
    <n v="4"/>
    <n v="13669.68"/>
    <n v="10692.38"/>
    <n v="-29099.839999999997"/>
    <x v="1"/>
    <x v="3"/>
    <x v="0"/>
    <d v="2025-02-20T00:00:00"/>
    <x v="3"/>
    <x v="0"/>
    <s v="Consumer"/>
  </r>
  <r>
    <x v="216"/>
    <s v="P1021"/>
    <n v="3"/>
    <n v="7585.69"/>
    <n v="4806.74"/>
    <n v="-6834.53"/>
    <x v="1"/>
    <x v="3"/>
    <x v="2"/>
    <d v="2025-02-20T00:00:00"/>
    <x v="3"/>
    <x v="0"/>
    <s v="Corporate"/>
  </r>
  <r>
    <x v="298"/>
    <s v="P1021"/>
    <n v="1"/>
    <n v="2456.9699999999998"/>
    <n v="4806.74"/>
    <n v="-2349.77"/>
    <x v="2"/>
    <x v="3"/>
    <x v="0"/>
    <d v="2025-02-15T00:00:00"/>
    <x v="3"/>
    <x v="0"/>
    <s v="Consumer"/>
  </r>
  <r>
    <x v="223"/>
    <s v="P1021"/>
    <n v="1"/>
    <n v="2773.64"/>
    <n v="6380.88"/>
    <n v="-3607.2400000000002"/>
    <x v="1"/>
    <x v="3"/>
    <x v="2"/>
    <d v="2025-02-03T00:00:00"/>
    <x v="3"/>
    <x v="0"/>
    <s v="Corporate"/>
  </r>
  <r>
    <x v="299"/>
    <s v="P1021"/>
    <n v="2"/>
    <n v="5612.94"/>
    <n v="2112.6999999999998"/>
    <n v="1387.54"/>
    <x v="0"/>
    <x v="3"/>
    <x v="1"/>
    <d v="2025-02-04T00:00:00"/>
    <x v="3"/>
    <x v="0"/>
    <s v="Small Business"/>
  </r>
  <r>
    <x v="300"/>
    <s v="P1021"/>
    <n v="1"/>
    <n v="2545.59"/>
    <n v="680.62"/>
    <n v="1864.9700000000003"/>
    <x v="0"/>
    <x v="3"/>
    <x v="0"/>
    <d v="2025-02-17T00:00:00"/>
    <x v="3"/>
    <x v="0"/>
    <s v="Consumer"/>
  </r>
  <r>
    <x v="282"/>
    <s v="P1021"/>
    <n v="4"/>
    <n v="12015.72"/>
    <n v="680.62"/>
    <n v="9293.24"/>
    <x v="1"/>
    <x v="3"/>
    <x v="0"/>
    <d v="2025-02-15T00:00:00"/>
    <x v="3"/>
    <x v="0"/>
    <s v="Consumer"/>
  </r>
  <r>
    <x v="301"/>
    <s v="P1022"/>
    <n v="2"/>
    <n v="22537"/>
    <n v="11367.74"/>
    <n v="-198.47999999999956"/>
    <x v="0"/>
    <x v="1"/>
    <x v="0"/>
    <d v="2025-02-16T00:00:00"/>
    <x v="3"/>
    <x v="1"/>
    <s v="Consumer"/>
  </r>
  <r>
    <x v="302"/>
    <s v="P1022"/>
    <n v="3"/>
    <n v="30339.11"/>
    <n v="6279.29"/>
    <n v="11501.240000000002"/>
    <x v="0"/>
    <x v="1"/>
    <x v="2"/>
    <d v="2025-02-14T00:00:00"/>
    <x v="3"/>
    <x v="0"/>
    <s v="Corporate"/>
  </r>
  <r>
    <x v="303"/>
    <s v="P1022"/>
    <n v="1"/>
    <n v="9657.1200000000008"/>
    <n v="6782.31"/>
    <n v="2874.8100000000004"/>
    <x v="1"/>
    <x v="1"/>
    <x v="2"/>
    <d v="2025-02-09T00:00:00"/>
    <x v="3"/>
    <x v="0"/>
    <s v="Corporate"/>
  </r>
  <r>
    <x v="304"/>
    <s v="P1022"/>
    <n v="3"/>
    <n v="28858.560000000001"/>
    <n v="6782.31"/>
    <n v="8511.630000000001"/>
    <x v="0"/>
    <x v="1"/>
    <x v="0"/>
    <d v="2025-02-21T00:00:00"/>
    <x v="3"/>
    <x v="0"/>
    <s v="Consumer"/>
  </r>
  <r>
    <x v="305"/>
    <s v="P1023"/>
    <n v="3"/>
    <n v="2755.22"/>
    <n v="5057.68"/>
    <n v="-12417.820000000002"/>
    <x v="0"/>
    <x v="5"/>
    <x v="0"/>
    <d v="2025-02-08T00:00:00"/>
    <x v="3"/>
    <x v="0"/>
    <s v="Consumer"/>
  </r>
  <r>
    <x v="262"/>
    <s v="P1023"/>
    <n v="4"/>
    <n v="3586.58"/>
    <n v="10050.44"/>
    <n v="-36615.18"/>
    <x v="0"/>
    <x v="5"/>
    <x v="2"/>
    <d v="2025-02-18T00:00:00"/>
    <x v="3"/>
    <x v="3"/>
    <s v="Corporate"/>
  </r>
  <r>
    <x v="306"/>
    <s v="P1023"/>
    <n v="3"/>
    <n v="3067.23"/>
    <n v="10050.44"/>
    <n v="-27084.09"/>
    <x v="1"/>
    <x v="5"/>
    <x v="0"/>
    <d v="2025-02-08T00:00:00"/>
    <x v="3"/>
    <x v="0"/>
    <s v="Consumer"/>
  </r>
  <r>
    <x v="307"/>
    <s v="P1023"/>
    <n v="3"/>
    <n v="2357.59"/>
    <n v="4539.2"/>
    <n v="-11260.009999999998"/>
    <x v="0"/>
    <x v="5"/>
    <x v="1"/>
    <d v="2025-02-03T00:00:00"/>
    <x v="3"/>
    <x v="0"/>
    <s v="Small Business"/>
  </r>
  <r>
    <x v="308"/>
    <s v="P1024"/>
    <n v="2"/>
    <n v="25369.360000000001"/>
    <n v="1195.19"/>
    <n v="22978.98"/>
    <x v="0"/>
    <x v="2"/>
    <x v="0"/>
    <d v="2025-02-04T00:00:00"/>
    <x v="3"/>
    <x v="0"/>
    <s v="Consumer"/>
  </r>
  <r>
    <x v="309"/>
    <s v="P1024"/>
    <n v="1"/>
    <n v="11114.59"/>
    <n v="7341.5"/>
    <n v="3773.09"/>
    <x v="2"/>
    <x v="2"/>
    <x v="2"/>
    <d v="2025-02-08T00:00:00"/>
    <x v="3"/>
    <x v="0"/>
    <s v="Corporate"/>
  </r>
  <r>
    <x v="310"/>
    <s v="P1024"/>
    <n v="1"/>
    <n v="12528.86"/>
    <n v="516.61"/>
    <n v="12012.25"/>
    <x v="1"/>
    <x v="2"/>
    <x v="0"/>
    <d v="2025-02-17T00:00:00"/>
    <x v="3"/>
    <x v="0"/>
    <s v="Consumer"/>
  </r>
  <r>
    <x v="311"/>
    <s v="P1025"/>
    <n v="3"/>
    <n v="51912.66"/>
    <n v="10086.81"/>
    <n v="21652.230000000003"/>
    <x v="1"/>
    <x v="1"/>
    <x v="0"/>
    <d v="2025-02-05T00:00:00"/>
    <x v="3"/>
    <x v="1"/>
    <s v="Consumer"/>
  </r>
  <r>
    <x v="312"/>
    <s v="P1025"/>
    <n v="1"/>
    <n v="16731.240000000002"/>
    <n v="9947.76"/>
    <n v="6783.4800000000014"/>
    <x v="0"/>
    <x v="1"/>
    <x v="0"/>
    <d v="2025-02-28T00:00:00"/>
    <x v="3"/>
    <x v="0"/>
    <s v="Consumer"/>
  </r>
  <r>
    <x v="313"/>
    <s v="P1025"/>
    <n v="4"/>
    <n v="74326.33"/>
    <n v="6163.24"/>
    <n v="49673.37"/>
    <x v="1"/>
    <x v="1"/>
    <x v="0"/>
    <d v="2025-02-10T00:00:00"/>
    <x v="3"/>
    <x v="0"/>
    <s v="Consumer"/>
  </r>
  <r>
    <x v="314"/>
    <s v="P1026"/>
    <n v="3"/>
    <n v="17697.599999999999"/>
    <n v="6579.03"/>
    <n v="-2039.4900000000016"/>
    <x v="1"/>
    <x v="3"/>
    <x v="2"/>
    <d v="2025-01-04T00:00:00"/>
    <x v="4"/>
    <x v="0"/>
    <s v="Corporate"/>
  </r>
  <r>
    <x v="315"/>
    <s v="P1027"/>
    <n v="4"/>
    <n v="39151.629999999997"/>
    <n v="474.93"/>
    <n v="37251.909999999996"/>
    <x v="1"/>
    <x v="0"/>
    <x v="0"/>
    <d v="2025-01-26T00:00:00"/>
    <x v="4"/>
    <x v="0"/>
    <s v="Consumer"/>
  </r>
  <r>
    <x v="254"/>
    <s v="P1027"/>
    <n v="1"/>
    <n v="9458.19"/>
    <n v="4806.74"/>
    <n v="4651.4500000000007"/>
    <x v="0"/>
    <x v="0"/>
    <x v="0"/>
    <d v="2025-01-20T00:00:00"/>
    <x v="4"/>
    <x v="0"/>
    <s v="Consumer"/>
  </r>
  <r>
    <x v="316"/>
    <s v="P1027"/>
    <n v="4"/>
    <n v="32873.22"/>
    <n v="6213.42"/>
    <n v="8019.5400000000009"/>
    <x v="0"/>
    <x v="0"/>
    <x v="0"/>
    <d v="2025-01-09T00:00:00"/>
    <x v="4"/>
    <x v="1"/>
    <s v="Consumer"/>
  </r>
  <r>
    <x v="317"/>
    <s v="P1027"/>
    <n v="1"/>
    <n v="9277.1299999999992"/>
    <n v="680.62"/>
    <n v="8596.5099999999984"/>
    <x v="1"/>
    <x v="0"/>
    <x v="2"/>
    <d v="2025-01-01T00:00:00"/>
    <x v="4"/>
    <x v="0"/>
    <s v="Corporate"/>
  </r>
  <r>
    <x v="237"/>
    <s v="P1027"/>
    <n v="3"/>
    <n v="24893.39"/>
    <n v="680.62"/>
    <n v="22851.53"/>
    <x v="0"/>
    <x v="0"/>
    <x v="1"/>
    <d v="2025-01-12T00:00:00"/>
    <x v="4"/>
    <x v="0"/>
    <s v="Small Business"/>
  </r>
  <r>
    <x v="318"/>
    <s v="P1028"/>
    <n v="1"/>
    <n v="6788.58"/>
    <n v="11367.74"/>
    <n v="-4579.16"/>
    <x v="1"/>
    <x v="4"/>
    <x v="0"/>
    <d v="2025-01-27T00:00:00"/>
    <x v="4"/>
    <x v="0"/>
    <s v="Consumer"/>
  </r>
  <r>
    <x v="319"/>
    <s v="P1028"/>
    <n v="4"/>
    <n v="28301.49"/>
    <n v="11367.74"/>
    <n v="-17169.469999999998"/>
    <x v="0"/>
    <x v="4"/>
    <x v="0"/>
    <d v="2025-01-28T00:00:00"/>
    <x v="4"/>
    <x v="1"/>
    <s v="Consumer"/>
  </r>
  <r>
    <x v="320"/>
    <s v="P1028"/>
    <n v="2"/>
    <n v="14849.66"/>
    <n v="4176.26"/>
    <n v="6497.1399999999994"/>
    <x v="1"/>
    <x v="4"/>
    <x v="0"/>
    <d v="2025-01-02T00:00:00"/>
    <x v="4"/>
    <x v="2"/>
    <s v="Consumer"/>
  </r>
  <r>
    <x v="321"/>
    <s v="P1028"/>
    <n v="1"/>
    <n v="7228.86"/>
    <n v="4640.09"/>
    <n v="2588.7699999999995"/>
    <x v="1"/>
    <x v="4"/>
    <x v="1"/>
    <d v="2025-01-18T00:00:00"/>
    <x v="4"/>
    <x v="0"/>
    <s v="Small Business"/>
  </r>
  <r>
    <x v="322"/>
    <s v="P1028"/>
    <n v="2"/>
    <n v="13697.78"/>
    <n v="229.52"/>
    <n v="13238.74"/>
    <x v="0"/>
    <x v="4"/>
    <x v="2"/>
    <d v="2025-01-25T00:00:00"/>
    <x v="4"/>
    <x v="0"/>
    <s v="Corporate"/>
  </r>
  <r>
    <x v="323"/>
    <s v="P1028"/>
    <n v="1"/>
    <n v="6022.82"/>
    <n v="1349.93"/>
    <n v="4672.8899999999994"/>
    <x v="0"/>
    <x v="4"/>
    <x v="0"/>
    <d v="2025-01-18T00:00:00"/>
    <x v="4"/>
    <x v="0"/>
    <s v="Consumer"/>
  </r>
  <r>
    <x v="324"/>
    <s v="P1029"/>
    <n v="1"/>
    <n v="288.87"/>
    <n v="7025.62"/>
    <n v="-6736.75"/>
    <x v="2"/>
    <x v="1"/>
    <x v="0"/>
    <d v="2025-01-30T00:00:00"/>
    <x v="4"/>
    <x v="1"/>
    <s v="Consumer"/>
  </r>
  <r>
    <x v="325"/>
    <s v="P1029"/>
    <n v="2"/>
    <n v="696.25"/>
    <n v="7025.62"/>
    <n v="-13354.99"/>
    <x v="0"/>
    <x v="1"/>
    <x v="0"/>
    <d v="2025-01-29T00:00:00"/>
    <x v="4"/>
    <x v="0"/>
    <s v="Consumer"/>
  </r>
  <r>
    <x v="326"/>
    <s v="P1029"/>
    <n v="4"/>
    <n v="1180.1099999999999"/>
    <n v="6782.31"/>
    <n v="-25949.13"/>
    <x v="1"/>
    <x v="1"/>
    <x v="2"/>
    <d v="2025-01-17T00:00:00"/>
    <x v="4"/>
    <x v="0"/>
    <s v="Corporate"/>
  </r>
  <r>
    <x v="327"/>
    <s v="P1029"/>
    <n v="4"/>
    <n v="1127.56"/>
    <n v="6782.31"/>
    <n v="-26001.68"/>
    <x v="1"/>
    <x v="1"/>
    <x v="0"/>
    <d v="2025-01-19T00:00:00"/>
    <x v="4"/>
    <x v="0"/>
    <s v="Consumer"/>
  </r>
  <r>
    <x v="328"/>
    <s v="P1029"/>
    <n v="2"/>
    <n v="682.99"/>
    <n v="11668.5"/>
    <n v="-22654.01"/>
    <x v="0"/>
    <x v="1"/>
    <x v="1"/>
    <d v="2025-01-02T00:00:00"/>
    <x v="4"/>
    <x v="0"/>
    <s v="Small Business"/>
  </r>
  <r>
    <x v="223"/>
    <s v="P1029"/>
    <n v="4"/>
    <n v="1423.79"/>
    <n v="2857.57"/>
    <n v="-10006.490000000002"/>
    <x v="1"/>
    <x v="1"/>
    <x v="2"/>
    <d v="2025-01-19T00:00:00"/>
    <x v="4"/>
    <x v="0"/>
    <s v="Corporate"/>
  </r>
  <r>
    <x v="329"/>
    <s v="P1029"/>
    <n v="2"/>
    <n v="671.51"/>
    <n v="6453.17"/>
    <n v="-12234.83"/>
    <x v="1"/>
    <x v="1"/>
    <x v="0"/>
    <d v="2025-01-23T00:00:00"/>
    <x v="4"/>
    <x v="0"/>
    <s v="Consumer"/>
  </r>
  <r>
    <x v="330"/>
    <s v="P1029"/>
    <n v="2"/>
    <n v="609.03"/>
    <n v="2625.04"/>
    <n v="-4641.05"/>
    <x v="0"/>
    <x v="1"/>
    <x v="0"/>
    <d v="2025-01-21T00:00:00"/>
    <x v="4"/>
    <x v="0"/>
    <s v="Consumer"/>
  </r>
  <r>
    <x v="217"/>
    <s v="P1030"/>
    <n v="1"/>
    <n v="7636.59"/>
    <n v="1691.07"/>
    <n v="5945.52"/>
    <x v="0"/>
    <x v="1"/>
    <x v="1"/>
    <d v="2025-01-26T00:00:00"/>
    <x v="4"/>
    <x v="3"/>
    <s v="Small Business"/>
  </r>
  <r>
    <x v="331"/>
    <s v="P1030"/>
    <n v="4"/>
    <n v="26306.73"/>
    <n v="1691.07"/>
    <n v="19542.45"/>
    <x v="0"/>
    <x v="1"/>
    <x v="1"/>
    <d v="2025-01-16T00:00:00"/>
    <x v="4"/>
    <x v="2"/>
    <s v="Small Business"/>
  </r>
  <r>
    <x v="332"/>
    <s v="P1030"/>
    <n v="3"/>
    <n v="20625.740000000002"/>
    <n v="4591.42"/>
    <n v="6851.4800000000014"/>
    <x v="1"/>
    <x v="1"/>
    <x v="0"/>
    <d v="2025-01-24T00:00:00"/>
    <x v="4"/>
    <x v="0"/>
    <s v="Consumer"/>
  </r>
  <r>
    <x v="333"/>
    <s v="P1030"/>
    <n v="1"/>
    <n v="6073.35"/>
    <n v="5766.98"/>
    <n v="306.3700000000008"/>
    <x v="0"/>
    <x v="1"/>
    <x v="1"/>
    <d v="2025-01-16T00:00:00"/>
    <x v="4"/>
    <x v="0"/>
    <s v="Small Business"/>
  </r>
  <r>
    <x v="334"/>
    <s v="P1031"/>
    <n v="4"/>
    <n v="54071.97"/>
    <n v="5766.98"/>
    <n v="31004.050000000003"/>
    <x v="0"/>
    <x v="2"/>
    <x v="2"/>
    <d v="2025-01-11T00:00:00"/>
    <x v="4"/>
    <x v="3"/>
    <s v="Corporate"/>
  </r>
  <r>
    <x v="236"/>
    <s v="P1031"/>
    <n v="2"/>
    <n v="22104.17"/>
    <n v="1195.19"/>
    <n v="19713.789999999997"/>
    <x v="1"/>
    <x v="2"/>
    <x v="2"/>
    <d v="2025-01-30T00:00:00"/>
    <x v="4"/>
    <x v="0"/>
    <s v="Corporate"/>
  </r>
  <r>
    <x v="335"/>
    <s v="P1031"/>
    <n v="1"/>
    <n v="15667.02"/>
    <n v="1195.19"/>
    <n v="14471.83"/>
    <x v="1"/>
    <x v="2"/>
    <x v="0"/>
    <d v="2025-01-29T00:00:00"/>
    <x v="4"/>
    <x v="0"/>
    <s v="Consumer"/>
  </r>
  <r>
    <x v="336"/>
    <s v="P1031"/>
    <n v="1"/>
    <n v="14820.22"/>
    <n v="516.61"/>
    <n v="14303.609999999999"/>
    <x v="1"/>
    <x v="2"/>
    <x v="2"/>
    <d v="2025-01-02T00:00:00"/>
    <x v="4"/>
    <x v="0"/>
    <s v="Corporate"/>
  </r>
  <r>
    <x v="337"/>
    <s v="P1033"/>
    <n v="4"/>
    <n v="6967.53"/>
    <n v="8177.04"/>
    <n v="-25740.63"/>
    <x v="2"/>
    <x v="1"/>
    <x v="1"/>
    <d v="2025-01-17T00:00:00"/>
    <x v="4"/>
    <x v="0"/>
    <s v="Small Business"/>
  </r>
  <r>
    <x v="260"/>
    <s v="P1033"/>
    <n v="2"/>
    <n v="4171.7299999999996"/>
    <n v="2935.19"/>
    <n v="-1698.6500000000005"/>
    <x v="1"/>
    <x v="1"/>
    <x v="0"/>
    <d v="2025-01-04T00:00:00"/>
    <x v="4"/>
    <x v="0"/>
    <s v="Consumer"/>
  </r>
  <r>
    <x v="329"/>
    <s v="P1033"/>
    <n v="3"/>
    <n v="4809.99"/>
    <n v="10244.32"/>
    <n v="-25922.97"/>
    <x v="2"/>
    <x v="1"/>
    <x v="0"/>
    <d v="2025-07-06T00:00:00"/>
    <x v="5"/>
    <x v="0"/>
    <s v="Consumer"/>
  </r>
  <r>
    <x v="338"/>
    <s v="P1033"/>
    <n v="3"/>
    <n v="6536.02"/>
    <n v="4936.1899999999996"/>
    <n v="-8272.5499999999993"/>
    <x v="2"/>
    <x v="1"/>
    <x v="0"/>
    <d v="2025-07-07T00:00:00"/>
    <x v="5"/>
    <x v="0"/>
    <s v="Consumer"/>
  </r>
  <r>
    <x v="339"/>
    <s v="P1034"/>
    <n v="1"/>
    <n v="16037.55"/>
    <n v="4703.24"/>
    <n v="11334.31"/>
    <x v="2"/>
    <x v="3"/>
    <x v="2"/>
    <d v="2025-07-16T00:00:00"/>
    <x v="5"/>
    <x v="0"/>
    <s v="Corporate"/>
  </r>
  <r>
    <x v="340"/>
    <s v="P1034"/>
    <n v="2"/>
    <n v="31853.439999999999"/>
    <n v="6380.88"/>
    <n v="19091.68"/>
    <x v="1"/>
    <x v="3"/>
    <x v="0"/>
    <d v="2025-07-23T00:00:00"/>
    <x v="5"/>
    <x v="0"/>
    <s v="Consumer"/>
  </r>
  <r>
    <x v="341"/>
    <s v="P1034"/>
    <n v="4"/>
    <n v="64504.43"/>
    <n v="6213.42"/>
    <n v="39650.75"/>
    <x v="2"/>
    <x v="3"/>
    <x v="0"/>
    <d v="2025-07-23T00:00:00"/>
    <x v="5"/>
    <x v="0"/>
    <s v="Consumer"/>
  </r>
  <r>
    <x v="342"/>
    <s v="P1034"/>
    <n v="3"/>
    <n v="41188.53"/>
    <n v="2112.6999999999998"/>
    <n v="34850.43"/>
    <x v="1"/>
    <x v="3"/>
    <x v="2"/>
    <d v="2025-07-28T00:00:00"/>
    <x v="5"/>
    <x v="0"/>
    <s v="Corporate"/>
  </r>
  <r>
    <x v="324"/>
    <s v="P1035"/>
    <n v="2"/>
    <n v="17583.580000000002"/>
    <n v="7802.03"/>
    <n v="1979.5200000000023"/>
    <x v="2"/>
    <x v="4"/>
    <x v="0"/>
    <d v="2025-07-15T00:00:00"/>
    <x v="5"/>
    <x v="1"/>
    <s v="Consumer"/>
  </r>
  <r>
    <x v="331"/>
    <s v="P1035"/>
    <n v="3"/>
    <n v="28827.86"/>
    <n v="229.52"/>
    <n v="28139.3"/>
    <x v="0"/>
    <x v="4"/>
    <x v="1"/>
    <d v="2025-07-03T00:00:00"/>
    <x v="5"/>
    <x v="2"/>
    <s v="Small Business"/>
  </r>
  <r>
    <x v="343"/>
    <s v="P1035"/>
    <n v="4"/>
    <n v="30402.65"/>
    <n v="1349.93"/>
    <n v="25002.93"/>
    <x v="2"/>
    <x v="4"/>
    <x v="1"/>
    <d v="2025-07-08T00:00:00"/>
    <x v="5"/>
    <x v="0"/>
    <s v="Small Business"/>
  </r>
  <r>
    <x v="344"/>
    <s v="P1036"/>
    <n v="3"/>
    <n v="38422.69"/>
    <n v="10124.42"/>
    <n v="8049.43"/>
    <x v="2"/>
    <x v="2"/>
    <x v="0"/>
    <d v="2025-07-17T00:00:00"/>
    <x v="5"/>
    <x v="0"/>
    <s v="Consumer"/>
  </r>
  <r>
    <x v="345"/>
    <s v="P1036"/>
    <n v="2"/>
    <n v="31238.7"/>
    <n v="10124.42"/>
    <n v="10989.86"/>
    <x v="1"/>
    <x v="2"/>
    <x v="0"/>
    <d v="2025-07-28T00:00:00"/>
    <x v="5"/>
    <x v="1"/>
    <s v="Consumer"/>
  </r>
  <r>
    <x v="346"/>
    <s v="P1036"/>
    <n v="4"/>
    <n v="46815.34"/>
    <n v="7025.62"/>
    <n v="18712.859999999997"/>
    <x v="0"/>
    <x v="2"/>
    <x v="0"/>
    <d v="2025-07-19T00:00:00"/>
    <x v="5"/>
    <x v="0"/>
    <s v="Consumer"/>
  </r>
  <r>
    <x v="347"/>
    <s v="P1036"/>
    <n v="2"/>
    <n v="24074.61"/>
    <n v="6782.31"/>
    <n v="10509.99"/>
    <x v="1"/>
    <x v="2"/>
    <x v="1"/>
    <d v="2025-07-27T00:00:00"/>
    <x v="5"/>
    <x v="0"/>
    <s v="Small Business"/>
  </r>
  <r>
    <x v="348"/>
    <s v="P1036"/>
    <n v="4"/>
    <n v="53018.42"/>
    <n v="1397.32"/>
    <n v="47429.14"/>
    <x v="0"/>
    <x v="2"/>
    <x v="0"/>
    <d v="2025-07-21T00:00:00"/>
    <x v="5"/>
    <x v="0"/>
    <s v="Consumer"/>
  </r>
  <r>
    <x v="349"/>
    <s v="P1036"/>
    <n v="1"/>
    <n v="12847.13"/>
    <n v="11668.5"/>
    <n v="1178.6299999999992"/>
    <x v="0"/>
    <x v="2"/>
    <x v="2"/>
    <d v="2025-07-12T00:00:00"/>
    <x v="5"/>
    <x v="3"/>
    <s v="Corporate"/>
  </r>
  <r>
    <x v="350"/>
    <s v="P1036"/>
    <n v="1"/>
    <n v="13880.96"/>
    <n v="6453.17"/>
    <n v="7427.7899999999991"/>
    <x v="0"/>
    <x v="2"/>
    <x v="1"/>
    <d v="2025-07-28T00:00:00"/>
    <x v="5"/>
    <x v="0"/>
    <s v="Small Business"/>
  </r>
  <r>
    <x v="326"/>
    <s v="P1037"/>
    <n v="1"/>
    <n v="10873.6"/>
    <n v="2625.04"/>
    <n v="8248.5600000000013"/>
    <x v="0"/>
    <x v="3"/>
    <x v="2"/>
    <d v="2025-07-28T00:00:00"/>
    <x v="5"/>
    <x v="0"/>
    <s v="Corporate"/>
  </r>
  <r>
    <x v="351"/>
    <s v="P1037"/>
    <n v="2"/>
    <n v="17578.080000000002"/>
    <n v="3861.49"/>
    <n v="9855.1000000000022"/>
    <x v="1"/>
    <x v="3"/>
    <x v="2"/>
    <d v="2025-07-04T00:00:00"/>
    <x v="5"/>
    <x v="0"/>
    <s v="Corporate"/>
  </r>
  <r>
    <x v="352"/>
    <s v="P1038"/>
    <n v="1"/>
    <n v="8857.33"/>
    <n v="1691.07"/>
    <n v="7166.26"/>
    <x v="1"/>
    <x v="0"/>
    <x v="2"/>
    <d v="2025-07-07T00:00:00"/>
    <x v="5"/>
    <x v="0"/>
    <s v="Corporate"/>
  </r>
  <r>
    <x v="311"/>
    <s v="P1038"/>
    <n v="1"/>
    <n v="9578.51"/>
    <n v="10050.44"/>
    <n v="-471.93000000000029"/>
    <x v="1"/>
    <x v="0"/>
    <x v="0"/>
    <d v="2025-07-11T00:00:00"/>
    <x v="5"/>
    <x v="1"/>
    <s v="Consumer"/>
  </r>
  <r>
    <x v="353"/>
    <s v="P1038"/>
    <n v="3"/>
    <n v="32263.45"/>
    <n v="4539.2"/>
    <n v="18645.850000000002"/>
    <x v="0"/>
    <x v="0"/>
    <x v="0"/>
    <d v="2025-07-10T00:00:00"/>
    <x v="5"/>
    <x v="0"/>
    <s v="Consumer"/>
  </r>
  <r>
    <x v="347"/>
    <s v="P1038"/>
    <n v="3"/>
    <n v="31243.67"/>
    <n v="5766.98"/>
    <n v="13942.73"/>
    <x v="0"/>
    <x v="0"/>
    <x v="1"/>
    <d v="2025-07-29T00:00:00"/>
    <x v="5"/>
    <x v="0"/>
    <s v="Small Business"/>
  </r>
  <r>
    <x v="257"/>
    <s v="P1039"/>
    <n v="4"/>
    <n v="6462.74"/>
    <n v="9316.44"/>
    <n v="-30803.020000000004"/>
    <x v="2"/>
    <x v="2"/>
    <x v="2"/>
    <d v="2025-07-10T00:00:00"/>
    <x v="5"/>
    <x v="0"/>
    <s v="Corporate"/>
  </r>
  <r>
    <x v="354"/>
    <s v="P1039"/>
    <n v="2"/>
    <n v="4121.6000000000004"/>
    <n v="6457.25"/>
    <n v="-8792.9"/>
    <x v="0"/>
    <x v="2"/>
    <x v="0"/>
    <d v="2025-07-30T00:00:00"/>
    <x v="5"/>
    <x v="0"/>
    <s v="Consumer"/>
  </r>
  <r>
    <x v="224"/>
    <s v="P1039"/>
    <n v="2"/>
    <n v="3919.95"/>
    <n v="2144.79"/>
    <n v="-369.63000000000011"/>
    <x v="2"/>
    <x v="2"/>
    <x v="2"/>
    <d v="2025-07-20T00:00:00"/>
    <x v="5"/>
    <x v="0"/>
    <s v="Corporate"/>
  </r>
  <r>
    <x v="355"/>
    <s v="P1039"/>
    <n v="3"/>
    <n v="5361.65"/>
    <n v="10086.81"/>
    <n v="-24898.78"/>
    <x v="2"/>
    <x v="2"/>
    <x v="0"/>
    <d v="2025-07-27T00:00:00"/>
    <x v="5"/>
    <x v="0"/>
    <s v="Consumer"/>
  </r>
  <r>
    <x v="274"/>
    <s v="P1039"/>
    <n v="2"/>
    <n v="4332.74"/>
    <n v="8551.81"/>
    <n v="-12770.88"/>
    <x v="0"/>
    <x v="2"/>
    <x v="0"/>
    <d v="2025-07-09T00:00:00"/>
    <x v="5"/>
    <x v="0"/>
    <s v="Consumer"/>
  </r>
  <r>
    <x v="221"/>
    <s v="P1039"/>
    <n v="3"/>
    <n v="6226.17"/>
    <n v="8551.81"/>
    <n v="-19429.260000000002"/>
    <x v="0"/>
    <x v="2"/>
    <x v="0"/>
    <d v="2025-07-30T00:00:00"/>
    <x v="5"/>
    <x v="0"/>
    <s v="Consumer"/>
  </r>
  <r>
    <x v="356"/>
    <s v="P1040"/>
    <n v="1"/>
    <n v="3184.82"/>
    <n v="6163.24"/>
    <n v="-2978.4199999999996"/>
    <x v="1"/>
    <x v="3"/>
    <x v="0"/>
    <d v="2025-07-22T00:00:00"/>
    <x v="5"/>
    <x v="2"/>
    <s v="Consumer"/>
  </r>
  <r>
    <x v="349"/>
    <s v="P1040"/>
    <n v="4"/>
    <n v="11444.27"/>
    <n v="7144.88"/>
    <n v="-17135.25"/>
    <x v="0"/>
    <x v="3"/>
    <x v="2"/>
    <d v="2025-06-16T00:00:00"/>
    <x v="6"/>
    <x v="3"/>
    <s v="Corporate"/>
  </r>
  <r>
    <x v="357"/>
    <s v="P1041"/>
    <n v="4"/>
    <n v="64165.98"/>
    <n v="1321.65"/>
    <n v="58879.380000000005"/>
    <x v="2"/>
    <x v="3"/>
    <x v="2"/>
    <d v="2025-06-30T00:00:00"/>
    <x v="6"/>
    <x v="0"/>
    <s v="Corporate"/>
  </r>
  <r>
    <x v="337"/>
    <s v="P1041"/>
    <n v="3"/>
    <n v="52576.68"/>
    <n v="10692.38"/>
    <n v="20499.54"/>
    <x v="0"/>
    <x v="3"/>
    <x v="1"/>
    <d v="2025-06-30T00:00:00"/>
    <x v="6"/>
    <x v="0"/>
    <s v="Small Business"/>
  </r>
  <r>
    <x v="358"/>
    <s v="P1041"/>
    <n v="4"/>
    <n v="71007.08"/>
    <n v="474.93"/>
    <n v="69107.360000000001"/>
    <x v="0"/>
    <x v="3"/>
    <x v="2"/>
    <d v="2025-06-20T00:00:00"/>
    <x v="6"/>
    <x v="0"/>
    <s v="Corporate"/>
  </r>
  <r>
    <x v="221"/>
    <s v="P1041"/>
    <n v="1"/>
    <n v="16150.49"/>
    <n v="2112.6999999999998"/>
    <n v="14037.79"/>
    <x v="1"/>
    <x v="3"/>
    <x v="0"/>
    <d v="2025-06-14T00:00:00"/>
    <x v="6"/>
    <x v="0"/>
    <s v="Consumer"/>
  </r>
  <r>
    <x v="359"/>
    <s v="P1042"/>
    <n v="2"/>
    <n v="7691.02"/>
    <n v="4176.26"/>
    <n v="-661.5"/>
    <x v="0"/>
    <x v="4"/>
    <x v="0"/>
    <d v="2025-06-04T00:00:00"/>
    <x v="6"/>
    <x v="3"/>
    <s v="Consumer"/>
  </r>
  <r>
    <x v="360"/>
    <s v="P1042"/>
    <n v="2"/>
    <n v="8512.7999999999993"/>
    <n v="229.52"/>
    <n v="8053.7599999999993"/>
    <x v="0"/>
    <x v="4"/>
    <x v="2"/>
    <d v="2025-06-20T00:00:00"/>
    <x v="6"/>
    <x v="0"/>
    <s v="Corporate"/>
  </r>
  <r>
    <x v="361"/>
    <s v="P1042"/>
    <n v="2"/>
    <n v="8491.35"/>
    <n v="9531.89"/>
    <n v="-10572.429999999998"/>
    <x v="2"/>
    <x v="4"/>
    <x v="2"/>
    <d v="2025-06-28T00:00:00"/>
    <x v="6"/>
    <x v="0"/>
    <s v="Corporate"/>
  </r>
  <r>
    <x v="332"/>
    <s v="P1042"/>
    <n v="2"/>
    <n v="8625.31"/>
    <n v="9531.89"/>
    <n v="-10438.469999999999"/>
    <x v="1"/>
    <x v="4"/>
    <x v="0"/>
    <d v="2025-06-11T00:00:00"/>
    <x v="6"/>
    <x v="0"/>
    <s v="Consumer"/>
  </r>
  <r>
    <x v="362"/>
    <s v="P1042"/>
    <n v="2"/>
    <n v="9307.77"/>
    <n v="9531.89"/>
    <n v="-9756.0099999999984"/>
    <x v="0"/>
    <x v="4"/>
    <x v="2"/>
    <d v="2025-06-15T00:00:00"/>
    <x v="6"/>
    <x v="0"/>
    <s v="Corporate"/>
  </r>
  <r>
    <x v="363"/>
    <s v="P1042"/>
    <n v="4"/>
    <n v="14066.06"/>
    <n v="9531.89"/>
    <n v="-24061.5"/>
    <x v="2"/>
    <x v="4"/>
    <x v="2"/>
    <d v="2025-06-17T00:00:00"/>
    <x v="6"/>
    <x v="1"/>
    <s v="Corporate"/>
  </r>
  <r>
    <x v="364"/>
    <s v="P1042"/>
    <n v="2"/>
    <n v="8262.5300000000007"/>
    <n v="6443.36"/>
    <n v="-4624.1899999999987"/>
    <x v="0"/>
    <x v="4"/>
    <x v="0"/>
    <d v="2025-06-06T00:00:00"/>
    <x v="6"/>
    <x v="0"/>
    <s v="Consumer"/>
  </r>
  <r>
    <x v="365"/>
    <s v="P1043"/>
    <n v="2"/>
    <n v="36538.559999999998"/>
    <n v="1397.32"/>
    <n v="33743.919999999998"/>
    <x v="1"/>
    <x v="4"/>
    <x v="2"/>
    <d v="2025-06-01T00:00:00"/>
    <x v="6"/>
    <x v="0"/>
    <s v="Corporate"/>
  </r>
  <r>
    <x v="230"/>
    <s v="P1043"/>
    <n v="3"/>
    <n v="55411.17"/>
    <n v="1397.32"/>
    <n v="51219.21"/>
    <x v="1"/>
    <x v="4"/>
    <x v="0"/>
    <d v="2025-06-11T00:00:00"/>
    <x v="6"/>
    <x v="3"/>
    <s v="Consumer"/>
  </r>
  <r>
    <x v="366"/>
    <s v="P1043"/>
    <n v="1"/>
    <n v="18833.259999999998"/>
    <n v="11668.5"/>
    <n v="7164.7599999999984"/>
    <x v="1"/>
    <x v="4"/>
    <x v="0"/>
    <d v="2025-06-28T00:00:00"/>
    <x v="6"/>
    <x v="0"/>
    <s v="Consumer"/>
  </r>
  <r>
    <x v="367"/>
    <s v="P1043"/>
    <n v="4"/>
    <n v="55943.23"/>
    <n v="11668.5"/>
    <n v="9269.2300000000032"/>
    <x v="1"/>
    <x v="4"/>
    <x v="0"/>
    <d v="2025-06-15T00:00:00"/>
    <x v="6"/>
    <x v="3"/>
    <s v="Consumer"/>
  </r>
  <r>
    <x v="261"/>
    <s v="P1043"/>
    <n v="1"/>
    <n v="19133.830000000002"/>
    <n v="11732.81"/>
    <n v="7401.0200000000023"/>
    <x v="2"/>
    <x v="4"/>
    <x v="0"/>
    <d v="2025-06-13T00:00:00"/>
    <x v="6"/>
    <x v="0"/>
    <s v="Consumer"/>
  </r>
  <r>
    <x v="368"/>
    <s v="P1043"/>
    <n v="3"/>
    <n v="46912.13"/>
    <n v="11732.81"/>
    <n v="11713.699999999997"/>
    <x v="0"/>
    <x v="4"/>
    <x v="0"/>
    <d v="2025-06-12T00:00:00"/>
    <x v="6"/>
    <x v="3"/>
    <s v="Consumer"/>
  </r>
  <r>
    <x v="369"/>
    <s v="P1043"/>
    <n v="1"/>
    <n v="18204.060000000001"/>
    <n v="3861.49"/>
    <n v="14342.570000000002"/>
    <x v="1"/>
    <x v="4"/>
    <x v="1"/>
    <d v="2025-06-15T00:00:00"/>
    <x v="6"/>
    <x v="0"/>
    <s v="Small Business"/>
  </r>
  <r>
    <x v="370"/>
    <s v="P1044"/>
    <n v="4"/>
    <n v="39125.9"/>
    <n v="1892.68"/>
    <n v="31555.18"/>
    <x v="2"/>
    <x v="0"/>
    <x v="0"/>
    <d v="2025-06-16T00:00:00"/>
    <x v="6"/>
    <x v="0"/>
    <s v="Consumer"/>
  </r>
  <r>
    <x v="371"/>
    <s v="P1044"/>
    <n v="3"/>
    <n v="31641.32"/>
    <n v="4539.2"/>
    <n v="18023.72"/>
    <x v="2"/>
    <x v="0"/>
    <x v="1"/>
    <d v="2025-06-21T00:00:00"/>
    <x v="6"/>
    <x v="0"/>
    <s v="Small Business"/>
  </r>
  <r>
    <x v="372"/>
    <s v="P1044"/>
    <n v="2"/>
    <n v="17769.18"/>
    <n v="4591.42"/>
    <n v="8586.34"/>
    <x v="1"/>
    <x v="0"/>
    <x v="0"/>
    <d v="2025-06-18T00:00:00"/>
    <x v="6"/>
    <x v="0"/>
    <s v="Consumer"/>
  </r>
  <r>
    <x v="373"/>
    <s v="P1044"/>
    <n v="4"/>
    <n v="30564.83"/>
    <n v="5412.91"/>
    <n v="8913.1900000000023"/>
    <x v="1"/>
    <x v="0"/>
    <x v="2"/>
    <d v="2025-06-01T00:00:00"/>
    <x v="6"/>
    <x v="0"/>
    <s v="Corporate"/>
  </r>
  <r>
    <x v="374"/>
    <s v="P1044"/>
    <n v="3"/>
    <n v="30039.8"/>
    <n v="1195.19"/>
    <n v="26454.23"/>
    <x v="0"/>
    <x v="0"/>
    <x v="0"/>
    <d v="2025-06-26T00:00:00"/>
    <x v="6"/>
    <x v="0"/>
    <s v="Consumer"/>
  </r>
  <r>
    <x v="375"/>
    <s v="P1045"/>
    <n v="1"/>
    <n v="2183.7800000000002"/>
    <n v="516.61"/>
    <n v="1667.17"/>
    <x v="2"/>
    <x v="3"/>
    <x v="0"/>
    <d v="2025-06-10T00:00:00"/>
    <x v="6"/>
    <x v="0"/>
    <s v="Consumer"/>
  </r>
  <r>
    <x v="376"/>
    <s v="P1046"/>
    <n v="3"/>
    <n v="4594.1400000000003"/>
    <n v="10086.81"/>
    <n v="-25666.29"/>
    <x v="2"/>
    <x v="5"/>
    <x v="0"/>
    <d v="2025-06-21T00:00:00"/>
    <x v="6"/>
    <x v="0"/>
    <s v="Consumer"/>
  </r>
  <r>
    <x v="377"/>
    <s v="P1046"/>
    <n v="4"/>
    <n v="7715.6"/>
    <n v="8551.81"/>
    <n v="-26491.64"/>
    <x v="2"/>
    <x v="5"/>
    <x v="1"/>
    <d v="2025-06-20T00:00:00"/>
    <x v="6"/>
    <x v="0"/>
    <s v="Small Business"/>
  </r>
  <r>
    <x v="224"/>
    <s v="P1046"/>
    <n v="1"/>
    <n v="1663.91"/>
    <n v="8177.04"/>
    <n v="-6513.13"/>
    <x v="0"/>
    <x v="5"/>
    <x v="2"/>
    <d v="2025-06-03T00:00:00"/>
    <x v="6"/>
    <x v="0"/>
    <s v="Corporate"/>
  </r>
  <r>
    <x v="310"/>
    <s v="P1047"/>
    <n v="4"/>
    <n v="15969.46"/>
    <n v="1069.73"/>
    <n v="11690.539999999999"/>
    <x v="2"/>
    <x v="3"/>
    <x v="0"/>
    <d v="2025-03-31T00:00:00"/>
    <x v="7"/>
    <x v="0"/>
    <s v="Consumer"/>
  </r>
  <r>
    <x v="378"/>
    <s v="P1047"/>
    <n v="4"/>
    <n v="16621.72"/>
    <n v="7144.88"/>
    <n v="-11957.8"/>
    <x v="0"/>
    <x v="3"/>
    <x v="2"/>
    <d v="2025-03-12T00:00:00"/>
    <x v="7"/>
    <x v="0"/>
    <s v="Corporate"/>
  </r>
  <r>
    <x v="379"/>
    <s v="P1047"/>
    <n v="3"/>
    <n v="10347.34"/>
    <n v="2831.41"/>
    <n v="1853.1100000000006"/>
    <x v="0"/>
    <x v="3"/>
    <x v="0"/>
    <d v="2025-03-12T00:00:00"/>
    <x v="7"/>
    <x v="2"/>
    <s v="Consumer"/>
  </r>
  <r>
    <x v="380"/>
    <s v="P1047"/>
    <n v="3"/>
    <n v="11525.26"/>
    <n v="5483.96"/>
    <n v="-4926.6200000000008"/>
    <x v="0"/>
    <x v="3"/>
    <x v="1"/>
    <d v="2025-03-12T00:00:00"/>
    <x v="7"/>
    <x v="0"/>
    <s v="Small Business"/>
  </r>
  <r>
    <x v="381"/>
    <s v="P1047"/>
    <n v="2"/>
    <n v="7789.97"/>
    <n v="5483.96"/>
    <n v="-3177.95"/>
    <x v="0"/>
    <x v="3"/>
    <x v="2"/>
    <d v="2025-03-25T00:00:00"/>
    <x v="7"/>
    <x v="0"/>
    <s v="Corporate"/>
  </r>
  <r>
    <x v="325"/>
    <s v="P1048"/>
    <n v="4"/>
    <n v="69978.080000000002"/>
    <n v="7014.31"/>
    <n v="41920.839999999997"/>
    <x v="0"/>
    <x v="4"/>
    <x v="0"/>
    <d v="2025-03-19T00:00:00"/>
    <x v="7"/>
    <x v="0"/>
    <s v="Consumer"/>
  </r>
  <r>
    <x v="376"/>
    <s v="P1049"/>
    <n v="3"/>
    <n v="23172.03"/>
    <n v="474.93"/>
    <n v="21747.239999999998"/>
    <x v="2"/>
    <x v="5"/>
    <x v="0"/>
    <d v="2025-03-09T00:00:00"/>
    <x v="7"/>
    <x v="0"/>
    <s v="Consumer"/>
  </r>
  <r>
    <x v="382"/>
    <s v="P1049"/>
    <n v="3"/>
    <n v="22164.69"/>
    <n v="6380.88"/>
    <n v="3022.0499999999993"/>
    <x v="1"/>
    <x v="5"/>
    <x v="2"/>
    <d v="2025-03-19T00:00:00"/>
    <x v="7"/>
    <x v="3"/>
    <s v="Corporate"/>
  </r>
  <r>
    <x v="383"/>
    <s v="P1049"/>
    <n v="3"/>
    <n v="19893.7"/>
    <n v="6380.88"/>
    <n v="751.06000000000131"/>
    <x v="0"/>
    <x v="5"/>
    <x v="0"/>
    <d v="2025-03-19T00:00:00"/>
    <x v="7"/>
    <x v="0"/>
    <s v="Consumer"/>
  </r>
  <r>
    <x v="359"/>
    <s v="P1049"/>
    <n v="1"/>
    <n v="6799.92"/>
    <n v="6213.42"/>
    <n v="586.5"/>
    <x v="1"/>
    <x v="5"/>
    <x v="0"/>
    <d v="2025-03-09T00:00:00"/>
    <x v="7"/>
    <x v="3"/>
    <s v="Consumer"/>
  </r>
  <r>
    <x v="245"/>
    <s v="P1049"/>
    <n v="1"/>
    <n v="6131.51"/>
    <n v="4722.6099999999997"/>
    <n v="1408.9000000000005"/>
    <x v="0"/>
    <x v="5"/>
    <x v="2"/>
    <d v="2025-03-30T00:00:00"/>
    <x v="7"/>
    <x v="0"/>
    <s v="Corporate"/>
  </r>
  <r>
    <x v="384"/>
    <s v="P1049"/>
    <n v="2"/>
    <n v="11810.96"/>
    <n v="9531.89"/>
    <n v="-7252.82"/>
    <x v="0"/>
    <x v="5"/>
    <x v="0"/>
    <d v="2025-03-20T00:00:00"/>
    <x v="7"/>
    <x v="0"/>
    <s v="Consumer"/>
  </r>
  <r>
    <x v="385"/>
    <s v="P1050"/>
    <n v="3"/>
    <n v="17083.52"/>
    <n v="1349.93"/>
    <n v="13033.73"/>
    <x v="0"/>
    <x v="2"/>
    <x v="2"/>
    <d v="2025-03-24T00:00:00"/>
    <x v="7"/>
    <x v="0"/>
    <s v="Corporate"/>
  </r>
  <r>
    <x v="386"/>
    <s v="P1051"/>
    <n v="4"/>
    <n v="22496.17"/>
    <n v="11668.5"/>
    <n v="-24177.83"/>
    <x v="1"/>
    <x v="2"/>
    <x v="1"/>
    <d v="2025-03-09T00:00:00"/>
    <x v="7"/>
    <x v="3"/>
    <s v="Small Business"/>
  </r>
  <r>
    <x v="387"/>
    <s v="P1051"/>
    <n v="3"/>
    <n v="16687.84"/>
    <n v="1326.73"/>
    <n v="12707.65"/>
    <x v="1"/>
    <x v="2"/>
    <x v="0"/>
    <d v="2025-03-02T00:00:00"/>
    <x v="7"/>
    <x v="2"/>
    <s v="Consumer"/>
  </r>
  <r>
    <x v="388"/>
    <s v="P1051"/>
    <n v="4"/>
    <n v="24606.58"/>
    <n v="5057.68"/>
    <n v="4375.8600000000006"/>
    <x v="0"/>
    <x v="2"/>
    <x v="0"/>
    <d v="2025-03-25T00:00:00"/>
    <x v="7"/>
    <x v="0"/>
    <s v="Consumer"/>
  </r>
  <r>
    <x v="286"/>
    <s v="P1052"/>
    <n v="4"/>
    <n v="10994.83"/>
    <n v="4835.8999999999996"/>
    <n v="-8348.7699999999986"/>
    <x v="0"/>
    <x v="1"/>
    <x v="0"/>
    <d v="2025-03-13T00:00:00"/>
    <x v="7"/>
    <x v="0"/>
    <s v="Consumer"/>
  </r>
  <r>
    <x v="389"/>
    <s v="P1052"/>
    <n v="3"/>
    <n v="9135.35"/>
    <n v="5931.04"/>
    <n v="-8657.7699999999986"/>
    <x v="0"/>
    <x v="1"/>
    <x v="0"/>
    <d v="2025-03-23T00:00:00"/>
    <x v="7"/>
    <x v="0"/>
    <s v="Consumer"/>
  </r>
  <r>
    <x v="218"/>
    <s v="P1052"/>
    <n v="3"/>
    <n v="8350.73"/>
    <n v="1195.19"/>
    <n v="4765.16"/>
    <x v="0"/>
    <x v="1"/>
    <x v="0"/>
    <d v="2025-03-15T00:00:00"/>
    <x v="7"/>
    <x v="0"/>
    <s v="Consumer"/>
  </r>
  <r>
    <x v="253"/>
    <s v="P1052"/>
    <n v="3"/>
    <n v="8943.25"/>
    <n v="1195.19"/>
    <n v="5357.68"/>
    <x v="1"/>
    <x v="1"/>
    <x v="0"/>
    <d v="2025-03-10T00:00:00"/>
    <x v="7"/>
    <x v="0"/>
    <s v="Consumer"/>
  </r>
  <r>
    <x v="390"/>
    <s v="P1053"/>
    <n v="4"/>
    <n v="34017.56"/>
    <n v="516.61"/>
    <n v="31951.119999999999"/>
    <x v="1"/>
    <x v="4"/>
    <x v="0"/>
    <d v="2025-03-31T00:00:00"/>
    <x v="7"/>
    <x v="2"/>
    <s v="Consumer"/>
  </r>
  <r>
    <x v="391"/>
    <s v="P1053"/>
    <n v="1"/>
    <n v="8378.07"/>
    <n v="11653.29"/>
    <n v="-3275.2200000000012"/>
    <x v="1"/>
    <x v="4"/>
    <x v="0"/>
    <d v="2025-03-15T00:00:00"/>
    <x v="7"/>
    <x v="0"/>
    <s v="Consumer"/>
  </r>
  <r>
    <x v="392"/>
    <s v="P1053"/>
    <n v="1"/>
    <n v="6883.38"/>
    <n v="11653.29"/>
    <n v="-4769.9100000000008"/>
    <x v="0"/>
    <x v="4"/>
    <x v="2"/>
    <d v="2025-03-06T00:00:00"/>
    <x v="7"/>
    <x v="0"/>
    <s v="Corporate"/>
  </r>
  <r>
    <x v="387"/>
    <s v="P1053"/>
    <n v="3"/>
    <n v="26253.4"/>
    <n v="11764.29"/>
    <n v="-9039.4700000000012"/>
    <x v="0"/>
    <x v="4"/>
    <x v="0"/>
    <d v="2025-03-25T00:00:00"/>
    <x v="7"/>
    <x v="2"/>
    <s v="Consumer"/>
  </r>
  <r>
    <x v="341"/>
    <s v="P1053"/>
    <n v="2"/>
    <n v="16312.52"/>
    <n v="4370.8"/>
    <n v="7570.92"/>
    <x v="1"/>
    <x v="4"/>
    <x v="0"/>
    <d v="2025-03-28T00:00:00"/>
    <x v="7"/>
    <x v="0"/>
    <s v="Consumer"/>
  </r>
  <r>
    <x v="393"/>
    <s v="P1054"/>
    <n v="4"/>
    <n v="11126.61"/>
    <n v="8177.04"/>
    <n v="-21581.55"/>
    <x v="1"/>
    <x v="1"/>
    <x v="0"/>
    <d v="2025-03-09T00:00:00"/>
    <x v="7"/>
    <x v="0"/>
    <s v="Consumer"/>
  </r>
  <r>
    <x v="394"/>
    <s v="P1055"/>
    <n v="1"/>
    <n v="15355.1"/>
    <n v="4936.1899999999996"/>
    <n v="10418.91"/>
    <x v="0"/>
    <x v="5"/>
    <x v="1"/>
    <d v="2025-05-05T00:00:00"/>
    <x v="8"/>
    <x v="0"/>
    <s v="Small Business"/>
  </r>
  <r>
    <x v="395"/>
    <s v="P1055"/>
    <n v="4"/>
    <n v="50654.65"/>
    <n v="7144.88"/>
    <n v="22075.13"/>
    <x v="0"/>
    <x v="5"/>
    <x v="0"/>
    <d v="2025-05-20T00:00:00"/>
    <x v="8"/>
    <x v="1"/>
    <s v="Consumer"/>
  </r>
  <r>
    <x v="396"/>
    <s v="P1055"/>
    <n v="3"/>
    <n v="47235.06"/>
    <n v="2831.41"/>
    <n v="38740.83"/>
    <x v="1"/>
    <x v="5"/>
    <x v="0"/>
    <d v="2025-05-05T00:00:00"/>
    <x v="8"/>
    <x v="0"/>
    <s v="Consumer"/>
  </r>
  <r>
    <x v="232"/>
    <s v="P1055"/>
    <n v="2"/>
    <n v="27397.73"/>
    <n v="7014.31"/>
    <n v="13369.109999999999"/>
    <x v="0"/>
    <x v="5"/>
    <x v="2"/>
    <d v="2025-05-14T00:00:00"/>
    <x v="8"/>
    <x v="0"/>
    <s v="Corporate"/>
  </r>
  <r>
    <x v="397"/>
    <s v="P1056"/>
    <n v="2"/>
    <n v="11546.44"/>
    <n v="295.87"/>
    <n v="10954.7"/>
    <x v="2"/>
    <x v="4"/>
    <x v="0"/>
    <d v="2025-05-06T00:00:00"/>
    <x v="8"/>
    <x v="0"/>
    <s v="Consumer"/>
  </r>
  <r>
    <x v="219"/>
    <s v="P1056"/>
    <n v="3"/>
    <n v="21956.04"/>
    <n v="474.93"/>
    <n v="20531.25"/>
    <x v="1"/>
    <x v="4"/>
    <x v="0"/>
    <d v="2025-05-01T00:00:00"/>
    <x v="8"/>
    <x v="0"/>
    <s v="Consumer"/>
  </r>
  <r>
    <x v="357"/>
    <s v="P1056"/>
    <n v="4"/>
    <n v="25436.560000000001"/>
    <n v="6213.42"/>
    <n v="582.88000000000102"/>
    <x v="0"/>
    <x v="4"/>
    <x v="2"/>
    <d v="2025-05-06T00:00:00"/>
    <x v="8"/>
    <x v="0"/>
    <s v="Corporate"/>
  </r>
  <r>
    <x v="398"/>
    <s v="P1056"/>
    <n v="4"/>
    <n v="29335.03"/>
    <n v="6279.29"/>
    <n v="4217.869999999999"/>
    <x v="0"/>
    <x v="4"/>
    <x v="0"/>
    <d v="2025-05-03T00:00:00"/>
    <x v="8"/>
    <x v="0"/>
    <s v="Consumer"/>
  </r>
  <r>
    <x v="291"/>
    <s v="P1057"/>
    <n v="3"/>
    <n v="22290.080000000002"/>
    <n v="6279.29"/>
    <n v="3452.2100000000028"/>
    <x v="1"/>
    <x v="0"/>
    <x v="1"/>
    <d v="2025-05-12T00:00:00"/>
    <x v="8"/>
    <x v="1"/>
    <s v="Small Business"/>
  </r>
  <r>
    <x v="383"/>
    <s v="P1057"/>
    <n v="2"/>
    <n v="12305.29"/>
    <n v="9531.89"/>
    <n v="-6758.489999999998"/>
    <x v="1"/>
    <x v="0"/>
    <x v="0"/>
    <d v="2025-05-03T00:00:00"/>
    <x v="8"/>
    <x v="0"/>
    <s v="Consumer"/>
  </r>
  <r>
    <x v="399"/>
    <s v="P1057"/>
    <n v="1"/>
    <n v="7458.34"/>
    <n v="6782.31"/>
    <n v="676.02999999999975"/>
    <x v="0"/>
    <x v="0"/>
    <x v="2"/>
    <d v="2025-05-24T00:00:00"/>
    <x v="8"/>
    <x v="3"/>
    <s v="Corporate"/>
  </r>
  <r>
    <x v="400"/>
    <s v="P1058"/>
    <n v="4"/>
    <n v="33878.54"/>
    <n v="2857.57"/>
    <n v="22448.260000000002"/>
    <x v="1"/>
    <x v="3"/>
    <x v="0"/>
    <d v="2025-05-04T00:00:00"/>
    <x v="8"/>
    <x v="0"/>
    <s v="Consumer"/>
  </r>
  <r>
    <x v="401"/>
    <s v="P1058"/>
    <n v="1"/>
    <n v="7790.4"/>
    <n v="6453.17"/>
    <n v="1337.2299999999996"/>
    <x v="0"/>
    <x v="3"/>
    <x v="2"/>
    <d v="2025-05-11T00:00:00"/>
    <x v="8"/>
    <x v="0"/>
    <s v="Corporate"/>
  </r>
  <r>
    <x v="366"/>
    <s v="P1058"/>
    <n v="3"/>
    <n v="22171.39"/>
    <n v="6453.17"/>
    <n v="2811.8799999999974"/>
    <x v="0"/>
    <x v="3"/>
    <x v="0"/>
    <d v="2025-05-14T00:00:00"/>
    <x v="8"/>
    <x v="0"/>
    <s v="Consumer"/>
  </r>
  <r>
    <x v="402"/>
    <s v="P1058"/>
    <n v="4"/>
    <n v="32723.93"/>
    <n v="6453.17"/>
    <n v="6911.25"/>
    <x v="0"/>
    <x v="3"/>
    <x v="0"/>
    <d v="2025-05-01T00:00:00"/>
    <x v="8"/>
    <x v="0"/>
    <s v="Consumer"/>
  </r>
  <r>
    <x v="378"/>
    <s v="P1058"/>
    <n v="2"/>
    <n v="17336.96"/>
    <n v="5057.68"/>
    <n v="7221.5999999999985"/>
    <x v="0"/>
    <x v="3"/>
    <x v="2"/>
    <d v="2025-05-21T00:00:00"/>
    <x v="8"/>
    <x v="0"/>
    <s v="Corporate"/>
  </r>
  <r>
    <x v="403"/>
    <s v="P1059"/>
    <n v="1"/>
    <n v="8915.2099999999991"/>
    <n v="4591.42"/>
    <n v="4323.7899999999991"/>
    <x v="0"/>
    <x v="0"/>
    <x v="0"/>
    <d v="2025-05-24T00:00:00"/>
    <x v="8"/>
    <x v="0"/>
    <s v="Consumer"/>
  </r>
  <r>
    <x v="305"/>
    <s v="P1060"/>
    <n v="4"/>
    <n v="56127.26"/>
    <n v="2249.48"/>
    <n v="47129.340000000004"/>
    <x v="1"/>
    <x v="5"/>
    <x v="0"/>
    <d v="2025-05-04T00:00:00"/>
    <x v="8"/>
    <x v="0"/>
    <s v="Consumer"/>
  </r>
  <r>
    <x v="404"/>
    <s v="P1060"/>
    <n v="4"/>
    <n v="72745.42"/>
    <n v="6163.24"/>
    <n v="48092.46"/>
    <x v="0"/>
    <x v="5"/>
    <x v="1"/>
    <d v="2025-05-17T00:00:00"/>
    <x v="8"/>
    <x v="0"/>
    <s v="Small Business"/>
  </r>
  <r>
    <x v="405"/>
    <s v="P1060"/>
    <n v="4"/>
    <n v="72553.53"/>
    <n v="4740.6000000000004"/>
    <n v="53591.13"/>
    <x v="2"/>
    <x v="5"/>
    <x v="2"/>
    <d v="2025-11-08T00:00:00"/>
    <x v="9"/>
    <x v="0"/>
    <s v="Corporate"/>
  </r>
  <r>
    <x v="406"/>
    <s v="P1061"/>
    <n v="4"/>
    <n v="41924.699999999997"/>
    <n v="1069.73"/>
    <n v="37645.78"/>
    <x v="0"/>
    <x v="4"/>
    <x v="0"/>
    <d v="2025-11-21T00:00:00"/>
    <x v="9"/>
    <x v="0"/>
    <s v="Consumer"/>
  </r>
  <r>
    <x v="329"/>
    <s v="P1061"/>
    <n v="4"/>
    <n v="43289.53"/>
    <n v="10361.65"/>
    <n v="1842.9300000000003"/>
    <x v="1"/>
    <x v="4"/>
    <x v="0"/>
    <d v="2025-11-19T00:00:00"/>
    <x v="9"/>
    <x v="0"/>
    <s v="Consumer"/>
  </r>
  <r>
    <x v="295"/>
    <s v="P1061"/>
    <n v="1"/>
    <n v="10493.1"/>
    <n v="2831.41"/>
    <n v="7661.6900000000005"/>
    <x v="2"/>
    <x v="4"/>
    <x v="2"/>
    <d v="2025-11-29T00:00:00"/>
    <x v="9"/>
    <x v="0"/>
    <s v="Corporate"/>
  </r>
  <r>
    <x v="364"/>
    <s v="P1061"/>
    <n v="1"/>
    <n v="9186.43"/>
    <n v="7014.31"/>
    <n v="2172.12"/>
    <x v="2"/>
    <x v="4"/>
    <x v="0"/>
    <d v="2025-11-18T00:00:00"/>
    <x v="9"/>
    <x v="0"/>
    <s v="Consumer"/>
  </r>
  <r>
    <x v="407"/>
    <s v="P1062"/>
    <n v="3"/>
    <n v="5629.5"/>
    <n v="2112.6999999999998"/>
    <n v="-708.59999999999945"/>
    <x v="0"/>
    <x v="5"/>
    <x v="2"/>
    <d v="2025-11-24T00:00:00"/>
    <x v="9"/>
    <x v="2"/>
    <s v="Corporate"/>
  </r>
  <r>
    <x v="263"/>
    <s v="P1062"/>
    <n v="1"/>
    <n v="1942.13"/>
    <n v="680.62"/>
    <n v="1261.5100000000002"/>
    <x v="0"/>
    <x v="5"/>
    <x v="2"/>
    <d v="2025-11-08T00:00:00"/>
    <x v="9"/>
    <x v="0"/>
    <s v="Corporate"/>
  </r>
  <r>
    <x v="408"/>
    <s v="P1062"/>
    <n v="1"/>
    <n v="1394.98"/>
    <n v="680.62"/>
    <n v="714.36"/>
    <x v="1"/>
    <x v="5"/>
    <x v="2"/>
    <d v="2025-11-17T00:00:00"/>
    <x v="9"/>
    <x v="0"/>
    <s v="Corporate"/>
  </r>
  <r>
    <x v="219"/>
    <s v="P1063"/>
    <n v="1"/>
    <n v="9205.36"/>
    <n v="9178.6"/>
    <n v="26.760000000000218"/>
    <x v="0"/>
    <x v="3"/>
    <x v="0"/>
    <d v="2025-11-23T00:00:00"/>
    <x v="9"/>
    <x v="0"/>
    <s v="Consumer"/>
  </r>
  <r>
    <x v="220"/>
    <s v="P1063"/>
    <n v="3"/>
    <n v="27929.43"/>
    <n v="4176.26"/>
    <n v="15400.65"/>
    <x v="1"/>
    <x v="3"/>
    <x v="0"/>
    <d v="2025-11-19T00:00:00"/>
    <x v="9"/>
    <x v="0"/>
    <s v="Consumer"/>
  </r>
  <r>
    <x v="409"/>
    <s v="P1063"/>
    <n v="2"/>
    <n v="21693.15"/>
    <n v="1349.93"/>
    <n v="18993.29"/>
    <x v="1"/>
    <x v="3"/>
    <x v="2"/>
    <d v="2025-11-18T00:00:00"/>
    <x v="9"/>
    <x v="0"/>
    <s v="Corporate"/>
  </r>
  <r>
    <x v="282"/>
    <s v="P1063"/>
    <n v="1"/>
    <n v="11009.39"/>
    <n v="10188.6"/>
    <n v="820.78999999999905"/>
    <x v="1"/>
    <x v="3"/>
    <x v="0"/>
    <d v="2025-11-23T00:00:00"/>
    <x v="9"/>
    <x v="0"/>
    <s v="Consumer"/>
  </r>
  <r>
    <x v="308"/>
    <s v="P1064"/>
    <n v="4"/>
    <n v="10212.85"/>
    <n v="6782.31"/>
    <n v="-16916.39"/>
    <x v="0"/>
    <x v="2"/>
    <x v="0"/>
    <d v="2025-11-21T00:00:00"/>
    <x v="9"/>
    <x v="0"/>
    <s v="Consumer"/>
  </r>
  <r>
    <x v="373"/>
    <s v="P1064"/>
    <n v="2"/>
    <n v="5119.1400000000003"/>
    <n v="2133.21"/>
    <n v="852.72000000000025"/>
    <x v="0"/>
    <x v="2"/>
    <x v="2"/>
    <d v="2025-11-05T00:00:00"/>
    <x v="9"/>
    <x v="0"/>
    <s v="Corporate"/>
  </r>
  <r>
    <x v="410"/>
    <s v="P1064"/>
    <n v="1"/>
    <n v="2633.63"/>
    <n v="11732.81"/>
    <n v="-9099.18"/>
    <x v="1"/>
    <x v="2"/>
    <x v="0"/>
    <d v="2025-11-19T00:00:00"/>
    <x v="9"/>
    <x v="0"/>
    <s v="Consumer"/>
  </r>
  <r>
    <x v="402"/>
    <s v="P1065"/>
    <n v="4"/>
    <n v="2434.29"/>
    <n v="5057.68"/>
    <n v="-17796.43"/>
    <x v="0"/>
    <x v="2"/>
    <x v="0"/>
    <d v="2025-11-19T00:00:00"/>
    <x v="9"/>
    <x v="0"/>
    <s v="Consumer"/>
  </r>
  <r>
    <x v="226"/>
    <s v="P1065"/>
    <n v="3"/>
    <n v="2332.71"/>
    <n v="4835.8999999999996"/>
    <n v="-12174.989999999998"/>
    <x v="2"/>
    <x v="2"/>
    <x v="1"/>
    <d v="2025-11-29T00:00:00"/>
    <x v="9"/>
    <x v="0"/>
    <s v="Small Business"/>
  </r>
  <r>
    <x v="411"/>
    <s v="P1065"/>
    <n v="1"/>
    <n v="797.83"/>
    <n v="1691.07"/>
    <n v="-893.2399999999999"/>
    <x v="0"/>
    <x v="2"/>
    <x v="2"/>
    <d v="2025-11-30T00:00:00"/>
    <x v="9"/>
    <x v="0"/>
    <s v="Corporate"/>
  </r>
  <r>
    <x v="362"/>
    <s v="P1065"/>
    <n v="1"/>
    <n v="763.79"/>
    <n v="1691.07"/>
    <n v="-927.28"/>
    <x v="2"/>
    <x v="2"/>
    <x v="2"/>
    <d v="2025-11-07T00:00:00"/>
    <x v="9"/>
    <x v="0"/>
    <s v="Corporate"/>
  </r>
  <r>
    <x v="333"/>
    <s v="P1065"/>
    <n v="2"/>
    <n v="1200.1300000000001"/>
    <n v="4539.2"/>
    <n v="-7878.2699999999995"/>
    <x v="1"/>
    <x v="2"/>
    <x v="1"/>
    <d v="2025-11-23T00:00:00"/>
    <x v="9"/>
    <x v="0"/>
    <s v="Small Business"/>
  </r>
  <r>
    <x v="368"/>
    <s v="P1066"/>
    <n v="3"/>
    <n v="47150.07"/>
    <n v="1946.27"/>
    <n v="41311.26"/>
    <x v="1"/>
    <x v="5"/>
    <x v="0"/>
    <d v="2025-11-06T00:00:00"/>
    <x v="9"/>
    <x v="3"/>
    <s v="Consumer"/>
  </r>
  <r>
    <x v="412"/>
    <s v="P1066"/>
    <n v="3"/>
    <n v="56634.54"/>
    <n v="11764.29"/>
    <n v="21341.67"/>
    <x v="2"/>
    <x v="5"/>
    <x v="0"/>
    <d v="2025-11-25T00:00:00"/>
    <x v="9"/>
    <x v="0"/>
    <s v="Consumer"/>
  </r>
  <r>
    <x v="350"/>
    <s v="P1066"/>
    <n v="4"/>
    <n v="64585.33"/>
    <n v="11764.29"/>
    <n v="17528.169999999998"/>
    <x v="1"/>
    <x v="5"/>
    <x v="1"/>
    <d v="2025-11-28T00:00:00"/>
    <x v="9"/>
    <x v="0"/>
    <s v="Small Business"/>
  </r>
  <r>
    <x v="413"/>
    <s v="P1066"/>
    <n v="1"/>
    <n v="15359.02"/>
    <n v="11764.29"/>
    <n v="3594.7299999999996"/>
    <x v="0"/>
    <x v="5"/>
    <x v="1"/>
    <d v="2025-11-07T00:00:00"/>
    <x v="9"/>
    <x v="0"/>
    <s v="Small Business"/>
  </r>
  <r>
    <x v="318"/>
    <s v="P1067"/>
    <n v="3"/>
    <n v="33151.08"/>
    <n v="2144.79"/>
    <n v="26716.710000000003"/>
    <x v="2"/>
    <x v="1"/>
    <x v="0"/>
    <d v="2025-11-07T00:00:00"/>
    <x v="9"/>
    <x v="0"/>
    <s v="Consumer"/>
  </r>
  <r>
    <x v="310"/>
    <s v="P1067"/>
    <n v="1"/>
    <n v="13060.45"/>
    <n v="10086.81"/>
    <n v="2973.6400000000012"/>
    <x v="0"/>
    <x v="1"/>
    <x v="0"/>
    <d v="2025-11-07T00:00:00"/>
    <x v="9"/>
    <x v="0"/>
    <s v="Consumer"/>
  </r>
  <r>
    <x v="270"/>
    <s v="P1067"/>
    <n v="4"/>
    <n v="45801.8"/>
    <n v="8551.81"/>
    <n v="11594.560000000005"/>
    <x v="0"/>
    <x v="1"/>
    <x v="0"/>
    <d v="2025-11-18T00:00:00"/>
    <x v="9"/>
    <x v="0"/>
    <s v="Consumer"/>
  </r>
  <r>
    <x v="414"/>
    <s v="P1067"/>
    <n v="3"/>
    <n v="36844.49"/>
    <n v="8177.04"/>
    <n v="12313.369999999999"/>
    <x v="1"/>
    <x v="1"/>
    <x v="0"/>
    <d v="2025-11-02T00:00:00"/>
    <x v="9"/>
    <x v="0"/>
    <s v="Consumer"/>
  </r>
  <r>
    <x v="415"/>
    <s v="P1068"/>
    <n v="1"/>
    <n v="13915.55"/>
    <n v="7144.88"/>
    <n v="6770.6699999999992"/>
    <x v="0"/>
    <x v="4"/>
    <x v="0"/>
    <d v="2025-10-10T00:00:00"/>
    <x v="10"/>
    <x v="0"/>
    <s v="Consumer"/>
  </r>
  <r>
    <x v="416"/>
    <s v="P1068"/>
    <n v="1"/>
    <n v="14734.53"/>
    <n v="7144.88"/>
    <n v="7589.6500000000005"/>
    <x v="1"/>
    <x v="4"/>
    <x v="0"/>
    <d v="2025-10-16T00:00:00"/>
    <x v="10"/>
    <x v="3"/>
    <s v="Consumer"/>
  </r>
  <r>
    <x v="417"/>
    <s v="P1068"/>
    <n v="1"/>
    <n v="18009.98"/>
    <n v="1321.65"/>
    <n v="16688.329999999998"/>
    <x v="0"/>
    <x v="4"/>
    <x v="2"/>
    <d v="2025-10-14T00:00:00"/>
    <x v="10"/>
    <x v="3"/>
    <s v="Corporate"/>
  </r>
  <r>
    <x v="381"/>
    <s v="P1068"/>
    <n v="1"/>
    <n v="14437.4"/>
    <n v="10692.38"/>
    <n v="3745.0200000000004"/>
    <x v="1"/>
    <x v="4"/>
    <x v="2"/>
    <d v="2025-10-06T00:00:00"/>
    <x v="10"/>
    <x v="0"/>
    <s v="Corporate"/>
  </r>
  <r>
    <x v="257"/>
    <s v="P1069"/>
    <n v="4"/>
    <n v="37856.36"/>
    <n v="10692.38"/>
    <n v="-4913.1599999999962"/>
    <x v="0"/>
    <x v="4"/>
    <x v="2"/>
    <d v="2025-10-28T00:00:00"/>
    <x v="10"/>
    <x v="0"/>
    <s v="Corporate"/>
  </r>
  <r>
    <x v="320"/>
    <s v="P1069"/>
    <n v="2"/>
    <n v="15304.76"/>
    <n v="4806.74"/>
    <n v="5691.2800000000007"/>
    <x v="1"/>
    <x v="4"/>
    <x v="0"/>
    <d v="2025-10-18T00:00:00"/>
    <x v="10"/>
    <x v="2"/>
    <s v="Consumer"/>
  </r>
  <r>
    <x v="270"/>
    <s v="P1069"/>
    <n v="1"/>
    <n v="8521.7000000000007"/>
    <n v="11367.74"/>
    <n v="-2846.0399999999991"/>
    <x v="1"/>
    <x v="4"/>
    <x v="0"/>
    <d v="2025-10-05T00:00:00"/>
    <x v="10"/>
    <x v="0"/>
    <s v="Consumer"/>
  </r>
  <r>
    <x v="379"/>
    <s v="P1069"/>
    <n v="1"/>
    <n v="7093.06"/>
    <n v="4176.26"/>
    <n v="2916.8"/>
    <x v="1"/>
    <x v="4"/>
    <x v="0"/>
    <d v="2025-10-29T00:00:00"/>
    <x v="10"/>
    <x v="2"/>
    <s v="Consumer"/>
  </r>
  <r>
    <x v="242"/>
    <s v="P1069"/>
    <n v="1"/>
    <n v="7191.48"/>
    <n v="6279.29"/>
    <n v="912.1899999999996"/>
    <x v="1"/>
    <x v="4"/>
    <x v="2"/>
    <d v="2025-10-18T00:00:00"/>
    <x v="10"/>
    <x v="0"/>
    <s v="Corporate"/>
  </r>
  <r>
    <x v="333"/>
    <s v="P1069"/>
    <n v="3"/>
    <n v="27826.44"/>
    <n v="4640.09"/>
    <n v="13906.169999999998"/>
    <x v="1"/>
    <x v="4"/>
    <x v="1"/>
    <d v="2025-10-21T00:00:00"/>
    <x v="10"/>
    <x v="0"/>
    <s v="Small Business"/>
  </r>
  <r>
    <x v="309"/>
    <s v="P1070"/>
    <n v="4"/>
    <n v="39890.61"/>
    <n v="4722.6099999999997"/>
    <n v="21000.170000000002"/>
    <x v="2"/>
    <x v="2"/>
    <x v="2"/>
    <d v="2025-10-13T00:00:00"/>
    <x v="10"/>
    <x v="0"/>
    <s v="Corporate"/>
  </r>
  <r>
    <x v="240"/>
    <s v="P1070"/>
    <n v="3"/>
    <n v="29853.88"/>
    <n v="6443.36"/>
    <n v="10523.800000000003"/>
    <x v="0"/>
    <x v="2"/>
    <x v="0"/>
    <d v="2025-10-31T00:00:00"/>
    <x v="10"/>
    <x v="0"/>
    <s v="Consumer"/>
  </r>
  <r>
    <x v="388"/>
    <s v="P1070"/>
    <n v="1"/>
    <n v="8881.73"/>
    <n v="1397.32"/>
    <n v="7484.41"/>
    <x v="1"/>
    <x v="2"/>
    <x v="0"/>
    <d v="2025-10-05T00:00:00"/>
    <x v="10"/>
    <x v="0"/>
    <s v="Consumer"/>
  </r>
  <r>
    <x v="356"/>
    <s v="P1071"/>
    <n v="3"/>
    <n v="8513.15"/>
    <n v="2133.21"/>
    <n v="2113.5199999999995"/>
    <x v="1"/>
    <x v="0"/>
    <x v="0"/>
    <d v="2025-10-08T00:00:00"/>
    <x v="10"/>
    <x v="2"/>
    <s v="Consumer"/>
  </r>
  <r>
    <x v="418"/>
    <s v="P1071"/>
    <n v="2"/>
    <n v="6713.35"/>
    <n v="6453.17"/>
    <n v="-6192.99"/>
    <x v="1"/>
    <x v="0"/>
    <x v="0"/>
    <d v="2025-10-10T00:00:00"/>
    <x v="10"/>
    <x v="0"/>
    <s v="Consumer"/>
  </r>
  <r>
    <x v="285"/>
    <s v="P1071"/>
    <n v="4"/>
    <n v="10155.950000000001"/>
    <n v="1326.73"/>
    <n v="4849.0300000000007"/>
    <x v="1"/>
    <x v="0"/>
    <x v="0"/>
    <d v="2025-10-19T00:00:00"/>
    <x v="10"/>
    <x v="0"/>
    <s v="Consumer"/>
  </r>
  <r>
    <x v="419"/>
    <s v="P1072"/>
    <n v="3"/>
    <n v="13862.74"/>
    <n v="4591.42"/>
    <n v="88.479999999999563"/>
    <x v="0"/>
    <x v="3"/>
    <x v="0"/>
    <d v="2025-10-16T00:00:00"/>
    <x v="10"/>
    <x v="0"/>
    <s v="Consumer"/>
  </r>
  <r>
    <x v="325"/>
    <s v="P1073"/>
    <n v="3"/>
    <n v="38412.97"/>
    <n v="7341.5"/>
    <n v="16388.47"/>
    <x v="0"/>
    <x v="0"/>
    <x v="0"/>
    <d v="2025-10-19T00:00:00"/>
    <x v="10"/>
    <x v="0"/>
    <s v="Consumer"/>
  </r>
  <r>
    <x v="248"/>
    <s v="P1073"/>
    <n v="3"/>
    <n v="41241.21"/>
    <n v="11653.29"/>
    <n v="6281.3399999999965"/>
    <x v="0"/>
    <x v="0"/>
    <x v="0"/>
    <d v="2025-10-20T00:00:00"/>
    <x v="10"/>
    <x v="1"/>
    <s v="Consumer"/>
  </r>
  <r>
    <x v="402"/>
    <s v="P1073"/>
    <n v="2"/>
    <n v="24023.72"/>
    <n v="9316.44"/>
    <n v="5390.84"/>
    <x v="2"/>
    <x v="0"/>
    <x v="0"/>
    <d v="2025-10-15T00:00:00"/>
    <x v="10"/>
    <x v="0"/>
    <s v="Consumer"/>
  </r>
  <r>
    <x v="315"/>
    <s v="P1073"/>
    <n v="1"/>
    <n v="16020.54"/>
    <n v="2144.79"/>
    <n v="13875.75"/>
    <x v="0"/>
    <x v="0"/>
    <x v="0"/>
    <d v="2025-10-09T00:00:00"/>
    <x v="10"/>
    <x v="0"/>
    <s v="Consumer"/>
  </r>
  <r>
    <x v="245"/>
    <s v="P1073"/>
    <n v="3"/>
    <n v="35455.910000000003"/>
    <n v="8551.81"/>
    <n v="9800.4800000000032"/>
    <x v="0"/>
    <x v="0"/>
    <x v="2"/>
    <d v="2025-10-24T00:00:00"/>
    <x v="10"/>
    <x v="0"/>
    <s v="Corporate"/>
  </r>
  <r>
    <x v="359"/>
    <s v="P1074"/>
    <n v="4"/>
    <n v="27130.67"/>
    <n v="2935.19"/>
    <n v="15389.909999999998"/>
    <x v="2"/>
    <x v="0"/>
    <x v="0"/>
    <d v="2025-10-25T00:00:00"/>
    <x v="10"/>
    <x v="3"/>
    <s v="Consumer"/>
  </r>
  <r>
    <x v="420"/>
    <s v="P1074"/>
    <n v="3"/>
    <n v="20839.71"/>
    <n v="10244.32"/>
    <n v="-9893.25"/>
    <x v="0"/>
    <x v="0"/>
    <x v="0"/>
    <d v="2025-09-28T00:00:00"/>
    <x v="11"/>
    <x v="0"/>
    <s v="Consumer"/>
  </r>
  <r>
    <x v="421"/>
    <s v="P1074"/>
    <n v="1"/>
    <n v="5972.6"/>
    <n v="7144.88"/>
    <n v="-1172.2799999999997"/>
    <x v="2"/>
    <x v="0"/>
    <x v="2"/>
    <d v="2025-09-28T00:00:00"/>
    <x v="11"/>
    <x v="0"/>
    <s v="Corporate"/>
  </r>
  <r>
    <x v="422"/>
    <s v="P1074"/>
    <n v="1"/>
    <n v="6894.53"/>
    <n v="4703.24"/>
    <n v="2191.29"/>
    <x v="1"/>
    <x v="0"/>
    <x v="1"/>
    <d v="2025-09-13T00:00:00"/>
    <x v="11"/>
    <x v="0"/>
    <s v="Small Business"/>
  </r>
  <r>
    <x v="384"/>
    <s v="P1074"/>
    <n v="2"/>
    <n v="11475.36"/>
    <n v="5483.96"/>
    <n v="507.44000000000051"/>
    <x v="0"/>
    <x v="0"/>
    <x v="0"/>
    <d v="2025-09-10T00:00:00"/>
    <x v="11"/>
    <x v="0"/>
    <s v="Consumer"/>
  </r>
  <r>
    <x v="351"/>
    <s v="P1075"/>
    <n v="3"/>
    <n v="35848.58"/>
    <n v="6380.88"/>
    <n v="16705.940000000002"/>
    <x v="0"/>
    <x v="5"/>
    <x v="2"/>
    <d v="2025-09-12T00:00:00"/>
    <x v="11"/>
    <x v="0"/>
    <s v="Corporate"/>
  </r>
  <r>
    <x v="243"/>
    <s v="P1076"/>
    <n v="2"/>
    <n v="24474.04"/>
    <n v="6213.42"/>
    <n v="12047.2"/>
    <x v="0"/>
    <x v="2"/>
    <x v="0"/>
    <d v="2025-09-12T00:00:00"/>
    <x v="11"/>
    <x v="1"/>
    <s v="Consumer"/>
  </r>
  <r>
    <x v="289"/>
    <s v="P1076"/>
    <n v="2"/>
    <n v="26993.61"/>
    <n v="4176.26"/>
    <n v="18641.09"/>
    <x v="1"/>
    <x v="2"/>
    <x v="0"/>
    <d v="2025-09-10T00:00:00"/>
    <x v="11"/>
    <x v="0"/>
    <s v="Consumer"/>
  </r>
  <r>
    <x v="229"/>
    <s v="P1077"/>
    <n v="1"/>
    <n v="2772.74"/>
    <n v="7212.47"/>
    <n v="-4439.7300000000005"/>
    <x v="0"/>
    <x v="2"/>
    <x v="1"/>
    <d v="2025-09-01T00:00:00"/>
    <x v="11"/>
    <x v="0"/>
    <s v="Small Business"/>
  </r>
  <r>
    <x v="423"/>
    <s v="P1077"/>
    <n v="2"/>
    <n v="5757.85"/>
    <n v="1349.93"/>
    <n v="3057.9900000000002"/>
    <x v="1"/>
    <x v="2"/>
    <x v="0"/>
    <d v="2025-09-28T00:00:00"/>
    <x v="11"/>
    <x v="0"/>
    <s v="Consumer"/>
  </r>
  <r>
    <x v="238"/>
    <s v="P1077"/>
    <n v="2"/>
    <n v="6669.92"/>
    <n v="10188.6"/>
    <n v="-13707.28"/>
    <x v="2"/>
    <x v="2"/>
    <x v="0"/>
    <d v="2025-09-12T00:00:00"/>
    <x v="11"/>
    <x v="0"/>
    <s v="Consumer"/>
  </r>
  <r>
    <x v="424"/>
    <s v="P1077"/>
    <n v="3"/>
    <n v="10887.01"/>
    <n v="10188.6"/>
    <n v="-19678.79"/>
    <x v="0"/>
    <x v="2"/>
    <x v="2"/>
    <d v="2025-09-06T00:00:00"/>
    <x v="11"/>
    <x v="0"/>
    <s v="Corporate"/>
  </r>
  <r>
    <x v="425"/>
    <s v="P1078"/>
    <n v="2"/>
    <n v="17745.38"/>
    <n v="6453.17"/>
    <n v="4839.0400000000009"/>
    <x v="1"/>
    <x v="2"/>
    <x v="0"/>
    <d v="2025-09-04T00:00:00"/>
    <x v="11"/>
    <x v="0"/>
    <s v="Consumer"/>
  </r>
  <r>
    <x v="255"/>
    <s v="P1078"/>
    <n v="1"/>
    <n v="9344"/>
    <n v="2625.04"/>
    <n v="6718.96"/>
    <x v="2"/>
    <x v="2"/>
    <x v="0"/>
    <d v="2025-09-26T00:00:00"/>
    <x v="11"/>
    <x v="0"/>
    <s v="Consumer"/>
  </r>
  <r>
    <x v="232"/>
    <s v="P1078"/>
    <n v="4"/>
    <n v="39734.42"/>
    <n v="5057.68"/>
    <n v="19503.699999999997"/>
    <x v="0"/>
    <x v="2"/>
    <x v="2"/>
    <d v="2025-09-26T00:00:00"/>
    <x v="11"/>
    <x v="0"/>
    <s v="Corporate"/>
  </r>
  <r>
    <x v="426"/>
    <s v="P1078"/>
    <n v="1"/>
    <n v="9165.75"/>
    <n v="4835.8999999999996"/>
    <n v="4329.8500000000004"/>
    <x v="0"/>
    <x v="2"/>
    <x v="0"/>
    <d v="2025-09-24T00:00:00"/>
    <x v="11"/>
    <x v="0"/>
    <s v="Consumer"/>
  </r>
  <r>
    <x v="427"/>
    <s v="P1078"/>
    <n v="2"/>
    <n v="15024.56"/>
    <n v="3861.49"/>
    <n v="7301.58"/>
    <x v="0"/>
    <x v="2"/>
    <x v="0"/>
    <d v="2025-09-27T00:00:00"/>
    <x v="11"/>
    <x v="1"/>
    <s v="Consumer"/>
  </r>
  <r>
    <x v="317"/>
    <s v="P1078"/>
    <n v="1"/>
    <n v="8134.92"/>
    <n v="1892.68"/>
    <n v="6242.24"/>
    <x v="0"/>
    <x v="2"/>
    <x v="2"/>
    <d v="2025-09-30T00:00:00"/>
    <x v="11"/>
    <x v="0"/>
    <s v="Corporate"/>
  </r>
  <r>
    <x v="352"/>
    <s v="P1079"/>
    <n v="3"/>
    <n v="35080.29"/>
    <n v="4539.2"/>
    <n v="21462.690000000002"/>
    <x v="1"/>
    <x v="5"/>
    <x v="2"/>
    <d v="2025-09-28T00:00:00"/>
    <x v="11"/>
    <x v="0"/>
    <s v="Corporate"/>
  </r>
  <r>
    <x v="220"/>
    <s v="P1079"/>
    <n v="3"/>
    <n v="38311.760000000002"/>
    <n v="4591.42"/>
    <n v="24537.5"/>
    <x v="0"/>
    <x v="5"/>
    <x v="0"/>
    <d v="2025-09-04T00:00:00"/>
    <x v="11"/>
    <x v="0"/>
    <s v="Consumer"/>
  </r>
  <r>
    <x v="428"/>
    <s v="P1079"/>
    <n v="1"/>
    <n v="12086.25"/>
    <n v="11939.07"/>
    <n v="147.18000000000029"/>
    <x v="1"/>
    <x v="5"/>
    <x v="1"/>
    <d v="2025-09-02T00:00:00"/>
    <x v="11"/>
    <x v="0"/>
    <s v="Small Business"/>
  </r>
  <r>
    <x v="429"/>
    <s v="P1080"/>
    <n v="1"/>
    <n v="3483.43"/>
    <n v="11939.07"/>
    <n v="-8455.64"/>
    <x v="2"/>
    <x v="1"/>
    <x v="0"/>
    <d v="2025-09-30T00:00:00"/>
    <x v="11"/>
    <x v="0"/>
    <s v="Consumer"/>
  </r>
  <r>
    <x v="430"/>
    <s v="P1080"/>
    <n v="1"/>
    <n v="4436.74"/>
    <n v="1195.19"/>
    <n v="3241.5499999999997"/>
    <x v="0"/>
    <x v="1"/>
    <x v="2"/>
    <d v="2025-09-03T00:00:00"/>
    <x v="11"/>
    <x v="0"/>
    <s v="Corporate"/>
  </r>
  <r>
    <x v="431"/>
    <s v="P1080"/>
    <n v="3"/>
    <n v="11860.8"/>
    <n v="11653.29"/>
    <n v="-23099.070000000003"/>
    <x v="0"/>
    <x v="1"/>
    <x v="0"/>
    <d v="2025-09-30T00:00:00"/>
    <x v="11"/>
    <x v="0"/>
    <s v="Consumer"/>
  </r>
  <r>
    <x v="360"/>
    <s v="P1080"/>
    <n v="1"/>
    <n v="4641.2700000000004"/>
    <n v="11764.29"/>
    <n v="-7123.02"/>
    <x v="0"/>
    <x v="1"/>
    <x v="2"/>
    <d v="2025-09-28T00:00:00"/>
    <x v="11"/>
    <x v="0"/>
    <s v="Corporate"/>
  </r>
  <r>
    <x v="432"/>
    <s v="P1080"/>
    <n v="1"/>
    <n v="3470.21"/>
    <n v="10086.81"/>
    <n v="-6616.5999999999995"/>
    <x v="0"/>
    <x v="1"/>
    <x v="1"/>
    <d v="2025-09-23T00:00:00"/>
    <x v="11"/>
    <x v="0"/>
    <s v="Small Business"/>
  </r>
  <r>
    <x v="433"/>
    <s v="P1080"/>
    <n v="1"/>
    <n v="3717.61"/>
    <n v="4370.8"/>
    <n v="-653.19000000000005"/>
    <x v="0"/>
    <x v="1"/>
    <x v="2"/>
    <d v="2025-09-18T00:00:00"/>
    <x v="11"/>
    <x v="0"/>
    <s v="Corporate"/>
  </r>
  <r>
    <x v="434"/>
    <s v="P1001"/>
    <n v="4"/>
    <n v="23692.84"/>
    <n v="10244.32"/>
    <n v="-17284.439999999999"/>
    <x v="0"/>
    <x v="0"/>
    <x v="0"/>
    <d v="2025-04-18T00:00:00"/>
    <x v="0"/>
    <x v="0"/>
    <s v="Consumer"/>
  </r>
  <r>
    <x v="435"/>
    <s v="P1002"/>
    <n v="4"/>
    <n v="62373.46"/>
    <n v="4806.74"/>
    <n v="43146.5"/>
    <x v="0"/>
    <x v="0"/>
    <x v="2"/>
    <d v="2025-04-16T00:00:00"/>
    <x v="0"/>
    <x v="3"/>
    <s v="Corporate"/>
  </r>
  <r>
    <x v="436"/>
    <s v="P1003"/>
    <n v="3"/>
    <n v="23700.92"/>
    <n v="4176.26"/>
    <n v="11172.139999999998"/>
    <x v="2"/>
    <x v="0"/>
    <x v="0"/>
    <d v="2025-04-09T00:00:00"/>
    <x v="0"/>
    <x v="2"/>
    <s v="Consumer"/>
  </r>
  <r>
    <x v="437"/>
    <s v="P1003"/>
    <n v="1"/>
    <n v="7054.12"/>
    <n v="4176.26"/>
    <n v="2877.8599999999997"/>
    <x v="0"/>
    <x v="0"/>
    <x v="1"/>
    <d v="2025-04-30T00:00:00"/>
    <x v="0"/>
    <x v="0"/>
    <s v="Small Business"/>
  </r>
  <r>
    <x v="438"/>
    <s v="P1003"/>
    <n v="2"/>
    <n v="13470.97"/>
    <n v="229.52"/>
    <n v="13011.929999999998"/>
    <x v="0"/>
    <x v="0"/>
    <x v="0"/>
    <d v="2025-04-21T00:00:00"/>
    <x v="0"/>
    <x v="0"/>
    <s v="Consumer"/>
  </r>
  <r>
    <x v="439"/>
    <s v="P1003"/>
    <n v="3"/>
    <n v="21794.25"/>
    <n v="10188.6"/>
    <n v="-8771.5500000000029"/>
    <x v="0"/>
    <x v="0"/>
    <x v="2"/>
    <d v="2025-04-01T00:00:00"/>
    <x v="0"/>
    <x v="0"/>
    <s v="Corporate"/>
  </r>
  <r>
    <x v="440"/>
    <s v="P1004"/>
    <n v="1"/>
    <n v="1251.6600000000001"/>
    <n v="6443.36"/>
    <n v="-5191.7"/>
    <x v="0"/>
    <x v="1"/>
    <x v="0"/>
    <d v="2025-04-29T00:00:00"/>
    <x v="0"/>
    <x v="0"/>
    <s v="Consumer"/>
  </r>
  <r>
    <x v="441"/>
    <s v="P1004"/>
    <n v="4"/>
    <n v="5853.47"/>
    <n v="1397.32"/>
    <n v="264.19000000000051"/>
    <x v="0"/>
    <x v="1"/>
    <x v="0"/>
    <d v="2025-04-14T00:00:00"/>
    <x v="0"/>
    <x v="3"/>
    <s v="Consumer"/>
  </r>
  <r>
    <x v="442"/>
    <s v="P1004"/>
    <n v="3"/>
    <n v="4766.7299999999996"/>
    <n v="11668.5"/>
    <n v="-30238.77"/>
    <x v="2"/>
    <x v="1"/>
    <x v="0"/>
    <d v="2025-04-10T00:00:00"/>
    <x v="0"/>
    <x v="0"/>
    <s v="Consumer"/>
  </r>
  <r>
    <x v="443"/>
    <s v="P1004"/>
    <n v="2"/>
    <n v="2922.16"/>
    <n v="11668.5"/>
    <n v="-20414.84"/>
    <x v="1"/>
    <x v="1"/>
    <x v="0"/>
    <d v="2025-04-03T00:00:00"/>
    <x v="0"/>
    <x v="0"/>
    <s v="Consumer"/>
  </r>
  <r>
    <x v="444"/>
    <s v="P1004"/>
    <n v="2"/>
    <n v="2853.76"/>
    <n v="2857.57"/>
    <n v="-2861.38"/>
    <x v="2"/>
    <x v="1"/>
    <x v="0"/>
    <d v="2025-04-19T00:00:00"/>
    <x v="0"/>
    <x v="0"/>
    <s v="Consumer"/>
  </r>
  <r>
    <x v="445"/>
    <s v="P1005"/>
    <n v="1"/>
    <n v="9059.1299999999992"/>
    <n v="6453.17"/>
    <n v="2605.9599999999991"/>
    <x v="1"/>
    <x v="0"/>
    <x v="0"/>
    <d v="2025-04-28T00:00:00"/>
    <x v="0"/>
    <x v="0"/>
    <s v="Consumer"/>
  </r>
  <r>
    <x v="446"/>
    <s v="P1005"/>
    <n v="1"/>
    <n v="10579.56"/>
    <n v="1326.73"/>
    <n v="9252.83"/>
    <x v="0"/>
    <x v="0"/>
    <x v="1"/>
    <d v="2025-04-10T00:00:00"/>
    <x v="0"/>
    <x v="3"/>
    <s v="Small Business"/>
  </r>
  <r>
    <x v="447"/>
    <s v="P1005"/>
    <n v="1"/>
    <n v="7968.2"/>
    <n v="4835.8999999999996"/>
    <n v="3132.3"/>
    <x v="0"/>
    <x v="0"/>
    <x v="1"/>
    <d v="2025-04-04T00:00:00"/>
    <x v="0"/>
    <x v="0"/>
    <s v="Small Business"/>
  </r>
  <r>
    <x v="448"/>
    <s v="P1005"/>
    <n v="4"/>
    <n v="32293.01"/>
    <n v="4539.2"/>
    <n v="14136.21"/>
    <x v="0"/>
    <x v="0"/>
    <x v="0"/>
    <d v="2025-04-08T00:00:00"/>
    <x v="0"/>
    <x v="0"/>
    <s v="Consumer"/>
  </r>
  <r>
    <x v="449"/>
    <s v="P1005"/>
    <n v="3"/>
    <n v="28340.69"/>
    <n v="4591.42"/>
    <n v="14566.429999999998"/>
    <x v="2"/>
    <x v="0"/>
    <x v="0"/>
    <d v="2025-04-18T00:00:00"/>
    <x v="0"/>
    <x v="0"/>
    <s v="Consumer"/>
  </r>
  <r>
    <x v="450"/>
    <s v="P1005"/>
    <n v="2"/>
    <n v="16105.67"/>
    <n v="4591.42"/>
    <n v="6922.83"/>
    <x v="0"/>
    <x v="0"/>
    <x v="0"/>
    <d v="2025-04-13T00:00:00"/>
    <x v="0"/>
    <x v="3"/>
    <s v="Consumer"/>
  </r>
  <r>
    <x v="451"/>
    <s v="P1005"/>
    <n v="1"/>
    <n v="9968.39"/>
    <n v="5766.98"/>
    <n v="4201.41"/>
    <x v="0"/>
    <x v="0"/>
    <x v="0"/>
    <d v="2025-04-07T00:00:00"/>
    <x v="0"/>
    <x v="0"/>
    <s v="Consumer"/>
  </r>
  <r>
    <x v="452"/>
    <s v="P1006"/>
    <n v="2"/>
    <n v="31726.73"/>
    <n v="5412.91"/>
    <n v="20900.91"/>
    <x v="0"/>
    <x v="2"/>
    <x v="0"/>
    <d v="2025-04-16T00:00:00"/>
    <x v="0"/>
    <x v="0"/>
    <s v="Consumer"/>
  </r>
  <r>
    <x v="453"/>
    <s v="P1006"/>
    <n v="3"/>
    <n v="41655.949999999997"/>
    <n v="1195.19"/>
    <n v="38070.379999999997"/>
    <x v="0"/>
    <x v="2"/>
    <x v="2"/>
    <d v="2025-04-13T00:00:00"/>
    <x v="0"/>
    <x v="0"/>
    <s v="Corporate"/>
  </r>
  <r>
    <x v="454"/>
    <s v="P1006"/>
    <n v="2"/>
    <n v="27790.25"/>
    <n v="1195.19"/>
    <n v="25399.87"/>
    <x v="2"/>
    <x v="2"/>
    <x v="2"/>
    <d v="2025-04-17T00:00:00"/>
    <x v="0"/>
    <x v="0"/>
    <s v="Corporate"/>
  </r>
  <r>
    <x v="455"/>
    <s v="P1006"/>
    <n v="4"/>
    <n v="51320.35"/>
    <n v="7341.5"/>
    <n v="21954.35"/>
    <x v="0"/>
    <x v="2"/>
    <x v="0"/>
    <d v="2025-04-30T00:00:00"/>
    <x v="0"/>
    <x v="0"/>
    <s v="Consumer"/>
  </r>
  <r>
    <x v="456"/>
    <s v="P1006"/>
    <n v="1"/>
    <n v="15369.56"/>
    <n v="7341.5"/>
    <n v="8028.0599999999995"/>
    <x v="1"/>
    <x v="2"/>
    <x v="1"/>
    <d v="2025-04-02T00:00:00"/>
    <x v="0"/>
    <x v="3"/>
    <s v="Small Business"/>
  </r>
  <r>
    <x v="457"/>
    <s v="P1006"/>
    <n v="1"/>
    <n v="15308.5"/>
    <n v="11653.29"/>
    <n v="3655.2099999999991"/>
    <x v="1"/>
    <x v="2"/>
    <x v="1"/>
    <d v="2025-04-27T00:00:00"/>
    <x v="0"/>
    <x v="0"/>
    <s v="Small Business"/>
  </r>
  <r>
    <x v="458"/>
    <s v="P1007"/>
    <n v="2"/>
    <n v="23250.799999999999"/>
    <n v="6457.25"/>
    <n v="10336.299999999999"/>
    <x v="0"/>
    <x v="0"/>
    <x v="0"/>
    <d v="2025-04-22T00:00:00"/>
    <x v="0"/>
    <x v="2"/>
    <s v="Consumer"/>
  </r>
  <r>
    <x v="459"/>
    <s v="P1007"/>
    <n v="1"/>
    <n v="10499.96"/>
    <n v="6457.25"/>
    <n v="4042.7099999999991"/>
    <x v="1"/>
    <x v="0"/>
    <x v="0"/>
    <d v="2025-04-09T00:00:00"/>
    <x v="0"/>
    <x v="0"/>
    <s v="Consumer"/>
  </r>
  <r>
    <x v="460"/>
    <s v="P1007"/>
    <n v="4"/>
    <n v="37444.57"/>
    <n v="6457.25"/>
    <n v="11615.57"/>
    <x v="0"/>
    <x v="0"/>
    <x v="0"/>
    <d v="2025-04-13T00:00:00"/>
    <x v="0"/>
    <x v="0"/>
    <s v="Consumer"/>
  </r>
  <r>
    <x v="461"/>
    <s v="P1007"/>
    <n v="4"/>
    <n v="36765.94"/>
    <n v="3075.85"/>
    <n v="24462.54"/>
    <x v="1"/>
    <x v="0"/>
    <x v="2"/>
    <d v="2025-04-13T00:00:00"/>
    <x v="0"/>
    <x v="1"/>
    <s v="Corporate"/>
  </r>
  <r>
    <x v="462"/>
    <s v="P1007"/>
    <n v="1"/>
    <n v="9288.17"/>
    <n v="4370.8"/>
    <n v="4917.37"/>
    <x v="0"/>
    <x v="0"/>
    <x v="2"/>
    <d v="2025-04-20T00:00:00"/>
    <x v="0"/>
    <x v="2"/>
    <s v="Corporate"/>
  </r>
  <r>
    <x v="463"/>
    <s v="P1007"/>
    <n v="3"/>
    <n v="30796.26"/>
    <n v="2249.48"/>
    <n v="24047.82"/>
    <x v="0"/>
    <x v="0"/>
    <x v="0"/>
    <d v="2025-04-22T00:00:00"/>
    <x v="0"/>
    <x v="1"/>
    <s v="Consumer"/>
  </r>
  <r>
    <x v="464"/>
    <s v="P1007"/>
    <n v="3"/>
    <n v="29838.31"/>
    <n v="2249.48"/>
    <n v="23089.870000000003"/>
    <x v="2"/>
    <x v="0"/>
    <x v="0"/>
    <d v="2025-04-18T00:00:00"/>
    <x v="0"/>
    <x v="0"/>
    <s v="Consumer"/>
  </r>
  <r>
    <x v="465"/>
    <s v="P1007"/>
    <n v="2"/>
    <n v="16453.16"/>
    <n v="6163.24"/>
    <n v="4126.68"/>
    <x v="0"/>
    <x v="0"/>
    <x v="0"/>
    <d v="2025-04-03T00:00:00"/>
    <x v="0"/>
    <x v="0"/>
    <s v="Consumer"/>
  </r>
  <r>
    <x v="466"/>
    <s v="P1007"/>
    <n v="4"/>
    <n v="38015.39"/>
    <n v="6163.24"/>
    <n v="13362.43"/>
    <x v="0"/>
    <x v="0"/>
    <x v="2"/>
    <d v="2025-04-19T00:00:00"/>
    <x v="0"/>
    <x v="0"/>
    <s v="Corporate"/>
  </r>
  <r>
    <x v="467"/>
    <s v="P1008"/>
    <n v="1"/>
    <n v="3338.32"/>
    <n v="4740.6000000000004"/>
    <n v="-1402.2800000000002"/>
    <x v="1"/>
    <x v="3"/>
    <x v="1"/>
    <d v="2025-08-04T00:00:00"/>
    <x v="1"/>
    <x v="0"/>
    <s v="Small Business"/>
  </r>
  <r>
    <x v="468"/>
    <s v="P1008"/>
    <n v="1"/>
    <n v="4156.28"/>
    <n v="7144.88"/>
    <n v="-2988.6000000000004"/>
    <x v="1"/>
    <x v="3"/>
    <x v="0"/>
    <d v="2025-08-25T00:00:00"/>
    <x v="1"/>
    <x v="3"/>
    <s v="Consumer"/>
  </r>
  <r>
    <x v="469"/>
    <s v="P1008"/>
    <n v="1"/>
    <n v="4174.45"/>
    <n v="9148.31"/>
    <n v="-4973.8599999999997"/>
    <x v="2"/>
    <x v="3"/>
    <x v="0"/>
    <d v="2025-08-19T00:00:00"/>
    <x v="1"/>
    <x v="0"/>
    <s v="Consumer"/>
  </r>
  <r>
    <x v="470"/>
    <s v="P1009"/>
    <n v="3"/>
    <n v="16364.85"/>
    <n v="474.93"/>
    <n v="14940.060000000001"/>
    <x v="0"/>
    <x v="1"/>
    <x v="0"/>
    <d v="2025-08-17T00:00:00"/>
    <x v="1"/>
    <x v="3"/>
    <s v="Consumer"/>
  </r>
  <r>
    <x v="471"/>
    <s v="P1009"/>
    <n v="3"/>
    <n v="21404.17"/>
    <n v="6380.88"/>
    <n v="2261.5299999999988"/>
    <x v="1"/>
    <x v="1"/>
    <x v="0"/>
    <d v="2025-08-24T00:00:00"/>
    <x v="1"/>
    <x v="0"/>
    <s v="Consumer"/>
  </r>
  <r>
    <x v="472"/>
    <s v="P1010"/>
    <n v="2"/>
    <n v="17479.21"/>
    <n v="1349.93"/>
    <n v="14779.349999999999"/>
    <x v="0"/>
    <x v="3"/>
    <x v="0"/>
    <d v="2025-08-27T00:00:00"/>
    <x v="1"/>
    <x v="2"/>
    <s v="Consumer"/>
  </r>
  <r>
    <x v="473"/>
    <s v="P1010"/>
    <n v="3"/>
    <n v="20165.88"/>
    <n v="10188.6"/>
    <n v="-10399.920000000002"/>
    <x v="0"/>
    <x v="3"/>
    <x v="2"/>
    <d v="2025-08-17T00:00:00"/>
    <x v="1"/>
    <x v="1"/>
    <s v="Corporate"/>
  </r>
  <r>
    <x v="474"/>
    <s v="P1011"/>
    <n v="3"/>
    <n v="31902.98"/>
    <n v="1397.32"/>
    <n v="27711.02"/>
    <x v="0"/>
    <x v="0"/>
    <x v="1"/>
    <d v="2025-08-25T00:00:00"/>
    <x v="1"/>
    <x v="0"/>
    <s v="Small Business"/>
  </r>
  <r>
    <x v="475"/>
    <s v="P1011"/>
    <n v="4"/>
    <n v="42350.76"/>
    <n v="2133.21"/>
    <n v="33817.919999999998"/>
    <x v="1"/>
    <x v="0"/>
    <x v="0"/>
    <d v="2025-08-08T00:00:00"/>
    <x v="1"/>
    <x v="0"/>
    <s v="Consumer"/>
  </r>
  <r>
    <x v="476"/>
    <s v="P1011"/>
    <n v="1"/>
    <n v="8306.16"/>
    <n v="2857.57"/>
    <n v="5448.59"/>
    <x v="1"/>
    <x v="0"/>
    <x v="2"/>
    <d v="2025-08-21T00:00:00"/>
    <x v="1"/>
    <x v="0"/>
    <s v="Corporate"/>
  </r>
  <r>
    <x v="477"/>
    <s v="P1011"/>
    <n v="4"/>
    <n v="36760.86"/>
    <n v="2857.57"/>
    <n v="25330.58"/>
    <x v="1"/>
    <x v="0"/>
    <x v="0"/>
    <d v="2025-08-14T00:00:00"/>
    <x v="1"/>
    <x v="2"/>
    <s v="Consumer"/>
  </r>
  <r>
    <x v="478"/>
    <s v="P1011"/>
    <n v="2"/>
    <n v="20456.82"/>
    <n v="6453.17"/>
    <n v="7550.48"/>
    <x v="2"/>
    <x v="0"/>
    <x v="2"/>
    <d v="2025-08-14T00:00:00"/>
    <x v="1"/>
    <x v="0"/>
    <s v="Corporate"/>
  </r>
  <r>
    <x v="458"/>
    <s v="P1012"/>
    <n v="1"/>
    <n v="13513.96"/>
    <n v="2625.04"/>
    <n v="10888.919999999998"/>
    <x v="0"/>
    <x v="2"/>
    <x v="0"/>
    <d v="2025-08-31T00:00:00"/>
    <x v="1"/>
    <x v="2"/>
    <s v="Consumer"/>
  </r>
  <r>
    <x v="461"/>
    <s v="P1012"/>
    <n v="3"/>
    <n v="37674.129999999997"/>
    <n v="5057.68"/>
    <n v="22501.089999999997"/>
    <x v="0"/>
    <x v="2"/>
    <x v="2"/>
    <d v="2025-08-04T00:00:00"/>
    <x v="1"/>
    <x v="1"/>
    <s v="Corporate"/>
  </r>
  <r>
    <x v="479"/>
    <s v="P1012"/>
    <n v="4"/>
    <n v="54704.98"/>
    <n v="10050.44"/>
    <n v="14503.220000000001"/>
    <x v="0"/>
    <x v="2"/>
    <x v="0"/>
    <d v="2025-08-03T00:00:00"/>
    <x v="1"/>
    <x v="0"/>
    <s v="Consumer"/>
  </r>
  <r>
    <x v="480"/>
    <s v="P1012"/>
    <n v="2"/>
    <n v="21252.81"/>
    <n v="4539.2"/>
    <n v="12174.410000000002"/>
    <x v="0"/>
    <x v="2"/>
    <x v="2"/>
    <d v="2025-08-12T00:00:00"/>
    <x v="1"/>
    <x v="0"/>
    <s v="Corporate"/>
  </r>
  <r>
    <x v="448"/>
    <s v="P1012"/>
    <n v="4"/>
    <n v="55973.760000000002"/>
    <n v="4591.42"/>
    <n v="37608.080000000002"/>
    <x v="0"/>
    <x v="2"/>
    <x v="0"/>
    <d v="2025-08-04T00:00:00"/>
    <x v="1"/>
    <x v="0"/>
    <s v="Consumer"/>
  </r>
  <r>
    <x v="481"/>
    <s v="P1012"/>
    <n v="4"/>
    <n v="52156.07"/>
    <n v="11939.07"/>
    <n v="4399.7900000000009"/>
    <x v="1"/>
    <x v="2"/>
    <x v="0"/>
    <d v="2025-08-04T00:00:00"/>
    <x v="1"/>
    <x v="0"/>
    <s v="Consumer"/>
  </r>
  <r>
    <x v="482"/>
    <s v="P1013"/>
    <n v="3"/>
    <n v="6091.04"/>
    <n v="516.61"/>
    <n v="4541.21"/>
    <x v="2"/>
    <x v="4"/>
    <x v="0"/>
    <d v="2025-08-03T00:00:00"/>
    <x v="1"/>
    <x v="0"/>
    <s v="Consumer"/>
  </r>
  <r>
    <x v="483"/>
    <s v="P1013"/>
    <n v="2"/>
    <n v="3722.37"/>
    <n v="5812.86"/>
    <n v="-7903.3499999999995"/>
    <x v="1"/>
    <x v="4"/>
    <x v="1"/>
    <d v="2025-08-24T00:00:00"/>
    <x v="1"/>
    <x v="1"/>
    <s v="Small Business"/>
  </r>
  <r>
    <x v="484"/>
    <s v="P1014"/>
    <n v="4"/>
    <n v="69836.89"/>
    <n v="4370.8"/>
    <n v="52353.69"/>
    <x v="1"/>
    <x v="5"/>
    <x v="0"/>
    <d v="2025-08-26T00:00:00"/>
    <x v="1"/>
    <x v="0"/>
    <s v="Consumer"/>
  </r>
  <r>
    <x v="469"/>
    <s v="P1014"/>
    <n v="1"/>
    <n v="15374.24"/>
    <n v="4936.1899999999996"/>
    <n v="10438.049999999999"/>
    <x v="1"/>
    <x v="5"/>
    <x v="0"/>
    <d v="2025-12-09T00:00:00"/>
    <x v="2"/>
    <x v="0"/>
    <s v="Consumer"/>
  </r>
  <r>
    <x v="485"/>
    <s v="P1015"/>
    <n v="3"/>
    <n v="1420.64"/>
    <n v="10361.65"/>
    <n v="-29664.309999999998"/>
    <x v="0"/>
    <x v="5"/>
    <x v="0"/>
    <d v="2025-12-22T00:00:00"/>
    <x v="2"/>
    <x v="3"/>
    <s v="Consumer"/>
  </r>
  <r>
    <x v="486"/>
    <s v="P1015"/>
    <n v="4"/>
    <n v="1597.32"/>
    <n v="10692.38"/>
    <n v="-41172.199999999997"/>
    <x v="1"/>
    <x v="5"/>
    <x v="0"/>
    <d v="2025-12-09T00:00:00"/>
    <x v="2"/>
    <x v="0"/>
    <s v="Consumer"/>
  </r>
  <r>
    <x v="450"/>
    <s v="P1015"/>
    <n v="1"/>
    <n v="390.55"/>
    <n v="295.87"/>
    <n v="94.68"/>
    <x v="1"/>
    <x v="5"/>
    <x v="0"/>
    <d v="2025-12-10T00:00:00"/>
    <x v="2"/>
    <x v="3"/>
    <s v="Consumer"/>
  </r>
  <r>
    <x v="472"/>
    <s v="P1015"/>
    <n v="1"/>
    <n v="414.7"/>
    <n v="295.87"/>
    <n v="118.82999999999998"/>
    <x v="2"/>
    <x v="5"/>
    <x v="0"/>
    <d v="2025-12-10T00:00:00"/>
    <x v="2"/>
    <x v="2"/>
    <s v="Consumer"/>
  </r>
  <r>
    <x v="487"/>
    <s v="P1015"/>
    <n v="2"/>
    <n v="869.84"/>
    <n v="4535.12"/>
    <n v="-8200.4"/>
    <x v="0"/>
    <x v="5"/>
    <x v="2"/>
    <d v="2025-12-20T00:00:00"/>
    <x v="2"/>
    <x v="0"/>
    <s v="Corporate"/>
  </r>
  <r>
    <x v="488"/>
    <s v="P1016"/>
    <n v="2"/>
    <n v="12905.1"/>
    <n v="474.93"/>
    <n v="11955.24"/>
    <x v="0"/>
    <x v="0"/>
    <x v="0"/>
    <d v="2025-12-20T00:00:00"/>
    <x v="2"/>
    <x v="0"/>
    <s v="Consumer"/>
  </r>
  <r>
    <x v="467"/>
    <s v="P1016"/>
    <n v="1"/>
    <n v="5733.8"/>
    <n v="474.93"/>
    <n v="5258.87"/>
    <x v="2"/>
    <x v="0"/>
    <x v="1"/>
    <d v="2025-12-15T00:00:00"/>
    <x v="2"/>
    <x v="0"/>
    <s v="Small Business"/>
  </r>
  <r>
    <x v="454"/>
    <s v="P1016"/>
    <n v="2"/>
    <n v="11380.8"/>
    <n v="6380.88"/>
    <n v="-1380.9600000000009"/>
    <x v="0"/>
    <x v="0"/>
    <x v="2"/>
    <d v="2025-12-29T00:00:00"/>
    <x v="2"/>
    <x v="0"/>
    <s v="Corporate"/>
  </r>
  <r>
    <x v="489"/>
    <s v="P1016"/>
    <n v="3"/>
    <n v="19287.240000000002"/>
    <n v="6213.42"/>
    <n v="646.97999999999956"/>
    <x v="1"/>
    <x v="0"/>
    <x v="1"/>
    <d v="2025-12-20T00:00:00"/>
    <x v="2"/>
    <x v="2"/>
    <s v="Small Business"/>
  </r>
  <r>
    <x v="490"/>
    <s v="P1016"/>
    <n v="4"/>
    <n v="27641.45"/>
    <n v="680.62"/>
    <n v="24918.97"/>
    <x v="1"/>
    <x v="0"/>
    <x v="0"/>
    <d v="2025-12-23T00:00:00"/>
    <x v="2"/>
    <x v="0"/>
    <s v="Consumer"/>
  </r>
  <r>
    <x v="491"/>
    <s v="P1016"/>
    <n v="3"/>
    <n v="19572.79"/>
    <n v="11367.74"/>
    <n v="-14530.43"/>
    <x v="1"/>
    <x v="0"/>
    <x v="0"/>
    <d v="2025-12-30T00:00:00"/>
    <x v="2"/>
    <x v="0"/>
    <s v="Consumer"/>
  </r>
  <r>
    <x v="488"/>
    <s v="P1017"/>
    <n v="4"/>
    <n v="3044.95"/>
    <n v="6279.29"/>
    <n v="-22072.21"/>
    <x v="1"/>
    <x v="2"/>
    <x v="0"/>
    <d v="2025-12-16T00:00:00"/>
    <x v="2"/>
    <x v="0"/>
    <s v="Consumer"/>
  </r>
  <r>
    <x v="492"/>
    <s v="P1017"/>
    <n v="2"/>
    <n v="1260.8699999999999"/>
    <n v="4722.6099999999997"/>
    <n v="-8184.3499999999995"/>
    <x v="0"/>
    <x v="2"/>
    <x v="2"/>
    <d v="2025-12-21T00:00:00"/>
    <x v="2"/>
    <x v="0"/>
    <s v="Corporate"/>
  </r>
  <r>
    <x v="493"/>
    <s v="P1017"/>
    <n v="2"/>
    <n v="1213.44"/>
    <n v="9531.89"/>
    <n v="-17850.34"/>
    <x v="0"/>
    <x v="2"/>
    <x v="1"/>
    <d v="2025-12-15T00:00:00"/>
    <x v="2"/>
    <x v="0"/>
    <s v="Small Business"/>
  </r>
  <r>
    <x v="494"/>
    <s v="P1017"/>
    <n v="4"/>
    <n v="2686.58"/>
    <n v="10188.6"/>
    <n v="-38067.82"/>
    <x v="1"/>
    <x v="2"/>
    <x v="0"/>
    <d v="2025-12-23T00:00:00"/>
    <x v="2"/>
    <x v="2"/>
    <s v="Consumer"/>
  </r>
  <r>
    <x v="495"/>
    <s v="P1018"/>
    <n v="3"/>
    <n v="20064.73"/>
    <n v="11668.5"/>
    <n v="-14940.77"/>
    <x v="1"/>
    <x v="1"/>
    <x v="0"/>
    <d v="2025-12-20T00:00:00"/>
    <x v="2"/>
    <x v="3"/>
    <s v="Consumer"/>
  </r>
  <r>
    <x v="496"/>
    <s v="P1018"/>
    <n v="4"/>
    <n v="27314.38"/>
    <n v="11732.81"/>
    <n v="-19616.859999999997"/>
    <x v="0"/>
    <x v="1"/>
    <x v="2"/>
    <d v="2025-12-24T00:00:00"/>
    <x v="2"/>
    <x v="0"/>
    <s v="Corporate"/>
  </r>
  <r>
    <x v="478"/>
    <s v="P1018"/>
    <n v="2"/>
    <n v="12544.72"/>
    <n v="5057.68"/>
    <n v="2429.3599999999988"/>
    <x v="0"/>
    <x v="1"/>
    <x v="2"/>
    <d v="2025-12-25T00:00:00"/>
    <x v="2"/>
    <x v="0"/>
    <s v="Corporate"/>
  </r>
  <r>
    <x v="497"/>
    <s v="P1018"/>
    <n v="1"/>
    <n v="6332.35"/>
    <n v="4835.8999999999996"/>
    <n v="1496.4500000000007"/>
    <x v="1"/>
    <x v="1"/>
    <x v="1"/>
    <d v="2025-12-31T00:00:00"/>
    <x v="2"/>
    <x v="0"/>
    <s v="Small Business"/>
  </r>
  <r>
    <x v="498"/>
    <s v="P1018"/>
    <n v="3"/>
    <n v="20985.46"/>
    <n v="4835.8999999999996"/>
    <n v="6477.76"/>
    <x v="0"/>
    <x v="1"/>
    <x v="1"/>
    <d v="2025-12-22T00:00:00"/>
    <x v="2"/>
    <x v="0"/>
    <s v="Small Business"/>
  </r>
  <r>
    <x v="499"/>
    <s v="P1019"/>
    <n v="4"/>
    <n v="39821.17"/>
    <n v="10050.44"/>
    <n v="-380.59000000000378"/>
    <x v="1"/>
    <x v="3"/>
    <x v="2"/>
    <d v="2025-12-12T00:00:00"/>
    <x v="2"/>
    <x v="0"/>
    <s v="Corporate"/>
  </r>
  <r>
    <x v="500"/>
    <s v="P1019"/>
    <n v="3"/>
    <n v="31367.200000000001"/>
    <n v="10050.44"/>
    <n v="1215.880000000001"/>
    <x v="1"/>
    <x v="3"/>
    <x v="0"/>
    <d v="2025-12-21T00:00:00"/>
    <x v="2"/>
    <x v="3"/>
    <s v="Consumer"/>
  </r>
  <r>
    <x v="501"/>
    <s v="P1019"/>
    <n v="1"/>
    <n v="9308.75"/>
    <n v="5766.98"/>
    <n v="3541.7700000000004"/>
    <x v="0"/>
    <x v="3"/>
    <x v="2"/>
    <d v="2025-12-07T00:00:00"/>
    <x v="2"/>
    <x v="0"/>
    <s v="Corporate"/>
  </r>
  <r>
    <x v="502"/>
    <s v="P1019"/>
    <n v="3"/>
    <n v="27737.68"/>
    <n v="11939.07"/>
    <n v="-8079.5299999999988"/>
    <x v="1"/>
    <x v="3"/>
    <x v="0"/>
    <d v="2025-12-25T00:00:00"/>
    <x v="2"/>
    <x v="0"/>
    <s v="Consumer"/>
  </r>
  <r>
    <x v="503"/>
    <s v="P1019"/>
    <n v="3"/>
    <n v="29072.61"/>
    <n v="7341.5"/>
    <n v="7048.1100000000006"/>
    <x v="1"/>
    <x v="3"/>
    <x v="2"/>
    <d v="2025-12-13T00:00:00"/>
    <x v="2"/>
    <x v="0"/>
    <s v="Corporate"/>
  </r>
  <r>
    <x v="504"/>
    <s v="P1019"/>
    <n v="1"/>
    <n v="7793.21"/>
    <n v="1946.27"/>
    <n v="5846.9400000000005"/>
    <x v="1"/>
    <x v="3"/>
    <x v="0"/>
    <d v="2025-12-28T00:00:00"/>
    <x v="2"/>
    <x v="0"/>
    <s v="Consumer"/>
  </r>
  <r>
    <x v="505"/>
    <s v="P1019"/>
    <n v="2"/>
    <n v="19807.8"/>
    <n v="9316.44"/>
    <n v="1174.9199999999983"/>
    <x v="0"/>
    <x v="3"/>
    <x v="2"/>
    <d v="2025-12-07T00:00:00"/>
    <x v="2"/>
    <x v="0"/>
    <s v="Corporate"/>
  </r>
  <r>
    <x v="506"/>
    <s v="P1020"/>
    <n v="4"/>
    <n v="37440.82"/>
    <n v="6457.25"/>
    <n v="11611.82"/>
    <x v="2"/>
    <x v="3"/>
    <x v="0"/>
    <d v="2025-12-02T00:00:00"/>
    <x v="2"/>
    <x v="0"/>
    <s v="Consumer"/>
  </r>
  <r>
    <x v="507"/>
    <s v="P1020"/>
    <n v="3"/>
    <n v="26783.8"/>
    <n v="4370.8"/>
    <n v="13671.399999999998"/>
    <x v="0"/>
    <x v="3"/>
    <x v="2"/>
    <d v="2025-12-17T00:00:00"/>
    <x v="2"/>
    <x v="1"/>
    <s v="Corporate"/>
  </r>
  <r>
    <x v="508"/>
    <s v="P1020"/>
    <n v="1"/>
    <n v="8737.5400000000009"/>
    <n v="8551.81"/>
    <n v="185.73000000000138"/>
    <x v="1"/>
    <x v="3"/>
    <x v="0"/>
    <d v="2025-12-07T00:00:00"/>
    <x v="2"/>
    <x v="0"/>
    <s v="Consumer"/>
  </r>
  <r>
    <x v="509"/>
    <s v="P1020"/>
    <n v="2"/>
    <n v="16885.21"/>
    <n v="10361.65"/>
    <n v="-3838.09"/>
    <x v="0"/>
    <x v="3"/>
    <x v="0"/>
    <d v="2025-02-11T00:00:00"/>
    <x v="3"/>
    <x v="0"/>
    <s v="Consumer"/>
  </r>
  <r>
    <x v="510"/>
    <s v="P1021"/>
    <n v="3"/>
    <n v="9970.7199999999993"/>
    <n v="5483.96"/>
    <n v="-6481.1600000000017"/>
    <x v="2"/>
    <x v="3"/>
    <x v="0"/>
    <d v="2025-02-20T00:00:00"/>
    <x v="3"/>
    <x v="1"/>
    <s v="Consumer"/>
  </r>
  <r>
    <x v="511"/>
    <s v="P1021"/>
    <n v="1"/>
    <n v="2536.44"/>
    <n v="7014.31"/>
    <n v="-4477.8700000000008"/>
    <x v="0"/>
    <x v="3"/>
    <x v="0"/>
    <d v="2025-02-20T00:00:00"/>
    <x v="3"/>
    <x v="0"/>
    <s v="Consumer"/>
  </r>
  <r>
    <x v="512"/>
    <s v="P1021"/>
    <n v="2"/>
    <n v="5051.6400000000003"/>
    <n v="9148.31"/>
    <n v="-13244.98"/>
    <x v="2"/>
    <x v="3"/>
    <x v="0"/>
    <d v="2025-02-21T00:00:00"/>
    <x v="3"/>
    <x v="0"/>
    <s v="Consumer"/>
  </r>
  <r>
    <x v="513"/>
    <s v="P1021"/>
    <n v="2"/>
    <n v="6436.55"/>
    <n v="474.93"/>
    <n v="5486.6900000000005"/>
    <x v="1"/>
    <x v="3"/>
    <x v="2"/>
    <d v="2025-02-08T00:00:00"/>
    <x v="3"/>
    <x v="0"/>
    <s v="Corporate"/>
  </r>
  <r>
    <x v="514"/>
    <s v="P1021"/>
    <n v="4"/>
    <n v="12685.91"/>
    <n v="6213.42"/>
    <n v="-12167.77"/>
    <x v="0"/>
    <x v="3"/>
    <x v="2"/>
    <d v="2025-02-01T00:00:00"/>
    <x v="3"/>
    <x v="0"/>
    <s v="Corporate"/>
  </r>
  <r>
    <x v="501"/>
    <s v="P1022"/>
    <n v="3"/>
    <n v="28338.43"/>
    <n v="4640.09"/>
    <n v="14418.16"/>
    <x v="0"/>
    <x v="1"/>
    <x v="2"/>
    <d v="2025-02-13T00:00:00"/>
    <x v="3"/>
    <x v="0"/>
    <s v="Corporate"/>
  </r>
  <r>
    <x v="515"/>
    <s v="P1022"/>
    <n v="2"/>
    <n v="24895.73"/>
    <n v="10124.42"/>
    <n v="4646.8899999999994"/>
    <x v="0"/>
    <x v="1"/>
    <x v="2"/>
    <d v="2025-02-13T00:00:00"/>
    <x v="3"/>
    <x v="0"/>
    <s v="Corporate"/>
  </r>
  <r>
    <x v="516"/>
    <s v="P1023"/>
    <n v="4"/>
    <n v="3462.6"/>
    <n v="2133.21"/>
    <n v="-5070.24"/>
    <x v="2"/>
    <x v="5"/>
    <x v="0"/>
    <d v="2025-02-03T00:00:00"/>
    <x v="3"/>
    <x v="0"/>
    <s v="Consumer"/>
  </r>
  <r>
    <x v="517"/>
    <s v="P1023"/>
    <n v="3"/>
    <n v="3215.46"/>
    <n v="11118.8"/>
    <n v="-30140.939999999995"/>
    <x v="0"/>
    <x v="5"/>
    <x v="0"/>
    <d v="2025-02-28T00:00:00"/>
    <x v="3"/>
    <x v="0"/>
    <s v="Consumer"/>
  </r>
  <r>
    <x v="518"/>
    <s v="P1023"/>
    <n v="3"/>
    <n v="2941.47"/>
    <n v="11118.8"/>
    <n v="-30414.929999999993"/>
    <x v="0"/>
    <x v="5"/>
    <x v="0"/>
    <d v="2025-02-25T00:00:00"/>
    <x v="3"/>
    <x v="0"/>
    <s v="Consumer"/>
  </r>
  <r>
    <x v="519"/>
    <s v="P1023"/>
    <n v="1"/>
    <n v="942.52"/>
    <n v="5057.68"/>
    <n v="-4115.16"/>
    <x v="2"/>
    <x v="5"/>
    <x v="1"/>
    <d v="2025-02-03T00:00:00"/>
    <x v="3"/>
    <x v="0"/>
    <s v="Small Business"/>
  </r>
  <r>
    <x v="520"/>
    <s v="P1023"/>
    <n v="3"/>
    <n v="2733.26"/>
    <n v="4835.8999999999996"/>
    <n v="-11774.439999999999"/>
    <x v="1"/>
    <x v="5"/>
    <x v="2"/>
    <d v="2025-02-04T00:00:00"/>
    <x v="3"/>
    <x v="0"/>
    <s v="Corporate"/>
  </r>
  <r>
    <x v="521"/>
    <s v="P1023"/>
    <n v="1"/>
    <n v="994.74"/>
    <n v="4835.8999999999996"/>
    <n v="-3841.16"/>
    <x v="2"/>
    <x v="5"/>
    <x v="2"/>
    <d v="2025-02-03T00:00:00"/>
    <x v="3"/>
    <x v="0"/>
    <s v="Corporate"/>
  </r>
  <r>
    <x v="522"/>
    <s v="P1024"/>
    <n v="2"/>
    <n v="25088.97"/>
    <n v="6457.25"/>
    <n v="12174.470000000001"/>
    <x v="1"/>
    <x v="2"/>
    <x v="0"/>
    <d v="2025-02-27T00:00:00"/>
    <x v="3"/>
    <x v="0"/>
    <s v="Consumer"/>
  </r>
  <r>
    <x v="512"/>
    <s v="P1025"/>
    <n v="1"/>
    <n v="17816.3"/>
    <n v="10086.81"/>
    <n v="7729.49"/>
    <x v="0"/>
    <x v="1"/>
    <x v="0"/>
    <d v="2025-02-11T00:00:00"/>
    <x v="3"/>
    <x v="0"/>
    <s v="Consumer"/>
  </r>
  <r>
    <x v="523"/>
    <s v="P1025"/>
    <n v="3"/>
    <n v="39550.42"/>
    <n v="4370.8"/>
    <n v="26438.019999999997"/>
    <x v="2"/>
    <x v="1"/>
    <x v="2"/>
    <d v="2025-02-06T00:00:00"/>
    <x v="3"/>
    <x v="0"/>
    <s v="Corporate"/>
  </r>
  <r>
    <x v="524"/>
    <s v="P1025"/>
    <n v="2"/>
    <n v="33477.69"/>
    <n v="6163.24"/>
    <n v="21151.210000000003"/>
    <x v="0"/>
    <x v="1"/>
    <x v="1"/>
    <d v="2025-02-10T00:00:00"/>
    <x v="3"/>
    <x v="0"/>
    <s v="Small Business"/>
  </r>
  <r>
    <x v="509"/>
    <s v="P1025"/>
    <n v="1"/>
    <n v="18607.25"/>
    <n v="4740.6000000000004"/>
    <n v="13866.65"/>
    <x v="1"/>
    <x v="1"/>
    <x v="0"/>
    <d v="2025-01-01T00:00:00"/>
    <x v="4"/>
    <x v="0"/>
    <s v="Consumer"/>
  </r>
  <r>
    <x v="525"/>
    <s v="P1026"/>
    <n v="2"/>
    <n v="13716.78"/>
    <n v="4740.6000000000004"/>
    <n v="4235.58"/>
    <x v="0"/>
    <x v="3"/>
    <x v="1"/>
    <d v="2025-01-07T00:00:00"/>
    <x v="4"/>
    <x v="0"/>
    <s v="Small Business"/>
  </r>
  <r>
    <x v="526"/>
    <s v="P1026"/>
    <n v="1"/>
    <n v="5607.26"/>
    <n v="10244.32"/>
    <n v="-4637.0599999999995"/>
    <x v="0"/>
    <x v="3"/>
    <x v="0"/>
    <d v="2025-01-24T00:00:00"/>
    <x v="4"/>
    <x v="0"/>
    <s v="Consumer"/>
  </r>
  <r>
    <x v="484"/>
    <s v="P1026"/>
    <n v="2"/>
    <n v="11068.78"/>
    <n v="4936.1899999999996"/>
    <n v="1196.4000000000015"/>
    <x v="1"/>
    <x v="3"/>
    <x v="0"/>
    <d v="2025-01-12T00:00:00"/>
    <x v="4"/>
    <x v="0"/>
    <s v="Consumer"/>
  </r>
  <r>
    <x v="527"/>
    <s v="P1026"/>
    <n v="1"/>
    <n v="5976.03"/>
    <n v="1069.73"/>
    <n v="4906.2999999999993"/>
    <x v="1"/>
    <x v="3"/>
    <x v="0"/>
    <d v="2025-01-13T00:00:00"/>
    <x v="4"/>
    <x v="0"/>
    <s v="Consumer"/>
  </r>
  <r>
    <x v="528"/>
    <s v="P1026"/>
    <n v="3"/>
    <n v="16724.310000000001"/>
    <n v="2831.41"/>
    <n v="8230.0800000000017"/>
    <x v="0"/>
    <x v="3"/>
    <x v="0"/>
    <d v="2025-01-15T00:00:00"/>
    <x v="4"/>
    <x v="0"/>
    <s v="Consumer"/>
  </r>
  <r>
    <x v="529"/>
    <s v="P1027"/>
    <n v="4"/>
    <n v="29176.13"/>
    <n v="4535.12"/>
    <n v="11035.650000000001"/>
    <x v="1"/>
    <x v="0"/>
    <x v="0"/>
    <d v="2025-01-18T00:00:00"/>
    <x v="4"/>
    <x v="0"/>
    <s v="Consumer"/>
  </r>
  <r>
    <x v="530"/>
    <s v="P1027"/>
    <n v="2"/>
    <n v="15859.59"/>
    <n v="4535.12"/>
    <n v="6789.35"/>
    <x v="1"/>
    <x v="0"/>
    <x v="0"/>
    <d v="2025-01-27T00:00:00"/>
    <x v="4"/>
    <x v="0"/>
    <s v="Consumer"/>
  </r>
  <r>
    <x v="502"/>
    <s v="P1027"/>
    <n v="2"/>
    <n v="15478.93"/>
    <n v="4806.74"/>
    <n v="5865.4500000000007"/>
    <x v="0"/>
    <x v="0"/>
    <x v="0"/>
    <d v="2025-01-16T00:00:00"/>
    <x v="4"/>
    <x v="0"/>
    <s v="Consumer"/>
  </r>
  <r>
    <x v="444"/>
    <s v="P1027"/>
    <n v="4"/>
    <n v="36264.92"/>
    <n v="2112.6999999999998"/>
    <n v="27814.12"/>
    <x v="0"/>
    <x v="0"/>
    <x v="0"/>
    <d v="2025-01-25T00:00:00"/>
    <x v="4"/>
    <x v="0"/>
    <s v="Consumer"/>
  </r>
  <r>
    <x v="531"/>
    <s v="P1027"/>
    <n v="1"/>
    <n v="10296.52"/>
    <n v="2112.6999999999998"/>
    <n v="8183.8200000000006"/>
    <x v="0"/>
    <x v="0"/>
    <x v="0"/>
    <d v="2025-01-16T00:00:00"/>
    <x v="4"/>
    <x v="0"/>
    <s v="Consumer"/>
  </r>
  <r>
    <x v="529"/>
    <s v="P1028"/>
    <n v="4"/>
    <n v="28396.79"/>
    <n v="11367.74"/>
    <n v="-17074.169999999998"/>
    <x v="2"/>
    <x v="4"/>
    <x v="0"/>
    <d v="2025-01-07T00:00:00"/>
    <x v="4"/>
    <x v="0"/>
    <s v="Consumer"/>
  </r>
  <r>
    <x v="532"/>
    <s v="P1028"/>
    <n v="2"/>
    <n v="14655.45"/>
    <n v="4640.09"/>
    <n v="5375.27"/>
    <x v="0"/>
    <x v="4"/>
    <x v="0"/>
    <d v="2025-01-26T00:00:00"/>
    <x v="4"/>
    <x v="0"/>
    <s v="Consumer"/>
  </r>
  <r>
    <x v="456"/>
    <s v="P1029"/>
    <n v="4"/>
    <n v="1193.6300000000001"/>
    <n v="2133.21"/>
    <n v="-7339.21"/>
    <x v="0"/>
    <x v="1"/>
    <x v="1"/>
    <d v="2025-01-28T00:00:00"/>
    <x v="4"/>
    <x v="3"/>
    <s v="Small Business"/>
  </r>
  <r>
    <x v="533"/>
    <s v="P1029"/>
    <n v="3"/>
    <n v="1104.68"/>
    <n v="6453.17"/>
    <n v="-18254.830000000002"/>
    <x v="1"/>
    <x v="1"/>
    <x v="2"/>
    <d v="2025-01-20T00:00:00"/>
    <x v="4"/>
    <x v="0"/>
    <s v="Corporate"/>
  </r>
  <r>
    <x v="534"/>
    <s v="P1030"/>
    <n v="2"/>
    <n v="13770.54"/>
    <n v="5057.68"/>
    <n v="3655.1800000000003"/>
    <x v="0"/>
    <x v="1"/>
    <x v="1"/>
    <d v="2025-01-30T00:00:00"/>
    <x v="4"/>
    <x v="0"/>
    <s v="Small Business"/>
  </r>
  <r>
    <x v="437"/>
    <s v="P1030"/>
    <n v="4"/>
    <n v="22627.8"/>
    <n v="5931.04"/>
    <n v="-1096.3600000000006"/>
    <x v="1"/>
    <x v="1"/>
    <x v="1"/>
    <d v="2025-01-06T00:00:00"/>
    <x v="4"/>
    <x v="0"/>
    <s v="Small Business"/>
  </r>
  <r>
    <x v="535"/>
    <s v="P1030"/>
    <n v="4"/>
    <n v="25473.1"/>
    <n v="1691.07"/>
    <n v="18708.82"/>
    <x v="0"/>
    <x v="1"/>
    <x v="0"/>
    <d v="2025-01-10T00:00:00"/>
    <x v="4"/>
    <x v="0"/>
    <s v="Consumer"/>
  </r>
  <r>
    <x v="439"/>
    <s v="P1030"/>
    <n v="2"/>
    <n v="11066.37"/>
    <n v="4591.42"/>
    <n v="1883.5300000000007"/>
    <x v="1"/>
    <x v="1"/>
    <x v="2"/>
    <d v="2025-01-31T00:00:00"/>
    <x v="4"/>
    <x v="0"/>
    <s v="Corporate"/>
  </r>
  <r>
    <x v="536"/>
    <s v="P1030"/>
    <n v="1"/>
    <n v="7401.02"/>
    <n v="4591.42"/>
    <n v="2809.6000000000004"/>
    <x v="2"/>
    <x v="1"/>
    <x v="1"/>
    <d v="2025-01-29T00:00:00"/>
    <x v="4"/>
    <x v="0"/>
    <s v="Small Business"/>
  </r>
  <r>
    <x v="537"/>
    <s v="P1030"/>
    <n v="1"/>
    <n v="6225.39"/>
    <n v="4591.42"/>
    <n v="1633.9700000000003"/>
    <x v="0"/>
    <x v="1"/>
    <x v="0"/>
    <d v="2025-01-07T00:00:00"/>
    <x v="4"/>
    <x v="0"/>
    <s v="Consumer"/>
  </r>
  <r>
    <x v="538"/>
    <s v="P1030"/>
    <n v="1"/>
    <n v="7492.34"/>
    <n v="5766.98"/>
    <n v="1725.3600000000006"/>
    <x v="1"/>
    <x v="1"/>
    <x v="0"/>
    <d v="2025-01-19T00:00:00"/>
    <x v="4"/>
    <x v="0"/>
    <s v="Consumer"/>
  </r>
  <r>
    <x v="539"/>
    <s v="P1031"/>
    <n v="4"/>
    <n v="59820.56"/>
    <n v="5412.91"/>
    <n v="38168.92"/>
    <x v="2"/>
    <x v="2"/>
    <x v="0"/>
    <d v="2025-01-29T00:00:00"/>
    <x v="4"/>
    <x v="1"/>
    <s v="Consumer"/>
  </r>
  <r>
    <x v="540"/>
    <s v="P1031"/>
    <n v="4"/>
    <n v="44028.07"/>
    <n v="5412.91"/>
    <n v="22376.43"/>
    <x v="2"/>
    <x v="2"/>
    <x v="1"/>
    <d v="2025-01-24T00:00:00"/>
    <x v="4"/>
    <x v="2"/>
    <s v="Small Business"/>
  </r>
  <r>
    <x v="541"/>
    <s v="P1031"/>
    <n v="3"/>
    <n v="44925.46"/>
    <n v="1195.19"/>
    <n v="41339.89"/>
    <x v="0"/>
    <x v="2"/>
    <x v="0"/>
    <d v="2025-01-25T00:00:00"/>
    <x v="4"/>
    <x v="0"/>
    <s v="Consumer"/>
  </r>
  <r>
    <x v="515"/>
    <s v="P1031"/>
    <n v="1"/>
    <n v="13772.33"/>
    <n v="11653.29"/>
    <n v="2119.0399999999991"/>
    <x v="2"/>
    <x v="2"/>
    <x v="2"/>
    <d v="2025-01-26T00:00:00"/>
    <x v="4"/>
    <x v="0"/>
    <s v="Corporate"/>
  </r>
  <r>
    <x v="542"/>
    <s v="P1032"/>
    <n v="3"/>
    <n v="32246.1"/>
    <n v="6457.25"/>
    <n v="12874.349999999999"/>
    <x v="1"/>
    <x v="2"/>
    <x v="2"/>
    <d v="2025-01-06T00:00:00"/>
    <x v="4"/>
    <x v="0"/>
    <s v="Corporate"/>
  </r>
  <r>
    <x v="543"/>
    <s v="P1032"/>
    <n v="4"/>
    <n v="36738.75"/>
    <n v="2144.79"/>
    <n v="28159.59"/>
    <x v="0"/>
    <x v="2"/>
    <x v="0"/>
    <d v="2025-01-26T00:00:00"/>
    <x v="4"/>
    <x v="0"/>
    <s v="Consumer"/>
  </r>
  <r>
    <x v="490"/>
    <s v="P1032"/>
    <n v="1"/>
    <n v="10336.280000000001"/>
    <n v="10086.81"/>
    <n v="249.47000000000116"/>
    <x v="1"/>
    <x v="2"/>
    <x v="0"/>
    <d v="2025-01-10T00:00:00"/>
    <x v="4"/>
    <x v="0"/>
    <s v="Consumer"/>
  </r>
  <r>
    <x v="538"/>
    <s v="P1032"/>
    <n v="4"/>
    <n v="35204.730000000003"/>
    <n v="4370.8"/>
    <n v="17721.530000000002"/>
    <x v="0"/>
    <x v="2"/>
    <x v="0"/>
    <d v="2025-01-04T00:00:00"/>
    <x v="4"/>
    <x v="0"/>
    <s v="Consumer"/>
  </r>
  <r>
    <x v="544"/>
    <s v="P1033"/>
    <n v="4"/>
    <n v="8828.2000000000007"/>
    <n v="8551.81"/>
    <n v="-25379.039999999997"/>
    <x v="2"/>
    <x v="1"/>
    <x v="2"/>
    <d v="2025-01-12T00:00:00"/>
    <x v="4"/>
    <x v="3"/>
    <s v="Corporate"/>
  </r>
  <r>
    <x v="545"/>
    <s v="P1033"/>
    <n v="4"/>
    <n v="7596.35"/>
    <n v="6579.03"/>
    <n v="-18719.769999999997"/>
    <x v="1"/>
    <x v="1"/>
    <x v="2"/>
    <d v="2025-07-07T00:00:00"/>
    <x v="5"/>
    <x v="0"/>
    <s v="Corporate"/>
  </r>
  <r>
    <x v="481"/>
    <s v="P1033"/>
    <n v="4"/>
    <n v="6391.95"/>
    <n v="7144.88"/>
    <n v="-22187.57"/>
    <x v="1"/>
    <x v="1"/>
    <x v="0"/>
    <d v="2025-07-10T00:00:00"/>
    <x v="5"/>
    <x v="0"/>
    <s v="Consumer"/>
  </r>
  <r>
    <x v="513"/>
    <s v="P1034"/>
    <n v="1"/>
    <n v="12094.94"/>
    <n v="7014.31"/>
    <n v="5080.63"/>
    <x v="0"/>
    <x v="3"/>
    <x v="2"/>
    <d v="2025-07-15T00:00:00"/>
    <x v="5"/>
    <x v="0"/>
    <s v="Corporate"/>
  </r>
  <r>
    <x v="546"/>
    <s v="P1034"/>
    <n v="3"/>
    <n v="48470.99"/>
    <n v="9148.31"/>
    <n v="21026.059999999998"/>
    <x v="0"/>
    <x v="3"/>
    <x v="2"/>
    <d v="2025-07-12T00:00:00"/>
    <x v="5"/>
    <x v="3"/>
    <s v="Corporate"/>
  </r>
  <r>
    <x v="547"/>
    <s v="P1034"/>
    <n v="1"/>
    <n v="15164.79"/>
    <n v="9148.31"/>
    <n v="6016.4800000000014"/>
    <x v="0"/>
    <x v="3"/>
    <x v="0"/>
    <d v="2025-07-27T00:00:00"/>
    <x v="5"/>
    <x v="3"/>
    <s v="Consumer"/>
  </r>
  <r>
    <x v="548"/>
    <s v="P1034"/>
    <n v="1"/>
    <n v="16720.8"/>
    <n v="1321.65"/>
    <n v="15399.15"/>
    <x v="1"/>
    <x v="3"/>
    <x v="0"/>
    <d v="2025-07-10T00:00:00"/>
    <x v="5"/>
    <x v="0"/>
    <s v="Consumer"/>
  </r>
  <r>
    <x v="477"/>
    <s v="P1034"/>
    <n v="2"/>
    <n v="26647.43"/>
    <n v="10692.38"/>
    <n v="5262.6700000000019"/>
    <x v="1"/>
    <x v="3"/>
    <x v="0"/>
    <d v="2025-07-11T00:00:00"/>
    <x v="5"/>
    <x v="2"/>
    <s v="Consumer"/>
  </r>
  <r>
    <x v="503"/>
    <s v="P1034"/>
    <n v="1"/>
    <n v="16706.11"/>
    <n v="4535.12"/>
    <n v="12170.990000000002"/>
    <x v="1"/>
    <x v="3"/>
    <x v="2"/>
    <d v="2025-07-10T00:00:00"/>
    <x v="5"/>
    <x v="0"/>
    <s v="Corporate"/>
  </r>
  <r>
    <x v="549"/>
    <s v="P1035"/>
    <n v="3"/>
    <n v="26449.84"/>
    <n v="4722.6099999999997"/>
    <n v="12282.010000000002"/>
    <x v="0"/>
    <x v="4"/>
    <x v="0"/>
    <d v="2025-07-01T00:00:00"/>
    <x v="5"/>
    <x v="0"/>
    <s v="Consumer"/>
  </r>
  <r>
    <x v="550"/>
    <s v="P1035"/>
    <n v="1"/>
    <n v="10183.290000000001"/>
    <n v="1349.93"/>
    <n v="8833.36"/>
    <x v="1"/>
    <x v="4"/>
    <x v="0"/>
    <d v="2025-07-31T00:00:00"/>
    <x v="5"/>
    <x v="0"/>
    <s v="Consumer"/>
  </r>
  <r>
    <x v="516"/>
    <s v="P1036"/>
    <n v="2"/>
    <n v="24342.79"/>
    <n v="10188.6"/>
    <n v="3965.59"/>
    <x v="1"/>
    <x v="2"/>
    <x v="0"/>
    <d v="2025-07-16T00:00:00"/>
    <x v="5"/>
    <x v="0"/>
    <s v="Consumer"/>
  </r>
  <r>
    <x v="551"/>
    <s v="P1037"/>
    <n v="3"/>
    <n v="27602.42"/>
    <n v="1759.1"/>
    <n v="22325.119999999999"/>
    <x v="0"/>
    <x v="3"/>
    <x v="2"/>
    <d v="2025-07-27T00:00:00"/>
    <x v="5"/>
    <x v="0"/>
    <s v="Corporate"/>
  </r>
  <r>
    <x v="540"/>
    <s v="P1037"/>
    <n v="4"/>
    <n v="36865.85"/>
    <n v="2625.04"/>
    <n v="26365.69"/>
    <x v="1"/>
    <x v="3"/>
    <x v="1"/>
    <d v="2025-07-26T00:00:00"/>
    <x v="5"/>
    <x v="2"/>
    <s v="Small Business"/>
  </r>
  <r>
    <x v="552"/>
    <s v="P1037"/>
    <n v="2"/>
    <n v="19833.53"/>
    <n v="5057.68"/>
    <n v="9718.1699999999983"/>
    <x v="2"/>
    <x v="3"/>
    <x v="2"/>
    <d v="2025-07-17T00:00:00"/>
    <x v="5"/>
    <x v="2"/>
    <s v="Corporate"/>
  </r>
  <r>
    <x v="553"/>
    <s v="P1038"/>
    <n v="1"/>
    <n v="7884.4"/>
    <n v="5931.04"/>
    <n v="1953.3599999999997"/>
    <x v="0"/>
    <x v="0"/>
    <x v="2"/>
    <d v="2025-07-23T00:00:00"/>
    <x v="5"/>
    <x v="3"/>
    <s v="Corporate"/>
  </r>
  <r>
    <x v="554"/>
    <s v="P1038"/>
    <n v="2"/>
    <n v="17267.29"/>
    <n v="4591.42"/>
    <n v="8084.4500000000007"/>
    <x v="2"/>
    <x v="0"/>
    <x v="0"/>
    <d v="2025-07-17T00:00:00"/>
    <x v="5"/>
    <x v="0"/>
    <s v="Consumer"/>
  </r>
  <r>
    <x v="443"/>
    <s v="P1038"/>
    <n v="4"/>
    <n v="40949.43"/>
    <n v="11939.07"/>
    <n v="-6806.8499999999985"/>
    <x v="1"/>
    <x v="0"/>
    <x v="0"/>
    <d v="2025-07-19T00:00:00"/>
    <x v="5"/>
    <x v="0"/>
    <s v="Consumer"/>
  </r>
  <r>
    <x v="549"/>
    <s v="P1038"/>
    <n v="4"/>
    <n v="36036.379999999997"/>
    <n v="6612.77"/>
    <n v="9585.2999999999956"/>
    <x v="0"/>
    <x v="0"/>
    <x v="0"/>
    <d v="2025-07-12T00:00:00"/>
    <x v="5"/>
    <x v="0"/>
    <s v="Consumer"/>
  </r>
  <r>
    <x v="555"/>
    <s v="P1038"/>
    <n v="3"/>
    <n v="25357.06"/>
    <n v="9316.44"/>
    <n v="-2592.2599999999984"/>
    <x v="1"/>
    <x v="0"/>
    <x v="2"/>
    <d v="2025-07-04T00:00:00"/>
    <x v="5"/>
    <x v="0"/>
    <s v="Corporate"/>
  </r>
  <r>
    <x v="470"/>
    <s v="P1039"/>
    <n v="4"/>
    <n v="8638.57"/>
    <n v="6457.25"/>
    <n v="-17190.43"/>
    <x v="2"/>
    <x v="2"/>
    <x v="0"/>
    <d v="2025-07-06T00:00:00"/>
    <x v="5"/>
    <x v="3"/>
    <s v="Consumer"/>
  </r>
  <r>
    <x v="479"/>
    <s v="P1039"/>
    <n v="3"/>
    <n v="5715.56"/>
    <n v="3075.85"/>
    <n v="-3511.9899999999989"/>
    <x v="1"/>
    <x v="2"/>
    <x v="0"/>
    <d v="2025-07-16T00:00:00"/>
    <x v="5"/>
    <x v="0"/>
    <s v="Consumer"/>
  </r>
  <r>
    <x v="556"/>
    <s v="P1040"/>
    <n v="3"/>
    <n v="8346.7099999999991"/>
    <n v="10244.32"/>
    <n v="-22386.25"/>
    <x v="1"/>
    <x v="3"/>
    <x v="0"/>
    <d v="2025-06-28T00:00:00"/>
    <x v="6"/>
    <x v="2"/>
    <s v="Consumer"/>
  </r>
  <r>
    <x v="557"/>
    <s v="P1040"/>
    <n v="3"/>
    <n v="7748.69"/>
    <n v="10244.32"/>
    <n v="-22984.27"/>
    <x v="2"/>
    <x v="3"/>
    <x v="0"/>
    <d v="2025-06-08T00:00:00"/>
    <x v="6"/>
    <x v="3"/>
    <s v="Consumer"/>
  </r>
  <r>
    <x v="558"/>
    <s v="P1040"/>
    <n v="3"/>
    <n v="9910.26"/>
    <n v="1069.73"/>
    <n v="6701.07"/>
    <x v="0"/>
    <x v="3"/>
    <x v="2"/>
    <d v="2025-06-29T00:00:00"/>
    <x v="6"/>
    <x v="0"/>
    <s v="Corporate"/>
  </r>
  <r>
    <x v="559"/>
    <s v="P1040"/>
    <n v="4"/>
    <n v="11887.01"/>
    <n v="1069.73"/>
    <n v="7608.09"/>
    <x v="0"/>
    <x v="3"/>
    <x v="1"/>
    <d v="2025-06-15T00:00:00"/>
    <x v="6"/>
    <x v="1"/>
    <s v="Small Business"/>
  </r>
  <r>
    <x v="471"/>
    <s v="P1040"/>
    <n v="1"/>
    <n v="3244.98"/>
    <n v="10361.65"/>
    <n v="-7116.67"/>
    <x v="0"/>
    <x v="3"/>
    <x v="0"/>
    <d v="2025-06-11T00:00:00"/>
    <x v="6"/>
    <x v="0"/>
    <s v="Consumer"/>
  </r>
  <r>
    <x v="516"/>
    <s v="P1041"/>
    <n v="3"/>
    <n v="51054.46"/>
    <n v="4703.24"/>
    <n v="36944.74"/>
    <x v="0"/>
    <x v="3"/>
    <x v="0"/>
    <d v="2025-06-10T00:00:00"/>
    <x v="6"/>
    <x v="0"/>
    <s v="Consumer"/>
  </r>
  <r>
    <x v="560"/>
    <s v="P1041"/>
    <n v="3"/>
    <n v="40366.339999999997"/>
    <n v="4703.24"/>
    <n v="26256.619999999995"/>
    <x v="1"/>
    <x v="3"/>
    <x v="0"/>
    <d v="2025-06-30T00:00:00"/>
    <x v="6"/>
    <x v="0"/>
    <s v="Consumer"/>
  </r>
  <r>
    <x v="467"/>
    <s v="P1041"/>
    <n v="1"/>
    <n v="16728.8"/>
    <n v="4703.24"/>
    <n v="12025.56"/>
    <x v="0"/>
    <x v="3"/>
    <x v="1"/>
    <d v="2025-06-05T00:00:00"/>
    <x v="6"/>
    <x v="0"/>
    <s v="Small Business"/>
  </r>
  <r>
    <x v="470"/>
    <s v="P1041"/>
    <n v="2"/>
    <n v="26858.98"/>
    <n v="4535.12"/>
    <n v="17788.739999999998"/>
    <x v="1"/>
    <x v="3"/>
    <x v="0"/>
    <d v="2025-06-29T00:00:00"/>
    <x v="6"/>
    <x v="3"/>
    <s v="Consumer"/>
  </r>
  <r>
    <x v="561"/>
    <s v="P1041"/>
    <n v="1"/>
    <n v="15165.63"/>
    <n v="2112.6999999999998"/>
    <n v="13052.93"/>
    <x v="0"/>
    <x v="3"/>
    <x v="0"/>
    <d v="2025-06-01T00:00:00"/>
    <x v="6"/>
    <x v="0"/>
    <s v="Consumer"/>
  </r>
  <r>
    <x v="562"/>
    <s v="P1042"/>
    <n v="2"/>
    <n v="8647.1299999999992"/>
    <n v="4176.26"/>
    <n v="294.60999999999876"/>
    <x v="0"/>
    <x v="4"/>
    <x v="0"/>
    <d v="2025-06-25T00:00:00"/>
    <x v="6"/>
    <x v="1"/>
    <s v="Consumer"/>
  </r>
  <r>
    <x v="479"/>
    <s v="P1042"/>
    <n v="4"/>
    <n v="13966.94"/>
    <n v="229.52"/>
    <n v="13048.86"/>
    <x v="1"/>
    <x v="4"/>
    <x v="0"/>
    <d v="2025-06-15T00:00:00"/>
    <x v="6"/>
    <x v="0"/>
    <s v="Consumer"/>
  </r>
  <r>
    <x v="563"/>
    <s v="P1042"/>
    <n v="1"/>
    <n v="4573.42"/>
    <n v="7212.47"/>
    <n v="-2639.05"/>
    <x v="1"/>
    <x v="4"/>
    <x v="0"/>
    <d v="2025-06-07T00:00:00"/>
    <x v="6"/>
    <x v="0"/>
    <s v="Consumer"/>
  </r>
  <r>
    <x v="537"/>
    <s v="P1042"/>
    <n v="2"/>
    <n v="7607.75"/>
    <n v="7212.47"/>
    <n v="-6817.1900000000005"/>
    <x v="0"/>
    <x v="4"/>
    <x v="0"/>
    <d v="2025-06-25T00:00:00"/>
    <x v="6"/>
    <x v="0"/>
    <s v="Consumer"/>
  </r>
  <r>
    <x v="564"/>
    <s v="P1042"/>
    <n v="1"/>
    <n v="4015.74"/>
    <n v="7212.47"/>
    <n v="-3196.7300000000005"/>
    <x v="1"/>
    <x v="4"/>
    <x v="1"/>
    <d v="2025-06-12T00:00:00"/>
    <x v="6"/>
    <x v="0"/>
    <s v="Small Business"/>
  </r>
  <r>
    <x v="565"/>
    <s v="P1043"/>
    <n v="4"/>
    <n v="64646.26"/>
    <n v="10124.42"/>
    <n v="24148.58"/>
    <x v="0"/>
    <x v="4"/>
    <x v="0"/>
    <d v="2025-06-11T00:00:00"/>
    <x v="6"/>
    <x v="0"/>
    <s v="Consumer"/>
  </r>
  <r>
    <x v="566"/>
    <s v="P1043"/>
    <n v="3"/>
    <n v="52259.34"/>
    <n v="7025.62"/>
    <n v="31182.479999999996"/>
    <x v="0"/>
    <x v="4"/>
    <x v="2"/>
    <d v="2025-06-26T00:00:00"/>
    <x v="6"/>
    <x v="0"/>
    <s v="Corporate"/>
  </r>
  <r>
    <x v="567"/>
    <s v="P1043"/>
    <n v="1"/>
    <n v="17618.87"/>
    <n v="2133.21"/>
    <n v="15485.66"/>
    <x v="0"/>
    <x v="4"/>
    <x v="0"/>
    <d v="2025-06-21T00:00:00"/>
    <x v="6"/>
    <x v="0"/>
    <s v="Consumer"/>
  </r>
  <r>
    <x v="552"/>
    <s v="P1043"/>
    <n v="3"/>
    <n v="52465.11"/>
    <n v="11668.5"/>
    <n v="17459.61"/>
    <x v="1"/>
    <x v="4"/>
    <x v="2"/>
    <d v="2025-06-18T00:00:00"/>
    <x v="6"/>
    <x v="2"/>
    <s v="Corporate"/>
  </r>
  <r>
    <x v="475"/>
    <s v="P1043"/>
    <n v="3"/>
    <n v="55388.65"/>
    <n v="11668.5"/>
    <n v="20383.150000000001"/>
    <x v="2"/>
    <x v="4"/>
    <x v="0"/>
    <d v="2025-06-08T00:00:00"/>
    <x v="6"/>
    <x v="0"/>
    <s v="Consumer"/>
  </r>
  <r>
    <x v="568"/>
    <s v="P1043"/>
    <n v="4"/>
    <n v="64551.15"/>
    <n v="2857.57"/>
    <n v="53120.87"/>
    <x v="1"/>
    <x v="4"/>
    <x v="0"/>
    <d v="2025-06-22T00:00:00"/>
    <x v="6"/>
    <x v="0"/>
    <s v="Consumer"/>
  </r>
  <r>
    <x v="569"/>
    <s v="P1043"/>
    <n v="4"/>
    <n v="72079.100000000006"/>
    <n v="2625.04"/>
    <n v="61578.94"/>
    <x v="0"/>
    <x v="4"/>
    <x v="0"/>
    <d v="2025-06-13T00:00:00"/>
    <x v="6"/>
    <x v="0"/>
    <s v="Consumer"/>
  </r>
  <r>
    <x v="564"/>
    <s v="P1043"/>
    <n v="3"/>
    <n v="48831.040000000001"/>
    <n v="5057.68"/>
    <n v="33658"/>
    <x v="0"/>
    <x v="4"/>
    <x v="1"/>
    <d v="2025-06-02T00:00:00"/>
    <x v="6"/>
    <x v="0"/>
    <s v="Small Business"/>
  </r>
  <r>
    <x v="570"/>
    <s v="P1043"/>
    <n v="4"/>
    <n v="72782.63"/>
    <n v="3861.49"/>
    <n v="57336.670000000006"/>
    <x v="1"/>
    <x v="4"/>
    <x v="0"/>
    <d v="2025-06-22T00:00:00"/>
    <x v="6"/>
    <x v="0"/>
    <s v="Consumer"/>
  </r>
  <r>
    <x v="511"/>
    <s v="P1044"/>
    <n v="4"/>
    <n v="34987.24"/>
    <n v="1892.68"/>
    <n v="27416.519999999997"/>
    <x v="0"/>
    <x v="0"/>
    <x v="0"/>
    <d v="2025-06-09T00:00:00"/>
    <x v="6"/>
    <x v="0"/>
    <s v="Consumer"/>
  </r>
  <r>
    <x v="571"/>
    <s v="P1044"/>
    <n v="2"/>
    <n v="17732.64"/>
    <n v="11939.07"/>
    <n v="-6145.5"/>
    <x v="0"/>
    <x v="0"/>
    <x v="2"/>
    <d v="2025-06-25T00:00:00"/>
    <x v="6"/>
    <x v="0"/>
    <s v="Corporate"/>
  </r>
  <r>
    <x v="572"/>
    <s v="P1045"/>
    <n v="2"/>
    <n v="4673.18"/>
    <n v="516.61"/>
    <n v="3639.96"/>
    <x v="0"/>
    <x v="3"/>
    <x v="0"/>
    <d v="2025-06-06T00:00:00"/>
    <x v="6"/>
    <x v="0"/>
    <s v="Consumer"/>
  </r>
  <r>
    <x v="573"/>
    <s v="P1045"/>
    <n v="2"/>
    <n v="5416.22"/>
    <n v="11764.29"/>
    <n v="-18112.36"/>
    <x v="1"/>
    <x v="3"/>
    <x v="2"/>
    <d v="2025-06-24T00:00:00"/>
    <x v="6"/>
    <x v="0"/>
    <s v="Corporate"/>
  </r>
  <r>
    <x v="558"/>
    <s v="P1046"/>
    <n v="4"/>
    <n v="6726.5"/>
    <n v="8551.81"/>
    <n v="-27480.739999999998"/>
    <x v="1"/>
    <x v="5"/>
    <x v="2"/>
    <d v="2025-06-19T00:00:00"/>
    <x v="6"/>
    <x v="0"/>
    <s v="Corporate"/>
  </r>
  <r>
    <x v="574"/>
    <s v="P1046"/>
    <n v="4"/>
    <n v="7583.18"/>
    <n v="4740.6000000000004"/>
    <n v="-11379.220000000001"/>
    <x v="0"/>
    <x v="5"/>
    <x v="0"/>
    <d v="2025-03-06T00:00:00"/>
    <x v="7"/>
    <x v="0"/>
    <s v="Consumer"/>
  </r>
  <r>
    <x v="575"/>
    <s v="P1047"/>
    <n v="4"/>
    <n v="13206.28"/>
    <n v="4740.6000000000004"/>
    <n v="-5756.1200000000008"/>
    <x v="0"/>
    <x v="3"/>
    <x v="0"/>
    <d v="2025-03-09T00:00:00"/>
    <x v="7"/>
    <x v="0"/>
    <s v="Consumer"/>
  </r>
  <r>
    <x v="576"/>
    <s v="P1047"/>
    <n v="2"/>
    <n v="6564.28"/>
    <n v="4740.6000000000004"/>
    <n v="-2916.920000000001"/>
    <x v="2"/>
    <x v="3"/>
    <x v="0"/>
    <d v="2025-03-27T00:00:00"/>
    <x v="7"/>
    <x v="3"/>
    <s v="Consumer"/>
  </r>
  <r>
    <x v="577"/>
    <s v="P1047"/>
    <n v="2"/>
    <n v="8651.34"/>
    <n v="4936.1899999999996"/>
    <n v="-1221.0399999999991"/>
    <x v="2"/>
    <x v="3"/>
    <x v="0"/>
    <d v="2025-03-04T00:00:00"/>
    <x v="7"/>
    <x v="0"/>
    <s v="Consumer"/>
  </r>
  <r>
    <x v="468"/>
    <s v="P1047"/>
    <n v="4"/>
    <n v="16037.97"/>
    <n v="6579.03"/>
    <n v="-10278.15"/>
    <x v="2"/>
    <x v="3"/>
    <x v="0"/>
    <d v="2025-03-20T00:00:00"/>
    <x v="7"/>
    <x v="3"/>
    <s v="Consumer"/>
  </r>
  <r>
    <x v="578"/>
    <s v="P1047"/>
    <n v="2"/>
    <n v="6588.23"/>
    <n v="2831.41"/>
    <n v="925.40999999999985"/>
    <x v="1"/>
    <x v="3"/>
    <x v="0"/>
    <d v="2025-03-08T00:00:00"/>
    <x v="7"/>
    <x v="0"/>
    <s v="Consumer"/>
  </r>
  <r>
    <x v="488"/>
    <s v="P1048"/>
    <n v="3"/>
    <n v="41179.67"/>
    <n v="7014.31"/>
    <n v="20136.739999999998"/>
    <x v="2"/>
    <x v="4"/>
    <x v="0"/>
    <d v="2025-03-03T00:00:00"/>
    <x v="7"/>
    <x v="0"/>
    <s v="Consumer"/>
  </r>
  <r>
    <x v="579"/>
    <s v="P1048"/>
    <n v="3"/>
    <n v="52527.27"/>
    <n v="10692.38"/>
    <n v="20450.129999999997"/>
    <x v="0"/>
    <x v="4"/>
    <x v="2"/>
    <d v="2025-03-10T00:00:00"/>
    <x v="7"/>
    <x v="0"/>
    <s v="Corporate"/>
  </r>
  <r>
    <x v="580"/>
    <s v="P1048"/>
    <n v="4"/>
    <n v="60144.67"/>
    <n v="295.87"/>
    <n v="58961.189999999995"/>
    <x v="1"/>
    <x v="4"/>
    <x v="2"/>
    <d v="2025-03-10T00:00:00"/>
    <x v="7"/>
    <x v="0"/>
    <s v="Corporate"/>
  </r>
  <r>
    <x v="581"/>
    <s v="P1048"/>
    <n v="1"/>
    <n v="13731.99"/>
    <n v="295.87"/>
    <n v="13436.119999999999"/>
    <x v="2"/>
    <x v="4"/>
    <x v="2"/>
    <d v="2025-03-11T00:00:00"/>
    <x v="7"/>
    <x v="0"/>
    <s v="Corporate"/>
  </r>
  <r>
    <x v="582"/>
    <s v="P1048"/>
    <n v="4"/>
    <n v="61733.55"/>
    <n v="4535.12"/>
    <n v="43593.070000000007"/>
    <x v="0"/>
    <x v="4"/>
    <x v="2"/>
    <d v="2025-03-31T00:00:00"/>
    <x v="7"/>
    <x v="3"/>
    <s v="Corporate"/>
  </r>
  <r>
    <x v="477"/>
    <s v="P1049"/>
    <n v="4"/>
    <n v="29965.119999999999"/>
    <n v="11367.74"/>
    <n v="-15505.84"/>
    <x v="1"/>
    <x v="5"/>
    <x v="0"/>
    <d v="2025-03-15T00:00:00"/>
    <x v="7"/>
    <x v="2"/>
    <s v="Consumer"/>
  </r>
  <r>
    <x v="583"/>
    <s v="P1049"/>
    <n v="2"/>
    <n v="14564.68"/>
    <n v="229.52"/>
    <n v="14105.64"/>
    <x v="1"/>
    <x v="5"/>
    <x v="2"/>
    <d v="2025-03-15T00:00:00"/>
    <x v="7"/>
    <x v="0"/>
    <s v="Corporate"/>
  </r>
  <r>
    <x v="584"/>
    <s v="P1049"/>
    <n v="3"/>
    <n v="19208.73"/>
    <n v="229.52"/>
    <n v="18520.169999999998"/>
    <x v="1"/>
    <x v="5"/>
    <x v="1"/>
    <d v="2025-03-13T00:00:00"/>
    <x v="7"/>
    <x v="3"/>
    <s v="Small Business"/>
  </r>
  <r>
    <x v="585"/>
    <s v="P1049"/>
    <n v="4"/>
    <n v="31275.35"/>
    <n v="4722.6099999999997"/>
    <n v="12384.91"/>
    <x v="0"/>
    <x v="5"/>
    <x v="2"/>
    <d v="2025-03-31T00:00:00"/>
    <x v="7"/>
    <x v="0"/>
    <s v="Corporate"/>
  </r>
  <r>
    <x v="586"/>
    <s v="P1049"/>
    <n v="1"/>
    <n v="7537.32"/>
    <n v="4722.6099999999997"/>
    <n v="2814.71"/>
    <x v="0"/>
    <x v="5"/>
    <x v="2"/>
    <d v="2025-03-10T00:00:00"/>
    <x v="7"/>
    <x v="0"/>
    <s v="Corporate"/>
  </r>
  <r>
    <x v="587"/>
    <s v="P1049"/>
    <n v="1"/>
    <n v="6940.92"/>
    <n v="9531.89"/>
    <n v="-2590.9699999999993"/>
    <x v="1"/>
    <x v="5"/>
    <x v="0"/>
    <d v="2025-03-30T00:00:00"/>
    <x v="7"/>
    <x v="0"/>
    <s v="Consumer"/>
  </r>
  <r>
    <x v="546"/>
    <s v="P1050"/>
    <n v="2"/>
    <n v="11401.84"/>
    <n v="1349.93"/>
    <n v="8701.98"/>
    <x v="2"/>
    <x v="2"/>
    <x v="2"/>
    <d v="2025-03-15T00:00:00"/>
    <x v="7"/>
    <x v="3"/>
    <s v="Corporate"/>
  </r>
  <r>
    <x v="496"/>
    <s v="P1050"/>
    <n v="3"/>
    <n v="20988.11"/>
    <n v="1349.93"/>
    <n v="16938.32"/>
    <x v="1"/>
    <x v="2"/>
    <x v="2"/>
    <d v="2025-03-15T00:00:00"/>
    <x v="7"/>
    <x v="0"/>
    <s v="Corporate"/>
  </r>
  <r>
    <x v="552"/>
    <s v="P1050"/>
    <n v="1"/>
    <n v="5896.51"/>
    <n v="10188.6"/>
    <n v="-4292.09"/>
    <x v="1"/>
    <x v="2"/>
    <x v="2"/>
    <d v="2025-03-24T00:00:00"/>
    <x v="7"/>
    <x v="2"/>
    <s v="Corporate"/>
  </r>
  <r>
    <x v="502"/>
    <s v="P1050"/>
    <n v="2"/>
    <n v="15309.37"/>
    <n v="10124.42"/>
    <n v="-4939.4699999999993"/>
    <x v="0"/>
    <x v="2"/>
    <x v="0"/>
    <d v="2025-03-20T00:00:00"/>
    <x v="7"/>
    <x v="0"/>
    <s v="Consumer"/>
  </r>
  <r>
    <x v="520"/>
    <s v="P1051"/>
    <n v="2"/>
    <n v="12092.34"/>
    <n v="2625.04"/>
    <n v="6842.26"/>
    <x v="1"/>
    <x v="2"/>
    <x v="2"/>
    <d v="2025-03-23T00:00:00"/>
    <x v="7"/>
    <x v="0"/>
    <s v="Corporate"/>
  </r>
  <r>
    <x v="460"/>
    <s v="P1052"/>
    <n v="1"/>
    <n v="2939.13"/>
    <n v="1892.68"/>
    <n v="1046.45"/>
    <x v="1"/>
    <x v="1"/>
    <x v="0"/>
    <d v="2025-03-19T00:00:00"/>
    <x v="7"/>
    <x v="0"/>
    <s v="Consumer"/>
  </r>
  <r>
    <x v="493"/>
    <s v="P1053"/>
    <n v="1"/>
    <n v="7176.12"/>
    <n v="516.61"/>
    <n v="6659.51"/>
    <x v="1"/>
    <x v="4"/>
    <x v="1"/>
    <d v="2025-03-26T00:00:00"/>
    <x v="7"/>
    <x v="0"/>
    <s v="Small Business"/>
  </r>
  <r>
    <x v="435"/>
    <s v="P1053"/>
    <n v="1"/>
    <n v="9596.06"/>
    <n v="11653.29"/>
    <n v="-2057.2300000000014"/>
    <x v="0"/>
    <x v="4"/>
    <x v="2"/>
    <d v="2025-03-12T00:00:00"/>
    <x v="7"/>
    <x v="3"/>
    <s v="Corporate"/>
  </r>
  <r>
    <x v="541"/>
    <s v="P1054"/>
    <n v="3"/>
    <n v="7265.28"/>
    <n v="2249.48"/>
    <n v="516.83999999999924"/>
    <x v="0"/>
    <x v="1"/>
    <x v="0"/>
    <d v="2025-03-22T00:00:00"/>
    <x v="7"/>
    <x v="0"/>
    <s v="Consumer"/>
  </r>
  <r>
    <x v="588"/>
    <s v="P1054"/>
    <n v="3"/>
    <n v="7452.45"/>
    <n v="2249.48"/>
    <n v="704.00999999999931"/>
    <x v="0"/>
    <x v="1"/>
    <x v="0"/>
    <d v="2025-03-30T00:00:00"/>
    <x v="7"/>
    <x v="0"/>
    <s v="Consumer"/>
  </r>
  <r>
    <x v="443"/>
    <s v="P1054"/>
    <n v="2"/>
    <n v="4854.46"/>
    <n v="2935.19"/>
    <n v="-1015.9200000000001"/>
    <x v="0"/>
    <x v="1"/>
    <x v="0"/>
    <d v="2025-03-23T00:00:00"/>
    <x v="7"/>
    <x v="0"/>
    <s v="Consumer"/>
  </r>
  <r>
    <x v="530"/>
    <s v="P1055"/>
    <n v="1"/>
    <n v="13064.89"/>
    <n v="1069.73"/>
    <n v="11995.16"/>
    <x v="0"/>
    <x v="5"/>
    <x v="0"/>
    <d v="2025-05-26T00:00:00"/>
    <x v="8"/>
    <x v="0"/>
    <s v="Consumer"/>
  </r>
  <r>
    <x v="554"/>
    <s v="P1055"/>
    <n v="3"/>
    <n v="49269.99"/>
    <n v="10361.65"/>
    <n v="18185.04"/>
    <x v="0"/>
    <x v="5"/>
    <x v="0"/>
    <d v="2025-05-17T00:00:00"/>
    <x v="8"/>
    <x v="0"/>
    <s v="Consumer"/>
  </r>
  <r>
    <x v="589"/>
    <s v="P1055"/>
    <n v="3"/>
    <n v="45275.72"/>
    <n v="2831.41"/>
    <n v="36781.490000000005"/>
    <x v="2"/>
    <x v="5"/>
    <x v="2"/>
    <d v="2025-05-29T00:00:00"/>
    <x v="8"/>
    <x v="0"/>
    <s v="Corporate"/>
  </r>
  <r>
    <x v="590"/>
    <s v="P1055"/>
    <n v="3"/>
    <n v="35759.440000000002"/>
    <n v="5483.96"/>
    <n v="19307.560000000001"/>
    <x v="0"/>
    <x v="5"/>
    <x v="0"/>
    <d v="2025-05-11T00:00:00"/>
    <x v="8"/>
    <x v="0"/>
    <s v="Consumer"/>
  </r>
  <r>
    <x v="591"/>
    <s v="P1055"/>
    <n v="2"/>
    <n v="29548.68"/>
    <n v="7014.31"/>
    <n v="15520.06"/>
    <x v="2"/>
    <x v="5"/>
    <x v="1"/>
    <d v="2025-05-01T00:00:00"/>
    <x v="8"/>
    <x v="0"/>
    <s v="Small Business"/>
  </r>
  <r>
    <x v="585"/>
    <s v="P1055"/>
    <n v="2"/>
    <n v="31900.28"/>
    <n v="1321.65"/>
    <n v="29256.98"/>
    <x v="0"/>
    <x v="5"/>
    <x v="2"/>
    <d v="2025-05-21T00:00:00"/>
    <x v="8"/>
    <x v="0"/>
    <s v="Corporate"/>
  </r>
  <r>
    <x v="592"/>
    <s v="P1056"/>
    <n v="3"/>
    <n v="18279.16"/>
    <n v="6213.42"/>
    <n v="-361.10000000000218"/>
    <x v="1"/>
    <x v="4"/>
    <x v="0"/>
    <d v="2025-05-03T00:00:00"/>
    <x v="8"/>
    <x v="0"/>
    <s v="Consumer"/>
  </r>
  <r>
    <x v="593"/>
    <s v="P1058"/>
    <n v="2"/>
    <n v="18095.87"/>
    <n v="11732.81"/>
    <n v="-5369.75"/>
    <x v="0"/>
    <x v="3"/>
    <x v="0"/>
    <d v="2025-05-20T00:00:00"/>
    <x v="8"/>
    <x v="0"/>
    <s v="Consumer"/>
  </r>
  <r>
    <x v="594"/>
    <s v="P1058"/>
    <n v="3"/>
    <n v="28165.73"/>
    <n v="6453.17"/>
    <n v="8806.2199999999975"/>
    <x v="1"/>
    <x v="3"/>
    <x v="0"/>
    <d v="2025-05-10T00:00:00"/>
    <x v="8"/>
    <x v="3"/>
    <s v="Consumer"/>
  </r>
  <r>
    <x v="595"/>
    <s v="P1059"/>
    <n v="3"/>
    <n v="22674.66"/>
    <n v="4591.42"/>
    <n v="8900.4"/>
    <x v="2"/>
    <x v="0"/>
    <x v="2"/>
    <d v="2025-05-29T00:00:00"/>
    <x v="8"/>
    <x v="2"/>
    <s v="Corporate"/>
  </r>
  <r>
    <x v="596"/>
    <s v="P1059"/>
    <n v="2"/>
    <n v="12858.85"/>
    <n v="5766.98"/>
    <n v="1324.8900000000012"/>
    <x v="2"/>
    <x v="0"/>
    <x v="2"/>
    <d v="2025-05-25T00:00:00"/>
    <x v="8"/>
    <x v="0"/>
    <s v="Corporate"/>
  </r>
  <r>
    <x v="597"/>
    <s v="P1059"/>
    <n v="1"/>
    <n v="8872.42"/>
    <n v="11939.07"/>
    <n v="-3066.6499999999996"/>
    <x v="1"/>
    <x v="0"/>
    <x v="0"/>
    <d v="2025-05-02T00:00:00"/>
    <x v="8"/>
    <x v="0"/>
    <s v="Consumer"/>
  </r>
  <r>
    <x v="441"/>
    <s v="P1059"/>
    <n v="3"/>
    <n v="19875.11"/>
    <n v="6612.77"/>
    <n v="36.799999999999272"/>
    <x v="0"/>
    <x v="0"/>
    <x v="0"/>
    <d v="2025-05-16T00:00:00"/>
    <x v="8"/>
    <x v="3"/>
    <s v="Consumer"/>
  </r>
  <r>
    <x v="584"/>
    <s v="P1059"/>
    <n v="1"/>
    <n v="8021.25"/>
    <n v="11764.29"/>
    <n v="-3743.0400000000009"/>
    <x v="1"/>
    <x v="0"/>
    <x v="1"/>
    <d v="2025-05-14T00:00:00"/>
    <x v="8"/>
    <x v="3"/>
    <s v="Small Business"/>
  </r>
  <r>
    <x v="598"/>
    <s v="P1060"/>
    <n v="3"/>
    <n v="50691.93"/>
    <n v="2144.79"/>
    <n v="44257.56"/>
    <x v="0"/>
    <x v="5"/>
    <x v="0"/>
    <d v="2025-05-10T00:00:00"/>
    <x v="8"/>
    <x v="0"/>
    <s v="Consumer"/>
  </r>
  <r>
    <x v="599"/>
    <s v="P1060"/>
    <n v="1"/>
    <n v="15934.4"/>
    <n v="3075.85"/>
    <n v="12858.55"/>
    <x v="1"/>
    <x v="5"/>
    <x v="2"/>
    <d v="2025-05-27T00:00:00"/>
    <x v="8"/>
    <x v="0"/>
    <s v="Corporate"/>
  </r>
  <r>
    <x v="536"/>
    <s v="P1060"/>
    <n v="3"/>
    <n v="57456.5"/>
    <n v="6163.24"/>
    <n v="38966.78"/>
    <x v="1"/>
    <x v="5"/>
    <x v="1"/>
    <d v="2025-05-18T00:00:00"/>
    <x v="8"/>
    <x v="0"/>
    <s v="Small Business"/>
  </r>
  <r>
    <x v="510"/>
    <s v="P1061"/>
    <n v="1"/>
    <n v="8318.83"/>
    <n v="4936.1899999999996"/>
    <n v="3382.6400000000003"/>
    <x v="0"/>
    <x v="4"/>
    <x v="0"/>
    <d v="2025-11-28T00:00:00"/>
    <x v="9"/>
    <x v="1"/>
    <s v="Consumer"/>
  </r>
  <r>
    <x v="543"/>
    <s v="P1061"/>
    <n v="3"/>
    <n v="28048.06"/>
    <n v="1069.73"/>
    <n v="24838.870000000003"/>
    <x v="0"/>
    <x v="4"/>
    <x v="0"/>
    <d v="2025-11-24T00:00:00"/>
    <x v="9"/>
    <x v="0"/>
    <s v="Consumer"/>
  </r>
  <r>
    <x v="600"/>
    <s v="P1061"/>
    <n v="3"/>
    <n v="28851.14"/>
    <n v="5483.96"/>
    <n v="12399.259999999998"/>
    <x v="1"/>
    <x v="4"/>
    <x v="1"/>
    <d v="2025-11-02T00:00:00"/>
    <x v="9"/>
    <x v="3"/>
    <s v="Small Business"/>
  </r>
  <r>
    <x v="601"/>
    <s v="P1062"/>
    <n v="3"/>
    <n v="5884.41"/>
    <n v="4535.12"/>
    <n v="-7720.9500000000007"/>
    <x v="2"/>
    <x v="5"/>
    <x v="0"/>
    <d v="2025-11-15T00:00:00"/>
    <x v="9"/>
    <x v="0"/>
    <s v="Consumer"/>
  </r>
  <r>
    <x v="602"/>
    <s v="P1062"/>
    <n v="4"/>
    <n v="7730.97"/>
    <n v="4806.74"/>
    <n v="-11495.989999999998"/>
    <x v="1"/>
    <x v="5"/>
    <x v="0"/>
    <d v="2025-11-22T00:00:00"/>
    <x v="9"/>
    <x v="0"/>
    <s v="Consumer"/>
  </r>
  <r>
    <x v="575"/>
    <s v="P1063"/>
    <n v="1"/>
    <n v="11536.15"/>
    <n v="680.62"/>
    <n v="10855.529999999999"/>
    <x v="0"/>
    <x v="3"/>
    <x v="0"/>
    <d v="2025-11-06T00:00:00"/>
    <x v="9"/>
    <x v="0"/>
    <s v="Consumer"/>
  </r>
  <r>
    <x v="566"/>
    <s v="P1063"/>
    <n v="4"/>
    <n v="41685.11"/>
    <n v="9178.6"/>
    <n v="4970.7099999999991"/>
    <x v="1"/>
    <x v="3"/>
    <x v="2"/>
    <d v="2025-11-01T00:00:00"/>
    <x v="9"/>
    <x v="0"/>
    <s v="Corporate"/>
  </r>
  <r>
    <x v="603"/>
    <s v="P1063"/>
    <n v="4"/>
    <n v="44865.63"/>
    <n v="11367.74"/>
    <n v="-605.33000000000175"/>
    <x v="2"/>
    <x v="3"/>
    <x v="2"/>
    <d v="2025-11-11T00:00:00"/>
    <x v="9"/>
    <x v="0"/>
    <s v="Corporate"/>
  </r>
  <r>
    <x v="588"/>
    <s v="P1063"/>
    <n v="2"/>
    <n v="21438.98"/>
    <n v="4176.26"/>
    <n v="13086.46"/>
    <x v="1"/>
    <x v="3"/>
    <x v="0"/>
    <d v="2025-11-21T00:00:00"/>
    <x v="9"/>
    <x v="0"/>
    <s v="Consumer"/>
  </r>
  <r>
    <x v="438"/>
    <s v="P1063"/>
    <n v="4"/>
    <n v="43838.36"/>
    <n v="4640.09"/>
    <n v="25278"/>
    <x v="1"/>
    <x v="3"/>
    <x v="0"/>
    <d v="2025-11-27T00:00:00"/>
    <x v="9"/>
    <x v="0"/>
    <s v="Consumer"/>
  </r>
  <r>
    <x v="547"/>
    <s v="P1064"/>
    <n v="2"/>
    <n v="6362.31"/>
    <n v="1397.32"/>
    <n v="3567.6700000000005"/>
    <x v="0"/>
    <x v="2"/>
    <x v="0"/>
    <d v="2025-11-04T00:00:00"/>
    <x v="9"/>
    <x v="3"/>
    <s v="Consumer"/>
  </r>
  <r>
    <x v="521"/>
    <s v="P1064"/>
    <n v="3"/>
    <n v="7975.92"/>
    <n v="2857.57"/>
    <n v="-596.79000000000087"/>
    <x v="1"/>
    <x v="2"/>
    <x v="2"/>
    <d v="2025-11-23T00:00:00"/>
    <x v="9"/>
    <x v="0"/>
    <s v="Corporate"/>
  </r>
  <r>
    <x v="572"/>
    <s v="P1065"/>
    <n v="4"/>
    <n v="2832.38"/>
    <n v="1759.1"/>
    <n v="-4204.0199999999995"/>
    <x v="0"/>
    <x v="2"/>
    <x v="0"/>
    <d v="2025-11-02T00:00:00"/>
    <x v="9"/>
    <x v="0"/>
    <s v="Consumer"/>
  </r>
  <r>
    <x v="447"/>
    <s v="P1065"/>
    <n v="4"/>
    <n v="3097.38"/>
    <n v="3861.49"/>
    <n v="-12348.579999999998"/>
    <x v="1"/>
    <x v="2"/>
    <x v="1"/>
    <d v="2025-11-07T00:00:00"/>
    <x v="9"/>
    <x v="0"/>
    <s v="Small Business"/>
  </r>
  <r>
    <x v="475"/>
    <s v="P1065"/>
    <n v="3"/>
    <n v="2239.4499999999998"/>
    <n v="1892.68"/>
    <n v="-3438.59"/>
    <x v="1"/>
    <x v="2"/>
    <x v="0"/>
    <d v="2025-11-09T00:00:00"/>
    <x v="9"/>
    <x v="0"/>
    <s v="Consumer"/>
  </r>
  <r>
    <x v="604"/>
    <s v="P1066"/>
    <n v="2"/>
    <n v="33308.160000000003"/>
    <n v="5766.98"/>
    <n v="21774.200000000004"/>
    <x v="0"/>
    <x v="5"/>
    <x v="0"/>
    <d v="2025-11-13T00:00:00"/>
    <x v="9"/>
    <x v="3"/>
    <s v="Consumer"/>
  </r>
  <r>
    <x v="605"/>
    <s v="P1066"/>
    <n v="2"/>
    <n v="35912.99"/>
    <n v="11653.29"/>
    <n v="12606.409999999996"/>
    <x v="1"/>
    <x v="5"/>
    <x v="2"/>
    <d v="2025-11-24T00:00:00"/>
    <x v="9"/>
    <x v="1"/>
    <s v="Corporate"/>
  </r>
  <r>
    <x v="606"/>
    <s v="P1066"/>
    <n v="2"/>
    <n v="30184.21"/>
    <n v="5812.86"/>
    <n v="18558.489999999998"/>
    <x v="0"/>
    <x v="5"/>
    <x v="0"/>
    <d v="2025-11-02T00:00:00"/>
    <x v="9"/>
    <x v="0"/>
    <s v="Consumer"/>
  </r>
  <r>
    <x v="607"/>
    <s v="P1067"/>
    <n v="2"/>
    <n v="23150.32"/>
    <n v="6457.25"/>
    <n v="10235.82"/>
    <x v="1"/>
    <x v="1"/>
    <x v="1"/>
    <d v="2025-11-17T00:00:00"/>
    <x v="9"/>
    <x v="3"/>
    <s v="Small Business"/>
  </r>
  <r>
    <x v="608"/>
    <s v="P1067"/>
    <n v="2"/>
    <n v="23587.24"/>
    <n v="3075.85"/>
    <n v="17435.54"/>
    <x v="0"/>
    <x v="1"/>
    <x v="0"/>
    <d v="2025-11-04T00:00:00"/>
    <x v="9"/>
    <x v="0"/>
    <s v="Consumer"/>
  </r>
  <r>
    <x v="462"/>
    <s v="P1067"/>
    <n v="4"/>
    <n v="57052.56"/>
    <n v="10086.81"/>
    <n v="16705.32"/>
    <x v="0"/>
    <x v="1"/>
    <x v="2"/>
    <d v="2025-11-18T00:00:00"/>
    <x v="9"/>
    <x v="2"/>
    <s v="Corporate"/>
  </r>
  <r>
    <x v="490"/>
    <s v="P1067"/>
    <n v="3"/>
    <n v="40436.6"/>
    <n v="9947.76"/>
    <n v="10593.32"/>
    <x v="2"/>
    <x v="1"/>
    <x v="0"/>
    <d v="2025-11-20T00:00:00"/>
    <x v="9"/>
    <x v="0"/>
    <s v="Consumer"/>
  </r>
  <r>
    <x v="609"/>
    <s v="P1067"/>
    <n v="1"/>
    <n v="14782.83"/>
    <n v="8177.04"/>
    <n v="6605.79"/>
    <x v="0"/>
    <x v="1"/>
    <x v="0"/>
    <d v="2025-11-03T00:00:00"/>
    <x v="9"/>
    <x v="0"/>
    <s v="Consumer"/>
  </r>
  <r>
    <x v="561"/>
    <s v="P1067"/>
    <n v="3"/>
    <n v="40964.76"/>
    <n v="8177.04"/>
    <n v="16433.640000000003"/>
    <x v="0"/>
    <x v="1"/>
    <x v="0"/>
    <d v="2025-11-07T00:00:00"/>
    <x v="9"/>
    <x v="0"/>
    <s v="Consumer"/>
  </r>
  <r>
    <x v="525"/>
    <s v="P1068"/>
    <n v="1"/>
    <n v="14035.85"/>
    <n v="10244.32"/>
    <n v="3791.5300000000007"/>
    <x v="0"/>
    <x v="4"/>
    <x v="1"/>
    <d v="2025-10-14T00:00:00"/>
    <x v="10"/>
    <x v="0"/>
    <s v="Small Business"/>
  </r>
  <r>
    <x v="529"/>
    <s v="P1068"/>
    <n v="1"/>
    <n v="15379.29"/>
    <n v="1069.73"/>
    <n v="14309.560000000001"/>
    <x v="1"/>
    <x v="4"/>
    <x v="0"/>
    <d v="2025-10-01T00:00:00"/>
    <x v="10"/>
    <x v="0"/>
    <s v="Consumer"/>
  </r>
  <r>
    <x v="576"/>
    <s v="P1068"/>
    <n v="3"/>
    <n v="45323.13"/>
    <n v="1069.73"/>
    <n v="42113.939999999995"/>
    <x v="0"/>
    <x v="4"/>
    <x v="0"/>
    <d v="2025-10-17T00:00:00"/>
    <x v="10"/>
    <x v="3"/>
    <s v="Consumer"/>
  </r>
  <r>
    <x v="610"/>
    <s v="P1068"/>
    <n v="4"/>
    <n v="68884.81"/>
    <n v="6579.03"/>
    <n v="42568.69"/>
    <x v="1"/>
    <x v="4"/>
    <x v="2"/>
    <d v="2025-10-19T00:00:00"/>
    <x v="10"/>
    <x v="0"/>
    <s v="Corporate"/>
  </r>
  <r>
    <x v="611"/>
    <s v="P1068"/>
    <n v="4"/>
    <n v="64336.07"/>
    <n v="4703.24"/>
    <n v="45523.11"/>
    <x v="2"/>
    <x v="4"/>
    <x v="2"/>
    <d v="2025-10-12T00:00:00"/>
    <x v="10"/>
    <x v="1"/>
    <s v="Corporate"/>
  </r>
  <r>
    <x v="591"/>
    <s v="P1068"/>
    <n v="3"/>
    <n v="54090.7"/>
    <n v="5483.96"/>
    <n v="37638.819999999992"/>
    <x v="0"/>
    <x v="4"/>
    <x v="1"/>
    <d v="2025-10-04T00:00:00"/>
    <x v="10"/>
    <x v="0"/>
    <s v="Small Business"/>
  </r>
  <r>
    <x v="472"/>
    <s v="P1068"/>
    <n v="1"/>
    <n v="17329.91"/>
    <n v="1321.65"/>
    <n v="16008.26"/>
    <x v="2"/>
    <x v="4"/>
    <x v="0"/>
    <d v="2025-10-13T00:00:00"/>
    <x v="10"/>
    <x v="2"/>
    <s v="Consumer"/>
  </r>
  <r>
    <x v="612"/>
    <s v="P1069"/>
    <n v="3"/>
    <n v="27122.959999999999"/>
    <n v="6380.88"/>
    <n v="7980.32"/>
    <x v="2"/>
    <x v="4"/>
    <x v="0"/>
    <d v="2025-10-13T00:00:00"/>
    <x v="10"/>
    <x v="0"/>
    <s v="Consumer"/>
  </r>
  <r>
    <x v="532"/>
    <s v="P1069"/>
    <n v="3"/>
    <n v="22779.97"/>
    <n v="7802.03"/>
    <n v="-626.11999999999898"/>
    <x v="1"/>
    <x v="4"/>
    <x v="0"/>
    <d v="2025-10-19T00:00:00"/>
    <x v="10"/>
    <x v="0"/>
    <s v="Consumer"/>
  </r>
  <r>
    <x v="455"/>
    <s v="P1070"/>
    <n v="4"/>
    <n v="29828.76"/>
    <n v="4722.6099999999997"/>
    <n v="10938.32"/>
    <x v="0"/>
    <x v="2"/>
    <x v="0"/>
    <d v="2025-10-05T00:00:00"/>
    <x v="10"/>
    <x v="0"/>
    <s v="Consumer"/>
  </r>
  <r>
    <x v="608"/>
    <s v="P1070"/>
    <n v="1"/>
    <n v="10215.74"/>
    <n v="4722.6099999999997"/>
    <n v="5493.13"/>
    <x v="0"/>
    <x v="2"/>
    <x v="0"/>
    <d v="2025-10-16T00:00:00"/>
    <x v="10"/>
    <x v="0"/>
    <s v="Consumer"/>
  </r>
  <r>
    <x v="533"/>
    <s v="P1070"/>
    <n v="1"/>
    <n v="9064.67"/>
    <n v="10188.6"/>
    <n v="-1123.9300000000003"/>
    <x v="2"/>
    <x v="2"/>
    <x v="2"/>
    <d v="2025-10-10T00:00:00"/>
    <x v="10"/>
    <x v="0"/>
    <s v="Corporate"/>
  </r>
  <r>
    <x v="613"/>
    <s v="P1070"/>
    <n v="1"/>
    <n v="10039.18"/>
    <n v="10124.42"/>
    <n v="-85.239999999999782"/>
    <x v="0"/>
    <x v="2"/>
    <x v="2"/>
    <d v="2025-10-28T00:00:00"/>
    <x v="10"/>
    <x v="3"/>
    <s v="Corporate"/>
  </r>
  <r>
    <x v="614"/>
    <s v="P1072"/>
    <n v="4"/>
    <n v="14247.29"/>
    <n v="3861.49"/>
    <n v="-1198.6699999999983"/>
    <x v="1"/>
    <x v="3"/>
    <x v="0"/>
    <d v="2025-10-12T00:00:00"/>
    <x v="10"/>
    <x v="0"/>
    <s v="Consumer"/>
  </r>
  <r>
    <x v="615"/>
    <s v="P1072"/>
    <n v="1"/>
    <n v="4024.99"/>
    <n v="5931.04"/>
    <n v="-1906.0500000000002"/>
    <x v="0"/>
    <x v="3"/>
    <x v="0"/>
    <d v="2025-10-03T00:00:00"/>
    <x v="10"/>
    <x v="0"/>
    <s v="Consumer"/>
  </r>
  <r>
    <x v="616"/>
    <s v="P1072"/>
    <n v="3"/>
    <n v="13759.06"/>
    <n v="5766.98"/>
    <n v="-3541.8799999999992"/>
    <x v="1"/>
    <x v="3"/>
    <x v="0"/>
    <d v="2025-10-29T00:00:00"/>
    <x v="10"/>
    <x v="0"/>
    <s v="Consumer"/>
  </r>
  <r>
    <x v="617"/>
    <s v="P1073"/>
    <n v="3"/>
    <n v="45034.86"/>
    <n v="11653.29"/>
    <n v="10074.989999999998"/>
    <x v="0"/>
    <x v="0"/>
    <x v="2"/>
    <d v="2025-10-18T00:00:00"/>
    <x v="10"/>
    <x v="2"/>
    <s v="Corporate"/>
  </r>
  <r>
    <x v="618"/>
    <s v="P1073"/>
    <n v="2"/>
    <n v="29937.98"/>
    <n v="3075.85"/>
    <n v="23786.28"/>
    <x v="2"/>
    <x v="0"/>
    <x v="0"/>
    <d v="2025-10-09T00:00:00"/>
    <x v="10"/>
    <x v="0"/>
    <s v="Consumer"/>
  </r>
  <r>
    <x v="463"/>
    <s v="P1073"/>
    <n v="3"/>
    <n v="41965.56"/>
    <n v="3075.85"/>
    <n v="32738.01"/>
    <x v="1"/>
    <x v="0"/>
    <x v="0"/>
    <d v="2025-10-18T00:00:00"/>
    <x v="10"/>
    <x v="1"/>
    <s v="Consumer"/>
  </r>
  <r>
    <x v="619"/>
    <s v="P1074"/>
    <n v="3"/>
    <n v="16856.72"/>
    <n v="2249.48"/>
    <n v="10108.280000000001"/>
    <x v="0"/>
    <x v="0"/>
    <x v="2"/>
    <d v="2025-10-10T00:00:00"/>
    <x v="10"/>
    <x v="0"/>
    <s v="Corporate"/>
  </r>
  <r>
    <x v="455"/>
    <s v="P1074"/>
    <n v="4"/>
    <n v="22016.1"/>
    <n v="8177.04"/>
    <n v="-10692.060000000001"/>
    <x v="1"/>
    <x v="0"/>
    <x v="0"/>
    <d v="2025-10-29T00:00:00"/>
    <x v="10"/>
    <x v="0"/>
    <s v="Consumer"/>
  </r>
  <r>
    <x v="447"/>
    <s v="P1074"/>
    <n v="3"/>
    <n v="21338.560000000001"/>
    <n v="6579.03"/>
    <n v="1601.4700000000012"/>
    <x v="2"/>
    <x v="0"/>
    <x v="1"/>
    <d v="2025-09-30T00:00:00"/>
    <x v="11"/>
    <x v="0"/>
    <s v="Small Business"/>
  </r>
  <r>
    <x v="620"/>
    <s v="P1075"/>
    <n v="4"/>
    <n v="62900.67"/>
    <n v="1321.65"/>
    <n v="57614.07"/>
    <x v="1"/>
    <x v="5"/>
    <x v="2"/>
    <d v="2025-09-01T00:00:00"/>
    <x v="11"/>
    <x v="3"/>
    <s v="Corporate"/>
  </r>
  <r>
    <x v="621"/>
    <s v="P1075"/>
    <n v="1"/>
    <n v="15022.35"/>
    <n v="4535.12"/>
    <n v="10487.23"/>
    <x v="0"/>
    <x v="5"/>
    <x v="0"/>
    <d v="2025-09-21T00:00:00"/>
    <x v="11"/>
    <x v="0"/>
    <s v="Consumer"/>
  </r>
  <r>
    <x v="445"/>
    <s v="P1076"/>
    <n v="2"/>
    <n v="22842.91"/>
    <n v="6380.88"/>
    <n v="10081.15"/>
    <x v="0"/>
    <x v="2"/>
    <x v="0"/>
    <d v="2025-09-03T00:00:00"/>
    <x v="11"/>
    <x v="0"/>
    <s v="Consumer"/>
  </r>
  <r>
    <x v="597"/>
    <s v="P1076"/>
    <n v="4"/>
    <n v="48428.14"/>
    <n v="2112.6999999999998"/>
    <n v="39977.339999999997"/>
    <x v="0"/>
    <x v="2"/>
    <x v="0"/>
    <d v="2025-09-04T00:00:00"/>
    <x v="11"/>
    <x v="0"/>
    <s v="Consumer"/>
  </r>
  <r>
    <x v="547"/>
    <s v="P1076"/>
    <n v="1"/>
    <n v="13631.61"/>
    <n v="9178.6"/>
    <n v="4453.01"/>
    <x v="0"/>
    <x v="2"/>
    <x v="0"/>
    <d v="2025-09-20T00:00:00"/>
    <x v="11"/>
    <x v="3"/>
    <s v="Consumer"/>
  </r>
  <r>
    <x v="588"/>
    <s v="P1079"/>
    <n v="4"/>
    <n v="40514.050000000003"/>
    <n v="4591.42"/>
    <n v="22148.370000000003"/>
    <x v="1"/>
    <x v="5"/>
    <x v="0"/>
    <d v="2025-09-05T00:00:00"/>
    <x v="11"/>
    <x v="0"/>
    <s v="Consumer"/>
  </r>
  <r>
    <x v="577"/>
    <s v="P1080"/>
    <n v="4"/>
    <n v="18863.990000000002"/>
    <n v="516.61"/>
    <n v="16797.550000000003"/>
    <x v="0"/>
    <x v="1"/>
    <x v="0"/>
    <d v="2025-09-03T00:00:00"/>
    <x v="11"/>
    <x v="0"/>
    <s v="Consumer"/>
  </r>
  <r>
    <x v="448"/>
    <s v="P1080"/>
    <n v="2"/>
    <n v="8469.4699999999993"/>
    <n v="2144.79"/>
    <n v="4179.8899999999994"/>
    <x v="0"/>
    <x v="1"/>
    <x v="0"/>
    <d v="2025-09-10T00:00:00"/>
    <x v="11"/>
    <x v="0"/>
    <s v="Consumer"/>
  </r>
  <r>
    <x v="524"/>
    <s v="P1080"/>
    <n v="1"/>
    <n v="3636.89"/>
    <n v="3075.85"/>
    <n v="561.04"/>
    <x v="0"/>
    <x v="1"/>
    <x v="1"/>
    <d v="2025-09-21T00:00:00"/>
    <x v="11"/>
    <x v="0"/>
    <s v="Small Business"/>
  </r>
  <r>
    <x v="622"/>
    <s v="P1080"/>
    <n v="4"/>
    <n v="17401.54"/>
    <n v="6163.24"/>
    <n v="-7251.4199999999983"/>
    <x v="0"/>
    <x v="1"/>
    <x v="2"/>
    <d v="2025-09-30T00:00:00"/>
    <x v="11"/>
    <x v="0"/>
    <s v="Corporate"/>
  </r>
  <r>
    <x v="623"/>
    <s v="P1080"/>
    <n v="2"/>
    <n v="8969.81"/>
    <n v="2935.19"/>
    <n v="3099.4299999999994"/>
    <x v="1"/>
    <x v="1"/>
    <x v="2"/>
    <d v="2025-09-02T00:00:00"/>
    <x v="11"/>
    <x v="0"/>
    <s v="Corporate"/>
  </r>
  <r>
    <x v="624"/>
    <s v="P1001"/>
    <n v="2"/>
    <n v="14071.16"/>
    <n v="4936.1899999999996"/>
    <n v="4198.7800000000007"/>
    <x v="0"/>
    <x v="0"/>
    <x v="2"/>
    <d v="2025-04-09T00:00:00"/>
    <x v="0"/>
    <x v="0"/>
    <s v="Corporate"/>
  </r>
  <r>
    <x v="625"/>
    <s v="P1001"/>
    <n v="1"/>
    <n v="6224.88"/>
    <n v="4936.1899999999996"/>
    <n v="1288.6900000000005"/>
    <x v="2"/>
    <x v="0"/>
    <x v="0"/>
    <d v="2025-04-25T00:00:00"/>
    <x v="0"/>
    <x v="0"/>
    <s v="Consumer"/>
  </r>
  <r>
    <x v="626"/>
    <s v="P1001"/>
    <n v="2"/>
    <n v="13175.78"/>
    <n v="5483.96"/>
    <n v="2207.8600000000006"/>
    <x v="0"/>
    <x v="0"/>
    <x v="2"/>
    <d v="2025-04-30T00:00:00"/>
    <x v="0"/>
    <x v="0"/>
    <s v="Corporate"/>
  </r>
  <r>
    <x v="627"/>
    <s v="P1002"/>
    <n v="4"/>
    <n v="62867.32"/>
    <n v="295.87"/>
    <n v="61683.839999999997"/>
    <x v="0"/>
    <x v="0"/>
    <x v="0"/>
    <d v="2025-04-30T00:00:00"/>
    <x v="0"/>
    <x v="2"/>
    <s v="Consumer"/>
  </r>
  <r>
    <x v="628"/>
    <s v="P1002"/>
    <n v="4"/>
    <n v="64191.37"/>
    <n v="474.93"/>
    <n v="62291.65"/>
    <x v="1"/>
    <x v="0"/>
    <x v="0"/>
    <d v="2025-04-18T00:00:00"/>
    <x v="0"/>
    <x v="0"/>
    <s v="Consumer"/>
  </r>
  <r>
    <x v="629"/>
    <s v="P1002"/>
    <n v="3"/>
    <n v="39174.949999999997"/>
    <n v="7802.03"/>
    <n v="15768.859999999997"/>
    <x v="1"/>
    <x v="0"/>
    <x v="0"/>
    <d v="2025-04-16T00:00:00"/>
    <x v="0"/>
    <x v="0"/>
    <s v="Consumer"/>
  </r>
  <r>
    <x v="630"/>
    <s v="P1003"/>
    <n v="2"/>
    <n v="14058.66"/>
    <n v="11367.74"/>
    <n v="-8676.82"/>
    <x v="0"/>
    <x v="0"/>
    <x v="1"/>
    <d v="2025-04-10T00:00:00"/>
    <x v="0"/>
    <x v="0"/>
    <s v="Small Business"/>
  </r>
  <r>
    <x v="631"/>
    <s v="P1003"/>
    <n v="4"/>
    <n v="28193.3"/>
    <n v="4640.09"/>
    <n v="9632.9399999999987"/>
    <x v="0"/>
    <x v="0"/>
    <x v="0"/>
    <d v="2025-04-23T00:00:00"/>
    <x v="0"/>
    <x v="0"/>
    <s v="Consumer"/>
  </r>
  <r>
    <x v="632"/>
    <s v="P1003"/>
    <n v="1"/>
    <n v="7845.26"/>
    <n v="4640.09"/>
    <n v="3205.17"/>
    <x v="1"/>
    <x v="0"/>
    <x v="2"/>
    <d v="2025-04-15T00:00:00"/>
    <x v="0"/>
    <x v="0"/>
    <s v="Corporate"/>
  </r>
  <r>
    <x v="633"/>
    <s v="P1004"/>
    <n v="2"/>
    <n v="3070.76"/>
    <n v="10124.42"/>
    <n v="-17178.080000000002"/>
    <x v="2"/>
    <x v="1"/>
    <x v="0"/>
    <d v="2025-04-07T00:00:00"/>
    <x v="0"/>
    <x v="0"/>
    <s v="Consumer"/>
  </r>
  <r>
    <x v="634"/>
    <s v="P1004"/>
    <n v="1"/>
    <n v="1712.4"/>
    <n v="7025.62"/>
    <n v="-5313.2199999999993"/>
    <x v="1"/>
    <x v="1"/>
    <x v="0"/>
    <d v="2025-04-24T00:00:00"/>
    <x v="0"/>
    <x v="0"/>
    <s v="Consumer"/>
  </r>
  <r>
    <x v="635"/>
    <s v="P1005"/>
    <n v="1"/>
    <n v="10400.32"/>
    <n v="11732.81"/>
    <n v="-1332.4899999999998"/>
    <x v="0"/>
    <x v="0"/>
    <x v="0"/>
    <d v="2025-04-24T00:00:00"/>
    <x v="0"/>
    <x v="0"/>
    <s v="Consumer"/>
  </r>
  <r>
    <x v="636"/>
    <s v="P1005"/>
    <n v="1"/>
    <n v="10461.219999999999"/>
    <n v="6453.17"/>
    <n v="4008.0499999999993"/>
    <x v="2"/>
    <x v="0"/>
    <x v="0"/>
    <d v="2025-04-10T00:00:00"/>
    <x v="0"/>
    <x v="0"/>
    <s v="Consumer"/>
  </r>
  <r>
    <x v="637"/>
    <s v="P1005"/>
    <n v="2"/>
    <n v="17518.88"/>
    <n v="1326.73"/>
    <n v="14865.420000000002"/>
    <x v="2"/>
    <x v="0"/>
    <x v="0"/>
    <d v="2025-04-13T00:00:00"/>
    <x v="0"/>
    <x v="1"/>
    <s v="Consumer"/>
  </r>
  <r>
    <x v="638"/>
    <s v="P1005"/>
    <n v="4"/>
    <n v="42795.199999999997"/>
    <n v="3861.49"/>
    <n v="27349.239999999998"/>
    <x v="1"/>
    <x v="0"/>
    <x v="2"/>
    <d v="2025-04-24T00:00:00"/>
    <x v="0"/>
    <x v="0"/>
    <s v="Corporate"/>
  </r>
  <r>
    <x v="639"/>
    <s v="P1005"/>
    <n v="2"/>
    <n v="18299.689999999999"/>
    <n v="1892.68"/>
    <n v="14514.329999999998"/>
    <x v="1"/>
    <x v="0"/>
    <x v="1"/>
    <d v="2025-04-24T00:00:00"/>
    <x v="0"/>
    <x v="0"/>
    <s v="Small Business"/>
  </r>
  <r>
    <x v="640"/>
    <s v="P1005"/>
    <n v="3"/>
    <n v="32076.78"/>
    <n v="10050.44"/>
    <n v="1925.4599999999991"/>
    <x v="0"/>
    <x v="0"/>
    <x v="0"/>
    <d v="2025-04-19T00:00:00"/>
    <x v="0"/>
    <x v="0"/>
    <s v="Consumer"/>
  </r>
  <r>
    <x v="641"/>
    <s v="P1006"/>
    <n v="2"/>
    <n v="33484"/>
    <n v="5412.91"/>
    <n v="22658.18"/>
    <x v="1"/>
    <x v="2"/>
    <x v="0"/>
    <d v="2025-04-12T00:00:00"/>
    <x v="0"/>
    <x v="0"/>
    <s v="Consumer"/>
  </r>
  <r>
    <x v="642"/>
    <s v="P1006"/>
    <n v="1"/>
    <n v="12950.11"/>
    <n v="1946.27"/>
    <n v="11003.84"/>
    <x v="1"/>
    <x v="2"/>
    <x v="2"/>
    <d v="2025-04-27T00:00:00"/>
    <x v="0"/>
    <x v="3"/>
    <s v="Corporate"/>
  </r>
  <r>
    <x v="643"/>
    <s v="P1006"/>
    <n v="2"/>
    <n v="29586.22"/>
    <n v="516.61"/>
    <n v="28553"/>
    <x v="0"/>
    <x v="2"/>
    <x v="1"/>
    <d v="2025-04-08T00:00:00"/>
    <x v="0"/>
    <x v="0"/>
    <s v="Small Business"/>
  </r>
  <r>
    <x v="644"/>
    <s v="P1006"/>
    <n v="4"/>
    <n v="57522.59"/>
    <n v="516.61"/>
    <n v="55456.149999999994"/>
    <x v="2"/>
    <x v="2"/>
    <x v="0"/>
    <d v="2025-04-07T00:00:00"/>
    <x v="0"/>
    <x v="0"/>
    <s v="Consumer"/>
  </r>
  <r>
    <x v="645"/>
    <s v="P1007"/>
    <n v="4"/>
    <n v="39365.33"/>
    <n v="4370.8"/>
    <n v="21882.13"/>
    <x v="1"/>
    <x v="0"/>
    <x v="0"/>
    <d v="2025-04-08T00:00:00"/>
    <x v="0"/>
    <x v="0"/>
    <s v="Consumer"/>
  </r>
  <r>
    <x v="646"/>
    <s v="P1007"/>
    <n v="4"/>
    <n v="37143.96"/>
    <n v="8551.81"/>
    <n v="2936.7200000000012"/>
    <x v="1"/>
    <x v="0"/>
    <x v="0"/>
    <d v="2025-04-26T00:00:00"/>
    <x v="0"/>
    <x v="0"/>
    <s v="Consumer"/>
  </r>
  <r>
    <x v="647"/>
    <s v="P1008"/>
    <n v="1"/>
    <n v="4020.13"/>
    <n v="7144.88"/>
    <n v="-3124.75"/>
    <x v="1"/>
    <x v="3"/>
    <x v="0"/>
    <d v="2025-08-09T00:00:00"/>
    <x v="1"/>
    <x v="0"/>
    <s v="Consumer"/>
  </r>
  <r>
    <x v="648"/>
    <s v="P1009"/>
    <n v="4"/>
    <n v="30508.99"/>
    <n v="2112.6999999999998"/>
    <n v="22058.190000000002"/>
    <x v="1"/>
    <x v="1"/>
    <x v="0"/>
    <d v="2025-08-19T00:00:00"/>
    <x v="1"/>
    <x v="3"/>
    <s v="Consumer"/>
  </r>
  <r>
    <x v="649"/>
    <s v="P1010"/>
    <n v="2"/>
    <n v="14672.81"/>
    <n v="7802.03"/>
    <n v="-931.25"/>
    <x v="1"/>
    <x v="3"/>
    <x v="2"/>
    <d v="2025-08-14T00:00:00"/>
    <x v="1"/>
    <x v="0"/>
    <s v="Corporate"/>
  </r>
  <r>
    <x v="650"/>
    <s v="P1010"/>
    <n v="2"/>
    <n v="15851.71"/>
    <n v="6279.29"/>
    <n v="3293.1299999999992"/>
    <x v="0"/>
    <x v="3"/>
    <x v="0"/>
    <d v="2025-08-04T00:00:00"/>
    <x v="1"/>
    <x v="0"/>
    <s v="Consumer"/>
  </r>
  <r>
    <x v="651"/>
    <s v="P1010"/>
    <n v="2"/>
    <n v="13609.13"/>
    <n v="229.52"/>
    <n v="13150.089999999998"/>
    <x v="0"/>
    <x v="3"/>
    <x v="0"/>
    <d v="2025-08-11T00:00:00"/>
    <x v="1"/>
    <x v="3"/>
    <s v="Consumer"/>
  </r>
  <r>
    <x v="652"/>
    <s v="P1011"/>
    <n v="1"/>
    <n v="9483.4699999999993"/>
    <n v="10124.42"/>
    <n v="-640.95000000000073"/>
    <x v="0"/>
    <x v="0"/>
    <x v="1"/>
    <d v="2025-08-08T00:00:00"/>
    <x v="1"/>
    <x v="0"/>
    <s v="Small Business"/>
  </r>
  <r>
    <x v="653"/>
    <s v="P1011"/>
    <n v="4"/>
    <n v="43305.89"/>
    <n v="10124.42"/>
    <n v="2808.2099999999991"/>
    <x v="0"/>
    <x v="0"/>
    <x v="1"/>
    <d v="2025-08-06T00:00:00"/>
    <x v="1"/>
    <x v="1"/>
    <s v="Small Business"/>
  </r>
  <r>
    <x v="654"/>
    <s v="P1011"/>
    <n v="4"/>
    <n v="43894.69"/>
    <n v="10124.42"/>
    <n v="3397.010000000002"/>
    <x v="1"/>
    <x v="0"/>
    <x v="0"/>
    <d v="2025-08-25T00:00:00"/>
    <x v="1"/>
    <x v="0"/>
    <s v="Consumer"/>
  </r>
  <r>
    <x v="655"/>
    <s v="P1011"/>
    <n v="2"/>
    <n v="17852.37"/>
    <n v="1397.32"/>
    <n v="15057.73"/>
    <x v="0"/>
    <x v="0"/>
    <x v="0"/>
    <d v="2025-08-26T00:00:00"/>
    <x v="1"/>
    <x v="3"/>
    <s v="Consumer"/>
  </r>
  <r>
    <x v="626"/>
    <s v="P1011"/>
    <n v="3"/>
    <n v="25716.7"/>
    <n v="2857.57"/>
    <n v="17143.989999999998"/>
    <x v="2"/>
    <x v="0"/>
    <x v="2"/>
    <d v="2025-08-23T00:00:00"/>
    <x v="1"/>
    <x v="0"/>
    <s v="Corporate"/>
  </r>
  <r>
    <x v="656"/>
    <s v="P1012"/>
    <n v="2"/>
    <n v="28016.6"/>
    <n v="2625.04"/>
    <n v="22766.519999999997"/>
    <x v="1"/>
    <x v="2"/>
    <x v="0"/>
    <d v="2025-08-23T00:00:00"/>
    <x v="1"/>
    <x v="0"/>
    <s v="Consumer"/>
  </r>
  <r>
    <x v="657"/>
    <s v="P1012"/>
    <n v="4"/>
    <n v="43773.84"/>
    <n v="5057.68"/>
    <n v="23543.119999999995"/>
    <x v="2"/>
    <x v="2"/>
    <x v="0"/>
    <d v="2025-08-20T00:00:00"/>
    <x v="1"/>
    <x v="3"/>
    <s v="Consumer"/>
  </r>
  <r>
    <x v="658"/>
    <s v="P1012"/>
    <n v="1"/>
    <n v="11447.2"/>
    <n v="5057.68"/>
    <n v="6389.52"/>
    <x v="0"/>
    <x v="2"/>
    <x v="2"/>
    <d v="2025-08-05T00:00:00"/>
    <x v="1"/>
    <x v="0"/>
    <s v="Corporate"/>
  </r>
  <r>
    <x v="659"/>
    <s v="P1012"/>
    <n v="2"/>
    <n v="26797.7"/>
    <n v="4835.8999999999996"/>
    <n v="17125.900000000001"/>
    <x v="2"/>
    <x v="2"/>
    <x v="0"/>
    <d v="2025-08-19T00:00:00"/>
    <x v="1"/>
    <x v="0"/>
    <s v="Consumer"/>
  </r>
  <r>
    <x v="660"/>
    <s v="P1012"/>
    <n v="1"/>
    <n v="10595.99"/>
    <n v="1892.68"/>
    <n v="8703.31"/>
    <x v="2"/>
    <x v="2"/>
    <x v="0"/>
    <d v="2025-08-24T00:00:00"/>
    <x v="1"/>
    <x v="3"/>
    <s v="Consumer"/>
  </r>
  <r>
    <x v="661"/>
    <s v="P1012"/>
    <n v="1"/>
    <n v="14966.21"/>
    <n v="1892.68"/>
    <n v="13073.529999999999"/>
    <x v="1"/>
    <x v="2"/>
    <x v="2"/>
    <d v="2025-08-04T00:00:00"/>
    <x v="1"/>
    <x v="0"/>
    <s v="Corporate"/>
  </r>
  <r>
    <x v="662"/>
    <s v="P1012"/>
    <n v="2"/>
    <n v="29606.06"/>
    <n v="5931.04"/>
    <n v="17743.980000000003"/>
    <x v="0"/>
    <x v="2"/>
    <x v="0"/>
    <d v="2025-08-05T00:00:00"/>
    <x v="1"/>
    <x v="0"/>
    <s v="Consumer"/>
  </r>
  <r>
    <x v="663"/>
    <s v="P1013"/>
    <n v="4"/>
    <n v="6504.36"/>
    <n v="1195.19"/>
    <n v="1723.5999999999995"/>
    <x v="1"/>
    <x v="4"/>
    <x v="0"/>
    <d v="2025-08-01T00:00:00"/>
    <x v="1"/>
    <x v="0"/>
    <s v="Consumer"/>
  </r>
  <r>
    <x v="664"/>
    <s v="P1014"/>
    <n v="2"/>
    <n v="25517.94"/>
    <n v="4370.8"/>
    <n v="16776.339999999997"/>
    <x v="2"/>
    <x v="5"/>
    <x v="1"/>
    <d v="2025-08-30T00:00:00"/>
    <x v="1"/>
    <x v="0"/>
    <s v="Small Business"/>
  </r>
  <r>
    <x v="661"/>
    <s v="P1014"/>
    <n v="4"/>
    <n v="60656.79"/>
    <n v="2249.48"/>
    <n v="51658.87"/>
    <x v="2"/>
    <x v="5"/>
    <x v="2"/>
    <d v="2025-08-02T00:00:00"/>
    <x v="1"/>
    <x v="0"/>
    <s v="Corporate"/>
  </r>
  <r>
    <x v="665"/>
    <s v="P1014"/>
    <n v="4"/>
    <n v="59041"/>
    <n v="2935.19"/>
    <n v="47300.24"/>
    <x v="0"/>
    <x v="5"/>
    <x v="0"/>
    <d v="2025-08-04T00:00:00"/>
    <x v="1"/>
    <x v="0"/>
    <s v="Consumer"/>
  </r>
  <r>
    <x v="666"/>
    <s v="P1015"/>
    <n v="3"/>
    <n v="1299.4100000000001"/>
    <n v="10361.65"/>
    <n v="-29785.539999999997"/>
    <x v="1"/>
    <x v="5"/>
    <x v="0"/>
    <d v="2025-12-10T00:00:00"/>
    <x v="2"/>
    <x v="0"/>
    <s v="Consumer"/>
  </r>
  <r>
    <x v="667"/>
    <s v="P1015"/>
    <n v="4"/>
    <n v="1878.53"/>
    <n v="5483.96"/>
    <n v="-20057.310000000001"/>
    <x v="1"/>
    <x v="5"/>
    <x v="1"/>
    <d v="2025-12-26T00:00:00"/>
    <x v="2"/>
    <x v="0"/>
    <s v="Small Business"/>
  </r>
  <r>
    <x v="668"/>
    <s v="P1016"/>
    <n v="2"/>
    <n v="12699.5"/>
    <n v="6380.88"/>
    <n v="-62.260000000000218"/>
    <x v="1"/>
    <x v="0"/>
    <x v="0"/>
    <d v="2025-12-12T00:00:00"/>
    <x v="2"/>
    <x v="0"/>
    <s v="Consumer"/>
  </r>
  <r>
    <x v="669"/>
    <s v="P1017"/>
    <n v="4"/>
    <n v="2222.25"/>
    <n v="4722.6099999999997"/>
    <n v="-16668.189999999999"/>
    <x v="0"/>
    <x v="2"/>
    <x v="0"/>
    <d v="2025-12-14T00:00:00"/>
    <x v="2"/>
    <x v="0"/>
    <s v="Consumer"/>
  </r>
  <r>
    <x v="670"/>
    <s v="P1017"/>
    <n v="2"/>
    <n v="1325.14"/>
    <n v="10124.42"/>
    <n v="-18923.7"/>
    <x v="1"/>
    <x v="2"/>
    <x v="1"/>
    <d v="2025-12-23T00:00:00"/>
    <x v="2"/>
    <x v="3"/>
    <s v="Small Business"/>
  </r>
  <r>
    <x v="671"/>
    <s v="P1018"/>
    <n v="4"/>
    <n v="24094.81"/>
    <n v="1759.1"/>
    <n v="17058.410000000003"/>
    <x v="1"/>
    <x v="1"/>
    <x v="0"/>
    <d v="2025-12-17T00:00:00"/>
    <x v="2"/>
    <x v="0"/>
    <s v="Consumer"/>
  </r>
  <r>
    <x v="672"/>
    <s v="P1018"/>
    <n v="3"/>
    <n v="21279.46"/>
    <n v="1326.73"/>
    <n v="17299.27"/>
    <x v="1"/>
    <x v="1"/>
    <x v="0"/>
    <d v="2025-12-01T00:00:00"/>
    <x v="2"/>
    <x v="3"/>
    <s v="Consumer"/>
  </r>
  <r>
    <x v="673"/>
    <s v="P1018"/>
    <n v="4"/>
    <n v="25555.06"/>
    <n v="2625.04"/>
    <n v="15054.900000000001"/>
    <x v="0"/>
    <x v="1"/>
    <x v="1"/>
    <d v="2025-12-02T00:00:00"/>
    <x v="2"/>
    <x v="0"/>
    <s v="Small Business"/>
  </r>
  <r>
    <x v="674"/>
    <s v="P1018"/>
    <n v="2"/>
    <n v="13151.4"/>
    <n v="5057.68"/>
    <n v="3036.0399999999991"/>
    <x v="0"/>
    <x v="1"/>
    <x v="2"/>
    <d v="2025-12-09T00:00:00"/>
    <x v="2"/>
    <x v="0"/>
    <s v="Corporate"/>
  </r>
  <r>
    <x v="675"/>
    <s v="P1018"/>
    <n v="4"/>
    <n v="31233.4"/>
    <n v="5057.68"/>
    <n v="11002.68"/>
    <x v="1"/>
    <x v="1"/>
    <x v="0"/>
    <d v="2025-12-21T00:00:00"/>
    <x v="2"/>
    <x v="0"/>
    <s v="Consumer"/>
  </r>
  <r>
    <x v="676"/>
    <s v="P1019"/>
    <n v="1"/>
    <n v="7716.66"/>
    <n v="5931.04"/>
    <n v="1785.62"/>
    <x v="1"/>
    <x v="3"/>
    <x v="2"/>
    <d v="2025-12-14T00:00:00"/>
    <x v="2"/>
    <x v="0"/>
    <s v="Corporate"/>
  </r>
  <r>
    <x v="634"/>
    <s v="P1020"/>
    <n v="3"/>
    <n v="24814.639999999999"/>
    <n v="6457.25"/>
    <n v="5442.8899999999994"/>
    <x v="0"/>
    <x v="3"/>
    <x v="0"/>
    <d v="2025-12-24T00:00:00"/>
    <x v="2"/>
    <x v="0"/>
    <s v="Consumer"/>
  </r>
  <r>
    <x v="677"/>
    <s v="P1020"/>
    <n v="4"/>
    <n v="33816.14"/>
    <n v="3075.85"/>
    <n v="21512.739999999998"/>
    <x v="2"/>
    <x v="3"/>
    <x v="2"/>
    <d v="2025-12-23T00:00:00"/>
    <x v="2"/>
    <x v="0"/>
    <s v="Corporate"/>
  </r>
  <r>
    <x v="678"/>
    <s v="P1020"/>
    <n v="4"/>
    <n v="37508.81"/>
    <n v="10086.81"/>
    <n v="-2838.4300000000003"/>
    <x v="1"/>
    <x v="3"/>
    <x v="1"/>
    <d v="2025-12-19T00:00:00"/>
    <x v="2"/>
    <x v="0"/>
    <s v="Small Business"/>
  </r>
  <r>
    <x v="679"/>
    <s v="P1020"/>
    <n v="3"/>
    <n v="24811.64"/>
    <n v="8551.81"/>
    <n v="-843.79000000000087"/>
    <x v="1"/>
    <x v="3"/>
    <x v="0"/>
    <d v="2025-12-03T00:00:00"/>
    <x v="2"/>
    <x v="0"/>
    <s v="Consumer"/>
  </r>
  <r>
    <x v="680"/>
    <s v="P1020"/>
    <n v="2"/>
    <n v="16026.26"/>
    <n v="4740.6000000000004"/>
    <n v="6545.0599999999995"/>
    <x v="0"/>
    <x v="3"/>
    <x v="1"/>
    <d v="2025-02-14T00:00:00"/>
    <x v="3"/>
    <x v="0"/>
    <s v="Small Business"/>
  </r>
  <r>
    <x v="674"/>
    <s v="P1020"/>
    <n v="4"/>
    <n v="31318.89"/>
    <n v="4936.1899999999996"/>
    <n v="11574.130000000001"/>
    <x v="0"/>
    <x v="3"/>
    <x v="2"/>
    <d v="2025-02-15T00:00:00"/>
    <x v="3"/>
    <x v="0"/>
    <s v="Corporate"/>
  </r>
  <r>
    <x v="681"/>
    <s v="P1020"/>
    <n v="3"/>
    <n v="28267.89"/>
    <n v="10361.65"/>
    <n v="-2817.0599999999977"/>
    <x v="0"/>
    <x v="3"/>
    <x v="0"/>
    <d v="2025-02-17T00:00:00"/>
    <x v="3"/>
    <x v="0"/>
    <s v="Consumer"/>
  </r>
  <r>
    <x v="682"/>
    <s v="P1021"/>
    <n v="1"/>
    <n v="2467.9"/>
    <n v="10361.65"/>
    <n v="-7893.75"/>
    <x v="1"/>
    <x v="3"/>
    <x v="0"/>
    <d v="2025-02-22T00:00:00"/>
    <x v="3"/>
    <x v="3"/>
    <s v="Consumer"/>
  </r>
  <r>
    <x v="683"/>
    <s v="P1021"/>
    <n v="2"/>
    <n v="6441.47"/>
    <n v="9148.31"/>
    <n v="-11855.149999999998"/>
    <x v="0"/>
    <x v="3"/>
    <x v="0"/>
    <d v="2025-02-01T00:00:00"/>
    <x v="3"/>
    <x v="0"/>
    <s v="Consumer"/>
  </r>
  <r>
    <x v="647"/>
    <s v="P1021"/>
    <n v="2"/>
    <n v="6835.76"/>
    <n v="6213.42"/>
    <n v="-5591.08"/>
    <x v="2"/>
    <x v="3"/>
    <x v="0"/>
    <d v="2025-02-03T00:00:00"/>
    <x v="3"/>
    <x v="0"/>
    <s v="Consumer"/>
  </r>
  <r>
    <x v="684"/>
    <s v="P1021"/>
    <n v="1"/>
    <n v="3406.11"/>
    <n v="6213.42"/>
    <n v="-2807.31"/>
    <x v="2"/>
    <x v="3"/>
    <x v="0"/>
    <d v="2025-02-15T00:00:00"/>
    <x v="3"/>
    <x v="0"/>
    <s v="Consumer"/>
  </r>
  <r>
    <x v="685"/>
    <s v="P1021"/>
    <n v="4"/>
    <n v="10158.77"/>
    <n v="2112.6999999999998"/>
    <n v="1707.9700000000012"/>
    <x v="0"/>
    <x v="3"/>
    <x v="0"/>
    <d v="2025-02-21T00:00:00"/>
    <x v="3"/>
    <x v="0"/>
    <s v="Consumer"/>
  </r>
  <r>
    <x v="686"/>
    <s v="P1021"/>
    <n v="2"/>
    <n v="6304.15"/>
    <n v="7802.03"/>
    <n v="-9299.91"/>
    <x v="0"/>
    <x v="3"/>
    <x v="0"/>
    <d v="2025-02-14T00:00:00"/>
    <x v="3"/>
    <x v="0"/>
    <s v="Consumer"/>
  </r>
  <r>
    <x v="687"/>
    <s v="P1022"/>
    <n v="2"/>
    <n v="20514.169999999998"/>
    <n v="4176.26"/>
    <n v="12161.649999999998"/>
    <x v="0"/>
    <x v="1"/>
    <x v="0"/>
    <d v="2025-02-20T00:00:00"/>
    <x v="3"/>
    <x v="0"/>
    <s v="Consumer"/>
  </r>
  <r>
    <x v="688"/>
    <s v="P1022"/>
    <n v="1"/>
    <n v="11239.36"/>
    <n v="9531.89"/>
    <n v="1707.4700000000012"/>
    <x v="2"/>
    <x v="1"/>
    <x v="0"/>
    <d v="2025-02-05T00:00:00"/>
    <x v="3"/>
    <x v="0"/>
    <s v="Consumer"/>
  </r>
  <r>
    <x v="689"/>
    <s v="P1023"/>
    <n v="3"/>
    <n v="3289.59"/>
    <n v="11668.5"/>
    <n v="-31715.91"/>
    <x v="0"/>
    <x v="5"/>
    <x v="0"/>
    <d v="2025-02-24T00:00:00"/>
    <x v="3"/>
    <x v="0"/>
    <s v="Consumer"/>
  </r>
  <r>
    <x v="690"/>
    <s v="P1023"/>
    <n v="3"/>
    <n v="2680.83"/>
    <n v="11732.81"/>
    <n v="-32517.599999999999"/>
    <x v="0"/>
    <x v="5"/>
    <x v="2"/>
    <d v="2025-02-07T00:00:00"/>
    <x v="3"/>
    <x v="0"/>
    <s v="Corporate"/>
  </r>
  <r>
    <x v="691"/>
    <s v="P1023"/>
    <n v="2"/>
    <n v="2044.5"/>
    <n v="5057.68"/>
    <n v="-8070.8600000000006"/>
    <x v="2"/>
    <x v="5"/>
    <x v="2"/>
    <d v="2025-02-26T00:00:00"/>
    <x v="3"/>
    <x v="0"/>
    <s v="Corporate"/>
  </r>
  <r>
    <x v="692"/>
    <s v="P1023"/>
    <n v="2"/>
    <n v="2126.11"/>
    <n v="10050.44"/>
    <n v="-17974.77"/>
    <x v="0"/>
    <x v="5"/>
    <x v="0"/>
    <d v="2025-02-22T00:00:00"/>
    <x v="3"/>
    <x v="0"/>
    <s v="Consumer"/>
  </r>
  <r>
    <x v="693"/>
    <s v="P1024"/>
    <n v="4"/>
    <n v="43486.97"/>
    <n v="4591.42"/>
    <n v="25121.29"/>
    <x v="0"/>
    <x v="2"/>
    <x v="2"/>
    <d v="2025-02-22T00:00:00"/>
    <x v="3"/>
    <x v="0"/>
    <s v="Corporate"/>
  </r>
  <r>
    <x v="694"/>
    <s v="P1024"/>
    <n v="1"/>
    <n v="11113.5"/>
    <n v="5766.98"/>
    <n v="5346.52"/>
    <x v="0"/>
    <x v="2"/>
    <x v="0"/>
    <d v="2025-02-19T00:00:00"/>
    <x v="3"/>
    <x v="0"/>
    <s v="Consumer"/>
  </r>
  <r>
    <x v="676"/>
    <s v="P1025"/>
    <n v="4"/>
    <n v="63625.02"/>
    <n v="2144.79"/>
    <n v="55045.86"/>
    <x v="0"/>
    <x v="1"/>
    <x v="2"/>
    <d v="2025-02-24T00:00:00"/>
    <x v="3"/>
    <x v="0"/>
    <s v="Corporate"/>
  </r>
  <r>
    <x v="695"/>
    <s v="P1025"/>
    <n v="3"/>
    <n v="50026.79"/>
    <n v="2144.79"/>
    <n v="43592.42"/>
    <x v="1"/>
    <x v="1"/>
    <x v="0"/>
    <d v="2025-02-16T00:00:00"/>
    <x v="3"/>
    <x v="0"/>
    <s v="Consumer"/>
  </r>
  <r>
    <x v="696"/>
    <s v="P1025"/>
    <n v="1"/>
    <n v="15789.55"/>
    <n v="10086.81"/>
    <n v="5702.74"/>
    <x v="2"/>
    <x v="1"/>
    <x v="0"/>
    <d v="2025-02-03T00:00:00"/>
    <x v="3"/>
    <x v="0"/>
    <s v="Consumer"/>
  </r>
  <r>
    <x v="637"/>
    <s v="P1025"/>
    <n v="2"/>
    <n v="33377.050000000003"/>
    <n v="10086.81"/>
    <n v="13203.430000000004"/>
    <x v="1"/>
    <x v="1"/>
    <x v="0"/>
    <d v="2025-02-27T00:00:00"/>
    <x v="3"/>
    <x v="1"/>
    <s v="Consumer"/>
  </r>
  <r>
    <x v="697"/>
    <s v="P1025"/>
    <n v="4"/>
    <n v="69380.25"/>
    <n v="2249.48"/>
    <n v="60382.33"/>
    <x v="0"/>
    <x v="1"/>
    <x v="1"/>
    <d v="2025-02-23T00:00:00"/>
    <x v="3"/>
    <x v="0"/>
    <s v="Small Business"/>
  </r>
  <r>
    <x v="698"/>
    <s v="P1025"/>
    <n v="1"/>
    <n v="13987.32"/>
    <n v="6163.24"/>
    <n v="7824.08"/>
    <x v="1"/>
    <x v="1"/>
    <x v="0"/>
    <d v="2025-02-03T00:00:00"/>
    <x v="3"/>
    <x v="0"/>
    <s v="Consumer"/>
  </r>
  <r>
    <x v="699"/>
    <s v="P1025"/>
    <n v="1"/>
    <n v="14064.32"/>
    <n v="2935.19"/>
    <n v="11129.13"/>
    <x v="1"/>
    <x v="1"/>
    <x v="0"/>
    <d v="2025-02-27T00:00:00"/>
    <x v="3"/>
    <x v="0"/>
    <s v="Consumer"/>
  </r>
  <r>
    <x v="700"/>
    <s v="P1026"/>
    <n v="1"/>
    <n v="6811.42"/>
    <n v="10244.32"/>
    <n v="-3432.8999999999996"/>
    <x v="1"/>
    <x v="3"/>
    <x v="0"/>
    <d v="2025-01-29T00:00:00"/>
    <x v="4"/>
    <x v="0"/>
    <s v="Consumer"/>
  </r>
  <r>
    <x v="701"/>
    <s v="P1026"/>
    <n v="4"/>
    <n v="21420"/>
    <n v="1069.73"/>
    <n v="17141.080000000002"/>
    <x v="0"/>
    <x v="3"/>
    <x v="0"/>
    <d v="2025-01-12T00:00:00"/>
    <x v="4"/>
    <x v="2"/>
    <s v="Consumer"/>
  </r>
  <r>
    <x v="702"/>
    <s v="P1026"/>
    <n v="1"/>
    <n v="6624.18"/>
    <n v="2831.41"/>
    <n v="3792.7700000000004"/>
    <x v="1"/>
    <x v="3"/>
    <x v="2"/>
    <d v="2025-01-01T00:00:00"/>
    <x v="4"/>
    <x v="3"/>
    <s v="Corporate"/>
  </r>
  <r>
    <x v="665"/>
    <s v="P1026"/>
    <n v="2"/>
    <n v="11700.39"/>
    <n v="4703.24"/>
    <n v="2293.91"/>
    <x v="2"/>
    <x v="3"/>
    <x v="0"/>
    <d v="2025-01-16T00:00:00"/>
    <x v="4"/>
    <x v="0"/>
    <s v="Consumer"/>
  </r>
  <r>
    <x v="687"/>
    <s v="P1027"/>
    <n v="4"/>
    <n v="40803.379999999997"/>
    <n v="295.87"/>
    <n v="39619.899999999994"/>
    <x v="2"/>
    <x v="0"/>
    <x v="0"/>
    <d v="2025-01-18T00:00:00"/>
    <x v="4"/>
    <x v="0"/>
    <s v="Consumer"/>
  </r>
  <r>
    <x v="696"/>
    <s v="P1027"/>
    <n v="1"/>
    <n v="10033.65"/>
    <n v="4535.12"/>
    <n v="5498.53"/>
    <x v="1"/>
    <x v="0"/>
    <x v="0"/>
    <d v="2025-01-10T00:00:00"/>
    <x v="4"/>
    <x v="0"/>
    <s v="Consumer"/>
  </r>
  <r>
    <x v="703"/>
    <s v="P1027"/>
    <n v="3"/>
    <n v="23680.53"/>
    <n v="4535.12"/>
    <n v="10075.169999999998"/>
    <x v="1"/>
    <x v="0"/>
    <x v="0"/>
    <d v="2025-01-26T00:00:00"/>
    <x v="4"/>
    <x v="0"/>
    <s v="Consumer"/>
  </r>
  <r>
    <x v="704"/>
    <s v="P1027"/>
    <n v="1"/>
    <n v="8694.41"/>
    <n v="4806.74"/>
    <n v="3887.67"/>
    <x v="1"/>
    <x v="0"/>
    <x v="2"/>
    <d v="2025-01-08T00:00:00"/>
    <x v="4"/>
    <x v="0"/>
    <s v="Corporate"/>
  </r>
  <r>
    <x v="705"/>
    <s v="P1027"/>
    <n v="4"/>
    <n v="30962.62"/>
    <n v="6380.88"/>
    <n v="5439.0999999999985"/>
    <x v="0"/>
    <x v="0"/>
    <x v="0"/>
    <d v="2025-01-22T00:00:00"/>
    <x v="4"/>
    <x v="0"/>
    <s v="Consumer"/>
  </r>
  <r>
    <x v="629"/>
    <s v="P1027"/>
    <n v="4"/>
    <n v="34281.339999999997"/>
    <n v="7802.03"/>
    <n v="3073.2199999999975"/>
    <x v="0"/>
    <x v="0"/>
    <x v="0"/>
    <d v="2025-01-18T00:00:00"/>
    <x v="4"/>
    <x v="0"/>
    <s v="Consumer"/>
  </r>
  <r>
    <x v="653"/>
    <s v="P1028"/>
    <n v="3"/>
    <n v="19968.89"/>
    <n v="11367.74"/>
    <n v="-14134.330000000002"/>
    <x v="1"/>
    <x v="4"/>
    <x v="1"/>
    <d v="2025-01-26T00:00:00"/>
    <x v="4"/>
    <x v="1"/>
    <s v="Small Business"/>
  </r>
  <r>
    <x v="706"/>
    <s v="P1028"/>
    <n v="2"/>
    <n v="11310.99"/>
    <n v="4640.09"/>
    <n v="2030.8099999999995"/>
    <x v="0"/>
    <x v="4"/>
    <x v="0"/>
    <d v="2025-01-29T00:00:00"/>
    <x v="4"/>
    <x v="3"/>
    <s v="Consumer"/>
  </r>
  <r>
    <x v="707"/>
    <s v="P1028"/>
    <n v="4"/>
    <n v="25441.64"/>
    <n v="4640.09"/>
    <n v="6881.2799999999988"/>
    <x v="1"/>
    <x v="4"/>
    <x v="0"/>
    <d v="2025-01-09T00:00:00"/>
    <x v="4"/>
    <x v="0"/>
    <s v="Consumer"/>
  </r>
  <r>
    <x v="708"/>
    <s v="P1028"/>
    <n v="1"/>
    <n v="7308.34"/>
    <n v="1349.93"/>
    <n v="5958.41"/>
    <x v="2"/>
    <x v="4"/>
    <x v="1"/>
    <d v="2025-01-26T00:00:00"/>
    <x v="4"/>
    <x v="0"/>
    <s v="Small Business"/>
  </r>
  <r>
    <x v="709"/>
    <s v="P1029"/>
    <n v="4"/>
    <n v="1401.66"/>
    <n v="11668.5"/>
    <n v="-45272.34"/>
    <x v="0"/>
    <x v="1"/>
    <x v="0"/>
    <d v="2025-01-10T00:00:00"/>
    <x v="4"/>
    <x v="0"/>
    <s v="Consumer"/>
  </r>
  <r>
    <x v="640"/>
    <s v="P1029"/>
    <n v="3"/>
    <n v="904.03"/>
    <n v="6453.17"/>
    <n v="-18455.480000000003"/>
    <x v="1"/>
    <x v="1"/>
    <x v="0"/>
    <d v="2025-01-11T00:00:00"/>
    <x v="4"/>
    <x v="0"/>
    <s v="Consumer"/>
  </r>
  <r>
    <x v="686"/>
    <s v="P1029"/>
    <n v="3"/>
    <n v="860.21"/>
    <n v="2625.04"/>
    <n v="-7014.91"/>
    <x v="1"/>
    <x v="1"/>
    <x v="0"/>
    <d v="2025-01-27T00:00:00"/>
    <x v="4"/>
    <x v="0"/>
    <s v="Consumer"/>
  </r>
  <r>
    <x v="664"/>
    <s v="P1031"/>
    <n v="1"/>
    <n v="12307.32"/>
    <n v="11939.07"/>
    <n v="368.25"/>
    <x v="2"/>
    <x v="2"/>
    <x v="1"/>
    <d v="2025-01-08T00:00:00"/>
    <x v="4"/>
    <x v="0"/>
    <s v="Small Business"/>
  </r>
  <r>
    <x v="710"/>
    <s v="P1031"/>
    <n v="4"/>
    <n v="60546.92"/>
    <n v="1195.19"/>
    <n v="55766.159999999996"/>
    <x v="0"/>
    <x v="2"/>
    <x v="0"/>
    <d v="2025-01-09T00:00:00"/>
    <x v="4"/>
    <x v="0"/>
    <s v="Consumer"/>
  </r>
  <r>
    <x v="711"/>
    <s v="P1031"/>
    <n v="3"/>
    <n v="39412.910000000003"/>
    <n v="1946.27"/>
    <n v="33574.100000000006"/>
    <x v="0"/>
    <x v="2"/>
    <x v="0"/>
    <d v="2025-01-21T00:00:00"/>
    <x v="4"/>
    <x v="3"/>
    <s v="Consumer"/>
  </r>
  <r>
    <x v="712"/>
    <s v="P1031"/>
    <n v="4"/>
    <n v="49681.81"/>
    <n v="1946.27"/>
    <n v="41896.729999999996"/>
    <x v="2"/>
    <x v="2"/>
    <x v="2"/>
    <d v="2025-01-24T00:00:00"/>
    <x v="4"/>
    <x v="0"/>
    <s v="Corporate"/>
  </r>
  <r>
    <x v="713"/>
    <s v="P1031"/>
    <n v="4"/>
    <n v="50206.51"/>
    <n v="11653.29"/>
    <n v="3593.3499999999985"/>
    <x v="1"/>
    <x v="2"/>
    <x v="2"/>
    <d v="2025-01-05T00:00:00"/>
    <x v="4"/>
    <x v="0"/>
    <s v="Corporate"/>
  </r>
  <r>
    <x v="714"/>
    <s v="P1032"/>
    <n v="1"/>
    <n v="8772.82"/>
    <n v="9316.44"/>
    <n v="-543.6200000000008"/>
    <x v="0"/>
    <x v="2"/>
    <x v="0"/>
    <d v="2025-01-22T00:00:00"/>
    <x v="4"/>
    <x v="3"/>
    <s v="Consumer"/>
  </r>
  <r>
    <x v="715"/>
    <s v="P1032"/>
    <n v="4"/>
    <n v="46115.75"/>
    <n v="2144.79"/>
    <n v="37536.589999999997"/>
    <x v="0"/>
    <x v="2"/>
    <x v="0"/>
    <d v="2025-01-16T00:00:00"/>
    <x v="4"/>
    <x v="0"/>
    <s v="Consumer"/>
  </r>
  <r>
    <x v="716"/>
    <s v="P1032"/>
    <n v="2"/>
    <n v="22741.17"/>
    <n v="3075.85"/>
    <n v="16589.469999999998"/>
    <x v="1"/>
    <x v="2"/>
    <x v="0"/>
    <d v="2025-01-03T00:00:00"/>
    <x v="4"/>
    <x v="0"/>
    <s v="Consumer"/>
  </r>
  <r>
    <x v="717"/>
    <s v="P1032"/>
    <n v="2"/>
    <n v="23520"/>
    <n v="10086.81"/>
    <n v="3346.380000000001"/>
    <x v="0"/>
    <x v="2"/>
    <x v="1"/>
    <d v="2025-01-17T00:00:00"/>
    <x v="4"/>
    <x v="1"/>
    <s v="Small Business"/>
  </r>
  <r>
    <x v="624"/>
    <s v="P1033"/>
    <n v="1"/>
    <n v="1601.66"/>
    <n v="8551.81"/>
    <n v="-6950.15"/>
    <x v="0"/>
    <x v="1"/>
    <x v="2"/>
    <d v="2025-01-30T00:00:00"/>
    <x v="4"/>
    <x v="0"/>
    <s v="Corporate"/>
  </r>
  <r>
    <x v="718"/>
    <s v="P1033"/>
    <n v="4"/>
    <n v="7985.79"/>
    <n v="10244.32"/>
    <n v="-32991.49"/>
    <x v="2"/>
    <x v="1"/>
    <x v="0"/>
    <d v="2025-07-01T00:00:00"/>
    <x v="5"/>
    <x v="0"/>
    <s v="Consumer"/>
  </r>
  <r>
    <x v="719"/>
    <s v="P1033"/>
    <n v="2"/>
    <n v="3887.47"/>
    <n v="4936.1899999999996"/>
    <n v="-5984.91"/>
    <x v="0"/>
    <x v="1"/>
    <x v="0"/>
    <d v="2025-07-12T00:00:00"/>
    <x v="5"/>
    <x v="0"/>
    <s v="Consumer"/>
  </r>
  <r>
    <x v="720"/>
    <s v="P1034"/>
    <n v="2"/>
    <n v="26428.06"/>
    <n v="5483.96"/>
    <n v="15460.140000000001"/>
    <x v="1"/>
    <x v="3"/>
    <x v="2"/>
    <d v="2025-07-24T00:00:00"/>
    <x v="5"/>
    <x v="0"/>
    <s v="Corporate"/>
  </r>
  <r>
    <x v="721"/>
    <s v="P1034"/>
    <n v="2"/>
    <n v="25144.45"/>
    <n v="5483.96"/>
    <n v="14176.53"/>
    <x v="0"/>
    <x v="3"/>
    <x v="1"/>
    <d v="2025-07-16T00:00:00"/>
    <x v="5"/>
    <x v="0"/>
    <s v="Small Business"/>
  </r>
  <r>
    <x v="722"/>
    <s v="P1034"/>
    <n v="2"/>
    <n v="29754.05"/>
    <n v="4806.74"/>
    <n v="20140.57"/>
    <x v="1"/>
    <x v="3"/>
    <x v="0"/>
    <d v="2025-07-01T00:00:00"/>
    <x v="5"/>
    <x v="0"/>
    <s v="Consumer"/>
  </r>
  <r>
    <x v="723"/>
    <s v="P1035"/>
    <n v="3"/>
    <n v="29590.01"/>
    <n v="2112.6999999999998"/>
    <n v="23251.91"/>
    <x v="1"/>
    <x v="4"/>
    <x v="0"/>
    <d v="2025-07-05T00:00:00"/>
    <x v="5"/>
    <x v="0"/>
    <s v="Consumer"/>
  </r>
  <r>
    <x v="724"/>
    <s v="P1035"/>
    <n v="3"/>
    <n v="31373.87"/>
    <n v="7802.03"/>
    <n v="7967.7799999999988"/>
    <x v="2"/>
    <x v="4"/>
    <x v="0"/>
    <d v="2025-07-13T00:00:00"/>
    <x v="5"/>
    <x v="3"/>
    <s v="Consumer"/>
  </r>
  <r>
    <x v="725"/>
    <s v="P1035"/>
    <n v="1"/>
    <n v="10424.15"/>
    <n v="1349.93"/>
    <n v="9074.2199999999993"/>
    <x v="0"/>
    <x v="4"/>
    <x v="0"/>
    <d v="2025-07-06T00:00:00"/>
    <x v="5"/>
    <x v="0"/>
    <s v="Consumer"/>
  </r>
  <r>
    <x v="653"/>
    <s v="P1036"/>
    <n v="1"/>
    <n v="15621.87"/>
    <n v="6443.36"/>
    <n v="9178.510000000002"/>
    <x v="0"/>
    <x v="2"/>
    <x v="1"/>
    <d v="2025-07-24T00:00:00"/>
    <x v="5"/>
    <x v="1"/>
    <s v="Small Business"/>
  </r>
  <r>
    <x v="726"/>
    <s v="P1036"/>
    <n v="3"/>
    <n v="49531.199999999997"/>
    <n v="2133.21"/>
    <n v="43131.57"/>
    <x v="1"/>
    <x v="2"/>
    <x v="0"/>
    <d v="2025-07-08T00:00:00"/>
    <x v="5"/>
    <x v="3"/>
    <s v="Consumer"/>
  </r>
  <r>
    <x v="727"/>
    <s v="P1037"/>
    <n v="2"/>
    <n v="16174.54"/>
    <n v="11118.8"/>
    <n v="-6063.0599999999977"/>
    <x v="1"/>
    <x v="3"/>
    <x v="0"/>
    <d v="2025-07-05T00:00:00"/>
    <x v="5"/>
    <x v="0"/>
    <s v="Consumer"/>
  </r>
  <r>
    <x v="728"/>
    <s v="P1037"/>
    <n v="4"/>
    <n v="45276.37"/>
    <n v="5057.68"/>
    <n v="25045.65"/>
    <x v="0"/>
    <x v="3"/>
    <x v="1"/>
    <d v="2025-07-14T00:00:00"/>
    <x v="5"/>
    <x v="0"/>
    <s v="Small Business"/>
  </r>
  <r>
    <x v="666"/>
    <s v="P1038"/>
    <n v="1"/>
    <n v="7898.95"/>
    <n v="10050.44"/>
    <n v="-2151.4900000000007"/>
    <x v="1"/>
    <x v="0"/>
    <x v="0"/>
    <d v="2025-07-27T00:00:00"/>
    <x v="5"/>
    <x v="0"/>
    <s v="Consumer"/>
  </r>
  <r>
    <x v="729"/>
    <s v="P1038"/>
    <n v="1"/>
    <n v="8683.6299999999992"/>
    <n v="10050.44"/>
    <n v="-1366.8100000000013"/>
    <x v="0"/>
    <x v="0"/>
    <x v="0"/>
    <d v="2025-07-07T00:00:00"/>
    <x v="5"/>
    <x v="3"/>
    <s v="Consumer"/>
  </r>
  <r>
    <x v="667"/>
    <s v="P1038"/>
    <n v="1"/>
    <n v="7802.96"/>
    <n v="6612.77"/>
    <n v="1190.1899999999996"/>
    <x v="0"/>
    <x v="0"/>
    <x v="1"/>
    <d v="2025-07-30T00:00:00"/>
    <x v="5"/>
    <x v="0"/>
    <s v="Small Business"/>
  </r>
  <r>
    <x v="730"/>
    <s v="P1038"/>
    <n v="3"/>
    <n v="30394.22"/>
    <n v="1195.19"/>
    <n v="26808.65"/>
    <x v="2"/>
    <x v="0"/>
    <x v="0"/>
    <d v="2025-07-16T00:00:00"/>
    <x v="5"/>
    <x v="1"/>
    <s v="Consumer"/>
  </r>
  <r>
    <x v="731"/>
    <s v="P1039"/>
    <n v="4"/>
    <n v="7961"/>
    <n v="5812.86"/>
    <n v="-15290.439999999999"/>
    <x v="0"/>
    <x v="2"/>
    <x v="0"/>
    <d v="2025-07-08T00:00:00"/>
    <x v="5"/>
    <x v="0"/>
    <s v="Consumer"/>
  </r>
  <r>
    <x v="732"/>
    <s v="P1039"/>
    <n v="2"/>
    <n v="3706.32"/>
    <n v="3075.85"/>
    <n v="-2445.3799999999997"/>
    <x v="1"/>
    <x v="2"/>
    <x v="0"/>
    <d v="2025-07-14T00:00:00"/>
    <x v="5"/>
    <x v="0"/>
    <s v="Consumer"/>
  </r>
  <r>
    <x v="664"/>
    <s v="P1040"/>
    <n v="2"/>
    <n v="6057.58"/>
    <n v="2935.19"/>
    <n v="187.19999999999982"/>
    <x v="1"/>
    <x v="3"/>
    <x v="1"/>
    <d v="2025-07-20T00:00:00"/>
    <x v="5"/>
    <x v="0"/>
    <s v="Small Business"/>
  </r>
  <r>
    <x v="678"/>
    <s v="P1040"/>
    <n v="3"/>
    <n v="8727.31"/>
    <n v="4936.1899999999996"/>
    <n v="-6081.26"/>
    <x v="0"/>
    <x v="3"/>
    <x v="1"/>
    <d v="2025-06-11T00:00:00"/>
    <x v="6"/>
    <x v="0"/>
    <s v="Small Business"/>
  </r>
  <r>
    <x v="733"/>
    <s v="P1040"/>
    <n v="1"/>
    <n v="2540.56"/>
    <n v="6579.03"/>
    <n v="-4038.47"/>
    <x v="0"/>
    <x v="3"/>
    <x v="0"/>
    <d v="2025-06-04T00:00:00"/>
    <x v="6"/>
    <x v="0"/>
    <s v="Consumer"/>
  </r>
  <r>
    <x v="651"/>
    <s v="P1040"/>
    <n v="1"/>
    <n v="2916.51"/>
    <n v="10361.65"/>
    <n v="-7445.1399999999994"/>
    <x v="0"/>
    <x v="3"/>
    <x v="0"/>
    <d v="2025-06-03T00:00:00"/>
    <x v="6"/>
    <x v="3"/>
    <s v="Consumer"/>
  </r>
  <r>
    <x v="648"/>
    <s v="P1040"/>
    <n v="4"/>
    <n v="10847.9"/>
    <n v="4703.24"/>
    <n v="-7965.0599999999995"/>
    <x v="0"/>
    <x v="3"/>
    <x v="0"/>
    <d v="2025-06-11T00:00:00"/>
    <x v="6"/>
    <x v="3"/>
    <s v="Consumer"/>
  </r>
  <r>
    <x v="695"/>
    <s v="P1041"/>
    <n v="1"/>
    <n v="15747.97"/>
    <n v="5483.96"/>
    <n v="10264.009999999998"/>
    <x v="2"/>
    <x v="3"/>
    <x v="0"/>
    <d v="2025-06-24T00:00:00"/>
    <x v="6"/>
    <x v="0"/>
    <s v="Consumer"/>
  </r>
  <r>
    <x v="734"/>
    <s v="P1041"/>
    <n v="3"/>
    <n v="55490.03"/>
    <n v="295.87"/>
    <n v="54602.42"/>
    <x v="0"/>
    <x v="3"/>
    <x v="0"/>
    <d v="2025-06-03T00:00:00"/>
    <x v="6"/>
    <x v="0"/>
    <s v="Consumer"/>
  </r>
  <r>
    <x v="698"/>
    <s v="P1041"/>
    <n v="4"/>
    <n v="74634.89"/>
    <n v="6380.88"/>
    <n v="49111.369999999995"/>
    <x v="0"/>
    <x v="3"/>
    <x v="0"/>
    <d v="2025-06-03T00:00:00"/>
    <x v="6"/>
    <x v="0"/>
    <s v="Consumer"/>
  </r>
  <r>
    <x v="728"/>
    <s v="P1042"/>
    <n v="2"/>
    <n v="7357.2"/>
    <n v="4722.6099999999997"/>
    <n v="-2088.0199999999995"/>
    <x v="2"/>
    <x v="4"/>
    <x v="1"/>
    <d v="2025-06-21T00:00:00"/>
    <x v="6"/>
    <x v="0"/>
    <s v="Small Business"/>
  </r>
  <r>
    <x v="735"/>
    <s v="P1042"/>
    <n v="2"/>
    <n v="8117.99"/>
    <n v="1349.93"/>
    <n v="5418.1299999999992"/>
    <x v="2"/>
    <x v="4"/>
    <x v="0"/>
    <d v="2025-06-29T00:00:00"/>
    <x v="6"/>
    <x v="0"/>
    <s v="Consumer"/>
  </r>
  <r>
    <x v="736"/>
    <s v="P1042"/>
    <n v="4"/>
    <n v="14436.01"/>
    <n v="6443.36"/>
    <n v="-11337.429999999998"/>
    <x v="1"/>
    <x v="4"/>
    <x v="2"/>
    <d v="2025-06-01T00:00:00"/>
    <x v="6"/>
    <x v="0"/>
    <s v="Corporate"/>
  </r>
  <r>
    <x v="737"/>
    <s v="P1043"/>
    <n v="3"/>
    <n v="46335.33"/>
    <n v="7025.62"/>
    <n v="25258.47"/>
    <x v="2"/>
    <x v="4"/>
    <x v="2"/>
    <d v="2025-06-03T00:00:00"/>
    <x v="6"/>
    <x v="0"/>
    <s v="Corporate"/>
  </r>
  <r>
    <x v="668"/>
    <s v="P1043"/>
    <n v="2"/>
    <n v="36515.769999999997"/>
    <n v="6782.31"/>
    <n v="22951.149999999994"/>
    <x v="0"/>
    <x v="4"/>
    <x v="0"/>
    <d v="2025-06-08T00:00:00"/>
    <x v="6"/>
    <x v="0"/>
    <s v="Consumer"/>
  </r>
  <r>
    <x v="673"/>
    <s v="P1043"/>
    <n v="1"/>
    <n v="15735.46"/>
    <n v="2857.57"/>
    <n v="12877.89"/>
    <x v="1"/>
    <x v="4"/>
    <x v="1"/>
    <d v="2025-06-17T00:00:00"/>
    <x v="6"/>
    <x v="0"/>
    <s v="Small Business"/>
  </r>
  <r>
    <x v="738"/>
    <s v="P1043"/>
    <n v="3"/>
    <n v="48992.1"/>
    <n v="2857.57"/>
    <n v="40419.39"/>
    <x v="2"/>
    <x v="4"/>
    <x v="0"/>
    <d v="2025-06-18T00:00:00"/>
    <x v="6"/>
    <x v="0"/>
    <s v="Consumer"/>
  </r>
  <r>
    <x v="739"/>
    <s v="P1043"/>
    <n v="4"/>
    <n v="70152.53"/>
    <n v="3861.49"/>
    <n v="54706.57"/>
    <x v="0"/>
    <x v="4"/>
    <x v="0"/>
    <d v="2025-06-06T00:00:00"/>
    <x v="6"/>
    <x v="0"/>
    <s v="Consumer"/>
  </r>
  <r>
    <x v="696"/>
    <s v="P1044"/>
    <n v="1"/>
    <n v="10433.11"/>
    <n v="5931.04"/>
    <n v="4502.0700000000006"/>
    <x v="0"/>
    <x v="0"/>
    <x v="0"/>
    <d v="2025-06-02T00:00:00"/>
    <x v="6"/>
    <x v="0"/>
    <s v="Consumer"/>
  </r>
  <r>
    <x v="740"/>
    <s v="P1044"/>
    <n v="4"/>
    <n v="37621.800000000003"/>
    <n v="4591.42"/>
    <n v="19256.120000000003"/>
    <x v="1"/>
    <x v="0"/>
    <x v="0"/>
    <d v="2025-06-07T00:00:00"/>
    <x v="6"/>
    <x v="0"/>
    <s v="Consumer"/>
  </r>
  <r>
    <x v="741"/>
    <s v="P1046"/>
    <n v="3"/>
    <n v="5759.52"/>
    <n v="6163.24"/>
    <n v="-12730.2"/>
    <x v="0"/>
    <x v="5"/>
    <x v="0"/>
    <d v="2025-06-04T00:00:00"/>
    <x v="6"/>
    <x v="0"/>
    <s v="Consumer"/>
  </r>
  <r>
    <x v="681"/>
    <s v="P1046"/>
    <n v="4"/>
    <n v="7274.2"/>
    <n v="2935.19"/>
    <n v="-4466.5600000000004"/>
    <x v="1"/>
    <x v="5"/>
    <x v="0"/>
    <d v="2025-06-22T00:00:00"/>
    <x v="6"/>
    <x v="0"/>
    <s v="Consumer"/>
  </r>
  <r>
    <x v="742"/>
    <s v="P1046"/>
    <n v="3"/>
    <n v="6518.54"/>
    <n v="2935.19"/>
    <n v="-2287.0299999999997"/>
    <x v="2"/>
    <x v="5"/>
    <x v="0"/>
    <d v="2025-06-24T00:00:00"/>
    <x v="6"/>
    <x v="0"/>
    <s v="Consumer"/>
  </r>
  <r>
    <x v="743"/>
    <s v="P1046"/>
    <n v="4"/>
    <n v="7982.93"/>
    <n v="4740.6000000000004"/>
    <n v="-10979.470000000001"/>
    <x v="1"/>
    <x v="5"/>
    <x v="2"/>
    <d v="2025-03-09T00:00:00"/>
    <x v="7"/>
    <x v="0"/>
    <s v="Corporate"/>
  </r>
  <r>
    <x v="643"/>
    <s v="P1047"/>
    <n v="4"/>
    <n v="16982.919999999998"/>
    <n v="6579.03"/>
    <n v="-9333.2000000000007"/>
    <x v="2"/>
    <x v="3"/>
    <x v="1"/>
    <d v="2025-03-07T00:00:00"/>
    <x v="7"/>
    <x v="0"/>
    <s v="Small Business"/>
  </r>
  <r>
    <x v="744"/>
    <s v="P1048"/>
    <n v="4"/>
    <n v="58354.9"/>
    <n v="7014.31"/>
    <n v="30297.66"/>
    <x v="0"/>
    <x v="4"/>
    <x v="1"/>
    <d v="2025-03-31T00:00:00"/>
    <x v="7"/>
    <x v="0"/>
    <s v="Small Business"/>
  </r>
  <r>
    <x v="745"/>
    <s v="P1048"/>
    <n v="1"/>
    <n v="14638.75"/>
    <n v="1321.65"/>
    <n v="13317.1"/>
    <x v="1"/>
    <x v="4"/>
    <x v="0"/>
    <d v="2025-03-28T00:00:00"/>
    <x v="7"/>
    <x v="1"/>
    <s v="Consumer"/>
  </r>
  <r>
    <x v="746"/>
    <s v="P1049"/>
    <n v="3"/>
    <n v="18069.75"/>
    <n v="474.93"/>
    <n v="16644.96"/>
    <x v="2"/>
    <x v="5"/>
    <x v="0"/>
    <d v="2025-03-17T00:00:00"/>
    <x v="7"/>
    <x v="0"/>
    <s v="Consumer"/>
  </r>
  <r>
    <x v="747"/>
    <s v="P1049"/>
    <n v="2"/>
    <n v="14292.95"/>
    <n v="2112.6999999999998"/>
    <n v="10067.550000000001"/>
    <x v="0"/>
    <x v="5"/>
    <x v="1"/>
    <d v="2025-03-15T00:00:00"/>
    <x v="7"/>
    <x v="0"/>
    <s v="Small Business"/>
  </r>
  <r>
    <x v="678"/>
    <s v="P1049"/>
    <n v="3"/>
    <n v="19378.34"/>
    <n v="2112.6999999999998"/>
    <n v="13040.240000000002"/>
    <x v="0"/>
    <x v="5"/>
    <x v="1"/>
    <d v="2025-03-04T00:00:00"/>
    <x v="7"/>
    <x v="0"/>
    <s v="Small Business"/>
  </r>
  <r>
    <x v="748"/>
    <s v="P1049"/>
    <n v="1"/>
    <n v="5860.19"/>
    <n v="7802.03"/>
    <n v="-1941.8400000000001"/>
    <x v="0"/>
    <x v="5"/>
    <x v="1"/>
    <d v="2025-03-17T00:00:00"/>
    <x v="7"/>
    <x v="1"/>
    <s v="Small Business"/>
  </r>
  <r>
    <x v="640"/>
    <s v="P1049"/>
    <n v="4"/>
    <n v="27781.33"/>
    <n v="9178.6"/>
    <n v="-8933.07"/>
    <x v="0"/>
    <x v="5"/>
    <x v="0"/>
    <d v="2025-03-10T00:00:00"/>
    <x v="7"/>
    <x v="0"/>
    <s v="Consumer"/>
  </r>
  <r>
    <x v="714"/>
    <s v="P1050"/>
    <n v="2"/>
    <n v="14583.33"/>
    <n v="9531.89"/>
    <n v="-4480.4499999999989"/>
    <x v="1"/>
    <x v="2"/>
    <x v="0"/>
    <d v="2025-03-10T00:00:00"/>
    <x v="7"/>
    <x v="3"/>
    <s v="Consumer"/>
  </r>
  <r>
    <x v="749"/>
    <s v="P1050"/>
    <n v="1"/>
    <n v="6717.14"/>
    <n v="7212.47"/>
    <n v="-495.32999999999993"/>
    <x v="2"/>
    <x v="2"/>
    <x v="0"/>
    <d v="2025-03-26T00:00:00"/>
    <x v="7"/>
    <x v="1"/>
    <s v="Consumer"/>
  </r>
  <r>
    <x v="750"/>
    <s v="P1050"/>
    <n v="1"/>
    <n v="7952.05"/>
    <n v="10188.6"/>
    <n v="-2236.5500000000002"/>
    <x v="1"/>
    <x v="2"/>
    <x v="0"/>
    <d v="2025-03-23T00:00:00"/>
    <x v="7"/>
    <x v="0"/>
    <s v="Consumer"/>
  </r>
  <r>
    <x v="751"/>
    <s v="P1050"/>
    <n v="4"/>
    <n v="29999.17"/>
    <n v="1397.32"/>
    <n v="24409.89"/>
    <x v="2"/>
    <x v="2"/>
    <x v="0"/>
    <d v="2025-03-21T00:00:00"/>
    <x v="7"/>
    <x v="2"/>
    <s v="Consumer"/>
  </r>
  <r>
    <x v="752"/>
    <s v="P1051"/>
    <n v="1"/>
    <n v="4472.99"/>
    <n v="6453.17"/>
    <n v="-1980.1800000000003"/>
    <x v="2"/>
    <x v="2"/>
    <x v="0"/>
    <d v="2025-03-21T00:00:00"/>
    <x v="7"/>
    <x v="0"/>
    <s v="Consumer"/>
  </r>
  <r>
    <x v="753"/>
    <s v="P1051"/>
    <n v="3"/>
    <n v="15525.12"/>
    <n v="2625.04"/>
    <n v="7650.0000000000009"/>
    <x v="1"/>
    <x v="2"/>
    <x v="2"/>
    <d v="2025-03-25T00:00:00"/>
    <x v="7"/>
    <x v="2"/>
    <s v="Corporate"/>
  </r>
  <r>
    <x v="715"/>
    <s v="P1052"/>
    <n v="3"/>
    <n v="6680.21"/>
    <n v="1691.07"/>
    <n v="1607"/>
    <x v="1"/>
    <x v="1"/>
    <x v="0"/>
    <d v="2025-03-06T00:00:00"/>
    <x v="7"/>
    <x v="0"/>
    <s v="Consumer"/>
  </r>
  <r>
    <x v="673"/>
    <s v="P1052"/>
    <n v="4"/>
    <n v="9249.49"/>
    <n v="4591.42"/>
    <n v="-9116.19"/>
    <x v="1"/>
    <x v="1"/>
    <x v="1"/>
    <d v="2025-03-08T00:00:00"/>
    <x v="7"/>
    <x v="0"/>
    <s v="Small Business"/>
  </r>
  <r>
    <x v="754"/>
    <s v="P1052"/>
    <n v="3"/>
    <n v="9139.6200000000008"/>
    <n v="5412.91"/>
    <n v="-7099.1099999999988"/>
    <x v="2"/>
    <x v="1"/>
    <x v="1"/>
    <d v="2025-03-11T00:00:00"/>
    <x v="7"/>
    <x v="0"/>
    <s v="Small Business"/>
  </r>
  <r>
    <x v="630"/>
    <s v="P1053"/>
    <n v="3"/>
    <n v="22234.53"/>
    <n v="516.61"/>
    <n v="20684.699999999997"/>
    <x v="1"/>
    <x v="4"/>
    <x v="1"/>
    <d v="2025-03-11T00:00:00"/>
    <x v="7"/>
    <x v="0"/>
    <s v="Small Business"/>
  </r>
  <r>
    <x v="722"/>
    <s v="P1053"/>
    <n v="1"/>
    <n v="7790.68"/>
    <n v="5812.86"/>
    <n v="1977.8200000000006"/>
    <x v="0"/>
    <x v="4"/>
    <x v="0"/>
    <d v="2025-03-01T00:00:00"/>
    <x v="7"/>
    <x v="0"/>
    <s v="Consumer"/>
  </r>
  <r>
    <x v="755"/>
    <s v="P1054"/>
    <n v="3"/>
    <n v="7696.88"/>
    <n v="4370.8"/>
    <n v="-5415.5200000000013"/>
    <x v="1"/>
    <x v="1"/>
    <x v="0"/>
    <d v="2025-03-27T00:00:00"/>
    <x v="7"/>
    <x v="0"/>
    <s v="Consumer"/>
  </r>
  <r>
    <x v="756"/>
    <s v="P1054"/>
    <n v="4"/>
    <n v="10473.299999999999"/>
    <n v="8551.81"/>
    <n v="-23733.94"/>
    <x v="0"/>
    <x v="1"/>
    <x v="0"/>
    <d v="2025-03-31T00:00:00"/>
    <x v="7"/>
    <x v="0"/>
    <s v="Consumer"/>
  </r>
  <r>
    <x v="632"/>
    <s v="P1054"/>
    <n v="1"/>
    <n v="2206.7800000000002"/>
    <n v="8177.04"/>
    <n v="-5970.26"/>
    <x v="1"/>
    <x v="1"/>
    <x v="2"/>
    <d v="2025-03-28T00:00:00"/>
    <x v="7"/>
    <x v="0"/>
    <s v="Corporate"/>
  </r>
  <r>
    <x v="757"/>
    <s v="P1055"/>
    <n v="4"/>
    <n v="61446.99"/>
    <n v="1069.73"/>
    <n v="57168.07"/>
    <x v="0"/>
    <x v="5"/>
    <x v="0"/>
    <d v="2025-05-20T00:00:00"/>
    <x v="8"/>
    <x v="0"/>
    <s v="Consumer"/>
  </r>
  <r>
    <x v="701"/>
    <s v="P1055"/>
    <n v="3"/>
    <n v="49026.57"/>
    <n v="6579.03"/>
    <n v="29289.48"/>
    <x v="1"/>
    <x v="5"/>
    <x v="0"/>
    <d v="2025-05-28T00:00:00"/>
    <x v="8"/>
    <x v="2"/>
    <s v="Consumer"/>
  </r>
  <r>
    <x v="752"/>
    <s v="P1055"/>
    <n v="3"/>
    <n v="38442.14"/>
    <n v="10361.65"/>
    <n v="7357.1900000000023"/>
    <x v="2"/>
    <x v="5"/>
    <x v="0"/>
    <d v="2025-05-07T00:00:00"/>
    <x v="8"/>
    <x v="0"/>
    <s v="Consumer"/>
  </r>
  <r>
    <x v="758"/>
    <s v="P1055"/>
    <n v="3"/>
    <n v="42800.28"/>
    <n v="5483.96"/>
    <n v="26348.399999999998"/>
    <x v="0"/>
    <x v="5"/>
    <x v="0"/>
    <d v="2025-05-31T00:00:00"/>
    <x v="8"/>
    <x v="0"/>
    <s v="Consumer"/>
  </r>
  <r>
    <x v="704"/>
    <s v="P1055"/>
    <n v="2"/>
    <n v="28352.43"/>
    <n v="5483.96"/>
    <n v="17384.510000000002"/>
    <x v="0"/>
    <x v="5"/>
    <x v="2"/>
    <d v="2025-05-05T00:00:00"/>
    <x v="8"/>
    <x v="0"/>
    <s v="Corporate"/>
  </r>
  <r>
    <x v="759"/>
    <s v="P1055"/>
    <n v="2"/>
    <n v="28840.61"/>
    <n v="9148.31"/>
    <n v="10543.990000000002"/>
    <x v="1"/>
    <x v="5"/>
    <x v="0"/>
    <d v="2025-05-25T00:00:00"/>
    <x v="8"/>
    <x v="2"/>
    <s v="Consumer"/>
  </r>
  <r>
    <x v="648"/>
    <s v="P1055"/>
    <n v="4"/>
    <n v="55007.87"/>
    <n v="10692.38"/>
    <n v="12238.350000000006"/>
    <x v="2"/>
    <x v="5"/>
    <x v="0"/>
    <d v="2025-05-17T00:00:00"/>
    <x v="8"/>
    <x v="3"/>
    <s v="Consumer"/>
  </r>
  <r>
    <x v="760"/>
    <s v="P1056"/>
    <n v="4"/>
    <n v="27048.23"/>
    <n v="4806.74"/>
    <n v="7821.27"/>
    <x v="1"/>
    <x v="4"/>
    <x v="2"/>
    <d v="2025-05-10T00:00:00"/>
    <x v="8"/>
    <x v="0"/>
    <s v="Corporate"/>
  </r>
  <r>
    <x v="701"/>
    <s v="P1056"/>
    <n v="3"/>
    <n v="17320.8"/>
    <n v="6380.88"/>
    <n v="-1821.8400000000001"/>
    <x v="1"/>
    <x v="4"/>
    <x v="0"/>
    <d v="2025-05-08T00:00:00"/>
    <x v="8"/>
    <x v="2"/>
    <s v="Consumer"/>
  </r>
  <r>
    <x v="639"/>
    <s v="P1056"/>
    <n v="3"/>
    <n v="22165.26"/>
    <n v="7802.03"/>
    <n v="-1240.8300000000017"/>
    <x v="1"/>
    <x v="4"/>
    <x v="1"/>
    <d v="2025-05-28T00:00:00"/>
    <x v="8"/>
    <x v="0"/>
    <s v="Small Business"/>
  </r>
  <r>
    <x v="761"/>
    <s v="P1056"/>
    <n v="2"/>
    <n v="10880.86"/>
    <n v="11367.74"/>
    <n v="-11854.619999999999"/>
    <x v="0"/>
    <x v="4"/>
    <x v="2"/>
    <d v="2025-05-05T00:00:00"/>
    <x v="8"/>
    <x v="2"/>
    <s v="Corporate"/>
  </r>
  <r>
    <x v="637"/>
    <s v="P1057"/>
    <n v="3"/>
    <n v="21547.82"/>
    <n v="9531.89"/>
    <n v="-7047.8499999999985"/>
    <x v="0"/>
    <x v="0"/>
    <x v="0"/>
    <d v="2025-05-15T00:00:00"/>
    <x v="8"/>
    <x v="1"/>
    <s v="Consumer"/>
  </r>
  <r>
    <x v="762"/>
    <s v="P1057"/>
    <n v="2"/>
    <n v="13138.09"/>
    <n v="10188.6"/>
    <n v="-7239.1100000000006"/>
    <x v="0"/>
    <x v="0"/>
    <x v="1"/>
    <d v="2025-05-13T00:00:00"/>
    <x v="8"/>
    <x v="3"/>
    <s v="Small Business"/>
  </r>
  <r>
    <x v="646"/>
    <s v="P1057"/>
    <n v="1"/>
    <n v="7303.91"/>
    <n v="10124.42"/>
    <n v="-2820.51"/>
    <x v="2"/>
    <x v="0"/>
    <x v="0"/>
    <d v="2025-05-13T00:00:00"/>
    <x v="8"/>
    <x v="0"/>
    <s v="Consumer"/>
  </r>
  <r>
    <x v="763"/>
    <s v="P1057"/>
    <n v="4"/>
    <n v="29095.83"/>
    <n v="10124.42"/>
    <n v="-11401.849999999999"/>
    <x v="0"/>
    <x v="0"/>
    <x v="0"/>
    <d v="2025-05-26T00:00:00"/>
    <x v="8"/>
    <x v="1"/>
    <s v="Consumer"/>
  </r>
  <r>
    <x v="764"/>
    <s v="P1058"/>
    <n v="2"/>
    <n v="13672.09"/>
    <n v="11732.81"/>
    <n v="-9793.5299999999988"/>
    <x v="1"/>
    <x v="3"/>
    <x v="0"/>
    <d v="2025-05-09T00:00:00"/>
    <x v="8"/>
    <x v="0"/>
    <s v="Consumer"/>
  </r>
  <r>
    <x v="765"/>
    <s v="P1058"/>
    <n v="3"/>
    <n v="27404.3"/>
    <n v="6453.17"/>
    <n v="8044.7899999999972"/>
    <x v="0"/>
    <x v="3"/>
    <x v="0"/>
    <d v="2025-05-31T00:00:00"/>
    <x v="8"/>
    <x v="0"/>
    <s v="Consumer"/>
  </r>
  <r>
    <x v="766"/>
    <s v="P1058"/>
    <n v="1"/>
    <n v="8976.89"/>
    <n v="1892.68"/>
    <n v="7084.2099999999991"/>
    <x v="1"/>
    <x v="3"/>
    <x v="0"/>
    <d v="2025-05-27T00:00:00"/>
    <x v="8"/>
    <x v="0"/>
    <s v="Consumer"/>
  </r>
  <r>
    <x v="761"/>
    <s v="P1058"/>
    <n v="4"/>
    <n v="30035.88"/>
    <n v="1691.07"/>
    <n v="23271.600000000002"/>
    <x v="0"/>
    <x v="3"/>
    <x v="2"/>
    <d v="2025-05-20T00:00:00"/>
    <x v="8"/>
    <x v="2"/>
    <s v="Corporate"/>
  </r>
  <r>
    <x v="767"/>
    <s v="P1060"/>
    <n v="3"/>
    <n v="49733.06"/>
    <n v="2144.79"/>
    <n v="43298.689999999995"/>
    <x v="2"/>
    <x v="5"/>
    <x v="0"/>
    <d v="2025-05-31T00:00:00"/>
    <x v="8"/>
    <x v="0"/>
    <s v="Consumer"/>
  </r>
  <r>
    <x v="768"/>
    <s v="P1060"/>
    <n v="3"/>
    <n v="47993.2"/>
    <n v="2144.79"/>
    <n v="41558.829999999994"/>
    <x v="0"/>
    <x v="5"/>
    <x v="2"/>
    <d v="2025-05-29T00:00:00"/>
    <x v="8"/>
    <x v="0"/>
    <s v="Corporate"/>
  </r>
  <r>
    <x v="769"/>
    <s v="P1060"/>
    <n v="2"/>
    <n v="35251.72"/>
    <n v="3075.85"/>
    <n v="29100.02"/>
    <x v="0"/>
    <x v="5"/>
    <x v="0"/>
    <d v="2025-05-10T00:00:00"/>
    <x v="8"/>
    <x v="0"/>
    <s v="Consumer"/>
  </r>
  <r>
    <x v="742"/>
    <s v="P1060"/>
    <n v="1"/>
    <n v="14616.93"/>
    <n v="2935.19"/>
    <n v="11681.74"/>
    <x v="2"/>
    <x v="5"/>
    <x v="0"/>
    <d v="2025-05-09T00:00:00"/>
    <x v="8"/>
    <x v="0"/>
    <s v="Consumer"/>
  </r>
  <r>
    <x v="624"/>
    <s v="P1061"/>
    <n v="1"/>
    <n v="10269.99"/>
    <n v="4740.6000000000004"/>
    <n v="5529.3899999999994"/>
    <x v="1"/>
    <x v="4"/>
    <x v="2"/>
    <d v="2025-11-05T00:00:00"/>
    <x v="9"/>
    <x v="0"/>
    <s v="Corporate"/>
  </r>
  <r>
    <x v="770"/>
    <s v="P1061"/>
    <n v="2"/>
    <n v="20051.939999999999"/>
    <n v="7144.88"/>
    <n v="5762.1799999999985"/>
    <x v="1"/>
    <x v="4"/>
    <x v="0"/>
    <d v="2025-11-05T00:00:00"/>
    <x v="9"/>
    <x v="0"/>
    <s v="Consumer"/>
  </r>
  <r>
    <x v="771"/>
    <s v="P1062"/>
    <n v="2"/>
    <n v="3498.29"/>
    <n v="10692.38"/>
    <n v="-17886.469999999998"/>
    <x v="1"/>
    <x v="5"/>
    <x v="0"/>
    <d v="2025-11-27T00:00:00"/>
    <x v="9"/>
    <x v="0"/>
    <s v="Consumer"/>
  </r>
  <r>
    <x v="772"/>
    <s v="P1062"/>
    <n v="1"/>
    <n v="1856.16"/>
    <n v="6213.42"/>
    <n v="-4357.26"/>
    <x v="0"/>
    <x v="5"/>
    <x v="0"/>
    <d v="2025-11-16T00:00:00"/>
    <x v="9"/>
    <x v="0"/>
    <s v="Consumer"/>
  </r>
  <r>
    <x v="630"/>
    <s v="P1063"/>
    <n v="2"/>
    <n v="18491.990000000002"/>
    <n v="11367.74"/>
    <n v="-4243.489999999998"/>
    <x v="1"/>
    <x v="3"/>
    <x v="1"/>
    <d v="2025-11-09T00:00:00"/>
    <x v="9"/>
    <x v="0"/>
    <s v="Small Business"/>
  </r>
  <r>
    <x v="631"/>
    <s v="P1063"/>
    <n v="1"/>
    <n v="10255.01"/>
    <n v="4176.26"/>
    <n v="6078.75"/>
    <x v="0"/>
    <x v="3"/>
    <x v="0"/>
    <d v="2025-11-24T00:00:00"/>
    <x v="9"/>
    <x v="0"/>
    <s v="Consumer"/>
  </r>
  <r>
    <x v="727"/>
    <s v="P1063"/>
    <n v="4"/>
    <n v="47598.41"/>
    <n v="6279.29"/>
    <n v="22481.250000000004"/>
    <x v="0"/>
    <x v="3"/>
    <x v="0"/>
    <d v="2025-11-19T00:00:00"/>
    <x v="9"/>
    <x v="0"/>
    <s v="Consumer"/>
  </r>
  <r>
    <x v="773"/>
    <s v="P1064"/>
    <n v="1"/>
    <n v="3012.02"/>
    <n v="2133.21"/>
    <n v="878.81"/>
    <x v="1"/>
    <x v="2"/>
    <x v="0"/>
    <d v="2025-11-30T00:00:00"/>
    <x v="9"/>
    <x v="0"/>
    <s v="Consumer"/>
  </r>
  <r>
    <x v="774"/>
    <s v="P1064"/>
    <n v="2"/>
    <n v="5914.87"/>
    <n v="11732.81"/>
    <n v="-17550.75"/>
    <x v="2"/>
    <x v="2"/>
    <x v="2"/>
    <d v="2025-11-28T00:00:00"/>
    <x v="9"/>
    <x v="0"/>
    <s v="Corporate"/>
  </r>
  <r>
    <x v="775"/>
    <s v="P1065"/>
    <n v="4"/>
    <n v="3368.96"/>
    <n v="1326.73"/>
    <n v="-1937.96"/>
    <x v="0"/>
    <x v="2"/>
    <x v="0"/>
    <d v="2025-11-03T00:00:00"/>
    <x v="9"/>
    <x v="3"/>
    <s v="Consumer"/>
  </r>
  <r>
    <x v="776"/>
    <s v="P1065"/>
    <n v="3"/>
    <n v="1991.78"/>
    <n v="5057.68"/>
    <n v="-13181.26"/>
    <x v="0"/>
    <x v="2"/>
    <x v="2"/>
    <d v="2025-11-03T00:00:00"/>
    <x v="9"/>
    <x v="0"/>
    <s v="Corporate"/>
  </r>
  <r>
    <x v="732"/>
    <s v="P1065"/>
    <n v="1"/>
    <n v="623.39"/>
    <n v="1691.07"/>
    <n v="-1067.6799999999998"/>
    <x v="0"/>
    <x v="2"/>
    <x v="0"/>
    <d v="2025-11-03T00:00:00"/>
    <x v="9"/>
    <x v="0"/>
    <s v="Consumer"/>
  </r>
  <r>
    <x v="731"/>
    <s v="P1066"/>
    <n v="1"/>
    <n v="15412.24"/>
    <n v="6612.77"/>
    <n v="8799.4699999999993"/>
    <x v="1"/>
    <x v="5"/>
    <x v="0"/>
    <d v="2025-11-11T00:00:00"/>
    <x v="9"/>
    <x v="0"/>
    <s v="Consumer"/>
  </r>
  <r>
    <x v="639"/>
    <s v="P1066"/>
    <n v="3"/>
    <n v="49113.16"/>
    <n v="7341.5"/>
    <n v="27088.660000000003"/>
    <x v="0"/>
    <x v="5"/>
    <x v="1"/>
    <d v="2025-11-04T00:00:00"/>
    <x v="9"/>
    <x v="0"/>
    <s v="Small Business"/>
  </r>
  <r>
    <x v="704"/>
    <s v="P1066"/>
    <n v="3"/>
    <n v="41990.68"/>
    <n v="11653.29"/>
    <n v="7030.8099999999977"/>
    <x v="0"/>
    <x v="5"/>
    <x v="2"/>
    <d v="2025-11-26T00:00:00"/>
    <x v="9"/>
    <x v="0"/>
    <s v="Corporate"/>
  </r>
  <r>
    <x v="777"/>
    <s v="P1066"/>
    <n v="1"/>
    <n v="14832.06"/>
    <n v="5812.86"/>
    <n v="9019.2000000000007"/>
    <x v="0"/>
    <x v="5"/>
    <x v="0"/>
    <d v="2025-11-10T00:00:00"/>
    <x v="9"/>
    <x v="0"/>
    <s v="Consumer"/>
  </r>
  <r>
    <x v="734"/>
    <s v="P1067"/>
    <n v="2"/>
    <n v="23651.23"/>
    <n v="10086.81"/>
    <n v="3477.6100000000006"/>
    <x v="1"/>
    <x v="1"/>
    <x v="0"/>
    <d v="2025-11-08T00:00:00"/>
    <x v="9"/>
    <x v="0"/>
    <s v="Consumer"/>
  </r>
  <r>
    <x v="778"/>
    <s v="P1068"/>
    <n v="4"/>
    <n v="57799.47"/>
    <n v="7144.88"/>
    <n v="29219.95"/>
    <x v="1"/>
    <x v="4"/>
    <x v="2"/>
    <d v="2025-10-15T00:00:00"/>
    <x v="10"/>
    <x v="2"/>
    <s v="Corporate"/>
  </r>
  <r>
    <x v="779"/>
    <s v="P1068"/>
    <n v="2"/>
    <n v="28678.52"/>
    <n v="4703.24"/>
    <n v="19272.04"/>
    <x v="1"/>
    <x v="4"/>
    <x v="0"/>
    <d v="2025-10-13T00:00:00"/>
    <x v="10"/>
    <x v="0"/>
    <s v="Consumer"/>
  </r>
  <r>
    <x v="780"/>
    <s v="P1068"/>
    <n v="1"/>
    <n v="15125.53"/>
    <n v="1321.65"/>
    <n v="13803.880000000001"/>
    <x v="0"/>
    <x v="4"/>
    <x v="1"/>
    <d v="2025-10-08T00:00:00"/>
    <x v="10"/>
    <x v="0"/>
    <s v="Small Business"/>
  </r>
  <r>
    <x v="781"/>
    <s v="P1069"/>
    <n v="4"/>
    <n v="35462.71"/>
    <n v="474.93"/>
    <n v="33562.99"/>
    <x v="1"/>
    <x v="4"/>
    <x v="1"/>
    <d v="2025-10-05T00:00:00"/>
    <x v="10"/>
    <x v="0"/>
    <s v="Small Business"/>
  </r>
  <r>
    <x v="715"/>
    <s v="P1069"/>
    <n v="4"/>
    <n v="36954.35"/>
    <n v="6380.88"/>
    <n v="11430.829999999998"/>
    <x v="0"/>
    <x v="4"/>
    <x v="0"/>
    <d v="2025-10-26T00:00:00"/>
    <x v="10"/>
    <x v="0"/>
    <s v="Consumer"/>
  </r>
  <r>
    <x v="650"/>
    <s v="P1069"/>
    <n v="4"/>
    <n v="36803.870000000003"/>
    <n v="6380.88"/>
    <n v="11280.350000000002"/>
    <x v="0"/>
    <x v="4"/>
    <x v="0"/>
    <d v="2025-10-16T00:00:00"/>
    <x v="10"/>
    <x v="0"/>
    <s v="Consumer"/>
  </r>
  <r>
    <x v="733"/>
    <s v="P1069"/>
    <n v="4"/>
    <n v="32682.62"/>
    <n v="680.62"/>
    <n v="29960.14"/>
    <x v="0"/>
    <x v="4"/>
    <x v="0"/>
    <d v="2025-10-26T00:00:00"/>
    <x v="10"/>
    <x v="0"/>
    <s v="Consumer"/>
  </r>
  <r>
    <x v="782"/>
    <s v="P1070"/>
    <n v="3"/>
    <n v="29790.33"/>
    <n v="229.52"/>
    <n v="29101.77"/>
    <x v="0"/>
    <x v="2"/>
    <x v="2"/>
    <d v="2025-10-27T00:00:00"/>
    <x v="10"/>
    <x v="0"/>
    <s v="Corporate"/>
  </r>
  <r>
    <x v="712"/>
    <s v="P1070"/>
    <n v="2"/>
    <n v="18058.88"/>
    <n v="10188.6"/>
    <n v="-2318.3199999999997"/>
    <x v="1"/>
    <x v="2"/>
    <x v="2"/>
    <d v="2025-10-07T00:00:00"/>
    <x v="10"/>
    <x v="0"/>
    <s v="Corporate"/>
  </r>
  <r>
    <x v="783"/>
    <s v="P1070"/>
    <n v="3"/>
    <n v="28286.5"/>
    <n v="10124.42"/>
    <n v="-2086.760000000002"/>
    <x v="1"/>
    <x v="2"/>
    <x v="2"/>
    <d v="2025-10-23T00:00:00"/>
    <x v="10"/>
    <x v="0"/>
    <s v="Corporate"/>
  </r>
  <r>
    <x v="735"/>
    <s v="P1070"/>
    <n v="3"/>
    <n v="29380.82"/>
    <n v="1397.32"/>
    <n v="25188.86"/>
    <x v="1"/>
    <x v="2"/>
    <x v="0"/>
    <d v="2025-10-09T00:00:00"/>
    <x v="10"/>
    <x v="0"/>
    <s v="Consumer"/>
  </r>
  <r>
    <x v="668"/>
    <s v="P1071"/>
    <n v="2"/>
    <n v="5965.98"/>
    <n v="2133.21"/>
    <n v="1699.5599999999995"/>
    <x v="1"/>
    <x v="0"/>
    <x v="0"/>
    <d v="2025-10-09T00:00:00"/>
    <x v="10"/>
    <x v="0"/>
    <s v="Consumer"/>
  </r>
  <r>
    <x v="768"/>
    <s v="P1071"/>
    <n v="1"/>
    <n v="2615.0300000000002"/>
    <n v="2857.57"/>
    <n v="-242.53999999999996"/>
    <x v="0"/>
    <x v="0"/>
    <x v="2"/>
    <d v="2025-10-04T00:00:00"/>
    <x v="10"/>
    <x v="0"/>
    <s v="Corporate"/>
  </r>
  <r>
    <x v="769"/>
    <s v="P1071"/>
    <n v="3"/>
    <n v="10405.98"/>
    <n v="2857.57"/>
    <n v="1833.2699999999986"/>
    <x v="0"/>
    <x v="0"/>
    <x v="0"/>
    <d v="2025-10-16T00:00:00"/>
    <x v="10"/>
    <x v="0"/>
    <s v="Consumer"/>
  </r>
  <r>
    <x v="784"/>
    <s v="P1071"/>
    <n v="2"/>
    <n v="6717.66"/>
    <n v="6453.17"/>
    <n v="-6188.68"/>
    <x v="0"/>
    <x v="0"/>
    <x v="2"/>
    <d v="2025-10-03T00:00:00"/>
    <x v="10"/>
    <x v="0"/>
    <s v="Corporate"/>
  </r>
  <r>
    <x v="785"/>
    <s v="P1071"/>
    <n v="2"/>
    <n v="6427.94"/>
    <n v="6453.17"/>
    <n v="-6478.4000000000005"/>
    <x v="0"/>
    <x v="0"/>
    <x v="0"/>
    <d v="2025-10-10T00:00:00"/>
    <x v="10"/>
    <x v="0"/>
    <s v="Consumer"/>
  </r>
  <r>
    <x v="786"/>
    <s v="P1071"/>
    <n v="2"/>
    <n v="6275.45"/>
    <n v="1759.1"/>
    <n v="2757.25"/>
    <x v="1"/>
    <x v="0"/>
    <x v="1"/>
    <d v="2025-10-11T00:00:00"/>
    <x v="10"/>
    <x v="0"/>
    <s v="Small Business"/>
  </r>
  <r>
    <x v="759"/>
    <s v="P1072"/>
    <n v="1"/>
    <n v="4501.12"/>
    <n v="5766.98"/>
    <n v="-1265.8599999999997"/>
    <x v="1"/>
    <x v="3"/>
    <x v="0"/>
    <d v="2025-10-04T00:00:00"/>
    <x v="10"/>
    <x v="2"/>
    <s v="Consumer"/>
  </r>
  <r>
    <x v="714"/>
    <s v="P1073"/>
    <n v="3"/>
    <n v="41184.18"/>
    <n v="11939.07"/>
    <n v="5366.9700000000012"/>
    <x v="0"/>
    <x v="0"/>
    <x v="0"/>
    <d v="2025-10-10T00:00:00"/>
    <x v="10"/>
    <x v="3"/>
    <s v="Consumer"/>
  </r>
  <r>
    <x v="787"/>
    <s v="P1073"/>
    <n v="3"/>
    <n v="44192.39"/>
    <n v="6612.77"/>
    <n v="24354.079999999998"/>
    <x v="1"/>
    <x v="0"/>
    <x v="0"/>
    <d v="2025-10-29T00:00:00"/>
    <x v="10"/>
    <x v="3"/>
    <s v="Consumer"/>
  </r>
  <r>
    <x v="788"/>
    <s v="P1073"/>
    <n v="4"/>
    <n v="54541.91"/>
    <n v="1946.27"/>
    <n v="46756.83"/>
    <x v="0"/>
    <x v="0"/>
    <x v="0"/>
    <d v="2025-10-25T00:00:00"/>
    <x v="10"/>
    <x v="0"/>
    <s v="Consumer"/>
  </r>
  <r>
    <x v="789"/>
    <s v="P1073"/>
    <n v="3"/>
    <n v="37525.69"/>
    <n v="516.61"/>
    <n v="35975.86"/>
    <x v="2"/>
    <x v="0"/>
    <x v="1"/>
    <d v="2025-10-01T00:00:00"/>
    <x v="10"/>
    <x v="0"/>
    <s v="Small Business"/>
  </r>
  <r>
    <x v="710"/>
    <s v="P1073"/>
    <n v="3"/>
    <n v="40107.730000000003"/>
    <n v="6457.25"/>
    <n v="20735.980000000003"/>
    <x v="1"/>
    <x v="0"/>
    <x v="0"/>
    <d v="2025-10-19T00:00:00"/>
    <x v="10"/>
    <x v="0"/>
    <s v="Consumer"/>
  </r>
  <r>
    <x v="790"/>
    <s v="P1073"/>
    <n v="4"/>
    <n v="62043.6"/>
    <n v="3075.85"/>
    <n v="49740.2"/>
    <x v="0"/>
    <x v="0"/>
    <x v="1"/>
    <d v="2025-10-10T00:00:00"/>
    <x v="10"/>
    <x v="0"/>
    <s v="Small Business"/>
  </r>
  <r>
    <x v="791"/>
    <s v="P1073"/>
    <n v="3"/>
    <n v="37601.57"/>
    <n v="10086.81"/>
    <n v="7341.1399999999994"/>
    <x v="0"/>
    <x v="0"/>
    <x v="0"/>
    <d v="2025-10-24T00:00:00"/>
    <x v="10"/>
    <x v="0"/>
    <s v="Consumer"/>
  </r>
  <r>
    <x v="670"/>
    <s v="P1073"/>
    <n v="3"/>
    <n v="45036.9"/>
    <n v="4370.8"/>
    <n v="31924.5"/>
    <x v="0"/>
    <x v="0"/>
    <x v="1"/>
    <d v="2025-10-10T00:00:00"/>
    <x v="10"/>
    <x v="3"/>
    <s v="Small Business"/>
  </r>
  <r>
    <x v="792"/>
    <s v="P1073"/>
    <n v="4"/>
    <n v="55981.88"/>
    <n v="8551.81"/>
    <n v="21774.639999999999"/>
    <x v="0"/>
    <x v="0"/>
    <x v="0"/>
    <d v="2025-10-21T00:00:00"/>
    <x v="10"/>
    <x v="0"/>
    <s v="Consumer"/>
  </r>
  <r>
    <x v="716"/>
    <s v="P1074"/>
    <n v="4"/>
    <n v="20546.240000000002"/>
    <n v="10244.32"/>
    <n v="-20431.039999999997"/>
    <x v="0"/>
    <x v="0"/>
    <x v="0"/>
    <d v="2025-09-15T00:00:00"/>
    <x v="11"/>
    <x v="0"/>
    <s v="Consumer"/>
  </r>
  <r>
    <x v="793"/>
    <s v="P1074"/>
    <n v="3"/>
    <n v="18888.66"/>
    <n v="10361.65"/>
    <n v="-12196.289999999997"/>
    <x v="1"/>
    <x v="0"/>
    <x v="1"/>
    <d v="2025-09-15T00:00:00"/>
    <x v="11"/>
    <x v="2"/>
    <s v="Small Business"/>
  </r>
  <r>
    <x v="772"/>
    <s v="P1074"/>
    <n v="2"/>
    <n v="12110.36"/>
    <n v="7144.88"/>
    <n v="-2179.3999999999996"/>
    <x v="2"/>
    <x v="0"/>
    <x v="0"/>
    <d v="2025-09-23T00:00:00"/>
    <x v="11"/>
    <x v="0"/>
    <s v="Consumer"/>
  </r>
  <r>
    <x v="794"/>
    <s v="P1074"/>
    <n v="1"/>
    <n v="5286.8"/>
    <n v="2831.41"/>
    <n v="2455.3900000000003"/>
    <x v="1"/>
    <x v="0"/>
    <x v="0"/>
    <d v="2025-09-26T00:00:00"/>
    <x v="11"/>
    <x v="0"/>
    <s v="Consumer"/>
  </r>
  <r>
    <x v="787"/>
    <s v="P1075"/>
    <n v="2"/>
    <n v="30298.3"/>
    <n v="7014.31"/>
    <n v="16269.679999999998"/>
    <x v="0"/>
    <x v="5"/>
    <x v="0"/>
    <d v="2025-09-27T00:00:00"/>
    <x v="11"/>
    <x v="3"/>
    <s v="Consumer"/>
  </r>
  <r>
    <x v="795"/>
    <s v="P1075"/>
    <n v="4"/>
    <n v="47460.91"/>
    <n v="6380.88"/>
    <n v="21937.390000000003"/>
    <x v="0"/>
    <x v="5"/>
    <x v="2"/>
    <d v="2025-09-23T00:00:00"/>
    <x v="11"/>
    <x v="0"/>
    <s v="Corporate"/>
  </r>
  <r>
    <x v="700"/>
    <s v="P1076"/>
    <n v="2"/>
    <n v="27301.31"/>
    <n v="2112.6999999999998"/>
    <n v="23075.910000000003"/>
    <x v="1"/>
    <x v="2"/>
    <x v="0"/>
    <d v="2025-09-20T00:00:00"/>
    <x v="11"/>
    <x v="0"/>
    <s v="Consumer"/>
  </r>
  <r>
    <x v="796"/>
    <s v="P1076"/>
    <n v="1"/>
    <n v="13341.29"/>
    <n v="7802.03"/>
    <n v="5539.2600000000011"/>
    <x v="2"/>
    <x v="2"/>
    <x v="1"/>
    <d v="2025-09-03T00:00:00"/>
    <x v="11"/>
    <x v="0"/>
    <s v="Small Business"/>
  </r>
  <r>
    <x v="659"/>
    <s v="P1076"/>
    <n v="2"/>
    <n v="28209.58"/>
    <n v="680.62"/>
    <n v="26848.34"/>
    <x v="0"/>
    <x v="2"/>
    <x v="0"/>
    <d v="2025-09-29T00:00:00"/>
    <x v="11"/>
    <x v="0"/>
    <s v="Consumer"/>
  </r>
  <r>
    <x v="797"/>
    <s v="P1076"/>
    <n v="3"/>
    <n v="36838.949999999997"/>
    <n v="11367.74"/>
    <n v="2735.7299999999959"/>
    <x v="1"/>
    <x v="2"/>
    <x v="0"/>
    <d v="2025-09-03T00:00:00"/>
    <x v="11"/>
    <x v="3"/>
    <s v="Consumer"/>
  </r>
  <r>
    <x v="798"/>
    <s v="P1076"/>
    <n v="1"/>
    <n v="11383.94"/>
    <n v="4640.09"/>
    <n v="6743.85"/>
    <x v="2"/>
    <x v="2"/>
    <x v="0"/>
    <d v="2025-09-15T00:00:00"/>
    <x v="11"/>
    <x v="1"/>
    <s v="Consumer"/>
  </r>
  <r>
    <x v="799"/>
    <s v="P1076"/>
    <n v="3"/>
    <n v="40258.69"/>
    <n v="229.52"/>
    <n v="39570.130000000005"/>
    <x v="0"/>
    <x v="2"/>
    <x v="2"/>
    <d v="2025-09-24T00:00:00"/>
    <x v="11"/>
    <x v="0"/>
    <s v="Corporate"/>
  </r>
  <r>
    <x v="800"/>
    <s v="P1077"/>
    <n v="3"/>
    <n v="7911.61"/>
    <n v="229.52"/>
    <n v="7223.0499999999993"/>
    <x v="0"/>
    <x v="2"/>
    <x v="1"/>
    <d v="2025-09-03T00:00:00"/>
    <x v="11"/>
    <x v="3"/>
    <s v="Small Business"/>
  </r>
  <r>
    <x v="801"/>
    <s v="P1077"/>
    <n v="1"/>
    <n v="2658.56"/>
    <n v="6443.36"/>
    <n v="-3784.7999999999997"/>
    <x v="1"/>
    <x v="2"/>
    <x v="0"/>
    <d v="2025-09-04T00:00:00"/>
    <x v="11"/>
    <x v="0"/>
    <s v="Consumer"/>
  </r>
  <r>
    <x v="798"/>
    <s v="P1077"/>
    <n v="3"/>
    <n v="8304.99"/>
    <n v="6782.31"/>
    <n v="-12041.94"/>
    <x v="1"/>
    <x v="2"/>
    <x v="0"/>
    <d v="2025-09-16T00:00:00"/>
    <x v="11"/>
    <x v="1"/>
    <s v="Consumer"/>
  </r>
  <r>
    <x v="802"/>
    <s v="P1077"/>
    <n v="3"/>
    <n v="8117.71"/>
    <n v="1397.32"/>
    <n v="3925.75"/>
    <x v="1"/>
    <x v="2"/>
    <x v="2"/>
    <d v="2025-09-18T00:00:00"/>
    <x v="11"/>
    <x v="0"/>
    <s v="Corporate"/>
  </r>
  <r>
    <x v="803"/>
    <s v="P1078"/>
    <n v="4"/>
    <n v="37788.22"/>
    <n v="2133.21"/>
    <n v="29255.38"/>
    <x v="1"/>
    <x v="2"/>
    <x v="0"/>
    <d v="2025-09-26T00:00:00"/>
    <x v="11"/>
    <x v="3"/>
    <s v="Consumer"/>
  </r>
  <r>
    <x v="627"/>
    <s v="P1078"/>
    <n v="3"/>
    <n v="29424.47"/>
    <n v="11668.5"/>
    <n v="-5581.0299999999988"/>
    <x v="1"/>
    <x v="2"/>
    <x v="0"/>
    <d v="2025-09-06T00:00:00"/>
    <x v="11"/>
    <x v="2"/>
    <s v="Consumer"/>
  </r>
  <r>
    <x v="632"/>
    <s v="P1078"/>
    <n v="4"/>
    <n v="36212.36"/>
    <n v="6453.17"/>
    <n v="10399.68"/>
    <x v="0"/>
    <x v="2"/>
    <x v="2"/>
    <d v="2025-09-27T00:00:00"/>
    <x v="11"/>
    <x v="0"/>
    <s v="Corporate"/>
  </r>
  <r>
    <x v="804"/>
    <s v="P1078"/>
    <n v="2"/>
    <n v="19460.47"/>
    <n v="3861.49"/>
    <n v="11737.490000000002"/>
    <x v="0"/>
    <x v="2"/>
    <x v="0"/>
    <d v="2025-09-03T00:00:00"/>
    <x v="11"/>
    <x v="0"/>
    <s v="Consumer"/>
  </r>
  <r>
    <x v="805"/>
    <s v="P1079"/>
    <n v="1"/>
    <n v="10680.33"/>
    <n v="5931.04"/>
    <n v="4749.29"/>
    <x v="1"/>
    <x v="5"/>
    <x v="2"/>
    <d v="2025-09-11T00:00:00"/>
    <x v="11"/>
    <x v="0"/>
    <s v="Corporate"/>
  </r>
  <r>
    <x v="806"/>
    <s v="P1079"/>
    <n v="3"/>
    <n v="34223.39"/>
    <n v="1691.07"/>
    <n v="29150.18"/>
    <x v="0"/>
    <x v="5"/>
    <x v="2"/>
    <d v="2025-09-09T00:00:00"/>
    <x v="11"/>
    <x v="1"/>
    <s v="Corporate"/>
  </r>
  <r>
    <x v="807"/>
    <s v="P1080"/>
    <n v="1"/>
    <n v="4256.37"/>
    <n v="6612.77"/>
    <n v="-2356.4000000000005"/>
    <x v="2"/>
    <x v="1"/>
    <x v="1"/>
    <d v="2025-09-15T00:00:00"/>
    <x v="11"/>
    <x v="0"/>
    <s v="Small Business"/>
  </r>
  <r>
    <x v="808"/>
    <s v="P1080"/>
    <n v="1"/>
    <n v="3494.68"/>
    <n v="9316.44"/>
    <n v="-5821.76"/>
    <x v="0"/>
    <x v="1"/>
    <x v="0"/>
    <d v="2025-09-30T00:00:00"/>
    <x v="11"/>
    <x v="0"/>
    <s v="Consumer"/>
  </r>
  <r>
    <x v="809"/>
    <s v="P1080"/>
    <n v="3"/>
    <n v="13924.55"/>
    <n v="5812.86"/>
    <n v="-3514.0299999999988"/>
    <x v="1"/>
    <x v="1"/>
    <x v="0"/>
    <d v="2025-09-05T00:00:00"/>
    <x v="11"/>
    <x v="0"/>
    <s v="Consumer"/>
  </r>
  <r>
    <x v="810"/>
    <s v="P1080"/>
    <n v="2"/>
    <n v="7541.59"/>
    <n v="4370.8"/>
    <n v="-1200.0100000000002"/>
    <x v="0"/>
    <x v="1"/>
    <x v="0"/>
    <d v="2025-09-07T00:00:00"/>
    <x v="11"/>
    <x v="0"/>
    <s v="Consumer"/>
  </r>
  <r>
    <x v="761"/>
    <s v="P1080"/>
    <n v="3"/>
    <n v="11507.24"/>
    <n v="2249.48"/>
    <n v="4758.7999999999993"/>
    <x v="2"/>
    <x v="1"/>
    <x v="2"/>
    <d v="2025-09-11T00:00:00"/>
    <x v="11"/>
    <x v="2"/>
    <s v="Corporate"/>
  </r>
  <r>
    <x v="811"/>
    <s v="P1001"/>
    <n v="1"/>
    <n v="6769.45"/>
    <n v="4936.1899999999996"/>
    <n v="1833.2600000000002"/>
    <x v="1"/>
    <x v="0"/>
    <x v="0"/>
    <d v="2025-04-30T00:00:00"/>
    <x v="0"/>
    <x v="0"/>
    <s v="Consumer"/>
  </r>
  <r>
    <x v="812"/>
    <s v="P1001"/>
    <n v="2"/>
    <n v="14199.42"/>
    <n v="1069.73"/>
    <n v="12059.96"/>
    <x v="1"/>
    <x v="0"/>
    <x v="2"/>
    <d v="2025-04-16T00:00:00"/>
    <x v="0"/>
    <x v="0"/>
    <s v="Corporate"/>
  </r>
  <r>
    <x v="813"/>
    <s v="P1001"/>
    <n v="4"/>
    <n v="27522.9"/>
    <n v="4703.24"/>
    <n v="8709.9400000000023"/>
    <x v="0"/>
    <x v="0"/>
    <x v="0"/>
    <d v="2025-04-29T00:00:00"/>
    <x v="0"/>
    <x v="0"/>
    <s v="Consumer"/>
  </r>
  <r>
    <x v="814"/>
    <s v="P1001"/>
    <n v="4"/>
    <n v="23190.05"/>
    <n v="7014.31"/>
    <n v="-4867.1900000000023"/>
    <x v="2"/>
    <x v="0"/>
    <x v="2"/>
    <d v="2025-04-24T00:00:00"/>
    <x v="0"/>
    <x v="0"/>
    <s v="Corporate"/>
  </r>
  <r>
    <x v="815"/>
    <s v="P1001"/>
    <n v="2"/>
    <n v="13512.59"/>
    <n v="9148.31"/>
    <n v="-4784.0299999999988"/>
    <x v="0"/>
    <x v="0"/>
    <x v="0"/>
    <d v="2025-04-02T00:00:00"/>
    <x v="0"/>
    <x v="2"/>
    <s v="Consumer"/>
  </r>
  <r>
    <x v="816"/>
    <s v="P1001"/>
    <n v="1"/>
    <n v="6777.39"/>
    <n v="9148.31"/>
    <n v="-2370.9199999999992"/>
    <x v="0"/>
    <x v="0"/>
    <x v="0"/>
    <d v="2025-04-05T00:00:00"/>
    <x v="0"/>
    <x v="0"/>
    <s v="Consumer"/>
  </r>
  <r>
    <x v="817"/>
    <s v="P1001"/>
    <n v="3"/>
    <n v="18630.28"/>
    <n v="1321.65"/>
    <n v="14665.329999999998"/>
    <x v="0"/>
    <x v="0"/>
    <x v="0"/>
    <d v="2025-04-16T00:00:00"/>
    <x v="0"/>
    <x v="0"/>
    <s v="Consumer"/>
  </r>
  <r>
    <x v="818"/>
    <s v="P1002"/>
    <n v="4"/>
    <n v="55125.66"/>
    <n v="295.87"/>
    <n v="53942.18"/>
    <x v="0"/>
    <x v="0"/>
    <x v="0"/>
    <d v="2025-04-02T00:00:00"/>
    <x v="0"/>
    <x v="0"/>
    <s v="Consumer"/>
  </r>
  <r>
    <x v="819"/>
    <s v="P1002"/>
    <n v="1"/>
    <n v="14884.91"/>
    <n v="295.87"/>
    <n v="14589.039999999999"/>
    <x v="0"/>
    <x v="0"/>
    <x v="0"/>
    <d v="2025-04-06T00:00:00"/>
    <x v="0"/>
    <x v="0"/>
    <s v="Consumer"/>
  </r>
  <r>
    <x v="820"/>
    <s v="P1002"/>
    <n v="1"/>
    <n v="15492.64"/>
    <n v="4535.12"/>
    <n v="10957.52"/>
    <x v="0"/>
    <x v="0"/>
    <x v="0"/>
    <d v="2025-04-28T00:00:00"/>
    <x v="0"/>
    <x v="1"/>
    <s v="Consumer"/>
  </r>
  <r>
    <x v="821"/>
    <s v="P1002"/>
    <n v="1"/>
    <n v="12860.67"/>
    <n v="4806.74"/>
    <n v="8053.93"/>
    <x v="2"/>
    <x v="0"/>
    <x v="0"/>
    <d v="2025-04-09T00:00:00"/>
    <x v="0"/>
    <x v="0"/>
    <s v="Consumer"/>
  </r>
  <r>
    <x v="822"/>
    <s v="P1002"/>
    <n v="2"/>
    <n v="26786.58"/>
    <n v="2112.6999999999998"/>
    <n v="22561.18"/>
    <x v="0"/>
    <x v="0"/>
    <x v="2"/>
    <d v="2025-04-07T00:00:00"/>
    <x v="0"/>
    <x v="0"/>
    <s v="Corporate"/>
  </r>
  <r>
    <x v="823"/>
    <s v="P1002"/>
    <n v="1"/>
    <n v="14297.4"/>
    <n v="2112.6999999999998"/>
    <n v="12184.7"/>
    <x v="2"/>
    <x v="0"/>
    <x v="0"/>
    <d v="2025-04-07T00:00:00"/>
    <x v="0"/>
    <x v="0"/>
    <s v="Consumer"/>
  </r>
  <r>
    <x v="824"/>
    <s v="P1003"/>
    <n v="1"/>
    <n v="7674.47"/>
    <n v="9531.89"/>
    <n v="-1857.4199999999992"/>
    <x v="0"/>
    <x v="0"/>
    <x v="0"/>
    <d v="2025-04-16T00:00:00"/>
    <x v="0"/>
    <x v="0"/>
    <s v="Consumer"/>
  </r>
  <r>
    <x v="825"/>
    <s v="P1003"/>
    <n v="3"/>
    <n v="20513.830000000002"/>
    <n v="9531.89"/>
    <n v="-8081.8399999999965"/>
    <x v="1"/>
    <x v="0"/>
    <x v="2"/>
    <d v="2025-04-26T00:00:00"/>
    <x v="0"/>
    <x v="0"/>
    <s v="Corporate"/>
  </r>
  <r>
    <x v="826"/>
    <s v="P1003"/>
    <n v="2"/>
    <n v="15003.18"/>
    <n v="7212.47"/>
    <n v="578.23999999999978"/>
    <x v="2"/>
    <x v="0"/>
    <x v="1"/>
    <d v="2025-04-04T00:00:00"/>
    <x v="0"/>
    <x v="0"/>
    <s v="Small Business"/>
  </r>
  <r>
    <x v="827"/>
    <s v="P1004"/>
    <n v="4"/>
    <n v="6796.27"/>
    <n v="10124.42"/>
    <n v="-33701.410000000003"/>
    <x v="0"/>
    <x v="1"/>
    <x v="2"/>
    <d v="2025-04-02T00:00:00"/>
    <x v="0"/>
    <x v="0"/>
    <s v="Corporate"/>
  </r>
  <r>
    <x v="828"/>
    <s v="P1004"/>
    <n v="4"/>
    <n v="5783.34"/>
    <n v="2133.21"/>
    <n v="-2749.5"/>
    <x v="0"/>
    <x v="1"/>
    <x v="0"/>
    <d v="2025-04-07T00:00:00"/>
    <x v="0"/>
    <x v="0"/>
    <s v="Consumer"/>
  </r>
  <r>
    <x v="829"/>
    <s v="P1004"/>
    <n v="1"/>
    <n v="1503.85"/>
    <n v="2857.57"/>
    <n v="-1353.7200000000003"/>
    <x v="2"/>
    <x v="1"/>
    <x v="2"/>
    <d v="2025-04-25T00:00:00"/>
    <x v="0"/>
    <x v="2"/>
    <s v="Corporate"/>
  </r>
  <r>
    <x v="830"/>
    <s v="P1004"/>
    <n v="3"/>
    <n v="5169.2299999999996"/>
    <n v="2857.57"/>
    <n v="-3403.4800000000014"/>
    <x v="0"/>
    <x v="1"/>
    <x v="1"/>
    <d v="2025-04-22T00:00:00"/>
    <x v="0"/>
    <x v="0"/>
    <s v="Small Business"/>
  </r>
  <r>
    <x v="831"/>
    <s v="P1004"/>
    <n v="1"/>
    <n v="1311.38"/>
    <n v="11732.81"/>
    <n v="-10421.43"/>
    <x v="0"/>
    <x v="1"/>
    <x v="2"/>
    <d v="2025-04-29T00:00:00"/>
    <x v="0"/>
    <x v="0"/>
    <s v="Corporate"/>
  </r>
  <r>
    <x v="832"/>
    <s v="P1005"/>
    <n v="2"/>
    <n v="18223.900000000001"/>
    <n v="3861.49"/>
    <n v="10500.920000000002"/>
    <x v="0"/>
    <x v="0"/>
    <x v="1"/>
    <d v="2025-04-14T00:00:00"/>
    <x v="0"/>
    <x v="0"/>
    <s v="Small Business"/>
  </r>
  <r>
    <x v="822"/>
    <s v="P1005"/>
    <n v="4"/>
    <n v="38692.61"/>
    <n v="4539.2"/>
    <n v="20535.810000000001"/>
    <x v="0"/>
    <x v="0"/>
    <x v="2"/>
    <d v="2025-04-20T00:00:00"/>
    <x v="0"/>
    <x v="0"/>
    <s v="Corporate"/>
  </r>
  <r>
    <x v="833"/>
    <s v="P1005"/>
    <n v="1"/>
    <n v="8451.6299999999992"/>
    <n v="4539.2"/>
    <n v="3912.4299999999994"/>
    <x v="1"/>
    <x v="0"/>
    <x v="0"/>
    <d v="2025-04-11T00:00:00"/>
    <x v="0"/>
    <x v="0"/>
    <s v="Consumer"/>
  </r>
  <r>
    <x v="834"/>
    <s v="P1006"/>
    <n v="4"/>
    <n v="53819.55"/>
    <n v="11939.07"/>
    <n v="6063.2700000000041"/>
    <x v="0"/>
    <x v="2"/>
    <x v="2"/>
    <d v="2025-04-24T00:00:00"/>
    <x v="0"/>
    <x v="1"/>
    <s v="Corporate"/>
  </r>
  <r>
    <x v="835"/>
    <s v="P1006"/>
    <n v="4"/>
    <n v="56384.639999999999"/>
    <n v="6612.77"/>
    <n v="29933.559999999998"/>
    <x v="0"/>
    <x v="2"/>
    <x v="0"/>
    <d v="2025-04-18T00:00:00"/>
    <x v="0"/>
    <x v="1"/>
    <s v="Consumer"/>
  </r>
  <r>
    <x v="836"/>
    <s v="P1006"/>
    <n v="4"/>
    <n v="51359.24"/>
    <n v="7341.5"/>
    <n v="21993.239999999998"/>
    <x v="1"/>
    <x v="2"/>
    <x v="1"/>
    <d v="2025-04-08T00:00:00"/>
    <x v="0"/>
    <x v="0"/>
    <s v="Small Business"/>
  </r>
  <r>
    <x v="837"/>
    <s v="P1006"/>
    <n v="4"/>
    <n v="66499.73"/>
    <n v="11653.29"/>
    <n v="19886.569999999992"/>
    <x v="0"/>
    <x v="2"/>
    <x v="0"/>
    <d v="2025-04-03T00:00:00"/>
    <x v="0"/>
    <x v="0"/>
    <s v="Consumer"/>
  </r>
  <r>
    <x v="838"/>
    <s v="P1006"/>
    <n v="3"/>
    <n v="43137.08"/>
    <n v="9316.44"/>
    <n v="15187.760000000002"/>
    <x v="2"/>
    <x v="2"/>
    <x v="2"/>
    <d v="2025-04-27T00:00:00"/>
    <x v="0"/>
    <x v="0"/>
    <s v="Corporate"/>
  </r>
  <r>
    <x v="839"/>
    <s v="P1006"/>
    <n v="4"/>
    <n v="61767.4"/>
    <n v="9316.44"/>
    <n v="24501.64"/>
    <x v="0"/>
    <x v="2"/>
    <x v="0"/>
    <d v="2025-04-02T00:00:00"/>
    <x v="0"/>
    <x v="0"/>
    <s v="Consumer"/>
  </r>
  <r>
    <x v="840"/>
    <s v="P1006"/>
    <n v="3"/>
    <n v="47593.2"/>
    <n v="5812.86"/>
    <n v="30154.62"/>
    <x v="2"/>
    <x v="2"/>
    <x v="1"/>
    <d v="2025-04-08T00:00:00"/>
    <x v="0"/>
    <x v="0"/>
    <s v="Small Business"/>
  </r>
  <r>
    <x v="841"/>
    <s v="P1007"/>
    <n v="1"/>
    <n v="10834.71"/>
    <n v="9947.76"/>
    <n v="886.94999999999891"/>
    <x v="2"/>
    <x v="0"/>
    <x v="0"/>
    <d v="2025-04-10T00:00:00"/>
    <x v="0"/>
    <x v="0"/>
    <s v="Consumer"/>
  </r>
  <r>
    <x v="842"/>
    <s v="P1007"/>
    <n v="3"/>
    <n v="28859.43"/>
    <n v="6163.24"/>
    <n v="10369.709999999999"/>
    <x v="0"/>
    <x v="0"/>
    <x v="0"/>
    <d v="2025-04-27T00:00:00"/>
    <x v="0"/>
    <x v="0"/>
    <s v="Consumer"/>
  </r>
  <r>
    <x v="843"/>
    <s v="P1007"/>
    <n v="3"/>
    <n v="34555.14"/>
    <n v="8177.04"/>
    <n v="10024.02"/>
    <x v="0"/>
    <x v="0"/>
    <x v="0"/>
    <d v="2025-04-16T00:00:00"/>
    <x v="0"/>
    <x v="0"/>
    <s v="Consumer"/>
  </r>
  <r>
    <x v="844"/>
    <s v="P1007"/>
    <n v="4"/>
    <n v="42988.65"/>
    <n v="2935.19"/>
    <n v="31247.89"/>
    <x v="0"/>
    <x v="0"/>
    <x v="2"/>
    <d v="2025-04-19T00:00:00"/>
    <x v="0"/>
    <x v="1"/>
    <s v="Corporate"/>
  </r>
  <r>
    <x v="845"/>
    <s v="P1008"/>
    <n v="3"/>
    <n v="10774.65"/>
    <n v="2935.19"/>
    <n v="1969.08"/>
    <x v="1"/>
    <x v="3"/>
    <x v="2"/>
    <d v="2025-04-09T00:00:00"/>
    <x v="0"/>
    <x v="0"/>
    <s v="Corporate"/>
  </r>
  <r>
    <x v="811"/>
    <s v="P1008"/>
    <n v="3"/>
    <n v="10855.39"/>
    <n v="4936.1899999999996"/>
    <n v="-3953.1800000000003"/>
    <x v="0"/>
    <x v="3"/>
    <x v="0"/>
    <d v="2025-08-17T00:00:00"/>
    <x v="1"/>
    <x v="0"/>
    <s v="Consumer"/>
  </r>
  <r>
    <x v="846"/>
    <s v="P1008"/>
    <n v="3"/>
    <n v="11811.54"/>
    <n v="4936.1899999999996"/>
    <n v="-2997.0299999999988"/>
    <x v="1"/>
    <x v="3"/>
    <x v="2"/>
    <d v="2025-08-19T00:00:00"/>
    <x v="1"/>
    <x v="0"/>
    <s v="Corporate"/>
  </r>
  <r>
    <x v="847"/>
    <s v="P1008"/>
    <n v="4"/>
    <n v="18011.14"/>
    <n v="4936.1899999999996"/>
    <n v="-1733.619999999999"/>
    <x v="1"/>
    <x v="3"/>
    <x v="0"/>
    <d v="2025-08-04T00:00:00"/>
    <x v="1"/>
    <x v="0"/>
    <s v="Consumer"/>
  </r>
  <r>
    <x v="848"/>
    <s v="P1008"/>
    <n v="2"/>
    <n v="8922.68"/>
    <n v="2831.41"/>
    <n v="3259.8600000000006"/>
    <x v="0"/>
    <x v="3"/>
    <x v="0"/>
    <d v="2025-08-05T00:00:00"/>
    <x v="1"/>
    <x v="0"/>
    <s v="Consumer"/>
  </r>
  <r>
    <x v="849"/>
    <s v="P1008"/>
    <n v="2"/>
    <n v="7236.39"/>
    <n v="4703.24"/>
    <n v="-2170.0899999999992"/>
    <x v="0"/>
    <x v="3"/>
    <x v="0"/>
    <d v="2025-08-02T00:00:00"/>
    <x v="1"/>
    <x v="0"/>
    <s v="Consumer"/>
  </r>
  <r>
    <x v="850"/>
    <s v="P1008"/>
    <n v="4"/>
    <n v="17648.14"/>
    <n v="7014.31"/>
    <n v="-10409.100000000002"/>
    <x v="0"/>
    <x v="3"/>
    <x v="0"/>
    <d v="2025-08-04T00:00:00"/>
    <x v="1"/>
    <x v="2"/>
    <s v="Consumer"/>
  </r>
  <r>
    <x v="851"/>
    <s v="P1009"/>
    <n v="2"/>
    <n v="10867.15"/>
    <n v="1321.65"/>
    <n v="8223.8499999999985"/>
    <x v="0"/>
    <x v="1"/>
    <x v="0"/>
    <d v="2025-08-27T00:00:00"/>
    <x v="1"/>
    <x v="0"/>
    <s v="Consumer"/>
  </r>
  <r>
    <x v="852"/>
    <s v="P1009"/>
    <n v="2"/>
    <n v="10936.44"/>
    <n v="295.87"/>
    <n v="10344.700000000001"/>
    <x v="2"/>
    <x v="1"/>
    <x v="2"/>
    <d v="2025-08-30T00:00:00"/>
    <x v="1"/>
    <x v="0"/>
    <s v="Corporate"/>
  </r>
  <r>
    <x v="853"/>
    <s v="P1009"/>
    <n v="1"/>
    <n v="6651.98"/>
    <n v="295.87"/>
    <n v="6356.11"/>
    <x v="1"/>
    <x v="1"/>
    <x v="0"/>
    <d v="2025-08-15T00:00:00"/>
    <x v="1"/>
    <x v="0"/>
    <s v="Consumer"/>
  </r>
  <r>
    <x v="825"/>
    <s v="P1009"/>
    <n v="2"/>
    <n v="15274.49"/>
    <n v="4806.74"/>
    <n v="5661.01"/>
    <x v="1"/>
    <x v="1"/>
    <x v="2"/>
    <d v="2025-08-17T00:00:00"/>
    <x v="1"/>
    <x v="0"/>
    <s v="Corporate"/>
  </r>
  <r>
    <x v="854"/>
    <s v="P1009"/>
    <n v="2"/>
    <n v="12763.66"/>
    <n v="6380.88"/>
    <n v="1.8999999999996362"/>
    <x v="1"/>
    <x v="1"/>
    <x v="0"/>
    <d v="2025-08-23T00:00:00"/>
    <x v="1"/>
    <x v="0"/>
    <s v="Consumer"/>
  </r>
  <r>
    <x v="855"/>
    <s v="P1009"/>
    <n v="2"/>
    <n v="13492.54"/>
    <n v="6380.88"/>
    <n v="730.78000000000065"/>
    <x v="0"/>
    <x v="1"/>
    <x v="0"/>
    <d v="2025-08-18T00:00:00"/>
    <x v="1"/>
    <x v="0"/>
    <s v="Consumer"/>
  </r>
  <r>
    <x v="856"/>
    <s v="P1010"/>
    <n v="2"/>
    <n v="15963.36"/>
    <n v="2112.6999999999998"/>
    <n v="11737.960000000001"/>
    <x v="1"/>
    <x v="3"/>
    <x v="0"/>
    <d v="2025-08-22T00:00:00"/>
    <x v="1"/>
    <x v="0"/>
    <s v="Consumer"/>
  </r>
  <r>
    <x v="857"/>
    <s v="P1010"/>
    <n v="1"/>
    <n v="7473.69"/>
    <n v="680.62"/>
    <n v="6793.07"/>
    <x v="0"/>
    <x v="3"/>
    <x v="1"/>
    <d v="2025-08-02T00:00:00"/>
    <x v="1"/>
    <x v="0"/>
    <s v="Small Business"/>
  </r>
  <r>
    <x v="858"/>
    <s v="P1010"/>
    <n v="3"/>
    <n v="25217.11"/>
    <n v="11367.74"/>
    <n v="-8886.11"/>
    <x v="1"/>
    <x v="3"/>
    <x v="1"/>
    <d v="2025-08-12T00:00:00"/>
    <x v="1"/>
    <x v="0"/>
    <s v="Small Business"/>
  </r>
  <r>
    <x v="859"/>
    <s v="P1010"/>
    <n v="3"/>
    <n v="24446.35"/>
    <n v="6279.29"/>
    <n v="5608.48"/>
    <x v="0"/>
    <x v="3"/>
    <x v="1"/>
    <d v="2025-08-10T00:00:00"/>
    <x v="1"/>
    <x v="0"/>
    <s v="Small Business"/>
  </r>
  <r>
    <x v="860"/>
    <s v="P1010"/>
    <n v="1"/>
    <n v="6553.96"/>
    <n v="4640.09"/>
    <n v="1913.87"/>
    <x v="0"/>
    <x v="3"/>
    <x v="2"/>
    <d v="2025-08-21T00:00:00"/>
    <x v="1"/>
    <x v="0"/>
    <s v="Corporate"/>
  </r>
  <r>
    <x v="861"/>
    <s v="P1010"/>
    <n v="4"/>
    <n v="32510.27"/>
    <n v="229.52"/>
    <n v="31592.19"/>
    <x v="2"/>
    <x v="3"/>
    <x v="0"/>
    <d v="2025-08-14T00:00:00"/>
    <x v="1"/>
    <x v="0"/>
    <s v="Consumer"/>
  </r>
  <r>
    <x v="862"/>
    <s v="P1010"/>
    <n v="4"/>
    <n v="34957.17"/>
    <n v="229.52"/>
    <n v="34039.089999999997"/>
    <x v="0"/>
    <x v="3"/>
    <x v="0"/>
    <d v="2025-08-29T00:00:00"/>
    <x v="1"/>
    <x v="1"/>
    <s v="Consumer"/>
  </r>
  <r>
    <x v="863"/>
    <s v="P1010"/>
    <n v="1"/>
    <n v="7186.17"/>
    <n v="4722.6099999999997"/>
    <n v="2463.5600000000004"/>
    <x v="0"/>
    <x v="3"/>
    <x v="2"/>
    <d v="2025-08-27T00:00:00"/>
    <x v="1"/>
    <x v="0"/>
    <s v="Corporate"/>
  </r>
  <r>
    <x v="864"/>
    <s v="P1010"/>
    <n v="2"/>
    <n v="13388.89"/>
    <n v="9531.89"/>
    <n v="-5674.8899999999994"/>
    <x v="2"/>
    <x v="3"/>
    <x v="0"/>
    <d v="2025-08-25T00:00:00"/>
    <x v="1"/>
    <x v="2"/>
    <s v="Consumer"/>
  </r>
  <r>
    <x v="865"/>
    <s v="P1011"/>
    <n v="3"/>
    <n v="28982.7"/>
    <n v="10124.42"/>
    <n v="-1390.5600000000013"/>
    <x v="1"/>
    <x v="0"/>
    <x v="2"/>
    <d v="2025-08-08T00:00:00"/>
    <x v="1"/>
    <x v="0"/>
    <s v="Corporate"/>
  </r>
  <r>
    <x v="866"/>
    <s v="P1011"/>
    <n v="4"/>
    <n v="37009.47"/>
    <n v="1397.32"/>
    <n v="31420.190000000002"/>
    <x v="1"/>
    <x v="0"/>
    <x v="0"/>
    <d v="2025-08-18T00:00:00"/>
    <x v="1"/>
    <x v="0"/>
    <s v="Consumer"/>
  </r>
  <r>
    <x v="867"/>
    <s v="P1011"/>
    <n v="3"/>
    <n v="26723.33"/>
    <n v="11732.81"/>
    <n v="-8475.0999999999985"/>
    <x v="1"/>
    <x v="0"/>
    <x v="0"/>
    <d v="2025-08-09T00:00:00"/>
    <x v="1"/>
    <x v="1"/>
    <s v="Consumer"/>
  </r>
  <r>
    <x v="868"/>
    <s v="P1012"/>
    <n v="1"/>
    <n v="13463.09"/>
    <n v="5057.68"/>
    <n v="8405.41"/>
    <x v="0"/>
    <x v="2"/>
    <x v="0"/>
    <d v="2025-08-17T00:00:00"/>
    <x v="1"/>
    <x v="0"/>
    <s v="Consumer"/>
  </r>
  <r>
    <x v="869"/>
    <s v="P1012"/>
    <n v="3"/>
    <n v="31574.25"/>
    <n v="5412.91"/>
    <n v="15335.52"/>
    <x v="2"/>
    <x v="2"/>
    <x v="2"/>
    <d v="2025-08-29T00:00:00"/>
    <x v="1"/>
    <x v="0"/>
    <s v="Corporate"/>
  </r>
  <r>
    <x v="870"/>
    <s v="P1013"/>
    <n v="1"/>
    <n v="1637.52"/>
    <n v="11653.29"/>
    <n v="-10015.77"/>
    <x v="1"/>
    <x v="4"/>
    <x v="0"/>
    <d v="2025-08-09T00:00:00"/>
    <x v="1"/>
    <x v="0"/>
    <s v="Consumer"/>
  </r>
  <r>
    <x v="871"/>
    <s v="P1013"/>
    <n v="1"/>
    <n v="1691.4"/>
    <n v="9316.44"/>
    <n v="-7625.0400000000009"/>
    <x v="0"/>
    <x v="4"/>
    <x v="0"/>
    <d v="2025-08-21T00:00:00"/>
    <x v="1"/>
    <x v="0"/>
    <s v="Consumer"/>
  </r>
  <r>
    <x v="872"/>
    <s v="P1013"/>
    <n v="3"/>
    <n v="6460.98"/>
    <n v="9316.44"/>
    <n v="-21488.34"/>
    <x v="2"/>
    <x v="4"/>
    <x v="0"/>
    <d v="2025-08-30T00:00:00"/>
    <x v="1"/>
    <x v="0"/>
    <s v="Consumer"/>
  </r>
  <r>
    <x v="873"/>
    <s v="P1013"/>
    <n v="1"/>
    <n v="1718.76"/>
    <n v="11764.29"/>
    <n v="-10045.530000000001"/>
    <x v="0"/>
    <x v="4"/>
    <x v="0"/>
    <d v="2025-08-31T00:00:00"/>
    <x v="1"/>
    <x v="0"/>
    <s v="Consumer"/>
  </r>
  <r>
    <x v="817"/>
    <s v="P1013"/>
    <n v="1"/>
    <n v="1683.77"/>
    <n v="6457.25"/>
    <n v="-4773.4799999999996"/>
    <x v="0"/>
    <x v="4"/>
    <x v="0"/>
    <d v="2025-08-05T00:00:00"/>
    <x v="1"/>
    <x v="0"/>
    <s v="Consumer"/>
  </r>
  <r>
    <x v="874"/>
    <s v="P1014"/>
    <n v="4"/>
    <n v="69400.63"/>
    <n v="2935.19"/>
    <n v="57659.87"/>
    <x v="0"/>
    <x v="5"/>
    <x v="2"/>
    <d v="2025-08-04T00:00:00"/>
    <x v="1"/>
    <x v="0"/>
    <s v="Corporate"/>
  </r>
  <r>
    <x v="875"/>
    <s v="P1014"/>
    <n v="4"/>
    <n v="61679.98"/>
    <n v="10244.32"/>
    <n v="20702.700000000004"/>
    <x v="1"/>
    <x v="5"/>
    <x v="0"/>
    <d v="2025-12-14T00:00:00"/>
    <x v="2"/>
    <x v="0"/>
    <s v="Consumer"/>
  </r>
  <r>
    <x v="876"/>
    <s v="P1015"/>
    <n v="2"/>
    <n v="682.62"/>
    <n v="1069.73"/>
    <n v="-1456.8400000000001"/>
    <x v="0"/>
    <x v="5"/>
    <x v="0"/>
    <d v="2025-12-12T00:00:00"/>
    <x v="2"/>
    <x v="1"/>
    <s v="Consumer"/>
  </r>
  <r>
    <x v="865"/>
    <s v="P1015"/>
    <n v="3"/>
    <n v="1203.1500000000001"/>
    <n v="10361.65"/>
    <n v="-29881.799999999996"/>
    <x v="1"/>
    <x v="5"/>
    <x v="2"/>
    <d v="2025-12-15T00:00:00"/>
    <x v="2"/>
    <x v="0"/>
    <s v="Corporate"/>
  </r>
  <r>
    <x v="877"/>
    <s v="P1015"/>
    <n v="4"/>
    <n v="1440.66"/>
    <n v="10361.65"/>
    <n v="-40005.939999999995"/>
    <x v="1"/>
    <x v="5"/>
    <x v="2"/>
    <d v="2025-12-31T00:00:00"/>
    <x v="2"/>
    <x v="0"/>
    <s v="Corporate"/>
  </r>
  <r>
    <x v="869"/>
    <s v="P1015"/>
    <n v="3"/>
    <n v="1224.51"/>
    <n v="295.87"/>
    <n v="336.9"/>
    <x v="1"/>
    <x v="5"/>
    <x v="2"/>
    <d v="2025-12-13T00:00:00"/>
    <x v="2"/>
    <x v="0"/>
    <s v="Corporate"/>
  </r>
  <r>
    <x v="878"/>
    <s v="P1016"/>
    <n v="3"/>
    <n v="16963.830000000002"/>
    <n v="6213.42"/>
    <n v="-1676.4300000000003"/>
    <x v="0"/>
    <x v="0"/>
    <x v="0"/>
    <d v="2025-12-17T00:00:00"/>
    <x v="2"/>
    <x v="0"/>
    <s v="Consumer"/>
  </r>
  <r>
    <x v="879"/>
    <s v="P1016"/>
    <n v="4"/>
    <n v="26812.46"/>
    <n v="2112.6999999999998"/>
    <n v="18361.66"/>
    <x v="0"/>
    <x v="0"/>
    <x v="2"/>
    <d v="2025-12-01T00:00:00"/>
    <x v="2"/>
    <x v="1"/>
    <s v="Corporate"/>
  </r>
  <r>
    <x v="880"/>
    <s v="P1016"/>
    <n v="4"/>
    <n v="22496.84"/>
    <n v="2112.6999999999998"/>
    <n v="14046.04"/>
    <x v="1"/>
    <x v="0"/>
    <x v="0"/>
    <d v="2025-12-13T00:00:00"/>
    <x v="2"/>
    <x v="0"/>
    <s v="Consumer"/>
  </r>
  <r>
    <x v="881"/>
    <s v="P1016"/>
    <n v="4"/>
    <n v="27847.13"/>
    <n v="7802.03"/>
    <n v="-3360.989999999998"/>
    <x v="1"/>
    <x v="0"/>
    <x v="0"/>
    <d v="2025-12-05T00:00:00"/>
    <x v="2"/>
    <x v="0"/>
    <s v="Consumer"/>
  </r>
  <r>
    <x v="882"/>
    <s v="P1016"/>
    <n v="2"/>
    <n v="14234.45"/>
    <n v="680.62"/>
    <n v="12873.210000000001"/>
    <x v="1"/>
    <x v="0"/>
    <x v="1"/>
    <d v="2025-12-28T00:00:00"/>
    <x v="2"/>
    <x v="0"/>
    <s v="Small Business"/>
  </r>
  <r>
    <x v="883"/>
    <s v="P1016"/>
    <n v="3"/>
    <n v="18928.25"/>
    <n v="11367.74"/>
    <n v="-15174.970000000001"/>
    <x v="0"/>
    <x v="0"/>
    <x v="2"/>
    <d v="2025-12-13T00:00:00"/>
    <x v="2"/>
    <x v="3"/>
    <s v="Corporate"/>
  </r>
  <r>
    <x v="884"/>
    <s v="P1017"/>
    <n v="3"/>
    <n v="2314.4899999999998"/>
    <n v="6279.29"/>
    <n v="-16523.379999999997"/>
    <x v="0"/>
    <x v="2"/>
    <x v="2"/>
    <d v="2025-12-21T00:00:00"/>
    <x v="2"/>
    <x v="2"/>
    <s v="Corporate"/>
  </r>
  <r>
    <x v="885"/>
    <s v="P1017"/>
    <n v="4"/>
    <n v="2688.05"/>
    <n v="4722.6099999999997"/>
    <n v="-16202.39"/>
    <x v="0"/>
    <x v="2"/>
    <x v="0"/>
    <d v="2025-12-25T00:00:00"/>
    <x v="2"/>
    <x v="0"/>
    <s v="Consumer"/>
  </r>
  <r>
    <x v="886"/>
    <s v="P1017"/>
    <n v="4"/>
    <n v="2457.88"/>
    <n v="9531.89"/>
    <n v="-35669.68"/>
    <x v="0"/>
    <x v="2"/>
    <x v="0"/>
    <d v="2025-12-02T00:00:00"/>
    <x v="2"/>
    <x v="0"/>
    <s v="Consumer"/>
  </r>
  <r>
    <x v="882"/>
    <s v="P1017"/>
    <n v="3"/>
    <n v="2034.07"/>
    <n v="6782.31"/>
    <n v="-18312.86"/>
    <x v="0"/>
    <x v="2"/>
    <x v="1"/>
    <d v="2025-12-28T00:00:00"/>
    <x v="2"/>
    <x v="0"/>
    <s v="Small Business"/>
  </r>
  <r>
    <x v="883"/>
    <s v="P1017"/>
    <n v="4"/>
    <n v="3116.81"/>
    <n v="6782.31"/>
    <n v="-24012.43"/>
    <x v="1"/>
    <x v="2"/>
    <x v="2"/>
    <d v="2025-12-19T00:00:00"/>
    <x v="2"/>
    <x v="3"/>
    <s v="Corporate"/>
  </r>
  <r>
    <x v="887"/>
    <s v="P1018"/>
    <n v="1"/>
    <n v="7073.84"/>
    <n v="11668.5"/>
    <n v="-4594.66"/>
    <x v="1"/>
    <x v="1"/>
    <x v="1"/>
    <d v="2025-12-23T00:00:00"/>
    <x v="2"/>
    <x v="0"/>
    <s v="Small Business"/>
  </r>
  <r>
    <x v="888"/>
    <s v="P1018"/>
    <n v="1"/>
    <n v="6945.8"/>
    <n v="11668.5"/>
    <n v="-4722.7"/>
    <x v="2"/>
    <x v="1"/>
    <x v="0"/>
    <d v="2025-12-06T00:00:00"/>
    <x v="2"/>
    <x v="0"/>
    <s v="Consumer"/>
  </r>
  <r>
    <x v="889"/>
    <s v="P1018"/>
    <n v="4"/>
    <n v="30998.29"/>
    <n v="2625.04"/>
    <n v="20498.13"/>
    <x v="2"/>
    <x v="1"/>
    <x v="1"/>
    <d v="2025-12-16T00:00:00"/>
    <x v="2"/>
    <x v="0"/>
    <s v="Small Business"/>
  </r>
  <r>
    <x v="890"/>
    <s v="P1018"/>
    <n v="2"/>
    <n v="13974.81"/>
    <n v="11118.8"/>
    <n v="-8262.7899999999991"/>
    <x v="0"/>
    <x v="1"/>
    <x v="2"/>
    <d v="2025-12-20T00:00:00"/>
    <x v="2"/>
    <x v="0"/>
    <s v="Corporate"/>
  </r>
  <r>
    <x v="817"/>
    <s v="P1018"/>
    <n v="2"/>
    <n v="14288.36"/>
    <n v="4835.8999999999996"/>
    <n v="4616.5600000000013"/>
    <x v="2"/>
    <x v="1"/>
    <x v="0"/>
    <d v="2025-12-01T00:00:00"/>
    <x v="2"/>
    <x v="0"/>
    <s v="Consumer"/>
  </r>
  <r>
    <x v="820"/>
    <s v="P1019"/>
    <n v="1"/>
    <n v="8711"/>
    <n v="5412.91"/>
    <n v="3298.09"/>
    <x v="0"/>
    <x v="3"/>
    <x v="0"/>
    <d v="2025-12-01T00:00:00"/>
    <x v="2"/>
    <x v="1"/>
    <s v="Consumer"/>
  </r>
  <r>
    <x v="891"/>
    <s v="P1019"/>
    <n v="2"/>
    <n v="15513.64"/>
    <n v="9316.44"/>
    <n v="-3119.2400000000016"/>
    <x v="2"/>
    <x v="3"/>
    <x v="0"/>
    <d v="2025-12-28T00:00:00"/>
    <x v="2"/>
    <x v="3"/>
    <s v="Consumer"/>
  </r>
  <r>
    <x v="892"/>
    <s v="P1020"/>
    <n v="4"/>
    <n v="35955.42"/>
    <n v="10086.81"/>
    <n v="-4391.82"/>
    <x v="2"/>
    <x v="3"/>
    <x v="0"/>
    <d v="2025-12-16T00:00:00"/>
    <x v="2"/>
    <x v="0"/>
    <s v="Consumer"/>
  </r>
  <r>
    <x v="893"/>
    <s v="P1020"/>
    <n v="4"/>
    <n v="34918.68"/>
    <n v="1069.73"/>
    <n v="30639.760000000002"/>
    <x v="2"/>
    <x v="3"/>
    <x v="0"/>
    <d v="2025-02-25T00:00:00"/>
    <x v="3"/>
    <x v="0"/>
    <s v="Consumer"/>
  </r>
  <r>
    <x v="894"/>
    <s v="P1020"/>
    <n v="3"/>
    <n v="28410.6"/>
    <n v="6579.03"/>
    <n v="8673.5099999999984"/>
    <x v="0"/>
    <x v="3"/>
    <x v="1"/>
    <d v="2025-02-17T00:00:00"/>
    <x v="3"/>
    <x v="1"/>
    <s v="Small Business"/>
  </r>
  <r>
    <x v="895"/>
    <s v="P1021"/>
    <n v="4"/>
    <n v="13600.37"/>
    <n v="9148.31"/>
    <n v="-22992.869999999995"/>
    <x v="0"/>
    <x v="3"/>
    <x v="0"/>
    <d v="2025-02-08T00:00:00"/>
    <x v="3"/>
    <x v="0"/>
    <s v="Consumer"/>
  </r>
  <r>
    <x v="896"/>
    <s v="P1021"/>
    <n v="1"/>
    <n v="3270"/>
    <n v="10692.38"/>
    <n v="-7422.3799999999992"/>
    <x v="0"/>
    <x v="3"/>
    <x v="2"/>
    <d v="2025-02-20T00:00:00"/>
    <x v="3"/>
    <x v="1"/>
    <s v="Corporate"/>
  </r>
  <r>
    <x v="897"/>
    <s v="P1021"/>
    <n v="4"/>
    <n v="13304.36"/>
    <n v="474.93"/>
    <n v="11404.640000000001"/>
    <x v="0"/>
    <x v="3"/>
    <x v="2"/>
    <d v="2025-02-26T00:00:00"/>
    <x v="3"/>
    <x v="0"/>
    <s v="Corporate"/>
  </r>
  <r>
    <x v="898"/>
    <s v="P1021"/>
    <n v="2"/>
    <n v="6011.98"/>
    <n v="4806.74"/>
    <n v="-3601.5"/>
    <x v="0"/>
    <x v="3"/>
    <x v="0"/>
    <d v="2025-02-11T00:00:00"/>
    <x v="3"/>
    <x v="0"/>
    <s v="Consumer"/>
  </r>
  <r>
    <x v="899"/>
    <s v="P1022"/>
    <n v="3"/>
    <n v="32984.58"/>
    <n v="11367.74"/>
    <n v="-1118.6399999999994"/>
    <x v="1"/>
    <x v="1"/>
    <x v="2"/>
    <d v="2025-02-09T00:00:00"/>
    <x v="3"/>
    <x v="0"/>
    <s v="Corporate"/>
  </r>
  <r>
    <x v="900"/>
    <s v="P1022"/>
    <n v="1"/>
    <n v="11217.9"/>
    <n v="4640.09"/>
    <n v="6577.8099999999995"/>
    <x v="1"/>
    <x v="1"/>
    <x v="1"/>
    <d v="2025-02-07T00:00:00"/>
    <x v="3"/>
    <x v="0"/>
    <s v="Small Business"/>
  </r>
  <r>
    <x v="821"/>
    <s v="P1022"/>
    <n v="2"/>
    <n v="23733.77"/>
    <n v="7212.47"/>
    <n v="9308.83"/>
    <x v="0"/>
    <x v="1"/>
    <x v="0"/>
    <d v="2025-02-11T00:00:00"/>
    <x v="3"/>
    <x v="0"/>
    <s v="Consumer"/>
  </r>
  <r>
    <x v="901"/>
    <s v="P1022"/>
    <n v="3"/>
    <n v="34685.24"/>
    <n v="6782.31"/>
    <n v="14338.309999999998"/>
    <x v="2"/>
    <x v="1"/>
    <x v="0"/>
    <d v="2025-02-13T00:00:00"/>
    <x v="3"/>
    <x v="0"/>
    <s v="Consumer"/>
  </r>
  <r>
    <x v="811"/>
    <s v="P1023"/>
    <n v="4"/>
    <n v="3401.7"/>
    <n v="11668.5"/>
    <n v="-43272.3"/>
    <x v="0"/>
    <x v="5"/>
    <x v="0"/>
    <d v="2025-02-24T00:00:00"/>
    <x v="3"/>
    <x v="0"/>
    <s v="Consumer"/>
  </r>
  <r>
    <x v="902"/>
    <s v="P1023"/>
    <n v="3"/>
    <n v="3055.12"/>
    <n v="11732.81"/>
    <n v="-32143.31"/>
    <x v="2"/>
    <x v="5"/>
    <x v="2"/>
    <d v="2025-02-11T00:00:00"/>
    <x v="3"/>
    <x v="0"/>
    <s v="Corporate"/>
  </r>
  <r>
    <x v="903"/>
    <s v="P1023"/>
    <n v="1"/>
    <n v="947.35"/>
    <n v="1326.73"/>
    <n v="-379.38"/>
    <x v="1"/>
    <x v="5"/>
    <x v="2"/>
    <d v="2025-02-11T00:00:00"/>
    <x v="3"/>
    <x v="0"/>
    <s v="Corporate"/>
  </r>
  <r>
    <x v="904"/>
    <s v="P1023"/>
    <n v="4"/>
    <n v="3151.55"/>
    <n v="1326.73"/>
    <n v="-2155.37"/>
    <x v="0"/>
    <x v="5"/>
    <x v="0"/>
    <d v="2025-02-26T00:00:00"/>
    <x v="3"/>
    <x v="0"/>
    <s v="Consumer"/>
  </r>
  <r>
    <x v="874"/>
    <s v="P1023"/>
    <n v="2"/>
    <n v="2024.86"/>
    <n v="5931.04"/>
    <n v="-9837.2199999999993"/>
    <x v="0"/>
    <x v="5"/>
    <x v="2"/>
    <d v="2025-02-15T00:00:00"/>
    <x v="3"/>
    <x v="0"/>
    <s v="Corporate"/>
  </r>
  <r>
    <x v="905"/>
    <s v="P1023"/>
    <n v="4"/>
    <n v="3587.77"/>
    <n v="4539.2"/>
    <n v="-14569.029999999999"/>
    <x v="1"/>
    <x v="5"/>
    <x v="0"/>
    <d v="2025-02-24T00:00:00"/>
    <x v="3"/>
    <x v="3"/>
    <s v="Consumer"/>
  </r>
  <r>
    <x v="906"/>
    <s v="P1024"/>
    <n v="3"/>
    <n v="41298.14"/>
    <n v="5766.98"/>
    <n v="23997.200000000001"/>
    <x v="0"/>
    <x v="2"/>
    <x v="0"/>
    <d v="2025-02-22T00:00:00"/>
    <x v="3"/>
    <x v="3"/>
    <s v="Consumer"/>
  </r>
  <r>
    <x v="907"/>
    <s v="P1024"/>
    <n v="3"/>
    <n v="43599.39"/>
    <n v="6612.77"/>
    <n v="23761.079999999998"/>
    <x v="1"/>
    <x v="2"/>
    <x v="0"/>
    <d v="2025-02-07T00:00:00"/>
    <x v="3"/>
    <x v="0"/>
    <s v="Consumer"/>
  </r>
  <r>
    <x v="908"/>
    <s v="P1024"/>
    <n v="2"/>
    <n v="29967.58"/>
    <n v="516.61"/>
    <n v="28934.36"/>
    <x v="0"/>
    <x v="2"/>
    <x v="0"/>
    <d v="2025-02-27T00:00:00"/>
    <x v="3"/>
    <x v="0"/>
    <s v="Consumer"/>
  </r>
  <r>
    <x v="837"/>
    <s v="P1024"/>
    <n v="4"/>
    <n v="55500.02"/>
    <n v="9316.44"/>
    <n v="18234.259999999995"/>
    <x v="0"/>
    <x v="2"/>
    <x v="0"/>
    <d v="2025-02-24T00:00:00"/>
    <x v="3"/>
    <x v="0"/>
    <s v="Consumer"/>
  </r>
  <r>
    <x v="909"/>
    <s v="P1024"/>
    <n v="3"/>
    <n v="40876.97"/>
    <n v="11764.29"/>
    <n v="5584.0999999999985"/>
    <x v="0"/>
    <x v="2"/>
    <x v="0"/>
    <d v="2025-02-25T00:00:00"/>
    <x v="3"/>
    <x v="1"/>
    <s v="Consumer"/>
  </r>
  <r>
    <x v="910"/>
    <s v="P1025"/>
    <n v="3"/>
    <n v="52520.800000000003"/>
    <n v="4370.8"/>
    <n v="39408.400000000001"/>
    <x v="0"/>
    <x v="1"/>
    <x v="2"/>
    <d v="2025-02-11T00:00:00"/>
    <x v="3"/>
    <x v="0"/>
    <s v="Corporate"/>
  </r>
  <r>
    <x v="911"/>
    <s v="P1025"/>
    <n v="1"/>
    <n v="15972.01"/>
    <n v="4370.8"/>
    <n v="11601.21"/>
    <x v="1"/>
    <x v="1"/>
    <x v="0"/>
    <d v="2025-02-04T00:00:00"/>
    <x v="3"/>
    <x v="0"/>
    <s v="Consumer"/>
  </r>
  <r>
    <x v="842"/>
    <s v="P1025"/>
    <n v="1"/>
    <n v="14505.79"/>
    <n v="2249.48"/>
    <n v="12256.310000000001"/>
    <x v="0"/>
    <x v="1"/>
    <x v="0"/>
    <d v="2025-02-26T00:00:00"/>
    <x v="3"/>
    <x v="0"/>
    <s v="Consumer"/>
  </r>
  <r>
    <x v="912"/>
    <s v="P1025"/>
    <n v="1"/>
    <n v="16340.45"/>
    <n v="2249.48"/>
    <n v="14090.970000000001"/>
    <x v="1"/>
    <x v="1"/>
    <x v="2"/>
    <d v="2025-02-10T00:00:00"/>
    <x v="3"/>
    <x v="3"/>
    <s v="Corporate"/>
  </r>
  <r>
    <x v="913"/>
    <s v="P1025"/>
    <n v="3"/>
    <n v="40526.15"/>
    <n v="6163.24"/>
    <n v="22036.43"/>
    <x v="0"/>
    <x v="1"/>
    <x v="0"/>
    <d v="2025-02-25T00:00:00"/>
    <x v="3"/>
    <x v="3"/>
    <s v="Consumer"/>
  </r>
  <r>
    <x v="914"/>
    <s v="P1025"/>
    <n v="3"/>
    <n v="52163.360000000001"/>
    <n v="2935.19"/>
    <n v="43357.79"/>
    <x v="1"/>
    <x v="1"/>
    <x v="0"/>
    <d v="2025-02-26T00:00:00"/>
    <x v="3"/>
    <x v="0"/>
    <s v="Consumer"/>
  </r>
  <r>
    <x v="915"/>
    <s v="P1026"/>
    <n v="3"/>
    <n v="16544.23"/>
    <n v="4740.6000000000004"/>
    <n v="2322.4299999999985"/>
    <x v="1"/>
    <x v="3"/>
    <x v="1"/>
    <d v="2025-01-08T00:00:00"/>
    <x v="4"/>
    <x v="0"/>
    <s v="Small Business"/>
  </r>
  <r>
    <x v="910"/>
    <s v="P1026"/>
    <n v="1"/>
    <n v="6391.47"/>
    <n v="10361.65"/>
    <n v="-3970.1799999999994"/>
    <x v="2"/>
    <x v="3"/>
    <x v="2"/>
    <d v="2025-01-21T00:00:00"/>
    <x v="4"/>
    <x v="0"/>
    <s v="Corporate"/>
  </r>
  <r>
    <x v="916"/>
    <s v="P1026"/>
    <n v="1"/>
    <n v="5872.15"/>
    <n v="7144.88"/>
    <n v="-1272.7300000000005"/>
    <x v="1"/>
    <x v="3"/>
    <x v="0"/>
    <d v="2025-01-27T00:00:00"/>
    <x v="4"/>
    <x v="0"/>
    <s v="Consumer"/>
  </r>
  <r>
    <x v="917"/>
    <s v="P1026"/>
    <n v="2"/>
    <n v="10883.91"/>
    <n v="2831.41"/>
    <n v="5221.09"/>
    <x v="1"/>
    <x v="3"/>
    <x v="0"/>
    <d v="2025-01-14T00:00:00"/>
    <x v="4"/>
    <x v="0"/>
    <s v="Consumer"/>
  </r>
  <r>
    <x v="837"/>
    <s v="P1026"/>
    <n v="4"/>
    <n v="26899.54"/>
    <n v="2831.41"/>
    <n v="15573.900000000001"/>
    <x v="0"/>
    <x v="3"/>
    <x v="0"/>
    <d v="2025-01-29T00:00:00"/>
    <x v="4"/>
    <x v="0"/>
    <s v="Consumer"/>
  </r>
  <r>
    <x v="918"/>
    <s v="P1026"/>
    <n v="4"/>
    <n v="20714.54"/>
    <n v="5483.96"/>
    <n v="-1221.2999999999993"/>
    <x v="0"/>
    <x v="3"/>
    <x v="0"/>
    <d v="2025-01-01T00:00:00"/>
    <x v="4"/>
    <x v="0"/>
    <s v="Consumer"/>
  </r>
  <r>
    <x v="919"/>
    <s v="P1026"/>
    <n v="4"/>
    <n v="24191.14"/>
    <n v="5483.96"/>
    <n v="2255.2999999999993"/>
    <x v="0"/>
    <x v="3"/>
    <x v="0"/>
    <d v="2025-01-20T00:00:00"/>
    <x v="4"/>
    <x v="0"/>
    <s v="Consumer"/>
  </r>
  <r>
    <x v="887"/>
    <s v="P1027"/>
    <n v="1"/>
    <n v="9122.07"/>
    <n v="10692.38"/>
    <n v="-1570.3099999999995"/>
    <x v="0"/>
    <x v="0"/>
    <x v="1"/>
    <d v="2025-01-21T00:00:00"/>
    <x v="4"/>
    <x v="0"/>
    <s v="Small Business"/>
  </r>
  <r>
    <x v="920"/>
    <s v="P1027"/>
    <n v="4"/>
    <n v="36461.24"/>
    <n v="4535.12"/>
    <n v="18320.759999999998"/>
    <x v="1"/>
    <x v="0"/>
    <x v="0"/>
    <d v="2025-01-01T00:00:00"/>
    <x v="4"/>
    <x v="3"/>
    <s v="Consumer"/>
  </r>
  <r>
    <x v="921"/>
    <s v="P1028"/>
    <n v="3"/>
    <n v="19872.759999999998"/>
    <n v="9178.6"/>
    <n v="-7663.0400000000045"/>
    <x v="1"/>
    <x v="4"/>
    <x v="0"/>
    <d v="2025-01-27T00:00:00"/>
    <x v="4"/>
    <x v="0"/>
    <s v="Consumer"/>
  </r>
  <r>
    <x v="922"/>
    <s v="P1028"/>
    <n v="4"/>
    <n v="23112.53"/>
    <n v="4176.26"/>
    <n v="6407.489999999998"/>
    <x v="2"/>
    <x v="4"/>
    <x v="0"/>
    <d v="2025-01-07T00:00:00"/>
    <x v="4"/>
    <x v="0"/>
    <s v="Consumer"/>
  </r>
  <r>
    <x v="877"/>
    <s v="P1028"/>
    <n v="1"/>
    <n v="6375.97"/>
    <n v="4176.26"/>
    <n v="2199.71"/>
    <x v="2"/>
    <x v="4"/>
    <x v="2"/>
    <d v="2025-01-26T00:00:00"/>
    <x v="4"/>
    <x v="0"/>
    <s v="Corporate"/>
  </r>
  <r>
    <x v="923"/>
    <s v="P1028"/>
    <n v="4"/>
    <n v="22835"/>
    <n v="4176.26"/>
    <n v="6129.9599999999991"/>
    <x v="2"/>
    <x v="4"/>
    <x v="0"/>
    <d v="2025-01-31T00:00:00"/>
    <x v="4"/>
    <x v="0"/>
    <s v="Consumer"/>
  </r>
  <r>
    <x v="924"/>
    <s v="P1028"/>
    <n v="3"/>
    <n v="17800.009999999998"/>
    <n v="9531.89"/>
    <n v="-10795.66"/>
    <x v="1"/>
    <x v="4"/>
    <x v="0"/>
    <d v="2025-01-04T00:00:00"/>
    <x v="4"/>
    <x v="0"/>
    <s v="Consumer"/>
  </r>
  <r>
    <x v="925"/>
    <s v="P1028"/>
    <n v="1"/>
    <n v="6246.49"/>
    <n v="10188.6"/>
    <n v="-3942.1100000000006"/>
    <x v="0"/>
    <x v="4"/>
    <x v="2"/>
    <d v="2025-01-07T00:00:00"/>
    <x v="4"/>
    <x v="0"/>
    <s v="Corporate"/>
  </r>
  <r>
    <x v="926"/>
    <s v="P1028"/>
    <n v="4"/>
    <n v="26420.94"/>
    <n v="7025.62"/>
    <n v="-1681.5400000000009"/>
    <x v="1"/>
    <x v="4"/>
    <x v="0"/>
    <d v="2025-01-28T00:00:00"/>
    <x v="4"/>
    <x v="0"/>
    <s v="Consumer"/>
  </r>
  <r>
    <x v="812"/>
    <s v="P1029"/>
    <n v="4"/>
    <n v="1087.5899999999999"/>
    <n v="1397.32"/>
    <n v="-4501.6899999999996"/>
    <x v="0"/>
    <x v="1"/>
    <x v="2"/>
    <d v="2025-01-07T00:00:00"/>
    <x v="4"/>
    <x v="0"/>
    <s v="Corporate"/>
  </r>
  <r>
    <x v="927"/>
    <s v="P1029"/>
    <n v="4"/>
    <n v="1315.87"/>
    <n v="6453.17"/>
    <n v="-24496.81"/>
    <x v="1"/>
    <x v="1"/>
    <x v="0"/>
    <d v="2025-01-10T00:00:00"/>
    <x v="4"/>
    <x v="0"/>
    <s v="Consumer"/>
  </r>
  <r>
    <x v="928"/>
    <s v="P1029"/>
    <n v="1"/>
    <n v="321.17"/>
    <n v="2625.04"/>
    <n v="-2303.87"/>
    <x v="2"/>
    <x v="1"/>
    <x v="2"/>
    <d v="2025-01-11T00:00:00"/>
    <x v="4"/>
    <x v="3"/>
    <s v="Corporate"/>
  </r>
  <r>
    <x v="929"/>
    <s v="P1030"/>
    <n v="4"/>
    <n v="29483.63"/>
    <n v="11118.8"/>
    <n v="-14991.569999999996"/>
    <x v="1"/>
    <x v="1"/>
    <x v="1"/>
    <d v="2025-01-09T00:00:00"/>
    <x v="4"/>
    <x v="0"/>
    <s v="Small Business"/>
  </r>
  <r>
    <x v="930"/>
    <s v="P1030"/>
    <n v="1"/>
    <n v="5667.51"/>
    <n v="1691.07"/>
    <n v="3976.4400000000005"/>
    <x v="0"/>
    <x v="1"/>
    <x v="0"/>
    <d v="2025-01-16T00:00:00"/>
    <x v="4"/>
    <x v="0"/>
    <s v="Consumer"/>
  </r>
  <r>
    <x v="905"/>
    <s v="P1030"/>
    <n v="4"/>
    <n v="22854.52"/>
    <n v="5766.98"/>
    <n v="-213.39999999999782"/>
    <x v="2"/>
    <x v="1"/>
    <x v="0"/>
    <d v="2025-01-20T00:00:00"/>
    <x v="4"/>
    <x v="3"/>
    <s v="Consumer"/>
  </r>
  <r>
    <x v="931"/>
    <s v="P1031"/>
    <n v="1"/>
    <n v="13873.88"/>
    <n v="1195.19"/>
    <n v="12678.689999999999"/>
    <x v="2"/>
    <x v="2"/>
    <x v="0"/>
    <d v="2025-01-02T00:00:00"/>
    <x v="4"/>
    <x v="0"/>
    <s v="Consumer"/>
  </r>
  <r>
    <x v="932"/>
    <s v="P1031"/>
    <n v="1"/>
    <n v="15202.23"/>
    <n v="7341.5"/>
    <n v="7860.73"/>
    <x v="0"/>
    <x v="2"/>
    <x v="1"/>
    <d v="2025-01-03T00:00:00"/>
    <x v="4"/>
    <x v="0"/>
    <s v="Small Business"/>
  </r>
  <r>
    <x v="933"/>
    <s v="P1032"/>
    <n v="3"/>
    <n v="33266.01"/>
    <n v="11764.29"/>
    <n v="-2026.8600000000006"/>
    <x v="1"/>
    <x v="2"/>
    <x v="2"/>
    <d v="2025-01-27T00:00:00"/>
    <x v="4"/>
    <x v="0"/>
    <s v="Corporate"/>
  </r>
  <r>
    <x v="934"/>
    <s v="P1032"/>
    <n v="4"/>
    <n v="44476.26"/>
    <n v="2144.79"/>
    <n v="35897.100000000006"/>
    <x v="0"/>
    <x v="2"/>
    <x v="0"/>
    <d v="2025-01-26T00:00:00"/>
    <x v="4"/>
    <x v="0"/>
    <s v="Consumer"/>
  </r>
  <r>
    <x v="935"/>
    <s v="P1033"/>
    <n v="2"/>
    <n v="3652.17"/>
    <n v="2249.48"/>
    <n v="-846.79"/>
    <x v="0"/>
    <x v="1"/>
    <x v="1"/>
    <d v="2025-01-19T00:00:00"/>
    <x v="4"/>
    <x v="0"/>
    <s v="Small Business"/>
  </r>
  <r>
    <x v="936"/>
    <s v="P1033"/>
    <n v="3"/>
    <n v="5292.47"/>
    <n v="6163.24"/>
    <n v="-13197.25"/>
    <x v="0"/>
    <x v="1"/>
    <x v="0"/>
    <d v="2025-01-30T00:00:00"/>
    <x v="4"/>
    <x v="3"/>
    <s v="Consumer"/>
  </r>
  <r>
    <x v="923"/>
    <s v="P1033"/>
    <n v="4"/>
    <n v="6478.13"/>
    <n v="8177.04"/>
    <n v="-26230.03"/>
    <x v="2"/>
    <x v="1"/>
    <x v="0"/>
    <d v="2025-01-10T00:00:00"/>
    <x v="4"/>
    <x v="0"/>
    <s v="Consumer"/>
  </r>
  <r>
    <x v="937"/>
    <s v="P1033"/>
    <n v="2"/>
    <n v="4172.05"/>
    <n v="2935.19"/>
    <n v="-1698.33"/>
    <x v="0"/>
    <x v="1"/>
    <x v="1"/>
    <d v="2025-01-29T00:00:00"/>
    <x v="4"/>
    <x v="0"/>
    <s v="Small Business"/>
  </r>
  <r>
    <x v="938"/>
    <s v="P1033"/>
    <n v="4"/>
    <n v="8413.81"/>
    <n v="2935.19"/>
    <n v="-3326.9500000000007"/>
    <x v="0"/>
    <x v="1"/>
    <x v="1"/>
    <d v="2025-01-16T00:00:00"/>
    <x v="4"/>
    <x v="0"/>
    <s v="Small Business"/>
  </r>
  <r>
    <x v="939"/>
    <s v="P1033"/>
    <n v="4"/>
    <n v="8487.7900000000009"/>
    <n v="2935.19"/>
    <n v="-3252.9699999999993"/>
    <x v="1"/>
    <x v="1"/>
    <x v="2"/>
    <d v="2025-01-12T00:00:00"/>
    <x v="4"/>
    <x v="0"/>
    <s v="Corporate"/>
  </r>
  <r>
    <x v="940"/>
    <s v="P1033"/>
    <n v="3"/>
    <n v="6078.87"/>
    <n v="4740.6000000000004"/>
    <n v="-8142.9300000000012"/>
    <x v="2"/>
    <x v="1"/>
    <x v="0"/>
    <d v="2025-07-10T00:00:00"/>
    <x v="5"/>
    <x v="0"/>
    <s v="Consumer"/>
  </r>
  <r>
    <x v="941"/>
    <s v="P1033"/>
    <n v="1"/>
    <n v="1788.65"/>
    <n v="10244.32"/>
    <n v="-8455.67"/>
    <x v="1"/>
    <x v="1"/>
    <x v="0"/>
    <d v="2025-07-01T00:00:00"/>
    <x v="5"/>
    <x v="3"/>
    <s v="Consumer"/>
  </r>
  <r>
    <x v="942"/>
    <s v="P1033"/>
    <n v="4"/>
    <n v="8290.34"/>
    <n v="4936.1899999999996"/>
    <n v="-11454.419999999998"/>
    <x v="0"/>
    <x v="1"/>
    <x v="0"/>
    <d v="2025-07-08T00:00:00"/>
    <x v="5"/>
    <x v="0"/>
    <s v="Consumer"/>
  </r>
  <r>
    <x v="943"/>
    <s v="P1034"/>
    <n v="3"/>
    <n v="40355.96"/>
    <n v="10692.38"/>
    <n v="8278.82"/>
    <x v="0"/>
    <x v="3"/>
    <x v="2"/>
    <d v="2025-07-25T00:00:00"/>
    <x v="5"/>
    <x v="0"/>
    <s v="Corporate"/>
  </r>
  <r>
    <x v="944"/>
    <s v="P1034"/>
    <n v="1"/>
    <n v="11977.56"/>
    <n v="6380.88"/>
    <n v="5596.6799999999994"/>
    <x v="1"/>
    <x v="3"/>
    <x v="2"/>
    <d v="2025-07-04T00:00:00"/>
    <x v="5"/>
    <x v="0"/>
    <s v="Corporate"/>
  </r>
  <r>
    <x v="945"/>
    <s v="P1034"/>
    <n v="4"/>
    <n v="47846.8"/>
    <n v="6380.88"/>
    <n v="22323.280000000002"/>
    <x v="1"/>
    <x v="3"/>
    <x v="2"/>
    <d v="2025-07-28T00:00:00"/>
    <x v="5"/>
    <x v="2"/>
    <s v="Corporate"/>
  </r>
  <r>
    <x v="946"/>
    <s v="P1035"/>
    <n v="2"/>
    <n v="16225.58"/>
    <n v="11367.74"/>
    <n v="-6509.9"/>
    <x v="2"/>
    <x v="4"/>
    <x v="0"/>
    <d v="2025-07-30T00:00:00"/>
    <x v="5"/>
    <x v="0"/>
    <s v="Consumer"/>
  </r>
  <r>
    <x v="947"/>
    <s v="P1035"/>
    <n v="1"/>
    <n v="8247.7099999999991"/>
    <n v="4640.09"/>
    <n v="3607.619999999999"/>
    <x v="1"/>
    <x v="4"/>
    <x v="2"/>
    <d v="2025-07-08T00:00:00"/>
    <x v="5"/>
    <x v="1"/>
    <s v="Corporate"/>
  </r>
  <r>
    <x v="873"/>
    <s v="P1035"/>
    <n v="4"/>
    <n v="34516.5"/>
    <n v="4722.6099999999997"/>
    <n v="15626.060000000001"/>
    <x v="2"/>
    <x v="4"/>
    <x v="0"/>
    <d v="2025-07-17T00:00:00"/>
    <x v="5"/>
    <x v="0"/>
    <s v="Consumer"/>
  </r>
  <r>
    <x v="831"/>
    <s v="P1036"/>
    <n v="4"/>
    <n v="60640.04"/>
    <n v="6453.17"/>
    <n v="34827.360000000001"/>
    <x v="1"/>
    <x v="2"/>
    <x v="2"/>
    <d v="2025-07-08T00:00:00"/>
    <x v="5"/>
    <x v="0"/>
    <s v="Corporate"/>
  </r>
  <r>
    <x v="948"/>
    <s v="P1037"/>
    <n v="4"/>
    <n v="39114.26"/>
    <n v="11118.8"/>
    <n v="-5360.9399999999951"/>
    <x v="1"/>
    <x v="3"/>
    <x v="2"/>
    <d v="2025-07-23T00:00:00"/>
    <x v="5"/>
    <x v="0"/>
    <s v="Corporate"/>
  </r>
  <r>
    <x v="938"/>
    <s v="P1037"/>
    <n v="3"/>
    <n v="30984.49"/>
    <n v="11118.8"/>
    <n v="-2371.9099999999926"/>
    <x v="0"/>
    <x v="3"/>
    <x v="1"/>
    <d v="2025-07-24T00:00:00"/>
    <x v="5"/>
    <x v="0"/>
    <s v="Small Business"/>
  </r>
  <r>
    <x v="949"/>
    <s v="P1037"/>
    <n v="1"/>
    <n v="10336.65"/>
    <n v="11118.8"/>
    <n v="-782.14999999999964"/>
    <x v="1"/>
    <x v="3"/>
    <x v="0"/>
    <d v="2025-07-30T00:00:00"/>
    <x v="5"/>
    <x v="0"/>
    <s v="Consumer"/>
  </r>
  <r>
    <x v="849"/>
    <s v="P1037"/>
    <n v="1"/>
    <n v="8088.53"/>
    <n v="5057.68"/>
    <n v="3030.8499999999995"/>
    <x v="0"/>
    <x v="3"/>
    <x v="0"/>
    <d v="2025-07-27T00:00:00"/>
    <x v="5"/>
    <x v="0"/>
    <s v="Consumer"/>
  </r>
  <r>
    <x v="950"/>
    <s v="P1037"/>
    <n v="1"/>
    <n v="8663.41"/>
    <n v="4835.8999999999996"/>
    <n v="3827.51"/>
    <x v="1"/>
    <x v="3"/>
    <x v="1"/>
    <d v="2025-07-06T00:00:00"/>
    <x v="5"/>
    <x v="0"/>
    <s v="Small Business"/>
  </r>
  <r>
    <x v="951"/>
    <s v="P1037"/>
    <n v="4"/>
    <n v="40015.65"/>
    <n v="4835.8999999999996"/>
    <n v="20672.050000000003"/>
    <x v="1"/>
    <x v="3"/>
    <x v="2"/>
    <d v="2025-07-08T00:00:00"/>
    <x v="5"/>
    <x v="3"/>
    <s v="Corporate"/>
  </r>
  <r>
    <x v="847"/>
    <s v="P1038"/>
    <n v="4"/>
    <n v="40743.21"/>
    <n v="5931.04"/>
    <n v="17019.05"/>
    <x v="0"/>
    <x v="0"/>
    <x v="0"/>
    <d v="2025-07-14T00:00:00"/>
    <x v="5"/>
    <x v="0"/>
    <s v="Consumer"/>
  </r>
  <r>
    <x v="812"/>
    <s v="P1038"/>
    <n v="1"/>
    <n v="11143.13"/>
    <n v="5931.04"/>
    <n v="5212.0899999999992"/>
    <x v="1"/>
    <x v="0"/>
    <x v="2"/>
    <d v="2025-07-19T00:00:00"/>
    <x v="5"/>
    <x v="0"/>
    <s v="Corporate"/>
  </r>
  <r>
    <x v="952"/>
    <s v="P1039"/>
    <n v="4"/>
    <n v="7864.91"/>
    <n v="11764.29"/>
    <n v="-39192.25"/>
    <x v="0"/>
    <x v="2"/>
    <x v="1"/>
    <d v="2025-07-30T00:00:00"/>
    <x v="5"/>
    <x v="0"/>
    <s v="Small Business"/>
  </r>
  <r>
    <x v="939"/>
    <s v="P1039"/>
    <n v="4"/>
    <n v="9006.7199999999993"/>
    <n v="5812.86"/>
    <n v="-14244.72"/>
    <x v="2"/>
    <x v="2"/>
    <x v="2"/>
    <d v="2025-07-01T00:00:00"/>
    <x v="5"/>
    <x v="0"/>
    <s v="Corporate"/>
  </r>
  <r>
    <x v="953"/>
    <s v="P1039"/>
    <n v="2"/>
    <n v="3781"/>
    <n v="2144.79"/>
    <n v="-508.57999999999993"/>
    <x v="0"/>
    <x v="2"/>
    <x v="0"/>
    <d v="2025-07-07T00:00:00"/>
    <x v="5"/>
    <x v="0"/>
    <s v="Consumer"/>
  </r>
  <r>
    <x v="954"/>
    <s v="P1039"/>
    <n v="1"/>
    <n v="1805.21"/>
    <n v="2144.79"/>
    <n v="-339.57999999999993"/>
    <x v="0"/>
    <x v="2"/>
    <x v="1"/>
    <d v="2025-07-29T00:00:00"/>
    <x v="5"/>
    <x v="0"/>
    <s v="Small Business"/>
  </r>
  <r>
    <x v="815"/>
    <s v="P1039"/>
    <n v="3"/>
    <n v="6674.1"/>
    <n v="4370.8"/>
    <n v="-6438.3000000000011"/>
    <x v="0"/>
    <x v="2"/>
    <x v="0"/>
    <d v="2025-07-18T00:00:00"/>
    <x v="5"/>
    <x v="2"/>
    <s v="Consumer"/>
  </r>
  <r>
    <x v="955"/>
    <s v="P1040"/>
    <n v="2"/>
    <n v="4986.9799999999996"/>
    <n v="4936.1899999999996"/>
    <n v="-4885.3999999999996"/>
    <x v="1"/>
    <x v="3"/>
    <x v="0"/>
    <d v="2025-06-30T00:00:00"/>
    <x v="6"/>
    <x v="0"/>
    <s v="Consumer"/>
  </r>
  <r>
    <x v="956"/>
    <s v="P1040"/>
    <n v="3"/>
    <n v="8140.76"/>
    <n v="4936.1899999999996"/>
    <n v="-6667.8099999999995"/>
    <x v="0"/>
    <x v="3"/>
    <x v="1"/>
    <d v="2025-06-18T00:00:00"/>
    <x v="6"/>
    <x v="0"/>
    <s v="Small Business"/>
  </r>
  <r>
    <x v="957"/>
    <s v="P1040"/>
    <n v="2"/>
    <n v="6194.02"/>
    <n v="10361.65"/>
    <n v="-14529.279999999999"/>
    <x v="0"/>
    <x v="3"/>
    <x v="2"/>
    <d v="2025-06-10T00:00:00"/>
    <x v="6"/>
    <x v="0"/>
    <s v="Corporate"/>
  </r>
  <r>
    <x v="958"/>
    <s v="P1040"/>
    <n v="1"/>
    <n v="3214.59"/>
    <n v="10361.65"/>
    <n v="-7147.0599999999995"/>
    <x v="1"/>
    <x v="3"/>
    <x v="2"/>
    <d v="2025-06-27T00:00:00"/>
    <x v="6"/>
    <x v="0"/>
    <s v="Corporate"/>
  </r>
  <r>
    <x v="959"/>
    <s v="P1041"/>
    <n v="4"/>
    <n v="58435.7"/>
    <n v="5483.96"/>
    <n v="36499.86"/>
    <x v="0"/>
    <x v="3"/>
    <x v="0"/>
    <d v="2025-06-14T00:00:00"/>
    <x v="6"/>
    <x v="0"/>
    <s v="Consumer"/>
  </r>
  <r>
    <x v="960"/>
    <s v="P1041"/>
    <n v="1"/>
    <n v="16704.400000000001"/>
    <n v="7802.03"/>
    <n v="8902.3700000000026"/>
    <x v="0"/>
    <x v="3"/>
    <x v="0"/>
    <d v="2025-06-20T00:00:00"/>
    <x v="6"/>
    <x v="0"/>
    <s v="Consumer"/>
  </r>
  <r>
    <x v="961"/>
    <s v="P1042"/>
    <n v="2"/>
    <n v="9279.6"/>
    <n v="4176.26"/>
    <n v="927.07999999999993"/>
    <x v="2"/>
    <x v="4"/>
    <x v="0"/>
    <d v="2025-06-30T00:00:00"/>
    <x v="6"/>
    <x v="0"/>
    <s v="Consumer"/>
  </r>
  <r>
    <x v="962"/>
    <s v="P1042"/>
    <n v="1"/>
    <n v="3462.71"/>
    <n v="4176.26"/>
    <n v="-713.55000000000018"/>
    <x v="0"/>
    <x v="4"/>
    <x v="0"/>
    <d v="2025-06-22T00:00:00"/>
    <x v="6"/>
    <x v="0"/>
    <s v="Consumer"/>
  </r>
  <r>
    <x v="963"/>
    <s v="P1042"/>
    <n v="4"/>
    <n v="13630.9"/>
    <n v="4640.09"/>
    <n v="-4929.4600000000009"/>
    <x v="2"/>
    <x v="4"/>
    <x v="0"/>
    <d v="2025-06-04T00:00:00"/>
    <x v="6"/>
    <x v="0"/>
    <s v="Consumer"/>
  </r>
  <r>
    <x v="936"/>
    <s v="P1043"/>
    <n v="1"/>
    <n v="16252.67"/>
    <n v="1397.32"/>
    <n v="14855.35"/>
    <x v="0"/>
    <x v="4"/>
    <x v="0"/>
    <d v="2025-06-14T00:00:00"/>
    <x v="6"/>
    <x v="3"/>
    <s v="Consumer"/>
  </r>
  <r>
    <x v="964"/>
    <s v="P1043"/>
    <n v="2"/>
    <n v="30522.79"/>
    <n v="1759.1"/>
    <n v="27004.59"/>
    <x v="0"/>
    <x v="4"/>
    <x v="0"/>
    <d v="2025-06-26T00:00:00"/>
    <x v="6"/>
    <x v="3"/>
    <s v="Consumer"/>
  </r>
  <r>
    <x v="965"/>
    <s v="P1043"/>
    <n v="1"/>
    <n v="18309.79"/>
    <n v="2625.04"/>
    <n v="15684.75"/>
    <x v="0"/>
    <x v="4"/>
    <x v="2"/>
    <d v="2025-06-04T00:00:00"/>
    <x v="6"/>
    <x v="0"/>
    <s v="Corporate"/>
  </r>
  <r>
    <x v="823"/>
    <s v="P1043"/>
    <n v="2"/>
    <n v="32490.92"/>
    <n v="11118.8"/>
    <n v="10253.32"/>
    <x v="1"/>
    <x v="4"/>
    <x v="0"/>
    <d v="2025-06-01T00:00:00"/>
    <x v="6"/>
    <x v="0"/>
    <s v="Consumer"/>
  </r>
  <r>
    <x v="966"/>
    <s v="P1043"/>
    <n v="1"/>
    <n v="17477.400000000001"/>
    <n v="4835.8999999999996"/>
    <n v="12641.500000000002"/>
    <x v="0"/>
    <x v="4"/>
    <x v="0"/>
    <d v="2025-06-30T00:00:00"/>
    <x v="6"/>
    <x v="1"/>
    <s v="Consumer"/>
  </r>
  <r>
    <x v="967"/>
    <s v="P1044"/>
    <n v="2"/>
    <n v="19115.669999999998"/>
    <n v="5931.04"/>
    <n v="7253.5899999999983"/>
    <x v="0"/>
    <x v="0"/>
    <x v="2"/>
    <d v="2025-06-18T00:00:00"/>
    <x v="6"/>
    <x v="0"/>
    <s v="Corporate"/>
  </r>
  <r>
    <x v="968"/>
    <s v="P1044"/>
    <n v="1"/>
    <n v="8791.48"/>
    <n v="5931.04"/>
    <n v="2860.4399999999996"/>
    <x v="1"/>
    <x v="0"/>
    <x v="1"/>
    <d v="2025-06-29T00:00:00"/>
    <x v="6"/>
    <x v="1"/>
    <s v="Small Business"/>
  </r>
  <r>
    <x v="969"/>
    <s v="P1044"/>
    <n v="3"/>
    <n v="31896.87"/>
    <n v="10050.44"/>
    <n v="1745.5499999999993"/>
    <x v="1"/>
    <x v="0"/>
    <x v="0"/>
    <d v="2025-06-07T00:00:00"/>
    <x v="6"/>
    <x v="1"/>
    <s v="Consumer"/>
  </r>
  <r>
    <x v="871"/>
    <s v="P1044"/>
    <n v="3"/>
    <n v="28896.76"/>
    <n v="11939.07"/>
    <n v="-6920.4500000000007"/>
    <x v="1"/>
    <x v="0"/>
    <x v="0"/>
    <d v="2025-06-28T00:00:00"/>
    <x v="6"/>
    <x v="0"/>
    <s v="Consumer"/>
  </r>
  <r>
    <x v="970"/>
    <s v="P1044"/>
    <n v="3"/>
    <n v="31758.77"/>
    <n v="1946.27"/>
    <n v="25919.96"/>
    <x v="0"/>
    <x v="0"/>
    <x v="0"/>
    <d v="2025-06-30T00:00:00"/>
    <x v="6"/>
    <x v="0"/>
    <s v="Consumer"/>
  </r>
  <r>
    <x v="820"/>
    <s v="P1045"/>
    <n v="2"/>
    <n v="4848.2"/>
    <n v="11653.29"/>
    <n v="-18458.38"/>
    <x v="2"/>
    <x v="3"/>
    <x v="0"/>
    <d v="2025-06-04T00:00:00"/>
    <x v="6"/>
    <x v="1"/>
    <s v="Consumer"/>
  </r>
  <r>
    <x v="971"/>
    <s v="P1045"/>
    <n v="3"/>
    <n v="6722.19"/>
    <n v="11653.29"/>
    <n v="-28237.680000000004"/>
    <x v="1"/>
    <x v="3"/>
    <x v="0"/>
    <d v="2025-06-07T00:00:00"/>
    <x v="6"/>
    <x v="0"/>
    <s v="Consumer"/>
  </r>
  <r>
    <x v="972"/>
    <s v="P1046"/>
    <n v="3"/>
    <n v="4584.79"/>
    <n v="2249.48"/>
    <n v="-2163.6500000000005"/>
    <x v="0"/>
    <x v="5"/>
    <x v="0"/>
    <d v="2025-06-27T00:00:00"/>
    <x v="6"/>
    <x v="0"/>
    <s v="Consumer"/>
  </r>
  <r>
    <x v="973"/>
    <s v="P1046"/>
    <n v="2"/>
    <n v="4209.58"/>
    <n v="2249.48"/>
    <n v="-289.38000000000011"/>
    <x v="0"/>
    <x v="5"/>
    <x v="0"/>
    <d v="2025-06-25T00:00:00"/>
    <x v="6"/>
    <x v="0"/>
    <s v="Consumer"/>
  </r>
  <r>
    <x v="928"/>
    <s v="P1046"/>
    <n v="1"/>
    <n v="2094.48"/>
    <n v="2935.19"/>
    <n v="-840.71"/>
    <x v="0"/>
    <x v="5"/>
    <x v="2"/>
    <d v="2025-06-10T00:00:00"/>
    <x v="6"/>
    <x v="3"/>
    <s v="Corporate"/>
  </r>
  <r>
    <x v="956"/>
    <s v="P1047"/>
    <n v="1"/>
    <n v="4276.22"/>
    <n v="1069.73"/>
    <n v="3206.4900000000002"/>
    <x v="2"/>
    <x v="3"/>
    <x v="1"/>
    <d v="2025-03-15T00:00:00"/>
    <x v="7"/>
    <x v="0"/>
    <s v="Small Business"/>
  </r>
  <r>
    <x v="974"/>
    <s v="P1047"/>
    <n v="3"/>
    <n v="10406.629999999999"/>
    <n v="6579.03"/>
    <n v="-9330.4600000000009"/>
    <x v="2"/>
    <x v="3"/>
    <x v="2"/>
    <d v="2025-03-09T00:00:00"/>
    <x v="7"/>
    <x v="0"/>
    <s v="Corporate"/>
  </r>
  <r>
    <x v="882"/>
    <s v="P1047"/>
    <n v="3"/>
    <n v="11224.88"/>
    <n v="2831.41"/>
    <n v="2730.6499999999996"/>
    <x v="1"/>
    <x v="3"/>
    <x v="1"/>
    <d v="2025-03-28T00:00:00"/>
    <x v="7"/>
    <x v="0"/>
    <s v="Small Business"/>
  </r>
  <r>
    <x v="975"/>
    <s v="P1047"/>
    <n v="4"/>
    <n v="14368.98"/>
    <n v="2831.41"/>
    <n v="3043.34"/>
    <x v="0"/>
    <x v="3"/>
    <x v="0"/>
    <d v="2025-03-22T00:00:00"/>
    <x v="7"/>
    <x v="0"/>
    <s v="Consumer"/>
  </r>
  <r>
    <x v="976"/>
    <s v="P1048"/>
    <n v="4"/>
    <n v="73204.31"/>
    <n v="9148.31"/>
    <n v="36611.07"/>
    <x v="0"/>
    <x v="4"/>
    <x v="0"/>
    <d v="2025-03-31T00:00:00"/>
    <x v="7"/>
    <x v="0"/>
    <s v="Consumer"/>
  </r>
  <r>
    <x v="977"/>
    <s v="P1048"/>
    <n v="1"/>
    <n v="14182.5"/>
    <n v="1321.65"/>
    <n v="12860.85"/>
    <x v="1"/>
    <x v="4"/>
    <x v="0"/>
    <d v="2025-03-17T00:00:00"/>
    <x v="7"/>
    <x v="0"/>
    <s v="Consumer"/>
  </r>
  <r>
    <x v="978"/>
    <s v="P1048"/>
    <n v="4"/>
    <n v="57740.7"/>
    <n v="10692.38"/>
    <n v="14971.18"/>
    <x v="0"/>
    <x v="4"/>
    <x v="2"/>
    <d v="2025-03-26T00:00:00"/>
    <x v="7"/>
    <x v="0"/>
    <s v="Corporate"/>
  </r>
  <r>
    <x v="979"/>
    <s v="P1048"/>
    <n v="2"/>
    <n v="32172.62"/>
    <n v="10692.38"/>
    <n v="10787.86"/>
    <x v="0"/>
    <x v="4"/>
    <x v="1"/>
    <d v="2025-03-07T00:00:00"/>
    <x v="7"/>
    <x v="0"/>
    <s v="Small Business"/>
  </r>
  <r>
    <x v="861"/>
    <s v="P1048"/>
    <n v="4"/>
    <n v="52567.55"/>
    <n v="295.87"/>
    <n v="51384.07"/>
    <x v="1"/>
    <x v="4"/>
    <x v="0"/>
    <d v="2025-03-03T00:00:00"/>
    <x v="7"/>
    <x v="0"/>
    <s v="Consumer"/>
  </r>
  <r>
    <x v="980"/>
    <s v="P1048"/>
    <n v="1"/>
    <n v="14328.04"/>
    <n v="4535.12"/>
    <n v="9792.9200000000019"/>
    <x v="0"/>
    <x v="4"/>
    <x v="2"/>
    <d v="2025-03-22T00:00:00"/>
    <x v="7"/>
    <x v="2"/>
    <s v="Corporate"/>
  </r>
  <r>
    <x v="925"/>
    <s v="P1048"/>
    <n v="1"/>
    <n v="16222.48"/>
    <n v="4535.12"/>
    <n v="11687.36"/>
    <x v="0"/>
    <x v="4"/>
    <x v="2"/>
    <d v="2025-03-10T00:00:00"/>
    <x v="7"/>
    <x v="0"/>
    <s v="Corporate"/>
  </r>
  <r>
    <x v="840"/>
    <s v="P1048"/>
    <n v="2"/>
    <n v="28147.62"/>
    <n v="4535.12"/>
    <n v="19077.379999999997"/>
    <x v="1"/>
    <x v="4"/>
    <x v="1"/>
    <d v="2025-03-16T00:00:00"/>
    <x v="7"/>
    <x v="0"/>
    <s v="Small Business"/>
  </r>
  <r>
    <x v="981"/>
    <s v="P1049"/>
    <n v="3"/>
    <n v="20521.04"/>
    <n v="2112.6999999999998"/>
    <n v="14182.940000000002"/>
    <x v="0"/>
    <x v="5"/>
    <x v="0"/>
    <d v="2025-03-31T00:00:00"/>
    <x v="7"/>
    <x v="0"/>
    <s v="Consumer"/>
  </r>
  <r>
    <x v="982"/>
    <s v="P1049"/>
    <n v="3"/>
    <n v="20531.689999999999"/>
    <n v="6279.29"/>
    <n v="1693.8199999999997"/>
    <x v="0"/>
    <x v="5"/>
    <x v="2"/>
    <d v="2025-03-21T00:00:00"/>
    <x v="7"/>
    <x v="3"/>
    <s v="Corporate"/>
  </r>
  <r>
    <x v="973"/>
    <s v="P1050"/>
    <n v="1"/>
    <n v="5753.35"/>
    <n v="10124.42"/>
    <n v="-4371.07"/>
    <x v="1"/>
    <x v="2"/>
    <x v="0"/>
    <d v="2025-03-09T00:00:00"/>
    <x v="7"/>
    <x v="0"/>
    <s v="Consumer"/>
  </r>
  <r>
    <x v="924"/>
    <s v="P1050"/>
    <n v="4"/>
    <n v="28039.23"/>
    <n v="10124.42"/>
    <n v="-12458.45"/>
    <x v="0"/>
    <x v="2"/>
    <x v="0"/>
    <d v="2025-03-03T00:00:00"/>
    <x v="7"/>
    <x v="0"/>
    <s v="Consumer"/>
  </r>
  <r>
    <x v="983"/>
    <s v="P1050"/>
    <n v="2"/>
    <n v="13077.23"/>
    <n v="1397.32"/>
    <n v="10282.59"/>
    <x v="1"/>
    <x v="2"/>
    <x v="0"/>
    <d v="2025-03-09T00:00:00"/>
    <x v="7"/>
    <x v="0"/>
    <s v="Consumer"/>
  </r>
  <r>
    <x v="831"/>
    <s v="P1050"/>
    <n v="1"/>
    <n v="7658.29"/>
    <n v="1397.32"/>
    <n v="6260.97"/>
    <x v="2"/>
    <x v="2"/>
    <x v="2"/>
    <d v="2025-03-30T00:00:00"/>
    <x v="7"/>
    <x v="0"/>
    <s v="Corporate"/>
  </r>
  <r>
    <x v="984"/>
    <s v="P1051"/>
    <n v="1"/>
    <n v="5701.11"/>
    <n v="2857.57"/>
    <n v="2843.5399999999995"/>
    <x v="1"/>
    <x v="2"/>
    <x v="0"/>
    <d v="2025-03-28T00:00:00"/>
    <x v="7"/>
    <x v="0"/>
    <s v="Consumer"/>
  </r>
  <r>
    <x v="971"/>
    <s v="P1051"/>
    <n v="4"/>
    <n v="18734.46"/>
    <n v="11732.81"/>
    <n v="-28196.78"/>
    <x v="2"/>
    <x v="2"/>
    <x v="0"/>
    <d v="2025-03-20T00:00:00"/>
    <x v="7"/>
    <x v="0"/>
    <s v="Consumer"/>
  </r>
  <r>
    <x v="903"/>
    <s v="P1051"/>
    <n v="2"/>
    <n v="11849.27"/>
    <n v="6453.17"/>
    <n v="-1057.0699999999997"/>
    <x v="1"/>
    <x v="2"/>
    <x v="2"/>
    <d v="2025-03-21T00:00:00"/>
    <x v="7"/>
    <x v="0"/>
    <s v="Corporate"/>
  </r>
  <r>
    <x v="910"/>
    <s v="P1051"/>
    <n v="2"/>
    <n v="12606.65"/>
    <n v="6453.17"/>
    <n v="-299.69000000000051"/>
    <x v="1"/>
    <x v="2"/>
    <x v="2"/>
    <d v="2025-03-31T00:00:00"/>
    <x v="7"/>
    <x v="0"/>
    <s v="Corporate"/>
  </r>
  <r>
    <x v="813"/>
    <s v="P1051"/>
    <n v="3"/>
    <n v="16104.7"/>
    <n v="1326.73"/>
    <n v="12124.51"/>
    <x v="1"/>
    <x v="2"/>
    <x v="0"/>
    <d v="2025-03-23T00:00:00"/>
    <x v="7"/>
    <x v="0"/>
    <s v="Consumer"/>
  </r>
  <r>
    <x v="819"/>
    <s v="P1052"/>
    <n v="2"/>
    <n v="4798.0600000000004"/>
    <n v="3861.49"/>
    <n v="-2924.9199999999992"/>
    <x v="1"/>
    <x v="1"/>
    <x v="0"/>
    <d v="2025-03-09T00:00:00"/>
    <x v="7"/>
    <x v="0"/>
    <s v="Consumer"/>
  </r>
  <r>
    <x v="985"/>
    <s v="P1052"/>
    <n v="1"/>
    <n v="2625.94"/>
    <n v="4539.2"/>
    <n v="-1913.2599999999998"/>
    <x v="0"/>
    <x v="1"/>
    <x v="2"/>
    <d v="2025-03-07T00:00:00"/>
    <x v="7"/>
    <x v="0"/>
    <s v="Corporate"/>
  </r>
  <r>
    <x v="850"/>
    <s v="P1052"/>
    <n v="3"/>
    <n v="9200.15"/>
    <n v="11939.07"/>
    <n v="-26617.059999999998"/>
    <x v="0"/>
    <x v="1"/>
    <x v="0"/>
    <d v="2025-03-19T00:00:00"/>
    <x v="7"/>
    <x v="2"/>
    <s v="Consumer"/>
  </r>
  <r>
    <x v="986"/>
    <s v="P1053"/>
    <n v="4"/>
    <n v="34685.519999999997"/>
    <n v="5812.86"/>
    <n v="11434.079999999998"/>
    <x v="0"/>
    <x v="4"/>
    <x v="0"/>
    <d v="2025-03-19T00:00:00"/>
    <x v="7"/>
    <x v="0"/>
    <s v="Consumer"/>
  </r>
  <r>
    <x v="849"/>
    <s v="P1053"/>
    <n v="2"/>
    <n v="14495.39"/>
    <n v="5812.86"/>
    <n v="2869.67"/>
    <x v="1"/>
    <x v="4"/>
    <x v="0"/>
    <d v="2025-03-05T00:00:00"/>
    <x v="7"/>
    <x v="0"/>
    <s v="Consumer"/>
  </r>
  <r>
    <x v="987"/>
    <s v="P1053"/>
    <n v="3"/>
    <n v="25971.52"/>
    <n v="3075.85"/>
    <n v="16743.97"/>
    <x v="1"/>
    <x v="4"/>
    <x v="0"/>
    <d v="2025-03-26T00:00:00"/>
    <x v="7"/>
    <x v="0"/>
    <s v="Consumer"/>
  </r>
  <r>
    <x v="902"/>
    <s v="P1054"/>
    <n v="1"/>
    <n v="2506.96"/>
    <n v="8551.81"/>
    <n v="-6044.8499999999995"/>
    <x v="2"/>
    <x v="1"/>
    <x v="2"/>
    <d v="2025-03-04T00:00:00"/>
    <x v="7"/>
    <x v="0"/>
    <s v="Corporate"/>
  </r>
  <r>
    <x v="923"/>
    <s v="P1054"/>
    <n v="3"/>
    <n v="7126.44"/>
    <n v="2249.48"/>
    <n v="377.99999999999909"/>
    <x v="2"/>
    <x v="1"/>
    <x v="0"/>
    <d v="2025-03-11T00:00:00"/>
    <x v="7"/>
    <x v="0"/>
    <s v="Consumer"/>
  </r>
  <r>
    <x v="988"/>
    <s v="P1054"/>
    <n v="4"/>
    <n v="10256.549999999999"/>
    <n v="2249.48"/>
    <n v="1258.6299999999992"/>
    <x v="1"/>
    <x v="1"/>
    <x v="2"/>
    <d v="2025-03-12T00:00:00"/>
    <x v="7"/>
    <x v="3"/>
    <s v="Corporate"/>
  </r>
  <r>
    <x v="938"/>
    <s v="P1054"/>
    <n v="1"/>
    <n v="2366.89"/>
    <n v="2249.48"/>
    <n v="117.40999999999985"/>
    <x v="2"/>
    <x v="1"/>
    <x v="1"/>
    <d v="2025-03-23T00:00:00"/>
    <x v="7"/>
    <x v="0"/>
    <s v="Small Business"/>
  </r>
  <r>
    <x v="989"/>
    <s v="P1054"/>
    <n v="2"/>
    <n v="4645.68"/>
    <n v="2935.19"/>
    <n v="-1224.6999999999998"/>
    <x v="0"/>
    <x v="1"/>
    <x v="1"/>
    <d v="2025-03-24T00:00:00"/>
    <x v="7"/>
    <x v="0"/>
    <s v="Small Business"/>
  </r>
  <r>
    <x v="987"/>
    <s v="P1054"/>
    <n v="4"/>
    <n v="10220.11"/>
    <n v="10244.32"/>
    <n v="-30757.17"/>
    <x v="1"/>
    <x v="1"/>
    <x v="0"/>
    <d v="2025-05-12T00:00:00"/>
    <x v="8"/>
    <x v="0"/>
    <s v="Consumer"/>
  </r>
  <r>
    <x v="894"/>
    <s v="P1054"/>
    <n v="4"/>
    <n v="10263.379999999999"/>
    <n v="10244.32"/>
    <n v="-30713.9"/>
    <x v="0"/>
    <x v="1"/>
    <x v="1"/>
    <d v="2025-05-30T00:00:00"/>
    <x v="8"/>
    <x v="1"/>
    <s v="Small Business"/>
  </r>
  <r>
    <x v="990"/>
    <s v="P1055"/>
    <n v="1"/>
    <n v="12189.27"/>
    <n v="7014.31"/>
    <n v="5174.96"/>
    <x v="0"/>
    <x v="5"/>
    <x v="0"/>
    <d v="2025-05-07T00:00:00"/>
    <x v="8"/>
    <x v="1"/>
    <s v="Consumer"/>
  </r>
  <r>
    <x v="833"/>
    <s v="P1055"/>
    <n v="2"/>
    <n v="32938.49"/>
    <n v="9148.31"/>
    <n v="14641.869999999999"/>
    <x v="1"/>
    <x v="5"/>
    <x v="0"/>
    <d v="2025-05-08T00:00:00"/>
    <x v="8"/>
    <x v="0"/>
    <s v="Consumer"/>
  </r>
  <r>
    <x v="856"/>
    <s v="P1056"/>
    <n v="1"/>
    <n v="6862.54"/>
    <n v="4535.12"/>
    <n v="2327.42"/>
    <x v="1"/>
    <x v="4"/>
    <x v="0"/>
    <d v="2025-05-27T00:00:00"/>
    <x v="8"/>
    <x v="0"/>
    <s v="Consumer"/>
  </r>
  <r>
    <x v="887"/>
    <s v="P1056"/>
    <n v="2"/>
    <n v="11712.45"/>
    <n v="4535.12"/>
    <n v="2642.2100000000009"/>
    <x v="2"/>
    <x v="4"/>
    <x v="1"/>
    <d v="2025-05-14T00:00:00"/>
    <x v="8"/>
    <x v="0"/>
    <s v="Small Business"/>
  </r>
  <r>
    <x v="878"/>
    <s v="P1056"/>
    <n v="2"/>
    <n v="10813.49"/>
    <n v="6380.88"/>
    <n v="-1948.2700000000004"/>
    <x v="2"/>
    <x v="4"/>
    <x v="0"/>
    <d v="2025-05-23T00:00:00"/>
    <x v="8"/>
    <x v="0"/>
    <s v="Consumer"/>
  </r>
  <r>
    <x v="991"/>
    <s v="P1056"/>
    <n v="1"/>
    <n v="7267.55"/>
    <n v="6213.42"/>
    <n v="1054.1300000000001"/>
    <x v="0"/>
    <x v="4"/>
    <x v="2"/>
    <d v="2025-05-02T00:00:00"/>
    <x v="8"/>
    <x v="0"/>
    <s v="Corporate"/>
  </r>
  <r>
    <x v="839"/>
    <s v="P1056"/>
    <n v="1"/>
    <n v="6185.54"/>
    <n v="9178.6"/>
    <n v="-2993.0600000000004"/>
    <x v="0"/>
    <x v="4"/>
    <x v="0"/>
    <d v="2025-05-20T00:00:00"/>
    <x v="8"/>
    <x v="0"/>
    <s v="Consumer"/>
  </r>
  <r>
    <x v="992"/>
    <s v="P1057"/>
    <n v="1"/>
    <n v="5287.85"/>
    <n v="6279.29"/>
    <n v="-991.4399999999996"/>
    <x v="0"/>
    <x v="0"/>
    <x v="0"/>
    <d v="2025-05-23T00:00:00"/>
    <x v="8"/>
    <x v="0"/>
    <s v="Consumer"/>
  </r>
  <r>
    <x v="993"/>
    <s v="P1057"/>
    <n v="4"/>
    <n v="26487.88"/>
    <n v="4640.09"/>
    <n v="7927.52"/>
    <x v="1"/>
    <x v="0"/>
    <x v="0"/>
    <d v="2025-05-15T00:00:00"/>
    <x v="8"/>
    <x v="0"/>
    <s v="Consumer"/>
  </r>
  <r>
    <x v="994"/>
    <s v="P1057"/>
    <n v="2"/>
    <n v="11678.1"/>
    <n v="7025.62"/>
    <n v="-2373.1399999999994"/>
    <x v="2"/>
    <x v="0"/>
    <x v="0"/>
    <d v="2025-05-25T00:00:00"/>
    <x v="8"/>
    <x v="0"/>
    <s v="Consumer"/>
  </r>
  <r>
    <x v="914"/>
    <s v="P1057"/>
    <n v="3"/>
    <n v="17693.57"/>
    <n v="6782.31"/>
    <n v="-2653.3600000000006"/>
    <x v="0"/>
    <x v="0"/>
    <x v="0"/>
    <d v="2025-05-15T00:00:00"/>
    <x v="8"/>
    <x v="0"/>
    <s v="Consumer"/>
  </r>
  <r>
    <x v="975"/>
    <s v="P1057"/>
    <n v="1"/>
    <n v="5360.25"/>
    <n v="1397.32"/>
    <n v="3962.9300000000003"/>
    <x v="0"/>
    <x v="0"/>
    <x v="0"/>
    <d v="2025-05-01T00:00:00"/>
    <x v="8"/>
    <x v="0"/>
    <s v="Consumer"/>
  </r>
  <r>
    <x v="966"/>
    <s v="P1057"/>
    <n v="1"/>
    <n v="6775.78"/>
    <n v="2133.21"/>
    <n v="4642.57"/>
    <x v="0"/>
    <x v="0"/>
    <x v="0"/>
    <d v="2025-05-17T00:00:00"/>
    <x v="8"/>
    <x v="1"/>
    <s v="Consumer"/>
  </r>
  <r>
    <x v="963"/>
    <s v="P1058"/>
    <n v="4"/>
    <n v="26591.439999999999"/>
    <n v="1759.1"/>
    <n v="19555.04"/>
    <x v="0"/>
    <x v="3"/>
    <x v="0"/>
    <d v="2025-05-09T00:00:00"/>
    <x v="8"/>
    <x v="0"/>
    <s v="Consumer"/>
  </r>
  <r>
    <x v="916"/>
    <s v="P1058"/>
    <n v="4"/>
    <n v="31563.18"/>
    <n v="2625.04"/>
    <n v="21063.02"/>
    <x v="1"/>
    <x v="3"/>
    <x v="0"/>
    <d v="2025-05-19T00:00:00"/>
    <x v="8"/>
    <x v="0"/>
    <s v="Consumer"/>
  </r>
  <r>
    <x v="909"/>
    <s v="P1058"/>
    <n v="1"/>
    <n v="8972.24"/>
    <n v="5057.68"/>
    <n v="3914.5599999999995"/>
    <x v="1"/>
    <x v="3"/>
    <x v="0"/>
    <d v="2025-05-13T00:00:00"/>
    <x v="8"/>
    <x v="1"/>
    <s v="Consumer"/>
  </r>
  <r>
    <x v="995"/>
    <s v="P1058"/>
    <n v="3"/>
    <n v="22462.27"/>
    <n v="1892.68"/>
    <n v="16784.23"/>
    <x v="0"/>
    <x v="3"/>
    <x v="0"/>
    <d v="2025-05-25T00:00:00"/>
    <x v="8"/>
    <x v="0"/>
    <s v="Consumer"/>
  </r>
  <r>
    <x v="830"/>
    <s v="P1058"/>
    <n v="2"/>
    <n v="14325.85"/>
    <n v="1892.68"/>
    <n v="10540.49"/>
    <x v="0"/>
    <x v="3"/>
    <x v="1"/>
    <d v="2025-05-10T00:00:00"/>
    <x v="8"/>
    <x v="0"/>
    <s v="Small Business"/>
  </r>
  <r>
    <x v="874"/>
    <s v="P1058"/>
    <n v="2"/>
    <n v="16430.84"/>
    <n v="1892.68"/>
    <n v="12645.48"/>
    <x v="0"/>
    <x v="3"/>
    <x v="2"/>
    <d v="2025-05-15T00:00:00"/>
    <x v="8"/>
    <x v="0"/>
    <s v="Corporate"/>
  </r>
  <r>
    <x v="951"/>
    <s v="P1058"/>
    <n v="4"/>
    <n v="31049.08"/>
    <n v="1892.68"/>
    <n v="23478.36"/>
    <x v="0"/>
    <x v="3"/>
    <x v="2"/>
    <d v="2025-05-19T00:00:00"/>
    <x v="8"/>
    <x v="3"/>
    <s v="Corporate"/>
  </r>
  <r>
    <x v="864"/>
    <s v="P1058"/>
    <n v="2"/>
    <n v="14913.39"/>
    <n v="5931.04"/>
    <n v="3051.3099999999995"/>
    <x v="1"/>
    <x v="3"/>
    <x v="0"/>
    <d v="2025-05-24T00:00:00"/>
    <x v="8"/>
    <x v="2"/>
    <s v="Consumer"/>
  </r>
  <r>
    <x v="931"/>
    <s v="P1059"/>
    <n v="4"/>
    <n v="28477.85"/>
    <n v="6612.77"/>
    <n v="2026.7699999999968"/>
    <x v="2"/>
    <x v="0"/>
    <x v="0"/>
    <d v="2025-05-26T00:00:00"/>
    <x v="8"/>
    <x v="0"/>
    <s v="Consumer"/>
  </r>
  <r>
    <x v="860"/>
    <s v="P1059"/>
    <n v="1"/>
    <n v="7729.94"/>
    <n v="6612.77"/>
    <n v="1117.1699999999992"/>
    <x v="0"/>
    <x v="0"/>
    <x v="2"/>
    <d v="2025-05-17T00:00:00"/>
    <x v="8"/>
    <x v="0"/>
    <s v="Corporate"/>
  </r>
  <r>
    <x v="955"/>
    <s v="P1059"/>
    <n v="2"/>
    <n v="13526.95"/>
    <n v="7341.5"/>
    <n v="-1156.0499999999993"/>
    <x v="0"/>
    <x v="0"/>
    <x v="0"/>
    <d v="2025-05-05T00:00:00"/>
    <x v="8"/>
    <x v="0"/>
    <s v="Consumer"/>
  </r>
  <r>
    <x v="873"/>
    <s v="P1059"/>
    <n v="2"/>
    <n v="14814.79"/>
    <n v="1946.27"/>
    <n v="10922.25"/>
    <x v="0"/>
    <x v="0"/>
    <x v="0"/>
    <d v="2025-05-28T00:00:00"/>
    <x v="8"/>
    <x v="0"/>
    <s v="Consumer"/>
  </r>
  <r>
    <x v="982"/>
    <s v="P1059"/>
    <n v="4"/>
    <n v="34279.39"/>
    <n v="516.61"/>
    <n v="32212.95"/>
    <x v="2"/>
    <x v="0"/>
    <x v="2"/>
    <d v="2025-05-23T00:00:00"/>
    <x v="8"/>
    <x v="3"/>
    <s v="Corporate"/>
  </r>
  <r>
    <x v="996"/>
    <s v="P1059"/>
    <n v="4"/>
    <n v="25770.52"/>
    <n v="11653.29"/>
    <n v="-20842.640000000003"/>
    <x v="1"/>
    <x v="0"/>
    <x v="0"/>
    <d v="2025-05-06T00:00:00"/>
    <x v="8"/>
    <x v="0"/>
    <s v="Consumer"/>
  </r>
  <r>
    <x v="997"/>
    <s v="P1059"/>
    <n v="4"/>
    <n v="28588.14"/>
    <n v="11653.29"/>
    <n v="-18025.020000000004"/>
    <x v="0"/>
    <x v="0"/>
    <x v="2"/>
    <d v="2025-05-21T00:00:00"/>
    <x v="8"/>
    <x v="0"/>
    <s v="Corporate"/>
  </r>
  <r>
    <x v="944"/>
    <s v="P1059"/>
    <n v="4"/>
    <n v="30190.45"/>
    <n v="9316.44"/>
    <n v="-7075.3100000000013"/>
    <x v="1"/>
    <x v="0"/>
    <x v="2"/>
    <d v="2025-05-12T00:00:00"/>
    <x v="8"/>
    <x v="0"/>
    <s v="Corporate"/>
  </r>
  <r>
    <x v="839"/>
    <s v="P1059"/>
    <n v="1"/>
    <n v="6733.31"/>
    <n v="11764.29"/>
    <n v="-5030.9800000000005"/>
    <x v="1"/>
    <x v="0"/>
    <x v="0"/>
    <d v="2025-05-01T00:00:00"/>
    <x v="8"/>
    <x v="0"/>
    <s v="Consumer"/>
  </r>
  <r>
    <x v="962"/>
    <s v="P1060"/>
    <n v="4"/>
    <n v="56940.25"/>
    <n v="3075.85"/>
    <n v="44636.85"/>
    <x v="0"/>
    <x v="5"/>
    <x v="0"/>
    <d v="2025-05-01T00:00:00"/>
    <x v="8"/>
    <x v="0"/>
    <s v="Consumer"/>
  </r>
  <r>
    <x v="998"/>
    <s v="P1060"/>
    <n v="4"/>
    <n v="61575.73"/>
    <n v="8551.81"/>
    <n v="27368.490000000005"/>
    <x v="0"/>
    <x v="5"/>
    <x v="0"/>
    <d v="2025-05-19T00:00:00"/>
    <x v="8"/>
    <x v="0"/>
    <s v="Consumer"/>
  </r>
  <r>
    <x v="999"/>
    <s v="P1060"/>
    <n v="1"/>
    <n v="18141.599999999999"/>
    <n v="2249.48"/>
    <n v="15892.119999999999"/>
    <x v="2"/>
    <x v="5"/>
    <x v="0"/>
    <d v="2025-05-31T00:00:00"/>
    <x v="8"/>
    <x v="0"/>
    <s v="Consumer"/>
  </r>
  <r>
    <x v="1000"/>
    <s v="P1061"/>
    <n v="3"/>
    <n v="23841.89"/>
    <n v="4936.1899999999996"/>
    <n v="9033.32"/>
    <x v="0"/>
    <x v="4"/>
    <x v="2"/>
    <d v="2025-11-06T00:00:00"/>
    <x v="9"/>
    <x v="0"/>
    <s v="Corporate"/>
  </r>
  <r>
    <x v="889"/>
    <s v="P1061"/>
    <n v="3"/>
    <n v="29103.65"/>
    <n v="7144.88"/>
    <n v="7669.010000000002"/>
    <x v="2"/>
    <x v="4"/>
    <x v="1"/>
    <d v="2025-11-15T00:00:00"/>
    <x v="9"/>
    <x v="0"/>
    <s v="Small Business"/>
  </r>
  <r>
    <x v="875"/>
    <s v="P1061"/>
    <n v="3"/>
    <n v="25211.27"/>
    <n v="7014.31"/>
    <n v="4168.34"/>
    <x v="2"/>
    <x v="4"/>
    <x v="0"/>
    <d v="2025-11-27T00:00:00"/>
    <x v="9"/>
    <x v="0"/>
    <s v="Consumer"/>
  </r>
  <r>
    <x v="968"/>
    <s v="P1062"/>
    <n v="2"/>
    <n v="3313.24"/>
    <n v="10692.38"/>
    <n v="-18071.519999999997"/>
    <x v="0"/>
    <x v="5"/>
    <x v="1"/>
    <d v="2025-11-13T00:00:00"/>
    <x v="9"/>
    <x v="1"/>
    <s v="Small Business"/>
  </r>
  <r>
    <x v="1001"/>
    <s v="P1062"/>
    <n v="4"/>
    <n v="5946.01"/>
    <n v="295.87"/>
    <n v="4762.5300000000007"/>
    <x v="1"/>
    <x v="5"/>
    <x v="0"/>
    <d v="2025-11-19T00:00:00"/>
    <x v="9"/>
    <x v="3"/>
    <s v="Consumer"/>
  </r>
  <r>
    <x v="946"/>
    <s v="P1062"/>
    <n v="4"/>
    <n v="7006.56"/>
    <n v="4535.12"/>
    <n v="-11133.919999999998"/>
    <x v="1"/>
    <x v="5"/>
    <x v="0"/>
    <d v="2025-11-21T00:00:00"/>
    <x v="9"/>
    <x v="0"/>
    <s v="Consumer"/>
  </r>
  <r>
    <x v="1002"/>
    <s v="P1062"/>
    <n v="3"/>
    <n v="5314.68"/>
    <n v="6380.88"/>
    <n v="-13827.96"/>
    <x v="2"/>
    <x v="5"/>
    <x v="2"/>
    <d v="2025-11-26T00:00:00"/>
    <x v="9"/>
    <x v="0"/>
    <s v="Corporate"/>
  </r>
  <r>
    <x v="1003"/>
    <s v="P1062"/>
    <n v="4"/>
    <n v="6768.08"/>
    <n v="6213.42"/>
    <n v="-18085.599999999999"/>
    <x v="0"/>
    <x v="5"/>
    <x v="0"/>
    <d v="2025-11-06T00:00:00"/>
    <x v="9"/>
    <x v="0"/>
    <s v="Consumer"/>
  </r>
  <r>
    <x v="965"/>
    <s v="P1062"/>
    <n v="1"/>
    <n v="1548.15"/>
    <n v="6213.42"/>
    <n v="-4665.2700000000004"/>
    <x v="1"/>
    <x v="5"/>
    <x v="2"/>
    <d v="2025-11-08T00:00:00"/>
    <x v="9"/>
    <x v="0"/>
    <s v="Corporate"/>
  </r>
  <r>
    <x v="1004"/>
    <s v="P1062"/>
    <n v="3"/>
    <n v="4672.7"/>
    <n v="2112.6999999999998"/>
    <n v="-1665.3999999999996"/>
    <x v="1"/>
    <x v="5"/>
    <x v="2"/>
    <d v="2025-11-09T00:00:00"/>
    <x v="9"/>
    <x v="0"/>
    <s v="Corporate"/>
  </r>
  <r>
    <x v="1005"/>
    <s v="P1062"/>
    <n v="3"/>
    <n v="5732.44"/>
    <n v="7802.03"/>
    <n v="-17673.650000000001"/>
    <x v="0"/>
    <x v="5"/>
    <x v="0"/>
    <d v="2025-11-10T00:00:00"/>
    <x v="9"/>
    <x v="0"/>
    <s v="Consumer"/>
  </r>
  <r>
    <x v="1006"/>
    <s v="P1062"/>
    <n v="1"/>
    <n v="1496.96"/>
    <n v="7802.03"/>
    <n v="-6305.07"/>
    <x v="0"/>
    <x v="5"/>
    <x v="2"/>
    <d v="2025-11-29T00:00:00"/>
    <x v="9"/>
    <x v="2"/>
    <s v="Corporate"/>
  </r>
  <r>
    <x v="894"/>
    <s v="P1062"/>
    <n v="4"/>
    <n v="6125.26"/>
    <n v="7802.03"/>
    <n v="-25082.86"/>
    <x v="1"/>
    <x v="5"/>
    <x v="1"/>
    <d v="2025-11-16T00:00:00"/>
    <x v="9"/>
    <x v="1"/>
    <s v="Small Business"/>
  </r>
  <r>
    <x v="998"/>
    <s v="P1063"/>
    <n v="3"/>
    <n v="31862.49"/>
    <n v="229.52"/>
    <n v="31173.93"/>
    <x v="0"/>
    <x v="3"/>
    <x v="0"/>
    <d v="2025-11-29T00:00:00"/>
    <x v="9"/>
    <x v="0"/>
    <s v="Consumer"/>
  </r>
  <r>
    <x v="960"/>
    <s v="P1063"/>
    <n v="3"/>
    <n v="35401.31"/>
    <n v="10124.42"/>
    <n v="5028.0499999999956"/>
    <x v="0"/>
    <x v="3"/>
    <x v="0"/>
    <d v="2025-11-29T00:00:00"/>
    <x v="9"/>
    <x v="0"/>
    <s v="Consumer"/>
  </r>
  <r>
    <x v="1007"/>
    <s v="P1064"/>
    <n v="2"/>
    <n v="5709.79"/>
    <n v="10124.42"/>
    <n v="-14539.05"/>
    <x v="0"/>
    <x v="2"/>
    <x v="2"/>
    <d v="2025-11-20T00:00:00"/>
    <x v="9"/>
    <x v="0"/>
    <s v="Corporate"/>
  </r>
  <r>
    <x v="899"/>
    <s v="P1064"/>
    <n v="2"/>
    <n v="6020.84"/>
    <n v="10124.42"/>
    <n v="-14228"/>
    <x v="1"/>
    <x v="2"/>
    <x v="2"/>
    <d v="2025-11-27T00:00:00"/>
    <x v="9"/>
    <x v="0"/>
    <s v="Corporate"/>
  </r>
  <r>
    <x v="1008"/>
    <s v="P1064"/>
    <n v="2"/>
    <n v="6064.35"/>
    <n v="7025.62"/>
    <n v="-7986.8899999999994"/>
    <x v="1"/>
    <x v="2"/>
    <x v="2"/>
    <d v="2025-11-12T00:00:00"/>
    <x v="9"/>
    <x v="0"/>
    <s v="Corporate"/>
  </r>
  <r>
    <x v="872"/>
    <s v="P1064"/>
    <n v="1"/>
    <n v="2660.23"/>
    <n v="11668.5"/>
    <n v="-9008.27"/>
    <x v="0"/>
    <x v="2"/>
    <x v="0"/>
    <d v="2025-11-17T00:00:00"/>
    <x v="9"/>
    <x v="0"/>
    <s v="Consumer"/>
  </r>
  <r>
    <x v="1009"/>
    <s v="P1065"/>
    <n v="3"/>
    <n v="2215.48"/>
    <n v="1759.1"/>
    <n v="-3061.8199999999993"/>
    <x v="0"/>
    <x v="2"/>
    <x v="2"/>
    <d v="2025-11-19T00:00:00"/>
    <x v="9"/>
    <x v="0"/>
    <s v="Corporate"/>
  </r>
  <r>
    <x v="1010"/>
    <s v="P1065"/>
    <n v="4"/>
    <n v="3051.62"/>
    <n v="5057.68"/>
    <n v="-17179.100000000002"/>
    <x v="1"/>
    <x v="2"/>
    <x v="0"/>
    <d v="2025-11-05T00:00:00"/>
    <x v="9"/>
    <x v="0"/>
    <s v="Consumer"/>
  </r>
  <r>
    <x v="1011"/>
    <s v="P1065"/>
    <n v="1"/>
    <n v="696.53"/>
    <n v="5057.68"/>
    <n v="-4361.1500000000005"/>
    <x v="0"/>
    <x v="2"/>
    <x v="0"/>
    <d v="2025-11-30T00:00:00"/>
    <x v="9"/>
    <x v="0"/>
    <s v="Consumer"/>
  </r>
  <r>
    <x v="971"/>
    <s v="P1065"/>
    <n v="1"/>
    <n v="792.31"/>
    <n v="5057.68"/>
    <n v="-4265.3700000000008"/>
    <x v="1"/>
    <x v="2"/>
    <x v="0"/>
    <d v="2025-11-09T00:00:00"/>
    <x v="9"/>
    <x v="0"/>
    <s v="Consumer"/>
  </r>
  <r>
    <x v="821"/>
    <s v="P1065"/>
    <n v="3"/>
    <n v="2100.5700000000002"/>
    <n v="1892.68"/>
    <n v="-3577.47"/>
    <x v="0"/>
    <x v="2"/>
    <x v="0"/>
    <d v="2025-11-23T00:00:00"/>
    <x v="9"/>
    <x v="0"/>
    <s v="Consumer"/>
  </r>
  <r>
    <x v="901"/>
    <s v="P1065"/>
    <n v="4"/>
    <n v="2864.29"/>
    <n v="10050.44"/>
    <n v="-37337.47"/>
    <x v="0"/>
    <x v="2"/>
    <x v="0"/>
    <d v="2025-11-24T00:00:00"/>
    <x v="9"/>
    <x v="0"/>
    <s v="Consumer"/>
  </r>
  <r>
    <x v="1007"/>
    <s v="P1066"/>
    <n v="3"/>
    <n v="48457.82"/>
    <n v="4591.42"/>
    <n v="34683.56"/>
    <x v="2"/>
    <x v="5"/>
    <x v="2"/>
    <d v="2025-11-27T00:00:00"/>
    <x v="9"/>
    <x v="0"/>
    <s v="Corporate"/>
  </r>
  <r>
    <x v="979"/>
    <s v="P1066"/>
    <n v="2"/>
    <n v="35180.58"/>
    <n v="6612.77"/>
    <n v="21955.040000000001"/>
    <x v="1"/>
    <x v="5"/>
    <x v="1"/>
    <d v="2025-11-25T00:00:00"/>
    <x v="9"/>
    <x v="0"/>
    <s v="Small Business"/>
  </r>
  <r>
    <x v="814"/>
    <s v="P1066"/>
    <n v="1"/>
    <n v="16664.310000000001"/>
    <n v="11653.29"/>
    <n v="5011.0200000000004"/>
    <x v="0"/>
    <x v="5"/>
    <x v="2"/>
    <d v="2025-11-10T00:00:00"/>
    <x v="9"/>
    <x v="0"/>
    <s v="Corporate"/>
  </r>
  <r>
    <x v="1012"/>
    <s v="P1066"/>
    <n v="1"/>
    <n v="19102.47"/>
    <n v="11653.29"/>
    <n v="7449.18"/>
    <x v="0"/>
    <x v="5"/>
    <x v="0"/>
    <d v="2025-11-21T00:00:00"/>
    <x v="9"/>
    <x v="0"/>
    <s v="Consumer"/>
  </r>
  <r>
    <x v="1013"/>
    <s v="P1067"/>
    <n v="3"/>
    <n v="38489.96"/>
    <n v="5812.86"/>
    <n v="21051.38"/>
    <x v="0"/>
    <x v="1"/>
    <x v="0"/>
    <d v="2025-11-15T00:00:00"/>
    <x v="9"/>
    <x v="0"/>
    <s v="Consumer"/>
  </r>
  <r>
    <x v="1014"/>
    <s v="P1067"/>
    <n v="3"/>
    <n v="40425.870000000003"/>
    <n v="3075.85"/>
    <n v="31198.320000000003"/>
    <x v="0"/>
    <x v="1"/>
    <x v="0"/>
    <d v="2025-11-15T00:00:00"/>
    <x v="9"/>
    <x v="1"/>
    <s v="Consumer"/>
  </r>
  <r>
    <x v="940"/>
    <s v="P1067"/>
    <n v="2"/>
    <n v="26848.92"/>
    <n v="10086.81"/>
    <n v="6675.2999999999993"/>
    <x v="1"/>
    <x v="1"/>
    <x v="0"/>
    <d v="2025-11-30T00:00:00"/>
    <x v="9"/>
    <x v="0"/>
    <s v="Consumer"/>
  </r>
  <r>
    <x v="881"/>
    <s v="P1067"/>
    <n v="2"/>
    <n v="25910.47"/>
    <n v="4370.8"/>
    <n v="17168.870000000003"/>
    <x v="2"/>
    <x v="1"/>
    <x v="0"/>
    <d v="2025-11-08T00:00:00"/>
    <x v="9"/>
    <x v="0"/>
    <s v="Consumer"/>
  </r>
  <r>
    <x v="828"/>
    <s v="P1067"/>
    <n v="2"/>
    <n v="26065.81"/>
    <n v="4370.8"/>
    <n v="17324.21"/>
    <x v="0"/>
    <x v="1"/>
    <x v="0"/>
    <d v="2025-11-03T00:00:00"/>
    <x v="9"/>
    <x v="0"/>
    <s v="Consumer"/>
  </r>
  <r>
    <x v="1015"/>
    <s v="P1067"/>
    <n v="3"/>
    <n v="42435.28"/>
    <n v="4370.8"/>
    <n v="29322.879999999997"/>
    <x v="0"/>
    <x v="1"/>
    <x v="2"/>
    <d v="2025-11-17T00:00:00"/>
    <x v="9"/>
    <x v="0"/>
    <s v="Corporate"/>
  </r>
  <r>
    <x v="974"/>
    <s v="P1067"/>
    <n v="1"/>
    <n v="14970.47"/>
    <n v="4370.8"/>
    <n v="10599.669999999998"/>
    <x v="0"/>
    <x v="1"/>
    <x v="2"/>
    <d v="2025-11-04T00:00:00"/>
    <x v="9"/>
    <x v="0"/>
    <s v="Corporate"/>
  </r>
  <r>
    <x v="1016"/>
    <s v="P1067"/>
    <n v="1"/>
    <n v="12395.81"/>
    <n v="6163.24"/>
    <n v="6232.57"/>
    <x v="1"/>
    <x v="1"/>
    <x v="1"/>
    <d v="2025-11-05T00:00:00"/>
    <x v="9"/>
    <x v="0"/>
    <s v="Small Business"/>
  </r>
  <r>
    <x v="891"/>
    <s v="P1067"/>
    <n v="1"/>
    <n v="11268.95"/>
    <n v="2935.19"/>
    <n v="8333.76"/>
    <x v="0"/>
    <x v="1"/>
    <x v="0"/>
    <d v="2025-11-29T00:00:00"/>
    <x v="9"/>
    <x v="3"/>
    <s v="Consumer"/>
  </r>
  <r>
    <x v="888"/>
    <s v="P1068"/>
    <n v="1"/>
    <n v="15738.64"/>
    <n v="10244.32"/>
    <n v="5494.32"/>
    <x v="0"/>
    <x v="4"/>
    <x v="0"/>
    <d v="2025-10-23T00:00:00"/>
    <x v="10"/>
    <x v="0"/>
    <s v="Consumer"/>
  </r>
  <r>
    <x v="908"/>
    <s v="P1068"/>
    <n v="1"/>
    <n v="15888.74"/>
    <n v="10361.65"/>
    <n v="5527.09"/>
    <x v="0"/>
    <x v="4"/>
    <x v="0"/>
    <d v="2025-10-18T00:00:00"/>
    <x v="10"/>
    <x v="0"/>
    <s v="Consumer"/>
  </r>
  <r>
    <x v="954"/>
    <s v="P1068"/>
    <n v="2"/>
    <n v="34456.93"/>
    <n v="7144.88"/>
    <n v="20167.169999999998"/>
    <x v="2"/>
    <x v="4"/>
    <x v="1"/>
    <d v="2025-10-02T00:00:00"/>
    <x v="10"/>
    <x v="0"/>
    <s v="Small Business"/>
  </r>
  <r>
    <x v="1017"/>
    <s v="P1069"/>
    <n v="1"/>
    <n v="7697.77"/>
    <n v="295.87"/>
    <n v="7401.9000000000005"/>
    <x v="0"/>
    <x v="4"/>
    <x v="0"/>
    <d v="2025-10-06T00:00:00"/>
    <x v="10"/>
    <x v="0"/>
    <s v="Consumer"/>
  </r>
  <r>
    <x v="985"/>
    <s v="P1069"/>
    <n v="3"/>
    <n v="26945.71"/>
    <n v="7802.03"/>
    <n v="3539.619999999999"/>
    <x v="0"/>
    <x v="4"/>
    <x v="2"/>
    <d v="2025-10-31T00:00:00"/>
    <x v="10"/>
    <x v="0"/>
    <s v="Corporate"/>
  </r>
  <r>
    <x v="941"/>
    <s v="P1069"/>
    <n v="3"/>
    <n v="21333.64"/>
    <n v="9178.6"/>
    <n v="-6202.1600000000035"/>
    <x v="2"/>
    <x v="4"/>
    <x v="0"/>
    <d v="2025-10-11T00:00:00"/>
    <x v="10"/>
    <x v="3"/>
    <s v="Consumer"/>
  </r>
  <r>
    <x v="825"/>
    <s v="P1069"/>
    <n v="4"/>
    <n v="35468.89"/>
    <n v="9178.6"/>
    <n v="-1245.510000000002"/>
    <x v="1"/>
    <x v="4"/>
    <x v="2"/>
    <d v="2025-10-31T00:00:00"/>
    <x v="10"/>
    <x v="0"/>
    <s v="Corporate"/>
  </r>
  <r>
    <x v="1018"/>
    <s v="P1070"/>
    <n v="3"/>
    <n v="31204.3"/>
    <n v="229.52"/>
    <n v="30515.739999999998"/>
    <x v="2"/>
    <x v="2"/>
    <x v="0"/>
    <d v="2025-10-12T00:00:00"/>
    <x v="10"/>
    <x v="1"/>
    <s v="Consumer"/>
  </r>
  <r>
    <x v="986"/>
    <s v="P1070"/>
    <n v="2"/>
    <n v="18078.32"/>
    <n v="10188.6"/>
    <n v="-2298.880000000001"/>
    <x v="1"/>
    <x v="2"/>
    <x v="0"/>
    <d v="2025-10-09T00:00:00"/>
    <x v="10"/>
    <x v="0"/>
    <s v="Consumer"/>
  </r>
  <r>
    <x v="990"/>
    <s v="P1070"/>
    <n v="3"/>
    <n v="27664.5"/>
    <n v="6443.36"/>
    <n v="8334.4200000000019"/>
    <x v="0"/>
    <x v="2"/>
    <x v="0"/>
    <d v="2025-10-10T00:00:00"/>
    <x v="10"/>
    <x v="1"/>
    <s v="Consumer"/>
  </r>
  <r>
    <x v="1019"/>
    <s v="P1070"/>
    <n v="3"/>
    <n v="29899.42"/>
    <n v="6782.31"/>
    <n v="9552.489999999998"/>
    <x v="0"/>
    <x v="2"/>
    <x v="1"/>
    <d v="2025-10-03T00:00:00"/>
    <x v="10"/>
    <x v="0"/>
    <s v="Small Business"/>
  </r>
  <r>
    <x v="1020"/>
    <s v="P1071"/>
    <n v="2"/>
    <n v="5378.89"/>
    <n v="1397.32"/>
    <n v="2584.2500000000005"/>
    <x v="0"/>
    <x v="0"/>
    <x v="0"/>
    <d v="2025-10-08T00:00:00"/>
    <x v="10"/>
    <x v="0"/>
    <s v="Consumer"/>
  </r>
  <r>
    <x v="929"/>
    <s v="P1071"/>
    <n v="4"/>
    <n v="12054.14"/>
    <n v="1397.32"/>
    <n v="6464.86"/>
    <x v="2"/>
    <x v="0"/>
    <x v="1"/>
    <d v="2025-10-07T00:00:00"/>
    <x v="10"/>
    <x v="0"/>
    <s v="Small Business"/>
  </r>
  <r>
    <x v="1021"/>
    <s v="P1071"/>
    <n v="2"/>
    <n v="6566.48"/>
    <n v="2133.21"/>
    <n v="2300.0599999999995"/>
    <x v="0"/>
    <x v="0"/>
    <x v="2"/>
    <d v="2025-10-27T00:00:00"/>
    <x v="10"/>
    <x v="0"/>
    <s v="Corporate"/>
  </r>
  <r>
    <x v="907"/>
    <s v="P1071"/>
    <n v="2"/>
    <n v="6918.92"/>
    <n v="11668.5"/>
    <n v="-16418.080000000002"/>
    <x v="1"/>
    <x v="0"/>
    <x v="0"/>
    <d v="2025-10-24T00:00:00"/>
    <x v="10"/>
    <x v="0"/>
    <s v="Consumer"/>
  </r>
  <r>
    <x v="897"/>
    <s v="P1071"/>
    <n v="3"/>
    <n v="10016.42"/>
    <n v="2857.57"/>
    <n v="1443.7099999999991"/>
    <x v="0"/>
    <x v="0"/>
    <x v="2"/>
    <d v="2025-10-29T00:00:00"/>
    <x v="10"/>
    <x v="0"/>
    <s v="Corporate"/>
  </r>
  <r>
    <x v="916"/>
    <s v="P1071"/>
    <n v="1"/>
    <n v="2945.44"/>
    <n v="1759.1"/>
    <n v="1186.3400000000001"/>
    <x v="1"/>
    <x v="0"/>
    <x v="0"/>
    <d v="2025-10-31T00:00:00"/>
    <x v="10"/>
    <x v="0"/>
    <s v="Consumer"/>
  </r>
  <r>
    <x v="970"/>
    <s v="P1071"/>
    <n v="3"/>
    <n v="8594.75"/>
    <n v="5057.68"/>
    <n v="-6578.2900000000009"/>
    <x v="2"/>
    <x v="0"/>
    <x v="0"/>
    <d v="2025-10-13T00:00:00"/>
    <x v="10"/>
    <x v="0"/>
    <s v="Consumer"/>
  </r>
  <r>
    <x v="1022"/>
    <s v="P1072"/>
    <n v="3"/>
    <n v="12582.38"/>
    <n v="5057.68"/>
    <n v="-2590.6600000000017"/>
    <x v="0"/>
    <x v="3"/>
    <x v="2"/>
    <d v="2025-10-16T00:00:00"/>
    <x v="10"/>
    <x v="0"/>
    <s v="Corporate"/>
  </r>
  <r>
    <x v="1023"/>
    <s v="P1072"/>
    <n v="4"/>
    <n v="17150.7"/>
    <n v="3861.49"/>
    <n v="1704.7400000000016"/>
    <x v="1"/>
    <x v="3"/>
    <x v="0"/>
    <d v="2025-10-02T00:00:00"/>
    <x v="10"/>
    <x v="0"/>
    <s v="Consumer"/>
  </r>
  <r>
    <x v="865"/>
    <s v="P1072"/>
    <n v="4"/>
    <n v="20166.37"/>
    <n v="3861.49"/>
    <n v="4720.41"/>
    <x v="1"/>
    <x v="3"/>
    <x v="2"/>
    <d v="2025-10-13T00:00:00"/>
    <x v="10"/>
    <x v="0"/>
    <s v="Corporate"/>
  </r>
  <r>
    <x v="1024"/>
    <s v="P1073"/>
    <n v="3"/>
    <n v="42819.39"/>
    <n v="7341.5"/>
    <n v="20794.89"/>
    <x v="2"/>
    <x v="0"/>
    <x v="1"/>
    <d v="2025-10-29T00:00:00"/>
    <x v="10"/>
    <x v="0"/>
    <s v="Small Business"/>
  </r>
  <r>
    <x v="939"/>
    <s v="P1073"/>
    <n v="2"/>
    <n v="28919.91"/>
    <n v="11764.29"/>
    <n v="5391.3299999999981"/>
    <x v="1"/>
    <x v="0"/>
    <x v="2"/>
    <d v="2025-10-21T00:00:00"/>
    <x v="10"/>
    <x v="0"/>
    <s v="Corporate"/>
  </r>
  <r>
    <x v="1025"/>
    <s v="P1073"/>
    <n v="1"/>
    <n v="12525.59"/>
    <n v="6457.25"/>
    <n v="6068.34"/>
    <x v="1"/>
    <x v="0"/>
    <x v="0"/>
    <d v="2025-10-17T00:00:00"/>
    <x v="10"/>
    <x v="0"/>
    <s v="Consumer"/>
  </r>
  <r>
    <x v="880"/>
    <s v="P1073"/>
    <n v="1"/>
    <n v="15496.95"/>
    <n v="2144.79"/>
    <n v="13352.16"/>
    <x v="0"/>
    <x v="0"/>
    <x v="0"/>
    <d v="2025-10-21T00:00:00"/>
    <x v="10"/>
    <x v="0"/>
    <s v="Consumer"/>
  </r>
  <r>
    <x v="950"/>
    <s v="P1073"/>
    <n v="2"/>
    <n v="25243.98"/>
    <n v="9947.76"/>
    <n v="5348.4599999999991"/>
    <x v="1"/>
    <x v="0"/>
    <x v="1"/>
    <d v="2025-10-04T00:00:00"/>
    <x v="10"/>
    <x v="0"/>
    <s v="Small Business"/>
  </r>
  <r>
    <x v="1026"/>
    <s v="P1073"/>
    <n v="3"/>
    <n v="49797.22"/>
    <n v="9947.76"/>
    <n v="19953.940000000002"/>
    <x v="1"/>
    <x v="0"/>
    <x v="0"/>
    <d v="2025-10-10T00:00:00"/>
    <x v="10"/>
    <x v="3"/>
    <s v="Consumer"/>
  </r>
  <r>
    <x v="891"/>
    <s v="P1073"/>
    <n v="2"/>
    <n v="27190.85"/>
    <n v="2249.48"/>
    <n v="22691.89"/>
    <x v="1"/>
    <x v="0"/>
    <x v="0"/>
    <d v="2025-10-26T00:00:00"/>
    <x v="10"/>
    <x v="3"/>
    <s v="Consumer"/>
  </r>
  <r>
    <x v="1027"/>
    <s v="P1074"/>
    <n v="3"/>
    <n v="15228.88"/>
    <n v="2249.48"/>
    <n v="8480.4399999999987"/>
    <x v="1"/>
    <x v="0"/>
    <x v="0"/>
    <d v="2025-10-20T00:00:00"/>
    <x v="10"/>
    <x v="0"/>
    <s v="Consumer"/>
  </r>
  <r>
    <x v="936"/>
    <s v="P1074"/>
    <n v="4"/>
    <n v="28251.42"/>
    <n v="8177.04"/>
    <n v="-4456.7400000000016"/>
    <x v="0"/>
    <x v="0"/>
    <x v="0"/>
    <d v="2025-10-13T00:00:00"/>
    <x v="10"/>
    <x v="3"/>
    <s v="Consumer"/>
  </r>
  <r>
    <x v="1028"/>
    <s v="P1074"/>
    <n v="4"/>
    <n v="28480.26"/>
    <n v="1069.73"/>
    <n v="24201.339999999997"/>
    <x v="2"/>
    <x v="0"/>
    <x v="0"/>
    <d v="2025-09-19T00:00:00"/>
    <x v="11"/>
    <x v="0"/>
    <s v="Consumer"/>
  </r>
  <r>
    <x v="1029"/>
    <s v="P1075"/>
    <n v="1"/>
    <n v="14707.99"/>
    <n v="7014.31"/>
    <n v="7693.6799999999994"/>
    <x v="1"/>
    <x v="5"/>
    <x v="0"/>
    <d v="2025-09-15T00:00:00"/>
    <x v="11"/>
    <x v="0"/>
    <s v="Consumer"/>
  </r>
  <r>
    <x v="1012"/>
    <s v="P1075"/>
    <n v="4"/>
    <n v="48278.21"/>
    <n v="474.93"/>
    <n v="46378.49"/>
    <x v="0"/>
    <x v="5"/>
    <x v="0"/>
    <d v="2025-09-15T00:00:00"/>
    <x v="11"/>
    <x v="0"/>
    <s v="Consumer"/>
  </r>
  <r>
    <x v="1030"/>
    <s v="P1076"/>
    <n v="3"/>
    <n v="32910.31"/>
    <n v="4176.26"/>
    <n v="20381.53"/>
    <x v="0"/>
    <x v="2"/>
    <x v="0"/>
    <d v="2025-09-04T00:00:00"/>
    <x v="11"/>
    <x v="0"/>
    <s v="Consumer"/>
  </r>
  <r>
    <x v="822"/>
    <s v="P1076"/>
    <n v="1"/>
    <n v="12978.59"/>
    <n v="4640.09"/>
    <n v="8338.5"/>
    <x v="0"/>
    <x v="2"/>
    <x v="2"/>
    <d v="2025-09-30T00:00:00"/>
    <x v="11"/>
    <x v="0"/>
    <s v="Corporate"/>
  </r>
  <r>
    <x v="1031"/>
    <s v="P1077"/>
    <n v="4"/>
    <n v="12558.72"/>
    <n v="10188.6"/>
    <n v="-28195.68"/>
    <x v="0"/>
    <x v="2"/>
    <x v="0"/>
    <d v="2025-09-12T00:00:00"/>
    <x v="11"/>
    <x v="0"/>
    <s v="Consumer"/>
  </r>
  <r>
    <x v="1032"/>
    <s v="P1077"/>
    <n v="4"/>
    <n v="14475.27"/>
    <n v="10188.6"/>
    <n v="-26279.13"/>
    <x v="0"/>
    <x v="2"/>
    <x v="2"/>
    <d v="2025-09-23T00:00:00"/>
    <x v="11"/>
    <x v="0"/>
    <s v="Corporate"/>
  </r>
  <r>
    <x v="1033"/>
    <s v="P1077"/>
    <n v="2"/>
    <n v="6131.21"/>
    <n v="6443.36"/>
    <n v="-6755.5099999999993"/>
    <x v="2"/>
    <x v="2"/>
    <x v="0"/>
    <d v="2025-09-23T00:00:00"/>
    <x v="11"/>
    <x v="0"/>
    <s v="Consumer"/>
  </r>
  <r>
    <x v="995"/>
    <s v="P1077"/>
    <n v="3"/>
    <n v="8114.75"/>
    <n v="7025.62"/>
    <n v="-12962.11"/>
    <x v="0"/>
    <x v="2"/>
    <x v="0"/>
    <d v="2025-09-27T00:00:00"/>
    <x v="11"/>
    <x v="0"/>
    <s v="Consumer"/>
  </r>
  <r>
    <x v="1034"/>
    <s v="P1077"/>
    <n v="4"/>
    <n v="12152.25"/>
    <n v="7025.62"/>
    <n v="-15950.23"/>
    <x v="0"/>
    <x v="2"/>
    <x v="0"/>
    <d v="2025-09-30T00:00:00"/>
    <x v="11"/>
    <x v="0"/>
    <s v="Consumer"/>
  </r>
  <r>
    <x v="1035"/>
    <s v="P1077"/>
    <n v="2"/>
    <n v="5302.25"/>
    <n v="6782.31"/>
    <n v="-8262.3700000000008"/>
    <x v="1"/>
    <x v="2"/>
    <x v="1"/>
    <d v="2025-09-10T00:00:00"/>
    <x v="11"/>
    <x v="2"/>
    <s v="Small Business"/>
  </r>
  <r>
    <x v="981"/>
    <s v="P1078"/>
    <n v="4"/>
    <n v="32873.800000000003"/>
    <n v="2857.57"/>
    <n v="21443.520000000004"/>
    <x v="1"/>
    <x v="2"/>
    <x v="0"/>
    <d v="2025-09-11T00:00:00"/>
    <x v="11"/>
    <x v="0"/>
    <s v="Consumer"/>
  </r>
  <r>
    <x v="1036"/>
    <s v="P1078"/>
    <n v="4"/>
    <n v="32347.52"/>
    <n v="11118.8"/>
    <n v="-12127.679999999997"/>
    <x v="0"/>
    <x v="2"/>
    <x v="0"/>
    <d v="2025-09-21T00:00:00"/>
    <x v="11"/>
    <x v="0"/>
    <s v="Consumer"/>
  </r>
  <r>
    <x v="876"/>
    <s v="P1079"/>
    <n v="3"/>
    <n v="38680.06"/>
    <n v="5931.04"/>
    <n v="20886.939999999999"/>
    <x v="0"/>
    <x v="5"/>
    <x v="0"/>
    <d v="2025-09-16T00:00:00"/>
    <x v="11"/>
    <x v="1"/>
    <s v="Consumer"/>
  </r>
  <r>
    <x v="1037"/>
    <s v="P1079"/>
    <n v="4"/>
    <n v="49674.07"/>
    <n v="1691.07"/>
    <n v="42909.79"/>
    <x v="1"/>
    <x v="5"/>
    <x v="0"/>
    <d v="2025-09-04T00:00:00"/>
    <x v="11"/>
    <x v="1"/>
    <s v="Consumer"/>
  </r>
  <r>
    <x v="941"/>
    <s v="P1079"/>
    <n v="1"/>
    <n v="9653.3700000000008"/>
    <n v="5766.98"/>
    <n v="3886.3900000000012"/>
    <x v="2"/>
    <x v="5"/>
    <x v="0"/>
    <d v="2025-09-30T00:00:00"/>
    <x v="11"/>
    <x v="3"/>
    <s v="Consumer"/>
  </r>
  <r>
    <x v="1038"/>
    <s v="P1079"/>
    <n v="1"/>
    <n v="11012.17"/>
    <n v="5412.91"/>
    <n v="5599.26"/>
    <x v="0"/>
    <x v="5"/>
    <x v="0"/>
    <d v="2025-09-01T00:00:00"/>
    <x v="11"/>
    <x v="0"/>
    <s v="Consumer"/>
  </r>
  <r>
    <x v="1013"/>
    <s v="P1080"/>
    <n v="1"/>
    <n v="4146.75"/>
    <n v="11939.07"/>
    <n v="-7792.32"/>
    <x v="1"/>
    <x v="1"/>
    <x v="0"/>
    <d v="2025-09-04T00:00:00"/>
    <x v="11"/>
    <x v="0"/>
    <s v="Consumer"/>
  </r>
  <r>
    <x v="924"/>
    <s v="P1080"/>
    <n v="4"/>
    <n v="18952.400000000001"/>
    <n v="11764.29"/>
    <n v="-28104.760000000002"/>
    <x v="0"/>
    <x v="1"/>
    <x v="0"/>
    <d v="2025-09-03T00:00:00"/>
    <x v="11"/>
    <x v="0"/>
    <s v="Consumer"/>
  </r>
  <r>
    <x v="1039"/>
    <s v="P1080"/>
    <n v="4"/>
    <n v="17170.66"/>
    <n v="4370.8"/>
    <n v="-312.54000000000087"/>
    <x v="1"/>
    <x v="1"/>
    <x v="0"/>
    <d v="2025-09-20T00:00:00"/>
    <x v="11"/>
    <x v="2"/>
    <s v="Consumer"/>
  </r>
  <r>
    <x v="1040"/>
    <s v="P1080"/>
    <n v="4"/>
    <n v="15804.51"/>
    <n v="4370.8"/>
    <n v="-1678.6900000000005"/>
    <x v="0"/>
    <x v="1"/>
    <x v="0"/>
    <d v="2025-09-08T00:00:00"/>
    <x v="11"/>
    <x v="0"/>
    <s v="Consumer"/>
  </r>
  <r>
    <x v="864"/>
    <s v="P1080"/>
    <n v="3"/>
    <n v="11821.77"/>
    <n v="9947.76"/>
    <n v="-18021.509999999998"/>
    <x v="0"/>
    <x v="1"/>
    <x v="0"/>
    <d v="2025-09-15T00:00:00"/>
    <x v="11"/>
    <x v="2"/>
    <s v="Consumer"/>
  </r>
  <r>
    <x v="1041"/>
    <s v="P1001"/>
    <n v="4"/>
    <n v="30074.11"/>
    <n v="4936.1899999999996"/>
    <n v="10329.350000000002"/>
    <x v="2"/>
    <x v="0"/>
    <x v="2"/>
    <d v="2025-04-26T00:00:00"/>
    <x v="0"/>
    <x v="0"/>
    <s v="Corporate"/>
  </r>
  <r>
    <x v="1042"/>
    <s v="P1001"/>
    <n v="2"/>
    <n v="15308.15"/>
    <n v="5483.96"/>
    <n v="4340.2299999999996"/>
    <x v="0"/>
    <x v="0"/>
    <x v="0"/>
    <d v="2025-04-18T00:00:00"/>
    <x v="0"/>
    <x v="2"/>
    <s v="Consumer"/>
  </r>
  <r>
    <x v="1043"/>
    <s v="P1001"/>
    <n v="4"/>
    <n v="27331.79"/>
    <n v="1321.65"/>
    <n v="22045.190000000002"/>
    <x v="2"/>
    <x v="0"/>
    <x v="1"/>
    <d v="2025-04-11T00:00:00"/>
    <x v="0"/>
    <x v="0"/>
    <s v="Small Business"/>
  </r>
  <r>
    <x v="1044"/>
    <s v="P1001"/>
    <n v="3"/>
    <n v="17648.03"/>
    <n v="10692.38"/>
    <n v="-14429.11"/>
    <x v="0"/>
    <x v="0"/>
    <x v="0"/>
    <d v="2025-04-15T00:00:00"/>
    <x v="0"/>
    <x v="0"/>
    <s v="Consumer"/>
  </r>
  <r>
    <x v="1045"/>
    <s v="P1001"/>
    <n v="1"/>
    <n v="5676.47"/>
    <n v="10692.38"/>
    <n v="-5015.9099999999989"/>
    <x v="1"/>
    <x v="0"/>
    <x v="0"/>
    <d v="2025-04-14T00:00:00"/>
    <x v="0"/>
    <x v="0"/>
    <s v="Consumer"/>
  </r>
  <r>
    <x v="1046"/>
    <s v="P1002"/>
    <n v="4"/>
    <n v="62794.41"/>
    <n v="295.87"/>
    <n v="61610.93"/>
    <x v="1"/>
    <x v="0"/>
    <x v="2"/>
    <d v="2025-04-26T00:00:00"/>
    <x v="0"/>
    <x v="3"/>
    <s v="Corporate"/>
  </r>
  <r>
    <x v="1047"/>
    <s v="P1002"/>
    <n v="2"/>
    <n v="31447.69"/>
    <n v="474.93"/>
    <n v="30497.829999999998"/>
    <x v="0"/>
    <x v="0"/>
    <x v="0"/>
    <d v="2025-04-13T00:00:00"/>
    <x v="0"/>
    <x v="0"/>
    <s v="Consumer"/>
  </r>
  <r>
    <x v="1048"/>
    <s v="P1002"/>
    <n v="1"/>
    <n v="15072.59"/>
    <n v="6380.88"/>
    <n v="8691.7099999999991"/>
    <x v="0"/>
    <x v="0"/>
    <x v="0"/>
    <d v="2025-04-02T00:00:00"/>
    <x v="0"/>
    <x v="0"/>
    <s v="Consumer"/>
  </r>
  <r>
    <x v="1049"/>
    <s v="P1002"/>
    <n v="3"/>
    <n v="37502.69"/>
    <n v="6213.42"/>
    <n v="18862.43"/>
    <x v="0"/>
    <x v="0"/>
    <x v="2"/>
    <d v="2025-04-15T00:00:00"/>
    <x v="0"/>
    <x v="0"/>
    <s v="Corporate"/>
  </r>
  <r>
    <x v="1050"/>
    <s v="P1002"/>
    <n v="3"/>
    <n v="36308.730000000003"/>
    <n v="2112.6999999999998"/>
    <n v="29970.630000000005"/>
    <x v="0"/>
    <x v="0"/>
    <x v="0"/>
    <d v="2025-04-08T00:00:00"/>
    <x v="0"/>
    <x v="0"/>
    <s v="Consumer"/>
  </r>
  <r>
    <x v="1051"/>
    <s v="P1002"/>
    <n v="3"/>
    <n v="48404.37"/>
    <n v="2112.6999999999998"/>
    <n v="42066.270000000004"/>
    <x v="1"/>
    <x v="0"/>
    <x v="0"/>
    <d v="2025-04-14T00:00:00"/>
    <x v="0"/>
    <x v="0"/>
    <s v="Consumer"/>
  </r>
  <r>
    <x v="1052"/>
    <s v="P1002"/>
    <n v="3"/>
    <n v="46769.43"/>
    <n v="7802.03"/>
    <n v="23363.34"/>
    <x v="0"/>
    <x v="0"/>
    <x v="0"/>
    <d v="2025-04-09T00:00:00"/>
    <x v="0"/>
    <x v="0"/>
    <s v="Consumer"/>
  </r>
  <r>
    <x v="1053"/>
    <s v="P1003"/>
    <n v="2"/>
    <n v="13244.96"/>
    <n v="9178.6"/>
    <n v="-5112.2400000000016"/>
    <x v="0"/>
    <x v="0"/>
    <x v="0"/>
    <d v="2025-04-25T00:00:00"/>
    <x v="0"/>
    <x v="0"/>
    <s v="Consumer"/>
  </r>
  <r>
    <x v="1054"/>
    <s v="P1003"/>
    <n v="1"/>
    <n v="7405.29"/>
    <n v="4640.09"/>
    <n v="2765.2"/>
    <x v="0"/>
    <x v="0"/>
    <x v="2"/>
    <d v="2025-04-28T00:00:00"/>
    <x v="0"/>
    <x v="0"/>
    <s v="Corporate"/>
  </r>
  <r>
    <x v="1055"/>
    <s v="P1003"/>
    <n v="2"/>
    <n v="12262.78"/>
    <n v="9531.89"/>
    <n v="-6800.9999999999982"/>
    <x v="1"/>
    <x v="0"/>
    <x v="1"/>
    <d v="2025-04-08T00:00:00"/>
    <x v="0"/>
    <x v="0"/>
    <s v="Small Business"/>
  </r>
  <r>
    <x v="1056"/>
    <s v="P1003"/>
    <n v="1"/>
    <n v="7051.95"/>
    <n v="7212.47"/>
    <n v="-160.52000000000044"/>
    <x v="0"/>
    <x v="0"/>
    <x v="0"/>
    <d v="2025-04-02T00:00:00"/>
    <x v="0"/>
    <x v="3"/>
    <s v="Consumer"/>
  </r>
  <r>
    <x v="1057"/>
    <s v="P1003"/>
    <n v="1"/>
    <n v="7438.61"/>
    <n v="10188.6"/>
    <n v="-2749.9900000000007"/>
    <x v="1"/>
    <x v="0"/>
    <x v="2"/>
    <d v="2025-04-09T00:00:00"/>
    <x v="0"/>
    <x v="0"/>
    <s v="Corporate"/>
  </r>
  <r>
    <x v="1058"/>
    <s v="P1003"/>
    <n v="4"/>
    <n v="24108"/>
    <n v="10188.6"/>
    <n v="-16646.400000000001"/>
    <x v="0"/>
    <x v="0"/>
    <x v="0"/>
    <d v="2025-04-14T00:00:00"/>
    <x v="0"/>
    <x v="0"/>
    <s v="Consumer"/>
  </r>
  <r>
    <x v="1059"/>
    <s v="P1005"/>
    <n v="2"/>
    <n v="19235.59"/>
    <n v="2625.04"/>
    <n v="13985.51"/>
    <x v="0"/>
    <x v="0"/>
    <x v="2"/>
    <d v="2025-04-17T00:00:00"/>
    <x v="0"/>
    <x v="0"/>
    <s v="Corporate"/>
  </r>
  <r>
    <x v="1060"/>
    <s v="P1005"/>
    <n v="2"/>
    <n v="16866.310000000001"/>
    <n v="1892.68"/>
    <n v="13080.95"/>
    <x v="0"/>
    <x v="0"/>
    <x v="2"/>
    <d v="2025-04-12T00:00:00"/>
    <x v="0"/>
    <x v="0"/>
    <s v="Corporate"/>
  </r>
  <r>
    <x v="1050"/>
    <s v="P1005"/>
    <n v="1"/>
    <n v="9171.32"/>
    <n v="4539.2"/>
    <n v="4632.12"/>
    <x v="1"/>
    <x v="0"/>
    <x v="0"/>
    <d v="2025-04-18T00:00:00"/>
    <x v="0"/>
    <x v="0"/>
    <s v="Consumer"/>
  </r>
  <r>
    <x v="1061"/>
    <s v="P1005"/>
    <n v="1"/>
    <n v="7614.74"/>
    <n v="4591.42"/>
    <n v="3023.3199999999997"/>
    <x v="0"/>
    <x v="0"/>
    <x v="0"/>
    <d v="2025-04-02T00:00:00"/>
    <x v="0"/>
    <x v="3"/>
    <s v="Consumer"/>
  </r>
  <r>
    <x v="1062"/>
    <s v="P1006"/>
    <n v="4"/>
    <n v="48176.99"/>
    <n v="5412.91"/>
    <n v="26525.35"/>
    <x v="0"/>
    <x v="2"/>
    <x v="0"/>
    <d v="2025-04-17T00:00:00"/>
    <x v="0"/>
    <x v="0"/>
    <s v="Consumer"/>
  </r>
  <r>
    <x v="1063"/>
    <s v="P1006"/>
    <n v="1"/>
    <n v="16039.58"/>
    <n v="1946.27"/>
    <n v="14093.31"/>
    <x v="1"/>
    <x v="2"/>
    <x v="1"/>
    <d v="2025-04-13T00:00:00"/>
    <x v="0"/>
    <x v="2"/>
    <s v="Small Business"/>
  </r>
  <r>
    <x v="1064"/>
    <s v="P1006"/>
    <n v="2"/>
    <n v="30174.02"/>
    <n v="11764.29"/>
    <n v="6645.4399999999987"/>
    <x v="0"/>
    <x v="2"/>
    <x v="2"/>
    <d v="2025-04-25T00:00:00"/>
    <x v="0"/>
    <x v="0"/>
    <s v="Corporate"/>
  </r>
  <r>
    <x v="1065"/>
    <s v="P1007"/>
    <n v="2"/>
    <n v="20859.740000000002"/>
    <n v="9947.76"/>
    <n v="964.22000000000116"/>
    <x v="2"/>
    <x v="0"/>
    <x v="0"/>
    <d v="2025-04-26T00:00:00"/>
    <x v="0"/>
    <x v="0"/>
    <s v="Consumer"/>
  </r>
  <r>
    <x v="1066"/>
    <s v="P1007"/>
    <n v="3"/>
    <n v="25984.68"/>
    <n v="9947.76"/>
    <n v="-3858.5999999999985"/>
    <x v="2"/>
    <x v="0"/>
    <x v="0"/>
    <d v="2025-04-10T00:00:00"/>
    <x v="0"/>
    <x v="0"/>
    <s v="Consumer"/>
  </r>
  <r>
    <x v="1067"/>
    <s v="P1007"/>
    <n v="2"/>
    <n v="19611.04"/>
    <n v="8551.81"/>
    <n v="2507.4200000000019"/>
    <x v="1"/>
    <x v="0"/>
    <x v="0"/>
    <d v="2025-04-18T00:00:00"/>
    <x v="0"/>
    <x v="1"/>
    <s v="Consumer"/>
  </r>
  <r>
    <x v="1068"/>
    <s v="P1007"/>
    <n v="4"/>
    <n v="35200.230000000003"/>
    <n v="6163.24"/>
    <n v="10547.270000000004"/>
    <x v="0"/>
    <x v="0"/>
    <x v="0"/>
    <d v="2025-04-08T00:00:00"/>
    <x v="0"/>
    <x v="3"/>
    <s v="Consumer"/>
  </r>
  <r>
    <x v="1069"/>
    <s v="P1007"/>
    <n v="2"/>
    <n v="17952.86"/>
    <n v="6163.24"/>
    <n v="5626.380000000001"/>
    <x v="2"/>
    <x v="0"/>
    <x v="0"/>
    <d v="2025-04-25T00:00:00"/>
    <x v="0"/>
    <x v="1"/>
    <s v="Consumer"/>
  </r>
  <r>
    <x v="1070"/>
    <s v="P1008"/>
    <n v="2"/>
    <n v="7290.42"/>
    <n v="10244.32"/>
    <n v="-13198.22"/>
    <x v="0"/>
    <x v="3"/>
    <x v="1"/>
    <d v="2025-08-12T00:00:00"/>
    <x v="1"/>
    <x v="0"/>
    <s v="Small Business"/>
  </r>
  <r>
    <x v="1071"/>
    <s v="P1008"/>
    <n v="3"/>
    <n v="12474.96"/>
    <n v="1069.73"/>
    <n v="9265.7699999999986"/>
    <x v="1"/>
    <x v="3"/>
    <x v="2"/>
    <d v="2025-08-28T00:00:00"/>
    <x v="1"/>
    <x v="1"/>
    <s v="Corporate"/>
  </r>
  <r>
    <x v="1072"/>
    <s v="P1008"/>
    <n v="4"/>
    <n v="15800.29"/>
    <n v="10361.65"/>
    <n v="-25646.309999999998"/>
    <x v="1"/>
    <x v="3"/>
    <x v="2"/>
    <d v="2025-08-04T00:00:00"/>
    <x v="1"/>
    <x v="0"/>
    <s v="Corporate"/>
  </r>
  <r>
    <x v="1073"/>
    <s v="P1008"/>
    <n v="4"/>
    <n v="16688.32"/>
    <n v="2831.41"/>
    <n v="5362.68"/>
    <x v="2"/>
    <x v="3"/>
    <x v="0"/>
    <d v="2025-08-07T00:00:00"/>
    <x v="1"/>
    <x v="0"/>
    <s v="Consumer"/>
  </r>
  <r>
    <x v="1074"/>
    <s v="P1009"/>
    <n v="4"/>
    <n v="23161.65"/>
    <n v="1321.65"/>
    <n v="17875.050000000003"/>
    <x v="0"/>
    <x v="1"/>
    <x v="1"/>
    <d v="2025-08-02T00:00:00"/>
    <x v="1"/>
    <x v="0"/>
    <s v="Small Business"/>
  </r>
  <r>
    <x v="1075"/>
    <s v="P1009"/>
    <n v="4"/>
    <n v="28469.09"/>
    <n v="10692.38"/>
    <n v="-14300.429999999997"/>
    <x v="0"/>
    <x v="1"/>
    <x v="0"/>
    <d v="2025-08-22T00:00:00"/>
    <x v="1"/>
    <x v="0"/>
    <s v="Consumer"/>
  </r>
  <r>
    <x v="1076"/>
    <s v="P1009"/>
    <n v="4"/>
    <n v="26669.41"/>
    <n v="295.87"/>
    <n v="25485.93"/>
    <x v="2"/>
    <x v="1"/>
    <x v="0"/>
    <d v="2025-08-16T00:00:00"/>
    <x v="1"/>
    <x v="0"/>
    <s v="Consumer"/>
  </r>
  <r>
    <x v="1077"/>
    <s v="P1009"/>
    <n v="4"/>
    <n v="23248.639999999999"/>
    <n v="6213.42"/>
    <n v="-1605.0400000000009"/>
    <x v="0"/>
    <x v="1"/>
    <x v="0"/>
    <d v="2025-08-03T00:00:00"/>
    <x v="1"/>
    <x v="0"/>
    <s v="Consumer"/>
  </r>
  <r>
    <x v="1078"/>
    <s v="P1010"/>
    <n v="1"/>
    <n v="8336.6200000000008"/>
    <n v="680.62"/>
    <n v="7656.0000000000009"/>
    <x v="0"/>
    <x v="3"/>
    <x v="0"/>
    <d v="2025-08-22T00:00:00"/>
    <x v="1"/>
    <x v="2"/>
    <s v="Consumer"/>
  </r>
  <r>
    <x v="1079"/>
    <s v="P1010"/>
    <n v="1"/>
    <n v="7479.58"/>
    <n v="11367.74"/>
    <n v="-3888.16"/>
    <x v="1"/>
    <x v="3"/>
    <x v="0"/>
    <d v="2025-08-01T00:00:00"/>
    <x v="1"/>
    <x v="0"/>
    <s v="Consumer"/>
  </r>
  <r>
    <x v="1080"/>
    <s v="P1010"/>
    <n v="3"/>
    <n v="22317.200000000001"/>
    <n v="229.52"/>
    <n v="21628.639999999999"/>
    <x v="0"/>
    <x v="3"/>
    <x v="2"/>
    <d v="2025-08-24T00:00:00"/>
    <x v="1"/>
    <x v="0"/>
    <s v="Corporate"/>
  </r>
  <r>
    <x v="1081"/>
    <s v="P1010"/>
    <n v="4"/>
    <n v="28483.87"/>
    <n v="9531.89"/>
    <n v="-9643.6899999999987"/>
    <x v="1"/>
    <x v="3"/>
    <x v="0"/>
    <d v="2025-08-01T00:00:00"/>
    <x v="1"/>
    <x v="0"/>
    <s v="Consumer"/>
  </r>
  <r>
    <x v="1082"/>
    <s v="P1010"/>
    <n v="4"/>
    <n v="36164.089999999997"/>
    <n v="1349.93"/>
    <n v="30764.369999999995"/>
    <x v="1"/>
    <x v="3"/>
    <x v="0"/>
    <d v="2025-08-14T00:00:00"/>
    <x v="1"/>
    <x v="2"/>
    <s v="Consumer"/>
  </r>
  <r>
    <x v="1083"/>
    <s v="P1011"/>
    <n v="3"/>
    <n v="30724.05"/>
    <n v="1397.32"/>
    <n v="26532.09"/>
    <x v="1"/>
    <x v="0"/>
    <x v="0"/>
    <d v="2025-08-04T00:00:00"/>
    <x v="1"/>
    <x v="0"/>
    <s v="Consumer"/>
  </r>
  <r>
    <x v="1084"/>
    <s v="P1011"/>
    <n v="3"/>
    <n v="25465.82"/>
    <n v="11732.81"/>
    <n v="-9732.61"/>
    <x v="2"/>
    <x v="0"/>
    <x v="0"/>
    <d v="2025-08-10T00:00:00"/>
    <x v="1"/>
    <x v="0"/>
    <s v="Consumer"/>
  </r>
  <r>
    <x v="1085"/>
    <s v="P1011"/>
    <n v="3"/>
    <n v="27544.12"/>
    <n v="6453.17"/>
    <n v="8184.6099999999969"/>
    <x v="0"/>
    <x v="0"/>
    <x v="0"/>
    <d v="2025-08-25T00:00:00"/>
    <x v="1"/>
    <x v="1"/>
    <s v="Consumer"/>
  </r>
  <r>
    <x v="1086"/>
    <s v="P1012"/>
    <n v="1"/>
    <n v="11759.13"/>
    <n v="2625.04"/>
    <n v="9134.09"/>
    <x v="1"/>
    <x v="2"/>
    <x v="0"/>
    <d v="2025-08-30T00:00:00"/>
    <x v="1"/>
    <x v="0"/>
    <s v="Consumer"/>
  </r>
  <r>
    <x v="1087"/>
    <s v="P1012"/>
    <n v="3"/>
    <n v="43725.4"/>
    <n v="3861.49"/>
    <n v="32140.93"/>
    <x v="1"/>
    <x v="2"/>
    <x v="0"/>
    <d v="2025-08-16T00:00:00"/>
    <x v="1"/>
    <x v="0"/>
    <s v="Consumer"/>
  </r>
  <r>
    <x v="1088"/>
    <s v="P1012"/>
    <n v="4"/>
    <n v="49464.28"/>
    <n v="1892.68"/>
    <n v="41893.56"/>
    <x v="1"/>
    <x v="2"/>
    <x v="0"/>
    <d v="2025-08-29T00:00:00"/>
    <x v="1"/>
    <x v="2"/>
    <s v="Consumer"/>
  </r>
  <r>
    <x v="1089"/>
    <s v="P1012"/>
    <n v="2"/>
    <n v="23166.5"/>
    <n v="10050.44"/>
    <n v="3065.619999999999"/>
    <x v="2"/>
    <x v="2"/>
    <x v="0"/>
    <d v="2025-08-07T00:00:00"/>
    <x v="1"/>
    <x v="1"/>
    <s v="Consumer"/>
  </r>
  <r>
    <x v="1090"/>
    <s v="P1012"/>
    <n v="1"/>
    <n v="11045.21"/>
    <n v="5766.98"/>
    <n v="5278.23"/>
    <x v="0"/>
    <x v="2"/>
    <x v="2"/>
    <d v="2025-08-31T00:00:00"/>
    <x v="1"/>
    <x v="0"/>
    <s v="Corporate"/>
  </r>
  <r>
    <x v="1091"/>
    <s v="P1013"/>
    <n v="1"/>
    <n v="1928.12"/>
    <n v="11939.07"/>
    <n v="-10010.950000000001"/>
    <x v="2"/>
    <x v="4"/>
    <x v="2"/>
    <d v="2025-08-01T00:00:00"/>
    <x v="1"/>
    <x v="0"/>
    <s v="Corporate"/>
  </r>
  <r>
    <x v="1053"/>
    <s v="P1013"/>
    <n v="2"/>
    <n v="3644.94"/>
    <n v="6612.77"/>
    <n v="-9580.6"/>
    <x v="0"/>
    <x v="4"/>
    <x v="0"/>
    <d v="2025-08-02T00:00:00"/>
    <x v="1"/>
    <x v="0"/>
    <s v="Consumer"/>
  </r>
  <r>
    <x v="1092"/>
    <s v="P1013"/>
    <n v="1"/>
    <n v="1861.34"/>
    <n v="6612.77"/>
    <n v="-4751.43"/>
    <x v="1"/>
    <x v="4"/>
    <x v="0"/>
    <d v="2025-08-14T00:00:00"/>
    <x v="1"/>
    <x v="0"/>
    <s v="Consumer"/>
  </r>
  <r>
    <x v="1093"/>
    <s v="P1013"/>
    <n v="1"/>
    <n v="1767.64"/>
    <n v="11653.29"/>
    <n v="-9885.6500000000015"/>
    <x v="2"/>
    <x v="4"/>
    <x v="0"/>
    <d v="2025-08-15T00:00:00"/>
    <x v="1"/>
    <x v="0"/>
    <s v="Consumer"/>
  </r>
  <r>
    <x v="1094"/>
    <s v="P1013"/>
    <n v="3"/>
    <n v="5995.54"/>
    <n v="11653.29"/>
    <n v="-28964.33"/>
    <x v="1"/>
    <x v="4"/>
    <x v="1"/>
    <d v="2025-08-25T00:00:00"/>
    <x v="1"/>
    <x v="0"/>
    <s v="Small Business"/>
  </r>
  <r>
    <x v="1095"/>
    <s v="P1014"/>
    <n v="1"/>
    <n v="14011.66"/>
    <n v="2249.48"/>
    <n v="11762.18"/>
    <x v="0"/>
    <x v="5"/>
    <x v="0"/>
    <d v="2025-08-26T00:00:00"/>
    <x v="1"/>
    <x v="3"/>
    <s v="Consumer"/>
  </r>
  <r>
    <x v="1096"/>
    <s v="P1014"/>
    <n v="1"/>
    <n v="17594.5"/>
    <n v="2249.48"/>
    <n v="15345.02"/>
    <x v="1"/>
    <x v="5"/>
    <x v="0"/>
    <d v="2025-08-21T00:00:00"/>
    <x v="1"/>
    <x v="2"/>
    <s v="Consumer"/>
  </r>
  <r>
    <x v="1097"/>
    <s v="P1014"/>
    <n v="4"/>
    <n v="54380.1"/>
    <n v="2935.19"/>
    <n v="42639.34"/>
    <x v="0"/>
    <x v="5"/>
    <x v="0"/>
    <d v="2025-08-06T00:00:00"/>
    <x v="1"/>
    <x v="0"/>
    <s v="Consumer"/>
  </r>
  <r>
    <x v="1045"/>
    <s v="P1014"/>
    <n v="2"/>
    <n v="32367.16"/>
    <n v="1069.73"/>
    <n v="30227.7"/>
    <x v="1"/>
    <x v="5"/>
    <x v="0"/>
    <d v="2025-12-06T00:00:00"/>
    <x v="2"/>
    <x v="0"/>
    <s v="Consumer"/>
  </r>
  <r>
    <x v="1098"/>
    <s v="P1015"/>
    <n v="4"/>
    <n v="1403.43"/>
    <n v="7144.88"/>
    <n v="-27176.09"/>
    <x v="0"/>
    <x v="5"/>
    <x v="2"/>
    <d v="2025-12-04T00:00:00"/>
    <x v="2"/>
    <x v="0"/>
    <s v="Corporate"/>
  </r>
  <r>
    <x v="1099"/>
    <s v="P1015"/>
    <n v="2"/>
    <n v="712.58"/>
    <n v="7144.88"/>
    <n v="-13577.18"/>
    <x v="2"/>
    <x v="5"/>
    <x v="2"/>
    <d v="2025-12-02T00:00:00"/>
    <x v="2"/>
    <x v="0"/>
    <s v="Corporate"/>
  </r>
  <r>
    <x v="1091"/>
    <s v="P1016"/>
    <n v="4"/>
    <n v="21768.74"/>
    <n v="4535.12"/>
    <n v="3628.260000000002"/>
    <x v="1"/>
    <x v="0"/>
    <x v="2"/>
    <d v="2025-12-31T00:00:00"/>
    <x v="2"/>
    <x v="0"/>
    <s v="Corporate"/>
  </r>
  <r>
    <x v="1100"/>
    <s v="P1016"/>
    <n v="1"/>
    <n v="6744.62"/>
    <n v="4535.12"/>
    <n v="2209.5"/>
    <x v="0"/>
    <x v="0"/>
    <x v="0"/>
    <d v="2025-12-28T00:00:00"/>
    <x v="2"/>
    <x v="0"/>
    <s v="Consumer"/>
  </r>
  <r>
    <x v="1101"/>
    <s v="P1017"/>
    <n v="2"/>
    <n v="1187.06"/>
    <n v="4640.09"/>
    <n v="-8093.1200000000008"/>
    <x v="1"/>
    <x v="2"/>
    <x v="0"/>
    <d v="2025-12-10T00:00:00"/>
    <x v="2"/>
    <x v="2"/>
    <s v="Consumer"/>
  </r>
  <r>
    <x v="1102"/>
    <s v="P1017"/>
    <n v="4"/>
    <n v="3011.24"/>
    <n v="9531.89"/>
    <n v="-35116.32"/>
    <x v="0"/>
    <x v="2"/>
    <x v="0"/>
    <d v="2025-12-28T00:00:00"/>
    <x v="2"/>
    <x v="0"/>
    <s v="Consumer"/>
  </r>
  <r>
    <x v="1103"/>
    <s v="P1017"/>
    <n v="2"/>
    <n v="1518.61"/>
    <n v="7025.62"/>
    <n v="-12532.63"/>
    <x v="2"/>
    <x v="2"/>
    <x v="0"/>
    <d v="2025-12-01T00:00:00"/>
    <x v="2"/>
    <x v="0"/>
    <s v="Consumer"/>
  </r>
  <r>
    <x v="1104"/>
    <s v="P1017"/>
    <n v="4"/>
    <n v="2783.36"/>
    <n v="6782.31"/>
    <n v="-24345.88"/>
    <x v="1"/>
    <x v="2"/>
    <x v="0"/>
    <d v="2025-12-25T00:00:00"/>
    <x v="2"/>
    <x v="0"/>
    <s v="Consumer"/>
  </r>
  <r>
    <x v="1105"/>
    <s v="P1018"/>
    <n v="4"/>
    <n v="24082.02"/>
    <n v="11732.81"/>
    <n v="-22849.219999999998"/>
    <x v="2"/>
    <x v="1"/>
    <x v="2"/>
    <d v="2025-12-08T00:00:00"/>
    <x v="2"/>
    <x v="2"/>
    <s v="Corporate"/>
  </r>
  <r>
    <x v="1106"/>
    <s v="P1018"/>
    <n v="2"/>
    <n v="13155.43"/>
    <n v="11732.81"/>
    <n v="-10310.189999999999"/>
    <x v="1"/>
    <x v="1"/>
    <x v="0"/>
    <d v="2025-12-30T00:00:00"/>
    <x v="2"/>
    <x v="0"/>
    <s v="Consumer"/>
  </r>
  <r>
    <x v="1107"/>
    <s v="P1018"/>
    <n v="1"/>
    <n v="6835.34"/>
    <n v="5057.68"/>
    <n v="1777.6599999999999"/>
    <x v="1"/>
    <x v="1"/>
    <x v="0"/>
    <d v="2025-12-23T00:00:00"/>
    <x v="2"/>
    <x v="0"/>
    <s v="Consumer"/>
  </r>
  <r>
    <x v="1108"/>
    <s v="P1019"/>
    <n v="2"/>
    <n v="18866.37"/>
    <n v="1691.07"/>
    <n v="15484.23"/>
    <x v="1"/>
    <x v="3"/>
    <x v="0"/>
    <d v="2025-12-25T00:00:00"/>
    <x v="2"/>
    <x v="3"/>
    <s v="Consumer"/>
  </r>
  <r>
    <x v="1109"/>
    <s v="P1019"/>
    <n v="2"/>
    <n v="16198.73"/>
    <n v="6612.77"/>
    <n v="2973.1899999999987"/>
    <x v="0"/>
    <x v="3"/>
    <x v="1"/>
    <d v="2025-12-07T00:00:00"/>
    <x v="2"/>
    <x v="0"/>
    <s v="Small Business"/>
  </r>
  <r>
    <x v="1068"/>
    <s v="P1019"/>
    <n v="3"/>
    <n v="26236.19"/>
    <n v="7341.5"/>
    <n v="4211.6899999999987"/>
    <x v="0"/>
    <x v="3"/>
    <x v="0"/>
    <d v="2025-12-27T00:00:00"/>
    <x v="2"/>
    <x v="3"/>
    <s v="Consumer"/>
  </r>
  <r>
    <x v="1110"/>
    <s v="P1019"/>
    <n v="2"/>
    <n v="16722.16"/>
    <n v="11653.29"/>
    <n v="-6584.4200000000019"/>
    <x v="0"/>
    <x v="3"/>
    <x v="0"/>
    <d v="2025-12-06T00:00:00"/>
    <x v="2"/>
    <x v="0"/>
    <s v="Consumer"/>
  </r>
  <r>
    <x v="1111"/>
    <s v="P1020"/>
    <n v="3"/>
    <n v="30736"/>
    <n v="11764.29"/>
    <n v="-4556.8700000000026"/>
    <x v="1"/>
    <x v="3"/>
    <x v="2"/>
    <d v="2025-12-18T00:00:00"/>
    <x v="2"/>
    <x v="0"/>
    <s v="Corporate"/>
  </r>
  <r>
    <x v="1112"/>
    <s v="P1020"/>
    <n v="1"/>
    <n v="9594.07"/>
    <n v="2935.19"/>
    <n v="6658.8799999999992"/>
    <x v="0"/>
    <x v="3"/>
    <x v="2"/>
    <d v="2025-12-13T00:00:00"/>
    <x v="2"/>
    <x v="0"/>
    <s v="Corporate"/>
  </r>
  <r>
    <x v="1113"/>
    <s v="P1020"/>
    <n v="2"/>
    <n v="19310.86"/>
    <n v="6579.03"/>
    <n v="6152.8000000000011"/>
    <x v="1"/>
    <x v="3"/>
    <x v="0"/>
    <d v="2025-02-03T00:00:00"/>
    <x v="3"/>
    <x v="0"/>
    <s v="Consumer"/>
  </r>
  <r>
    <x v="1114"/>
    <s v="P1020"/>
    <n v="2"/>
    <n v="17013.41"/>
    <n v="6579.03"/>
    <n v="3855.3500000000004"/>
    <x v="1"/>
    <x v="3"/>
    <x v="0"/>
    <d v="2025-02-21T00:00:00"/>
    <x v="3"/>
    <x v="0"/>
    <s v="Consumer"/>
  </r>
  <r>
    <x v="1115"/>
    <s v="P1020"/>
    <n v="4"/>
    <n v="32889.31"/>
    <n v="10361.65"/>
    <n v="-8557.2900000000009"/>
    <x v="1"/>
    <x v="3"/>
    <x v="0"/>
    <d v="2025-02-11T00:00:00"/>
    <x v="3"/>
    <x v="0"/>
    <s v="Consumer"/>
  </r>
  <r>
    <x v="1116"/>
    <s v="P1021"/>
    <n v="3"/>
    <n v="10294.92"/>
    <n v="7144.88"/>
    <n v="-11139.72"/>
    <x v="0"/>
    <x v="3"/>
    <x v="0"/>
    <d v="2025-02-22T00:00:00"/>
    <x v="3"/>
    <x v="0"/>
    <s v="Consumer"/>
  </r>
  <r>
    <x v="1117"/>
    <s v="P1021"/>
    <n v="1"/>
    <n v="2738.09"/>
    <n v="9148.31"/>
    <n v="-6410.2199999999993"/>
    <x v="0"/>
    <x v="3"/>
    <x v="2"/>
    <d v="2025-02-11T00:00:00"/>
    <x v="3"/>
    <x v="3"/>
    <s v="Corporate"/>
  </r>
  <r>
    <x v="1118"/>
    <s v="P1021"/>
    <n v="1"/>
    <n v="2669"/>
    <n v="6213.42"/>
    <n v="-3544.42"/>
    <x v="1"/>
    <x v="3"/>
    <x v="0"/>
    <d v="2025-02-01T00:00:00"/>
    <x v="3"/>
    <x v="3"/>
    <s v="Consumer"/>
  </r>
  <r>
    <x v="1119"/>
    <s v="P1021"/>
    <n v="4"/>
    <n v="11827.54"/>
    <n v="9178.6"/>
    <n v="-24886.86"/>
    <x v="1"/>
    <x v="3"/>
    <x v="0"/>
    <d v="2025-02-05T00:00:00"/>
    <x v="3"/>
    <x v="0"/>
    <s v="Consumer"/>
  </r>
  <r>
    <x v="1120"/>
    <s v="P1022"/>
    <n v="1"/>
    <n v="10928.32"/>
    <n v="11367.74"/>
    <n v="-439.42000000000007"/>
    <x v="0"/>
    <x v="1"/>
    <x v="0"/>
    <d v="2025-02-04T00:00:00"/>
    <x v="3"/>
    <x v="1"/>
    <s v="Consumer"/>
  </r>
  <r>
    <x v="1121"/>
    <s v="P1022"/>
    <n v="2"/>
    <n v="19043.05"/>
    <n v="11367.74"/>
    <n v="-3692.4300000000003"/>
    <x v="1"/>
    <x v="1"/>
    <x v="2"/>
    <d v="2025-02-11T00:00:00"/>
    <x v="3"/>
    <x v="3"/>
    <s v="Corporate"/>
  </r>
  <r>
    <x v="1122"/>
    <s v="P1022"/>
    <n v="3"/>
    <n v="38598.559999999998"/>
    <n v="4176.26"/>
    <n v="26069.78"/>
    <x v="0"/>
    <x v="1"/>
    <x v="0"/>
    <d v="2025-02-06T00:00:00"/>
    <x v="3"/>
    <x v="1"/>
    <s v="Consumer"/>
  </r>
  <r>
    <x v="1123"/>
    <s v="P1022"/>
    <n v="1"/>
    <n v="12863.2"/>
    <n v="229.52"/>
    <n v="12633.68"/>
    <x v="0"/>
    <x v="1"/>
    <x v="2"/>
    <d v="2025-02-24T00:00:00"/>
    <x v="3"/>
    <x v="0"/>
    <s v="Corporate"/>
  </r>
  <r>
    <x v="1066"/>
    <s v="P1022"/>
    <n v="2"/>
    <n v="19172.080000000002"/>
    <n v="7212.47"/>
    <n v="4747.1400000000012"/>
    <x v="0"/>
    <x v="1"/>
    <x v="0"/>
    <d v="2025-02-11T00:00:00"/>
    <x v="3"/>
    <x v="0"/>
    <s v="Consumer"/>
  </r>
  <r>
    <x v="1124"/>
    <s v="P1022"/>
    <n v="1"/>
    <n v="10746"/>
    <n v="6443.36"/>
    <n v="4302.6400000000003"/>
    <x v="0"/>
    <x v="1"/>
    <x v="0"/>
    <d v="2025-02-24T00:00:00"/>
    <x v="3"/>
    <x v="0"/>
    <s v="Consumer"/>
  </r>
  <r>
    <x v="1125"/>
    <s v="P1023"/>
    <n v="3"/>
    <n v="3315.26"/>
    <n v="1892.68"/>
    <n v="-2362.7799999999997"/>
    <x v="1"/>
    <x v="5"/>
    <x v="0"/>
    <d v="2025-02-13T00:00:00"/>
    <x v="3"/>
    <x v="0"/>
    <s v="Consumer"/>
  </r>
  <r>
    <x v="1126"/>
    <s v="P1024"/>
    <n v="2"/>
    <n v="30235.21"/>
    <n v="11653.29"/>
    <n v="6928.6299999999974"/>
    <x v="0"/>
    <x v="2"/>
    <x v="0"/>
    <d v="2025-02-17T00:00:00"/>
    <x v="3"/>
    <x v="1"/>
    <s v="Consumer"/>
  </r>
  <r>
    <x v="1127"/>
    <s v="P1024"/>
    <n v="3"/>
    <n v="34817.19"/>
    <n v="5812.86"/>
    <n v="17378.610000000004"/>
    <x v="1"/>
    <x v="2"/>
    <x v="0"/>
    <d v="2025-02-02T00:00:00"/>
    <x v="3"/>
    <x v="0"/>
    <s v="Consumer"/>
  </r>
  <r>
    <x v="1128"/>
    <s v="P1025"/>
    <n v="3"/>
    <n v="39875.51"/>
    <n v="2935.19"/>
    <n v="31069.940000000002"/>
    <x v="2"/>
    <x v="1"/>
    <x v="2"/>
    <d v="2025-02-22T00:00:00"/>
    <x v="3"/>
    <x v="0"/>
    <s v="Corporate"/>
  </r>
  <r>
    <x v="1129"/>
    <s v="P1026"/>
    <n v="2"/>
    <n v="12413.47"/>
    <n v="10361.65"/>
    <n v="-8309.83"/>
    <x v="1"/>
    <x v="3"/>
    <x v="0"/>
    <d v="2025-01-09T00:00:00"/>
    <x v="4"/>
    <x v="0"/>
    <s v="Consumer"/>
  </r>
  <r>
    <x v="1130"/>
    <s v="P1026"/>
    <n v="4"/>
    <n v="21734.07"/>
    <n v="2831.41"/>
    <n v="10408.43"/>
    <x v="1"/>
    <x v="3"/>
    <x v="0"/>
    <d v="2025-01-17T00:00:00"/>
    <x v="4"/>
    <x v="0"/>
    <s v="Consumer"/>
  </r>
  <r>
    <x v="1131"/>
    <s v="P1027"/>
    <n v="1"/>
    <n v="7411.6"/>
    <n v="1321.65"/>
    <n v="6089.9500000000007"/>
    <x v="2"/>
    <x v="0"/>
    <x v="0"/>
    <d v="2025-01-24T00:00:00"/>
    <x v="4"/>
    <x v="2"/>
    <s v="Consumer"/>
  </r>
  <r>
    <x v="1132"/>
    <s v="P1027"/>
    <n v="4"/>
    <n v="33731.14"/>
    <n v="295.87"/>
    <n v="32547.66"/>
    <x v="0"/>
    <x v="0"/>
    <x v="2"/>
    <d v="2025-01-14T00:00:00"/>
    <x v="4"/>
    <x v="0"/>
    <s v="Corporate"/>
  </r>
  <r>
    <x v="1133"/>
    <s v="P1027"/>
    <n v="2"/>
    <n v="14566.3"/>
    <n v="474.93"/>
    <n v="13616.439999999999"/>
    <x v="2"/>
    <x v="0"/>
    <x v="0"/>
    <d v="2025-01-18T00:00:00"/>
    <x v="4"/>
    <x v="0"/>
    <s v="Consumer"/>
  </r>
  <r>
    <x v="1134"/>
    <s v="P1027"/>
    <n v="4"/>
    <n v="34376.800000000003"/>
    <n v="6380.88"/>
    <n v="8853.2800000000025"/>
    <x v="1"/>
    <x v="0"/>
    <x v="1"/>
    <d v="2025-01-10T00:00:00"/>
    <x v="4"/>
    <x v="0"/>
    <s v="Small Business"/>
  </r>
  <r>
    <x v="1135"/>
    <s v="P1027"/>
    <n v="1"/>
    <n v="9336.89"/>
    <n v="680.62"/>
    <n v="8656.2699999999986"/>
    <x v="1"/>
    <x v="0"/>
    <x v="2"/>
    <d v="2025-01-18T00:00:00"/>
    <x v="4"/>
    <x v="0"/>
    <s v="Corporate"/>
  </r>
  <r>
    <x v="1136"/>
    <s v="P1028"/>
    <n v="1"/>
    <n v="5765.99"/>
    <n v="6279.29"/>
    <n v="-513.30000000000018"/>
    <x v="2"/>
    <x v="4"/>
    <x v="2"/>
    <d v="2025-01-26T00:00:00"/>
    <x v="4"/>
    <x v="0"/>
    <s v="Corporate"/>
  </r>
  <r>
    <x v="1137"/>
    <s v="P1028"/>
    <n v="1"/>
    <n v="5664.95"/>
    <n v="4722.6099999999997"/>
    <n v="942.34000000000015"/>
    <x v="2"/>
    <x v="4"/>
    <x v="0"/>
    <d v="2025-01-13T00:00:00"/>
    <x v="4"/>
    <x v="0"/>
    <s v="Consumer"/>
  </r>
  <r>
    <x v="1138"/>
    <s v="P1029"/>
    <n v="1"/>
    <n v="352.69"/>
    <n v="1397.32"/>
    <n v="-1044.6299999999999"/>
    <x v="0"/>
    <x v="1"/>
    <x v="0"/>
    <d v="2025-01-09T00:00:00"/>
    <x v="4"/>
    <x v="0"/>
    <s v="Consumer"/>
  </r>
  <r>
    <x v="1139"/>
    <s v="P1029"/>
    <n v="3"/>
    <n v="1060.99"/>
    <n v="2857.57"/>
    <n v="-7511.7200000000012"/>
    <x v="1"/>
    <x v="1"/>
    <x v="2"/>
    <d v="2025-01-23T00:00:00"/>
    <x v="4"/>
    <x v="0"/>
    <s v="Corporate"/>
  </r>
  <r>
    <x v="1129"/>
    <s v="P1029"/>
    <n v="3"/>
    <n v="844.75"/>
    <n v="11732.81"/>
    <n v="-34353.68"/>
    <x v="0"/>
    <x v="1"/>
    <x v="0"/>
    <d v="2025-01-04T00:00:00"/>
    <x v="4"/>
    <x v="0"/>
    <s v="Consumer"/>
  </r>
  <r>
    <x v="1140"/>
    <s v="P1029"/>
    <n v="3"/>
    <n v="1019.04"/>
    <n v="11732.81"/>
    <n v="-34179.39"/>
    <x v="0"/>
    <x v="1"/>
    <x v="0"/>
    <d v="2025-01-07T00:00:00"/>
    <x v="4"/>
    <x v="0"/>
    <s v="Consumer"/>
  </r>
  <r>
    <x v="1058"/>
    <s v="P1029"/>
    <n v="1"/>
    <n v="378.14"/>
    <n v="11118.8"/>
    <n v="-10740.66"/>
    <x v="2"/>
    <x v="1"/>
    <x v="0"/>
    <d v="2025-01-10T00:00:00"/>
    <x v="4"/>
    <x v="0"/>
    <s v="Consumer"/>
  </r>
  <r>
    <x v="1141"/>
    <s v="P1029"/>
    <n v="3"/>
    <n v="842.15"/>
    <n v="11118.8"/>
    <n v="-32514.249999999993"/>
    <x v="1"/>
    <x v="1"/>
    <x v="0"/>
    <d v="2025-01-21T00:00:00"/>
    <x v="4"/>
    <x v="0"/>
    <s v="Consumer"/>
  </r>
  <r>
    <x v="1142"/>
    <s v="P1030"/>
    <n v="3"/>
    <n v="22961.38"/>
    <n v="4835.8999999999996"/>
    <n v="8453.6800000000021"/>
    <x v="0"/>
    <x v="1"/>
    <x v="0"/>
    <d v="2025-01-09T00:00:00"/>
    <x v="4"/>
    <x v="0"/>
    <s v="Consumer"/>
  </r>
  <r>
    <x v="1071"/>
    <s v="P1030"/>
    <n v="1"/>
    <n v="5456.23"/>
    <n v="1892.68"/>
    <n v="3563.5499999999993"/>
    <x v="2"/>
    <x v="1"/>
    <x v="2"/>
    <d v="2025-01-16T00:00:00"/>
    <x v="4"/>
    <x v="1"/>
    <s v="Corporate"/>
  </r>
  <r>
    <x v="1143"/>
    <s v="P1030"/>
    <n v="3"/>
    <n v="21327.85"/>
    <n v="1892.68"/>
    <n v="15649.809999999998"/>
    <x v="1"/>
    <x v="1"/>
    <x v="0"/>
    <d v="2025-01-26T00:00:00"/>
    <x v="4"/>
    <x v="0"/>
    <s v="Consumer"/>
  </r>
  <r>
    <x v="1144"/>
    <s v="P1030"/>
    <n v="3"/>
    <n v="18799.919999999998"/>
    <n v="5931.04"/>
    <n v="1006.7999999999993"/>
    <x v="0"/>
    <x v="1"/>
    <x v="0"/>
    <d v="2025-01-29T00:00:00"/>
    <x v="4"/>
    <x v="3"/>
    <s v="Consumer"/>
  </r>
  <r>
    <x v="1084"/>
    <s v="P1031"/>
    <n v="1"/>
    <n v="12984.42"/>
    <n v="516.61"/>
    <n v="12467.81"/>
    <x v="0"/>
    <x v="2"/>
    <x v="0"/>
    <d v="2025-01-17T00:00:00"/>
    <x v="4"/>
    <x v="0"/>
    <s v="Consumer"/>
  </r>
  <r>
    <x v="1145"/>
    <s v="P1032"/>
    <n v="3"/>
    <n v="30310.19"/>
    <n v="5812.86"/>
    <n v="12871.61"/>
    <x v="0"/>
    <x v="2"/>
    <x v="0"/>
    <d v="2025-01-10T00:00:00"/>
    <x v="4"/>
    <x v="0"/>
    <s v="Consumer"/>
  </r>
  <r>
    <x v="1146"/>
    <s v="P1032"/>
    <n v="2"/>
    <n v="21977.34"/>
    <n v="6457.25"/>
    <n v="9062.84"/>
    <x v="0"/>
    <x v="2"/>
    <x v="0"/>
    <d v="2025-01-31T00:00:00"/>
    <x v="4"/>
    <x v="0"/>
    <s v="Consumer"/>
  </r>
  <r>
    <x v="1147"/>
    <s v="P1032"/>
    <n v="1"/>
    <n v="9974.94"/>
    <n v="2144.79"/>
    <n v="7830.1500000000005"/>
    <x v="1"/>
    <x v="2"/>
    <x v="0"/>
    <d v="2025-01-11T00:00:00"/>
    <x v="4"/>
    <x v="0"/>
    <s v="Consumer"/>
  </r>
  <r>
    <x v="1148"/>
    <s v="P1033"/>
    <n v="4"/>
    <n v="7656.24"/>
    <n v="9947.76"/>
    <n v="-32134.800000000003"/>
    <x v="0"/>
    <x v="1"/>
    <x v="0"/>
    <d v="2025-01-25T00:00:00"/>
    <x v="4"/>
    <x v="0"/>
    <s v="Consumer"/>
  </r>
  <r>
    <x v="1149"/>
    <s v="P1033"/>
    <n v="3"/>
    <n v="5417.22"/>
    <n v="9947.76"/>
    <n v="-24426.059999999998"/>
    <x v="2"/>
    <x v="1"/>
    <x v="0"/>
    <d v="2025-01-26T00:00:00"/>
    <x v="4"/>
    <x v="0"/>
    <s v="Consumer"/>
  </r>
  <r>
    <x v="1150"/>
    <s v="P1033"/>
    <n v="3"/>
    <n v="5179.55"/>
    <n v="2249.48"/>
    <n v="-1568.8900000000003"/>
    <x v="1"/>
    <x v="1"/>
    <x v="2"/>
    <d v="2025-01-21T00:00:00"/>
    <x v="4"/>
    <x v="1"/>
    <s v="Corporate"/>
  </r>
  <r>
    <x v="1151"/>
    <s v="P1033"/>
    <n v="4"/>
    <n v="7054.65"/>
    <n v="2249.48"/>
    <n v="-1943.2700000000004"/>
    <x v="0"/>
    <x v="1"/>
    <x v="0"/>
    <d v="2025-01-18T00:00:00"/>
    <x v="4"/>
    <x v="0"/>
    <s v="Consumer"/>
  </r>
  <r>
    <x v="1152"/>
    <s v="P1033"/>
    <n v="3"/>
    <n v="6070.13"/>
    <n v="8177.04"/>
    <n v="-18460.989999999998"/>
    <x v="2"/>
    <x v="1"/>
    <x v="1"/>
    <d v="2025-01-18T00:00:00"/>
    <x v="4"/>
    <x v="0"/>
    <s v="Small Business"/>
  </r>
  <r>
    <x v="1153"/>
    <s v="P1033"/>
    <n v="3"/>
    <n v="4857.74"/>
    <n v="4936.1899999999996"/>
    <n v="-9950.83"/>
    <x v="2"/>
    <x v="1"/>
    <x v="1"/>
    <d v="2025-07-13T00:00:00"/>
    <x v="5"/>
    <x v="0"/>
    <s v="Small Business"/>
  </r>
  <r>
    <x v="1154"/>
    <s v="P1034"/>
    <n v="3"/>
    <n v="35835.75"/>
    <n v="2831.41"/>
    <n v="27341.52"/>
    <x v="1"/>
    <x v="3"/>
    <x v="1"/>
    <d v="2025-07-04T00:00:00"/>
    <x v="5"/>
    <x v="0"/>
    <s v="Small Business"/>
  </r>
  <r>
    <x v="1155"/>
    <s v="P1034"/>
    <n v="1"/>
    <n v="14588.08"/>
    <n v="9148.31"/>
    <n v="5439.77"/>
    <x v="2"/>
    <x v="3"/>
    <x v="0"/>
    <d v="2025-07-01T00:00:00"/>
    <x v="5"/>
    <x v="0"/>
    <s v="Consumer"/>
  </r>
  <r>
    <x v="1156"/>
    <s v="P1034"/>
    <n v="4"/>
    <n v="61288.93"/>
    <n v="1321.65"/>
    <n v="56002.33"/>
    <x v="0"/>
    <x v="3"/>
    <x v="0"/>
    <d v="2025-07-08T00:00:00"/>
    <x v="5"/>
    <x v="0"/>
    <s v="Consumer"/>
  </r>
  <r>
    <x v="1157"/>
    <s v="P1034"/>
    <n v="3"/>
    <n v="39220.07"/>
    <n v="474.93"/>
    <n v="37795.279999999999"/>
    <x v="0"/>
    <x v="3"/>
    <x v="2"/>
    <d v="2025-07-08T00:00:00"/>
    <x v="5"/>
    <x v="2"/>
    <s v="Corporate"/>
  </r>
  <r>
    <x v="1158"/>
    <s v="P1035"/>
    <n v="4"/>
    <n v="30379.01"/>
    <n v="2112.6999999999998"/>
    <n v="21928.21"/>
    <x v="1"/>
    <x v="4"/>
    <x v="0"/>
    <d v="2025-07-29T00:00:00"/>
    <x v="5"/>
    <x v="0"/>
    <s v="Consumer"/>
  </r>
  <r>
    <x v="1054"/>
    <s v="P1035"/>
    <n v="3"/>
    <n v="26406.59"/>
    <n v="6279.29"/>
    <n v="7568.7200000000012"/>
    <x v="0"/>
    <x v="4"/>
    <x v="2"/>
    <d v="2025-07-18T00:00:00"/>
    <x v="5"/>
    <x v="0"/>
    <s v="Corporate"/>
  </r>
  <r>
    <x v="1159"/>
    <s v="P1035"/>
    <n v="2"/>
    <n v="17130.54"/>
    <n v="7212.47"/>
    <n v="2705.6000000000004"/>
    <x v="0"/>
    <x v="4"/>
    <x v="0"/>
    <d v="2025-07-26T00:00:00"/>
    <x v="5"/>
    <x v="0"/>
    <s v="Consumer"/>
  </r>
  <r>
    <x v="1160"/>
    <s v="P1035"/>
    <n v="4"/>
    <n v="31522.959999999999"/>
    <n v="1349.93"/>
    <n v="26123.239999999998"/>
    <x v="0"/>
    <x v="4"/>
    <x v="0"/>
    <d v="2025-07-11T00:00:00"/>
    <x v="5"/>
    <x v="0"/>
    <s v="Consumer"/>
  </r>
  <r>
    <x v="1161"/>
    <s v="P1035"/>
    <n v="1"/>
    <n v="9043.2199999999993"/>
    <n v="1349.93"/>
    <n v="7693.2899999999991"/>
    <x v="1"/>
    <x v="4"/>
    <x v="1"/>
    <d v="2025-07-08T00:00:00"/>
    <x v="5"/>
    <x v="2"/>
    <s v="Small Business"/>
  </r>
  <r>
    <x v="1162"/>
    <s v="P1036"/>
    <n v="4"/>
    <n v="52161.99"/>
    <n v="6443.36"/>
    <n v="26388.55"/>
    <x v="0"/>
    <x v="2"/>
    <x v="0"/>
    <d v="2025-07-06T00:00:00"/>
    <x v="5"/>
    <x v="0"/>
    <s v="Consumer"/>
  </r>
  <r>
    <x v="1098"/>
    <s v="P1036"/>
    <n v="2"/>
    <n v="33321.089999999997"/>
    <n v="6782.31"/>
    <n v="19756.469999999994"/>
    <x v="1"/>
    <x v="2"/>
    <x v="2"/>
    <d v="2025-07-17T00:00:00"/>
    <x v="5"/>
    <x v="0"/>
    <s v="Corporate"/>
  </r>
  <r>
    <x v="1109"/>
    <s v="P1036"/>
    <n v="2"/>
    <n v="24525.38"/>
    <n v="1397.32"/>
    <n v="21730.74"/>
    <x v="1"/>
    <x v="2"/>
    <x v="1"/>
    <d v="2025-07-26T00:00:00"/>
    <x v="5"/>
    <x v="0"/>
    <s v="Small Business"/>
  </r>
  <r>
    <x v="1163"/>
    <s v="P1037"/>
    <n v="1"/>
    <n v="9760.4500000000007"/>
    <n v="11118.8"/>
    <n v="-1358.3499999999985"/>
    <x v="0"/>
    <x v="3"/>
    <x v="2"/>
    <d v="2025-07-07T00:00:00"/>
    <x v="5"/>
    <x v="0"/>
    <s v="Corporate"/>
  </r>
  <r>
    <x v="1164"/>
    <s v="P1037"/>
    <n v="2"/>
    <n v="21700.68"/>
    <n v="5057.68"/>
    <n v="11585.32"/>
    <x v="0"/>
    <x v="3"/>
    <x v="1"/>
    <d v="2025-07-03T00:00:00"/>
    <x v="5"/>
    <x v="0"/>
    <s v="Small Business"/>
  </r>
  <r>
    <x v="1165"/>
    <s v="P1037"/>
    <n v="2"/>
    <n v="21805.439999999999"/>
    <n v="4835.8999999999996"/>
    <n v="12133.64"/>
    <x v="1"/>
    <x v="3"/>
    <x v="0"/>
    <d v="2025-07-17T00:00:00"/>
    <x v="5"/>
    <x v="0"/>
    <s v="Consumer"/>
  </r>
  <r>
    <x v="1166"/>
    <s v="P1038"/>
    <n v="1"/>
    <n v="10836.28"/>
    <n v="4539.2"/>
    <n v="6297.0800000000008"/>
    <x v="1"/>
    <x v="0"/>
    <x v="0"/>
    <d v="2025-07-19T00:00:00"/>
    <x v="5"/>
    <x v="2"/>
    <s v="Consumer"/>
  </r>
  <r>
    <x v="1139"/>
    <s v="P1038"/>
    <n v="1"/>
    <n v="9356.49"/>
    <n v="4591.42"/>
    <n v="4765.07"/>
    <x v="1"/>
    <x v="0"/>
    <x v="2"/>
    <d v="2025-07-20T00:00:00"/>
    <x v="5"/>
    <x v="0"/>
    <s v="Corporate"/>
  </r>
  <r>
    <x v="1167"/>
    <s v="P1038"/>
    <n v="3"/>
    <n v="29767.96"/>
    <n v="6612.77"/>
    <n v="9929.6499999999978"/>
    <x v="1"/>
    <x v="0"/>
    <x v="1"/>
    <d v="2025-07-13T00:00:00"/>
    <x v="5"/>
    <x v="0"/>
    <s v="Small Business"/>
  </r>
  <r>
    <x v="1168"/>
    <s v="P1038"/>
    <n v="3"/>
    <n v="23531.9"/>
    <n v="1195.19"/>
    <n v="19946.330000000002"/>
    <x v="1"/>
    <x v="0"/>
    <x v="2"/>
    <d v="2025-07-21T00:00:00"/>
    <x v="5"/>
    <x v="2"/>
    <s v="Corporate"/>
  </r>
  <r>
    <x v="1125"/>
    <s v="P1038"/>
    <n v="1"/>
    <n v="8007.13"/>
    <n v="7341.5"/>
    <n v="665.63000000000011"/>
    <x v="0"/>
    <x v="0"/>
    <x v="0"/>
    <d v="2025-07-07T00:00:00"/>
    <x v="5"/>
    <x v="0"/>
    <s v="Consumer"/>
  </r>
  <r>
    <x v="1050"/>
    <s v="P1038"/>
    <n v="1"/>
    <n v="9405.4599999999991"/>
    <n v="1946.27"/>
    <n v="7459.1899999999987"/>
    <x v="2"/>
    <x v="0"/>
    <x v="0"/>
    <d v="2025-07-16T00:00:00"/>
    <x v="5"/>
    <x v="0"/>
    <s v="Consumer"/>
  </r>
  <r>
    <x v="1108"/>
    <s v="P1039"/>
    <n v="2"/>
    <n v="4308.7700000000004"/>
    <n v="9316.44"/>
    <n v="-14324.11"/>
    <x v="2"/>
    <x v="2"/>
    <x v="0"/>
    <d v="2025-07-08T00:00:00"/>
    <x v="5"/>
    <x v="3"/>
    <s v="Consumer"/>
  </r>
  <r>
    <x v="1059"/>
    <s v="P1039"/>
    <n v="4"/>
    <n v="6618.63"/>
    <n v="5812.86"/>
    <n v="-16632.809999999998"/>
    <x v="1"/>
    <x v="2"/>
    <x v="2"/>
    <d v="2025-07-08T00:00:00"/>
    <x v="5"/>
    <x v="0"/>
    <s v="Corporate"/>
  </r>
  <r>
    <x v="1169"/>
    <s v="P1039"/>
    <n v="1"/>
    <n v="1688.84"/>
    <n v="10086.81"/>
    <n v="-8397.9699999999993"/>
    <x v="0"/>
    <x v="2"/>
    <x v="0"/>
    <d v="2025-07-26T00:00:00"/>
    <x v="5"/>
    <x v="0"/>
    <s v="Consumer"/>
  </r>
  <r>
    <x v="1114"/>
    <s v="P1039"/>
    <n v="1"/>
    <n v="2061.2600000000002"/>
    <n v="9947.76"/>
    <n v="-7886.5"/>
    <x v="1"/>
    <x v="2"/>
    <x v="0"/>
    <d v="2025-07-08T00:00:00"/>
    <x v="5"/>
    <x v="0"/>
    <s v="Consumer"/>
  </r>
  <r>
    <x v="1170"/>
    <s v="P1040"/>
    <n v="3"/>
    <n v="10287.35"/>
    <n v="8177.04"/>
    <n v="-14243.769999999999"/>
    <x v="1"/>
    <x v="3"/>
    <x v="2"/>
    <d v="2025-07-19T00:00:00"/>
    <x v="5"/>
    <x v="0"/>
    <s v="Corporate"/>
  </r>
  <r>
    <x v="1171"/>
    <s v="P1040"/>
    <n v="3"/>
    <n v="8037.72"/>
    <n v="2935.19"/>
    <n v="-767.84999999999945"/>
    <x v="0"/>
    <x v="3"/>
    <x v="0"/>
    <d v="2025-07-16T00:00:00"/>
    <x v="5"/>
    <x v="0"/>
    <s v="Consumer"/>
  </r>
  <r>
    <x v="1137"/>
    <s v="P1040"/>
    <n v="2"/>
    <n v="7017.86"/>
    <n v="6579.03"/>
    <n v="-6140.2"/>
    <x v="0"/>
    <x v="3"/>
    <x v="0"/>
    <d v="2025-06-18T00:00:00"/>
    <x v="6"/>
    <x v="0"/>
    <s v="Consumer"/>
  </r>
  <r>
    <x v="1119"/>
    <s v="P1040"/>
    <n v="1"/>
    <n v="3129.6"/>
    <n v="2831.41"/>
    <n v="298.19000000000005"/>
    <x v="1"/>
    <x v="3"/>
    <x v="0"/>
    <d v="2025-06-30T00:00:00"/>
    <x v="6"/>
    <x v="0"/>
    <s v="Consumer"/>
  </r>
  <r>
    <x v="1172"/>
    <s v="P1041"/>
    <n v="4"/>
    <n v="75438.75"/>
    <n v="7014.31"/>
    <n v="47381.509999999995"/>
    <x v="2"/>
    <x v="3"/>
    <x v="2"/>
    <d v="2025-06-23T00:00:00"/>
    <x v="6"/>
    <x v="0"/>
    <s v="Corporate"/>
  </r>
  <r>
    <x v="1046"/>
    <s v="P1041"/>
    <n v="4"/>
    <n v="63125.93"/>
    <n v="7014.31"/>
    <n v="35068.69"/>
    <x v="0"/>
    <x v="3"/>
    <x v="2"/>
    <d v="2025-06-02T00:00:00"/>
    <x v="6"/>
    <x v="3"/>
    <s v="Corporate"/>
  </r>
  <r>
    <x v="1173"/>
    <s v="P1041"/>
    <n v="1"/>
    <n v="16221.47"/>
    <n v="295.87"/>
    <n v="15925.599999999999"/>
    <x v="2"/>
    <x v="3"/>
    <x v="2"/>
    <d v="2025-06-13T00:00:00"/>
    <x v="6"/>
    <x v="0"/>
    <s v="Corporate"/>
  </r>
  <r>
    <x v="1096"/>
    <s v="P1041"/>
    <n v="2"/>
    <n v="36966.93"/>
    <n v="4535.12"/>
    <n v="27896.690000000002"/>
    <x v="0"/>
    <x v="3"/>
    <x v="0"/>
    <d v="2025-06-03T00:00:00"/>
    <x v="6"/>
    <x v="2"/>
    <s v="Consumer"/>
  </r>
  <r>
    <x v="1174"/>
    <s v="P1042"/>
    <n v="3"/>
    <n v="10510.87"/>
    <n v="680.62"/>
    <n v="8469.01"/>
    <x v="1"/>
    <x v="4"/>
    <x v="2"/>
    <d v="2025-06-28T00:00:00"/>
    <x v="6"/>
    <x v="0"/>
    <s v="Corporate"/>
  </r>
  <r>
    <x v="1175"/>
    <s v="P1042"/>
    <n v="1"/>
    <n v="4466.6899999999996"/>
    <n v="680.62"/>
    <n v="3786.0699999999997"/>
    <x v="0"/>
    <x v="4"/>
    <x v="0"/>
    <d v="2025-06-16T00:00:00"/>
    <x v="6"/>
    <x v="0"/>
    <s v="Consumer"/>
  </r>
  <r>
    <x v="1176"/>
    <s v="P1042"/>
    <n v="4"/>
    <n v="18327.02"/>
    <n v="9178.6"/>
    <n v="-18387.38"/>
    <x v="2"/>
    <x v="4"/>
    <x v="0"/>
    <d v="2025-06-26T00:00:00"/>
    <x v="6"/>
    <x v="0"/>
    <s v="Consumer"/>
  </r>
  <r>
    <x v="1177"/>
    <s v="P1042"/>
    <n v="1"/>
    <n v="3977.29"/>
    <n v="9178.6"/>
    <n v="-5201.3100000000004"/>
    <x v="0"/>
    <x v="4"/>
    <x v="0"/>
    <d v="2025-06-03T00:00:00"/>
    <x v="6"/>
    <x v="3"/>
    <s v="Consumer"/>
  </r>
  <r>
    <x v="1169"/>
    <s v="P1042"/>
    <n v="4"/>
    <n v="16169.82"/>
    <n v="4722.6099999999997"/>
    <n v="-2720.619999999999"/>
    <x v="1"/>
    <x v="4"/>
    <x v="0"/>
    <d v="2025-06-22T00:00:00"/>
    <x v="6"/>
    <x v="0"/>
    <s v="Consumer"/>
  </r>
  <r>
    <x v="1178"/>
    <s v="P1042"/>
    <n v="4"/>
    <n v="15572.81"/>
    <n v="9531.89"/>
    <n v="-22554.75"/>
    <x v="0"/>
    <x v="4"/>
    <x v="0"/>
    <d v="2025-06-10T00:00:00"/>
    <x v="6"/>
    <x v="0"/>
    <s v="Consumer"/>
  </r>
  <r>
    <x v="1179"/>
    <s v="P1042"/>
    <n v="2"/>
    <n v="6930.5"/>
    <n v="1349.93"/>
    <n v="4230.6399999999994"/>
    <x v="1"/>
    <x v="4"/>
    <x v="0"/>
    <d v="2025-06-13T00:00:00"/>
    <x v="6"/>
    <x v="0"/>
    <s v="Consumer"/>
  </r>
  <r>
    <x v="1180"/>
    <s v="P1042"/>
    <n v="4"/>
    <n v="17554.87"/>
    <n v="10188.6"/>
    <n v="-23199.530000000002"/>
    <x v="1"/>
    <x v="4"/>
    <x v="0"/>
    <d v="2025-06-10T00:00:00"/>
    <x v="6"/>
    <x v="0"/>
    <s v="Consumer"/>
  </r>
  <r>
    <x v="1089"/>
    <s v="P1043"/>
    <n v="3"/>
    <n v="56205.25"/>
    <n v="2857.57"/>
    <n v="47632.54"/>
    <x v="1"/>
    <x v="4"/>
    <x v="0"/>
    <d v="2025-06-19T00:00:00"/>
    <x v="6"/>
    <x v="1"/>
    <s v="Consumer"/>
  </r>
  <r>
    <x v="1181"/>
    <s v="P1043"/>
    <n v="4"/>
    <n v="59278.31"/>
    <n v="5057.68"/>
    <n v="39047.589999999997"/>
    <x v="0"/>
    <x v="4"/>
    <x v="0"/>
    <d v="2025-06-04T00:00:00"/>
    <x v="6"/>
    <x v="1"/>
    <s v="Consumer"/>
  </r>
  <r>
    <x v="1182"/>
    <s v="P1044"/>
    <n v="2"/>
    <n v="15275.67"/>
    <n v="1892.68"/>
    <n v="11490.31"/>
    <x v="0"/>
    <x v="0"/>
    <x v="2"/>
    <d v="2025-06-06T00:00:00"/>
    <x v="6"/>
    <x v="0"/>
    <s v="Corporate"/>
  </r>
  <r>
    <x v="1166"/>
    <s v="P1044"/>
    <n v="4"/>
    <n v="34814.19"/>
    <n v="4539.2"/>
    <n v="16657.390000000003"/>
    <x v="1"/>
    <x v="0"/>
    <x v="0"/>
    <d v="2025-06-30T00:00:00"/>
    <x v="6"/>
    <x v="2"/>
    <s v="Consumer"/>
  </r>
  <r>
    <x v="1183"/>
    <s v="P1044"/>
    <n v="4"/>
    <n v="37591.25"/>
    <n v="5766.98"/>
    <n v="14523.330000000002"/>
    <x v="0"/>
    <x v="0"/>
    <x v="0"/>
    <d v="2025-06-28T00:00:00"/>
    <x v="6"/>
    <x v="0"/>
    <s v="Consumer"/>
  </r>
  <r>
    <x v="1184"/>
    <s v="P1044"/>
    <n v="1"/>
    <n v="7734.01"/>
    <n v="5412.91"/>
    <n v="2321.1000000000004"/>
    <x v="0"/>
    <x v="0"/>
    <x v="0"/>
    <d v="2025-06-28T00:00:00"/>
    <x v="6"/>
    <x v="0"/>
    <s v="Consumer"/>
  </r>
  <r>
    <x v="1185"/>
    <s v="P1044"/>
    <n v="4"/>
    <n v="34460.74"/>
    <n v="5412.91"/>
    <n v="12809.099999999999"/>
    <x v="0"/>
    <x v="0"/>
    <x v="0"/>
    <d v="2025-06-09T00:00:00"/>
    <x v="6"/>
    <x v="3"/>
    <s v="Consumer"/>
  </r>
  <r>
    <x v="1049"/>
    <s v="P1044"/>
    <n v="3"/>
    <n v="27692.94"/>
    <n v="11939.07"/>
    <n v="-8124.27"/>
    <x v="0"/>
    <x v="0"/>
    <x v="2"/>
    <d v="2025-06-30T00:00:00"/>
    <x v="6"/>
    <x v="0"/>
    <s v="Corporate"/>
  </r>
  <r>
    <x v="1186"/>
    <s v="P1044"/>
    <n v="3"/>
    <n v="25854.54"/>
    <n v="6612.77"/>
    <n v="6016.23"/>
    <x v="0"/>
    <x v="0"/>
    <x v="0"/>
    <d v="2025-06-19T00:00:00"/>
    <x v="6"/>
    <x v="0"/>
    <s v="Consumer"/>
  </r>
  <r>
    <x v="1187"/>
    <s v="P1045"/>
    <n v="2"/>
    <n v="4340.9399999999996"/>
    <n v="516.61"/>
    <n v="3307.7199999999993"/>
    <x v="1"/>
    <x v="3"/>
    <x v="2"/>
    <d v="2025-06-15T00:00:00"/>
    <x v="6"/>
    <x v="0"/>
    <s v="Corporate"/>
  </r>
  <r>
    <x v="1147"/>
    <s v="P1045"/>
    <n v="1"/>
    <n v="2301.56"/>
    <n v="11764.29"/>
    <n v="-9462.7300000000014"/>
    <x v="0"/>
    <x v="3"/>
    <x v="0"/>
    <d v="2025-06-29T00:00:00"/>
    <x v="6"/>
    <x v="0"/>
    <s v="Consumer"/>
  </r>
  <r>
    <x v="1188"/>
    <s v="P1045"/>
    <n v="2"/>
    <n v="4149.8599999999997"/>
    <n v="11764.29"/>
    <n v="-19378.72"/>
    <x v="1"/>
    <x v="3"/>
    <x v="0"/>
    <d v="2025-06-27T00:00:00"/>
    <x v="6"/>
    <x v="0"/>
    <s v="Consumer"/>
  </r>
  <r>
    <x v="1189"/>
    <s v="P1045"/>
    <n v="1"/>
    <n v="2490.98"/>
    <n v="5812.86"/>
    <n v="-3321.8799999999997"/>
    <x v="0"/>
    <x v="3"/>
    <x v="0"/>
    <d v="2025-06-25T00:00:00"/>
    <x v="6"/>
    <x v="1"/>
    <s v="Consumer"/>
  </r>
  <r>
    <x v="1190"/>
    <s v="P1046"/>
    <n v="3"/>
    <n v="5532.96"/>
    <n v="8551.81"/>
    <n v="-20122.47"/>
    <x v="0"/>
    <x v="5"/>
    <x v="0"/>
    <d v="2025-06-29T00:00:00"/>
    <x v="6"/>
    <x v="1"/>
    <s v="Consumer"/>
  </r>
  <r>
    <x v="1191"/>
    <s v="P1047"/>
    <n v="4"/>
    <n v="14375.27"/>
    <n v="4740.6000000000004"/>
    <n v="-4587.130000000001"/>
    <x v="0"/>
    <x v="3"/>
    <x v="0"/>
    <d v="2025-03-10T00:00:00"/>
    <x v="7"/>
    <x v="0"/>
    <s v="Consumer"/>
  </r>
  <r>
    <x v="1142"/>
    <s v="P1047"/>
    <n v="2"/>
    <n v="6833.58"/>
    <n v="4740.6000000000004"/>
    <n v="-2647.6200000000008"/>
    <x v="0"/>
    <x v="3"/>
    <x v="0"/>
    <d v="2025-03-13T00:00:00"/>
    <x v="7"/>
    <x v="0"/>
    <s v="Consumer"/>
  </r>
  <r>
    <x v="1192"/>
    <s v="P1047"/>
    <n v="4"/>
    <n v="15662.42"/>
    <n v="7144.88"/>
    <n v="-12917.1"/>
    <x v="0"/>
    <x v="3"/>
    <x v="1"/>
    <d v="2025-03-25T00:00:00"/>
    <x v="7"/>
    <x v="3"/>
    <s v="Small Business"/>
  </r>
  <r>
    <x v="1104"/>
    <s v="P1047"/>
    <n v="2"/>
    <n v="7299.48"/>
    <n v="2831.41"/>
    <n v="1636.6599999999999"/>
    <x v="1"/>
    <x v="3"/>
    <x v="0"/>
    <d v="2025-03-19T00:00:00"/>
    <x v="7"/>
    <x v="0"/>
    <s v="Consumer"/>
  </r>
  <r>
    <x v="1082"/>
    <s v="P1047"/>
    <n v="4"/>
    <n v="13121.92"/>
    <n v="4703.24"/>
    <n v="-5691.0399999999991"/>
    <x v="1"/>
    <x v="3"/>
    <x v="0"/>
    <d v="2025-03-16T00:00:00"/>
    <x v="7"/>
    <x v="2"/>
    <s v="Consumer"/>
  </r>
  <r>
    <x v="1193"/>
    <s v="P1047"/>
    <n v="2"/>
    <n v="6869.92"/>
    <n v="4703.24"/>
    <n v="-2536.5599999999995"/>
    <x v="1"/>
    <x v="3"/>
    <x v="0"/>
    <d v="2025-03-04T00:00:00"/>
    <x v="7"/>
    <x v="0"/>
    <s v="Consumer"/>
  </r>
  <r>
    <x v="1052"/>
    <s v="P1047"/>
    <n v="3"/>
    <n v="11921.53"/>
    <n v="5483.96"/>
    <n v="-4530.3500000000004"/>
    <x v="0"/>
    <x v="3"/>
    <x v="0"/>
    <d v="2025-03-07T00:00:00"/>
    <x v="7"/>
    <x v="0"/>
    <s v="Consumer"/>
  </r>
  <r>
    <x v="1111"/>
    <s v="P1048"/>
    <n v="1"/>
    <n v="13786.29"/>
    <n v="9148.31"/>
    <n v="4637.9800000000014"/>
    <x v="1"/>
    <x v="4"/>
    <x v="2"/>
    <d v="2025-03-28T00:00:00"/>
    <x v="7"/>
    <x v="0"/>
    <s v="Corporate"/>
  </r>
  <r>
    <x v="1194"/>
    <s v="P1048"/>
    <n v="1"/>
    <n v="15726.47"/>
    <n v="9148.31"/>
    <n v="6578.16"/>
    <x v="0"/>
    <x v="4"/>
    <x v="0"/>
    <d v="2025-03-11T00:00:00"/>
    <x v="7"/>
    <x v="0"/>
    <s v="Consumer"/>
  </r>
  <r>
    <x v="1195"/>
    <s v="P1048"/>
    <n v="3"/>
    <n v="47769.120000000003"/>
    <n v="9148.31"/>
    <n v="20324.190000000002"/>
    <x v="1"/>
    <x v="4"/>
    <x v="0"/>
    <d v="2025-03-16T00:00:00"/>
    <x v="7"/>
    <x v="0"/>
    <s v="Consumer"/>
  </r>
  <r>
    <x v="1196"/>
    <s v="P1048"/>
    <n v="1"/>
    <n v="17596.419999999998"/>
    <n v="10692.38"/>
    <n v="6904.0399999999991"/>
    <x v="2"/>
    <x v="4"/>
    <x v="0"/>
    <d v="2025-03-17T00:00:00"/>
    <x v="7"/>
    <x v="0"/>
    <s v="Consumer"/>
  </r>
  <r>
    <x v="1197"/>
    <s v="P1048"/>
    <n v="4"/>
    <n v="65596.47"/>
    <n v="295.87"/>
    <n v="64412.99"/>
    <x v="0"/>
    <x v="4"/>
    <x v="0"/>
    <d v="2025-03-13T00:00:00"/>
    <x v="7"/>
    <x v="3"/>
    <s v="Consumer"/>
  </r>
  <r>
    <x v="1198"/>
    <s v="P1048"/>
    <n v="1"/>
    <n v="15016.33"/>
    <n v="4535.12"/>
    <n v="10481.209999999999"/>
    <x v="2"/>
    <x v="4"/>
    <x v="0"/>
    <d v="2025-03-16T00:00:00"/>
    <x v="7"/>
    <x v="0"/>
    <s v="Consumer"/>
  </r>
  <r>
    <x v="1119"/>
    <s v="P1048"/>
    <n v="3"/>
    <n v="42088.41"/>
    <n v="4535.12"/>
    <n v="28483.050000000003"/>
    <x v="0"/>
    <x v="4"/>
    <x v="0"/>
    <d v="2025-03-20T00:00:00"/>
    <x v="7"/>
    <x v="0"/>
    <s v="Consumer"/>
  </r>
  <r>
    <x v="1199"/>
    <s v="P1049"/>
    <n v="1"/>
    <n v="6336.24"/>
    <n v="474.93"/>
    <n v="5861.3099999999995"/>
    <x v="1"/>
    <x v="5"/>
    <x v="2"/>
    <d v="2025-03-23T00:00:00"/>
    <x v="7"/>
    <x v="0"/>
    <s v="Corporate"/>
  </r>
  <r>
    <x v="1200"/>
    <s v="P1049"/>
    <n v="4"/>
    <n v="27073.98"/>
    <n v="4806.74"/>
    <n v="7847.02"/>
    <x v="0"/>
    <x v="5"/>
    <x v="1"/>
    <d v="2025-03-17T00:00:00"/>
    <x v="7"/>
    <x v="0"/>
    <s v="Small Business"/>
  </r>
  <r>
    <x v="1201"/>
    <s v="P1049"/>
    <n v="3"/>
    <n v="19328.8"/>
    <n v="2112.6999999999998"/>
    <n v="12990.7"/>
    <x v="0"/>
    <x v="5"/>
    <x v="0"/>
    <d v="2025-03-17T00:00:00"/>
    <x v="7"/>
    <x v="1"/>
    <s v="Consumer"/>
  </r>
  <r>
    <x v="1202"/>
    <s v="P1049"/>
    <n v="3"/>
    <n v="20236.3"/>
    <n v="7802.03"/>
    <n v="-3169.7900000000009"/>
    <x v="0"/>
    <x v="5"/>
    <x v="1"/>
    <d v="2025-03-10T00:00:00"/>
    <x v="7"/>
    <x v="0"/>
    <s v="Small Business"/>
  </r>
  <r>
    <x v="1203"/>
    <s v="P1049"/>
    <n v="1"/>
    <n v="6118.25"/>
    <n v="680.62"/>
    <n v="5437.63"/>
    <x v="1"/>
    <x v="5"/>
    <x v="0"/>
    <d v="2025-03-11T00:00:00"/>
    <x v="7"/>
    <x v="0"/>
    <s v="Consumer"/>
  </r>
  <r>
    <x v="1189"/>
    <s v="P1049"/>
    <n v="1"/>
    <n v="7135.18"/>
    <n v="4176.26"/>
    <n v="2958.92"/>
    <x v="1"/>
    <x v="5"/>
    <x v="0"/>
    <d v="2025-03-20T00:00:00"/>
    <x v="7"/>
    <x v="1"/>
    <s v="Consumer"/>
  </r>
  <r>
    <x v="1192"/>
    <s v="P1049"/>
    <n v="3"/>
    <n v="18935.73"/>
    <n v="229.52"/>
    <n v="18247.169999999998"/>
    <x v="0"/>
    <x v="5"/>
    <x v="1"/>
    <d v="2025-03-20T00:00:00"/>
    <x v="7"/>
    <x v="3"/>
    <s v="Small Business"/>
  </r>
  <r>
    <x v="1204"/>
    <s v="P1050"/>
    <n v="3"/>
    <n v="22236.36"/>
    <n v="9531.89"/>
    <n v="-6359.3099999999977"/>
    <x v="0"/>
    <x v="2"/>
    <x v="2"/>
    <d v="2025-03-09T00:00:00"/>
    <x v="7"/>
    <x v="0"/>
    <s v="Corporate"/>
  </r>
  <r>
    <x v="1144"/>
    <s v="P1050"/>
    <n v="1"/>
    <n v="6601.91"/>
    <n v="10188.6"/>
    <n v="-3586.6900000000005"/>
    <x v="0"/>
    <x v="2"/>
    <x v="0"/>
    <d v="2025-03-17T00:00:00"/>
    <x v="7"/>
    <x v="3"/>
    <s v="Consumer"/>
  </r>
  <r>
    <x v="1184"/>
    <s v="P1050"/>
    <n v="4"/>
    <n v="28352.95"/>
    <n v="6443.36"/>
    <n v="2579.510000000002"/>
    <x v="2"/>
    <x v="2"/>
    <x v="0"/>
    <d v="2025-03-30T00:00:00"/>
    <x v="7"/>
    <x v="0"/>
    <s v="Consumer"/>
  </r>
  <r>
    <x v="1068"/>
    <s v="P1050"/>
    <n v="1"/>
    <n v="6364.94"/>
    <n v="7025.62"/>
    <n v="-660.68000000000029"/>
    <x v="2"/>
    <x v="2"/>
    <x v="0"/>
    <d v="2025-03-29T00:00:00"/>
    <x v="7"/>
    <x v="3"/>
    <s v="Consumer"/>
  </r>
  <r>
    <x v="1168"/>
    <s v="P1050"/>
    <n v="4"/>
    <n v="31533.98"/>
    <n v="7025.62"/>
    <n v="3431.5"/>
    <x v="0"/>
    <x v="2"/>
    <x v="2"/>
    <d v="2025-03-06T00:00:00"/>
    <x v="7"/>
    <x v="2"/>
    <s v="Corporate"/>
  </r>
  <r>
    <x v="1205"/>
    <s v="P1050"/>
    <n v="4"/>
    <n v="25574.93"/>
    <n v="7025.62"/>
    <n v="-2527.5499999999993"/>
    <x v="0"/>
    <x v="2"/>
    <x v="2"/>
    <d v="2025-03-10T00:00:00"/>
    <x v="7"/>
    <x v="0"/>
    <s v="Corporate"/>
  </r>
  <r>
    <x v="1091"/>
    <s v="P1051"/>
    <n v="2"/>
    <n v="11790.28"/>
    <n v="1397.32"/>
    <n v="8995.6400000000012"/>
    <x v="2"/>
    <x v="2"/>
    <x v="2"/>
    <d v="2025-03-27T00:00:00"/>
    <x v="7"/>
    <x v="0"/>
    <s v="Corporate"/>
  </r>
  <r>
    <x v="1117"/>
    <s v="P1051"/>
    <n v="1"/>
    <n v="5314.53"/>
    <n v="11668.5"/>
    <n v="-6353.97"/>
    <x v="0"/>
    <x v="2"/>
    <x v="2"/>
    <d v="2025-03-10T00:00:00"/>
    <x v="7"/>
    <x v="3"/>
    <s v="Corporate"/>
  </r>
  <r>
    <x v="1201"/>
    <s v="P1051"/>
    <n v="3"/>
    <n v="17724.46"/>
    <n v="11732.81"/>
    <n v="-17473.97"/>
    <x v="0"/>
    <x v="2"/>
    <x v="0"/>
    <d v="2025-03-26T00:00:00"/>
    <x v="7"/>
    <x v="1"/>
    <s v="Consumer"/>
  </r>
  <r>
    <x v="1160"/>
    <s v="P1051"/>
    <n v="3"/>
    <n v="13654.22"/>
    <n v="11118.8"/>
    <n v="-19702.179999999993"/>
    <x v="0"/>
    <x v="2"/>
    <x v="0"/>
    <d v="2025-03-06T00:00:00"/>
    <x v="7"/>
    <x v="0"/>
    <s v="Consumer"/>
  </r>
  <r>
    <x v="1206"/>
    <s v="P1052"/>
    <n v="2"/>
    <n v="4419.37"/>
    <n v="5057.68"/>
    <n v="-5695.9900000000007"/>
    <x v="1"/>
    <x v="1"/>
    <x v="0"/>
    <d v="2025-03-07T00:00:00"/>
    <x v="7"/>
    <x v="3"/>
    <s v="Consumer"/>
  </r>
  <r>
    <x v="1207"/>
    <s v="P1052"/>
    <n v="1"/>
    <n v="3062.56"/>
    <n v="3861.49"/>
    <n v="-798.92999999999984"/>
    <x v="1"/>
    <x v="1"/>
    <x v="1"/>
    <d v="2025-03-18T00:00:00"/>
    <x v="7"/>
    <x v="0"/>
    <s v="Small Business"/>
  </r>
  <r>
    <x v="1136"/>
    <s v="P1052"/>
    <n v="4"/>
    <n v="10485.64"/>
    <n v="10050.44"/>
    <n v="-29716.120000000003"/>
    <x v="1"/>
    <x v="1"/>
    <x v="2"/>
    <d v="2025-03-23T00:00:00"/>
    <x v="7"/>
    <x v="0"/>
    <s v="Corporate"/>
  </r>
  <r>
    <x v="1208"/>
    <s v="P1053"/>
    <n v="2"/>
    <n v="16982.53"/>
    <n v="7341.5"/>
    <n v="2299.5299999999988"/>
    <x v="0"/>
    <x v="4"/>
    <x v="2"/>
    <d v="2025-03-26T00:00:00"/>
    <x v="7"/>
    <x v="0"/>
    <s v="Corporate"/>
  </r>
  <r>
    <x v="1209"/>
    <s v="P1053"/>
    <n v="1"/>
    <n v="7741.68"/>
    <n v="1946.27"/>
    <n v="5795.41"/>
    <x v="0"/>
    <x v="4"/>
    <x v="2"/>
    <d v="2025-03-10T00:00:00"/>
    <x v="7"/>
    <x v="0"/>
    <s v="Corporate"/>
  </r>
  <r>
    <x v="1210"/>
    <s v="P1053"/>
    <n v="2"/>
    <n v="13982.1"/>
    <n v="516.61"/>
    <n v="12948.880000000001"/>
    <x v="2"/>
    <x v="4"/>
    <x v="0"/>
    <d v="2025-03-17T00:00:00"/>
    <x v="7"/>
    <x v="0"/>
    <s v="Consumer"/>
  </r>
  <r>
    <x v="1211"/>
    <s v="P1053"/>
    <n v="2"/>
    <n v="16557.43"/>
    <n v="11653.29"/>
    <n v="-6749.1500000000015"/>
    <x v="2"/>
    <x v="4"/>
    <x v="0"/>
    <d v="2025-03-26T00:00:00"/>
    <x v="7"/>
    <x v="0"/>
    <s v="Consumer"/>
  </r>
  <r>
    <x v="1164"/>
    <s v="P1053"/>
    <n v="1"/>
    <n v="9641.77"/>
    <n v="11653.29"/>
    <n v="-2011.5200000000004"/>
    <x v="0"/>
    <x v="4"/>
    <x v="1"/>
    <d v="2025-03-20T00:00:00"/>
    <x v="7"/>
    <x v="0"/>
    <s v="Small Business"/>
  </r>
  <r>
    <x v="1212"/>
    <s v="P1053"/>
    <n v="1"/>
    <n v="7818.29"/>
    <n v="4370.8"/>
    <n v="3447.49"/>
    <x v="2"/>
    <x v="4"/>
    <x v="0"/>
    <d v="2025-03-13T00:00:00"/>
    <x v="7"/>
    <x v="3"/>
    <s v="Consumer"/>
  </r>
  <r>
    <x v="1213"/>
    <s v="P1054"/>
    <n v="3"/>
    <n v="6758.43"/>
    <n v="2935.19"/>
    <n v="-2047.1399999999994"/>
    <x v="0"/>
    <x v="1"/>
    <x v="2"/>
    <d v="2025-03-07T00:00:00"/>
    <x v="7"/>
    <x v="0"/>
    <s v="Corporate"/>
  </r>
  <r>
    <x v="1214"/>
    <s v="P1055"/>
    <n v="4"/>
    <n v="62279.34"/>
    <n v="1069.73"/>
    <n v="58000.42"/>
    <x v="1"/>
    <x v="5"/>
    <x v="2"/>
    <d v="2025-05-26T00:00:00"/>
    <x v="8"/>
    <x v="0"/>
    <s v="Corporate"/>
  </r>
  <r>
    <x v="1215"/>
    <s v="P1055"/>
    <n v="3"/>
    <n v="37440.04"/>
    <n v="6579.03"/>
    <n v="17702.95"/>
    <x v="0"/>
    <x v="5"/>
    <x v="0"/>
    <d v="2025-05-07T00:00:00"/>
    <x v="8"/>
    <x v="0"/>
    <s v="Consumer"/>
  </r>
  <r>
    <x v="1067"/>
    <s v="P1055"/>
    <n v="2"/>
    <n v="31556.48"/>
    <n v="4703.24"/>
    <n v="22150"/>
    <x v="0"/>
    <x v="5"/>
    <x v="0"/>
    <d v="2025-05-26T00:00:00"/>
    <x v="8"/>
    <x v="1"/>
    <s v="Consumer"/>
  </r>
  <r>
    <x v="1216"/>
    <s v="P1055"/>
    <n v="3"/>
    <n v="38275.46"/>
    <n v="5483.96"/>
    <n v="21823.579999999998"/>
    <x v="0"/>
    <x v="5"/>
    <x v="1"/>
    <d v="2025-05-18T00:00:00"/>
    <x v="8"/>
    <x v="1"/>
    <s v="Small Business"/>
  </r>
  <r>
    <x v="1133"/>
    <s v="P1056"/>
    <n v="2"/>
    <n v="10720.93"/>
    <n v="4806.74"/>
    <n v="1107.4500000000007"/>
    <x v="2"/>
    <x v="4"/>
    <x v="0"/>
    <d v="2025-05-08T00:00:00"/>
    <x v="8"/>
    <x v="0"/>
    <s v="Consumer"/>
  </r>
  <r>
    <x v="1217"/>
    <s v="P1056"/>
    <n v="4"/>
    <n v="29162.6"/>
    <n v="11367.74"/>
    <n v="-16308.36"/>
    <x v="1"/>
    <x v="4"/>
    <x v="0"/>
    <d v="2025-05-29T00:00:00"/>
    <x v="8"/>
    <x v="0"/>
    <s v="Consumer"/>
  </r>
  <r>
    <x v="1218"/>
    <s v="P1056"/>
    <n v="2"/>
    <n v="12721.79"/>
    <n v="11367.74"/>
    <n v="-10013.689999999999"/>
    <x v="0"/>
    <x v="4"/>
    <x v="1"/>
    <d v="2025-05-06T00:00:00"/>
    <x v="8"/>
    <x v="2"/>
    <s v="Small Business"/>
  </r>
  <r>
    <x v="1219"/>
    <s v="P1057"/>
    <n v="2"/>
    <n v="12314.16"/>
    <n v="10188.6"/>
    <n v="-8063.0400000000009"/>
    <x v="0"/>
    <x v="0"/>
    <x v="0"/>
    <d v="2025-05-31T00:00:00"/>
    <x v="8"/>
    <x v="0"/>
    <s v="Consumer"/>
  </r>
  <r>
    <x v="1220"/>
    <s v="P1057"/>
    <n v="3"/>
    <n v="21637.17"/>
    <n v="6443.36"/>
    <n v="2307.09"/>
    <x v="0"/>
    <x v="0"/>
    <x v="2"/>
    <d v="2025-05-02T00:00:00"/>
    <x v="8"/>
    <x v="3"/>
    <s v="Corporate"/>
  </r>
  <r>
    <x v="1144"/>
    <s v="P1057"/>
    <n v="1"/>
    <n v="5934.44"/>
    <n v="6443.36"/>
    <n v="-508.92000000000007"/>
    <x v="1"/>
    <x v="0"/>
    <x v="0"/>
    <d v="2025-05-10T00:00:00"/>
    <x v="8"/>
    <x v="3"/>
    <s v="Consumer"/>
  </r>
  <r>
    <x v="1055"/>
    <s v="P1057"/>
    <n v="3"/>
    <n v="21505.31"/>
    <n v="7025.62"/>
    <n v="428.45000000000073"/>
    <x v="1"/>
    <x v="0"/>
    <x v="1"/>
    <d v="2025-05-24T00:00:00"/>
    <x v="8"/>
    <x v="0"/>
    <s v="Small Business"/>
  </r>
  <r>
    <x v="1122"/>
    <s v="P1058"/>
    <n v="4"/>
    <n v="28988.880000000001"/>
    <n v="2857.57"/>
    <n v="17558.599999999999"/>
    <x v="0"/>
    <x v="3"/>
    <x v="0"/>
    <d v="2025-05-16T00:00:00"/>
    <x v="8"/>
    <x v="1"/>
    <s v="Consumer"/>
  </r>
  <r>
    <x v="1118"/>
    <s v="P1058"/>
    <n v="1"/>
    <n v="9149.18"/>
    <n v="1326.73"/>
    <n v="7822.4500000000007"/>
    <x v="0"/>
    <x v="3"/>
    <x v="0"/>
    <d v="2025-05-15T00:00:00"/>
    <x v="8"/>
    <x v="3"/>
    <s v="Consumer"/>
  </r>
  <r>
    <x v="1221"/>
    <s v="P1058"/>
    <n v="3"/>
    <n v="28441.85"/>
    <n v="1892.68"/>
    <n v="22763.809999999998"/>
    <x v="1"/>
    <x v="3"/>
    <x v="2"/>
    <d v="2025-05-31T00:00:00"/>
    <x v="8"/>
    <x v="1"/>
    <s v="Corporate"/>
  </r>
  <r>
    <x v="1114"/>
    <s v="P1058"/>
    <n v="1"/>
    <n v="7339.64"/>
    <n v="1691.07"/>
    <n v="5648.5700000000006"/>
    <x v="0"/>
    <x v="3"/>
    <x v="0"/>
    <d v="2025-05-18T00:00:00"/>
    <x v="8"/>
    <x v="0"/>
    <s v="Consumer"/>
  </r>
  <r>
    <x v="1222"/>
    <s v="P1058"/>
    <n v="1"/>
    <n v="8785.35"/>
    <n v="10050.44"/>
    <n v="-1265.0900000000001"/>
    <x v="1"/>
    <x v="3"/>
    <x v="0"/>
    <d v="2025-05-29T00:00:00"/>
    <x v="8"/>
    <x v="2"/>
    <s v="Consumer"/>
  </r>
  <r>
    <x v="1077"/>
    <s v="P1058"/>
    <n v="4"/>
    <n v="36782.480000000003"/>
    <n v="10050.44"/>
    <n v="-3419.2799999999988"/>
    <x v="0"/>
    <x v="3"/>
    <x v="0"/>
    <d v="2025-05-01T00:00:00"/>
    <x v="8"/>
    <x v="0"/>
    <s v="Consumer"/>
  </r>
  <r>
    <x v="1115"/>
    <s v="P1058"/>
    <n v="1"/>
    <n v="9144.9"/>
    <n v="10050.44"/>
    <n v="-905.54000000000087"/>
    <x v="0"/>
    <x v="3"/>
    <x v="0"/>
    <d v="2025-05-26T00:00:00"/>
    <x v="8"/>
    <x v="0"/>
    <s v="Consumer"/>
  </r>
  <r>
    <x v="1175"/>
    <s v="P1060"/>
    <n v="4"/>
    <n v="74872"/>
    <n v="6457.25"/>
    <n v="49043"/>
    <x v="2"/>
    <x v="5"/>
    <x v="0"/>
    <d v="2025-05-01T00:00:00"/>
    <x v="8"/>
    <x v="0"/>
    <s v="Consumer"/>
  </r>
  <r>
    <x v="1223"/>
    <s v="P1060"/>
    <n v="1"/>
    <n v="16041.12"/>
    <n v="2144.79"/>
    <n v="13896.330000000002"/>
    <x v="0"/>
    <x v="5"/>
    <x v="0"/>
    <d v="2025-05-20T00:00:00"/>
    <x v="8"/>
    <x v="0"/>
    <s v="Consumer"/>
  </r>
  <r>
    <x v="1224"/>
    <s v="P1060"/>
    <n v="1"/>
    <n v="18641.689999999999"/>
    <n v="10086.81"/>
    <n v="8554.8799999999992"/>
    <x v="1"/>
    <x v="5"/>
    <x v="0"/>
    <d v="2025-05-02T00:00:00"/>
    <x v="8"/>
    <x v="0"/>
    <s v="Consumer"/>
  </r>
  <r>
    <x v="1164"/>
    <s v="P1060"/>
    <n v="3"/>
    <n v="56671.19"/>
    <n v="4370.8"/>
    <n v="43558.79"/>
    <x v="0"/>
    <x v="5"/>
    <x v="1"/>
    <d v="2025-05-30T00:00:00"/>
    <x v="8"/>
    <x v="0"/>
    <s v="Small Business"/>
  </r>
  <r>
    <x v="1067"/>
    <s v="P1060"/>
    <n v="3"/>
    <n v="43856.4"/>
    <n v="2249.48"/>
    <n v="37107.96"/>
    <x v="2"/>
    <x v="5"/>
    <x v="0"/>
    <d v="2025-05-25T00:00:00"/>
    <x v="8"/>
    <x v="1"/>
    <s v="Consumer"/>
  </r>
  <r>
    <x v="1225"/>
    <s v="P1061"/>
    <n v="3"/>
    <n v="30240.87"/>
    <n v="4936.1899999999996"/>
    <n v="15432.3"/>
    <x v="2"/>
    <x v="4"/>
    <x v="2"/>
    <d v="2025-11-20T00:00:00"/>
    <x v="9"/>
    <x v="0"/>
    <s v="Corporate"/>
  </r>
  <r>
    <x v="1173"/>
    <s v="P1061"/>
    <n v="2"/>
    <n v="18148.560000000001"/>
    <n v="1069.73"/>
    <n v="16009.100000000002"/>
    <x v="1"/>
    <x v="4"/>
    <x v="2"/>
    <d v="2025-11-09T00:00:00"/>
    <x v="9"/>
    <x v="0"/>
    <s v="Corporate"/>
  </r>
  <r>
    <x v="1226"/>
    <s v="P1061"/>
    <n v="3"/>
    <n v="23004.560000000001"/>
    <n v="2831.41"/>
    <n v="14510.330000000002"/>
    <x v="0"/>
    <x v="4"/>
    <x v="0"/>
    <d v="2025-11-16T00:00:00"/>
    <x v="9"/>
    <x v="0"/>
    <s v="Consumer"/>
  </r>
  <r>
    <x v="1227"/>
    <s v="P1062"/>
    <n v="4"/>
    <n v="6839.7"/>
    <n v="4806.74"/>
    <n v="-12387.259999999998"/>
    <x v="0"/>
    <x v="5"/>
    <x v="0"/>
    <d v="2025-11-04T00:00:00"/>
    <x v="9"/>
    <x v="3"/>
    <s v="Consumer"/>
  </r>
  <r>
    <x v="1228"/>
    <s v="P1062"/>
    <n v="3"/>
    <n v="5419.07"/>
    <n v="6213.42"/>
    <n v="-13221.190000000002"/>
    <x v="1"/>
    <x v="5"/>
    <x v="2"/>
    <d v="2025-11-04T00:00:00"/>
    <x v="9"/>
    <x v="0"/>
    <s v="Corporate"/>
  </r>
  <r>
    <x v="1229"/>
    <s v="P1062"/>
    <n v="2"/>
    <n v="2819.82"/>
    <n v="680.62"/>
    <n v="1458.5800000000002"/>
    <x v="1"/>
    <x v="5"/>
    <x v="0"/>
    <d v="2025-11-06T00:00:00"/>
    <x v="9"/>
    <x v="0"/>
    <s v="Consumer"/>
  </r>
  <r>
    <x v="1230"/>
    <s v="P1063"/>
    <n v="1"/>
    <n v="9532.25"/>
    <n v="11367.74"/>
    <n v="-1835.4899999999998"/>
    <x v="0"/>
    <x v="3"/>
    <x v="0"/>
    <d v="2025-11-26T00:00:00"/>
    <x v="9"/>
    <x v="0"/>
    <s v="Consumer"/>
  </r>
  <r>
    <x v="1188"/>
    <s v="P1063"/>
    <n v="1"/>
    <n v="10463.74"/>
    <n v="6279.29"/>
    <n v="4184.45"/>
    <x v="1"/>
    <x v="3"/>
    <x v="0"/>
    <d v="2025-11-22T00:00:00"/>
    <x v="9"/>
    <x v="0"/>
    <s v="Consumer"/>
  </r>
  <r>
    <x v="1227"/>
    <s v="P1063"/>
    <n v="3"/>
    <n v="26211.09"/>
    <n v="4640.09"/>
    <n v="12290.82"/>
    <x v="1"/>
    <x v="3"/>
    <x v="0"/>
    <d v="2025-11-09T00:00:00"/>
    <x v="9"/>
    <x v="3"/>
    <s v="Consumer"/>
  </r>
  <r>
    <x v="1107"/>
    <s v="P1063"/>
    <n v="2"/>
    <n v="23072.14"/>
    <n v="4722.6099999999997"/>
    <n v="13626.92"/>
    <x v="2"/>
    <x v="3"/>
    <x v="0"/>
    <d v="2025-11-29T00:00:00"/>
    <x v="9"/>
    <x v="0"/>
    <s v="Consumer"/>
  </r>
  <r>
    <x v="1231"/>
    <s v="P1063"/>
    <n v="1"/>
    <n v="8897.1"/>
    <n v="7212.47"/>
    <n v="1684.63"/>
    <x v="0"/>
    <x v="3"/>
    <x v="1"/>
    <d v="2025-11-18T00:00:00"/>
    <x v="9"/>
    <x v="0"/>
    <s v="Small Business"/>
  </r>
  <r>
    <x v="1212"/>
    <s v="P1063"/>
    <n v="3"/>
    <n v="31650.39"/>
    <n v="10188.6"/>
    <n v="1084.5899999999965"/>
    <x v="1"/>
    <x v="3"/>
    <x v="0"/>
    <d v="2025-11-09T00:00:00"/>
    <x v="9"/>
    <x v="3"/>
    <s v="Consumer"/>
  </r>
  <r>
    <x v="1074"/>
    <s v="P1064"/>
    <n v="4"/>
    <n v="9028.66"/>
    <n v="10124.42"/>
    <n v="-31469.02"/>
    <x v="1"/>
    <x v="2"/>
    <x v="1"/>
    <d v="2025-11-01T00:00:00"/>
    <x v="9"/>
    <x v="0"/>
    <s v="Small Business"/>
  </r>
  <r>
    <x v="1075"/>
    <s v="P1065"/>
    <n v="2"/>
    <n v="1485.14"/>
    <n v="2625.04"/>
    <n v="-3764.9399999999996"/>
    <x v="0"/>
    <x v="2"/>
    <x v="0"/>
    <d v="2025-11-30T00:00:00"/>
    <x v="9"/>
    <x v="0"/>
    <s v="Consumer"/>
  </r>
  <r>
    <x v="1232"/>
    <s v="P1065"/>
    <n v="3"/>
    <n v="1949.06"/>
    <n v="2625.04"/>
    <n v="-5926.0599999999995"/>
    <x v="0"/>
    <x v="2"/>
    <x v="1"/>
    <d v="2025-11-06T00:00:00"/>
    <x v="9"/>
    <x v="0"/>
    <s v="Small Business"/>
  </r>
  <r>
    <x v="1233"/>
    <s v="P1065"/>
    <n v="3"/>
    <n v="2485.4899999999998"/>
    <n v="5057.68"/>
    <n v="-12687.550000000001"/>
    <x v="0"/>
    <x v="2"/>
    <x v="2"/>
    <d v="2025-11-23T00:00:00"/>
    <x v="9"/>
    <x v="3"/>
    <s v="Corporate"/>
  </r>
  <r>
    <x v="1234"/>
    <s v="P1065"/>
    <n v="4"/>
    <n v="3287.93"/>
    <n v="4835.8999999999996"/>
    <n v="-16055.669999999998"/>
    <x v="1"/>
    <x v="2"/>
    <x v="1"/>
    <d v="2025-11-22T00:00:00"/>
    <x v="9"/>
    <x v="3"/>
    <s v="Small Business"/>
  </r>
  <r>
    <x v="1095"/>
    <s v="P1065"/>
    <n v="3"/>
    <n v="1929.84"/>
    <n v="4835.8999999999996"/>
    <n v="-12577.859999999999"/>
    <x v="2"/>
    <x v="2"/>
    <x v="0"/>
    <d v="2025-11-17T00:00:00"/>
    <x v="9"/>
    <x v="3"/>
    <s v="Consumer"/>
  </r>
  <r>
    <x v="1235"/>
    <s v="P1065"/>
    <n v="1"/>
    <n v="669.46"/>
    <n v="4539.2"/>
    <n v="-3869.74"/>
    <x v="1"/>
    <x v="2"/>
    <x v="1"/>
    <d v="2025-11-22T00:00:00"/>
    <x v="9"/>
    <x v="0"/>
    <s v="Small Business"/>
  </r>
  <r>
    <x v="1101"/>
    <s v="P1067"/>
    <n v="3"/>
    <n v="43510.79"/>
    <n v="6457.25"/>
    <n v="24139.040000000001"/>
    <x v="2"/>
    <x v="1"/>
    <x v="0"/>
    <d v="2025-11-17T00:00:00"/>
    <x v="9"/>
    <x v="2"/>
    <s v="Consumer"/>
  </r>
  <r>
    <x v="1152"/>
    <s v="P1067"/>
    <n v="4"/>
    <n v="42911.25"/>
    <n v="2144.79"/>
    <n v="34332.089999999997"/>
    <x v="0"/>
    <x v="1"/>
    <x v="1"/>
    <d v="2025-11-17T00:00:00"/>
    <x v="9"/>
    <x v="0"/>
    <s v="Small Business"/>
  </r>
  <r>
    <x v="1065"/>
    <s v="P1067"/>
    <n v="4"/>
    <n v="58139.35"/>
    <n v="10086.81"/>
    <n v="17792.11"/>
    <x v="1"/>
    <x v="1"/>
    <x v="0"/>
    <d v="2025-11-25T00:00:00"/>
    <x v="9"/>
    <x v="0"/>
    <s v="Consumer"/>
  </r>
  <r>
    <x v="1236"/>
    <s v="P1067"/>
    <n v="2"/>
    <n v="27728.33"/>
    <n v="4370.8"/>
    <n v="18986.730000000003"/>
    <x v="0"/>
    <x v="1"/>
    <x v="0"/>
    <d v="2025-11-24T00:00:00"/>
    <x v="9"/>
    <x v="0"/>
    <s v="Consumer"/>
  </r>
  <r>
    <x v="1042"/>
    <s v="P1067"/>
    <n v="3"/>
    <n v="33801.08"/>
    <n v="9947.76"/>
    <n v="3957.8000000000029"/>
    <x v="0"/>
    <x v="1"/>
    <x v="0"/>
    <d v="2025-11-03T00:00:00"/>
    <x v="9"/>
    <x v="2"/>
    <s v="Consumer"/>
  </r>
  <r>
    <x v="1237"/>
    <s v="P1067"/>
    <n v="3"/>
    <n v="32230.080000000002"/>
    <n v="9947.76"/>
    <n v="2386.8000000000029"/>
    <x v="2"/>
    <x v="1"/>
    <x v="0"/>
    <d v="2025-11-26T00:00:00"/>
    <x v="9"/>
    <x v="0"/>
    <s v="Consumer"/>
  </r>
  <r>
    <x v="1238"/>
    <s v="P1067"/>
    <n v="2"/>
    <n v="30166.62"/>
    <n v="6163.24"/>
    <n v="17840.14"/>
    <x v="0"/>
    <x v="1"/>
    <x v="1"/>
    <d v="2025-11-19T00:00:00"/>
    <x v="9"/>
    <x v="0"/>
    <s v="Small Business"/>
  </r>
  <r>
    <x v="1206"/>
    <s v="P1068"/>
    <n v="1"/>
    <n v="18137.41"/>
    <n v="4740.6000000000004"/>
    <n v="13396.81"/>
    <x v="2"/>
    <x v="4"/>
    <x v="0"/>
    <d v="2025-10-04T00:00:00"/>
    <x v="10"/>
    <x v="3"/>
    <s v="Consumer"/>
  </r>
  <r>
    <x v="1239"/>
    <s v="P1068"/>
    <n v="2"/>
    <n v="34539.370000000003"/>
    <n v="4740.6000000000004"/>
    <n v="25058.170000000002"/>
    <x v="0"/>
    <x v="4"/>
    <x v="0"/>
    <d v="2025-10-11T00:00:00"/>
    <x v="10"/>
    <x v="2"/>
    <s v="Consumer"/>
  </r>
  <r>
    <x v="1046"/>
    <s v="P1068"/>
    <n v="3"/>
    <n v="42846.239999999998"/>
    <n v="6579.03"/>
    <n v="23109.149999999998"/>
    <x v="1"/>
    <x v="4"/>
    <x v="2"/>
    <d v="2025-10-05T00:00:00"/>
    <x v="10"/>
    <x v="3"/>
    <s v="Corporate"/>
  </r>
  <r>
    <x v="1240"/>
    <s v="P1068"/>
    <n v="3"/>
    <n v="53916.42"/>
    <n v="6579.03"/>
    <n v="34179.33"/>
    <x v="0"/>
    <x v="4"/>
    <x v="1"/>
    <d v="2025-10-28T00:00:00"/>
    <x v="10"/>
    <x v="0"/>
    <s v="Small Business"/>
  </r>
  <r>
    <x v="1224"/>
    <s v="P1068"/>
    <n v="2"/>
    <n v="34668.129999999997"/>
    <n v="10361.65"/>
    <n v="13944.829999999998"/>
    <x v="2"/>
    <x v="4"/>
    <x v="0"/>
    <d v="2025-10-15T00:00:00"/>
    <x v="10"/>
    <x v="0"/>
    <s v="Consumer"/>
  </r>
  <r>
    <x v="1167"/>
    <s v="P1068"/>
    <n v="2"/>
    <n v="36311.71"/>
    <n v="4703.24"/>
    <n v="26905.23"/>
    <x v="1"/>
    <x v="4"/>
    <x v="1"/>
    <d v="2025-10-09T00:00:00"/>
    <x v="10"/>
    <x v="0"/>
    <s v="Small Business"/>
  </r>
  <r>
    <x v="1241"/>
    <s v="P1068"/>
    <n v="3"/>
    <n v="46664.6"/>
    <n v="1321.65"/>
    <n v="42699.65"/>
    <x v="0"/>
    <x v="4"/>
    <x v="0"/>
    <d v="2025-10-21T00:00:00"/>
    <x v="10"/>
    <x v="0"/>
    <s v="Consumer"/>
  </r>
  <r>
    <x v="1149"/>
    <s v="P1069"/>
    <n v="3"/>
    <n v="20271.62"/>
    <n v="4535.12"/>
    <n v="6666.2599999999984"/>
    <x v="0"/>
    <x v="4"/>
    <x v="0"/>
    <d v="2025-10-20T00:00:00"/>
    <x v="10"/>
    <x v="0"/>
    <s v="Consumer"/>
  </r>
  <r>
    <x v="1242"/>
    <s v="P1069"/>
    <n v="4"/>
    <n v="27369.3"/>
    <n v="474.93"/>
    <n v="25469.579999999998"/>
    <x v="2"/>
    <x v="4"/>
    <x v="0"/>
    <d v="2025-10-09T00:00:00"/>
    <x v="10"/>
    <x v="0"/>
    <s v="Consumer"/>
  </r>
  <r>
    <x v="1138"/>
    <s v="P1069"/>
    <n v="4"/>
    <n v="27418.07"/>
    <n v="4806.74"/>
    <n v="8191.1100000000006"/>
    <x v="1"/>
    <x v="4"/>
    <x v="0"/>
    <d v="2025-10-27T00:00:00"/>
    <x v="10"/>
    <x v="0"/>
    <s v="Consumer"/>
  </r>
  <r>
    <x v="1243"/>
    <s v="P1069"/>
    <n v="3"/>
    <n v="26445.18"/>
    <n v="4806.74"/>
    <n v="12024.960000000001"/>
    <x v="0"/>
    <x v="4"/>
    <x v="0"/>
    <d v="2025-10-06T00:00:00"/>
    <x v="10"/>
    <x v="0"/>
    <s v="Consumer"/>
  </r>
  <r>
    <x v="1102"/>
    <s v="P1069"/>
    <n v="1"/>
    <n v="6748.95"/>
    <n v="4806.74"/>
    <n v="1942.21"/>
    <x v="0"/>
    <x v="4"/>
    <x v="0"/>
    <d v="2025-10-13T00:00:00"/>
    <x v="10"/>
    <x v="0"/>
    <s v="Consumer"/>
  </r>
  <r>
    <x v="1049"/>
    <s v="P1069"/>
    <n v="4"/>
    <n v="37880.089999999997"/>
    <n v="9178.6"/>
    <n v="1165.6899999999951"/>
    <x v="0"/>
    <x v="4"/>
    <x v="2"/>
    <d v="2025-10-07T00:00:00"/>
    <x v="10"/>
    <x v="0"/>
    <s v="Corporate"/>
  </r>
  <r>
    <x v="1141"/>
    <s v="P1069"/>
    <n v="4"/>
    <n v="33389.78"/>
    <n v="4640.09"/>
    <n v="14829.419999999998"/>
    <x v="0"/>
    <x v="4"/>
    <x v="0"/>
    <d v="2025-10-05T00:00:00"/>
    <x v="10"/>
    <x v="0"/>
    <s v="Consumer"/>
  </r>
  <r>
    <x v="1244"/>
    <s v="P1069"/>
    <n v="3"/>
    <n v="28681.32"/>
    <n v="4640.09"/>
    <n v="14761.05"/>
    <x v="2"/>
    <x v="4"/>
    <x v="0"/>
    <d v="2025-10-13T00:00:00"/>
    <x v="10"/>
    <x v="0"/>
    <s v="Consumer"/>
  </r>
  <r>
    <x v="1245"/>
    <s v="P1070"/>
    <n v="1"/>
    <n v="9921.1299999999992"/>
    <n v="229.52"/>
    <n v="9691.6099999999988"/>
    <x v="2"/>
    <x v="2"/>
    <x v="0"/>
    <d v="2025-10-24T00:00:00"/>
    <x v="10"/>
    <x v="0"/>
    <s v="Consumer"/>
  </r>
  <r>
    <x v="1129"/>
    <s v="P1070"/>
    <n v="3"/>
    <n v="30886.41"/>
    <n v="9531.89"/>
    <n v="2290.7400000000016"/>
    <x v="1"/>
    <x v="2"/>
    <x v="0"/>
    <d v="2025-10-18T00:00:00"/>
    <x v="10"/>
    <x v="0"/>
    <s v="Consumer"/>
  </r>
  <r>
    <x v="1202"/>
    <s v="P1070"/>
    <n v="3"/>
    <n v="28676.639999999999"/>
    <n v="9531.89"/>
    <n v="80.970000000001164"/>
    <x v="1"/>
    <x v="2"/>
    <x v="1"/>
    <d v="2025-10-18T00:00:00"/>
    <x v="10"/>
    <x v="0"/>
    <s v="Small Business"/>
  </r>
  <r>
    <x v="1246"/>
    <s v="P1070"/>
    <n v="2"/>
    <n v="19214.7"/>
    <n v="1349.93"/>
    <n v="16514.84"/>
    <x v="1"/>
    <x v="2"/>
    <x v="0"/>
    <d v="2025-10-12T00:00:00"/>
    <x v="10"/>
    <x v="0"/>
    <s v="Consumer"/>
  </r>
  <r>
    <x v="1211"/>
    <s v="P1071"/>
    <n v="3"/>
    <n v="10030.530000000001"/>
    <n v="6453.17"/>
    <n v="-9328.9800000000014"/>
    <x v="0"/>
    <x v="0"/>
    <x v="0"/>
    <d v="2025-10-31T00:00:00"/>
    <x v="10"/>
    <x v="0"/>
    <s v="Consumer"/>
  </r>
  <r>
    <x v="1106"/>
    <s v="P1071"/>
    <n v="1"/>
    <n v="3233.98"/>
    <n v="6453.17"/>
    <n v="-3219.19"/>
    <x v="0"/>
    <x v="0"/>
    <x v="0"/>
    <d v="2025-10-06T00:00:00"/>
    <x v="10"/>
    <x v="0"/>
    <s v="Consumer"/>
  </r>
  <r>
    <x v="1216"/>
    <s v="P1071"/>
    <n v="3"/>
    <n v="7634.46"/>
    <n v="1759.1"/>
    <n v="2357.1600000000008"/>
    <x v="0"/>
    <x v="0"/>
    <x v="1"/>
    <d v="2025-10-16T00:00:00"/>
    <x v="10"/>
    <x v="1"/>
    <s v="Small Business"/>
  </r>
  <r>
    <x v="1198"/>
    <s v="P1071"/>
    <n v="1"/>
    <n v="2704.97"/>
    <n v="1326.73"/>
    <n v="1378.2399999999998"/>
    <x v="2"/>
    <x v="0"/>
    <x v="0"/>
    <d v="2025-10-09T00:00:00"/>
    <x v="10"/>
    <x v="0"/>
    <s v="Consumer"/>
  </r>
  <r>
    <x v="1247"/>
    <s v="P1071"/>
    <n v="3"/>
    <n v="10459.17"/>
    <n v="1326.73"/>
    <n v="6478.98"/>
    <x v="0"/>
    <x v="0"/>
    <x v="0"/>
    <d v="2025-10-08T00:00:00"/>
    <x v="10"/>
    <x v="0"/>
    <s v="Consumer"/>
  </r>
  <r>
    <x v="1057"/>
    <s v="P1071"/>
    <n v="4"/>
    <n v="9959.81"/>
    <n v="11118.8"/>
    <n v="-34515.39"/>
    <x v="0"/>
    <x v="0"/>
    <x v="2"/>
    <d v="2025-10-13T00:00:00"/>
    <x v="10"/>
    <x v="0"/>
    <s v="Corporate"/>
  </r>
  <r>
    <x v="1115"/>
    <s v="P1071"/>
    <n v="3"/>
    <n v="9439.07"/>
    <n v="5057.68"/>
    <n v="-5733.9700000000012"/>
    <x v="1"/>
    <x v="0"/>
    <x v="0"/>
    <d v="2025-10-23T00:00:00"/>
    <x v="10"/>
    <x v="0"/>
    <s v="Consumer"/>
  </r>
  <r>
    <x v="1155"/>
    <s v="P1072"/>
    <n v="2"/>
    <n v="8513.2099999999991"/>
    <n v="5931.04"/>
    <n v="-3348.8700000000008"/>
    <x v="0"/>
    <x v="3"/>
    <x v="0"/>
    <d v="2025-10-13T00:00:00"/>
    <x v="10"/>
    <x v="0"/>
    <s v="Consumer"/>
  </r>
  <r>
    <x v="1248"/>
    <s v="P1072"/>
    <n v="3"/>
    <n v="12516.85"/>
    <n v="5412.91"/>
    <n v="-3721.8799999999992"/>
    <x v="2"/>
    <x v="3"/>
    <x v="1"/>
    <d v="2025-10-13T00:00:00"/>
    <x v="10"/>
    <x v="0"/>
    <s v="Small Business"/>
  </r>
  <r>
    <x v="1154"/>
    <s v="P1073"/>
    <n v="4"/>
    <n v="63950.68"/>
    <n v="7341.5"/>
    <n v="34584.68"/>
    <x v="1"/>
    <x v="0"/>
    <x v="1"/>
    <d v="2025-10-17T00:00:00"/>
    <x v="10"/>
    <x v="0"/>
    <s v="Small Business"/>
  </r>
  <r>
    <x v="1249"/>
    <s v="P1073"/>
    <n v="2"/>
    <n v="32692.04"/>
    <n v="9316.44"/>
    <n v="14059.16"/>
    <x v="0"/>
    <x v="0"/>
    <x v="0"/>
    <d v="2025-10-16T00:00:00"/>
    <x v="10"/>
    <x v="0"/>
    <s v="Consumer"/>
  </r>
  <r>
    <x v="1226"/>
    <s v="P1073"/>
    <n v="2"/>
    <n v="25408.74"/>
    <n v="4370.8"/>
    <n v="16667.14"/>
    <x v="2"/>
    <x v="0"/>
    <x v="0"/>
    <d v="2025-10-25T00:00:00"/>
    <x v="10"/>
    <x v="0"/>
    <s v="Consumer"/>
  </r>
  <r>
    <x v="1250"/>
    <s v="P1073"/>
    <n v="1"/>
    <n v="13389.67"/>
    <n v="9947.76"/>
    <n v="3441.91"/>
    <x v="2"/>
    <x v="0"/>
    <x v="0"/>
    <d v="2025-10-07T00:00:00"/>
    <x v="10"/>
    <x v="0"/>
    <s v="Consumer"/>
  </r>
  <r>
    <x v="1081"/>
    <s v="P1073"/>
    <n v="2"/>
    <n v="32638.23"/>
    <n v="8551.81"/>
    <n v="15534.61"/>
    <x v="1"/>
    <x v="0"/>
    <x v="0"/>
    <d v="2025-10-10T00:00:00"/>
    <x v="10"/>
    <x v="0"/>
    <s v="Consumer"/>
  </r>
  <r>
    <x v="1128"/>
    <s v="P1073"/>
    <n v="1"/>
    <n v="12246.56"/>
    <n v="8551.81"/>
    <n v="3694.75"/>
    <x v="0"/>
    <x v="0"/>
    <x v="2"/>
    <d v="2025-10-20T00:00:00"/>
    <x v="10"/>
    <x v="0"/>
    <s v="Corporate"/>
  </r>
  <r>
    <x v="1251"/>
    <s v="P1073"/>
    <n v="2"/>
    <n v="27850.32"/>
    <n v="2249.48"/>
    <n v="23351.360000000001"/>
    <x v="1"/>
    <x v="0"/>
    <x v="2"/>
    <d v="2025-10-25T00:00:00"/>
    <x v="10"/>
    <x v="0"/>
    <s v="Corporate"/>
  </r>
  <r>
    <x v="1177"/>
    <s v="P1074"/>
    <n v="2"/>
    <n v="12582.58"/>
    <n v="6163.24"/>
    <n v="256.10000000000036"/>
    <x v="1"/>
    <x v="0"/>
    <x v="0"/>
    <d v="2025-10-06T00:00:00"/>
    <x v="10"/>
    <x v="3"/>
    <s v="Consumer"/>
  </r>
  <r>
    <x v="1252"/>
    <s v="P1074"/>
    <n v="4"/>
    <n v="28130.66"/>
    <n v="4740.6000000000004"/>
    <n v="9168.2599999999984"/>
    <x v="0"/>
    <x v="0"/>
    <x v="2"/>
    <d v="2025-09-16T00:00:00"/>
    <x v="11"/>
    <x v="0"/>
    <s v="Corporate"/>
  </r>
  <r>
    <x v="1253"/>
    <s v="P1074"/>
    <n v="2"/>
    <n v="11169.33"/>
    <n v="6579.03"/>
    <n v="-1988.7299999999996"/>
    <x v="0"/>
    <x v="0"/>
    <x v="0"/>
    <d v="2025-09-19T00:00:00"/>
    <x v="11"/>
    <x v="0"/>
    <s v="Consumer"/>
  </r>
  <r>
    <x v="1254"/>
    <s v="P1075"/>
    <n v="3"/>
    <n v="44787.6"/>
    <n v="5483.96"/>
    <n v="28335.719999999998"/>
    <x v="2"/>
    <x v="5"/>
    <x v="2"/>
    <d v="2025-09-24T00:00:00"/>
    <x v="11"/>
    <x v="1"/>
    <s v="Corporate"/>
  </r>
  <r>
    <x v="1255"/>
    <s v="P1075"/>
    <n v="3"/>
    <n v="39118.01"/>
    <n v="10692.38"/>
    <n v="7040.8700000000026"/>
    <x v="2"/>
    <x v="5"/>
    <x v="0"/>
    <d v="2025-09-19T00:00:00"/>
    <x v="11"/>
    <x v="0"/>
    <s v="Consumer"/>
  </r>
  <r>
    <x v="1100"/>
    <s v="P1076"/>
    <n v="1"/>
    <n v="13956.67"/>
    <n v="6213.42"/>
    <n v="7743.25"/>
    <x v="2"/>
    <x v="2"/>
    <x v="0"/>
    <d v="2025-09-09T00:00:00"/>
    <x v="11"/>
    <x v="0"/>
    <s v="Consumer"/>
  </r>
  <r>
    <x v="1177"/>
    <s v="P1076"/>
    <n v="4"/>
    <n v="41402.86"/>
    <n v="6213.42"/>
    <n v="16549.18"/>
    <x v="0"/>
    <x v="2"/>
    <x v="0"/>
    <d v="2025-09-12T00:00:00"/>
    <x v="11"/>
    <x v="3"/>
    <s v="Consumer"/>
  </r>
  <r>
    <x v="1256"/>
    <s v="P1076"/>
    <n v="3"/>
    <n v="31164.05"/>
    <n v="2112.6999999999998"/>
    <n v="24825.95"/>
    <x v="0"/>
    <x v="2"/>
    <x v="1"/>
    <d v="2025-09-19T00:00:00"/>
    <x v="11"/>
    <x v="0"/>
    <s v="Small Business"/>
  </r>
  <r>
    <x v="1224"/>
    <s v="P1076"/>
    <n v="3"/>
    <n v="37144.99"/>
    <n v="680.62"/>
    <n v="35103.129999999997"/>
    <x v="0"/>
    <x v="2"/>
    <x v="0"/>
    <d v="2025-09-16T00:00:00"/>
    <x v="11"/>
    <x v="0"/>
    <s v="Consumer"/>
  </r>
  <r>
    <x v="1228"/>
    <s v="P1076"/>
    <n v="4"/>
    <n v="40429.370000000003"/>
    <n v="11367.74"/>
    <n v="-5041.5899999999965"/>
    <x v="2"/>
    <x v="2"/>
    <x v="2"/>
    <d v="2025-09-17T00:00:00"/>
    <x v="11"/>
    <x v="0"/>
    <s v="Corporate"/>
  </r>
  <r>
    <x v="1257"/>
    <s v="P1076"/>
    <n v="4"/>
    <n v="44875.82"/>
    <n v="4176.26"/>
    <n v="28170.78"/>
    <x v="0"/>
    <x v="2"/>
    <x v="2"/>
    <d v="2025-09-10T00:00:00"/>
    <x v="11"/>
    <x v="0"/>
    <s v="Corporate"/>
  </r>
  <r>
    <x v="1198"/>
    <s v="P1077"/>
    <n v="3"/>
    <n v="7829.48"/>
    <n v="10124.42"/>
    <n v="-22543.780000000002"/>
    <x v="0"/>
    <x v="2"/>
    <x v="0"/>
    <d v="2025-09-30T00:00:00"/>
    <x v="11"/>
    <x v="0"/>
    <s v="Consumer"/>
  </r>
  <r>
    <x v="1258"/>
    <s v="P1077"/>
    <n v="4"/>
    <n v="13177.12"/>
    <n v="1397.32"/>
    <n v="7587.8400000000011"/>
    <x v="0"/>
    <x v="2"/>
    <x v="0"/>
    <d v="2025-09-12T00:00:00"/>
    <x v="11"/>
    <x v="0"/>
    <s v="Consumer"/>
  </r>
  <r>
    <x v="1053"/>
    <s v="P1078"/>
    <n v="4"/>
    <n v="29732.83"/>
    <n v="2133.21"/>
    <n v="21199.99"/>
    <x v="2"/>
    <x v="2"/>
    <x v="0"/>
    <d v="2025-09-06T00:00:00"/>
    <x v="11"/>
    <x v="0"/>
    <s v="Consumer"/>
  </r>
  <r>
    <x v="1259"/>
    <s v="P1078"/>
    <n v="3"/>
    <n v="21628.99"/>
    <n v="2857.57"/>
    <n v="13056.28"/>
    <x v="1"/>
    <x v="2"/>
    <x v="0"/>
    <d v="2025-09-07T00:00:00"/>
    <x v="11"/>
    <x v="0"/>
    <s v="Consumer"/>
  </r>
  <r>
    <x v="1256"/>
    <s v="P1078"/>
    <n v="1"/>
    <n v="9266.7800000000007"/>
    <n v="2857.57"/>
    <n v="6409.2100000000009"/>
    <x v="0"/>
    <x v="2"/>
    <x v="1"/>
    <d v="2025-09-13T00:00:00"/>
    <x v="11"/>
    <x v="0"/>
    <s v="Small Business"/>
  </r>
  <r>
    <x v="1082"/>
    <s v="P1078"/>
    <n v="4"/>
    <n v="36377.68"/>
    <n v="3861.49"/>
    <n v="20931.72"/>
    <x v="0"/>
    <x v="2"/>
    <x v="0"/>
    <d v="2025-09-12T00:00:00"/>
    <x v="11"/>
    <x v="2"/>
    <s v="Consumer"/>
  </r>
  <r>
    <x v="1071"/>
    <s v="P1079"/>
    <n v="4"/>
    <n v="49767.11"/>
    <n v="4539.2"/>
    <n v="31610.31"/>
    <x v="0"/>
    <x v="5"/>
    <x v="2"/>
    <d v="2025-09-06T00:00:00"/>
    <x v="11"/>
    <x v="1"/>
    <s v="Corporate"/>
  </r>
  <r>
    <x v="1260"/>
    <s v="P1079"/>
    <n v="2"/>
    <n v="22077.23"/>
    <n v="5766.98"/>
    <n v="10543.27"/>
    <x v="2"/>
    <x v="5"/>
    <x v="2"/>
    <d v="2025-09-24T00:00:00"/>
    <x v="11"/>
    <x v="0"/>
    <s v="Corporate"/>
  </r>
  <r>
    <x v="1120"/>
    <s v="P1080"/>
    <n v="1"/>
    <n v="3425.66"/>
    <n v="6612.77"/>
    <n v="-3187.1100000000006"/>
    <x v="2"/>
    <x v="1"/>
    <x v="0"/>
    <d v="2025-09-16T00:00:00"/>
    <x v="11"/>
    <x v="1"/>
    <s v="Consumer"/>
  </r>
  <r>
    <x v="1065"/>
    <s v="P1080"/>
    <n v="1"/>
    <n v="4581.78"/>
    <n v="11653.29"/>
    <n v="-7071.5100000000011"/>
    <x v="0"/>
    <x v="1"/>
    <x v="0"/>
    <d v="2025-09-12T00:00:00"/>
    <x v="11"/>
    <x v="0"/>
    <s v="Consumer"/>
  </r>
  <r>
    <x v="1231"/>
    <s v="P1080"/>
    <n v="2"/>
    <n v="6905.04"/>
    <n v="8551.81"/>
    <n v="-10198.579999999998"/>
    <x v="0"/>
    <x v="1"/>
    <x v="1"/>
    <d v="2025-09-12T00:00:00"/>
    <x v="11"/>
    <x v="0"/>
    <s v="Small Business"/>
  </r>
  <r>
    <x v="1261"/>
    <s v="P1080"/>
    <n v="1"/>
    <n v="3988.54"/>
    <n v="6163.24"/>
    <n v="-2174.6999999999998"/>
    <x v="0"/>
    <x v="1"/>
    <x v="2"/>
    <d v="2025-09-19T00:00:00"/>
    <x v="11"/>
    <x v="0"/>
    <s v="Corporate"/>
  </r>
  <r>
    <x v="1235"/>
    <s v="P1080"/>
    <n v="2"/>
    <n v="8959.48"/>
    <n v="2935.19"/>
    <n v="3089.0999999999995"/>
    <x v="1"/>
    <x v="1"/>
    <x v="1"/>
    <d v="2025-09-28T00:00:00"/>
    <x v="11"/>
    <x v="0"/>
    <s v="Small Business"/>
  </r>
  <r>
    <x v="1262"/>
    <s v="P1001"/>
    <n v="1"/>
    <n v="6209.18"/>
    <n v="4703.24"/>
    <n v="1505.9400000000005"/>
    <x v="0"/>
    <x v="0"/>
    <x v="0"/>
    <d v="2025-04-03T00:00:00"/>
    <x v="0"/>
    <x v="0"/>
    <s v="Consumer"/>
  </r>
  <r>
    <x v="1263"/>
    <s v="P1002"/>
    <n v="3"/>
    <n v="42116.35"/>
    <n v="6380.88"/>
    <n v="22973.71"/>
    <x v="0"/>
    <x v="0"/>
    <x v="2"/>
    <d v="2025-04-30T00:00:00"/>
    <x v="0"/>
    <x v="0"/>
    <s v="Corporate"/>
  </r>
  <r>
    <x v="1264"/>
    <s v="P1002"/>
    <n v="1"/>
    <n v="16130.33"/>
    <n v="6213.42"/>
    <n v="9916.91"/>
    <x v="1"/>
    <x v="0"/>
    <x v="1"/>
    <d v="2025-04-18T00:00:00"/>
    <x v="0"/>
    <x v="3"/>
    <s v="Small Business"/>
  </r>
  <r>
    <x v="1265"/>
    <s v="P1003"/>
    <n v="2"/>
    <n v="13235.44"/>
    <n v="4640.09"/>
    <n v="3955.26"/>
    <x v="1"/>
    <x v="0"/>
    <x v="1"/>
    <d v="2025-04-10T00:00:00"/>
    <x v="0"/>
    <x v="0"/>
    <s v="Small Business"/>
  </r>
  <r>
    <x v="1266"/>
    <s v="P1003"/>
    <n v="4"/>
    <n v="25168.43"/>
    <n v="4640.09"/>
    <n v="6608.07"/>
    <x v="1"/>
    <x v="0"/>
    <x v="1"/>
    <d v="2025-04-01T00:00:00"/>
    <x v="0"/>
    <x v="1"/>
    <s v="Small Business"/>
  </r>
  <r>
    <x v="1267"/>
    <s v="P1003"/>
    <n v="1"/>
    <n v="6201.63"/>
    <n v="9531.89"/>
    <n v="-3330.2599999999993"/>
    <x v="2"/>
    <x v="0"/>
    <x v="0"/>
    <d v="2025-04-16T00:00:00"/>
    <x v="0"/>
    <x v="0"/>
    <s v="Consumer"/>
  </r>
  <r>
    <x v="1268"/>
    <s v="P1003"/>
    <n v="4"/>
    <n v="30571.1"/>
    <n v="7212.47"/>
    <n v="1721.2199999999975"/>
    <x v="0"/>
    <x v="0"/>
    <x v="0"/>
    <d v="2025-04-30T00:00:00"/>
    <x v="0"/>
    <x v="0"/>
    <s v="Consumer"/>
  </r>
  <r>
    <x v="1269"/>
    <s v="P1003"/>
    <n v="2"/>
    <n v="15635.63"/>
    <n v="10188.6"/>
    <n v="-4741.5700000000015"/>
    <x v="1"/>
    <x v="0"/>
    <x v="2"/>
    <d v="2025-04-26T00:00:00"/>
    <x v="0"/>
    <x v="0"/>
    <s v="Corporate"/>
  </r>
  <r>
    <x v="1270"/>
    <s v="P1004"/>
    <n v="1"/>
    <n v="1363.9"/>
    <n v="7025.62"/>
    <n v="-5661.7199999999993"/>
    <x v="1"/>
    <x v="1"/>
    <x v="1"/>
    <d v="2025-04-10T00:00:00"/>
    <x v="0"/>
    <x v="0"/>
    <s v="Small Business"/>
  </r>
  <r>
    <x v="1271"/>
    <s v="P1004"/>
    <n v="2"/>
    <n v="3399.55"/>
    <n v="6782.31"/>
    <n v="-10165.07"/>
    <x v="1"/>
    <x v="1"/>
    <x v="2"/>
    <d v="2025-04-11T00:00:00"/>
    <x v="0"/>
    <x v="2"/>
    <s v="Corporate"/>
  </r>
  <r>
    <x v="1272"/>
    <s v="P1004"/>
    <n v="3"/>
    <n v="5161.99"/>
    <n v="2133.21"/>
    <n v="-1237.6400000000003"/>
    <x v="2"/>
    <x v="1"/>
    <x v="2"/>
    <d v="2025-04-27T00:00:00"/>
    <x v="0"/>
    <x v="0"/>
    <s v="Corporate"/>
  </r>
  <r>
    <x v="1273"/>
    <s v="P1005"/>
    <n v="4"/>
    <n v="40431.64"/>
    <n v="1759.1"/>
    <n v="33395.24"/>
    <x v="2"/>
    <x v="0"/>
    <x v="0"/>
    <d v="2025-04-09T00:00:00"/>
    <x v="0"/>
    <x v="0"/>
    <s v="Consumer"/>
  </r>
  <r>
    <x v="1274"/>
    <s v="P1005"/>
    <n v="1"/>
    <n v="10038.120000000001"/>
    <n v="1326.73"/>
    <n v="8711.3900000000012"/>
    <x v="2"/>
    <x v="0"/>
    <x v="2"/>
    <d v="2025-04-04T00:00:00"/>
    <x v="0"/>
    <x v="0"/>
    <s v="Corporate"/>
  </r>
  <r>
    <x v="1269"/>
    <s v="P1005"/>
    <n v="1"/>
    <n v="9151.08"/>
    <n v="4539.2"/>
    <n v="4611.88"/>
    <x v="0"/>
    <x v="0"/>
    <x v="2"/>
    <d v="2025-04-30T00:00:00"/>
    <x v="0"/>
    <x v="0"/>
    <s v="Corporate"/>
  </r>
  <r>
    <x v="1275"/>
    <s v="P1006"/>
    <n v="4"/>
    <n v="66716.789999999994"/>
    <n v="6612.77"/>
    <n v="40265.709999999992"/>
    <x v="2"/>
    <x v="2"/>
    <x v="0"/>
    <d v="2025-04-03T00:00:00"/>
    <x v="0"/>
    <x v="0"/>
    <s v="Consumer"/>
  </r>
  <r>
    <x v="1276"/>
    <s v="P1006"/>
    <n v="4"/>
    <n v="51535.23"/>
    <n v="7341.5"/>
    <n v="22169.230000000003"/>
    <x v="0"/>
    <x v="2"/>
    <x v="2"/>
    <d v="2025-04-27T00:00:00"/>
    <x v="0"/>
    <x v="0"/>
    <s v="Corporate"/>
  </r>
  <r>
    <x v="1277"/>
    <s v="P1006"/>
    <n v="2"/>
    <n v="31553.39"/>
    <n v="1946.27"/>
    <n v="27660.85"/>
    <x v="0"/>
    <x v="2"/>
    <x v="0"/>
    <d v="2025-04-05T00:00:00"/>
    <x v="0"/>
    <x v="2"/>
    <s v="Consumer"/>
  </r>
  <r>
    <x v="1278"/>
    <s v="P1006"/>
    <n v="2"/>
    <n v="26520.83"/>
    <n v="516.61"/>
    <n v="25487.61"/>
    <x v="1"/>
    <x v="2"/>
    <x v="0"/>
    <d v="2025-04-04T00:00:00"/>
    <x v="0"/>
    <x v="0"/>
    <s v="Consumer"/>
  </r>
  <r>
    <x v="1279"/>
    <s v="P1006"/>
    <n v="2"/>
    <n v="25651.75"/>
    <n v="516.61"/>
    <n v="24618.53"/>
    <x v="0"/>
    <x v="2"/>
    <x v="0"/>
    <d v="2025-04-20T00:00:00"/>
    <x v="0"/>
    <x v="0"/>
    <s v="Consumer"/>
  </r>
  <r>
    <x v="1280"/>
    <s v="P1007"/>
    <n v="4"/>
    <n v="44827.85"/>
    <n v="2144.79"/>
    <n v="36248.69"/>
    <x v="1"/>
    <x v="0"/>
    <x v="0"/>
    <d v="2025-04-26T00:00:00"/>
    <x v="0"/>
    <x v="1"/>
    <s v="Consumer"/>
  </r>
  <r>
    <x v="1281"/>
    <s v="P1007"/>
    <n v="1"/>
    <n v="10156.469999999999"/>
    <n v="3075.85"/>
    <n v="7080.619999999999"/>
    <x v="0"/>
    <x v="0"/>
    <x v="0"/>
    <d v="2025-04-03T00:00:00"/>
    <x v="0"/>
    <x v="0"/>
    <s v="Consumer"/>
  </r>
  <r>
    <x v="1282"/>
    <s v="P1007"/>
    <n v="4"/>
    <n v="35392.089999999997"/>
    <n v="8177.04"/>
    <n v="2683.9299999999967"/>
    <x v="1"/>
    <x v="0"/>
    <x v="0"/>
    <d v="2025-04-05T00:00:00"/>
    <x v="0"/>
    <x v="0"/>
    <s v="Consumer"/>
  </r>
  <r>
    <x v="1283"/>
    <s v="P1007"/>
    <n v="2"/>
    <n v="17398.900000000001"/>
    <n v="8177.04"/>
    <n v="1044.8200000000015"/>
    <x v="0"/>
    <x v="0"/>
    <x v="0"/>
    <d v="2025-04-16T00:00:00"/>
    <x v="0"/>
    <x v="0"/>
    <s v="Consumer"/>
  </r>
  <r>
    <x v="1284"/>
    <s v="P1008"/>
    <n v="3"/>
    <n v="10996.64"/>
    <n v="4936.1899999999996"/>
    <n v="-3811.9300000000003"/>
    <x v="0"/>
    <x v="3"/>
    <x v="0"/>
    <d v="2025-08-18T00:00:00"/>
    <x v="1"/>
    <x v="0"/>
    <s v="Consumer"/>
  </r>
  <r>
    <x v="1285"/>
    <s v="P1008"/>
    <n v="4"/>
    <n v="16269.58"/>
    <n v="4703.24"/>
    <n v="-2543.3799999999992"/>
    <x v="2"/>
    <x v="3"/>
    <x v="2"/>
    <d v="2025-08-20T00:00:00"/>
    <x v="1"/>
    <x v="0"/>
    <s v="Corporate"/>
  </r>
  <r>
    <x v="1286"/>
    <s v="P1008"/>
    <n v="1"/>
    <n v="3880.81"/>
    <n v="4703.24"/>
    <n v="-822.42999999999984"/>
    <x v="2"/>
    <x v="3"/>
    <x v="0"/>
    <d v="2025-08-24T00:00:00"/>
    <x v="1"/>
    <x v="3"/>
    <s v="Consumer"/>
  </r>
  <r>
    <x v="1287"/>
    <s v="P1008"/>
    <n v="4"/>
    <n v="13073.58"/>
    <n v="7014.31"/>
    <n v="-14983.660000000002"/>
    <x v="1"/>
    <x v="3"/>
    <x v="0"/>
    <d v="2025-08-29T00:00:00"/>
    <x v="1"/>
    <x v="0"/>
    <s v="Consumer"/>
  </r>
  <r>
    <x v="1288"/>
    <s v="P1008"/>
    <n v="2"/>
    <n v="9110.18"/>
    <n v="9148.31"/>
    <n v="-9186.4399999999987"/>
    <x v="0"/>
    <x v="3"/>
    <x v="0"/>
    <d v="2025-08-03T00:00:00"/>
    <x v="1"/>
    <x v="0"/>
    <s v="Consumer"/>
  </r>
  <r>
    <x v="1289"/>
    <s v="P1009"/>
    <n v="3"/>
    <n v="18855"/>
    <n v="295.87"/>
    <n v="17967.39"/>
    <x v="0"/>
    <x v="1"/>
    <x v="0"/>
    <d v="2025-08-18T00:00:00"/>
    <x v="1"/>
    <x v="0"/>
    <s v="Consumer"/>
  </r>
  <r>
    <x v="1290"/>
    <s v="P1009"/>
    <n v="2"/>
    <n v="12688.05"/>
    <n v="295.87"/>
    <n v="12096.31"/>
    <x v="0"/>
    <x v="1"/>
    <x v="2"/>
    <d v="2025-08-18T00:00:00"/>
    <x v="1"/>
    <x v="0"/>
    <s v="Corporate"/>
  </r>
  <r>
    <x v="1267"/>
    <s v="P1009"/>
    <n v="2"/>
    <n v="13093.85"/>
    <n v="4806.74"/>
    <n v="3480.3700000000008"/>
    <x v="0"/>
    <x v="1"/>
    <x v="0"/>
    <d v="2025-08-30T00:00:00"/>
    <x v="1"/>
    <x v="0"/>
    <s v="Consumer"/>
  </r>
  <r>
    <x v="1291"/>
    <s v="P1009"/>
    <n v="1"/>
    <n v="7102.07"/>
    <n v="6380.88"/>
    <n v="721.1899999999996"/>
    <x v="0"/>
    <x v="1"/>
    <x v="0"/>
    <d v="2025-08-08T00:00:00"/>
    <x v="1"/>
    <x v="3"/>
    <s v="Consumer"/>
  </r>
  <r>
    <x v="1288"/>
    <s v="P1009"/>
    <n v="3"/>
    <n v="18491.259999999998"/>
    <n v="6213.42"/>
    <n v="-149.00000000000364"/>
    <x v="0"/>
    <x v="1"/>
    <x v="0"/>
    <d v="2025-08-12T00:00:00"/>
    <x v="1"/>
    <x v="0"/>
    <s v="Consumer"/>
  </r>
  <r>
    <x v="1292"/>
    <s v="P1009"/>
    <n v="2"/>
    <n v="11506.41"/>
    <n v="6213.42"/>
    <n v="-920.43000000000029"/>
    <x v="1"/>
    <x v="1"/>
    <x v="0"/>
    <d v="2025-08-24T00:00:00"/>
    <x v="1"/>
    <x v="0"/>
    <s v="Consumer"/>
  </r>
  <r>
    <x v="1293"/>
    <s v="P1009"/>
    <n v="1"/>
    <n v="6696.89"/>
    <n v="6213.42"/>
    <n v="483.47000000000025"/>
    <x v="0"/>
    <x v="1"/>
    <x v="0"/>
    <d v="2025-08-20T00:00:00"/>
    <x v="1"/>
    <x v="0"/>
    <s v="Consumer"/>
  </r>
  <r>
    <x v="1294"/>
    <s v="P1010"/>
    <n v="3"/>
    <n v="25073.21"/>
    <n v="7802.03"/>
    <n v="1667.119999999999"/>
    <x v="1"/>
    <x v="3"/>
    <x v="2"/>
    <d v="2025-08-10T00:00:00"/>
    <x v="1"/>
    <x v="1"/>
    <s v="Corporate"/>
  </r>
  <r>
    <x v="1295"/>
    <s v="P1010"/>
    <n v="4"/>
    <n v="33325.620000000003"/>
    <n v="7802.03"/>
    <n v="2117.5000000000036"/>
    <x v="0"/>
    <x v="3"/>
    <x v="1"/>
    <d v="2025-08-07T00:00:00"/>
    <x v="1"/>
    <x v="3"/>
    <s v="Small Business"/>
  </r>
  <r>
    <x v="1296"/>
    <s v="P1010"/>
    <n v="3"/>
    <n v="19623.75"/>
    <n v="4640.09"/>
    <n v="5703.48"/>
    <x v="2"/>
    <x v="3"/>
    <x v="0"/>
    <d v="2025-08-24T00:00:00"/>
    <x v="1"/>
    <x v="3"/>
    <s v="Consumer"/>
  </r>
  <r>
    <x v="1297"/>
    <s v="P1010"/>
    <n v="4"/>
    <n v="27937.22"/>
    <n v="4640.09"/>
    <n v="9376.86"/>
    <x v="1"/>
    <x v="3"/>
    <x v="0"/>
    <d v="2025-08-25T00:00:00"/>
    <x v="1"/>
    <x v="0"/>
    <s v="Consumer"/>
  </r>
  <r>
    <x v="1298"/>
    <s v="P1010"/>
    <n v="1"/>
    <n v="7086.62"/>
    <n v="4722.6099999999997"/>
    <n v="2364.0100000000002"/>
    <x v="1"/>
    <x v="3"/>
    <x v="0"/>
    <d v="2025-08-21T00:00:00"/>
    <x v="1"/>
    <x v="0"/>
    <s v="Consumer"/>
  </r>
  <r>
    <x v="1299"/>
    <s v="P1010"/>
    <n v="1"/>
    <n v="7432.54"/>
    <n v="1349.93"/>
    <n v="6082.61"/>
    <x v="0"/>
    <x v="3"/>
    <x v="0"/>
    <d v="2025-08-13T00:00:00"/>
    <x v="1"/>
    <x v="0"/>
    <s v="Consumer"/>
  </r>
  <r>
    <x v="1300"/>
    <s v="P1011"/>
    <n v="4"/>
    <n v="42503.24"/>
    <n v="10124.42"/>
    <n v="2005.5599999999977"/>
    <x v="0"/>
    <x v="0"/>
    <x v="2"/>
    <d v="2025-08-16T00:00:00"/>
    <x v="1"/>
    <x v="1"/>
    <s v="Corporate"/>
  </r>
  <r>
    <x v="1301"/>
    <s v="P1011"/>
    <n v="3"/>
    <n v="31797.39"/>
    <n v="1397.32"/>
    <n v="27605.43"/>
    <x v="2"/>
    <x v="0"/>
    <x v="0"/>
    <d v="2025-08-20T00:00:00"/>
    <x v="1"/>
    <x v="0"/>
    <s v="Consumer"/>
  </r>
  <r>
    <x v="1302"/>
    <s v="P1011"/>
    <n v="1"/>
    <n v="11368.21"/>
    <n v="11668.5"/>
    <n v="-300.29000000000087"/>
    <x v="0"/>
    <x v="0"/>
    <x v="2"/>
    <d v="2025-08-09T00:00:00"/>
    <x v="1"/>
    <x v="0"/>
    <s v="Corporate"/>
  </r>
  <r>
    <x v="1303"/>
    <s v="P1011"/>
    <n v="2"/>
    <n v="22516.73"/>
    <n v="11668.5"/>
    <n v="-820.27000000000044"/>
    <x v="1"/>
    <x v="0"/>
    <x v="0"/>
    <d v="2025-08-23T00:00:00"/>
    <x v="1"/>
    <x v="0"/>
    <s v="Consumer"/>
  </r>
  <r>
    <x v="1304"/>
    <s v="P1011"/>
    <n v="4"/>
    <n v="35722.51"/>
    <n v="2857.57"/>
    <n v="24292.230000000003"/>
    <x v="2"/>
    <x v="0"/>
    <x v="2"/>
    <d v="2025-08-30T00:00:00"/>
    <x v="1"/>
    <x v="0"/>
    <s v="Corporate"/>
  </r>
  <r>
    <x v="1305"/>
    <s v="P1013"/>
    <n v="4"/>
    <n v="7431.8"/>
    <n v="1195.19"/>
    <n v="2651.04"/>
    <x v="1"/>
    <x v="4"/>
    <x v="0"/>
    <d v="2025-08-13T00:00:00"/>
    <x v="1"/>
    <x v="0"/>
    <s v="Consumer"/>
  </r>
  <r>
    <x v="1306"/>
    <s v="P1013"/>
    <n v="2"/>
    <n v="3390.8"/>
    <n v="516.61"/>
    <n v="2357.58"/>
    <x v="1"/>
    <x v="4"/>
    <x v="0"/>
    <d v="2025-08-26T00:00:00"/>
    <x v="1"/>
    <x v="0"/>
    <s v="Consumer"/>
  </r>
  <r>
    <x v="1307"/>
    <s v="P1013"/>
    <n v="3"/>
    <n v="5986.07"/>
    <n v="516.61"/>
    <n v="4436.24"/>
    <x v="0"/>
    <x v="4"/>
    <x v="0"/>
    <d v="2025-08-29T00:00:00"/>
    <x v="1"/>
    <x v="2"/>
    <s v="Consumer"/>
  </r>
  <r>
    <x v="1274"/>
    <s v="P1014"/>
    <n v="4"/>
    <n v="64776.83"/>
    <n v="10086.81"/>
    <n v="24429.590000000004"/>
    <x v="2"/>
    <x v="5"/>
    <x v="2"/>
    <d v="2025-08-20T00:00:00"/>
    <x v="1"/>
    <x v="0"/>
    <s v="Corporate"/>
  </r>
  <r>
    <x v="1308"/>
    <s v="P1014"/>
    <n v="2"/>
    <n v="27930.34"/>
    <n v="2935.19"/>
    <n v="22059.96"/>
    <x v="0"/>
    <x v="5"/>
    <x v="0"/>
    <d v="2025-08-10T00:00:00"/>
    <x v="1"/>
    <x v="3"/>
    <s v="Consumer"/>
  </r>
  <r>
    <x v="1309"/>
    <s v="P1015"/>
    <n v="3"/>
    <n v="1328.58"/>
    <n v="6579.03"/>
    <n v="-18408.510000000002"/>
    <x v="0"/>
    <x v="5"/>
    <x v="0"/>
    <d v="2025-12-17T00:00:00"/>
    <x v="2"/>
    <x v="3"/>
    <s v="Consumer"/>
  </r>
  <r>
    <x v="1310"/>
    <s v="P1015"/>
    <n v="3"/>
    <n v="1435.26"/>
    <n v="7144.88"/>
    <n v="-19999.38"/>
    <x v="1"/>
    <x v="5"/>
    <x v="2"/>
    <d v="2025-12-18T00:00:00"/>
    <x v="2"/>
    <x v="3"/>
    <s v="Corporate"/>
  </r>
  <r>
    <x v="1311"/>
    <s v="P1015"/>
    <n v="2"/>
    <n v="760.92"/>
    <n v="2831.41"/>
    <n v="-4901.8999999999996"/>
    <x v="2"/>
    <x v="5"/>
    <x v="2"/>
    <d v="2025-12-10T00:00:00"/>
    <x v="2"/>
    <x v="0"/>
    <s v="Corporate"/>
  </r>
  <r>
    <x v="1312"/>
    <s v="P1015"/>
    <n v="3"/>
    <n v="1103.6500000000001"/>
    <n v="4703.24"/>
    <n v="-13006.07"/>
    <x v="2"/>
    <x v="5"/>
    <x v="0"/>
    <d v="2025-12-06T00:00:00"/>
    <x v="2"/>
    <x v="0"/>
    <s v="Consumer"/>
  </r>
  <r>
    <x v="1313"/>
    <s v="P1015"/>
    <n v="2"/>
    <n v="839.05"/>
    <n v="7014.31"/>
    <n v="-13189.570000000002"/>
    <x v="0"/>
    <x v="5"/>
    <x v="0"/>
    <d v="2025-12-10T00:00:00"/>
    <x v="2"/>
    <x v="0"/>
    <s v="Consumer"/>
  </r>
  <r>
    <x v="1314"/>
    <s v="P1016"/>
    <n v="2"/>
    <n v="11275.44"/>
    <n v="4806.74"/>
    <n v="1661.9600000000009"/>
    <x v="0"/>
    <x v="0"/>
    <x v="0"/>
    <d v="2025-12-29T00:00:00"/>
    <x v="2"/>
    <x v="0"/>
    <s v="Consumer"/>
  </r>
  <r>
    <x v="1315"/>
    <s v="P1016"/>
    <n v="4"/>
    <n v="26824.23"/>
    <n v="4806.74"/>
    <n v="7597.27"/>
    <x v="0"/>
    <x v="0"/>
    <x v="0"/>
    <d v="2025-12-23T00:00:00"/>
    <x v="2"/>
    <x v="0"/>
    <s v="Consumer"/>
  </r>
  <r>
    <x v="1316"/>
    <s v="P1016"/>
    <n v="3"/>
    <n v="21959.77"/>
    <n v="6380.88"/>
    <n v="2817.130000000001"/>
    <x v="2"/>
    <x v="0"/>
    <x v="0"/>
    <d v="2025-12-01T00:00:00"/>
    <x v="2"/>
    <x v="2"/>
    <s v="Consumer"/>
  </r>
  <r>
    <x v="1282"/>
    <s v="P1016"/>
    <n v="3"/>
    <n v="17761.25"/>
    <n v="680.62"/>
    <n v="15719.39"/>
    <x v="0"/>
    <x v="0"/>
    <x v="0"/>
    <d v="2025-12-01T00:00:00"/>
    <x v="2"/>
    <x v="0"/>
    <s v="Consumer"/>
  </r>
  <r>
    <x v="1317"/>
    <s v="P1016"/>
    <n v="2"/>
    <n v="12421.56"/>
    <n v="11367.74"/>
    <n v="-10313.92"/>
    <x v="1"/>
    <x v="0"/>
    <x v="2"/>
    <d v="2025-12-03T00:00:00"/>
    <x v="2"/>
    <x v="2"/>
    <s v="Corporate"/>
  </r>
  <r>
    <x v="1298"/>
    <s v="P1016"/>
    <n v="4"/>
    <n v="25093.7"/>
    <n v="11367.74"/>
    <n v="-20377.259999999998"/>
    <x v="1"/>
    <x v="0"/>
    <x v="0"/>
    <d v="2025-12-24T00:00:00"/>
    <x v="2"/>
    <x v="0"/>
    <s v="Consumer"/>
  </r>
  <r>
    <x v="1318"/>
    <s v="P1017"/>
    <n v="4"/>
    <n v="3131.93"/>
    <n v="7212.47"/>
    <n v="-25717.95"/>
    <x v="1"/>
    <x v="2"/>
    <x v="0"/>
    <d v="2025-12-03T00:00:00"/>
    <x v="2"/>
    <x v="0"/>
    <s v="Consumer"/>
  </r>
  <r>
    <x v="1319"/>
    <s v="P1017"/>
    <n v="2"/>
    <n v="1322"/>
    <n v="1349.93"/>
    <n v="-1377.8600000000001"/>
    <x v="2"/>
    <x v="2"/>
    <x v="0"/>
    <d v="2025-12-02T00:00:00"/>
    <x v="2"/>
    <x v="0"/>
    <s v="Consumer"/>
  </r>
  <r>
    <x v="1320"/>
    <s v="P1017"/>
    <n v="4"/>
    <n v="2459.6799999999998"/>
    <n v="1349.93"/>
    <n v="-2940.0400000000004"/>
    <x v="0"/>
    <x v="2"/>
    <x v="0"/>
    <d v="2025-12-02T00:00:00"/>
    <x v="2"/>
    <x v="2"/>
    <s v="Consumer"/>
  </r>
  <r>
    <x v="1321"/>
    <s v="P1017"/>
    <n v="1"/>
    <n v="588.45000000000005"/>
    <n v="10188.6"/>
    <n v="-9600.15"/>
    <x v="1"/>
    <x v="2"/>
    <x v="2"/>
    <d v="2025-12-08T00:00:00"/>
    <x v="2"/>
    <x v="3"/>
    <s v="Corporate"/>
  </r>
  <r>
    <x v="1322"/>
    <s v="P1018"/>
    <n v="4"/>
    <n v="31550.76"/>
    <n v="2133.21"/>
    <n v="23017.919999999998"/>
    <x v="1"/>
    <x v="1"/>
    <x v="2"/>
    <d v="2025-12-31T00:00:00"/>
    <x v="2"/>
    <x v="0"/>
    <s v="Corporate"/>
  </r>
  <r>
    <x v="1323"/>
    <s v="P1018"/>
    <n v="4"/>
    <n v="28351.97"/>
    <n v="2133.21"/>
    <n v="19819.13"/>
    <x v="1"/>
    <x v="1"/>
    <x v="2"/>
    <d v="2025-12-01T00:00:00"/>
    <x v="2"/>
    <x v="0"/>
    <s v="Corporate"/>
  </r>
  <r>
    <x v="1324"/>
    <s v="P1018"/>
    <n v="2"/>
    <n v="14159.23"/>
    <n v="2857.57"/>
    <n v="8444.09"/>
    <x v="1"/>
    <x v="1"/>
    <x v="0"/>
    <d v="2025-12-20T00:00:00"/>
    <x v="2"/>
    <x v="0"/>
    <s v="Consumer"/>
  </r>
  <r>
    <x v="1325"/>
    <s v="P1018"/>
    <n v="4"/>
    <n v="31704.5"/>
    <n v="2857.57"/>
    <n v="20274.22"/>
    <x v="0"/>
    <x v="1"/>
    <x v="0"/>
    <d v="2025-12-14T00:00:00"/>
    <x v="2"/>
    <x v="0"/>
    <s v="Consumer"/>
  </r>
  <r>
    <x v="1266"/>
    <s v="P1018"/>
    <n v="2"/>
    <n v="12417.25"/>
    <n v="6453.17"/>
    <n v="-489.09000000000015"/>
    <x v="0"/>
    <x v="1"/>
    <x v="1"/>
    <d v="2025-12-08T00:00:00"/>
    <x v="2"/>
    <x v="1"/>
    <s v="Small Business"/>
  </r>
  <r>
    <x v="1326"/>
    <s v="P1019"/>
    <n v="4"/>
    <n v="34980.43"/>
    <n v="1892.68"/>
    <n v="27409.71"/>
    <x v="0"/>
    <x v="3"/>
    <x v="0"/>
    <d v="2025-12-04T00:00:00"/>
    <x v="2"/>
    <x v="0"/>
    <s v="Consumer"/>
  </r>
  <r>
    <x v="1327"/>
    <s v="P1019"/>
    <n v="1"/>
    <n v="10140.65"/>
    <n v="5412.91"/>
    <n v="4727.74"/>
    <x v="0"/>
    <x v="3"/>
    <x v="0"/>
    <d v="2025-12-24T00:00:00"/>
    <x v="2"/>
    <x v="0"/>
    <s v="Consumer"/>
  </r>
  <r>
    <x v="1279"/>
    <s v="P1019"/>
    <n v="1"/>
    <n v="8962.4500000000007"/>
    <n v="6612.77"/>
    <n v="2349.6800000000003"/>
    <x v="2"/>
    <x v="3"/>
    <x v="0"/>
    <d v="2025-12-29T00:00:00"/>
    <x v="2"/>
    <x v="0"/>
    <s v="Consumer"/>
  </r>
  <r>
    <x v="1328"/>
    <s v="P1019"/>
    <n v="3"/>
    <n v="25249.98"/>
    <n v="7341.5"/>
    <n v="3225.4799999999996"/>
    <x v="1"/>
    <x v="3"/>
    <x v="0"/>
    <d v="2025-12-15T00:00:00"/>
    <x v="2"/>
    <x v="0"/>
    <s v="Consumer"/>
  </r>
  <r>
    <x v="1329"/>
    <s v="P1020"/>
    <n v="3"/>
    <n v="27375.45"/>
    <n v="6457.25"/>
    <n v="8003.7000000000007"/>
    <x v="0"/>
    <x v="3"/>
    <x v="0"/>
    <d v="2025-12-25T00:00:00"/>
    <x v="2"/>
    <x v="0"/>
    <s v="Consumer"/>
  </r>
  <r>
    <x v="1330"/>
    <s v="P1020"/>
    <n v="1"/>
    <n v="7350.92"/>
    <n v="6457.25"/>
    <n v="893.67000000000007"/>
    <x v="0"/>
    <x v="3"/>
    <x v="0"/>
    <d v="2025-12-18T00:00:00"/>
    <x v="2"/>
    <x v="0"/>
    <s v="Consumer"/>
  </r>
  <r>
    <x v="1331"/>
    <s v="P1020"/>
    <n v="1"/>
    <n v="9072.26"/>
    <n v="9947.76"/>
    <n v="-875.5"/>
    <x v="1"/>
    <x v="3"/>
    <x v="0"/>
    <d v="2025-12-28T00:00:00"/>
    <x v="2"/>
    <x v="0"/>
    <s v="Consumer"/>
  </r>
  <r>
    <x v="1332"/>
    <s v="P1020"/>
    <n v="3"/>
    <n v="27392.76"/>
    <n v="6579.03"/>
    <n v="7655.6699999999983"/>
    <x v="0"/>
    <x v="3"/>
    <x v="0"/>
    <d v="2025-02-04T00:00:00"/>
    <x v="3"/>
    <x v="0"/>
    <s v="Consumer"/>
  </r>
  <r>
    <x v="1333"/>
    <s v="P1021"/>
    <n v="3"/>
    <n v="7578.55"/>
    <n v="7144.88"/>
    <n v="-13856.09"/>
    <x v="0"/>
    <x v="3"/>
    <x v="0"/>
    <d v="2025-02-18T00:00:00"/>
    <x v="3"/>
    <x v="0"/>
    <s v="Consumer"/>
  </r>
  <r>
    <x v="1275"/>
    <s v="P1021"/>
    <n v="2"/>
    <n v="5516.55"/>
    <n v="7014.31"/>
    <n v="-8512.07"/>
    <x v="0"/>
    <x v="3"/>
    <x v="0"/>
    <d v="2025-02-13T00:00:00"/>
    <x v="3"/>
    <x v="0"/>
    <s v="Consumer"/>
  </r>
  <r>
    <x v="1334"/>
    <s v="P1021"/>
    <n v="1"/>
    <n v="2972.74"/>
    <n v="680.62"/>
    <n v="2292.12"/>
    <x v="0"/>
    <x v="3"/>
    <x v="0"/>
    <d v="2025-02-16T00:00:00"/>
    <x v="3"/>
    <x v="0"/>
    <s v="Consumer"/>
  </r>
  <r>
    <x v="1335"/>
    <s v="P1022"/>
    <n v="1"/>
    <n v="8999"/>
    <n v="4176.26"/>
    <n v="4822.74"/>
    <x v="0"/>
    <x v="1"/>
    <x v="0"/>
    <d v="2025-02-03T00:00:00"/>
    <x v="3"/>
    <x v="0"/>
    <s v="Consumer"/>
  </r>
  <r>
    <x v="1320"/>
    <s v="P1022"/>
    <n v="2"/>
    <n v="24153.86"/>
    <n v="9531.89"/>
    <n v="5090.0800000000017"/>
    <x v="1"/>
    <x v="1"/>
    <x v="0"/>
    <d v="2025-02-14T00:00:00"/>
    <x v="3"/>
    <x v="2"/>
    <s v="Consumer"/>
  </r>
  <r>
    <x v="1336"/>
    <s v="P1022"/>
    <n v="1"/>
    <n v="12186.56"/>
    <n v="10188.6"/>
    <n v="1997.9599999999991"/>
    <x v="0"/>
    <x v="1"/>
    <x v="0"/>
    <d v="2025-02-13T00:00:00"/>
    <x v="3"/>
    <x v="0"/>
    <s v="Consumer"/>
  </r>
  <r>
    <x v="1337"/>
    <s v="P1022"/>
    <n v="3"/>
    <n v="28180.35"/>
    <n v="10188.6"/>
    <n v="-2385.4500000000044"/>
    <x v="0"/>
    <x v="1"/>
    <x v="2"/>
    <d v="2025-02-15T00:00:00"/>
    <x v="3"/>
    <x v="0"/>
    <s v="Corporate"/>
  </r>
  <r>
    <x v="1338"/>
    <s v="P1022"/>
    <n v="4"/>
    <n v="37176.9"/>
    <n v="6782.31"/>
    <n v="10047.66"/>
    <x v="2"/>
    <x v="1"/>
    <x v="0"/>
    <d v="2025-02-27T00:00:00"/>
    <x v="3"/>
    <x v="0"/>
    <s v="Consumer"/>
  </r>
  <r>
    <x v="1314"/>
    <s v="P1023"/>
    <n v="4"/>
    <n v="3375.84"/>
    <n v="2133.21"/>
    <n v="-5157"/>
    <x v="0"/>
    <x v="5"/>
    <x v="0"/>
    <d v="2025-02-22T00:00:00"/>
    <x v="3"/>
    <x v="0"/>
    <s v="Consumer"/>
  </r>
  <r>
    <x v="1339"/>
    <s v="P1023"/>
    <n v="1"/>
    <n v="888.22"/>
    <n v="2857.57"/>
    <n v="-1969.3500000000001"/>
    <x v="0"/>
    <x v="5"/>
    <x v="0"/>
    <d v="2025-02-16T00:00:00"/>
    <x v="3"/>
    <x v="0"/>
    <s v="Consumer"/>
  </r>
  <r>
    <x v="1340"/>
    <s v="P1023"/>
    <n v="2"/>
    <n v="1715.07"/>
    <n v="11732.81"/>
    <n v="-21750.55"/>
    <x v="2"/>
    <x v="5"/>
    <x v="2"/>
    <d v="2025-02-18T00:00:00"/>
    <x v="3"/>
    <x v="1"/>
    <s v="Corporate"/>
  </r>
  <r>
    <x v="1307"/>
    <s v="P1023"/>
    <n v="4"/>
    <n v="3726.94"/>
    <n v="5057.68"/>
    <n v="-16503.780000000002"/>
    <x v="1"/>
    <x v="5"/>
    <x v="0"/>
    <d v="2025-02-25T00:00:00"/>
    <x v="3"/>
    <x v="2"/>
    <s v="Consumer"/>
  </r>
  <r>
    <x v="1268"/>
    <s v="P1023"/>
    <n v="4"/>
    <n v="4066.53"/>
    <n v="4835.8999999999996"/>
    <n v="-15277.069999999998"/>
    <x v="0"/>
    <x v="5"/>
    <x v="0"/>
    <d v="2025-02-11T00:00:00"/>
    <x v="3"/>
    <x v="0"/>
    <s v="Consumer"/>
  </r>
  <r>
    <x v="1341"/>
    <s v="P1023"/>
    <n v="1"/>
    <n v="898.8"/>
    <n v="1892.68"/>
    <n v="-993.88000000000011"/>
    <x v="2"/>
    <x v="5"/>
    <x v="0"/>
    <d v="2025-02-18T00:00:00"/>
    <x v="3"/>
    <x v="0"/>
    <s v="Consumer"/>
  </r>
  <r>
    <x v="1342"/>
    <s v="P1023"/>
    <n v="3"/>
    <n v="3356.74"/>
    <n v="4591.42"/>
    <n v="-10417.52"/>
    <x v="2"/>
    <x v="5"/>
    <x v="2"/>
    <d v="2025-02-09T00:00:00"/>
    <x v="3"/>
    <x v="2"/>
    <s v="Corporate"/>
  </r>
  <r>
    <x v="1343"/>
    <s v="P1024"/>
    <n v="2"/>
    <n v="27448.98"/>
    <n v="11939.07"/>
    <n v="3570.84"/>
    <x v="2"/>
    <x v="2"/>
    <x v="1"/>
    <d v="2025-02-08T00:00:00"/>
    <x v="3"/>
    <x v="0"/>
    <s v="Small Business"/>
  </r>
  <r>
    <x v="1280"/>
    <s v="P1024"/>
    <n v="1"/>
    <n v="14893.23"/>
    <n v="6612.77"/>
    <n v="8280.4599999999991"/>
    <x v="0"/>
    <x v="2"/>
    <x v="0"/>
    <d v="2025-02-21T00:00:00"/>
    <x v="3"/>
    <x v="1"/>
    <s v="Consumer"/>
  </r>
  <r>
    <x v="1340"/>
    <s v="P1024"/>
    <n v="4"/>
    <n v="54470.02"/>
    <n v="7341.5"/>
    <n v="25104.019999999997"/>
    <x v="1"/>
    <x v="2"/>
    <x v="2"/>
    <d v="2025-02-18T00:00:00"/>
    <x v="3"/>
    <x v="1"/>
    <s v="Corporate"/>
  </r>
  <r>
    <x v="1344"/>
    <s v="P1024"/>
    <n v="2"/>
    <n v="28206.35"/>
    <n v="1946.27"/>
    <n v="24313.809999999998"/>
    <x v="2"/>
    <x v="2"/>
    <x v="0"/>
    <d v="2025-02-16T00:00:00"/>
    <x v="3"/>
    <x v="0"/>
    <s v="Consumer"/>
  </r>
  <r>
    <x v="1345"/>
    <s v="P1024"/>
    <n v="2"/>
    <n v="27199.73"/>
    <n v="11653.29"/>
    <n v="3893.1499999999978"/>
    <x v="0"/>
    <x v="2"/>
    <x v="1"/>
    <d v="2025-02-25T00:00:00"/>
    <x v="3"/>
    <x v="0"/>
    <s v="Small Business"/>
  </r>
  <r>
    <x v="1346"/>
    <s v="P1025"/>
    <n v="4"/>
    <n v="64895.1"/>
    <n v="3075.85"/>
    <n v="52591.7"/>
    <x v="1"/>
    <x v="1"/>
    <x v="1"/>
    <d v="2025-02-08T00:00:00"/>
    <x v="3"/>
    <x v="0"/>
    <s v="Small Business"/>
  </r>
  <r>
    <x v="1347"/>
    <s v="P1025"/>
    <n v="4"/>
    <n v="70396.58"/>
    <n v="2935.19"/>
    <n v="58655.82"/>
    <x v="1"/>
    <x v="1"/>
    <x v="0"/>
    <d v="2025-02-28T00:00:00"/>
    <x v="3"/>
    <x v="3"/>
    <s v="Consumer"/>
  </r>
  <r>
    <x v="1340"/>
    <s v="P1026"/>
    <n v="4"/>
    <n v="24091.58"/>
    <n v="1069.73"/>
    <n v="19812.660000000003"/>
    <x v="0"/>
    <x v="3"/>
    <x v="2"/>
    <d v="2025-01-09T00:00:00"/>
    <x v="4"/>
    <x v="1"/>
    <s v="Corporate"/>
  </r>
  <r>
    <x v="1348"/>
    <s v="P1026"/>
    <n v="2"/>
    <n v="10068.02"/>
    <n v="6579.03"/>
    <n v="-3090.0399999999991"/>
    <x v="2"/>
    <x v="3"/>
    <x v="0"/>
    <d v="2025-01-12T00:00:00"/>
    <x v="4"/>
    <x v="0"/>
    <s v="Consumer"/>
  </r>
  <r>
    <x v="1349"/>
    <s v="P1026"/>
    <n v="4"/>
    <n v="19791.66"/>
    <n v="10361.65"/>
    <n v="-21654.94"/>
    <x v="1"/>
    <x v="3"/>
    <x v="0"/>
    <d v="2025-01-25T00:00:00"/>
    <x v="4"/>
    <x v="0"/>
    <s v="Consumer"/>
  </r>
  <r>
    <x v="1350"/>
    <s v="P1026"/>
    <n v="4"/>
    <n v="24502.92"/>
    <n v="7144.88"/>
    <n v="-4076.6000000000022"/>
    <x v="1"/>
    <x v="3"/>
    <x v="0"/>
    <d v="2025-01-13T00:00:00"/>
    <x v="4"/>
    <x v="0"/>
    <s v="Consumer"/>
  </r>
  <r>
    <x v="1351"/>
    <s v="P1026"/>
    <n v="2"/>
    <n v="13623.51"/>
    <n v="4703.24"/>
    <n v="4217.0300000000007"/>
    <x v="1"/>
    <x v="3"/>
    <x v="0"/>
    <d v="2025-01-02T00:00:00"/>
    <x v="4"/>
    <x v="1"/>
    <s v="Consumer"/>
  </r>
  <r>
    <x v="1352"/>
    <s v="P1026"/>
    <n v="4"/>
    <n v="22752.35"/>
    <n v="5483.96"/>
    <n v="816.5099999999984"/>
    <x v="1"/>
    <x v="3"/>
    <x v="0"/>
    <d v="2025-01-25T00:00:00"/>
    <x v="4"/>
    <x v="0"/>
    <s v="Consumer"/>
  </r>
  <r>
    <x v="1353"/>
    <s v="P1026"/>
    <n v="2"/>
    <n v="10512.57"/>
    <n v="7014.31"/>
    <n v="-3516.0500000000011"/>
    <x v="1"/>
    <x v="3"/>
    <x v="2"/>
    <d v="2025-01-17T00:00:00"/>
    <x v="4"/>
    <x v="0"/>
    <s v="Corporate"/>
  </r>
  <r>
    <x v="1354"/>
    <s v="P1026"/>
    <n v="1"/>
    <n v="5542.56"/>
    <n v="7014.31"/>
    <n v="-1471.75"/>
    <x v="0"/>
    <x v="3"/>
    <x v="1"/>
    <d v="2025-01-17T00:00:00"/>
    <x v="4"/>
    <x v="0"/>
    <s v="Small Business"/>
  </r>
  <r>
    <x v="1355"/>
    <s v="P1027"/>
    <n v="2"/>
    <n v="14709.05"/>
    <n v="9148.31"/>
    <n v="-3587.5699999999997"/>
    <x v="0"/>
    <x v="0"/>
    <x v="2"/>
    <d v="2025-01-12T00:00:00"/>
    <x v="4"/>
    <x v="0"/>
    <s v="Corporate"/>
  </r>
  <r>
    <x v="1356"/>
    <s v="P1027"/>
    <n v="2"/>
    <n v="17097.14"/>
    <n v="1321.65"/>
    <n v="14453.84"/>
    <x v="0"/>
    <x v="0"/>
    <x v="0"/>
    <d v="2025-01-31T00:00:00"/>
    <x v="4"/>
    <x v="3"/>
    <s v="Consumer"/>
  </r>
  <r>
    <x v="1357"/>
    <s v="P1027"/>
    <n v="2"/>
    <n v="18754.91"/>
    <n v="295.87"/>
    <n v="18163.169999999998"/>
    <x v="1"/>
    <x v="0"/>
    <x v="2"/>
    <d v="2025-01-06T00:00:00"/>
    <x v="4"/>
    <x v="0"/>
    <s v="Corporate"/>
  </r>
  <r>
    <x v="1358"/>
    <s v="P1027"/>
    <n v="4"/>
    <n v="39864.629999999997"/>
    <n v="474.93"/>
    <n v="37964.909999999996"/>
    <x v="0"/>
    <x v="0"/>
    <x v="0"/>
    <d v="2025-01-11T00:00:00"/>
    <x v="4"/>
    <x v="0"/>
    <s v="Consumer"/>
  </r>
  <r>
    <x v="1309"/>
    <s v="P1028"/>
    <n v="3"/>
    <n v="17298.97"/>
    <n v="9178.6"/>
    <n v="-10236.830000000002"/>
    <x v="1"/>
    <x v="4"/>
    <x v="0"/>
    <d v="2025-01-21T00:00:00"/>
    <x v="4"/>
    <x v="3"/>
    <s v="Consumer"/>
  </r>
  <r>
    <x v="1359"/>
    <s v="P1028"/>
    <n v="3"/>
    <n v="17329.259999999998"/>
    <n v="4640.09"/>
    <n v="3408.989999999998"/>
    <x v="2"/>
    <x v="4"/>
    <x v="0"/>
    <d v="2025-01-18T00:00:00"/>
    <x v="4"/>
    <x v="0"/>
    <s v="Consumer"/>
  </r>
  <r>
    <x v="1360"/>
    <s v="P1028"/>
    <n v="1"/>
    <n v="7512.53"/>
    <n v="4640.09"/>
    <n v="2872.4399999999996"/>
    <x v="2"/>
    <x v="4"/>
    <x v="2"/>
    <d v="2025-01-12T00:00:00"/>
    <x v="4"/>
    <x v="0"/>
    <s v="Corporate"/>
  </r>
  <r>
    <x v="1350"/>
    <s v="P1028"/>
    <n v="2"/>
    <n v="13008.57"/>
    <n v="229.52"/>
    <n v="12549.529999999999"/>
    <x v="1"/>
    <x v="4"/>
    <x v="0"/>
    <d v="2025-01-19T00:00:00"/>
    <x v="4"/>
    <x v="0"/>
    <s v="Consumer"/>
  </r>
  <r>
    <x v="1361"/>
    <s v="P1028"/>
    <n v="3"/>
    <n v="19810.03"/>
    <n v="1349.93"/>
    <n v="15760.239999999998"/>
    <x v="1"/>
    <x v="4"/>
    <x v="2"/>
    <d v="2025-01-19T00:00:00"/>
    <x v="4"/>
    <x v="0"/>
    <s v="Corporate"/>
  </r>
  <r>
    <x v="1291"/>
    <s v="P1028"/>
    <n v="4"/>
    <n v="30323.61"/>
    <n v="1349.93"/>
    <n v="24923.89"/>
    <x v="0"/>
    <x v="4"/>
    <x v="0"/>
    <d v="2025-01-17T00:00:00"/>
    <x v="4"/>
    <x v="3"/>
    <s v="Consumer"/>
  </r>
  <r>
    <x v="1362"/>
    <s v="P1029"/>
    <n v="2"/>
    <n v="729.82"/>
    <n v="7025.62"/>
    <n v="-13321.42"/>
    <x v="0"/>
    <x v="1"/>
    <x v="2"/>
    <d v="2025-01-26T00:00:00"/>
    <x v="4"/>
    <x v="0"/>
    <s v="Corporate"/>
  </r>
  <r>
    <x v="1363"/>
    <s v="P1029"/>
    <n v="4"/>
    <n v="1263.8800000000001"/>
    <n v="11118.8"/>
    <n v="-43211.32"/>
    <x v="0"/>
    <x v="1"/>
    <x v="0"/>
    <d v="2025-01-09T00:00:00"/>
    <x v="4"/>
    <x v="3"/>
    <s v="Consumer"/>
  </r>
  <r>
    <x v="1364"/>
    <s v="P1030"/>
    <n v="3"/>
    <n v="18407.09"/>
    <n v="11118.8"/>
    <n v="-14949.309999999994"/>
    <x v="0"/>
    <x v="1"/>
    <x v="0"/>
    <d v="2025-01-06T00:00:00"/>
    <x v="4"/>
    <x v="0"/>
    <s v="Consumer"/>
  </r>
  <r>
    <x v="1309"/>
    <s v="P1030"/>
    <n v="4"/>
    <n v="26022.959999999999"/>
    <n v="3861.49"/>
    <n v="10577"/>
    <x v="1"/>
    <x v="1"/>
    <x v="0"/>
    <d v="2025-01-05T00:00:00"/>
    <x v="4"/>
    <x v="3"/>
    <s v="Consumer"/>
  </r>
  <r>
    <x v="1365"/>
    <s v="P1030"/>
    <n v="1"/>
    <n v="5579.04"/>
    <n v="5766.98"/>
    <n v="-187.9399999999996"/>
    <x v="1"/>
    <x v="1"/>
    <x v="2"/>
    <d v="2025-01-21T00:00:00"/>
    <x v="4"/>
    <x v="0"/>
    <s v="Corporate"/>
  </r>
  <r>
    <x v="1366"/>
    <s v="P1031"/>
    <n v="4"/>
    <n v="50261.72"/>
    <n v="5412.91"/>
    <n v="28610.080000000002"/>
    <x v="1"/>
    <x v="2"/>
    <x v="0"/>
    <d v="2025-01-17T00:00:00"/>
    <x v="4"/>
    <x v="0"/>
    <s v="Consumer"/>
  </r>
  <r>
    <x v="1324"/>
    <s v="P1031"/>
    <n v="3"/>
    <n v="38447.480000000003"/>
    <n v="5412.91"/>
    <n v="22208.750000000004"/>
    <x v="2"/>
    <x v="2"/>
    <x v="0"/>
    <d v="2025-01-03T00:00:00"/>
    <x v="4"/>
    <x v="0"/>
    <s v="Consumer"/>
  </r>
  <r>
    <x v="1276"/>
    <s v="P1031"/>
    <n v="3"/>
    <n v="39493.86"/>
    <n v="6612.77"/>
    <n v="19655.55"/>
    <x v="0"/>
    <x v="2"/>
    <x v="2"/>
    <d v="2025-01-21T00:00:00"/>
    <x v="4"/>
    <x v="0"/>
    <s v="Corporate"/>
  </r>
  <r>
    <x v="1367"/>
    <s v="P1031"/>
    <n v="4"/>
    <n v="45613.14"/>
    <n v="1195.19"/>
    <n v="40832.379999999997"/>
    <x v="1"/>
    <x v="2"/>
    <x v="2"/>
    <d v="2025-01-10T00:00:00"/>
    <x v="4"/>
    <x v="0"/>
    <s v="Corporate"/>
  </r>
  <r>
    <x v="1318"/>
    <s v="P1031"/>
    <n v="4"/>
    <n v="58453.85"/>
    <n v="1195.19"/>
    <n v="53673.09"/>
    <x v="1"/>
    <x v="2"/>
    <x v="0"/>
    <d v="2025-01-11T00:00:00"/>
    <x v="4"/>
    <x v="0"/>
    <s v="Consumer"/>
  </r>
  <r>
    <x v="1368"/>
    <s v="P1031"/>
    <n v="3"/>
    <n v="42876.35"/>
    <n v="516.61"/>
    <n v="41326.519999999997"/>
    <x v="1"/>
    <x v="2"/>
    <x v="0"/>
    <d v="2025-01-05T00:00:00"/>
    <x v="4"/>
    <x v="0"/>
    <s v="Consumer"/>
  </r>
  <r>
    <x v="1369"/>
    <s v="P1031"/>
    <n v="1"/>
    <n v="15720.1"/>
    <n v="516.61"/>
    <n v="15203.49"/>
    <x v="0"/>
    <x v="2"/>
    <x v="0"/>
    <d v="2025-01-09T00:00:00"/>
    <x v="4"/>
    <x v="0"/>
    <s v="Consumer"/>
  </r>
  <r>
    <x v="1347"/>
    <s v="P1031"/>
    <n v="2"/>
    <n v="23355.15"/>
    <n v="9316.44"/>
    <n v="4722.2700000000004"/>
    <x v="2"/>
    <x v="2"/>
    <x v="0"/>
    <d v="2025-01-31T00:00:00"/>
    <x v="4"/>
    <x v="3"/>
    <s v="Consumer"/>
  </r>
  <r>
    <x v="1295"/>
    <s v="P1032"/>
    <n v="3"/>
    <n v="25004.74"/>
    <n v="5812.86"/>
    <n v="7566.1600000000035"/>
    <x v="2"/>
    <x v="2"/>
    <x v="1"/>
    <d v="2025-01-14T00:00:00"/>
    <x v="4"/>
    <x v="3"/>
    <s v="Small Business"/>
  </r>
  <r>
    <x v="1370"/>
    <s v="P1032"/>
    <n v="1"/>
    <n v="11357.71"/>
    <n v="3075.85"/>
    <n v="8281.8599999999988"/>
    <x v="0"/>
    <x v="2"/>
    <x v="0"/>
    <d v="2025-01-14T00:00:00"/>
    <x v="4"/>
    <x v="0"/>
    <s v="Consumer"/>
  </r>
  <r>
    <x v="1371"/>
    <s v="P1032"/>
    <n v="1"/>
    <n v="8423.7800000000007"/>
    <n v="4370.8"/>
    <n v="4052.9800000000005"/>
    <x v="1"/>
    <x v="2"/>
    <x v="0"/>
    <d v="2025-01-04T00:00:00"/>
    <x v="4"/>
    <x v="0"/>
    <s v="Consumer"/>
  </r>
  <r>
    <x v="1281"/>
    <s v="P1033"/>
    <n v="4"/>
    <n v="7305.72"/>
    <n v="6163.24"/>
    <n v="-17347.239999999998"/>
    <x v="0"/>
    <x v="1"/>
    <x v="0"/>
    <d v="2025-01-02T00:00:00"/>
    <x v="4"/>
    <x v="0"/>
    <s v="Consumer"/>
  </r>
  <r>
    <x v="1372"/>
    <s v="P1033"/>
    <n v="3"/>
    <n v="4915.2299999999996"/>
    <n v="10244.32"/>
    <n v="-25817.73"/>
    <x v="2"/>
    <x v="1"/>
    <x v="2"/>
    <d v="2025-07-25T00:00:00"/>
    <x v="5"/>
    <x v="0"/>
    <s v="Corporate"/>
  </r>
  <r>
    <x v="1373"/>
    <s v="P1033"/>
    <n v="3"/>
    <n v="5930.69"/>
    <n v="7144.88"/>
    <n v="-15503.95"/>
    <x v="2"/>
    <x v="1"/>
    <x v="0"/>
    <d v="2025-07-13T00:00:00"/>
    <x v="5"/>
    <x v="0"/>
    <s v="Consumer"/>
  </r>
  <r>
    <x v="1374"/>
    <s v="P1034"/>
    <n v="1"/>
    <n v="15585.48"/>
    <n v="7144.88"/>
    <n v="8440.5999999999985"/>
    <x v="1"/>
    <x v="3"/>
    <x v="1"/>
    <d v="2025-07-05T00:00:00"/>
    <x v="5"/>
    <x v="0"/>
    <s v="Small Business"/>
  </r>
  <r>
    <x v="1375"/>
    <s v="P1034"/>
    <n v="4"/>
    <n v="61962.09"/>
    <n v="4806.74"/>
    <n v="42735.13"/>
    <x v="0"/>
    <x v="3"/>
    <x v="2"/>
    <d v="2025-07-15T00:00:00"/>
    <x v="5"/>
    <x v="0"/>
    <s v="Corporate"/>
  </r>
  <r>
    <x v="1376"/>
    <s v="P1035"/>
    <n v="2"/>
    <n v="17411.060000000001"/>
    <n v="7802.03"/>
    <n v="1807.0000000000018"/>
    <x v="2"/>
    <x v="4"/>
    <x v="1"/>
    <d v="2025-07-25T00:00:00"/>
    <x v="5"/>
    <x v="0"/>
    <s v="Small Business"/>
  </r>
  <r>
    <x v="1300"/>
    <s v="P1035"/>
    <n v="1"/>
    <n v="9093.7099999999991"/>
    <n v="680.62"/>
    <n v="8413.0899999999983"/>
    <x v="1"/>
    <x v="4"/>
    <x v="2"/>
    <d v="2025-07-27T00:00:00"/>
    <x v="5"/>
    <x v="1"/>
    <s v="Corporate"/>
  </r>
  <r>
    <x v="1377"/>
    <s v="P1035"/>
    <n v="2"/>
    <n v="17038.900000000001"/>
    <n v="4640.09"/>
    <n v="7758.7200000000012"/>
    <x v="0"/>
    <x v="4"/>
    <x v="2"/>
    <d v="2025-07-04T00:00:00"/>
    <x v="5"/>
    <x v="1"/>
    <s v="Corporate"/>
  </r>
  <r>
    <x v="1378"/>
    <s v="P1035"/>
    <n v="1"/>
    <n v="8147.54"/>
    <n v="9531.89"/>
    <n v="-1384.3499999999995"/>
    <x v="1"/>
    <x v="4"/>
    <x v="0"/>
    <d v="2025-07-23T00:00:00"/>
    <x v="5"/>
    <x v="3"/>
    <s v="Consumer"/>
  </r>
  <r>
    <x v="1379"/>
    <s v="P1036"/>
    <n v="3"/>
    <n v="46901.2"/>
    <n v="10124.42"/>
    <n v="16527.939999999995"/>
    <x v="1"/>
    <x v="2"/>
    <x v="0"/>
    <d v="2025-07-27T00:00:00"/>
    <x v="5"/>
    <x v="0"/>
    <s v="Consumer"/>
  </r>
  <r>
    <x v="1278"/>
    <s v="P1036"/>
    <n v="3"/>
    <n v="36056.449999999997"/>
    <n v="6782.31"/>
    <n v="15709.519999999997"/>
    <x v="1"/>
    <x v="2"/>
    <x v="0"/>
    <d v="2025-07-31T00:00:00"/>
    <x v="5"/>
    <x v="0"/>
    <s v="Consumer"/>
  </r>
  <r>
    <x v="1363"/>
    <s v="P1036"/>
    <n v="1"/>
    <n v="14578.79"/>
    <n v="11732.81"/>
    <n v="2845.9800000000014"/>
    <x v="0"/>
    <x v="2"/>
    <x v="0"/>
    <d v="2025-07-10T00:00:00"/>
    <x v="5"/>
    <x v="3"/>
    <s v="Consumer"/>
  </r>
  <r>
    <x v="1347"/>
    <s v="P1036"/>
    <n v="3"/>
    <n v="37572.28"/>
    <n v="6453.17"/>
    <n v="18212.769999999997"/>
    <x v="0"/>
    <x v="2"/>
    <x v="0"/>
    <d v="2025-07-01T00:00:00"/>
    <x v="5"/>
    <x v="3"/>
    <s v="Consumer"/>
  </r>
  <r>
    <x v="1380"/>
    <s v="P1036"/>
    <n v="2"/>
    <n v="23320.04"/>
    <n v="6453.17"/>
    <n v="10413.700000000001"/>
    <x v="2"/>
    <x v="2"/>
    <x v="0"/>
    <d v="2025-07-07T00:00:00"/>
    <x v="5"/>
    <x v="0"/>
    <s v="Consumer"/>
  </r>
  <r>
    <x v="1381"/>
    <s v="P1037"/>
    <n v="3"/>
    <n v="31206.69"/>
    <n v="1759.1"/>
    <n v="25929.39"/>
    <x v="0"/>
    <x v="3"/>
    <x v="0"/>
    <d v="2025-07-17T00:00:00"/>
    <x v="5"/>
    <x v="0"/>
    <s v="Consumer"/>
  </r>
  <r>
    <x v="1382"/>
    <s v="P1037"/>
    <n v="3"/>
    <n v="32903.360000000001"/>
    <n v="2625.04"/>
    <n v="25028.240000000002"/>
    <x v="0"/>
    <x v="3"/>
    <x v="0"/>
    <d v="2025-07-29T00:00:00"/>
    <x v="5"/>
    <x v="0"/>
    <s v="Consumer"/>
  </r>
  <r>
    <x v="1365"/>
    <s v="P1037"/>
    <n v="4"/>
    <n v="42669.16"/>
    <n v="3861.49"/>
    <n v="27223.200000000004"/>
    <x v="0"/>
    <x v="3"/>
    <x v="2"/>
    <d v="2025-07-28T00:00:00"/>
    <x v="5"/>
    <x v="0"/>
    <s v="Corporate"/>
  </r>
  <r>
    <x v="1383"/>
    <s v="P1038"/>
    <n v="4"/>
    <n v="43479.93"/>
    <n v="10050.44"/>
    <n v="3278.1699999999983"/>
    <x v="2"/>
    <x v="0"/>
    <x v="0"/>
    <d v="2025-07-12T00:00:00"/>
    <x v="5"/>
    <x v="0"/>
    <s v="Consumer"/>
  </r>
  <r>
    <x v="1384"/>
    <s v="P1038"/>
    <n v="1"/>
    <n v="10557.16"/>
    <n v="4539.2"/>
    <n v="6017.96"/>
    <x v="0"/>
    <x v="0"/>
    <x v="0"/>
    <d v="2025-07-29T00:00:00"/>
    <x v="5"/>
    <x v="0"/>
    <s v="Consumer"/>
  </r>
  <r>
    <x v="1385"/>
    <s v="P1038"/>
    <n v="4"/>
    <n v="31262.34"/>
    <n v="4591.42"/>
    <n v="12896.66"/>
    <x v="2"/>
    <x v="0"/>
    <x v="1"/>
    <d v="2025-07-15T00:00:00"/>
    <x v="5"/>
    <x v="1"/>
    <s v="Small Business"/>
  </r>
  <r>
    <x v="1386"/>
    <s v="P1038"/>
    <n v="4"/>
    <n v="38416.519999999997"/>
    <n v="4591.42"/>
    <n v="20050.839999999997"/>
    <x v="0"/>
    <x v="0"/>
    <x v="2"/>
    <d v="2025-07-12T00:00:00"/>
    <x v="5"/>
    <x v="3"/>
    <s v="Corporate"/>
  </r>
  <r>
    <x v="1387"/>
    <s v="P1038"/>
    <n v="2"/>
    <n v="21756.43"/>
    <n v="5766.98"/>
    <n v="10222.470000000001"/>
    <x v="0"/>
    <x v="0"/>
    <x v="0"/>
    <d v="2025-07-05T00:00:00"/>
    <x v="5"/>
    <x v="0"/>
    <s v="Consumer"/>
  </r>
  <r>
    <x v="1388"/>
    <s v="P1039"/>
    <n v="3"/>
    <n v="6435.06"/>
    <n v="11764.29"/>
    <n v="-28857.81"/>
    <x v="2"/>
    <x v="2"/>
    <x v="2"/>
    <d v="2025-07-31T00:00:00"/>
    <x v="5"/>
    <x v="1"/>
    <s v="Corporate"/>
  </r>
  <r>
    <x v="1389"/>
    <s v="P1039"/>
    <n v="1"/>
    <n v="1711.84"/>
    <n v="5812.86"/>
    <n v="-4101.0199999999995"/>
    <x v="1"/>
    <x v="2"/>
    <x v="0"/>
    <d v="2025-07-09T00:00:00"/>
    <x v="5"/>
    <x v="3"/>
    <s v="Consumer"/>
  </r>
  <r>
    <x v="1377"/>
    <s v="P1039"/>
    <n v="1"/>
    <n v="1957.19"/>
    <n v="6457.25"/>
    <n v="-4500.0599999999995"/>
    <x v="2"/>
    <x v="2"/>
    <x v="2"/>
    <d v="2025-07-17T00:00:00"/>
    <x v="5"/>
    <x v="1"/>
    <s v="Corporate"/>
  </r>
  <r>
    <x v="1390"/>
    <s v="P1039"/>
    <n v="2"/>
    <n v="4285.0200000000004"/>
    <n v="10086.81"/>
    <n v="-15888.599999999999"/>
    <x v="1"/>
    <x v="2"/>
    <x v="2"/>
    <d v="2025-07-01T00:00:00"/>
    <x v="5"/>
    <x v="0"/>
    <s v="Corporate"/>
  </r>
  <r>
    <x v="1333"/>
    <s v="P1040"/>
    <n v="4"/>
    <n v="13941.75"/>
    <n v="8551.81"/>
    <n v="-20265.489999999998"/>
    <x v="0"/>
    <x v="3"/>
    <x v="0"/>
    <d v="2025-07-06T00:00:00"/>
    <x v="5"/>
    <x v="0"/>
    <s v="Consumer"/>
  </r>
  <r>
    <x v="1391"/>
    <s v="P1040"/>
    <n v="1"/>
    <n v="2601.17"/>
    <n v="2935.19"/>
    <n v="-334.02"/>
    <x v="1"/>
    <x v="3"/>
    <x v="0"/>
    <d v="2025-07-06T00:00:00"/>
    <x v="5"/>
    <x v="0"/>
    <s v="Consumer"/>
  </r>
  <r>
    <x v="1310"/>
    <s v="P1040"/>
    <n v="1"/>
    <n v="2763.62"/>
    <n v="4740.6000000000004"/>
    <n v="-1976.9800000000005"/>
    <x v="0"/>
    <x v="3"/>
    <x v="2"/>
    <d v="2025-06-19T00:00:00"/>
    <x v="6"/>
    <x v="3"/>
    <s v="Corporate"/>
  </r>
  <r>
    <x v="1392"/>
    <s v="P1040"/>
    <n v="1"/>
    <n v="2637.44"/>
    <n v="6579.03"/>
    <n v="-3941.5899999999997"/>
    <x v="0"/>
    <x v="3"/>
    <x v="0"/>
    <d v="2025-06-30T00:00:00"/>
    <x v="6"/>
    <x v="1"/>
    <s v="Consumer"/>
  </r>
  <r>
    <x v="1393"/>
    <s v="P1040"/>
    <n v="2"/>
    <n v="6448.96"/>
    <n v="2831.41"/>
    <n v="786.14000000000033"/>
    <x v="0"/>
    <x v="3"/>
    <x v="0"/>
    <d v="2025-06-06T00:00:00"/>
    <x v="6"/>
    <x v="0"/>
    <s v="Consumer"/>
  </r>
  <r>
    <x v="1323"/>
    <s v="P1041"/>
    <n v="2"/>
    <n v="27998.560000000001"/>
    <n v="4703.24"/>
    <n v="18592.080000000002"/>
    <x v="2"/>
    <x v="3"/>
    <x v="2"/>
    <d v="2025-06-25T00:00:00"/>
    <x v="6"/>
    <x v="0"/>
    <s v="Corporate"/>
  </r>
  <r>
    <x v="1394"/>
    <s v="P1041"/>
    <n v="3"/>
    <n v="44967.98"/>
    <n v="4535.12"/>
    <n v="31362.620000000003"/>
    <x v="2"/>
    <x v="3"/>
    <x v="0"/>
    <d v="2025-06-18T00:00:00"/>
    <x v="6"/>
    <x v="0"/>
    <s v="Consumer"/>
  </r>
  <r>
    <x v="1395"/>
    <s v="P1041"/>
    <n v="4"/>
    <n v="73219.75"/>
    <n v="474.93"/>
    <n v="71320.03"/>
    <x v="1"/>
    <x v="3"/>
    <x v="0"/>
    <d v="2025-06-19T00:00:00"/>
    <x v="6"/>
    <x v="1"/>
    <s v="Consumer"/>
  </r>
  <r>
    <x v="1396"/>
    <s v="P1041"/>
    <n v="4"/>
    <n v="69254.039999999994"/>
    <n v="4806.74"/>
    <n v="50027.079999999994"/>
    <x v="2"/>
    <x v="3"/>
    <x v="0"/>
    <d v="2025-06-15T00:00:00"/>
    <x v="6"/>
    <x v="0"/>
    <s v="Consumer"/>
  </r>
  <r>
    <x v="1397"/>
    <s v="P1041"/>
    <n v="2"/>
    <n v="34903.86"/>
    <n v="4806.74"/>
    <n v="25290.38"/>
    <x v="1"/>
    <x v="3"/>
    <x v="0"/>
    <d v="2025-06-11T00:00:00"/>
    <x v="6"/>
    <x v="0"/>
    <s v="Consumer"/>
  </r>
  <r>
    <x v="1398"/>
    <s v="P1041"/>
    <n v="1"/>
    <n v="16023.48"/>
    <n v="4806.74"/>
    <n v="11216.74"/>
    <x v="1"/>
    <x v="3"/>
    <x v="0"/>
    <d v="2025-06-03T00:00:00"/>
    <x v="6"/>
    <x v="3"/>
    <s v="Consumer"/>
  </r>
  <r>
    <x v="1399"/>
    <s v="P1041"/>
    <n v="3"/>
    <n v="49303.71"/>
    <n v="7802.03"/>
    <n v="25897.62"/>
    <x v="2"/>
    <x v="3"/>
    <x v="0"/>
    <d v="2025-06-15T00:00:00"/>
    <x v="6"/>
    <x v="0"/>
    <s v="Consumer"/>
  </r>
  <r>
    <x v="1400"/>
    <s v="P1042"/>
    <n v="3"/>
    <n v="10480.16"/>
    <n v="680.62"/>
    <n v="8438.2999999999993"/>
    <x v="1"/>
    <x v="4"/>
    <x v="0"/>
    <d v="2025-06-26T00:00:00"/>
    <x v="6"/>
    <x v="0"/>
    <s v="Consumer"/>
  </r>
  <r>
    <x v="1315"/>
    <s v="P1042"/>
    <n v="2"/>
    <n v="7558.59"/>
    <n v="9178.6"/>
    <n v="-10798.61"/>
    <x v="1"/>
    <x v="4"/>
    <x v="0"/>
    <d v="2025-06-19T00:00:00"/>
    <x v="6"/>
    <x v="0"/>
    <s v="Consumer"/>
  </r>
  <r>
    <x v="1384"/>
    <s v="P1042"/>
    <n v="1"/>
    <n v="4290.1099999999997"/>
    <n v="4176.26"/>
    <n v="113.84999999999945"/>
    <x v="0"/>
    <x v="4"/>
    <x v="0"/>
    <d v="2025-06-01T00:00:00"/>
    <x v="6"/>
    <x v="0"/>
    <s v="Consumer"/>
  </r>
  <r>
    <x v="1318"/>
    <s v="P1042"/>
    <n v="1"/>
    <n v="3836.73"/>
    <n v="4176.26"/>
    <n v="-339.5300000000002"/>
    <x v="0"/>
    <x v="4"/>
    <x v="0"/>
    <d v="2025-06-27T00:00:00"/>
    <x v="6"/>
    <x v="0"/>
    <s v="Consumer"/>
  </r>
  <r>
    <x v="1401"/>
    <s v="P1042"/>
    <n v="1"/>
    <n v="3503.71"/>
    <n v="4176.26"/>
    <n v="-672.55000000000018"/>
    <x v="0"/>
    <x v="4"/>
    <x v="0"/>
    <d v="2025-06-10T00:00:00"/>
    <x v="6"/>
    <x v="0"/>
    <s v="Consumer"/>
  </r>
  <r>
    <x v="1402"/>
    <s v="P1042"/>
    <n v="1"/>
    <n v="4120.08"/>
    <n v="9531.89"/>
    <n v="-5411.8099999999995"/>
    <x v="0"/>
    <x v="4"/>
    <x v="2"/>
    <d v="2025-06-05T00:00:00"/>
    <x v="6"/>
    <x v="0"/>
    <s v="Corporate"/>
  </r>
  <r>
    <x v="1403"/>
    <s v="P1042"/>
    <n v="3"/>
    <n v="12511.58"/>
    <n v="1349.93"/>
    <n v="8461.7900000000009"/>
    <x v="0"/>
    <x v="4"/>
    <x v="0"/>
    <d v="2025-06-16T00:00:00"/>
    <x v="6"/>
    <x v="3"/>
    <s v="Consumer"/>
  </r>
  <r>
    <x v="1404"/>
    <s v="P1043"/>
    <n v="1"/>
    <n v="18153.93"/>
    <n v="2857.57"/>
    <n v="15296.36"/>
    <x v="0"/>
    <x v="4"/>
    <x v="0"/>
    <d v="2025-06-08T00:00:00"/>
    <x v="6"/>
    <x v="0"/>
    <s v="Consumer"/>
  </r>
  <r>
    <x v="1405"/>
    <s v="P1043"/>
    <n v="4"/>
    <n v="72212.63"/>
    <n v="2857.57"/>
    <n v="60782.350000000006"/>
    <x v="0"/>
    <x v="4"/>
    <x v="2"/>
    <d v="2025-06-11T00:00:00"/>
    <x v="6"/>
    <x v="0"/>
    <s v="Corporate"/>
  </r>
  <r>
    <x v="1406"/>
    <s v="P1043"/>
    <n v="4"/>
    <n v="54387.51"/>
    <n v="4835.8999999999996"/>
    <n v="35043.910000000003"/>
    <x v="0"/>
    <x v="4"/>
    <x v="2"/>
    <d v="2025-06-28T00:00:00"/>
    <x v="6"/>
    <x v="1"/>
    <s v="Corporate"/>
  </r>
  <r>
    <x v="1286"/>
    <s v="P1044"/>
    <n v="4"/>
    <n v="37188.71"/>
    <n v="6612.77"/>
    <n v="10737.629999999997"/>
    <x v="1"/>
    <x v="0"/>
    <x v="0"/>
    <d v="2025-06-25T00:00:00"/>
    <x v="6"/>
    <x v="3"/>
    <s v="Consumer"/>
  </r>
  <r>
    <x v="1407"/>
    <s v="P1044"/>
    <n v="4"/>
    <n v="37745.18"/>
    <n v="1195.19"/>
    <n v="32964.42"/>
    <x v="1"/>
    <x v="0"/>
    <x v="2"/>
    <d v="2025-06-07T00:00:00"/>
    <x v="6"/>
    <x v="0"/>
    <s v="Corporate"/>
  </r>
  <r>
    <x v="1408"/>
    <s v="P1045"/>
    <n v="4"/>
    <n v="8963.3700000000008"/>
    <n v="6457.25"/>
    <n v="-16865.629999999997"/>
    <x v="2"/>
    <x v="3"/>
    <x v="1"/>
    <d v="2025-06-10T00:00:00"/>
    <x v="6"/>
    <x v="0"/>
    <s v="Small Business"/>
  </r>
  <r>
    <x v="1388"/>
    <s v="P1046"/>
    <n v="3"/>
    <n v="5189.66"/>
    <n v="10086.81"/>
    <n v="-25070.77"/>
    <x v="0"/>
    <x v="5"/>
    <x v="2"/>
    <d v="2025-06-19T00:00:00"/>
    <x v="6"/>
    <x v="1"/>
    <s v="Corporate"/>
  </r>
  <r>
    <x v="1409"/>
    <s v="P1046"/>
    <n v="1"/>
    <n v="2040.83"/>
    <n v="8177.04"/>
    <n v="-6136.21"/>
    <x v="0"/>
    <x v="5"/>
    <x v="0"/>
    <d v="2025-06-07T00:00:00"/>
    <x v="6"/>
    <x v="2"/>
    <s v="Consumer"/>
  </r>
  <r>
    <x v="1383"/>
    <s v="P1047"/>
    <n v="3"/>
    <n v="12104.45"/>
    <n v="10244.32"/>
    <n v="-18628.509999999998"/>
    <x v="0"/>
    <x v="3"/>
    <x v="0"/>
    <d v="2025-03-10T00:00:00"/>
    <x v="7"/>
    <x v="0"/>
    <s v="Consumer"/>
  </r>
  <r>
    <x v="1279"/>
    <s v="P1047"/>
    <n v="2"/>
    <n v="6992.06"/>
    <n v="6579.03"/>
    <n v="-6165.9999999999991"/>
    <x v="2"/>
    <x v="3"/>
    <x v="0"/>
    <d v="2025-03-17T00:00:00"/>
    <x v="7"/>
    <x v="0"/>
    <s v="Consumer"/>
  </r>
  <r>
    <x v="1304"/>
    <s v="P1047"/>
    <n v="4"/>
    <n v="13528.19"/>
    <n v="6579.03"/>
    <n v="-12787.929999999998"/>
    <x v="1"/>
    <x v="3"/>
    <x v="2"/>
    <d v="2025-03-15T00:00:00"/>
    <x v="7"/>
    <x v="0"/>
    <s v="Corporate"/>
  </r>
  <r>
    <x v="1410"/>
    <s v="P1047"/>
    <n v="4"/>
    <n v="13002.43"/>
    <n v="7144.88"/>
    <n v="-15577.09"/>
    <x v="1"/>
    <x v="3"/>
    <x v="0"/>
    <d v="2025-03-03T00:00:00"/>
    <x v="7"/>
    <x v="0"/>
    <s v="Consumer"/>
  </r>
  <r>
    <x v="1411"/>
    <s v="P1048"/>
    <n v="4"/>
    <n v="60655.89"/>
    <n v="7014.31"/>
    <n v="32598.649999999998"/>
    <x v="1"/>
    <x v="4"/>
    <x v="0"/>
    <d v="2025-03-23T00:00:00"/>
    <x v="7"/>
    <x v="0"/>
    <s v="Consumer"/>
  </r>
  <r>
    <x v="1412"/>
    <s v="P1048"/>
    <n v="1"/>
    <n v="12809.08"/>
    <n v="10692.38"/>
    <n v="2116.7000000000007"/>
    <x v="0"/>
    <x v="4"/>
    <x v="0"/>
    <d v="2025-03-03T00:00:00"/>
    <x v="7"/>
    <x v="0"/>
    <s v="Consumer"/>
  </r>
  <r>
    <x v="1413"/>
    <s v="P1048"/>
    <n v="1"/>
    <n v="13881.74"/>
    <n v="4535.12"/>
    <n v="9346.619999999999"/>
    <x v="2"/>
    <x v="4"/>
    <x v="0"/>
    <d v="2025-03-17T00:00:00"/>
    <x v="7"/>
    <x v="0"/>
    <s v="Consumer"/>
  </r>
  <r>
    <x v="1273"/>
    <s v="P1049"/>
    <n v="2"/>
    <n v="11672.29"/>
    <n v="4806.74"/>
    <n v="2058.8100000000013"/>
    <x v="1"/>
    <x v="5"/>
    <x v="0"/>
    <d v="2025-03-30T00:00:00"/>
    <x v="7"/>
    <x v="0"/>
    <s v="Consumer"/>
  </r>
  <r>
    <x v="1284"/>
    <s v="P1049"/>
    <n v="3"/>
    <n v="18578.57"/>
    <n v="4806.74"/>
    <n v="4158.3500000000004"/>
    <x v="0"/>
    <x v="5"/>
    <x v="0"/>
    <d v="2025-03-06T00:00:00"/>
    <x v="7"/>
    <x v="0"/>
    <s v="Consumer"/>
  </r>
  <r>
    <x v="1414"/>
    <s v="P1049"/>
    <n v="4"/>
    <n v="24948.560000000001"/>
    <n v="9178.6"/>
    <n v="-11765.84"/>
    <x v="0"/>
    <x v="5"/>
    <x v="2"/>
    <d v="2025-03-14T00:00:00"/>
    <x v="7"/>
    <x v="2"/>
    <s v="Corporate"/>
  </r>
  <r>
    <x v="1397"/>
    <s v="P1049"/>
    <n v="4"/>
    <n v="33009.160000000003"/>
    <n v="4176.26"/>
    <n v="16304.120000000003"/>
    <x v="0"/>
    <x v="5"/>
    <x v="0"/>
    <d v="2025-03-31T00:00:00"/>
    <x v="7"/>
    <x v="0"/>
    <s v="Consumer"/>
  </r>
  <r>
    <x v="1355"/>
    <s v="P1050"/>
    <n v="3"/>
    <n v="21328.21"/>
    <n v="9531.89"/>
    <n v="-7267.4599999999991"/>
    <x v="0"/>
    <x v="2"/>
    <x v="2"/>
    <d v="2025-03-25T00:00:00"/>
    <x v="7"/>
    <x v="0"/>
    <s v="Corporate"/>
  </r>
  <r>
    <x v="1297"/>
    <s v="P1050"/>
    <n v="3"/>
    <n v="21803.47"/>
    <n v="6443.36"/>
    <n v="2473.3900000000031"/>
    <x v="1"/>
    <x v="2"/>
    <x v="0"/>
    <d v="2025-03-16T00:00:00"/>
    <x v="7"/>
    <x v="0"/>
    <s v="Consumer"/>
  </r>
  <r>
    <x v="1415"/>
    <s v="P1051"/>
    <n v="4"/>
    <n v="22905.3"/>
    <n v="11668.5"/>
    <n v="-23768.7"/>
    <x v="0"/>
    <x v="2"/>
    <x v="2"/>
    <d v="2025-03-10T00:00:00"/>
    <x v="7"/>
    <x v="0"/>
    <s v="Corporate"/>
  </r>
  <r>
    <x v="1416"/>
    <s v="P1051"/>
    <n v="3"/>
    <n v="14382.25"/>
    <n v="1759.1"/>
    <n v="9104.9500000000007"/>
    <x v="0"/>
    <x v="2"/>
    <x v="0"/>
    <d v="2025-03-26T00:00:00"/>
    <x v="7"/>
    <x v="0"/>
    <s v="Consumer"/>
  </r>
  <r>
    <x v="1402"/>
    <s v="P1051"/>
    <n v="2"/>
    <n v="12549.16"/>
    <n v="2625.04"/>
    <n v="7299.08"/>
    <x v="0"/>
    <x v="2"/>
    <x v="2"/>
    <d v="2025-03-04T00:00:00"/>
    <x v="7"/>
    <x v="0"/>
    <s v="Corporate"/>
  </r>
  <r>
    <x v="1373"/>
    <s v="P1051"/>
    <n v="1"/>
    <n v="4683.7"/>
    <n v="5057.68"/>
    <n v="-373.98000000000047"/>
    <x v="0"/>
    <x v="2"/>
    <x v="0"/>
    <d v="2025-03-28T00:00:00"/>
    <x v="7"/>
    <x v="0"/>
    <s v="Consumer"/>
  </r>
  <r>
    <x v="1284"/>
    <s v="P1052"/>
    <n v="1"/>
    <n v="3102.03"/>
    <n v="1892.68"/>
    <n v="1209.3500000000001"/>
    <x v="1"/>
    <x v="1"/>
    <x v="0"/>
    <d v="2025-03-27T00:00:00"/>
    <x v="7"/>
    <x v="0"/>
    <s v="Consumer"/>
  </r>
  <r>
    <x v="1417"/>
    <s v="P1052"/>
    <n v="3"/>
    <n v="7707.03"/>
    <n v="4539.2"/>
    <n v="-5910.5699999999988"/>
    <x v="1"/>
    <x v="1"/>
    <x v="0"/>
    <d v="2025-03-03T00:00:00"/>
    <x v="7"/>
    <x v="0"/>
    <s v="Consumer"/>
  </r>
  <r>
    <x v="1418"/>
    <s v="P1052"/>
    <n v="2"/>
    <n v="5594.27"/>
    <n v="4591.42"/>
    <n v="-3588.5699999999997"/>
    <x v="0"/>
    <x v="1"/>
    <x v="2"/>
    <d v="2025-03-08T00:00:00"/>
    <x v="7"/>
    <x v="1"/>
    <s v="Corporate"/>
  </r>
  <r>
    <x v="1336"/>
    <s v="P1052"/>
    <n v="3"/>
    <n v="7682.32"/>
    <n v="4591.42"/>
    <n v="-6091.9400000000005"/>
    <x v="0"/>
    <x v="1"/>
    <x v="0"/>
    <d v="2025-03-28T00:00:00"/>
    <x v="7"/>
    <x v="0"/>
    <s v="Consumer"/>
  </r>
  <r>
    <x v="1267"/>
    <s v="P1052"/>
    <n v="3"/>
    <n v="6764.9"/>
    <n v="5766.98"/>
    <n v="-10536.039999999999"/>
    <x v="0"/>
    <x v="1"/>
    <x v="0"/>
    <d v="2025-03-10T00:00:00"/>
    <x v="7"/>
    <x v="0"/>
    <s v="Consumer"/>
  </r>
  <r>
    <x v="1419"/>
    <s v="P1052"/>
    <n v="2"/>
    <n v="5728.63"/>
    <n v="6612.77"/>
    <n v="-7496.9100000000008"/>
    <x v="0"/>
    <x v="1"/>
    <x v="0"/>
    <d v="2025-03-25T00:00:00"/>
    <x v="7"/>
    <x v="0"/>
    <s v="Consumer"/>
  </r>
  <r>
    <x v="1420"/>
    <s v="P1053"/>
    <n v="4"/>
    <n v="27591.34"/>
    <n v="516.61"/>
    <n v="25524.9"/>
    <x v="0"/>
    <x v="4"/>
    <x v="0"/>
    <d v="2025-03-20T00:00:00"/>
    <x v="7"/>
    <x v="0"/>
    <s v="Consumer"/>
  </r>
  <r>
    <x v="1317"/>
    <s v="P1053"/>
    <n v="4"/>
    <n v="28779.79"/>
    <n v="2144.79"/>
    <n v="20200.63"/>
    <x v="1"/>
    <x v="4"/>
    <x v="2"/>
    <d v="2025-03-29T00:00:00"/>
    <x v="7"/>
    <x v="2"/>
    <s v="Corporate"/>
  </r>
  <r>
    <x v="1291"/>
    <s v="P1053"/>
    <n v="1"/>
    <n v="8124.49"/>
    <n v="3075.85"/>
    <n v="5048.6399999999994"/>
    <x v="1"/>
    <x v="4"/>
    <x v="0"/>
    <d v="2025-03-23T00:00:00"/>
    <x v="7"/>
    <x v="3"/>
    <s v="Consumer"/>
  </r>
  <r>
    <x v="1421"/>
    <s v="P1053"/>
    <n v="2"/>
    <n v="18740.28"/>
    <n v="10086.81"/>
    <n v="-1433.3400000000001"/>
    <x v="0"/>
    <x v="4"/>
    <x v="1"/>
    <d v="2025-03-22T00:00:00"/>
    <x v="7"/>
    <x v="0"/>
    <s v="Small Business"/>
  </r>
  <r>
    <x v="1406"/>
    <s v="P1053"/>
    <n v="2"/>
    <n v="13960.92"/>
    <n v="10086.81"/>
    <n v="-6212.6999999999989"/>
    <x v="0"/>
    <x v="4"/>
    <x v="2"/>
    <d v="2025-03-09T00:00:00"/>
    <x v="7"/>
    <x v="1"/>
    <s v="Corporate"/>
  </r>
  <r>
    <x v="1422"/>
    <s v="P1053"/>
    <n v="2"/>
    <n v="19289.22"/>
    <n v="4370.8"/>
    <n v="10547.62"/>
    <x v="0"/>
    <x v="4"/>
    <x v="0"/>
    <d v="2025-03-13T00:00:00"/>
    <x v="7"/>
    <x v="0"/>
    <s v="Consumer"/>
  </r>
  <r>
    <x v="1423"/>
    <s v="P1054"/>
    <n v="1"/>
    <n v="1945.83"/>
    <n v="6163.24"/>
    <n v="-4217.41"/>
    <x v="0"/>
    <x v="1"/>
    <x v="0"/>
    <d v="2025-03-25T00:00:00"/>
    <x v="7"/>
    <x v="0"/>
    <s v="Consumer"/>
  </r>
  <r>
    <x v="1404"/>
    <s v="P1054"/>
    <n v="1"/>
    <n v="2189.7199999999998"/>
    <n v="8177.04"/>
    <n v="-5987.32"/>
    <x v="0"/>
    <x v="1"/>
    <x v="0"/>
    <d v="2025-03-07T00:00:00"/>
    <x v="7"/>
    <x v="0"/>
    <s v="Consumer"/>
  </r>
  <r>
    <x v="1333"/>
    <s v="P1055"/>
    <n v="2"/>
    <n v="27841.85"/>
    <n v="4936.1899999999996"/>
    <n v="17969.47"/>
    <x v="0"/>
    <x v="5"/>
    <x v="0"/>
    <d v="2025-05-11T00:00:00"/>
    <x v="8"/>
    <x v="0"/>
    <s v="Consumer"/>
  </r>
  <r>
    <x v="1295"/>
    <s v="P1055"/>
    <n v="2"/>
    <n v="32372.66"/>
    <n v="4936.1899999999996"/>
    <n v="22500.28"/>
    <x v="1"/>
    <x v="5"/>
    <x v="1"/>
    <d v="2025-05-13T00:00:00"/>
    <x v="8"/>
    <x v="3"/>
    <s v="Small Business"/>
  </r>
  <r>
    <x v="1424"/>
    <s v="P1056"/>
    <n v="1"/>
    <n v="5390.81"/>
    <n v="474.93"/>
    <n v="4915.88"/>
    <x v="0"/>
    <x v="4"/>
    <x v="0"/>
    <d v="2025-05-30T00:00:00"/>
    <x v="8"/>
    <x v="0"/>
    <s v="Consumer"/>
  </r>
  <r>
    <x v="1425"/>
    <s v="P1056"/>
    <n v="1"/>
    <n v="5781.29"/>
    <n v="680.62"/>
    <n v="5100.67"/>
    <x v="0"/>
    <x v="4"/>
    <x v="0"/>
    <d v="2025-05-20T00:00:00"/>
    <x v="8"/>
    <x v="0"/>
    <s v="Consumer"/>
  </r>
  <r>
    <x v="1288"/>
    <s v="P1056"/>
    <n v="1"/>
    <n v="7035.52"/>
    <n v="11367.74"/>
    <n v="-4332.2199999999993"/>
    <x v="0"/>
    <x v="4"/>
    <x v="0"/>
    <d v="2025-05-14T00:00:00"/>
    <x v="8"/>
    <x v="0"/>
    <s v="Consumer"/>
  </r>
  <r>
    <x v="1426"/>
    <s v="P1057"/>
    <n v="2"/>
    <n v="12975.92"/>
    <n v="4640.09"/>
    <n v="3695.74"/>
    <x v="0"/>
    <x v="0"/>
    <x v="0"/>
    <d v="2025-05-20T00:00:00"/>
    <x v="8"/>
    <x v="0"/>
    <s v="Consumer"/>
  </r>
  <r>
    <x v="1427"/>
    <s v="P1057"/>
    <n v="2"/>
    <n v="14040.5"/>
    <n v="7212.47"/>
    <n v="-384.44000000000051"/>
    <x v="1"/>
    <x v="0"/>
    <x v="0"/>
    <d v="2025-05-19T00:00:00"/>
    <x v="8"/>
    <x v="0"/>
    <s v="Consumer"/>
  </r>
  <r>
    <x v="1428"/>
    <s v="P1057"/>
    <n v="4"/>
    <n v="28435.81"/>
    <n v="6782.31"/>
    <n v="1306.5699999999997"/>
    <x v="2"/>
    <x v="0"/>
    <x v="0"/>
    <d v="2025-05-17T00:00:00"/>
    <x v="8"/>
    <x v="0"/>
    <s v="Consumer"/>
  </r>
  <r>
    <x v="1363"/>
    <s v="P1057"/>
    <n v="3"/>
    <n v="22523.18"/>
    <n v="1397.32"/>
    <n v="18331.22"/>
    <x v="0"/>
    <x v="0"/>
    <x v="0"/>
    <d v="2025-05-29T00:00:00"/>
    <x v="8"/>
    <x v="3"/>
    <s v="Consumer"/>
  </r>
  <r>
    <x v="1429"/>
    <s v="P1058"/>
    <n v="4"/>
    <n v="26950.22"/>
    <n v="5057.68"/>
    <n v="6719.5"/>
    <x v="0"/>
    <x v="3"/>
    <x v="2"/>
    <d v="2025-05-26T00:00:00"/>
    <x v="8"/>
    <x v="0"/>
    <s v="Corporate"/>
  </r>
  <r>
    <x v="1425"/>
    <s v="P1058"/>
    <n v="2"/>
    <n v="14326.32"/>
    <n v="5057.68"/>
    <n v="4210.9599999999991"/>
    <x v="0"/>
    <x v="3"/>
    <x v="0"/>
    <d v="2025-05-23T00:00:00"/>
    <x v="8"/>
    <x v="0"/>
    <s v="Consumer"/>
  </r>
  <r>
    <x v="1430"/>
    <s v="P1058"/>
    <n v="1"/>
    <n v="7359.37"/>
    <n v="4835.8999999999996"/>
    <n v="2523.4700000000003"/>
    <x v="2"/>
    <x v="3"/>
    <x v="2"/>
    <d v="2025-05-13T00:00:00"/>
    <x v="8"/>
    <x v="0"/>
    <s v="Corporate"/>
  </r>
  <r>
    <x v="1411"/>
    <s v="P1059"/>
    <n v="3"/>
    <n v="25907.37"/>
    <n v="4539.2"/>
    <n v="12289.77"/>
    <x v="2"/>
    <x v="0"/>
    <x v="0"/>
    <d v="2025-05-26T00:00:00"/>
    <x v="8"/>
    <x v="0"/>
    <s v="Consumer"/>
  </r>
  <r>
    <x v="1424"/>
    <s v="P1059"/>
    <n v="1"/>
    <n v="8631.84"/>
    <n v="5412.91"/>
    <n v="3218.9300000000003"/>
    <x v="1"/>
    <x v="0"/>
    <x v="0"/>
    <d v="2025-05-03T00:00:00"/>
    <x v="8"/>
    <x v="0"/>
    <s v="Consumer"/>
  </r>
  <r>
    <x v="1431"/>
    <s v="P1059"/>
    <n v="1"/>
    <n v="7372.07"/>
    <n v="6612.77"/>
    <n v="759.29999999999927"/>
    <x v="1"/>
    <x v="0"/>
    <x v="2"/>
    <d v="2025-05-11T00:00:00"/>
    <x v="8"/>
    <x v="2"/>
    <s v="Corporate"/>
  </r>
  <r>
    <x v="1302"/>
    <s v="P1059"/>
    <n v="2"/>
    <n v="13564.99"/>
    <n v="7341.5"/>
    <n v="-1118.0100000000002"/>
    <x v="0"/>
    <x v="0"/>
    <x v="2"/>
    <d v="2025-05-20T00:00:00"/>
    <x v="8"/>
    <x v="0"/>
    <s v="Corporate"/>
  </r>
  <r>
    <x v="1430"/>
    <s v="P1059"/>
    <n v="1"/>
    <n v="6619.79"/>
    <n v="516.61"/>
    <n v="6103.18"/>
    <x v="0"/>
    <x v="0"/>
    <x v="2"/>
    <d v="2025-05-30T00:00:00"/>
    <x v="8"/>
    <x v="0"/>
    <s v="Corporate"/>
  </r>
  <r>
    <x v="1419"/>
    <s v="P1059"/>
    <n v="2"/>
    <n v="15914.15"/>
    <n v="9316.44"/>
    <n v="-2718.7300000000014"/>
    <x v="0"/>
    <x v="0"/>
    <x v="0"/>
    <d v="2025-05-14T00:00:00"/>
    <x v="8"/>
    <x v="0"/>
    <s v="Consumer"/>
  </r>
  <r>
    <x v="1385"/>
    <s v="P1060"/>
    <n v="2"/>
    <n v="28460.95"/>
    <n v="3075.85"/>
    <n v="22309.25"/>
    <x v="0"/>
    <x v="5"/>
    <x v="1"/>
    <d v="2025-05-07T00:00:00"/>
    <x v="8"/>
    <x v="1"/>
    <s v="Small Business"/>
  </r>
  <r>
    <x v="1302"/>
    <s v="P1060"/>
    <n v="4"/>
    <n v="69131.070000000007"/>
    <n v="9947.76"/>
    <n v="29340.030000000006"/>
    <x v="0"/>
    <x v="5"/>
    <x v="2"/>
    <d v="2025-05-20T00:00:00"/>
    <x v="8"/>
    <x v="0"/>
    <s v="Corporate"/>
  </r>
  <r>
    <x v="1432"/>
    <s v="P1060"/>
    <n v="1"/>
    <n v="17387.189999999999"/>
    <n v="6163.24"/>
    <n v="11223.949999999999"/>
    <x v="0"/>
    <x v="5"/>
    <x v="2"/>
    <d v="2025-05-20T00:00:00"/>
    <x v="8"/>
    <x v="0"/>
    <s v="Corporate"/>
  </r>
  <r>
    <x v="1433"/>
    <s v="P1060"/>
    <n v="1"/>
    <n v="16525.62"/>
    <n v="6163.24"/>
    <n v="10362.379999999999"/>
    <x v="0"/>
    <x v="5"/>
    <x v="0"/>
    <d v="2025-05-26T00:00:00"/>
    <x v="8"/>
    <x v="0"/>
    <s v="Consumer"/>
  </r>
  <r>
    <x v="1434"/>
    <s v="P1061"/>
    <n v="3"/>
    <n v="31519.98"/>
    <n v="4936.1899999999996"/>
    <n v="16711.41"/>
    <x v="1"/>
    <x v="4"/>
    <x v="0"/>
    <d v="2025-11-06T00:00:00"/>
    <x v="9"/>
    <x v="0"/>
    <s v="Consumer"/>
  </r>
  <r>
    <x v="1435"/>
    <s v="P1061"/>
    <n v="1"/>
    <n v="10696.54"/>
    <n v="4936.1899999999996"/>
    <n v="5760.3500000000013"/>
    <x v="0"/>
    <x v="4"/>
    <x v="2"/>
    <d v="2025-11-29T00:00:00"/>
    <x v="9"/>
    <x v="0"/>
    <s v="Corporate"/>
  </r>
  <r>
    <x v="1289"/>
    <s v="P1061"/>
    <n v="2"/>
    <n v="19979.439999999999"/>
    <n v="4936.1899999999996"/>
    <n v="10107.06"/>
    <x v="1"/>
    <x v="4"/>
    <x v="0"/>
    <d v="2025-11-22T00:00:00"/>
    <x v="9"/>
    <x v="0"/>
    <s v="Consumer"/>
  </r>
  <r>
    <x v="1316"/>
    <s v="P1061"/>
    <n v="3"/>
    <n v="27103.4"/>
    <n v="4936.1899999999996"/>
    <n v="12294.830000000002"/>
    <x v="0"/>
    <x v="4"/>
    <x v="0"/>
    <d v="2025-11-24T00:00:00"/>
    <x v="9"/>
    <x v="2"/>
    <s v="Consumer"/>
  </r>
  <r>
    <x v="1436"/>
    <s v="P1061"/>
    <n v="3"/>
    <n v="29749.61"/>
    <n v="7014.31"/>
    <n v="8706.68"/>
    <x v="2"/>
    <x v="4"/>
    <x v="0"/>
    <d v="2025-11-10T00:00:00"/>
    <x v="9"/>
    <x v="2"/>
    <s v="Consumer"/>
  </r>
  <r>
    <x v="1381"/>
    <s v="P1062"/>
    <n v="4"/>
    <n v="6317.1"/>
    <n v="10692.38"/>
    <n v="-36452.42"/>
    <x v="1"/>
    <x v="5"/>
    <x v="0"/>
    <d v="2025-11-25T00:00:00"/>
    <x v="9"/>
    <x v="0"/>
    <s v="Consumer"/>
  </r>
  <r>
    <x v="1382"/>
    <s v="P1062"/>
    <n v="3"/>
    <n v="5367.51"/>
    <n v="4535.12"/>
    <n v="-8237.85"/>
    <x v="0"/>
    <x v="5"/>
    <x v="0"/>
    <d v="2025-11-06T00:00:00"/>
    <x v="9"/>
    <x v="0"/>
    <s v="Consumer"/>
  </r>
  <r>
    <x v="1437"/>
    <s v="P1062"/>
    <n v="4"/>
    <n v="7768.04"/>
    <n v="7802.03"/>
    <n v="-23440.079999999998"/>
    <x v="1"/>
    <x v="5"/>
    <x v="0"/>
    <d v="2025-11-08T00:00:00"/>
    <x v="9"/>
    <x v="0"/>
    <s v="Consumer"/>
  </r>
  <r>
    <x v="1438"/>
    <s v="P1063"/>
    <n v="4"/>
    <n v="39980.699999999997"/>
    <n v="11367.74"/>
    <n v="-5490.260000000002"/>
    <x v="1"/>
    <x v="3"/>
    <x v="2"/>
    <d v="2025-11-01T00:00:00"/>
    <x v="9"/>
    <x v="3"/>
    <s v="Corporate"/>
  </r>
  <r>
    <x v="1439"/>
    <s v="P1063"/>
    <n v="1"/>
    <n v="9400.2900000000009"/>
    <n v="4176.26"/>
    <n v="5224.0300000000007"/>
    <x v="2"/>
    <x v="3"/>
    <x v="1"/>
    <d v="2025-11-05T00:00:00"/>
    <x v="9"/>
    <x v="0"/>
    <s v="Small Business"/>
  </r>
  <r>
    <x v="1378"/>
    <s v="P1063"/>
    <n v="2"/>
    <n v="22007.64"/>
    <n v="9531.89"/>
    <n v="2943.8600000000006"/>
    <x v="1"/>
    <x v="3"/>
    <x v="0"/>
    <d v="2025-11-21T00:00:00"/>
    <x v="9"/>
    <x v="3"/>
    <s v="Consumer"/>
  </r>
  <r>
    <x v="1408"/>
    <s v="P1063"/>
    <n v="3"/>
    <n v="34701.93"/>
    <n v="9531.89"/>
    <n v="6106.260000000002"/>
    <x v="0"/>
    <x v="3"/>
    <x v="1"/>
    <d v="2025-11-26T00:00:00"/>
    <x v="9"/>
    <x v="0"/>
    <s v="Small Business"/>
  </r>
  <r>
    <x v="1440"/>
    <s v="P1064"/>
    <n v="3"/>
    <n v="7033.88"/>
    <n v="11668.5"/>
    <n v="-27971.62"/>
    <x v="2"/>
    <x v="2"/>
    <x v="0"/>
    <d v="2025-11-25T00:00:00"/>
    <x v="9"/>
    <x v="1"/>
    <s v="Consumer"/>
  </r>
  <r>
    <x v="1409"/>
    <s v="P1064"/>
    <n v="3"/>
    <n v="9041.43"/>
    <n v="11668.5"/>
    <n v="-25964.07"/>
    <x v="0"/>
    <x v="2"/>
    <x v="0"/>
    <d v="2025-11-05T00:00:00"/>
    <x v="9"/>
    <x v="2"/>
    <s v="Consumer"/>
  </r>
  <r>
    <x v="1328"/>
    <s v="P1064"/>
    <n v="2"/>
    <n v="5379.88"/>
    <n v="11732.81"/>
    <n v="-18085.739999999998"/>
    <x v="0"/>
    <x v="2"/>
    <x v="0"/>
    <d v="2025-11-08T00:00:00"/>
    <x v="9"/>
    <x v="0"/>
    <s v="Consumer"/>
  </r>
  <r>
    <x v="1378"/>
    <s v="P1064"/>
    <n v="2"/>
    <n v="5185.1899999999996"/>
    <n v="11732.81"/>
    <n v="-18280.43"/>
    <x v="1"/>
    <x v="2"/>
    <x v="0"/>
    <d v="2025-11-01T00:00:00"/>
    <x v="9"/>
    <x v="3"/>
    <s v="Consumer"/>
  </r>
  <r>
    <x v="1441"/>
    <s v="P1065"/>
    <n v="4"/>
    <n v="3399.45"/>
    <n v="1759.1"/>
    <n v="-3636.95"/>
    <x v="0"/>
    <x v="2"/>
    <x v="0"/>
    <d v="2025-11-29T00:00:00"/>
    <x v="9"/>
    <x v="0"/>
    <s v="Consumer"/>
  </r>
  <r>
    <x v="1442"/>
    <s v="P1065"/>
    <n v="3"/>
    <n v="2292.4899999999998"/>
    <n v="4835.8999999999996"/>
    <n v="-12215.21"/>
    <x v="0"/>
    <x v="2"/>
    <x v="2"/>
    <d v="2025-11-24T00:00:00"/>
    <x v="9"/>
    <x v="0"/>
    <s v="Corporate"/>
  </r>
  <r>
    <x v="1443"/>
    <s v="P1065"/>
    <n v="2"/>
    <n v="1498.84"/>
    <n v="3861.49"/>
    <n v="-6224.1399999999994"/>
    <x v="1"/>
    <x v="2"/>
    <x v="2"/>
    <d v="2025-11-08T00:00:00"/>
    <x v="9"/>
    <x v="0"/>
    <s v="Corporate"/>
  </r>
  <r>
    <x v="1350"/>
    <s v="P1065"/>
    <n v="4"/>
    <n v="3186.61"/>
    <n v="1892.68"/>
    <n v="-4384.1100000000006"/>
    <x v="0"/>
    <x v="2"/>
    <x v="0"/>
    <d v="2025-11-11T00:00:00"/>
    <x v="9"/>
    <x v="0"/>
    <s v="Consumer"/>
  </r>
  <r>
    <x v="1282"/>
    <s v="P1065"/>
    <n v="1"/>
    <n v="681.69"/>
    <n v="1691.07"/>
    <n v="-1009.3799999999999"/>
    <x v="0"/>
    <x v="2"/>
    <x v="0"/>
    <d v="2025-11-10T00:00:00"/>
    <x v="9"/>
    <x v="0"/>
    <s v="Consumer"/>
  </r>
  <r>
    <x v="1444"/>
    <s v="P1065"/>
    <n v="1"/>
    <n v="788.72"/>
    <n v="1691.07"/>
    <n v="-902.34999999999991"/>
    <x v="1"/>
    <x v="2"/>
    <x v="0"/>
    <d v="2025-11-30T00:00:00"/>
    <x v="9"/>
    <x v="0"/>
    <s v="Consumer"/>
  </r>
  <r>
    <x v="1371"/>
    <s v="P1065"/>
    <n v="1"/>
    <n v="669.8"/>
    <n v="4539.2"/>
    <n v="-3869.3999999999996"/>
    <x v="0"/>
    <x v="2"/>
    <x v="0"/>
    <d v="2025-11-03T00:00:00"/>
    <x v="9"/>
    <x v="0"/>
    <s v="Consumer"/>
  </r>
  <r>
    <x v="1356"/>
    <s v="P1066"/>
    <n v="1"/>
    <n v="18109.3"/>
    <n v="4539.2"/>
    <n v="13570.099999999999"/>
    <x v="0"/>
    <x v="5"/>
    <x v="0"/>
    <d v="2025-11-01T00:00:00"/>
    <x v="9"/>
    <x v="3"/>
    <s v="Consumer"/>
  </r>
  <r>
    <x v="1445"/>
    <s v="P1066"/>
    <n v="4"/>
    <n v="63115.74"/>
    <n v="5766.98"/>
    <n v="40047.82"/>
    <x v="1"/>
    <x v="5"/>
    <x v="0"/>
    <d v="2025-11-10T00:00:00"/>
    <x v="9"/>
    <x v="0"/>
    <s v="Consumer"/>
  </r>
  <r>
    <x v="1265"/>
    <s v="P1066"/>
    <n v="4"/>
    <n v="75213.97"/>
    <n v="1195.19"/>
    <n v="70433.210000000006"/>
    <x v="0"/>
    <x v="5"/>
    <x v="1"/>
    <d v="2025-11-04T00:00:00"/>
    <x v="9"/>
    <x v="0"/>
    <s v="Small Business"/>
  </r>
  <r>
    <x v="1446"/>
    <s v="P1066"/>
    <n v="2"/>
    <n v="34313.5"/>
    <n v="11653.29"/>
    <n v="11006.919999999998"/>
    <x v="2"/>
    <x v="5"/>
    <x v="0"/>
    <d v="2025-11-22T00:00:00"/>
    <x v="9"/>
    <x v="0"/>
    <s v="Consumer"/>
  </r>
  <r>
    <x v="1428"/>
    <s v="P1066"/>
    <n v="2"/>
    <n v="37992.239999999998"/>
    <n v="9316.44"/>
    <n v="19359.359999999997"/>
    <x v="0"/>
    <x v="5"/>
    <x v="0"/>
    <d v="2025-11-03T00:00:00"/>
    <x v="9"/>
    <x v="0"/>
    <s v="Consumer"/>
  </r>
  <r>
    <x v="1447"/>
    <s v="P1067"/>
    <n v="1"/>
    <n v="11503.87"/>
    <n v="5812.86"/>
    <n v="5691.0100000000011"/>
    <x v="1"/>
    <x v="1"/>
    <x v="0"/>
    <d v="2025-11-17T00:00:00"/>
    <x v="9"/>
    <x v="0"/>
    <s v="Consumer"/>
  </r>
  <r>
    <x v="1448"/>
    <s v="P1068"/>
    <n v="2"/>
    <n v="38426.839999999997"/>
    <n v="4740.6000000000004"/>
    <n v="28945.639999999996"/>
    <x v="1"/>
    <x v="4"/>
    <x v="0"/>
    <d v="2025-10-08T00:00:00"/>
    <x v="10"/>
    <x v="0"/>
    <s v="Consumer"/>
  </r>
  <r>
    <x v="1449"/>
    <s v="P1068"/>
    <n v="4"/>
    <n v="67437.899999999994"/>
    <n v="10244.32"/>
    <n v="26460.619999999995"/>
    <x v="0"/>
    <x v="4"/>
    <x v="0"/>
    <d v="2025-10-23T00:00:00"/>
    <x v="10"/>
    <x v="0"/>
    <s v="Consumer"/>
  </r>
  <r>
    <x v="1270"/>
    <s v="P1068"/>
    <n v="1"/>
    <n v="15198.43"/>
    <n v="6579.03"/>
    <n v="8619.4000000000015"/>
    <x v="0"/>
    <x v="4"/>
    <x v="1"/>
    <d v="2025-10-06T00:00:00"/>
    <x v="10"/>
    <x v="0"/>
    <s v="Small Business"/>
  </r>
  <r>
    <x v="1345"/>
    <s v="P1068"/>
    <n v="3"/>
    <n v="46187.26"/>
    <n v="7144.88"/>
    <n v="24752.620000000003"/>
    <x v="0"/>
    <x v="4"/>
    <x v="1"/>
    <d v="2025-10-26T00:00:00"/>
    <x v="10"/>
    <x v="0"/>
    <s v="Small Business"/>
  </r>
  <r>
    <x v="1450"/>
    <s v="P1068"/>
    <n v="2"/>
    <n v="28854.14"/>
    <n v="4703.24"/>
    <n v="19447.66"/>
    <x v="1"/>
    <x v="4"/>
    <x v="2"/>
    <d v="2025-10-21T00:00:00"/>
    <x v="10"/>
    <x v="1"/>
    <s v="Corporate"/>
  </r>
  <r>
    <x v="1451"/>
    <s v="P1069"/>
    <n v="3"/>
    <n v="21616.95"/>
    <n v="295.87"/>
    <n v="20729.34"/>
    <x v="2"/>
    <x v="4"/>
    <x v="0"/>
    <d v="2025-10-06T00:00:00"/>
    <x v="10"/>
    <x v="2"/>
    <s v="Consumer"/>
  </r>
  <r>
    <x v="1416"/>
    <s v="P1069"/>
    <n v="1"/>
    <n v="7330.36"/>
    <n v="7802.03"/>
    <n v="-471.67000000000007"/>
    <x v="0"/>
    <x v="4"/>
    <x v="0"/>
    <d v="2025-10-06T00:00:00"/>
    <x v="10"/>
    <x v="0"/>
    <s v="Consumer"/>
  </r>
  <r>
    <x v="1452"/>
    <s v="P1069"/>
    <n v="3"/>
    <n v="28140.95"/>
    <n v="4176.26"/>
    <n v="15612.17"/>
    <x v="2"/>
    <x v="4"/>
    <x v="2"/>
    <d v="2025-10-25T00:00:00"/>
    <x v="10"/>
    <x v="1"/>
    <s v="Corporate"/>
  </r>
  <r>
    <x v="1353"/>
    <s v="P1069"/>
    <n v="4"/>
    <n v="35305.230000000003"/>
    <n v="4640.09"/>
    <n v="16744.870000000003"/>
    <x v="0"/>
    <x v="4"/>
    <x v="2"/>
    <d v="2025-10-28T00:00:00"/>
    <x v="10"/>
    <x v="0"/>
    <s v="Corporate"/>
  </r>
  <r>
    <x v="1345"/>
    <s v="P1070"/>
    <n v="4"/>
    <n v="35389.86"/>
    <n v="10188.6"/>
    <n v="-5364.5400000000009"/>
    <x v="1"/>
    <x v="2"/>
    <x v="1"/>
    <d v="2025-10-12T00:00:00"/>
    <x v="10"/>
    <x v="0"/>
    <s v="Small Business"/>
  </r>
  <r>
    <x v="1311"/>
    <s v="P1070"/>
    <n v="4"/>
    <n v="37646.44"/>
    <n v="10188.6"/>
    <n v="-3107.9599999999991"/>
    <x v="2"/>
    <x v="2"/>
    <x v="2"/>
    <d v="2025-10-25T00:00:00"/>
    <x v="10"/>
    <x v="0"/>
    <s v="Corporate"/>
  </r>
  <r>
    <x v="1451"/>
    <s v="P1071"/>
    <n v="3"/>
    <n v="9259.8799999999992"/>
    <n v="1397.32"/>
    <n v="5067.9199999999992"/>
    <x v="0"/>
    <x v="0"/>
    <x v="0"/>
    <d v="2025-10-03T00:00:00"/>
    <x v="10"/>
    <x v="2"/>
    <s v="Consumer"/>
  </r>
  <r>
    <x v="1407"/>
    <s v="P1071"/>
    <n v="1"/>
    <n v="2536.04"/>
    <n v="11118.8"/>
    <n v="-8582.7599999999984"/>
    <x v="1"/>
    <x v="0"/>
    <x v="2"/>
    <d v="2025-10-18T00:00:00"/>
    <x v="10"/>
    <x v="0"/>
    <s v="Corporate"/>
  </r>
  <r>
    <x v="1379"/>
    <s v="P1072"/>
    <n v="2"/>
    <n v="8172.43"/>
    <n v="3861.49"/>
    <n v="449.45000000000073"/>
    <x v="0"/>
    <x v="3"/>
    <x v="0"/>
    <d v="2025-10-10T00:00:00"/>
    <x v="10"/>
    <x v="0"/>
    <s v="Consumer"/>
  </r>
  <r>
    <x v="1450"/>
    <s v="P1072"/>
    <n v="4"/>
    <n v="17114.169999999998"/>
    <n v="4539.2"/>
    <n v="-1042.630000000001"/>
    <x v="2"/>
    <x v="3"/>
    <x v="2"/>
    <d v="2025-10-21T00:00:00"/>
    <x v="10"/>
    <x v="1"/>
    <s v="Corporate"/>
  </r>
  <r>
    <x v="1317"/>
    <s v="P1072"/>
    <n v="3"/>
    <n v="12319.62"/>
    <n v="4591.42"/>
    <n v="-1454.6399999999994"/>
    <x v="0"/>
    <x v="3"/>
    <x v="2"/>
    <d v="2025-10-29T00:00:00"/>
    <x v="10"/>
    <x v="2"/>
    <s v="Corporate"/>
  </r>
  <r>
    <x v="1364"/>
    <s v="P1073"/>
    <n v="2"/>
    <n v="31865.02"/>
    <n v="11939.07"/>
    <n v="7986.880000000001"/>
    <x v="1"/>
    <x v="0"/>
    <x v="0"/>
    <d v="2025-10-20T00:00:00"/>
    <x v="10"/>
    <x v="0"/>
    <s v="Consumer"/>
  </r>
  <r>
    <x v="1453"/>
    <s v="P1073"/>
    <n v="4"/>
    <n v="65474.09"/>
    <n v="6612.77"/>
    <n v="39023.009999999995"/>
    <x v="1"/>
    <x v="0"/>
    <x v="2"/>
    <d v="2025-10-03T00:00:00"/>
    <x v="10"/>
    <x v="0"/>
    <s v="Corporate"/>
  </r>
  <r>
    <x v="1454"/>
    <s v="P1073"/>
    <n v="3"/>
    <n v="40807.339999999997"/>
    <n v="1946.27"/>
    <n v="34968.53"/>
    <x v="0"/>
    <x v="0"/>
    <x v="2"/>
    <d v="2025-10-31T00:00:00"/>
    <x v="10"/>
    <x v="3"/>
    <s v="Corporate"/>
  </r>
  <r>
    <x v="1281"/>
    <s v="P1073"/>
    <n v="1"/>
    <n v="14954.73"/>
    <n v="516.61"/>
    <n v="14438.119999999999"/>
    <x v="2"/>
    <x v="0"/>
    <x v="0"/>
    <d v="2025-10-07T00:00:00"/>
    <x v="10"/>
    <x v="0"/>
    <s v="Consumer"/>
  </r>
  <r>
    <x v="1440"/>
    <s v="P1073"/>
    <n v="3"/>
    <n v="34828.1"/>
    <n v="3075.85"/>
    <n v="25600.55"/>
    <x v="1"/>
    <x v="0"/>
    <x v="0"/>
    <d v="2025-10-14T00:00:00"/>
    <x v="10"/>
    <x v="1"/>
    <s v="Consumer"/>
  </r>
  <r>
    <x v="1455"/>
    <s v="P1073"/>
    <n v="1"/>
    <n v="12594.4"/>
    <n v="4370.8"/>
    <n v="8223.5999999999985"/>
    <x v="2"/>
    <x v="0"/>
    <x v="2"/>
    <d v="2025-10-12T00:00:00"/>
    <x v="10"/>
    <x v="3"/>
    <s v="Corporate"/>
  </r>
  <r>
    <x v="1456"/>
    <s v="P1073"/>
    <n v="2"/>
    <n v="31952.639999999999"/>
    <n v="9947.76"/>
    <n v="12057.119999999999"/>
    <x v="0"/>
    <x v="0"/>
    <x v="1"/>
    <d v="2025-10-26T00:00:00"/>
    <x v="10"/>
    <x v="0"/>
    <s v="Small Business"/>
  </r>
  <r>
    <x v="1457"/>
    <s v="P1074"/>
    <n v="1"/>
    <n v="6574.39"/>
    <n v="6579.03"/>
    <n v="-4.6399999999994179"/>
    <x v="2"/>
    <x v="0"/>
    <x v="0"/>
    <d v="2025-09-18T00:00:00"/>
    <x v="11"/>
    <x v="0"/>
    <s v="Consumer"/>
  </r>
  <r>
    <x v="1312"/>
    <s v="P1074"/>
    <n v="4"/>
    <n v="24039.58"/>
    <n v="10361.65"/>
    <n v="-17407.019999999997"/>
    <x v="0"/>
    <x v="0"/>
    <x v="0"/>
    <d v="2025-09-12T00:00:00"/>
    <x v="11"/>
    <x v="0"/>
    <s v="Consumer"/>
  </r>
  <r>
    <x v="1369"/>
    <s v="P1074"/>
    <n v="4"/>
    <n v="24526.66"/>
    <n v="2831.41"/>
    <n v="13201.02"/>
    <x v="0"/>
    <x v="0"/>
    <x v="0"/>
    <d v="2025-09-29T00:00:00"/>
    <x v="11"/>
    <x v="0"/>
    <s v="Consumer"/>
  </r>
  <r>
    <x v="1388"/>
    <s v="P1075"/>
    <n v="4"/>
    <n v="59514.720000000001"/>
    <n v="9148.31"/>
    <n v="22921.480000000003"/>
    <x v="1"/>
    <x v="5"/>
    <x v="2"/>
    <d v="2025-09-10T00:00:00"/>
    <x v="11"/>
    <x v="1"/>
    <s v="Corporate"/>
  </r>
  <r>
    <x v="1396"/>
    <s v="P1075"/>
    <n v="2"/>
    <n v="29414.81"/>
    <n v="10692.38"/>
    <n v="8030.0500000000029"/>
    <x v="1"/>
    <x v="5"/>
    <x v="0"/>
    <d v="2025-09-08T00:00:00"/>
    <x v="11"/>
    <x v="0"/>
    <s v="Consumer"/>
  </r>
  <r>
    <x v="1270"/>
    <s v="P1076"/>
    <n v="3"/>
    <n v="40374.730000000003"/>
    <n v="2112.6999999999998"/>
    <n v="34036.630000000005"/>
    <x v="0"/>
    <x v="2"/>
    <x v="1"/>
    <d v="2025-09-25T00:00:00"/>
    <x v="11"/>
    <x v="0"/>
    <s v="Small Business"/>
  </r>
  <r>
    <x v="1458"/>
    <s v="P1076"/>
    <n v="2"/>
    <n v="26948.92"/>
    <n v="7802.03"/>
    <n v="11344.859999999999"/>
    <x v="1"/>
    <x v="2"/>
    <x v="0"/>
    <d v="2025-09-16T00:00:00"/>
    <x v="11"/>
    <x v="0"/>
    <s v="Consumer"/>
  </r>
  <r>
    <x v="1459"/>
    <s v="P1076"/>
    <n v="1"/>
    <n v="11468.53"/>
    <n v="680.62"/>
    <n v="10787.91"/>
    <x v="0"/>
    <x v="2"/>
    <x v="2"/>
    <d v="2025-09-30T00:00:00"/>
    <x v="11"/>
    <x v="0"/>
    <s v="Corporate"/>
  </r>
  <r>
    <x v="1450"/>
    <s v="P1076"/>
    <n v="2"/>
    <n v="20204.71"/>
    <n v="6279.29"/>
    <n v="7646.1299999999992"/>
    <x v="0"/>
    <x v="2"/>
    <x v="2"/>
    <d v="2025-09-30T00:00:00"/>
    <x v="11"/>
    <x v="1"/>
    <s v="Corporate"/>
  </r>
  <r>
    <x v="1352"/>
    <s v="P1076"/>
    <n v="1"/>
    <n v="12150.49"/>
    <n v="4640.09"/>
    <n v="7510.4"/>
    <x v="1"/>
    <x v="2"/>
    <x v="0"/>
    <d v="2025-09-06T00:00:00"/>
    <x v="11"/>
    <x v="0"/>
    <s v="Consumer"/>
  </r>
  <r>
    <x v="1323"/>
    <s v="P1077"/>
    <n v="1"/>
    <n v="3143.34"/>
    <n v="229.52"/>
    <n v="2913.82"/>
    <x v="0"/>
    <x v="2"/>
    <x v="2"/>
    <d v="2025-09-24T00:00:00"/>
    <x v="11"/>
    <x v="0"/>
    <s v="Corporate"/>
  </r>
  <r>
    <x v="1460"/>
    <s v="P1077"/>
    <n v="4"/>
    <n v="11857.45"/>
    <n v="10188.6"/>
    <n v="-28896.95"/>
    <x v="0"/>
    <x v="2"/>
    <x v="0"/>
    <d v="2025-09-22T00:00:00"/>
    <x v="11"/>
    <x v="0"/>
    <s v="Consumer"/>
  </r>
  <r>
    <x v="1409"/>
    <s v="P1077"/>
    <n v="2"/>
    <n v="6817.35"/>
    <n v="6443.36"/>
    <n v="-6069.369999999999"/>
    <x v="0"/>
    <x v="2"/>
    <x v="0"/>
    <d v="2025-09-09T00:00:00"/>
    <x v="11"/>
    <x v="2"/>
    <s v="Consumer"/>
  </r>
  <r>
    <x v="1461"/>
    <s v="P1077"/>
    <n v="1"/>
    <n v="3021.16"/>
    <n v="6782.31"/>
    <n v="-3761.1500000000005"/>
    <x v="2"/>
    <x v="2"/>
    <x v="0"/>
    <d v="2025-09-19T00:00:00"/>
    <x v="11"/>
    <x v="0"/>
    <s v="Consumer"/>
  </r>
  <r>
    <x v="1273"/>
    <s v="P1078"/>
    <n v="3"/>
    <n v="22121.53"/>
    <n v="11668.5"/>
    <n v="-12883.970000000001"/>
    <x v="1"/>
    <x v="2"/>
    <x v="0"/>
    <d v="2025-09-11T00:00:00"/>
    <x v="11"/>
    <x v="0"/>
    <s v="Consumer"/>
  </r>
  <r>
    <x v="1373"/>
    <s v="P1078"/>
    <n v="4"/>
    <n v="31523.24"/>
    <n v="1892.68"/>
    <n v="23952.52"/>
    <x v="1"/>
    <x v="2"/>
    <x v="0"/>
    <d v="2025-09-10T00:00:00"/>
    <x v="11"/>
    <x v="0"/>
    <s v="Consumer"/>
  </r>
  <r>
    <x v="1462"/>
    <s v="P1079"/>
    <n v="3"/>
    <n v="37289.69"/>
    <n v="10050.44"/>
    <n v="7138.3700000000026"/>
    <x v="2"/>
    <x v="5"/>
    <x v="1"/>
    <d v="2025-09-30T00:00:00"/>
    <x v="11"/>
    <x v="0"/>
    <s v="Small Business"/>
  </r>
  <r>
    <x v="1316"/>
    <s v="P1079"/>
    <n v="3"/>
    <n v="32792.589999999997"/>
    <n v="10050.44"/>
    <n v="2641.2699999999968"/>
    <x v="1"/>
    <x v="5"/>
    <x v="0"/>
    <d v="2025-09-15T00:00:00"/>
    <x v="11"/>
    <x v="2"/>
    <s v="Consumer"/>
  </r>
  <r>
    <x v="1271"/>
    <s v="P1079"/>
    <n v="2"/>
    <n v="20951"/>
    <n v="4591.42"/>
    <n v="11768.16"/>
    <x v="2"/>
    <x v="5"/>
    <x v="2"/>
    <d v="2025-09-14T00:00:00"/>
    <x v="11"/>
    <x v="2"/>
    <s v="Corporate"/>
  </r>
  <r>
    <x v="1422"/>
    <s v="P1079"/>
    <n v="2"/>
    <n v="21981.55"/>
    <n v="11939.07"/>
    <n v="-1896.5900000000001"/>
    <x v="0"/>
    <x v="5"/>
    <x v="0"/>
    <d v="2025-09-03T00:00:00"/>
    <x v="11"/>
    <x v="0"/>
    <s v="Consumer"/>
  </r>
  <r>
    <x v="1454"/>
    <s v="P1080"/>
    <n v="2"/>
    <n v="8686.69"/>
    <n v="7341.5"/>
    <n v="-5996.3099999999995"/>
    <x v="1"/>
    <x v="1"/>
    <x v="2"/>
    <d v="2025-09-12T00:00:00"/>
    <x v="11"/>
    <x v="3"/>
    <s v="Corporate"/>
  </r>
  <r>
    <x v="1463"/>
    <s v="P1080"/>
    <n v="1"/>
    <n v="4047.95"/>
    <n v="1946.27"/>
    <n v="2101.6799999999998"/>
    <x v="0"/>
    <x v="1"/>
    <x v="0"/>
    <d v="2025-09-17T00:00:00"/>
    <x v="11"/>
    <x v="3"/>
    <s v="Consumer"/>
  </r>
  <r>
    <x v="1464"/>
    <s v="P1080"/>
    <n v="1"/>
    <n v="3396.97"/>
    <n v="516.61"/>
    <n v="2880.3599999999997"/>
    <x v="0"/>
    <x v="1"/>
    <x v="1"/>
    <d v="2025-09-20T00:00:00"/>
    <x v="11"/>
    <x v="0"/>
    <s v="Small Business"/>
  </r>
  <r>
    <x v="1327"/>
    <s v="P1080"/>
    <n v="4"/>
    <n v="15590.91"/>
    <n v="11653.29"/>
    <n v="-31022.250000000004"/>
    <x v="1"/>
    <x v="1"/>
    <x v="0"/>
    <d v="2025-09-21T00:00:00"/>
    <x v="11"/>
    <x v="0"/>
    <s v="Consumer"/>
  </r>
  <r>
    <x v="1348"/>
    <s v="P1080"/>
    <n v="4"/>
    <n v="14599.67"/>
    <n v="11653.29"/>
    <n v="-32013.490000000005"/>
    <x v="1"/>
    <x v="1"/>
    <x v="0"/>
    <d v="2025-09-19T00:00:00"/>
    <x v="11"/>
    <x v="0"/>
    <s v="Consumer"/>
  </r>
  <r>
    <x v="1465"/>
    <s v="P1080"/>
    <n v="4"/>
    <n v="17277.599999999999"/>
    <n v="9316.44"/>
    <n v="-19988.160000000003"/>
    <x v="0"/>
    <x v="1"/>
    <x v="1"/>
    <d v="2025-09-19T00:00:00"/>
    <x v="11"/>
    <x v="3"/>
    <s v="Small Business"/>
  </r>
  <r>
    <x v="1466"/>
    <s v="P1080"/>
    <n v="3"/>
    <n v="13682.6"/>
    <n v="6457.25"/>
    <n v="-5689.15"/>
    <x v="1"/>
    <x v="1"/>
    <x v="0"/>
    <d v="2025-09-28T00:00:00"/>
    <x v="11"/>
    <x v="0"/>
    <s v="Consumer"/>
  </r>
  <r>
    <x v="1402"/>
    <s v="P1080"/>
    <n v="2"/>
    <n v="7634.77"/>
    <n v="2144.79"/>
    <n v="3345.1900000000005"/>
    <x v="0"/>
    <x v="1"/>
    <x v="2"/>
    <d v="2025-09-03T00:00:00"/>
    <x v="11"/>
    <x v="0"/>
    <s v="Corporate"/>
  </r>
  <r>
    <x v="1436"/>
    <s v="P1080"/>
    <n v="4"/>
    <n v="15274.91"/>
    <n v="6163.24"/>
    <n v="-9378.0499999999993"/>
    <x v="1"/>
    <x v="1"/>
    <x v="0"/>
    <d v="2025-09-26T00:00:00"/>
    <x v="11"/>
    <x v="2"/>
    <s v="Consumer"/>
  </r>
  <r>
    <x v="1467"/>
    <s v="P1001"/>
    <n v="4"/>
    <n v="24789.23"/>
    <n v="10244.32"/>
    <n v="-16188.05"/>
    <x v="0"/>
    <x v="0"/>
    <x v="0"/>
    <d v="2025-04-23T00:00:00"/>
    <x v="0"/>
    <x v="3"/>
    <s v="Consumer"/>
  </r>
  <r>
    <x v="1468"/>
    <s v="P1001"/>
    <n v="1"/>
    <n v="6090.93"/>
    <n v="4936.1899999999996"/>
    <n v="1154.7400000000007"/>
    <x v="2"/>
    <x v="0"/>
    <x v="0"/>
    <d v="2025-04-23T00:00:00"/>
    <x v="0"/>
    <x v="0"/>
    <s v="Consumer"/>
  </r>
  <r>
    <x v="1469"/>
    <s v="P1001"/>
    <n v="1"/>
    <n v="6432.9"/>
    <n v="1069.73"/>
    <n v="5363.17"/>
    <x v="2"/>
    <x v="0"/>
    <x v="1"/>
    <d v="2025-04-06T00:00:00"/>
    <x v="0"/>
    <x v="0"/>
    <s v="Small Business"/>
  </r>
  <r>
    <x v="1470"/>
    <s v="P1001"/>
    <n v="3"/>
    <n v="21063.55"/>
    <n v="7144.88"/>
    <n v="-371.09000000000015"/>
    <x v="0"/>
    <x v="0"/>
    <x v="0"/>
    <d v="2025-04-11T00:00:00"/>
    <x v="0"/>
    <x v="1"/>
    <s v="Consumer"/>
  </r>
  <r>
    <x v="1471"/>
    <s v="P1001"/>
    <n v="4"/>
    <n v="23660.93"/>
    <n v="7144.88"/>
    <n v="-4918.59"/>
    <x v="0"/>
    <x v="0"/>
    <x v="2"/>
    <d v="2025-04-10T00:00:00"/>
    <x v="0"/>
    <x v="1"/>
    <s v="Corporate"/>
  </r>
  <r>
    <x v="1472"/>
    <s v="P1001"/>
    <n v="1"/>
    <n v="6689.87"/>
    <n v="4703.24"/>
    <n v="1986.63"/>
    <x v="0"/>
    <x v="0"/>
    <x v="0"/>
    <d v="2025-04-16T00:00:00"/>
    <x v="0"/>
    <x v="0"/>
    <s v="Consumer"/>
  </r>
  <r>
    <x v="1473"/>
    <s v="P1001"/>
    <n v="3"/>
    <n v="22911.37"/>
    <n v="7014.31"/>
    <n v="1868.4399999999987"/>
    <x v="0"/>
    <x v="0"/>
    <x v="0"/>
    <d v="2025-04-21T00:00:00"/>
    <x v="0"/>
    <x v="3"/>
    <s v="Consumer"/>
  </r>
  <r>
    <x v="1474"/>
    <s v="P1001"/>
    <n v="4"/>
    <n v="25754.3"/>
    <n v="9148.31"/>
    <n v="-10838.939999999999"/>
    <x v="0"/>
    <x v="0"/>
    <x v="2"/>
    <d v="2025-04-10T00:00:00"/>
    <x v="0"/>
    <x v="0"/>
    <s v="Corporate"/>
  </r>
  <r>
    <x v="1475"/>
    <s v="P1001"/>
    <n v="2"/>
    <n v="15002.05"/>
    <n v="9148.31"/>
    <n v="-3294.5699999999997"/>
    <x v="0"/>
    <x v="0"/>
    <x v="0"/>
    <d v="2025-04-01T00:00:00"/>
    <x v="0"/>
    <x v="0"/>
    <s v="Consumer"/>
  </r>
  <r>
    <x v="1476"/>
    <s v="P1002"/>
    <n v="4"/>
    <n v="58134.14"/>
    <n v="10692.38"/>
    <n v="15364.620000000003"/>
    <x v="0"/>
    <x v="0"/>
    <x v="2"/>
    <d v="2025-04-17T00:00:00"/>
    <x v="0"/>
    <x v="0"/>
    <s v="Corporate"/>
  </r>
  <r>
    <x v="1477"/>
    <s v="P1002"/>
    <n v="4"/>
    <n v="55794.54"/>
    <n v="295.87"/>
    <n v="54611.06"/>
    <x v="0"/>
    <x v="0"/>
    <x v="0"/>
    <d v="2025-04-16T00:00:00"/>
    <x v="0"/>
    <x v="0"/>
    <s v="Consumer"/>
  </r>
  <r>
    <x v="1478"/>
    <s v="P1002"/>
    <n v="4"/>
    <n v="49034.96"/>
    <n v="4535.12"/>
    <n v="30894.48"/>
    <x v="0"/>
    <x v="0"/>
    <x v="0"/>
    <d v="2025-04-17T00:00:00"/>
    <x v="0"/>
    <x v="0"/>
    <s v="Consumer"/>
  </r>
  <r>
    <x v="1479"/>
    <s v="P1002"/>
    <n v="3"/>
    <n v="42863.95"/>
    <n v="2112.6999999999998"/>
    <n v="36525.85"/>
    <x v="0"/>
    <x v="0"/>
    <x v="2"/>
    <d v="2025-04-11T00:00:00"/>
    <x v="0"/>
    <x v="1"/>
    <s v="Corporate"/>
  </r>
  <r>
    <x v="1480"/>
    <s v="P1003"/>
    <n v="3"/>
    <n v="18885.080000000002"/>
    <n v="11367.74"/>
    <n v="-15218.14"/>
    <x v="1"/>
    <x v="0"/>
    <x v="2"/>
    <d v="2025-04-11T00:00:00"/>
    <x v="0"/>
    <x v="0"/>
    <s v="Corporate"/>
  </r>
  <r>
    <x v="1481"/>
    <s v="P1003"/>
    <n v="1"/>
    <n v="7979.63"/>
    <n v="10188.6"/>
    <n v="-2208.9700000000003"/>
    <x v="1"/>
    <x v="0"/>
    <x v="2"/>
    <d v="2025-04-08T00:00:00"/>
    <x v="0"/>
    <x v="0"/>
    <s v="Corporate"/>
  </r>
  <r>
    <x v="1482"/>
    <s v="P1004"/>
    <n v="1"/>
    <n v="1288.97"/>
    <n v="6782.31"/>
    <n v="-5493.34"/>
    <x v="2"/>
    <x v="1"/>
    <x v="0"/>
    <d v="2025-04-07T00:00:00"/>
    <x v="0"/>
    <x v="0"/>
    <s v="Consumer"/>
  </r>
  <r>
    <x v="1483"/>
    <s v="P1004"/>
    <n v="3"/>
    <n v="4027.22"/>
    <n v="11668.5"/>
    <n v="-30978.28"/>
    <x v="2"/>
    <x v="1"/>
    <x v="0"/>
    <d v="2025-04-16T00:00:00"/>
    <x v="0"/>
    <x v="3"/>
    <s v="Consumer"/>
  </r>
  <r>
    <x v="1484"/>
    <s v="P1004"/>
    <n v="3"/>
    <n v="3693.45"/>
    <n v="11668.5"/>
    <n v="-31312.05"/>
    <x v="1"/>
    <x v="1"/>
    <x v="0"/>
    <d v="2025-04-18T00:00:00"/>
    <x v="0"/>
    <x v="0"/>
    <s v="Consumer"/>
  </r>
  <r>
    <x v="1485"/>
    <s v="P1005"/>
    <n v="3"/>
    <n v="26896.22"/>
    <n v="6453.17"/>
    <n v="7536.7099999999991"/>
    <x v="1"/>
    <x v="0"/>
    <x v="2"/>
    <d v="2025-04-02T00:00:00"/>
    <x v="0"/>
    <x v="0"/>
    <s v="Corporate"/>
  </r>
  <r>
    <x v="1486"/>
    <s v="P1005"/>
    <n v="1"/>
    <n v="9269.0400000000009"/>
    <n v="5057.68"/>
    <n v="4211.3600000000006"/>
    <x v="0"/>
    <x v="0"/>
    <x v="1"/>
    <d v="2025-04-30T00:00:00"/>
    <x v="0"/>
    <x v="1"/>
    <s v="Small Business"/>
  </r>
  <r>
    <x v="1487"/>
    <s v="P1005"/>
    <n v="3"/>
    <n v="29136.41"/>
    <n v="4835.8999999999996"/>
    <n v="14628.710000000001"/>
    <x v="2"/>
    <x v="0"/>
    <x v="0"/>
    <d v="2025-04-18T00:00:00"/>
    <x v="0"/>
    <x v="3"/>
    <s v="Consumer"/>
  </r>
  <r>
    <x v="1488"/>
    <s v="P1005"/>
    <n v="2"/>
    <n v="19931.96"/>
    <n v="3861.49"/>
    <n v="12208.98"/>
    <x v="0"/>
    <x v="0"/>
    <x v="2"/>
    <d v="2025-04-20T00:00:00"/>
    <x v="0"/>
    <x v="3"/>
    <s v="Corporate"/>
  </r>
  <r>
    <x v="1489"/>
    <s v="P1005"/>
    <n v="3"/>
    <n v="23532.95"/>
    <n v="3861.49"/>
    <n v="11948.480000000001"/>
    <x v="0"/>
    <x v="0"/>
    <x v="1"/>
    <d v="2025-04-08T00:00:00"/>
    <x v="0"/>
    <x v="0"/>
    <s v="Small Business"/>
  </r>
  <r>
    <x v="1490"/>
    <s v="P1005"/>
    <n v="1"/>
    <n v="8862.2199999999993"/>
    <n v="5931.04"/>
    <n v="2931.1799999999994"/>
    <x v="2"/>
    <x v="0"/>
    <x v="0"/>
    <d v="2025-04-09T00:00:00"/>
    <x v="0"/>
    <x v="0"/>
    <s v="Consumer"/>
  </r>
  <r>
    <x v="1491"/>
    <s v="P1005"/>
    <n v="3"/>
    <n v="32083.11"/>
    <n v="4539.2"/>
    <n v="18465.510000000002"/>
    <x v="1"/>
    <x v="0"/>
    <x v="0"/>
    <d v="2025-04-10T00:00:00"/>
    <x v="0"/>
    <x v="0"/>
    <s v="Consumer"/>
  </r>
  <r>
    <x v="1475"/>
    <s v="P1005"/>
    <n v="4"/>
    <n v="30323.13"/>
    <n v="4591.42"/>
    <n v="11957.45"/>
    <x v="1"/>
    <x v="0"/>
    <x v="0"/>
    <d v="2025-04-14T00:00:00"/>
    <x v="0"/>
    <x v="0"/>
    <s v="Consumer"/>
  </r>
  <r>
    <x v="1492"/>
    <s v="P1007"/>
    <n v="3"/>
    <n v="32482.06"/>
    <n v="4370.8"/>
    <n v="19369.66"/>
    <x v="0"/>
    <x v="0"/>
    <x v="0"/>
    <d v="2025-04-24T00:00:00"/>
    <x v="0"/>
    <x v="2"/>
    <s v="Consumer"/>
  </r>
  <r>
    <x v="1493"/>
    <s v="P1007"/>
    <n v="3"/>
    <n v="34955.67"/>
    <n v="9947.76"/>
    <n v="5112.3899999999994"/>
    <x v="0"/>
    <x v="0"/>
    <x v="0"/>
    <d v="2025-04-27T00:00:00"/>
    <x v="0"/>
    <x v="0"/>
    <s v="Consumer"/>
  </r>
  <r>
    <x v="1494"/>
    <s v="P1007"/>
    <n v="4"/>
    <n v="32898.15"/>
    <n v="9947.76"/>
    <n v="-6892.8899999999994"/>
    <x v="0"/>
    <x v="0"/>
    <x v="0"/>
    <d v="2025-04-22T00:00:00"/>
    <x v="0"/>
    <x v="3"/>
    <s v="Consumer"/>
  </r>
  <r>
    <x v="1495"/>
    <s v="P1008"/>
    <n v="4"/>
    <n v="16086.5"/>
    <n v="10244.32"/>
    <n v="-24890.78"/>
    <x v="0"/>
    <x v="3"/>
    <x v="0"/>
    <d v="2025-08-14T00:00:00"/>
    <x v="1"/>
    <x v="3"/>
    <s v="Consumer"/>
  </r>
  <r>
    <x v="1477"/>
    <s v="P1008"/>
    <n v="4"/>
    <n v="14352.14"/>
    <n v="10244.32"/>
    <n v="-26625.14"/>
    <x v="1"/>
    <x v="3"/>
    <x v="0"/>
    <d v="2025-08-18T00:00:00"/>
    <x v="1"/>
    <x v="0"/>
    <s v="Consumer"/>
  </r>
  <r>
    <x v="1496"/>
    <s v="P1008"/>
    <n v="1"/>
    <n v="4345.03"/>
    <n v="1069.73"/>
    <n v="3275.2999999999997"/>
    <x v="0"/>
    <x v="3"/>
    <x v="2"/>
    <d v="2025-08-19T00:00:00"/>
    <x v="1"/>
    <x v="3"/>
    <s v="Corporate"/>
  </r>
  <r>
    <x v="1497"/>
    <s v="P1008"/>
    <n v="3"/>
    <n v="11306.49"/>
    <n v="6579.03"/>
    <n v="-8430.6"/>
    <x v="2"/>
    <x v="3"/>
    <x v="0"/>
    <d v="2025-08-10T00:00:00"/>
    <x v="1"/>
    <x v="0"/>
    <s v="Consumer"/>
  </r>
  <r>
    <x v="1493"/>
    <s v="P1008"/>
    <n v="1"/>
    <n v="4671.03"/>
    <n v="6579.03"/>
    <n v="-1908"/>
    <x v="0"/>
    <x v="3"/>
    <x v="0"/>
    <d v="2025-08-14T00:00:00"/>
    <x v="1"/>
    <x v="0"/>
    <s v="Consumer"/>
  </r>
  <r>
    <x v="1490"/>
    <s v="P1008"/>
    <n v="2"/>
    <n v="8549.33"/>
    <n v="2831.41"/>
    <n v="2886.51"/>
    <x v="0"/>
    <x v="3"/>
    <x v="0"/>
    <d v="2025-08-26T00:00:00"/>
    <x v="1"/>
    <x v="0"/>
    <s v="Consumer"/>
  </r>
  <r>
    <x v="1498"/>
    <s v="P1009"/>
    <n v="1"/>
    <n v="7248.96"/>
    <n v="295.87"/>
    <n v="6953.09"/>
    <x v="0"/>
    <x v="1"/>
    <x v="1"/>
    <d v="2025-08-17T00:00:00"/>
    <x v="1"/>
    <x v="0"/>
    <s v="Small Business"/>
  </r>
  <r>
    <x v="1499"/>
    <s v="P1009"/>
    <n v="2"/>
    <n v="11616.96"/>
    <n v="4535.12"/>
    <n v="2546.7199999999993"/>
    <x v="0"/>
    <x v="1"/>
    <x v="0"/>
    <d v="2025-08-11T00:00:00"/>
    <x v="1"/>
    <x v="0"/>
    <s v="Consumer"/>
  </r>
  <r>
    <x v="1500"/>
    <s v="P1009"/>
    <n v="4"/>
    <n v="27793.43"/>
    <n v="474.93"/>
    <n v="25893.71"/>
    <x v="0"/>
    <x v="1"/>
    <x v="0"/>
    <d v="2025-08-02T00:00:00"/>
    <x v="1"/>
    <x v="0"/>
    <s v="Consumer"/>
  </r>
  <r>
    <x v="1501"/>
    <s v="P1010"/>
    <n v="1"/>
    <n v="8420.4"/>
    <n v="680.62"/>
    <n v="7739.78"/>
    <x v="1"/>
    <x v="3"/>
    <x v="0"/>
    <d v="2025-08-04T00:00:00"/>
    <x v="1"/>
    <x v="3"/>
    <s v="Consumer"/>
  </r>
  <r>
    <x v="1502"/>
    <s v="P1010"/>
    <n v="3"/>
    <n v="25072.48"/>
    <n v="9178.6"/>
    <n v="-2463.3200000000033"/>
    <x v="2"/>
    <x v="3"/>
    <x v="2"/>
    <d v="2025-08-16T00:00:00"/>
    <x v="1"/>
    <x v="0"/>
    <s v="Corporate"/>
  </r>
  <r>
    <x v="1503"/>
    <s v="P1010"/>
    <n v="2"/>
    <n v="13661.6"/>
    <n v="4176.26"/>
    <n v="5309.08"/>
    <x v="1"/>
    <x v="3"/>
    <x v="0"/>
    <d v="2025-08-03T00:00:00"/>
    <x v="1"/>
    <x v="0"/>
    <s v="Consumer"/>
  </r>
  <r>
    <x v="1504"/>
    <s v="P1010"/>
    <n v="4"/>
    <n v="26436.14"/>
    <n v="229.52"/>
    <n v="25518.059999999998"/>
    <x v="1"/>
    <x v="3"/>
    <x v="0"/>
    <d v="2025-08-19T00:00:00"/>
    <x v="1"/>
    <x v="0"/>
    <s v="Consumer"/>
  </r>
  <r>
    <x v="1505"/>
    <s v="P1010"/>
    <n v="1"/>
    <n v="7854.23"/>
    <n v="9531.89"/>
    <n v="-1677.6599999999999"/>
    <x v="2"/>
    <x v="3"/>
    <x v="0"/>
    <d v="2025-08-15T00:00:00"/>
    <x v="1"/>
    <x v="0"/>
    <s v="Consumer"/>
  </r>
  <r>
    <x v="1506"/>
    <s v="P1010"/>
    <n v="2"/>
    <n v="16315.89"/>
    <n v="9531.89"/>
    <n v="-2747.8899999999994"/>
    <x v="1"/>
    <x v="3"/>
    <x v="1"/>
    <d v="2025-08-31T00:00:00"/>
    <x v="1"/>
    <x v="3"/>
    <s v="Small Business"/>
  </r>
  <r>
    <x v="1507"/>
    <s v="P1011"/>
    <n v="1"/>
    <n v="10701.4"/>
    <n v="10188.6"/>
    <n v="512.79999999999927"/>
    <x v="2"/>
    <x v="0"/>
    <x v="0"/>
    <d v="2025-08-06T00:00:00"/>
    <x v="1"/>
    <x v="0"/>
    <s v="Consumer"/>
  </r>
  <r>
    <x v="1508"/>
    <s v="P1011"/>
    <n v="1"/>
    <n v="11213.7"/>
    <n v="10124.42"/>
    <n v="1089.2800000000007"/>
    <x v="0"/>
    <x v="0"/>
    <x v="0"/>
    <d v="2025-08-20T00:00:00"/>
    <x v="1"/>
    <x v="0"/>
    <s v="Consumer"/>
  </r>
  <r>
    <x v="1509"/>
    <s v="P1011"/>
    <n v="3"/>
    <n v="32107.18"/>
    <n v="6782.31"/>
    <n v="11760.25"/>
    <x v="2"/>
    <x v="0"/>
    <x v="0"/>
    <d v="2025-08-03T00:00:00"/>
    <x v="1"/>
    <x v="0"/>
    <s v="Consumer"/>
  </r>
  <r>
    <x v="1510"/>
    <s v="P1011"/>
    <n v="4"/>
    <n v="34893.17"/>
    <n v="2857.57"/>
    <n v="23462.89"/>
    <x v="0"/>
    <x v="0"/>
    <x v="1"/>
    <d v="2025-08-09T00:00:00"/>
    <x v="1"/>
    <x v="0"/>
    <s v="Small Business"/>
  </r>
  <r>
    <x v="1504"/>
    <s v="P1011"/>
    <n v="1"/>
    <n v="9813.92"/>
    <n v="11732.81"/>
    <n v="-1918.8899999999994"/>
    <x v="0"/>
    <x v="0"/>
    <x v="0"/>
    <d v="2025-08-06T00:00:00"/>
    <x v="1"/>
    <x v="0"/>
    <s v="Consumer"/>
  </r>
  <r>
    <x v="1511"/>
    <s v="P1011"/>
    <n v="3"/>
    <n v="34322.410000000003"/>
    <n v="6453.17"/>
    <n v="14962.900000000001"/>
    <x v="1"/>
    <x v="0"/>
    <x v="2"/>
    <d v="2025-08-08T00:00:00"/>
    <x v="1"/>
    <x v="0"/>
    <s v="Corporate"/>
  </r>
  <r>
    <x v="1512"/>
    <s v="P1012"/>
    <n v="4"/>
    <n v="57285.919999999998"/>
    <n v="1326.73"/>
    <n v="51979"/>
    <x v="1"/>
    <x v="2"/>
    <x v="2"/>
    <d v="2025-08-04T00:00:00"/>
    <x v="1"/>
    <x v="0"/>
    <s v="Corporate"/>
  </r>
  <r>
    <x v="1513"/>
    <s v="P1012"/>
    <n v="2"/>
    <n v="21066.68"/>
    <n v="2625.04"/>
    <n v="15816.6"/>
    <x v="1"/>
    <x v="2"/>
    <x v="2"/>
    <d v="2025-08-07T00:00:00"/>
    <x v="1"/>
    <x v="0"/>
    <s v="Corporate"/>
  </r>
  <r>
    <x v="1514"/>
    <s v="P1012"/>
    <n v="4"/>
    <n v="51559.12"/>
    <n v="3861.49"/>
    <n v="36113.160000000003"/>
    <x v="0"/>
    <x v="2"/>
    <x v="0"/>
    <d v="2025-08-05T00:00:00"/>
    <x v="1"/>
    <x v="0"/>
    <s v="Consumer"/>
  </r>
  <r>
    <x v="1515"/>
    <s v="P1012"/>
    <n v="4"/>
    <n v="44249.37"/>
    <n v="5931.04"/>
    <n v="20525.210000000003"/>
    <x v="1"/>
    <x v="2"/>
    <x v="2"/>
    <d v="2025-08-14T00:00:00"/>
    <x v="1"/>
    <x v="0"/>
    <s v="Corporate"/>
  </r>
  <r>
    <x v="1516"/>
    <s v="P1012"/>
    <n v="2"/>
    <n v="27934.240000000002"/>
    <n v="1691.07"/>
    <n v="24552.100000000002"/>
    <x v="2"/>
    <x v="2"/>
    <x v="0"/>
    <d v="2025-08-19T00:00:00"/>
    <x v="1"/>
    <x v="0"/>
    <s v="Consumer"/>
  </r>
  <r>
    <x v="1517"/>
    <s v="P1012"/>
    <n v="2"/>
    <n v="24750.5"/>
    <n v="10050.44"/>
    <n v="4649.619999999999"/>
    <x v="0"/>
    <x v="2"/>
    <x v="2"/>
    <d v="2025-08-13T00:00:00"/>
    <x v="1"/>
    <x v="0"/>
    <s v="Corporate"/>
  </r>
  <r>
    <x v="1518"/>
    <s v="P1012"/>
    <n v="3"/>
    <n v="34294.949999999997"/>
    <n v="4539.2"/>
    <n v="20677.349999999999"/>
    <x v="1"/>
    <x v="2"/>
    <x v="0"/>
    <d v="2025-08-03T00:00:00"/>
    <x v="1"/>
    <x v="0"/>
    <s v="Consumer"/>
  </r>
  <r>
    <x v="1519"/>
    <s v="P1012"/>
    <n v="4"/>
    <n v="58729.49"/>
    <n v="4591.42"/>
    <n v="40363.81"/>
    <x v="0"/>
    <x v="2"/>
    <x v="2"/>
    <d v="2025-08-20T00:00:00"/>
    <x v="1"/>
    <x v="1"/>
    <s v="Corporate"/>
  </r>
  <r>
    <x v="1520"/>
    <s v="P1013"/>
    <n v="1"/>
    <n v="1662.85"/>
    <n v="7341.5"/>
    <n v="-5678.65"/>
    <x v="1"/>
    <x v="4"/>
    <x v="0"/>
    <d v="2025-08-23T00:00:00"/>
    <x v="1"/>
    <x v="0"/>
    <s v="Consumer"/>
  </r>
  <r>
    <x v="1521"/>
    <s v="P1013"/>
    <n v="2"/>
    <n v="4095.61"/>
    <n v="11764.29"/>
    <n v="-19432.97"/>
    <x v="1"/>
    <x v="4"/>
    <x v="2"/>
    <d v="2025-08-23T00:00:00"/>
    <x v="1"/>
    <x v="0"/>
    <s v="Corporate"/>
  </r>
  <r>
    <x v="1522"/>
    <s v="P1014"/>
    <n v="4"/>
    <n v="68901.02"/>
    <n v="2144.79"/>
    <n v="60321.86"/>
    <x v="1"/>
    <x v="5"/>
    <x v="2"/>
    <d v="2025-08-19T00:00:00"/>
    <x v="1"/>
    <x v="2"/>
    <s v="Corporate"/>
  </r>
  <r>
    <x v="1523"/>
    <s v="P1014"/>
    <n v="3"/>
    <n v="39754.21"/>
    <n v="3075.85"/>
    <n v="30526.66"/>
    <x v="1"/>
    <x v="5"/>
    <x v="0"/>
    <d v="2025-08-19T00:00:00"/>
    <x v="1"/>
    <x v="0"/>
    <s v="Consumer"/>
  </r>
  <r>
    <x v="1502"/>
    <s v="P1014"/>
    <n v="3"/>
    <n v="37579.54"/>
    <n v="10086.81"/>
    <n v="7319.1100000000006"/>
    <x v="1"/>
    <x v="5"/>
    <x v="2"/>
    <d v="2025-08-15T00:00:00"/>
    <x v="1"/>
    <x v="0"/>
    <s v="Corporate"/>
  </r>
  <r>
    <x v="1524"/>
    <s v="P1014"/>
    <n v="3"/>
    <n v="49847.82"/>
    <n v="8551.81"/>
    <n v="24192.39"/>
    <x v="1"/>
    <x v="5"/>
    <x v="0"/>
    <d v="2025-08-02T00:00:00"/>
    <x v="1"/>
    <x v="3"/>
    <s v="Consumer"/>
  </r>
  <r>
    <x v="1486"/>
    <s v="P1014"/>
    <n v="4"/>
    <n v="64409.01"/>
    <n v="8551.81"/>
    <n v="30201.770000000004"/>
    <x v="1"/>
    <x v="5"/>
    <x v="1"/>
    <d v="2025-08-24T00:00:00"/>
    <x v="1"/>
    <x v="1"/>
    <s v="Small Business"/>
  </r>
  <r>
    <x v="1525"/>
    <s v="P1014"/>
    <n v="1"/>
    <n v="16838.79"/>
    <n v="2249.48"/>
    <n v="14589.310000000001"/>
    <x v="1"/>
    <x v="5"/>
    <x v="2"/>
    <d v="2025-08-14T00:00:00"/>
    <x v="1"/>
    <x v="0"/>
    <s v="Corporate"/>
  </r>
  <r>
    <x v="1526"/>
    <s v="P1014"/>
    <n v="1"/>
    <n v="15477.91"/>
    <n v="6163.24"/>
    <n v="9314.67"/>
    <x v="0"/>
    <x v="5"/>
    <x v="1"/>
    <d v="2025-08-03T00:00:00"/>
    <x v="1"/>
    <x v="0"/>
    <s v="Small Business"/>
  </r>
  <r>
    <x v="1527"/>
    <s v="P1014"/>
    <n v="4"/>
    <n v="62655.87"/>
    <n v="6163.24"/>
    <n v="38002.910000000003"/>
    <x v="0"/>
    <x v="5"/>
    <x v="2"/>
    <d v="2025-08-25T00:00:00"/>
    <x v="1"/>
    <x v="0"/>
    <s v="Corporate"/>
  </r>
  <r>
    <x v="1528"/>
    <s v="P1014"/>
    <n v="4"/>
    <n v="50417.89"/>
    <n v="8177.04"/>
    <n v="17709.73"/>
    <x v="2"/>
    <x v="5"/>
    <x v="2"/>
    <d v="2025-08-30T00:00:00"/>
    <x v="1"/>
    <x v="0"/>
    <s v="Corporate"/>
  </r>
  <r>
    <x v="1529"/>
    <s v="P1015"/>
    <n v="2"/>
    <n v="832.21"/>
    <n v="1069.73"/>
    <n v="-1307.25"/>
    <x v="0"/>
    <x v="5"/>
    <x v="2"/>
    <d v="2025-12-24T00:00:00"/>
    <x v="2"/>
    <x v="0"/>
    <s v="Corporate"/>
  </r>
  <r>
    <x v="1530"/>
    <s v="P1015"/>
    <n v="2"/>
    <n v="705.93"/>
    <n v="6579.03"/>
    <n v="-12452.13"/>
    <x v="0"/>
    <x v="5"/>
    <x v="0"/>
    <d v="2025-12-20T00:00:00"/>
    <x v="2"/>
    <x v="0"/>
    <s v="Consumer"/>
  </r>
  <r>
    <x v="1503"/>
    <s v="P1015"/>
    <n v="4"/>
    <n v="1846.11"/>
    <n v="10361.65"/>
    <n v="-39600.49"/>
    <x v="0"/>
    <x v="5"/>
    <x v="0"/>
    <d v="2025-12-25T00:00:00"/>
    <x v="2"/>
    <x v="0"/>
    <s v="Consumer"/>
  </r>
  <r>
    <x v="1531"/>
    <s v="P1015"/>
    <n v="2"/>
    <n v="833.6"/>
    <n v="7144.88"/>
    <n v="-13456.16"/>
    <x v="0"/>
    <x v="5"/>
    <x v="0"/>
    <d v="2025-12-24T00:00:00"/>
    <x v="2"/>
    <x v="0"/>
    <s v="Consumer"/>
  </r>
  <r>
    <x v="1532"/>
    <s v="P1015"/>
    <n v="1"/>
    <n v="350.56"/>
    <n v="7144.88"/>
    <n v="-6794.32"/>
    <x v="0"/>
    <x v="5"/>
    <x v="2"/>
    <d v="2025-12-15T00:00:00"/>
    <x v="2"/>
    <x v="0"/>
    <s v="Corporate"/>
  </r>
  <r>
    <x v="1533"/>
    <s v="P1015"/>
    <n v="2"/>
    <n v="965.71"/>
    <n v="7144.88"/>
    <n v="-13324.05"/>
    <x v="0"/>
    <x v="5"/>
    <x v="2"/>
    <d v="2025-12-19T00:00:00"/>
    <x v="2"/>
    <x v="0"/>
    <s v="Corporate"/>
  </r>
  <r>
    <x v="1534"/>
    <s v="P1015"/>
    <n v="4"/>
    <n v="1366.3"/>
    <n v="9148.31"/>
    <n v="-35226.939999999995"/>
    <x v="0"/>
    <x v="5"/>
    <x v="0"/>
    <d v="2025-12-09T00:00:00"/>
    <x v="2"/>
    <x v="3"/>
    <s v="Consumer"/>
  </r>
  <r>
    <x v="1535"/>
    <s v="P1016"/>
    <n v="3"/>
    <n v="16483.95"/>
    <n v="4535.12"/>
    <n v="2878.59"/>
    <x v="0"/>
    <x v="0"/>
    <x v="0"/>
    <d v="2025-12-30T00:00:00"/>
    <x v="2"/>
    <x v="0"/>
    <s v="Consumer"/>
  </r>
  <r>
    <x v="1536"/>
    <s v="P1016"/>
    <n v="3"/>
    <n v="19804.849999999999"/>
    <n v="4535.12"/>
    <n v="6199.489999999998"/>
    <x v="0"/>
    <x v="0"/>
    <x v="0"/>
    <d v="2025-12-07T00:00:00"/>
    <x v="2"/>
    <x v="0"/>
    <s v="Consumer"/>
  </r>
  <r>
    <x v="1537"/>
    <s v="P1016"/>
    <n v="4"/>
    <n v="21746.14"/>
    <n v="474.93"/>
    <n v="19846.419999999998"/>
    <x v="1"/>
    <x v="0"/>
    <x v="0"/>
    <d v="2025-12-22T00:00:00"/>
    <x v="2"/>
    <x v="0"/>
    <s v="Consumer"/>
  </r>
  <r>
    <x v="1538"/>
    <s v="P1016"/>
    <n v="3"/>
    <n v="17994.75"/>
    <n v="4806.74"/>
    <n v="3574.5300000000007"/>
    <x v="0"/>
    <x v="0"/>
    <x v="0"/>
    <d v="2025-12-10T00:00:00"/>
    <x v="2"/>
    <x v="0"/>
    <s v="Consumer"/>
  </r>
  <r>
    <x v="1539"/>
    <s v="P1016"/>
    <n v="3"/>
    <n v="21120.18"/>
    <n v="6380.88"/>
    <n v="1977.5400000000009"/>
    <x v="1"/>
    <x v="0"/>
    <x v="2"/>
    <d v="2025-12-05T00:00:00"/>
    <x v="2"/>
    <x v="0"/>
    <s v="Corporate"/>
  </r>
  <r>
    <x v="1540"/>
    <s v="P1016"/>
    <n v="2"/>
    <n v="14607.31"/>
    <n v="6380.88"/>
    <n v="1845.5499999999993"/>
    <x v="1"/>
    <x v="0"/>
    <x v="0"/>
    <d v="2025-12-25T00:00:00"/>
    <x v="2"/>
    <x v="0"/>
    <s v="Consumer"/>
  </r>
  <r>
    <x v="1498"/>
    <s v="P1016"/>
    <n v="3"/>
    <n v="21169.53"/>
    <n v="2112.6999999999998"/>
    <n v="14831.43"/>
    <x v="2"/>
    <x v="0"/>
    <x v="1"/>
    <d v="2025-12-29T00:00:00"/>
    <x v="2"/>
    <x v="0"/>
    <s v="Small Business"/>
  </r>
  <r>
    <x v="1541"/>
    <s v="P1016"/>
    <n v="4"/>
    <n v="23611.31"/>
    <n v="6279.29"/>
    <n v="-1505.8499999999985"/>
    <x v="0"/>
    <x v="0"/>
    <x v="1"/>
    <d v="2025-12-18T00:00:00"/>
    <x v="2"/>
    <x v="0"/>
    <s v="Small Business"/>
  </r>
  <r>
    <x v="1486"/>
    <s v="P1017"/>
    <n v="1"/>
    <n v="656.39"/>
    <n v="7212.47"/>
    <n v="-6556.08"/>
    <x v="1"/>
    <x v="2"/>
    <x v="1"/>
    <d v="2025-12-03T00:00:00"/>
    <x v="2"/>
    <x v="1"/>
    <s v="Small Business"/>
  </r>
  <r>
    <x v="1487"/>
    <s v="P1017"/>
    <n v="3"/>
    <n v="2120.0300000000002"/>
    <n v="1349.93"/>
    <n v="-1929.7599999999998"/>
    <x v="0"/>
    <x v="2"/>
    <x v="0"/>
    <d v="2025-12-03T00:00:00"/>
    <x v="2"/>
    <x v="3"/>
    <s v="Consumer"/>
  </r>
  <r>
    <x v="1542"/>
    <s v="P1017"/>
    <n v="3"/>
    <n v="1975.44"/>
    <n v="10188.6"/>
    <n v="-28590.360000000004"/>
    <x v="1"/>
    <x v="2"/>
    <x v="0"/>
    <d v="2025-12-28T00:00:00"/>
    <x v="2"/>
    <x v="0"/>
    <s v="Consumer"/>
  </r>
  <r>
    <x v="1543"/>
    <s v="P1017"/>
    <n v="1"/>
    <n v="552.1"/>
    <n v="6443.36"/>
    <n v="-5891.2599999999993"/>
    <x v="1"/>
    <x v="2"/>
    <x v="0"/>
    <d v="2025-12-19T00:00:00"/>
    <x v="2"/>
    <x v="1"/>
    <s v="Consumer"/>
  </r>
  <r>
    <x v="1544"/>
    <s v="P1018"/>
    <n v="3"/>
    <n v="18737.82"/>
    <n v="2133.21"/>
    <n v="12338.189999999999"/>
    <x v="1"/>
    <x v="1"/>
    <x v="2"/>
    <d v="2025-12-08T00:00:00"/>
    <x v="2"/>
    <x v="0"/>
    <s v="Corporate"/>
  </r>
  <r>
    <x v="1545"/>
    <s v="P1018"/>
    <n v="1"/>
    <n v="6366.9"/>
    <n v="2133.21"/>
    <n v="4233.6899999999996"/>
    <x v="0"/>
    <x v="1"/>
    <x v="2"/>
    <d v="2025-12-03T00:00:00"/>
    <x v="2"/>
    <x v="0"/>
    <s v="Corporate"/>
  </r>
  <r>
    <x v="1546"/>
    <s v="P1018"/>
    <n v="4"/>
    <n v="23917.53"/>
    <n v="6453.17"/>
    <n v="-1895.1500000000015"/>
    <x v="0"/>
    <x v="1"/>
    <x v="2"/>
    <d v="2025-12-01T00:00:00"/>
    <x v="2"/>
    <x v="3"/>
    <s v="Corporate"/>
  </r>
  <r>
    <x v="1547"/>
    <s v="P1018"/>
    <n v="4"/>
    <n v="27624.54"/>
    <n v="3861.49"/>
    <n v="12178.580000000002"/>
    <x v="0"/>
    <x v="1"/>
    <x v="0"/>
    <d v="2025-12-01T00:00:00"/>
    <x v="2"/>
    <x v="0"/>
    <s v="Consumer"/>
  </r>
  <r>
    <x v="1548"/>
    <s v="P1019"/>
    <n v="2"/>
    <n v="15342.21"/>
    <n v="10050.44"/>
    <n v="-4758.6700000000019"/>
    <x v="2"/>
    <x v="3"/>
    <x v="0"/>
    <d v="2025-12-28T00:00:00"/>
    <x v="2"/>
    <x v="0"/>
    <s v="Consumer"/>
  </r>
  <r>
    <x v="1549"/>
    <s v="P1019"/>
    <n v="1"/>
    <n v="8881.2000000000007"/>
    <n v="10050.44"/>
    <n v="-1169.2399999999998"/>
    <x v="0"/>
    <x v="3"/>
    <x v="0"/>
    <d v="2025-12-28T00:00:00"/>
    <x v="2"/>
    <x v="0"/>
    <s v="Consumer"/>
  </r>
  <r>
    <x v="1550"/>
    <s v="P1019"/>
    <n v="2"/>
    <n v="19900.93"/>
    <n v="5766.98"/>
    <n v="8366.9700000000012"/>
    <x v="2"/>
    <x v="3"/>
    <x v="2"/>
    <d v="2025-12-07T00:00:00"/>
    <x v="2"/>
    <x v="0"/>
    <s v="Corporate"/>
  </r>
  <r>
    <x v="1551"/>
    <s v="P1019"/>
    <n v="2"/>
    <n v="20270.72"/>
    <n v="1195.19"/>
    <n v="17880.34"/>
    <x v="0"/>
    <x v="3"/>
    <x v="0"/>
    <d v="2025-12-19T00:00:00"/>
    <x v="2"/>
    <x v="1"/>
    <s v="Consumer"/>
  </r>
  <r>
    <x v="1511"/>
    <s v="P1019"/>
    <n v="4"/>
    <n v="38302.68"/>
    <n v="9316.44"/>
    <n v="1036.9199999999983"/>
    <x v="2"/>
    <x v="3"/>
    <x v="2"/>
    <d v="2025-12-02T00:00:00"/>
    <x v="2"/>
    <x v="0"/>
    <s v="Corporate"/>
  </r>
  <r>
    <x v="1552"/>
    <s v="P1020"/>
    <n v="1"/>
    <n v="9751.5400000000009"/>
    <n v="4370.8"/>
    <n v="5380.7400000000007"/>
    <x v="0"/>
    <x v="3"/>
    <x v="0"/>
    <d v="2025-12-25T00:00:00"/>
    <x v="2"/>
    <x v="2"/>
    <s v="Consumer"/>
  </r>
  <r>
    <x v="1553"/>
    <s v="P1020"/>
    <n v="3"/>
    <n v="24485"/>
    <n v="4740.6000000000004"/>
    <n v="10263.199999999999"/>
    <x v="0"/>
    <x v="3"/>
    <x v="1"/>
    <d v="2025-02-27T00:00:00"/>
    <x v="3"/>
    <x v="0"/>
    <s v="Small Business"/>
  </r>
  <r>
    <x v="1554"/>
    <s v="P1020"/>
    <n v="4"/>
    <n v="37645.75"/>
    <n v="10244.32"/>
    <n v="-3331.5299999999988"/>
    <x v="0"/>
    <x v="3"/>
    <x v="0"/>
    <d v="2025-02-06T00:00:00"/>
    <x v="3"/>
    <x v="0"/>
    <s v="Consumer"/>
  </r>
  <r>
    <x v="1555"/>
    <s v="P1021"/>
    <n v="1"/>
    <n v="2776.61"/>
    <n v="2831.41"/>
    <n v="-54.799999999999727"/>
    <x v="2"/>
    <x v="3"/>
    <x v="1"/>
    <d v="2025-02-09T00:00:00"/>
    <x v="3"/>
    <x v="0"/>
    <s v="Small Business"/>
  </r>
  <r>
    <x v="1556"/>
    <s v="P1021"/>
    <n v="3"/>
    <n v="8682.08"/>
    <n v="7014.31"/>
    <n v="-12360.85"/>
    <x v="0"/>
    <x v="3"/>
    <x v="2"/>
    <d v="2025-02-27T00:00:00"/>
    <x v="3"/>
    <x v="0"/>
    <s v="Corporate"/>
  </r>
  <r>
    <x v="1557"/>
    <s v="P1021"/>
    <n v="4"/>
    <n v="10579.41"/>
    <n v="4535.12"/>
    <n v="-7561.07"/>
    <x v="0"/>
    <x v="3"/>
    <x v="0"/>
    <d v="2025-02-01T00:00:00"/>
    <x v="3"/>
    <x v="0"/>
    <s v="Consumer"/>
  </r>
  <r>
    <x v="1558"/>
    <s v="P1021"/>
    <n v="1"/>
    <n v="3249.26"/>
    <n v="4806.74"/>
    <n v="-1557.4799999999996"/>
    <x v="0"/>
    <x v="3"/>
    <x v="2"/>
    <d v="2025-02-13T00:00:00"/>
    <x v="3"/>
    <x v="1"/>
    <s v="Corporate"/>
  </r>
  <r>
    <x v="1559"/>
    <s v="P1021"/>
    <n v="3"/>
    <n v="8597.32"/>
    <n v="4806.74"/>
    <n v="-5822.9"/>
    <x v="2"/>
    <x v="3"/>
    <x v="0"/>
    <d v="2025-02-18T00:00:00"/>
    <x v="3"/>
    <x v="0"/>
    <s v="Consumer"/>
  </r>
  <r>
    <x v="1516"/>
    <s v="P1021"/>
    <n v="2"/>
    <n v="6776.96"/>
    <n v="6213.42"/>
    <n v="-5649.88"/>
    <x v="0"/>
    <x v="3"/>
    <x v="0"/>
    <d v="2025-02-22T00:00:00"/>
    <x v="3"/>
    <x v="0"/>
    <s v="Consumer"/>
  </r>
  <r>
    <x v="1560"/>
    <s v="P1021"/>
    <n v="4"/>
    <n v="10613.13"/>
    <n v="680.62"/>
    <n v="7890.65"/>
    <x v="1"/>
    <x v="3"/>
    <x v="1"/>
    <d v="2025-02-04T00:00:00"/>
    <x v="3"/>
    <x v="0"/>
    <s v="Small Business"/>
  </r>
  <r>
    <x v="1544"/>
    <s v="P1022"/>
    <n v="4"/>
    <n v="44353.14"/>
    <n v="11367.74"/>
    <n v="-1117.8199999999997"/>
    <x v="1"/>
    <x v="1"/>
    <x v="2"/>
    <d v="2025-02-03T00:00:00"/>
    <x v="3"/>
    <x v="0"/>
    <s v="Corporate"/>
  </r>
  <r>
    <x v="1561"/>
    <s v="P1022"/>
    <n v="3"/>
    <n v="28549.61"/>
    <n v="4176.26"/>
    <n v="16020.83"/>
    <x v="2"/>
    <x v="1"/>
    <x v="0"/>
    <d v="2025-02-18T00:00:00"/>
    <x v="3"/>
    <x v="0"/>
    <s v="Consumer"/>
  </r>
  <r>
    <x v="1562"/>
    <s v="P1022"/>
    <n v="1"/>
    <n v="12514.26"/>
    <n v="229.52"/>
    <n v="12284.74"/>
    <x v="0"/>
    <x v="1"/>
    <x v="0"/>
    <d v="2025-02-08T00:00:00"/>
    <x v="3"/>
    <x v="0"/>
    <s v="Consumer"/>
  </r>
  <r>
    <x v="1546"/>
    <s v="P1022"/>
    <n v="3"/>
    <n v="35046.949999999997"/>
    <n v="9531.89"/>
    <n v="6451.2799999999988"/>
    <x v="0"/>
    <x v="1"/>
    <x v="2"/>
    <d v="2025-02-03T00:00:00"/>
    <x v="3"/>
    <x v="3"/>
    <s v="Corporate"/>
  </r>
  <r>
    <x v="1470"/>
    <s v="P1022"/>
    <n v="4"/>
    <n v="43984.99"/>
    <n v="1349.93"/>
    <n v="38585.269999999997"/>
    <x v="0"/>
    <x v="1"/>
    <x v="0"/>
    <d v="2025-02-21T00:00:00"/>
    <x v="3"/>
    <x v="1"/>
    <s v="Consumer"/>
  </r>
  <r>
    <x v="1563"/>
    <s v="P1023"/>
    <n v="1"/>
    <n v="978.04"/>
    <n v="2133.21"/>
    <n v="-1155.17"/>
    <x v="0"/>
    <x v="5"/>
    <x v="0"/>
    <d v="2025-02-08T00:00:00"/>
    <x v="3"/>
    <x v="2"/>
    <s v="Consumer"/>
  </r>
  <r>
    <x v="1564"/>
    <s v="P1023"/>
    <n v="1"/>
    <n v="1024.9100000000001"/>
    <n v="2133.21"/>
    <n v="-1108.3"/>
    <x v="1"/>
    <x v="5"/>
    <x v="1"/>
    <d v="2025-02-01T00:00:00"/>
    <x v="3"/>
    <x v="0"/>
    <s v="Small Business"/>
  </r>
  <r>
    <x v="1565"/>
    <s v="P1023"/>
    <n v="3"/>
    <n v="2556.81"/>
    <n v="2857.57"/>
    <n v="-6015.9000000000015"/>
    <x v="2"/>
    <x v="5"/>
    <x v="0"/>
    <d v="2025-02-09T00:00:00"/>
    <x v="3"/>
    <x v="0"/>
    <s v="Consumer"/>
  </r>
  <r>
    <x v="1562"/>
    <s v="P1023"/>
    <n v="3"/>
    <n v="2883.43"/>
    <n v="11732.81"/>
    <n v="-32315"/>
    <x v="0"/>
    <x v="5"/>
    <x v="0"/>
    <d v="2025-02-01T00:00:00"/>
    <x v="3"/>
    <x v="0"/>
    <s v="Consumer"/>
  </r>
  <r>
    <x v="1542"/>
    <s v="P1023"/>
    <n v="3"/>
    <n v="2608.21"/>
    <n v="1326.73"/>
    <n v="-1371.98"/>
    <x v="0"/>
    <x v="5"/>
    <x v="0"/>
    <d v="2025-02-22T00:00:00"/>
    <x v="3"/>
    <x v="0"/>
    <s v="Consumer"/>
  </r>
  <r>
    <x v="1566"/>
    <s v="P1023"/>
    <n v="2"/>
    <n v="2212.41"/>
    <n v="2625.04"/>
    <n v="-3037.67"/>
    <x v="1"/>
    <x v="5"/>
    <x v="0"/>
    <d v="2025-02-11T00:00:00"/>
    <x v="3"/>
    <x v="0"/>
    <s v="Consumer"/>
  </r>
  <r>
    <x v="1567"/>
    <s v="P1023"/>
    <n v="1"/>
    <n v="813.69"/>
    <n v="1892.68"/>
    <n v="-1078.99"/>
    <x v="1"/>
    <x v="5"/>
    <x v="0"/>
    <d v="2025-02-02T00:00:00"/>
    <x v="3"/>
    <x v="0"/>
    <s v="Consumer"/>
  </r>
  <r>
    <x v="1568"/>
    <s v="P1023"/>
    <n v="2"/>
    <n v="1992.65"/>
    <n v="10050.44"/>
    <n v="-18108.23"/>
    <x v="0"/>
    <x v="5"/>
    <x v="0"/>
    <d v="2025-02-04T00:00:00"/>
    <x v="3"/>
    <x v="0"/>
    <s v="Consumer"/>
  </r>
  <r>
    <x v="1569"/>
    <s v="P1024"/>
    <n v="4"/>
    <n v="53051.59"/>
    <n v="5766.98"/>
    <n v="29983.67"/>
    <x v="1"/>
    <x v="2"/>
    <x v="0"/>
    <d v="2025-02-13T00:00:00"/>
    <x v="3"/>
    <x v="0"/>
    <s v="Consumer"/>
  </r>
  <r>
    <x v="1570"/>
    <s v="P1024"/>
    <n v="4"/>
    <n v="55021.01"/>
    <n v="1946.27"/>
    <n v="47235.93"/>
    <x v="0"/>
    <x v="2"/>
    <x v="1"/>
    <d v="2025-02-19T00:00:00"/>
    <x v="3"/>
    <x v="0"/>
    <s v="Small Business"/>
  </r>
  <r>
    <x v="1571"/>
    <s v="P1024"/>
    <n v="3"/>
    <n v="45383.69"/>
    <n v="11653.29"/>
    <n v="10423.82"/>
    <x v="0"/>
    <x v="2"/>
    <x v="2"/>
    <d v="2025-02-18T00:00:00"/>
    <x v="3"/>
    <x v="0"/>
    <s v="Corporate"/>
  </r>
  <r>
    <x v="1572"/>
    <s v="P1024"/>
    <n v="3"/>
    <n v="44731.58"/>
    <n v="11764.29"/>
    <n v="9438.7099999999991"/>
    <x v="0"/>
    <x v="2"/>
    <x v="0"/>
    <d v="2025-02-22T00:00:00"/>
    <x v="3"/>
    <x v="0"/>
    <s v="Consumer"/>
  </r>
  <r>
    <x v="1573"/>
    <s v="P1024"/>
    <n v="1"/>
    <n v="14046.48"/>
    <n v="11764.29"/>
    <n v="2282.1899999999987"/>
    <x v="2"/>
    <x v="2"/>
    <x v="0"/>
    <d v="2025-02-18T00:00:00"/>
    <x v="3"/>
    <x v="0"/>
    <s v="Consumer"/>
  </r>
  <r>
    <x v="1574"/>
    <s v="P1024"/>
    <n v="4"/>
    <n v="59503.8"/>
    <n v="5812.86"/>
    <n v="36252.36"/>
    <x v="0"/>
    <x v="2"/>
    <x v="0"/>
    <d v="2025-02-08T00:00:00"/>
    <x v="3"/>
    <x v="0"/>
    <s v="Consumer"/>
  </r>
  <r>
    <x v="1575"/>
    <s v="P1025"/>
    <n v="4"/>
    <n v="57125.81"/>
    <n v="10086.81"/>
    <n v="16778.57"/>
    <x v="0"/>
    <x v="1"/>
    <x v="2"/>
    <d v="2025-02-26T00:00:00"/>
    <x v="3"/>
    <x v="0"/>
    <s v="Corporate"/>
  </r>
  <r>
    <x v="1576"/>
    <s v="P1026"/>
    <n v="1"/>
    <n v="6179"/>
    <n v="10244.32"/>
    <n v="-4065.3199999999997"/>
    <x v="0"/>
    <x v="3"/>
    <x v="2"/>
    <d v="2025-01-13T00:00:00"/>
    <x v="4"/>
    <x v="0"/>
    <s v="Corporate"/>
  </r>
  <r>
    <x v="1577"/>
    <s v="P1026"/>
    <n v="4"/>
    <n v="22204.51"/>
    <n v="7144.88"/>
    <n v="-6375.010000000002"/>
    <x v="0"/>
    <x v="3"/>
    <x v="0"/>
    <d v="2025-01-27T00:00:00"/>
    <x v="4"/>
    <x v="0"/>
    <s v="Consumer"/>
  </r>
  <r>
    <x v="1578"/>
    <s v="P1026"/>
    <n v="1"/>
    <n v="6081.78"/>
    <n v="2831.41"/>
    <n v="3250.37"/>
    <x v="1"/>
    <x v="3"/>
    <x v="0"/>
    <d v="2025-01-07T00:00:00"/>
    <x v="4"/>
    <x v="0"/>
    <s v="Consumer"/>
  </r>
  <r>
    <x v="1529"/>
    <s v="P1027"/>
    <n v="4"/>
    <n v="37695.83"/>
    <n v="1321.65"/>
    <n v="32409.230000000003"/>
    <x v="1"/>
    <x v="0"/>
    <x v="2"/>
    <d v="2025-01-11T00:00:00"/>
    <x v="4"/>
    <x v="0"/>
    <s v="Corporate"/>
  </r>
  <r>
    <x v="1579"/>
    <s v="P1028"/>
    <n v="3"/>
    <n v="20630.48"/>
    <n v="9178.6"/>
    <n v="-6905.3200000000033"/>
    <x v="0"/>
    <x v="4"/>
    <x v="0"/>
    <d v="2025-01-26T00:00:00"/>
    <x v="4"/>
    <x v="0"/>
    <s v="Consumer"/>
  </r>
  <r>
    <x v="1483"/>
    <s v="P1028"/>
    <n v="1"/>
    <n v="5520.93"/>
    <n v="4722.6099999999997"/>
    <n v="798.32000000000062"/>
    <x v="1"/>
    <x v="4"/>
    <x v="0"/>
    <d v="2025-01-24T00:00:00"/>
    <x v="4"/>
    <x v="3"/>
    <s v="Consumer"/>
  </r>
  <r>
    <x v="1580"/>
    <s v="P1028"/>
    <n v="2"/>
    <n v="15285.89"/>
    <n v="1349.93"/>
    <n v="12586.029999999999"/>
    <x v="0"/>
    <x v="4"/>
    <x v="1"/>
    <d v="2025-01-04T00:00:00"/>
    <x v="4"/>
    <x v="0"/>
    <s v="Small Business"/>
  </r>
  <r>
    <x v="1480"/>
    <s v="P1029"/>
    <n v="3"/>
    <n v="914.49"/>
    <n v="1397.32"/>
    <n v="-3277.4700000000003"/>
    <x v="0"/>
    <x v="1"/>
    <x v="2"/>
    <d v="2025-01-17T00:00:00"/>
    <x v="4"/>
    <x v="0"/>
    <s v="Corporate"/>
  </r>
  <r>
    <x v="1581"/>
    <s v="P1029"/>
    <n v="1"/>
    <n v="306.52"/>
    <n v="1397.32"/>
    <n v="-1090.8"/>
    <x v="1"/>
    <x v="1"/>
    <x v="2"/>
    <d v="2025-01-25T00:00:00"/>
    <x v="4"/>
    <x v="3"/>
    <s v="Corporate"/>
  </r>
  <r>
    <x v="1582"/>
    <s v="P1029"/>
    <n v="1"/>
    <n v="275"/>
    <n v="2133.21"/>
    <n v="-1858.21"/>
    <x v="1"/>
    <x v="1"/>
    <x v="0"/>
    <d v="2025-01-28T00:00:00"/>
    <x v="4"/>
    <x v="3"/>
    <s v="Consumer"/>
  </r>
  <r>
    <x v="1583"/>
    <s v="P1029"/>
    <n v="2"/>
    <n v="530.92999999999995"/>
    <n v="1326.73"/>
    <n v="-2122.5300000000002"/>
    <x v="1"/>
    <x v="1"/>
    <x v="0"/>
    <d v="2025-01-13T00:00:00"/>
    <x v="4"/>
    <x v="0"/>
    <s v="Consumer"/>
  </r>
  <r>
    <x v="1584"/>
    <s v="P1029"/>
    <n v="4"/>
    <n v="1432.75"/>
    <n v="11118.8"/>
    <n v="-43042.45"/>
    <x v="1"/>
    <x v="1"/>
    <x v="0"/>
    <d v="2025-01-05T00:00:00"/>
    <x v="4"/>
    <x v="0"/>
    <s v="Consumer"/>
  </r>
  <r>
    <x v="1522"/>
    <s v="P1030"/>
    <n v="1"/>
    <n v="6427.76"/>
    <n v="5057.68"/>
    <n v="1370.08"/>
    <x v="2"/>
    <x v="1"/>
    <x v="2"/>
    <d v="2025-01-03T00:00:00"/>
    <x v="4"/>
    <x v="2"/>
    <s v="Corporate"/>
  </r>
  <r>
    <x v="1537"/>
    <s v="P1030"/>
    <n v="2"/>
    <n v="13230.81"/>
    <n v="4835.8999999999996"/>
    <n v="3559.01"/>
    <x v="2"/>
    <x v="1"/>
    <x v="0"/>
    <d v="2025-01-21T00:00:00"/>
    <x v="4"/>
    <x v="0"/>
    <s v="Consumer"/>
  </r>
  <r>
    <x v="1585"/>
    <s v="P1030"/>
    <n v="4"/>
    <n v="25808.26"/>
    <n v="1691.07"/>
    <n v="19043.98"/>
    <x v="0"/>
    <x v="1"/>
    <x v="2"/>
    <d v="2025-01-29T00:00:00"/>
    <x v="4"/>
    <x v="0"/>
    <s v="Corporate"/>
  </r>
  <r>
    <x v="1586"/>
    <s v="P1030"/>
    <n v="4"/>
    <n v="29475.759999999998"/>
    <n v="10050.44"/>
    <n v="-10726.000000000004"/>
    <x v="1"/>
    <x v="1"/>
    <x v="0"/>
    <d v="2025-01-03T00:00:00"/>
    <x v="4"/>
    <x v="3"/>
    <s v="Consumer"/>
  </r>
  <r>
    <x v="1587"/>
    <s v="P1030"/>
    <n v="4"/>
    <n v="22214.29"/>
    <n v="4539.2"/>
    <n v="4057.4900000000016"/>
    <x v="1"/>
    <x v="1"/>
    <x v="1"/>
    <d v="2025-01-16T00:00:00"/>
    <x v="4"/>
    <x v="0"/>
    <s v="Small Business"/>
  </r>
  <r>
    <x v="1479"/>
    <s v="P1030"/>
    <n v="3"/>
    <n v="20414.599999999999"/>
    <n v="4591.42"/>
    <n v="6640.3399999999983"/>
    <x v="0"/>
    <x v="1"/>
    <x v="2"/>
    <d v="2025-01-24T00:00:00"/>
    <x v="4"/>
    <x v="1"/>
    <s v="Corporate"/>
  </r>
  <r>
    <x v="1588"/>
    <s v="P1031"/>
    <n v="1"/>
    <n v="13349.75"/>
    <n v="5766.98"/>
    <n v="7582.77"/>
    <x v="1"/>
    <x v="2"/>
    <x v="2"/>
    <d v="2025-01-15T00:00:00"/>
    <x v="4"/>
    <x v="0"/>
    <s v="Corporate"/>
  </r>
  <r>
    <x v="1545"/>
    <s v="P1031"/>
    <n v="1"/>
    <n v="11334.56"/>
    <n v="5766.98"/>
    <n v="5567.58"/>
    <x v="1"/>
    <x v="2"/>
    <x v="2"/>
    <d v="2025-01-12T00:00:00"/>
    <x v="4"/>
    <x v="0"/>
    <s v="Corporate"/>
  </r>
  <r>
    <x v="1581"/>
    <s v="P1031"/>
    <n v="4"/>
    <n v="44396.25"/>
    <n v="5412.91"/>
    <n v="22744.61"/>
    <x v="1"/>
    <x v="2"/>
    <x v="2"/>
    <d v="2025-01-31T00:00:00"/>
    <x v="4"/>
    <x v="3"/>
    <s v="Corporate"/>
  </r>
  <r>
    <x v="1589"/>
    <s v="P1031"/>
    <n v="1"/>
    <n v="15668.98"/>
    <n v="5412.91"/>
    <n v="10256.07"/>
    <x v="1"/>
    <x v="2"/>
    <x v="0"/>
    <d v="2025-01-25T00:00:00"/>
    <x v="4"/>
    <x v="3"/>
    <s v="Consumer"/>
  </r>
  <r>
    <x v="1590"/>
    <s v="P1031"/>
    <n v="3"/>
    <n v="34840.339999999997"/>
    <n v="11939.07"/>
    <n v="-976.87000000000262"/>
    <x v="1"/>
    <x v="2"/>
    <x v="0"/>
    <d v="2025-01-13T00:00:00"/>
    <x v="4"/>
    <x v="0"/>
    <s v="Consumer"/>
  </r>
  <r>
    <x v="1591"/>
    <s v="P1031"/>
    <n v="1"/>
    <n v="15272.13"/>
    <n v="6612.77"/>
    <n v="8659.3599999999988"/>
    <x v="1"/>
    <x v="2"/>
    <x v="2"/>
    <d v="2025-01-23T00:00:00"/>
    <x v="4"/>
    <x v="0"/>
    <s v="Corporate"/>
  </r>
  <r>
    <x v="1592"/>
    <s v="P1031"/>
    <n v="4"/>
    <n v="58011.64"/>
    <n v="516.61"/>
    <n v="55945.2"/>
    <x v="0"/>
    <x v="2"/>
    <x v="1"/>
    <d v="2025-01-03T00:00:00"/>
    <x v="4"/>
    <x v="0"/>
    <s v="Small Business"/>
  </r>
  <r>
    <x v="1505"/>
    <s v="P1031"/>
    <n v="1"/>
    <n v="13066.6"/>
    <n v="9316.44"/>
    <n v="3750.16"/>
    <x v="0"/>
    <x v="2"/>
    <x v="0"/>
    <d v="2025-01-12T00:00:00"/>
    <x v="4"/>
    <x v="0"/>
    <s v="Consumer"/>
  </r>
  <r>
    <x v="1593"/>
    <s v="P1032"/>
    <n v="1"/>
    <n v="10364.76"/>
    <n v="11764.29"/>
    <n v="-1399.5300000000007"/>
    <x v="0"/>
    <x v="2"/>
    <x v="2"/>
    <d v="2025-01-07T00:00:00"/>
    <x v="4"/>
    <x v="0"/>
    <s v="Corporate"/>
  </r>
  <r>
    <x v="1594"/>
    <s v="P1032"/>
    <n v="3"/>
    <n v="26291.279999999999"/>
    <n v="5812.86"/>
    <n v="8852.7000000000007"/>
    <x v="2"/>
    <x v="2"/>
    <x v="0"/>
    <d v="2025-01-16T00:00:00"/>
    <x v="4"/>
    <x v="0"/>
    <s v="Consumer"/>
  </r>
  <r>
    <x v="1595"/>
    <s v="P1032"/>
    <n v="2"/>
    <n v="18758.47"/>
    <n v="10086.81"/>
    <n v="-1415.1499999999978"/>
    <x v="1"/>
    <x v="2"/>
    <x v="0"/>
    <d v="2025-01-17T00:00:00"/>
    <x v="4"/>
    <x v="0"/>
    <s v="Consumer"/>
  </r>
  <r>
    <x v="1596"/>
    <s v="P1033"/>
    <n v="4"/>
    <n v="8660.8799999999992"/>
    <n v="2249.48"/>
    <n v="-337.04000000000087"/>
    <x v="1"/>
    <x v="1"/>
    <x v="2"/>
    <d v="2025-01-19T00:00:00"/>
    <x v="4"/>
    <x v="1"/>
    <s v="Corporate"/>
  </r>
  <r>
    <x v="1597"/>
    <s v="P1033"/>
    <n v="4"/>
    <n v="8571.8700000000008"/>
    <n v="2249.48"/>
    <n v="-426.04999999999927"/>
    <x v="0"/>
    <x v="1"/>
    <x v="1"/>
    <d v="2025-01-16T00:00:00"/>
    <x v="4"/>
    <x v="3"/>
    <s v="Small Business"/>
  </r>
  <r>
    <x v="1598"/>
    <s v="P1033"/>
    <n v="3"/>
    <n v="5523.46"/>
    <n v="10361.65"/>
    <n v="-25561.489999999998"/>
    <x v="1"/>
    <x v="1"/>
    <x v="0"/>
    <d v="2025-07-07T00:00:00"/>
    <x v="5"/>
    <x v="2"/>
    <s v="Consumer"/>
  </r>
  <r>
    <x v="1476"/>
    <s v="P1034"/>
    <n v="3"/>
    <n v="38026.480000000003"/>
    <n v="7144.88"/>
    <n v="16591.840000000004"/>
    <x v="2"/>
    <x v="3"/>
    <x v="2"/>
    <d v="2025-07-12T00:00:00"/>
    <x v="5"/>
    <x v="0"/>
    <s v="Corporate"/>
  </r>
  <r>
    <x v="1523"/>
    <s v="P1034"/>
    <n v="2"/>
    <n v="24147.89"/>
    <n v="2831.41"/>
    <n v="18485.07"/>
    <x v="0"/>
    <x v="3"/>
    <x v="0"/>
    <d v="2025-07-05T00:00:00"/>
    <x v="5"/>
    <x v="0"/>
    <s v="Consumer"/>
  </r>
  <r>
    <x v="1546"/>
    <s v="P1034"/>
    <n v="2"/>
    <n v="32110.59"/>
    <n v="9148.31"/>
    <n v="13813.970000000001"/>
    <x v="0"/>
    <x v="3"/>
    <x v="2"/>
    <d v="2025-07-25T00:00:00"/>
    <x v="5"/>
    <x v="3"/>
    <s v="Corporate"/>
  </r>
  <r>
    <x v="1599"/>
    <s v="P1034"/>
    <n v="4"/>
    <n v="61360.17"/>
    <n v="474.93"/>
    <n v="59460.45"/>
    <x v="2"/>
    <x v="3"/>
    <x v="0"/>
    <d v="2025-07-12T00:00:00"/>
    <x v="5"/>
    <x v="0"/>
    <s v="Consumer"/>
  </r>
  <r>
    <x v="1567"/>
    <s v="P1034"/>
    <n v="3"/>
    <n v="49775.94"/>
    <n v="474.93"/>
    <n v="48351.15"/>
    <x v="0"/>
    <x v="3"/>
    <x v="0"/>
    <d v="2025-07-27T00:00:00"/>
    <x v="5"/>
    <x v="0"/>
    <s v="Consumer"/>
  </r>
  <r>
    <x v="1600"/>
    <s v="P1035"/>
    <n v="1"/>
    <n v="10444.120000000001"/>
    <n v="4176.26"/>
    <n v="6267.8600000000006"/>
    <x v="0"/>
    <x v="4"/>
    <x v="0"/>
    <d v="2025-07-26T00:00:00"/>
    <x v="5"/>
    <x v="0"/>
    <s v="Consumer"/>
  </r>
  <r>
    <x v="1517"/>
    <s v="P1035"/>
    <n v="3"/>
    <n v="30415.54"/>
    <n v="4722.6099999999997"/>
    <n v="16247.710000000003"/>
    <x v="1"/>
    <x v="4"/>
    <x v="2"/>
    <d v="2025-07-26T00:00:00"/>
    <x v="5"/>
    <x v="0"/>
    <s v="Corporate"/>
  </r>
  <r>
    <x v="1491"/>
    <s v="P1035"/>
    <n v="4"/>
    <n v="30757.51"/>
    <n v="7212.47"/>
    <n v="1907.6299999999974"/>
    <x v="0"/>
    <x v="4"/>
    <x v="0"/>
    <d v="2025-07-31T00:00:00"/>
    <x v="5"/>
    <x v="0"/>
    <s v="Consumer"/>
  </r>
  <r>
    <x v="1601"/>
    <s v="P1036"/>
    <n v="4"/>
    <n v="61190.239999999998"/>
    <n v="10188.6"/>
    <n v="20435.839999999997"/>
    <x v="2"/>
    <x v="2"/>
    <x v="1"/>
    <d v="2025-07-20T00:00:00"/>
    <x v="5"/>
    <x v="0"/>
    <s v="Small Business"/>
  </r>
  <r>
    <x v="1602"/>
    <s v="P1036"/>
    <n v="2"/>
    <n v="26473.98"/>
    <n v="7025.62"/>
    <n v="12422.74"/>
    <x v="2"/>
    <x v="2"/>
    <x v="2"/>
    <d v="2025-07-21T00:00:00"/>
    <x v="5"/>
    <x v="0"/>
    <s v="Corporate"/>
  </r>
  <r>
    <x v="1528"/>
    <s v="P1036"/>
    <n v="3"/>
    <n v="37463.800000000003"/>
    <n v="2133.21"/>
    <n v="31064.170000000002"/>
    <x v="1"/>
    <x v="2"/>
    <x v="2"/>
    <d v="2025-07-05T00:00:00"/>
    <x v="5"/>
    <x v="0"/>
    <s v="Corporate"/>
  </r>
  <r>
    <x v="1603"/>
    <s v="P1036"/>
    <n v="4"/>
    <n v="59167.35"/>
    <n v="2857.57"/>
    <n v="47737.07"/>
    <x v="1"/>
    <x v="2"/>
    <x v="0"/>
    <d v="2025-07-11T00:00:00"/>
    <x v="5"/>
    <x v="0"/>
    <s v="Consumer"/>
  </r>
  <r>
    <x v="1604"/>
    <s v="P1037"/>
    <n v="2"/>
    <n v="22391.8"/>
    <n v="2625.04"/>
    <n v="17141.72"/>
    <x v="0"/>
    <x v="3"/>
    <x v="2"/>
    <d v="2025-07-14T00:00:00"/>
    <x v="5"/>
    <x v="0"/>
    <s v="Corporate"/>
  </r>
  <r>
    <x v="1605"/>
    <s v="P1037"/>
    <n v="3"/>
    <n v="25227.21"/>
    <n v="2625.04"/>
    <n v="17352.09"/>
    <x v="1"/>
    <x v="3"/>
    <x v="0"/>
    <d v="2025-07-22T00:00:00"/>
    <x v="5"/>
    <x v="0"/>
    <s v="Consumer"/>
  </r>
  <r>
    <x v="1543"/>
    <s v="P1037"/>
    <n v="4"/>
    <n v="45317.2"/>
    <n v="5057.68"/>
    <n v="25086.479999999996"/>
    <x v="2"/>
    <x v="3"/>
    <x v="0"/>
    <d v="2025-07-25T00:00:00"/>
    <x v="5"/>
    <x v="1"/>
    <s v="Consumer"/>
  </r>
  <r>
    <x v="1479"/>
    <s v="P1037"/>
    <n v="1"/>
    <n v="11076.8"/>
    <n v="4835.8999999999996"/>
    <n v="6240.9"/>
    <x v="2"/>
    <x v="3"/>
    <x v="2"/>
    <d v="2025-07-17T00:00:00"/>
    <x v="5"/>
    <x v="1"/>
    <s v="Corporate"/>
  </r>
  <r>
    <x v="1606"/>
    <s v="P1037"/>
    <n v="1"/>
    <n v="11242.03"/>
    <n v="4835.8999999999996"/>
    <n v="6406.130000000001"/>
    <x v="2"/>
    <x v="3"/>
    <x v="2"/>
    <d v="2025-07-04T00:00:00"/>
    <x v="5"/>
    <x v="0"/>
    <s v="Corporate"/>
  </r>
  <r>
    <x v="1569"/>
    <s v="P1038"/>
    <n v="2"/>
    <n v="18081.91"/>
    <n v="3861.49"/>
    <n v="10358.93"/>
    <x v="2"/>
    <x v="0"/>
    <x v="0"/>
    <d v="2025-07-24T00:00:00"/>
    <x v="5"/>
    <x v="0"/>
    <s v="Consumer"/>
  </r>
  <r>
    <x v="1507"/>
    <s v="P1038"/>
    <n v="2"/>
    <n v="21371.41"/>
    <n v="5931.04"/>
    <n v="9509.33"/>
    <x v="0"/>
    <x v="0"/>
    <x v="0"/>
    <d v="2025-07-28T00:00:00"/>
    <x v="5"/>
    <x v="0"/>
    <s v="Consumer"/>
  </r>
  <r>
    <x v="1607"/>
    <s v="P1038"/>
    <n v="3"/>
    <n v="31631.43"/>
    <n v="11939.07"/>
    <n v="-4185.7799999999988"/>
    <x v="2"/>
    <x v="0"/>
    <x v="2"/>
    <d v="2025-07-12T00:00:00"/>
    <x v="5"/>
    <x v="0"/>
    <s v="Corporate"/>
  </r>
  <r>
    <x v="1608"/>
    <s v="P1039"/>
    <n v="4"/>
    <n v="8554.59"/>
    <n v="9316.44"/>
    <n v="-28711.170000000002"/>
    <x v="0"/>
    <x v="2"/>
    <x v="2"/>
    <d v="2025-07-05T00:00:00"/>
    <x v="5"/>
    <x v="1"/>
    <s v="Corporate"/>
  </r>
  <r>
    <x v="1602"/>
    <s v="P1039"/>
    <n v="4"/>
    <n v="7845.88"/>
    <n v="5812.86"/>
    <n v="-15405.559999999998"/>
    <x v="2"/>
    <x v="2"/>
    <x v="2"/>
    <d v="2025-07-18T00:00:00"/>
    <x v="5"/>
    <x v="0"/>
    <s v="Corporate"/>
  </r>
  <r>
    <x v="1609"/>
    <s v="P1039"/>
    <n v="3"/>
    <n v="5950.83"/>
    <n v="5812.86"/>
    <n v="-11487.749999999998"/>
    <x v="0"/>
    <x v="2"/>
    <x v="2"/>
    <d v="2025-07-16T00:00:00"/>
    <x v="5"/>
    <x v="0"/>
    <s v="Corporate"/>
  </r>
  <r>
    <x v="1610"/>
    <s v="P1039"/>
    <n v="3"/>
    <n v="4970.49"/>
    <n v="2144.79"/>
    <n v="-1463.88"/>
    <x v="0"/>
    <x v="2"/>
    <x v="0"/>
    <d v="2025-07-14T00:00:00"/>
    <x v="5"/>
    <x v="0"/>
    <s v="Consumer"/>
  </r>
  <r>
    <x v="1611"/>
    <s v="P1039"/>
    <n v="1"/>
    <n v="2110.52"/>
    <n v="2144.79"/>
    <n v="-34.269999999999982"/>
    <x v="1"/>
    <x v="2"/>
    <x v="2"/>
    <d v="2025-07-18T00:00:00"/>
    <x v="5"/>
    <x v="0"/>
    <s v="Corporate"/>
  </r>
  <r>
    <x v="1491"/>
    <s v="P1039"/>
    <n v="2"/>
    <n v="4001.8"/>
    <n v="10086.81"/>
    <n v="-16171.82"/>
    <x v="0"/>
    <x v="2"/>
    <x v="0"/>
    <d v="2025-07-30T00:00:00"/>
    <x v="5"/>
    <x v="0"/>
    <s v="Consumer"/>
  </r>
  <r>
    <x v="1612"/>
    <s v="P1039"/>
    <n v="3"/>
    <n v="6568.99"/>
    <n v="4370.8"/>
    <n v="-6543.4100000000017"/>
    <x v="0"/>
    <x v="2"/>
    <x v="0"/>
    <d v="2025-07-30T00:00:00"/>
    <x v="5"/>
    <x v="0"/>
    <s v="Consumer"/>
  </r>
  <r>
    <x v="1475"/>
    <s v="P1039"/>
    <n v="4"/>
    <n v="6984.72"/>
    <n v="4370.8"/>
    <n v="-10498.48"/>
    <x v="0"/>
    <x v="2"/>
    <x v="0"/>
    <d v="2025-07-18T00:00:00"/>
    <x v="5"/>
    <x v="0"/>
    <s v="Consumer"/>
  </r>
  <r>
    <x v="1613"/>
    <s v="P1040"/>
    <n v="2"/>
    <n v="6565.66"/>
    <n v="6163.24"/>
    <n v="-5760.82"/>
    <x v="1"/>
    <x v="3"/>
    <x v="0"/>
    <d v="2025-07-11T00:00:00"/>
    <x v="5"/>
    <x v="0"/>
    <s v="Consumer"/>
  </r>
  <r>
    <x v="1467"/>
    <s v="P1041"/>
    <n v="3"/>
    <n v="49397.440000000002"/>
    <n v="5483.96"/>
    <n v="32945.56"/>
    <x v="1"/>
    <x v="3"/>
    <x v="0"/>
    <d v="2025-06-20T00:00:00"/>
    <x v="6"/>
    <x v="3"/>
    <s v="Consumer"/>
  </r>
  <r>
    <x v="1470"/>
    <s v="P1041"/>
    <n v="1"/>
    <n v="18470.509999999998"/>
    <n v="4535.12"/>
    <n v="13935.39"/>
    <x v="2"/>
    <x v="3"/>
    <x v="0"/>
    <d v="2025-06-10T00:00:00"/>
    <x v="6"/>
    <x v="1"/>
    <s v="Consumer"/>
  </r>
  <r>
    <x v="1614"/>
    <s v="P1041"/>
    <n v="2"/>
    <n v="31189.040000000001"/>
    <n v="474.93"/>
    <n v="30239.18"/>
    <x v="2"/>
    <x v="3"/>
    <x v="0"/>
    <d v="2025-06-15T00:00:00"/>
    <x v="6"/>
    <x v="0"/>
    <s v="Consumer"/>
  </r>
  <r>
    <x v="1571"/>
    <s v="P1041"/>
    <n v="2"/>
    <n v="29358.12"/>
    <n v="4806.74"/>
    <n v="19744.64"/>
    <x v="1"/>
    <x v="3"/>
    <x v="2"/>
    <d v="2025-06-28T00:00:00"/>
    <x v="6"/>
    <x v="0"/>
    <s v="Corporate"/>
  </r>
  <r>
    <x v="1615"/>
    <s v="P1041"/>
    <n v="3"/>
    <n v="53672.66"/>
    <n v="6213.42"/>
    <n v="35032.400000000001"/>
    <x v="1"/>
    <x v="3"/>
    <x v="0"/>
    <d v="2025-06-18T00:00:00"/>
    <x v="6"/>
    <x v="0"/>
    <s v="Consumer"/>
  </r>
  <r>
    <x v="1564"/>
    <s v="P1042"/>
    <n v="2"/>
    <n v="8983.19"/>
    <n v="680.62"/>
    <n v="7621.9500000000007"/>
    <x v="2"/>
    <x v="4"/>
    <x v="1"/>
    <d v="2025-06-30T00:00:00"/>
    <x v="6"/>
    <x v="0"/>
    <s v="Small Business"/>
  </r>
  <r>
    <x v="1616"/>
    <s v="P1042"/>
    <n v="4"/>
    <n v="14219.34"/>
    <n v="680.62"/>
    <n v="11496.86"/>
    <x v="1"/>
    <x v="4"/>
    <x v="0"/>
    <d v="2025-06-30T00:00:00"/>
    <x v="6"/>
    <x v="0"/>
    <s v="Consumer"/>
  </r>
  <r>
    <x v="1617"/>
    <s v="P1042"/>
    <n v="2"/>
    <n v="9298.7000000000007"/>
    <n v="9178.6"/>
    <n v="-9058.5"/>
    <x v="1"/>
    <x v="4"/>
    <x v="0"/>
    <d v="2025-06-27T00:00:00"/>
    <x v="6"/>
    <x v="2"/>
    <s v="Consumer"/>
  </r>
  <r>
    <x v="1590"/>
    <s v="P1042"/>
    <n v="3"/>
    <n v="13989.57"/>
    <n v="11367.74"/>
    <n v="-20113.650000000001"/>
    <x v="2"/>
    <x v="4"/>
    <x v="0"/>
    <d v="2025-06-17T00:00:00"/>
    <x v="6"/>
    <x v="0"/>
    <s v="Consumer"/>
  </r>
  <r>
    <x v="1485"/>
    <s v="P1043"/>
    <n v="4"/>
    <n v="72476.33"/>
    <n v="10124.42"/>
    <n v="31978.65"/>
    <x v="2"/>
    <x v="4"/>
    <x v="2"/>
    <d v="2025-06-17T00:00:00"/>
    <x v="6"/>
    <x v="0"/>
    <s v="Corporate"/>
  </r>
  <r>
    <x v="1586"/>
    <s v="P1043"/>
    <n v="3"/>
    <n v="55128.6"/>
    <n v="11732.81"/>
    <n v="19930.169999999998"/>
    <x v="1"/>
    <x v="4"/>
    <x v="0"/>
    <d v="2025-06-23T00:00:00"/>
    <x v="6"/>
    <x v="3"/>
    <s v="Consumer"/>
  </r>
  <r>
    <x v="1543"/>
    <s v="P1043"/>
    <n v="2"/>
    <n v="37812.93"/>
    <n v="6453.17"/>
    <n v="24906.59"/>
    <x v="1"/>
    <x v="4"/>
    <x v="0"/>
    <d v="2025-06-06T00:00:00"/>
    <x v="6"/>
    <x v="1"/>
    <s v="Consumer"/>
  </r>
  <r>
    <x v="1618"/>
    <s v="P1043"/>
    <n v="4"/>
    <n v="58269.67"/>
    <n v="1326.73"/>
    <n v="52962.75"/>
    <x v="1"/>
    <x v="4"/>
    <x v="0"/>
    <d v="2025-06-01T00:00:00"/>
    <x v="6"/>
    <x v="0"/>
    <s v="Consumer"/>
  </r>
  <r>
    <x v="1527"/>
    <s v="P1043"/>
    <n v="1"/>
    <n v="16215.04"/>
    <n v="1326.73"/>
    <n v="14888.310000000001"/>
    <x v="0"/>
    <x v="4"/>
    <x v="2"/>
    <d v="2025-06-25T00:00:00"/>
    <x v="6"/>
    <x v="0"/>
    <s v="Corporate"/>
  </r>
  <r>
    <x v="1619"/>
    <s v="P1044"/>
    <n v="2"/>
    <n v="20582.52"/>
    <n v="5931.04"/>
    <n v="8720.44"/>
    <x v="0"/>
    <x v="0"/>
    <x v="0"/>
    <d v="2025-06-10T00:00:00"/>
    <x v="6"/>
    <x v="0"/>
    <s v="Consumer"/>
  </r>
  <r>
    <x v="1620"/>
    <s v="P1044"/>
    <n v="4"/>
    <n v="35612.5"/>
    <n v="4591.42"/>
    <n v="17246.82"/>
    <x v="1"/>
    <x v="0"/>
    <x v="0"/>
    <d v="2025-06-15T00:00:00"/>
    <x v="6"/>
    <x v="0"/>
    <s v="Consumer"/>
  </r>
  <r>
    <x v="1494"/>
    <s v="P1044"/>
    <n v="1"/>
    <n v="9111.61"/>
    <n v="5412.91"/>
    <n v="3698.7000000000007"/>
    <x v="1"/>
    <x v="0"/>
    <x v="0"/>
    <d v="2025-06-07T00:00:00"/>
    <x v="6"/>
    <x v="3"/>
    <s v="Consumer"/>
  </r>
  <r>
    <x v="1621"/>
    <s v="P1044"/>
    <n v="3"/>
    <n v="30982.34"/>
    <n v="7341.5"/>
    <n v="8957.84"/>
    <x v="1"/>
    <x v="0"/>
    <x v="2"/>
    <d v="2025-06-30T00:00:00"/>
    <x v="6"/>
    <x v="0"/>
    <s v="Corporate"/>
  </r>
  <r>
    <x v="1622"/>
    <s v="P1044"/>
    <n v="1"/>
    <n v="9442.7000000000007"/>
    <n v="7341.5"/>
    <n v="2101.2000000000007"/>
    <x v="0"/>
    <x v="0"/>
    <x v="0"/>
    <d v="2025-06-26T00:00:00"/>
    <x v="6"/>
    <x v="2"/>
    <s v="Consumer"/>
  </r>
  <r>
    <x v="1623"/>
    <s v="P1044"/>
    <n v="1"/>
    <n v="9701.9"/>
    <n v="1946.27"/>
    <n v="7755.6299999999992"/>
    <x v="2"/>
    <x v="0"/>
    <x v="2"/>
    <d v="2025-06-20T00:00:00"/>
    <x v="6"/>
    <x v="0"/>
    <s v="Corporate"/>
  </r>
  <r>
    <x v="1624"/>
    <s v="P1045"/>
    <n v="2"/>
    <n v="5601.78"/>
    <n v="516.61"/>
    <n v="4568.5599999999995"/>
    <x v="0"/>
    <x v="3"/>
    <x v="1"/>
    <d v="2025-06-28T00:00:00"/>
    <x v="6"/>
    <x v="0"/>
    <s v="Small Business"/>
  </r>
  <r>
    <x v="1625"/>
    <s v="P1045"/>
    <n v="2"/>
    <n v="4969.04"/>
    <n v="11653.29"/>
    <n v="-18337.54"/>
    <x v="2"/>
    <x v="3"/>
    <x v="0"/>
    <d v="2025-06-10T00:00:00"/>
    <x v="6"/>
    <x v="0"/>
    <s v="Consumer"/>
  </r>
  <r>
    <x v="1507"/>
    <s v="P1046"/>
    <n v="2"/>
    <n v="4347.5200000000004"/>
    <n v="10086.81"/>
    <n v="-15826.099999999999"/>
    <x v="1"/>
    <x v="5"/>
    <x v="0"/>
    <d v="2025-06-03T00:00:00"/>
    <x v="6"/>
    <x v="0"/>
    <s v="Consumer"/>
  </r>
  <r>
    <x v="1626"/>
    <s v="P1046"/>
    <n v="3"/>
    <n v="6402.41"/>
    <n v="10086.81"/>
    <n v="-23858.02"/>
    <x v="0"/>
    <x v="5"/>
    <x v="0"/>
    <d v="2025-06-16T00:00:00"/>
    <x v="6"/>
    <x v="0"/>
    <s v="Consumer"/>
  </r>
  <r>
    <x v="1577"/>
    <s v="P1046"/>
    <n v="1"/>
    <n v="2034.95"/>
    <n v="8551.81"/>
    <n v="-6516.86"/>
    <x v="0"/>
    <x v="5"/>
    <x v="0"/>
    <d v="2025-06-27T00:00:00"/>
    <x v="6"/>
    <x v="0"/>
    <s v="Consumer"/>
  </r>
  <r>
    <x v="1614"/>
    <s v="P1046"/>
    <n v="4"/>
    <n v="8653.68"/>
    <n v="2249.48"/>
    <n v="-344.23999999999978"/>
    <x v="1"/>
    <x v="5"/>
    <x v="0"/>
    <d v="2025-06-28T00:00:00"/>
    <x v="6"/>
    <x v="0"/>
    <s v="Consumer"/>
  </r>
  <r>
    <x v="1504"/>
    <s v="P1046"/>
    <n v="2"/>
    <n v="3900.89"/>
    <n v="8177.04"/>
    <n v="-12453.19"/>
    <x v="2"/>
    <x v="5"/>
    <x v="0"/>
    <d v="2025-06-04T00:00:00"/>
    <x v="6"/>
    <x v="0"/>
    <s v="Consumer"/>
  </r>
  <r>
    <x v="1613"/>
    <s v="P1047"/>
    <n v="4"/>
    <n v="12527.6"/>
    <n v="4740.6000000000004"/>
    <n v="-6434.8000000000011"/>
    <x v="0"/>
    <x v="3"/>
    <x v="0"/>
    <d v="2025-03-08T00:00:00"/>
    <x v="7"/>
    <x v="0"/>
    <s v="Consumer"/>
  </r>
  <r>
    <x v="1627"/>
    <s v="P1047"/>
    <n v="1"/>
    <n v="4251.62"/>
    <n v="6579.03"/>
    <n v="-2327.41"/>
    <x v="1"/>
    <x v="3"/>
    <x v="0"/>
    <d v="2025-03-23T00:00:00"/>
    <x v="7"/>
    <x v="0"/>
    <s v="Consumer"/>
  </r>
  <r>
    <x v="1628"/>
    <s v="P1047"/>
    <n v="4"/>
    <n v="13162.68"/>
    <n v="6579.03"/>
    <n v="-13153.439999999999"/>
    <x v="2"/>
    <x v="3"/>
    <x v="0"/>
    <d v="2025-03-30T00:00:00"/>
    <x v="7"/>
    <x v="0"/>
    <s v="Consumer"/>
  </r>
  <r>
    <x v="1560"/>
    <s v="P1047"/>
    <n v="3"/>
    <n v="10938.8"/>
    <n v="4703.24"/>
    <n v="-3170.92"/>
    <x v="1"/>
    <x v="3"/>
    <x v="1"/>
    <d v="2025-03-09T00:00:00"/>
    <x v="7"/>
    <x v="0"/>
    <s v="Small Business"/>
  </r>
  <r>
    <x v="1629"/>
    <s v="P1047"/>
    <n v="1"/>
    <n v="3621.84"/>
    <n v="5483.96"/>
    <n v="-1862.12"/>
    <x v="0"/>
    <x v="3"/>
    <x v="0"/>
    <d v="2025-03-08T00:00:00"/>
    <x v="7"/>
    <x v="0"/>
    <s v="Consumer"/>
  </r>
  <r>
    <x v="1468"/>
    <s v="P1048"/>
    <n v="3"/>
    <n v="40005.58"/>
    <n v="9148.31"/>
    <n v="12560.650000000001"/>
    <x v="1"/>
    <x v="4"/>
    <x v="0"/>
    <d v="2025-03-04T00:00:00"/>
    <x v="7"/>
    <x v="0"/>
    <s v="Consumer"/>
  </r>
  <r>
    <x v="1630"/>
    <s v="P1049"/>
    <n v="1"/>
    <n v="6295.18"/>
    <n v="4806.74"/>
    <n v="1488.4400000000005"/>
    <x v="2"/>
    <x v="5"/>
    <x v="0"/>
    <d v="2025-03-13T00:00:00"/>
    <x v="7"/>
    <x v="0"/>
    <s v="Consumer"/>
  </r>
  <r>
    <x v="1589"/>
    <s v="P1049"/>
    <n v="2"/>
    <n v="12987.96"/>
    <n v="6380.88"/>
    <n v="226.19999999999891"/>
    <x v="1"/>
    <x v="5"/>
    <x v="0"/>
    <d v="2025-03-15T00:00:00"/>
    <x v="7"/>
    <x v="3"/>
    <s v="Consumer"/>
  </r>
  <r>
    <x v="1600"/>
    <s v="P1049"/>
    <n v="1"/>
    <n v="6967.08"/>
    <n v="2112.6999999999998"/>
    <n v="4854.38"/>
    <x v="1"/>
    <x v="5"/>
    <x v="0"/>
    <d v="2025-03-24T00:00:00"/>
    <x v="7"/>
    <x v="0"/>
    <s v="Consumer"/>
  </r>
  <r>
    <x v="1595"/>
    <s v="P1049"/>
    <n v="2"/>
    <n v="11923.43"/>
    <n v="9178.6"/>
    <n v="-6433.77"/>
    <x v="2"/>
    <x v="5"/>
    <x v="0"/>
    <d v="2025-03-31T00:00:00"/>
    <x v="7"/>
    <x v="0"/>
    <s v="Consumer"/>
  </r>
  <r>
    <x v="1631"/>
    <s v="P1049"/>
    <n v="3"/>
    <n v="24609.79"/>
    <n v="4722.6099999999997"/>
    <n v="10441.960000000003"/>
    <x v="0"/>
    <x v="5"/>
    <x v="0"/>
    <d v="2025-03-26T00:00:00"/>
    <x v="7"/>
    <x v="0"/>
    <s v="Consumer"/>
  </r>
  <r>
    <x v="1632"/>
    <s v="P1050"/>
    <n v="2"/>
    <n v="11877.79"/>
    <n v="7212.47"/>
    <n v="-2547.1499999999996"/>
    <x v="0"/>
    <x v="2"/>
    <x v="0"/>
    <d v="2025-03-28T00:00:00"/>
    <x v="7"/>
    <x v="0"/>
    <s v="Consumer"/>
  </r>
  <r>
    <x v="1472"/>
    <s v="P1050"/>
    <n v="1"/>
    <n v="7277.96"/>
    <n v="10188.6"/>
    <n v="-2910.6400000000003"/>
    <x v="1"/>
    <x v="2"/>
    <x v="0"/>
    <d v="2025-03-24T00:00:00"/>
    <x v="7"/>
    <x v="0"/>
    <s v="Consumer"/>
  </r>
  <r>
    <x v="1467"/>
    <s v="P1051"/>
    <n v="1"/>
    <n v="5008.1000000000004"/>
    <n v="2133.21"/>
    <n v="2874.8900000000003"/>
    <x v="1"/>
    <x v="2"/>
    <x v="0"/>
    <d v="2025-03-23T00:00:00"/>
    <x v="7"/>
    <x v="3"/>
    <s v="Consumer"/>
  </r>
  <r>
    <x v="1633"/>
    <s v="P1051"/>
    <n v="3"/>
    <n v="15337.06"/>
    <n v="11732.81"/>
    <n v="-19861.370000000003"/>
    <x v="0"/>
    <x v="2"/>
    <x v="0"/>
    <d v="2025-03-09T00:00:00"/>
    <x v="7"/>
    <x v="3"/>
    <s v="Consumer"/>
  </r>
  <r>
    <x v="1634"/>
    <s v="P1051"/>
    <n v="4"/>
    <n v="22255.11"/>
    <n v="1759.1"/>
    <n v="15218.710000000001"/>
    <x v="2"/>
    <x v="2"/>
    <x v="0"/>
    <d v="2025-03-11T00:00:00"/>
    <x v="7"/>
    <x v="0"/>
    <s v="Consumer"/>
  </r>
  <r>
    <x v="1635"/>
    <s v="P1052"/>
    <n v="4"/>
    <n v="10836.24"/>
    <n v="1892.68"/>
    <n v="3265.5199999999995"/>
    <x v="2"/>
    <x v="1"/>
    <x v="1"/>
    <d v="2025-03-09T00:00:00"/>
    <x v="7"/>
    <x v="0"/>
    <s v="Small Business"/>
  </r>
  <r>
    <x v="1636"/>
    <s v="P1052"/>
    <n v="3"/>
    <n v="8655.32"/>
    <n v="5931.04"/>
    <n v="-9137.7999999999993"/>
    <x v="2"/>
    <x v="1"/>
    <x v="0"/>
    <d v="2025-03-19T00:00:00"/>
    <x v="7"/>
    <x v="0"/>
    <s v="Consumer"/>
  </r>
  <r>
    <x v="1487"/>
    <s v="P1052"/>
    <n v="4"/>
    <n v="12475.37"/>
    <n v="1691.07"/>
    <n v="5711.0900000000011"/>
    <x v="2"/>
    <x v="1"/>
    <x v="0"/>
    <d v="2025-03-04T00:00:00"/>
    <x v="7"/>
    <x v="3"/>
    <s v="Consumer"/>
  </r>
  <r>
    <x v="1637"/>
    <s v="P1053"/>
    <n v="1"/>
    <n v="9394.7099999999991"/>
    <n v="7341.5"/>
    <n v="2053.2099999999991"/>
    <x v="1"/>
    <x v="4"/>
    <x v="2"/>
    <d v="2025-03-16T00:00:00"/>
    <x v="7"/>
    <x v="3"/>
    <s v="Corporate"/>
  </r>
  <r>
    <x v="1638"/>
    <s v="P1053"/>
    <n v="1"/>
    <n v="7374.78"/>
    <n v="516.61"/>
    <n v="6858.17"/>
    <x v="0"/>
    <x v="4"/>
    <x v="0"/>
    <d v="2025-03-13T00:00:00"/>
    <x v="7"/>
    <x v="1"/>
    <s v="Consumer"/>
  </r>
  <r>
    <x v="1639"/>
    <s v="P1053"/>
    <n v="2"/>
    <n v="18146.39"/>
    <n v="11653.29"/>
    <n v="-5160.1900000000023"/>
    <x v="1"/>
    <x v="4"/>
    <x v="0"/>
    <d v="2025-03-15T00:00:00"/>
    <x v="7"/>
    <x v="0"/>
    <s v="Consumer"/>
  </r>
  <r>
    <x v="1640"/>
    <s v="P1053"/>
    <n v="3"/>
    <n v="26752.53"/>
    <n v="11653.29"/>
    <n v="-8207.3400000000038"/>
    <x v="0"/>
    <x v="4"/>
    <x v="2"/>
    <d v="2025-03-21T00:00:00"/>
    <x v="7"/>
    <x v="0"/>
    <s v="Corporate"/>
  </r>
  <r>
    <x v="1548"/>
    <s v="P1054"/>
    <n v="2"/>
    <n v="4335.13"/>
    <n v="9947.76"/>
    <n v="-15560.39"/>
    <x v="1"/>
    <x v="1"/>
    <x v="0"/>
    <d v="2025-03-22T00:00:00"/>
    <x v="7"/>
    <x v="0"/>
    <s v="Consumer"/>
  </r>
  <r>
    <x v="1641"/>
    <s v="P1054"/>
    <n v="1"/>
    <n v="2153.15"/>
    <n v="2249.48"/>
    <n v="-96.329999999999927"/>
    <x v="0"/>
    <x v="1"/>
    <x v="0"/>
    <d v="2025-03-08T00:00:00"/>
    <x v="7"/>
    <x v="0"/>
    <s v="Consumer"/>
  </r>
  <r>
    <x v="1642"/>
    <s v="P1054"/>
    <n v="4"/>
    <n v="9047.5400000000009"/>
    <n v="8177.04"/>
    <n v="-23660.62"/>
    <x v="1"/>
    <x v="1"/>
    <x v="0"/>
    <d v="2025-03-20T00:00:00"/>
    <x v="7"/>
    <x v="0"/>
    <s v="Consumer"/>
  </r>
  <r>
    <x v="1525"/>
    <s v="P1055"/>
    <n v="3"/>
    <n v="47532.36"/>
    <n v="10361.65"/>
    <n v="16447.410000000003"/>
    <x v="1"/>
    <x v="5"/>
    <x v="2"/>
    <d v="2025-05-11T00:00:00"/>
    <x v="8"/>
    <x v="0"/>
    <s v="Corporate"/>
  </r>
  <r>
    <x v="1578"/>
    <s v="P1055"/>
    <n v="4"/>
    <n v="60950.15"/>
    <n v="4703.24"/>
    <n v="42137.19"/>
    <x v="0"/>
    <x v="5"/>
    <x v="0"/>
    <d v="2025-05-03T00:00:00"/>
    <x v="8"/>
    <x v="0"/>
    <s v="Consumer"/>
  </r>
  <r>
    <x v="1619"/>
    <s v="P1056"/>
    <n v="4"/>
    <n v="27271.89"/>
    <n v="4806.74"/>
    <n v="8044.93"/>
    <x v="0"/>
    <x v="4"/>
    <x v="0"/>
    <d v="2025-05-06T00:00:00"/>
    <x v="8"/>
    <x v="0"/>
    <s v="Consumer"/>
  </r>
  <r>
    <x v="1532"/>
    <s v="P1056"/>
    <n v="1"/>
    <n v="7361.04"/>
    <n v="2112.6999999999998"/>
    <n v="5248.34"/>
    <x v="0"/>
    <x v="4"/>
    <x v="2"/>
    <d v="2025-05-29T00:00:00"/>
    <x v="8"/>
    <x v="0"/>
    <s v="Corporate"/>
  </r>
  <r>
    <x v="1643"/>
    <s v="P1056"/>
    <n v="4"/>
    <n v="24784.639999999999"/>
    <n v="680.62"/>
    <n v="22062.16"/>
    <x v="2"/>
    <x v="4"/>
    <x v="2"/>
    <d v="2025-05-06T00:00:00"/>
    <x v="8"/>
    <x v="0"/>
    <s v="Corporate"/>
  </r>
  <r>
    <x v="1644"/>
    <s v="P1057"/>
    <n v="4"/>
    <n v="23370.99"/>
    <n v="229.52"/>
    <n v="22452.91"/>
    <x v="0"/>
    <x v="0"/>
    <x v="1"/>
    <d v="2025-05-25T00:00:00"/>
    <x v="8"/>
    <x v="3"/>
    <s v="Small Business"/>
  </r>
  <r>
    <x v="1609"/>
    <s v="P1057"/>
    <n v="2"/>
    <n v="14723.89"/>
    <n v="6443.36"/>
    <n v="1837.17"/>
    <x v="2"/>
    <x v="0"/>
    <x v="2"/>
    <d v="2025-05-27T00:00:00"/>
    <x v="8"/>
    <x v="0"/>
    <s v="Corporate"/>
  </r>
  <r>
    <x v="1471"/>
    <s v="P1057"/>
    <n v="3"/>
    <n v="16678.88"/>
    <n v="10124.42"/>
    <n v="-13694.380000000001"/>
    <x v="1"/>
    <x v="0"/>
    <x v="2"/>
    <d v="2025-05-10T00:00:00"/>
    <x v="8"/>
    <x v="1"/>
    <s v="Corporate"/>
  </r>
  <r>
    <x v="1628"/>
    <s v="P1057"/>
    <n v="1"/>
    <n v="5935.55"/>
    <n v="10124.42"/>
    <n v="-4188.87"/>
    <x v="1"/>
    <x v="0"/>
    <x v="0"/>
    <d v="2025-05-09T00:00:00"/>
    <x v="8"/>
    <x v="0"/>
    <s v="Consumer"/>
  </r>
  <r>
    <x v="1483"/>
    <s v="P1058"/>
    <n v="4"/>
    <n v="37345.15"/>
    <n v="11118.8"/>
    <n v="-7130.0499999999956"/>
    <x v="0"/>
    <x v="3"/>
    <x v="0"/>
    <d v="2025-05-15T00:00:00"/>
    <x v="8"/>
    <x v="3"/>
    <s v="Consumer"/>
  </r>
  <r>
    <x v="1645"/>
    <s v="P1058"/>
    <n v="1"/>
    <n v="8446.99"/>
    <n v="3861.49"/>
    <n v="4585.5"/>
    <x v="0"/>
    <x v="3"/>
    <x v="0"/>
    <d v="2025-05-11T00:00:00"/>
    <x v="8"/>
    <x v="2"/>
    <s v="Consumer"/>
  </r>
  <r>
    <x v="1561"/>
    <s v="P1059"/>
    <n v="4"/>
    <n v="33763.78"/>
    <n v="4591.42"/>
    <n v="15398.099999999999"/>
    <x v="2"/>
    <x v="0"/>
    <x v="0"/>
    <d v="2025-05-28T00:00:00"/>
    <x v="8"/>
    <x v="0"/>
    <s v="Consumer"/>
  </r>
  <r>
    <x v="1646"/>
    <s v="P1059"/>
    <n v="2"/>
    <n v="16621.41"/>
    <n v="5412.91"/>
    <n v="5795.59"/>
    <x v="2"/>
    <x v="0"/>
    <x v="0"/>
    <d v="2025-05-17T00:00:00"/>
    <x v="8"/>
    <x v="0"/>
    <s v="Consumer"/>
  </r>
  <r>
    <x v="1647"/>
    <s v="P1059"/>
    <n v="4"/>
    <n v="27394.73"/>
    <n v="11653.29"/>
    <n v="-19218.430000000004"/>
    <x v="2"/>
    <x v="0"/>
    <x v="0"/>
    <d v="2025-05-09T00:00:00"/>
    <x v="8"/>
    <x v="0"/>
    <s v="Consumer"/>
  </r>
  <r>
    <x v="1648"/>
    <s v="P1060"/>
    <n v="1"/>
    <n v="15859.11"/>
    <n v="2249.48"/>
    <n v="13609.630000000001"/>
    <x v="1"/>
    <x v="5"/>
    <x v="1"/>
    <d v="2025-05-10T00:00:00"/>
    <x v="8"/>
    <x v="0"/>
    <s v="Small Business"/>
  </r>
  <r>
    <x v="1606"/>
    <s v="P1060"/>
    <n v="1"/>
    <n v="18817.84"/>
    <n v="6163.24"/>
    <n v="12654.6"/>
    <x v="2"/>
    <x v="5"/>
    <x v="2"/>
    <d v="2025-05-17T00:00:00"/>
    <x v="8"/>
    <x v="0"/>
    <s v="Corporate"/>
  </r>
  <r>
    <x v="1511"/>
    <s v="P1060"/>
    <n v="4"/>
    <n v="75619.03"/>
    <n v="8177.04"/>
    <n v="42910.869999999995"/>
    <x v="0"/>
    <x v="5"/>
    <x v="2"/>
    <d v="2025-05-26T00:00:00"/>
    <x v="8"/>
    <x v="0"/>
    <s v="Corporate"/>
  </r>
  <r>
    <x v="1649"/>
    <s v="P1061"/>
    <n v="4"/>
    <n v="41774.050000000003"/>
    <n v="1069.73"/>
    <n v="37495.130000000005"/>
    <x v="1"/>
    <x v="4"/>
    <x v="0"/>
    <d v="2025-11-22T00:00:00"/>
    <x v="9"/>
    <x v="0"/>
    <s v="Consumer"/>
  </r>
  <r>
    <x v="1556"/>
    <s v="P1062"/>
    <n v="4"/>
    <n v="6165.61"/>
    <n v="295.87"/>
    <n v="4982.1299999999992"/>
    <x v="2"/>
    <x v="5"/>
    <x v="2"/>
    <d v="2025-11-11T00:00:00"/>
    <x v="9"/>
    <x v="0"/>
    <s v="Corporate"/>
  </r>
  <r>
    <x v="1635"/>
    <s v="P1062"/>
    <n v="3"/>
    <n v="4257.78"/>
    <n v="295.87"/>
    <n v="3370.1699999999996"/>
    <x v="1"/>
    <x v="5"/>
    <x v="1"/>
    <d v="2025-11-21T00:00:00"/>
    <x v="9"/>
    <x v="0"/>
    <s v="Small Business"/>
  </r>
  <r>
    <x v="1650"/>
    <s v="P1062"/>
    <n v="2"/>
    <n v="3245.63"/>
    <n v="4535.12"/>
    <n v="-5824.61"/>
    <x v="0"/>
    <x v="5"/>
    <x v="0"/>
    <d v="2025-11-20T00:00:00"/>
    <x v="9"/>
    <x v="0"/>
    <s v="Consumer"/>
  </r>
  <r>
    <x v="1651"/>
    <s v="P1062"/>
    <n v="1"/>
    <n v="1617.13"/>
    <n v="474.93"/>
    <n v="1142.2"/>
    <x v="0"/>
    <x v="5"/>
    <x v="0"/>
    <d v="2025-11-24T00:00:00"/>
    <x v="9"/>
    <x v="3"/>
    <s v="Consumer"/>
  </r>
  <r>
    <x v="1532"/>
    <s v="P1062"/>
    <n v="2"/>
    <n v="3612.63"/>
    <n v="6380.88"/>
    <n v="-9149.130000000001"/>
    <x v="1"/>
    <x v="5"/>
    <x v="2"/>
    <d v="2025-11-01T00:00:00"/>
    <x v="9"/>
    <x v="0"/>
    <s v="Corporate"/>
  </r>
  <r>
    <x v="1652"/>
    <s v="P1062"/>
    <n v="1"/>
    <n v="1659.82"/>
    <n v="6380.88"/>
    <n v="-4721.0600000000004"/>
    <x v="0"/>
    <x v="5"/>
    <x v="0"/>
    <d v="2025-11-11T00:00:00"/>
    <x v="9"/>
    <x v="0"/>
    <s v="Consumer"/>
  </r>
  <r>
    <x v="1653"/>
    <s v="P1062"/>
    <n v="2"/>
    <n v="3640.73"/>
    <n v="7802.03"/>
    <n v="-11963.33"/>
    <x v="2"/>
    <x v="5"/>
    <x v="0"/>
    <d v="2025-11-10T00:00:00"/>
    <x v="9"/>
    <x v="0"/>
    <s v="Consumer"/>
  </r>
  <r>
    <x v="1622"/>
    <s v="P1062"/>
    <n v="4"/>
    <n v="6883.21"/>
    <n v="7802.03"/>
    <n v="-24324.91"/>
    <x v="2"/>
    <x v="5"/>
    <x v="0"/>
    <d v="2025-11-29T00:00:00"/>
    <x v="9"/>
    <x v="2"/>
    <s v="Consumer"/>
  </r>
  <r>
    <x v="1654"/>
    <s v="P1063"/>
    <n v="2"/>
    <n v="21609.7"/>
    <n v="4176.26"/>
    <n v="13257.18"/>
    <x v="2"/>
    <x v="3"/>
    <x v="0"/>
    <d v="2025-11-20T00:00:00"/>
    <x v="9"/>
    <x v="0"/>
    <s v="Consumer"/>
  </r>
  <r>
    <x v="1559"/>
    <s v="P1063"/>
    <n v="4"/>
    <n v="48247.74"/>
    <n v="4176.26"/>
    <n v="31542.699999999997"/>
    <x v="0"/>
    <x v="3"/>
    <x v="0"/>
    <d v="2025-11-03T00:00:00"/>
    <x v="9"/>
    <x v="0"/>
    <s v="Consumer"/>
  </r>
  <r>
    <x v="1620"/>
    <s v="P1063"/>
    <n v="4"/>
    <n v="37601.050000000003"/>
    <n v="6279.29"/>
    <n v="12483.890000000003"/>
    <x v="1"/>
    <x v="3"/>
    <x v="0"/>
    <d v="2025-11-09T00:00:00"/>
    <x v="9"/>
    <x v="0"/>
    <s v="Consumer"/>
  </r>
  <r>
    <x v="1514"/>
    <s v="P1063"/>
    <n v="1"/>
    <n v="10147.51"/>
    <n v="6279.29"/>
    <n v="3868.2200000000003"/>
    <x v="0"/>
    <x v="3"/>
    <x v="0"/>
    <d v="2025-11-19T00:00:00"/>
    <x v="9"/>
    <x v="0"/>
    <s v="Consumer"/>
  </r>
  <r>
    <x v="1517"/>
    <s v="P1063"/>
    <n v="3"/>
    <n v="28747.46"/>
    <n v="229.52"/>
    <n v="28058.899999999998"/>
    <x v="2"/>
    <x v="3"/>
    <x v="2"/>
    <d v="2025-11-14T00:00:00"/>
    <x v="9"/>
    <x v="0"/>
    <s v="Corporate"/>
  </r>
  <r>
    <x v="1655"/>
    <s v="P1063"/>
    <n v="1"/>
    <n v="10164.209999999999"/>
    <n v="229.52"/>
    <n v="9934.6899999999987"/>
    <x v="0"/>
    <x v="3"/>
    <x v="0"/>
    <d v="2025-11-06T00:00:00"/>
    <x v="9"/>
    <x v="0"/>
    <s v="Consumer"/>
  </r>
  <r>
    <x v="1607"/>
    <s v="P1063"/>
    <n v="4"/>
    <n v="42150.91"/>
    <n v="4722.6099999999997"/>
    <n v="23260.470000000005"/>
    <x v="2"/>
    <x v="3"/>
    <x v="2"/>
    <d v="2025-11-21T00:00:00"/>
    <x v="9"/>
    <x v="0"/>
    <s v="Corporate"/>
  </r>
  <r>
    <x v="1656"/>
    <s v="P1063"/>
    <n v="3"/>
    <n v="27600.880000000001"/>
    <n v="9531.89"/>
    <n v="-994.78999999999724"/>
    <x v="1"/>
    <x v="3"/>
    <x v="0"/>
    <d v="2025-11-16T00:00:00"/>
    <x v="9"/>
    <x v="0"/>
    <s v="Consumer"/>
  </r>
  <r>
    <x v="1657"/>
    <s v="P1064"/>
    <n v="3"/>
    <n v="7619.39"/>
    <n v="11668.5"/>
    <n v="-27386.11"/>
    <x v="1"/>
    <x v="2"/>
    <x v="2"/>
    <d v="2025-11-23T00:00:00"/>
    <x v="9"/>
    <x v="0"/>
    <s v="Corporate"/>
  </r>
  <r>
    <x v="1658"/>
    <s v="P1064"/>
    <n v="3"/>
    <n v="9127.39"/>
    <n v="6453.17"/>
    <n v="-10232.120000000003"/>
    <x v="0"/>
    <x v="2"/>
    <x v="0"/>
    <d v="2025-11-08T00:00:00"/>
    <x v="9"/>
    <x v="0"/>
    <s v="Consumer"/>
  </r>
  <r>
    <x v="1561"/>
    <s v="P1065"/>
    <n v="1"/>
    <n v="670.26"/>
    <n v="1326.73"/>
    <n v="-656.47"/>
    <x v="1"/>
    <x v="2"/>
    <x v="0"/>
    <d v="2025-11-04T00:00:00"/>
    <x v="9"/>
    <x v="0"/>
    <s v="Consumer"/>
  </r>
  <r>
    <x v="1539"/>
    <s v="P1065"/>
    <n v="2"/>
    <n v="1562.25"/>
    <n v="2625.04"/>
    <n v="-3687.83"/>
    <x v="0"/>
    <x v="2"/>
    <x v="2"/>
    <d v="2025-11-23T00:00:00"/>
    <x v="9"/>
    <x v="0"/>
    <s v="Corporate"/>
  </r>
  <r>
    <x v="1581"/>
    <s v="P1065"/>
    <n v="1"/>
    <n v="610.91999999999996"/>
    <n v="5057.68"/>
    <n v="-4446.76"/>
    <x v="0"/>
    <x v="2"/>
    <x v="2"/>
    <d v="2025-11-26T00:00:00"/>
    <x v="9"/>
    <x v="3"/>
    <s v="Corporate"/>
  </r>
  <r>
    <x v="1659"/>
    <s v="P1065"/>
    <n v="1"/>
    <n v="675.03"/>
    <n v="4835.8999999999996"/>
    <n v="-4160.87"/>
    <x v="0"/>
    <x v="2"/>
    <x v="1"/>
    <d v="2025-11-26T00:00:00"/>
    <x v="9"/>
    <x v="3"/>
    <s v="Small Business"/>
  </r>
  <r>
    <x v="1660"/>
    <s v="P1065"/>
    <n v="4"/>
    <n v="3019.63"/>
    <n v="5931.04"/>
    <n v="-20704.53"/>
    <x v="1"/>
    <x v="2"/>
    <x v="0"/>
    <d v="2025-11-10T00:00:00"/>
    <x v="9"/>
    <x v="0"/>
    <s v="Consumer"/>
  </r>
  <r>
    <x v="1519"/>
    <s v="P1065"/>
    <n v="3"/>
    <n v="2080.86"/>
    <n v="1691.07"/>
    <n v="-2992.35"/>
    <x v="1"/>
    <x v="2"/>
    <x v="2"/>
    <d v="2025-11-09T00:00:00"/>
    <x v="9"/>
    <x v="1"/>
    <s v="Corporate"/>
  </r>
  <r>
    <x v="1593"/>
    <s v="P1066"/>
    <n v="1"/>
    <n v="13697.18"/>
    <n v="4591.42"/>
    <n v="9105.76"/>
    <x v="1"/>
    <x v="5"/>
    <x v="2"/>
    <d v="2025-11-06T00:00:00"/>
    <x v="9"/>
    <x v="0"/>
    <s v="Corporate"/>
  </r>
  <r>
    <x v="1549"/>
    <s v="P1066"/>
    <n v="1"/>
    <n v="19140.45"/>
    <n v="5766.98"/>
    <n v="13373.470000000001"/>
    <x v="0"/>
    <x v="5"/>
    <x v="0"/>
    <d v="2025-11-23T00:00:00"/>
    <x v="9"/>
    <x v="0"/>
    <s v="Consumer"/>
  </r>
  <r>
    <x v="1594"/>
    <s v="P1066"/>
    <n v="2"/>
    <n v="35098.76"/>
    <n v="5766.98"/>
    <n v="23564.800000000003"/>
    <x v="2"/>
    <x v="5"/>
    <x v="0"/>
    <d v="2025-11-15T00:00:00"/>
    <x v="9"/>
    <x v="0"/>
    <s v="Consumer"/>
  </r>
  <r>
    <x v="1661"/>
    <s v="P1066"/>
    <n v="4"/>
    <n v="59567.63"/>
    <n v="5766.98"/>
    <n v="36499.71"/>
    <x v="1"/>
    <x v="5"/>
    <x v="2"/>
    <d v="2025-11-10T00:00:00"/>
    <x v="9"/>
    <x v="1"/>
    <s v="Corporate"/>
  </r>
  <r>
    <x v="1497"/>
    <s v="P1066"/>
    <n v="4"/>
    <n v="76538.31"/>
    <n v="6612.77"/>
    <n v="50087.229999999996"/>
    <x v="0"/>
    <x v="5"/>
    <x v="0"/>
    <d v="2025-11-23T00:00:00"/>
    <x v="9"/>
    <x v="0"/>
    <s v="Consumer"/>
  </r>
  <r>
    <x v="1514"/>
    <s v="P1066"/>
    <n v="2"/>
    <n v="32891"/>
    <n v="6612.77"/>
    <n v="19665.46"/>
    <x v="1"/>
    <x v="5"/>
    <x v="0"/>
    <d v="2025-11-26T00:00:00"/>
    <x v="9"/>
    <x v="0"/>
    <s v="Consumer"/>
  </r>
  <r>
    <x v="1488"/>
    <s v="P1066"/>
    <n v="4"/>
    <n v="54004.57"/>
    <n v="1195.19"/>
    <n v="49223.81"/>
    <x v="1"/>
    <x v="5"/>
    <x v="2"/>
    <d v="2025-11-19T00:00:00"/>
    <x v="9"/>
    <x v="3"/>
    <s v="Corporate"/>
  </r>
  <r>
    <x v="1571"/>
    <s v="P1066"/>
    <n v="4"/>
    <n v="55223.78"/>
    <n v="1946.27"/>
    <n v="47438.7"/>
    <x v="0"/>
    <x v="5"/>
    <x v="2"/>
    <d v="2025-11-18T00:00:00"/>
    <x v="9"/>
    <x v="0"/>
    <s v="Corporate"/>
  </r>
  <r>
    <x v="1551"/>
    <s v="P1066"/>
    <n v="3"/>
    <n v="47627.43"/>
    <n v="1946.27"/>
    <n v="41788.620000000003"/>
    <x v="1"/>
    <x v="5"/>
    <x v="0"/>
    <d v="2025-11-02T00:00:00"/>
    <x v="9"/>
    <x v="1"/>
    <s v="Consumer"/>
  </r>
  <r>
    <x v="1662"/>
    <s v="P1067"/>
    <n v="1"/>
    <n v="15261.28"/>
    <n v="3075.85"/>
    <n v="12185.43"/>
    <x v="1"/>
    <x v="1"/>
    <x v="2"/>
    <d v="2025-11-30T00:00:00"/>
    <x v="9"/>
    <x v="3"/>
    <s v="Corporate"/>
  </r>
  <r>
    <x v="1663"/>
    <s v="P1067"/>
    <n v="3"/>
    <n v="41296.089999999997"/>
    <n v="2249.48"/>
    <n v="34547.649999999994"/>
    <x v="0"/>
    <x v="1"/>
    <x v="2"/>
    <d v="2025-11-26T00:00:00"/>
    <x v="9"/>
    <x v="3"/>
    <s v="Corporate"/>
  </r>
  <r>
    <x v="1593"/>
    <s v="P1068"/>
    <n v="2"/>
    <n v="36712.83"/>
    <n v="10244.32"/>
    <n v="16224.190000000002"/>
    <x v="0"/>
    <x v="4"/>
    <x v="2"/>
    <d v="2025-10-16T00:00:00"/>
    <x v="10"/>
    <x v="0"/>
    <s v="Corporate"/>
  </r>
  <r>
    <x v="1664"/>
    <s v="P1068"/>
    <n v="2"/>
    <n v="35034.76"/>
    <n v="7144.88"/>
    <n v="20745"/>
    <x v="0"/>
    <x v="4"/>
    <x v="0"/>
    <d v="2025-10-12T00:00:00"/>
    <x v="10"/>
    <x v="0"/>
    <s v="Consumer"/>
  </r>
  <r>
    <x v="1665"/>
    <s v="P1069"/>
    <n v="3"/>
    <n v="27248.58"/>
    <n v="295.87"/>
    <n v="26360.97"/>
    <x v="2"/>
    <x v="4"/>
    <x v="2"/>
    <d v="2025-10-29T00:00:00"/>
    <x v="10"/>
    <x v="0"/>
    <s v="Corporate"/>
  </r>
  <r>
    <x v="1666"/>
    <s v="P1069"/>
    <n v="3"/>
    <n v="28383.14"/>
    <n v="474.93"/>
    <n v="26958.35"/>
    <x v="2"/>
    <x v="4"/>
    <x v="0"/>
    <d v="2025-10-09T00:00:00"/>
    <x v="10"/>
    <x v="0"/>
    <s v="Consumer"/>
  </r>
  <r>
    <x v="1667"/>
    <s v="P1069"/>
    <n v="3"/>
    <n v="27583.200000000001"/>
    <n v="680.62"/>
    <n v="25541.34"/>
    <x v="1"/>
    <x v="4"/>
    <x v="2"/>
    <d v="2025-10-29T00:00:00"/>
    <x v="10"/>
    <x v="2"/>
    <s v="Corporate"/>
  </r>
  <r>
    <x v="1668"/>
    <s v="P1069"/>
    <n v="1"/>
    <n v="7120.95"/>
    <n v="4176.26"/>
    <n v="2944.6899999999996"/>
    <x v="0"/>
    <x v="4"/>
    <x v="0"/>
    <d v="2025-10-07T00:00:00"/>
    <x v="10"/>
    <x v="0"/>
    <s v="Consumer"/>
  </r>
  <r>
    <x v="1669"/>
    <s v="P1071"/>
    <n v="2"/>
    <n v="6702.49"/>
    <n v="11732.81"/>
    <n v="-16763.129999999997"/>
    <x v="0"/>
    <x v="0"/>
    <x v="0"/>
    <d v="2025-10-14T00:00:00"/>
    <x v="10"/>
    <x v="0"/>
    <s v="Consumer"/>
  </r>
  <r>
    <x v="1670"/>
    <s v="P1071"/>
    <n v="2"/>
    <n v="5915.89"/>
    <n v="6453.17"/>
    <n v="-6990.45"/>
    <x v="1"/>
    <x v="0"/>
    <x v="0"/>
    <d v="2025-10-05T00:00:00"/>
    <x v="10"/>
    <x v="2"/>
    <s v="Consumer"/>
  </r>
  <r>
    <x v="1613"/>
    <s v="P1072"/>
    <n v="1"/>
    <n v="4888.87"/>
    <n v="5057.68"/>
    <n v="-168.8100000000004"/>
    <x v="0"/>
    <x v="3"/>
    <x v="0"/>
    <d v="2025-10-10T00:00:00"/>
    <x v="10"/>
    <x v="0"/>
    <s v="Consumer"/>
  </r>
  <r>
    <x v="1671"/>
    <s v="P1072"/>
    <n v="4"/>
    <n v="18985.53"/>
    <n v="4539.2"/>
    <n v="828.72999999999956"/>
    <x v="0"/>
    <x v="3"/>
    <x v="2"/>
    <d v="2025-10-10T00:00:00"/>
    <x v="10"/>
    <x v="3"/>
    <s v="Corporate"/>
  </r>
  <r>
    <x v="1563"/>
    <s v="P1073"/>
    <n v="1"/>
    <n v="14215.08"/>
    <n v="11939.07"/>
    <n v="2276.0100000000002"/>
    <x v="2"/>
    <x v="0"/>
    <x v="0"/>
    <d v="2025-10-24T00:00:00"/>
    <x v="10"/>
    <x v="2"/>
    <s v="Consumer"/>
  </r>
  <r>
    <x v="1548"/>
    <s v="P1073"/>
    <n v="1"/>
    <n v="14199.29"/>
    <n v="1946.27"/>
    <n v="12253.02"/>
    <x v="1"/>
    <x v="0"/>
    <x v="0"/>
    <d v="2025-10-11T00:00:00"/>
    <x v="10"/>
    <x v="0"/>
    <s v="Consumer"/>
  </r>
  <r>
    <x v="1635"/>
    <s v="P1073"/>
    <n v="4"/>
    <n v="47768.51"/>
    <n v="516.61"/>
    <n v="45702.07"/>
    <x v="0"/>
    <x v="0"/>
    <x v="1"/>
    <d v="2025-10-03T00:00:00"/>
    <x v="10"/>
    <x v="0"/>
    <s v="Small Business"/>
  </r>
  <r>
    <x v="1672"/>
    <s v="P1073"/>
    <n v="1"/>
    <n v="12235.82"/>
    <n v="11653.29"/>
    <n v="582.52999999999884"/>
    <x v="1"/>
    <x v="0"/>
    <x v="0"/>
    <d v="2025-10-09T00:00:00"/>
    <x v="10"/>
    <x v="3"/>
    <s v="Consumer"/>
  </r>
  <r>
    <x v="1618"/>
    <s v="P1073"/>
    <n v="1"/>
    <n v="16078.93"/>
    <n v="10086.81"/>
    <n v="5992.1200000000008"/>
    <x v="1"/>
    <x v="0"/>
    <x v="0"/>
    <d v="2025-10-12T00:00:00"/>
    <x v="10"/>
    <x v="0"/>
    <s v="Consumer"/>
  </r>
  <r>
    <x v="1580"/>
    <s v="P1073"/>
    <n v="2"/>
    <n v="28991.3"/>
    <n v="4370.8"/>
    <n v="20249.699999999997"/>
    <x v="1"/>
    <x v="0"/>
    <x v="1"/>
    <d v="2025-10-20T00:00:00"/>
    <x v="10"/>
    <x v="0"/>
    <s v="Small Business"/>
  </r>
  <r>
    <x v="1544"/>
    <s v="P1074"/>
    <n v="1"/>
    <n v="6823.61"/>
    <n v="2249.48"/>
    <n v="4574.1299999999992"/>
    <x v="2"/>
    <x v="0"/>
    <x v="2"/>
    <d v="2025-10-28T00:00:00"/>
    <x v="10"/>
    <x v="0"/>
    <s v="Corporate"/>
  </r>
  <r>
    <x v="1565"/>
    <s v="P1074"/>
    <n v="1"/>
    <n v="5681.29"/>
    <n v="6163.24"/>
    <n v="-481.94999999999982"/>
    <x v="2"/>
    <x v="0"/>
    <x v="0"/>
    <d v="2025-10-24T00:00:00"/>
    <x v="10"/>
    <x v="0"/>
    <s v="Consumer"/>
  </r>
  <r>
    <x v="1650"/>
    <s v="P1074"/>
    <n v="3"/>
    <n v="16161.88"/>
    <n v="2935.19"/>
    <n v="7356.3099999999995"/>
    <x v="2"/>
    <x v="0"/>
    <x v="0"/>
    <d v="2025-10-21T00:00:00"/>
    <x v="10"/>
    <x v="0"/>
    <s v="Consumer"/>
  </r>
  <r>
    <x v="1662"/>
    <s v="P1074"/>
    <n v="1"/>
    <n v="6783.3"/>
    <n v="2935.19"/>
    <n v="3848.11"/>
    <x v="0"/>
    <x v="0"/>
    <x v="2"/>
    <d v="2025-10-19T00:00:00"/>
    <x v="10"/>
    <x v="3"/>
    <s v="Corporate"/>
  </r>
  <r>
    <x v="1673"/>
    <s v="P1074"/>
    <n v="1"/>
    <n v="5626.82"/>
    <n v="4740.6000000000004"/>
    <n v="886.21999999999935"/>
    <x v="1"/>
    <x v="0"/>
    <x v="0"/>
    <d v="2025-09-06T00:00:00"/>
    <x v="11"/>
    <x v="0"/>
    <s v="Consumer"/>
  </r>
  <r>
    <x v="1674"/>
    <s v="P1074"/>
    <n v="4"/>
    <n v="21958.36"/>
    <n v="2831.41"/>
    <n v="10632.720000000001"/>
    <x v="2"/>
    <x v="0"/>
    <x v="0"/>
    <d v="2025-09-23T00:00:00"/>
    <x v="11"/>
    <x v="2"/>
    <s v="Consumer"/>
  </r>
  <r>
    <x v="1530"/>
    <s v="P1075"/>
    <n v="2"/>
    <n v="27451.42"/>
    <n v="7014.31"/>
    <n v="13422.799999999997"/>
    <x v="0"/>
    <x v="5"/>
    <x v="0"/>
    <d v="2025-09-02T00:00:00"/>
    <x v="11"/>
    <x v="0"/>
    <s v="Consumer"/>
  </r>
  <r>
    <x v="1675"/>
    <s v="P1075"/>
    <n v="1"/>
    <n v="15438.11"/>
    <n v="7014.31"/>
    <n v="8423.7999999999993"/>
    <x v="2"/>
    <x v="5"/>
    <x v="0"/>
    <d v="2025-09-03T00:00:00"/>
    <x v="11"/>
    <x v="0"/>
    <s v="Consumer"/>
  </r>
  <r>
    <x v="1676"/>
    <s v="P1075"/>
    <n v="4"/>
    <n v="46220.92"/>
    <n v="10692.38"/>
    <n v="3451.4000000000015"/>
    <x v="0"/>
    <x v="5"/>
    <x v="0"/>
    <d v="2025-09-28T00:00:00"/>
    <x v="11"/>
    <x v="0"/>
    <s v="Consumer"/>
  </r>
  <r>
    <x v="1552"/>
    <s v="P1075"/>
    <n v="2"/>
    <n v="29067.68"/>
    <n v="10692.38"/>
    <n v="7682.9200000000019"/>
    <x v="0"/>
    <x v="5"/>
    <x v="0"/>
    <d v="2025-09-18T00:00:00"/>
    <x v="11"/>
    <x v="2"/>
    <s v="Consumer"/>
  </r>
  <r>
    <x v="1677"/>
    <s v="P1075"/>
    <n v="2"/>
    <n v="28691.41"/>
    <n v="295.87"/>
    <n v="28099.67"/>
    <x v="0"/>
    <x v="5"/>
    <x v="0"/>
    <d v="2025-09-30T00:00:00"/>
    <x v="11"/>
    <x v="0"/>
    <s v="Consumer"/>
  </r>
  <r>
    <x v="1527"/>
    <s v="P1075"/>
    <n v="1"/>
    <n v="11853.89"/>
    <n v="295.87"/>
    <n v="11558.019999999999"/>
    <x v="1"/>
    <x v="5"/>
    <x v="2"/>
    <d v="2025-09-03T00:00:00"/>
    <x v="11"/>
    <x v="0"/>
    <s v="Corporate"/>
  </r>
  <r>
    <x v="1476"/>
    <s v="P1076"/>
    <n v="2"/>
    <n v="24682.41"/>
    <n v="6380.88"/>
    <n v="11920.65"/>
    <x v="1"/>
    <x v="2"/>
    <x v="2"/>
    <d v="2025-09-14T00:00:00"/>
    <x v="11"/>
    <x v="0"/>
    <s v="Corporate"/>
  </r>
  <r>
    <x v="1637"/>
    <s v="P1076"/>
    <n v="2"/>
    <n v="26777.599999999999"/>
    <n v="6213.42"/>
    <n v="14350.759999999998"/>
    <x v="2"/>
    <x v="2"/>
    <x v="2"/>
    <d v="2025-09-30T00:00:00"/>
    <x v="11"/>
    <x v="3"/>
    <s v="Corporate"/>
  </r>
  <r>
    <x v="1468"/>
    <s v="P1076"/>
    <n v="3"/>
    <n v="35237.160000000003"/>
    <n v="6213.42"/>
    <n v="16596.900000000001"/>
    <x v="1"/>
    <x v="2"/>
    <x v="0"/>
    <d v="2025-09-22T00:00:00"/>
    <x v="11"/>
    <x v="0"/>
    <s v="Consumer"/>
  </r>
  <r>
    <x v="1661"/>
    <s v="P1076"/>
    <n v="1"/>
    <n v="13447.39"/>
    <n v="6213.42"/>
    <n v="7233.9699999999993"/>
    <x v="0"/>
    <x v="2"/>
    <x v="2"/>
    <d v="2025-09-12T00:00:00"/>
    <x v="11"/>
    <x v="1"/>
    <s v="Corporate"/>
  </r>
  <r>
    <x v="1480"/>
    <s v="P1076"/>
    <n v="4"/>
    <n v="55052.959999999999"/>
    <n v="6213.42"/>
    <n v="30199.279999999999"/>
    <x v="0"/>
    <x v="2"/>
    <x v="2"/>
    <d v="2025-09-03T00:00:00"/>
    <x v="11"/>
    <x v="0"/>
    <s v="Corporate"/>
  </r>
  <r>
    <x v="1632"/>
    <s v="P1076"/>
    <n v="1"/>
    <n v="9983.24"/>
    <n v="7802.03"/>
    <n v="2181.21"/>
    <x v="1"/>
    <x v="2"/>
    <x v="0"/>
    <d v="2025-09-11T00:00:00"/>
    <x v="11"/>
    <x v="0"/>
    <s v="Consumer"/>
  </r>
  <r>
    <x v="1678"/>
    <s v="P1076"/>
    <n v="3"/>
    <n v="36661.24"/>
    <n v="4640.09"/>
    <n v="22740.969999999998"/>
    <x v="0"/>
    <x v="2"/>
    <x v="1"/>
    <d v="2025-09-18T00:00:00"/>
    <x v="11"/>
    <x v="0"/>
    <s v="Small Business"/>
  </r>
  <r>
    <x v="1485"/>
    <s v="P1077"/>
    <n v="4"/>
    <n v="13303.48"/>
    <n v="4722.6099999999997"/>
    <n v="-5586.9599999999991"/>
    <x v="0"/>
    <x v="2"/>
    <x v="2"/>
    <d v="2025-09-30T00:00:00"/>
    <x v="11"/>
    <x v="0"/>
    <s v="Corporate"/>
  </r>
  <r>
    <x v="1624"/>
    <s v="P1077"/>
    <n v="1"/>
    <n v="3518.81"/>
    <n v="4722.6099999999997"/>
    <n v="-1203.7999999999997"/>
    <x v="0"/>
    <x v="2"/>
    <x v="1"/>
    <d v="2025-09-25T00:00:00"/>
    <x v="11"/>
    <x v="0"/>
    <s v="Small Business"/>
  </r>
  <r>
    <x v="1563"/>
    <s v="P1077"/>
    <n v="3"/>
    <n v="10214.200000000001"/>
    <n v="4722.6099999999997"/>
    <n v="-3953.6299999999974"/>
    <x v="1"/>
    <x v="2"/>
    <x v="0"/>
    <d v="2025-09-05T00:00:00"/>
    <x v="11"/>
    <x v="2"/>
    <s v="Consumer"/>
  </r>
  <r>
    <x v="1619"/>
    <s v="P1077"/>
    <n v="4"/>
    <n v="12289.17"/>
    <n v="9531.89"/>
    <n v="-25838.39"/>
    <x v="2"/>
    <x v="2"/>
    <x v="0"/>
    <d v="2025-09-14T00:00:00"/>
    <x v="11"/>
    <x v="0"/>
    <s v="Consumer"/>
  </r>
  <r>
    <x v="1679"/>
    <s v="P1077"/>
    <n v="3"/>
    <n v="9366.93"/>
    <n v="9531.89"/>
    <n v="-19228.739999999998"/>
    <x v="0"/>
    <x v="2"/>
    <x v="2"/>
    <d v="2025-09-21T00:00:00"/>
    <x v="11"/>
    <x v="0"/>
    <s v="Corporate"/>
  </r>
  <r>
    <x v="1651"/>
    <s v="P1077"/>
    <n v="1"/>
    <n v="3684.05"/>
    <n v="10188.6"/>
    <n v="-6504.55"/>
    <x v="0"/>
    <x v="2"/>
    <x v="0"/>
    <d v="2025-09-15T00:00:00"/>
    <x v="11"/>
    <x v="3"/>
    <s v="Consumer"/>
  </r>
  <r>
    <x v="1680"/>
    <s v="P1077"/>
    <n v="2"/>
    <n v="7312.27"/>
    <n v="6443.36"/>
    <n v="-5574.4499999999989"/>
    <x v="1"/>
    <x v="2"/>
    <x v="0"/>
    <d v="2025-09-15T00:00:00"/>
    <x v="11"/>
    <x v="3"/>
    <s v="Consumer"/>
  </r>
  <r>
    <x v="1681"/>
    <s v="P1077"/>
    <n v="3"/>
    <n v="10851.63"/>
    <n v="6782.31"/>
    <n v="-9495.3000000000011"/>
    <x v="2"/>
    <x v="2"/>
    <x v="0"/>
    <d v="2025-09-15T00:00:00"/>
    <x v="11"/>
    <x v="0"/>
    <s v="Consumer"/>
  </r>
  <r>
    <x v="1682"/>
    <s v="P1078"/>
    <n v="4"/>
    <n v="34151.599999999999"/>
    <n v="11668.5"/>
    <n v="-12522.400000000001"/>
    <x v="0"/>
    <x v="2"/>
    <x v="0"/>
    <d v="2025-09-07T00:00:00"/>
    <x v="11"/>
    <x v="0"/>
    <s v="Consumer"/>
  </r>
  <r>
    <x v="1683"/>
    <s v="P1078"/>
    <n v="4"/>
    <n v="35527.35"/>
    <n v="4835.8999999999996"/>
    <n v="16183.75"/>
    <x v="0"/>
    <x v="2"/>
    <x v="0"/>
    <d v="2025-09-27T00:00:00"/>
    <x v="11"/>
    <x v="0"/>
    <s v="Consumer"/>
  </r>
  <r>
    <x v="1564"/>
    <s v="P1079"/>
    <n v="3"/>
    <n v="33265.58"/>
    <n v="1691.07"/>
    <n v="28192.370000000003"/>
    <x v="2"/>
    <x v="5"/>
    <x v="1"/>
    <d v="2025-09-23T00:00:00"/>
    <x v="11"/>
    <x v="0"/>
    <s v="Small Business"/>
  </r>
  <r>
    <x v="1495"/>
    <s v="P1079"/>
    <n v="4"/>
    <n v="47985.53"/>
    <n v="10050.44"/>
    <n v="7783.7699999999968"/>
    <x v="0"/>
    <x v="5"/>
    <x v="0"/>
    <d v="2025-09-08T00:00:00"/>
    <x v="11"/>
    <x v="3"/>
    <s v="Consumer"/>
  </r>
  <r>
    <x v="1602"/>
    <s v="P1079"/>
    <n v="1"/>
    <n v="9567.41"/>
    <n v="4539.2"/>
    <n v="5028.21"/>
    <x v="1"/>
    <x v="5"/>
    <x v="2"/>
    <d v="2025-09-13T00:00:00"/>
    <x v="11"/>
    <x v="0"/>
    <s v="Corporate"/>
  </r>
  <r>
    <x v="1684"/>
    <s v="P1079"/>
    <n v="1"/>
    <n v="10395.9"/>
    <n v="5766.98"/>
    <n v="4628.92"/>
    <x v="0"/>
    <x v="5"/>
    <x v="0"/>
    <d v="2025-09-10T00:00:00"/>
    <x v="11"/>
    <x v="3"/>
    <s v="Consumer"/>
  </r>
  <r>
    <x v="1685"/>
    <s v="P1079"/>
    <n v="1"/>
    <n v="11109.02"/>
    <n v="5766.98"/>
    <n v="5342.0400000000009"/>
    <x v="0"/>
    <x v="5"/>
    <x v="2"/>
    <d v="2025-09-30T00:00:00"/>
    <x v="11"/>
    <x v="0"/>
    <s v="Corporate"/>
  </r>
  <r>
    <x v="1529"/>
    <s v="P1080"/>
    <n v="3"/>
    <n v="11310.24"/>
    <n v="11939.07"/>
    <n v="-24506.97"/>
    <x v="1"/>
    <x v="1"/>
    <x v="2"/>
    <d v="2025-09-29T00:00:00"/>
    <x v="11"/>
    <x v="0"/>
    <s v="Corporate"/>
  </r>
  <r>
    <x v="1482"/>
    <s v="P1080"/>
    <n v="3"/>
    <n v="12830.23"/>
    <n v="1946.27"/>
    <n v="6991.42"/>
    <x v="1"/>
    <x v="1"/>
    <x v="0"/>
    <d v="2025-09-17T00:00:00"/>
    <x v="11"/>
    <x v="0"/>
    <s v="Consumer"/>
  </r>
  <r>
    <x v="1686"/>
    <s v="P1080"/>
    <n v="4"/>
    <n v="18890.68"/>
    <n v="11764.29"/>
    <n v="-28166.480000000003"/>
    <x v="0"/>
    <x v="1"/>
    <x v="0"/>
    <d v="2025-09-26T00:00:00"/>
    <x v="11"/>
    <x v="3"/>
    <s v="Consumer"/>
  </r>
  <r>
    <x v="1687"/>
    <s v="P1080"/>
    <n v="3"/>
    <n v="10180.040000000001"/>
    <n v="5812.86"/>
    <n v="-7258.5399999999972"/>
    <x v="1"/>
    <x v="1"/>
    <x v="0"/>
    <d v="2025-09-07T00:00:00"/>
    <x v="11"/>
    <x v="0"/>
    <s v="Consumer"/>
  </r>
  <r>
    <x v="1688"/>
    <s v="P1001"/>
    <n v="2"/>
    <n v="15103.34"/>
    <n v="4936.1899999999996"/>
    <n v="5230.9600000000009"/>
    <x v="0"/>
    <x v="0"/>
    <x v="0"/>
    <d v="2025-04-19T00:00:00"/>
    <x v="0"/>
    <x v="0"/>
    <s v="Consumer"/>
  </r>
  <r>
    <x v="1689"/>
    <s v="P1001"/>
    <n v="3"/>
    <n v="17561.189999999999"/>
    <n v="4936.1899999999996"/>
    <n v="2752.619999999999"/>
    <x v="0"/>
    <x v="0"/>
    <x v="1"/>
    <d v="2025-04-02T00:00:00"/>
    <x v="0"/>
    <x v="0"/>
    <s v="Small Business"/>
  </r>
  <r>
    <x v="1690"/>
    <s v="P1001"/>
    <n v="1"/>
    <n v="6386.67"/>
    <n v="5483.96"/>
    <n v="902.71"/>
    <x v="0"/>
    <x v="0"/>
    <x v="2"/>
    <d v="2025-04-19T00:00:00"/>
    <x v="0"/>
    <x v="0"/>
    <s v="Corporate"/>
  </r>
  <r>
    <x v="1691"/>
    <s v="P1002"/>
    <n v="2"/>
    <n v="28689.8"/>
    <n v="295.87"/>
    <n v="28098.059999999998"/>
    <x v="1"/>
    <x v="0"/>
    <x v="0"/>
    <d v="2025-04-25T00:00:00"/>
    <x v="0"/>
    <x v="0"/>
    <s v="Consumer"/>
  </r>
  <r>
    <x v="1692"/>
    <s v="P1002"/>
    <n v="4"/>
    <n v="54390.400000000001"/>
    <n v="474.93"/>
    <n v="52490.68"/>
    <x v="1"/>
    <x v="0"/>
    <x v="2"/>
    <d v="2025-04-11T00:00:00"/>
    <x v="0"/>
    <x v="0"/>
    <s v="Corporate"/>
  </r>
  <r>
    <x v="1693"/>
    <s v="P1002"/>
    <n v="3"/>
    <n v="44366.8"/>
    <n v="6213.42"/>
    <n v="25726.54"/>
    <x v="1"/>
    <x v="0"/>
    <x v="1"/>
    <d v="2025-04-18T00:00:00"/>
    <x v="0"/>
    <x v="0"/>
    <s v="Small Business"/>
  </r>
  <r>
    <x v="1694"/>
    <s v="P1002"/>
    <n v="3"/>
    <n v="38970.230000000003"/>
    <n v="2112.6999999999998"/>
    <n v="32632.130000000005"/>
    <x v="1"/>
    <x v="0"/>
    <x v="2"/>
    <d v="2025-04-24T00:00:00"/>
    <x v="0"/>
    <x v="0"/>
    <s v="Corporate"/>
  </r>
  <r>
    <x v="1695"/>
    <s v="P1003"/>
    <n v="3"/>
    <n v="21286.25"/>
    <n v="4176.26"/>
    <n v="8757.4699999999993"/>
    <x v="1"/>
    <x v="0"/>
    <x v="0"/>
    <d v="2025-04-30T00:00:00"/>
    <x v="0"/>
    <x v="0"/>
    <s v="Consumer"/>
  </r>
  <r>
    <x v="1696"/>
    <s v="P1003"/>
    <n v="3"/>
    <n v="20315.939999999999"/>
    <n v="9531.89"/>
    <n v="-8279.73"/>
    <x v="1"/>
    <x v="0"/>
    <x v="0"/>
    <d v="2025-04-09T00:00:00"/>
    <x v="0"/>
    <x v="0"/>
    <s v="Consumer"/>
  </r>
  <r>
    <x v="1697"/>
    <s v="P1003"/>
    <n v="1"/>
    <n v="6266.83"/>
    <n v="1349.93"/>
    <n v="4916.8999999999996"/>
    <x v="0"/>
    <x v="0"/>
    <x v="0"/>
    <d v="2025-04-18T00:00:00"/>
    <x v="0"/>
    <x v="1"/>
    <s v="Consumer"/>
  </r>
  <r>
    <x v="1698"/>
    <s v="P1003"/>
    <n v="3"/>
    <n v="19800.41"/>
    <n v="1349.93"/>
    <n v="15750.619999999999"/>
    <x v="0"/>
    <x v="0"/>
    <x v="1"/>
    <d v="2025-04-19T00:00:00"/>
    <x v="0"/>
    <x v="0"/>
    <s v="Small Business"/>
  </r>
  <r>
    <x v="1699"/>
    <s v="P1003"/>
    <n v="3"/>
    <n v="21090.09"/>
    <n v="1349.93"/>
    <n v="17040.3"/>
    <x v="0"/>
    <x v="0"/>
    <x v="1"/>
    <d v="2025-04-22T00:00:00"/>
    <x v="0"/>
    <x v="0"/>
    <s v="Small Business"/>
  </r>
  <r>
    <x v="1700"/>
    <s v="P1004"/>
    <n v="4"/>
    <n v="6558.47"/>
    <n v="7025.62"/>
    <n v="-21544.01"/>
    <x v="0"/>
    <x v="1"/>
    <x v="0"/>
    <d v="2025-04-05T00:00:00"/>
    <x v="0"/>
    <x v="0"/>
    <s v="Consumer"/>
  </r>
  <r>
    <x v="1701"/>
    <s v="P1004"/>
    <n v="1"/>
    <n v="1737.72"/>
    <n v="6782.31"/>
    <n v="-5044.59"/>
    <x v="1"/>
    <x v="1"/>
    <x v="0"/>
    <d v="2025-04-04T00:00:00"/>
    <x v="0"/>
    <x v="0"/>
    <s v="Consumer"/>
  </r>
  <r>
    <x v="1702"/>
    <s v="P1004"/>
    <n v="2"/>
    <n v="3304.42"/>
    <n v="2133.21"/>
    <n v="-962"/>
    <x v="0"/>
    <x v="1"/>
    <x v="0"/>
    <d v="2025-04-09T00:00:00"/>
    <x v="0"/>
    <x v="0"/>
    <s v="Consumer"/>
  </r>
  <r>
    <x v="1703"/>
    <s v="P1004"/>
    <n v="1"/>
    <n v="1723.63"/>
    <n v="2857.57"/>
    <n v="-1133.94"/>
    <x v="1"/>
    <x v="1"/>
    <x v="0"/>
    <d v="2025-04-17T00:00:00"/>
    <x v="0"/>
    <x v="0"/>
    <s v="Consumer"/>
  </r>
  <r>
    <x v="1689"/>
    <s v="P1005"/>
    <n v="3"/>
    <n v="30506.07"/>
    <n v="1759.1"/>
    <n v="25228.77"/>
    <x v="0"/>
    <x v="0"/>
    <x v="1"/>
    <d v="2025-04-07T00:00:00"/>
    <x v="0"/>
    <x v="0"/>
    <s v="Small Business"/>
  </r>
  <r>
    <x v="1704"/>
    <s v="P1005"/>
    <n v="1"/>
    <n v="10185.879999999999"/>
    <n v="4835.8999999999996"/>
    <n v="5349.98"/>
    <x v="1"/>
    <x v="0"/>
    <x v="1"/>
    <d v="2025-04-09T00:00:00"/>
    <x v="0"/>
    <x v="3"/>
    <s v="Small Business"/>
  </r>
  <r>
    <x v="1705"/>
    <s v="P1005"/>
    <n v="3"/>
    <n v="31129.13"/>
    <n v="4539.2"/>
    <n v="17511.530000000002"/>
    <x v="0"/>
    <x v="0"/>
    <x v="0"/>
    <d v="2025-04-19T00:00:00"/>
    <x v="0"/>
    <x v="0"/>
    <s v="Consumer"/>
  </r>
  <r>
    <x v="1706"/>
    <s v="P1005"/>
    <n v="2"/>
    <n v="17150.55"/>
    <n v="4539.2"/>
    <n v="8072.15"/>
    <x v="0"/>
    <x v="0"/>
    <x v="0"/>
    <d v="2025-04-06T00:00:00"/>
    <x v="0"/>
    <x v="0"/>
    <s v="Consumer"/>
  </r>
  <r>
    <x v="1707"/>
    <s v="P1006"/>
    <n v="2"/>
    <n v="33099.29"/>
    <n v="6612.77"/>
    <n v="19873.75"/>
    <x v="0"/>
    <x v="2"/>
    <x v="2"/>
    <d v="2025-04-16T00:00:00"/>
    <x v="0"/>
    <x v="0"/>
    <s v="Corporate"/>
  </r>
  <r>
    <x v="1708"/>
    <s v="P1006"/>
    <n v="4"/>
    <n v="56213.57"/>
    <n v="11653.29"/>
    <n v="9600.4099999999962"/>
    <x v="1"/>
    <x v="2"/>
    <x v="1"/>
    <d v="2025-04-09T00:00:00"/>
    <x v="0"/>
    <x v="0"/>
    <s v="Small Business"/>
  </r>
  <r>
    <x v="1709"/>
    <s v="P1006"/>
    <n v="3"/>
    <n v="50734.98"/>
    <n v="11653.29"/>
    <n v="15775.11"/>
    <x v="1"/>
    <x v="2"/>
    <x v="0"/>
    <d v="2025-04-18T00:00:00"/>
    <x v="0"/>
    <x v="0"/>
    <s v="Consumer"/>
  </r>
  <r>
    <x v="1710"/>
    <s v="P1006"/>
    <n v="2"/>
    <n v="27083.17"/>
    <n v="11653.29"/>
    <n v="3776.5899999999965"/>
    <x v="0"/>
    <x v="2"/>
    <x v="0"/>
    <d v="2025-04-11T00:00:00"/>
    <x v="0"/>
    <x v="1"/>
    <s v="Consumer"/>
  </r>
  <r>
    <x v="1711"/>
    <s v="P1007"/>
    <n v="4"/>
    <n v="34012.519999999997"/>
    <n v="3075.85"/>
    <n v="21709.119999999995"/>
    <x v="1"/>
    <x v="0"/>
    <x v="2"/>
    <d v="2025-04-20T00:00:00"/>
    <x v="0"/>
    <x v="0"/>
    <s v="Corporate"/>
  </r>
  <r>
    <x v="1712"/>
    <s v="P1007"/>
    <n v="2"/>
    <n v="21496.79"/>
    <n v="3075.85"/>
    <n v="15345.09"/>
    <x v="0"/>
    <x v="0"/>
    <x v="2"/>
    <d v="2025-04-13T00:00:00"/>
    <x v="0"/>
    <x v="0"/>
    <s v="Corporate"/>
  </r>
  <r>
    <x v="1713"/>
    <s v="P1007"/>
    <n v="3"/>
    <n v="26790.48"/>
    <n v="2249.48"/>
    <n v="20042.04"/>
    <x v="2"/>
    <x v="0"/>
    <x v="2"/>
    <d v="2025-04-01T00:00:00"/>
    <x v="0"/>
    <x v="0"/>
    <s v="Corporate"/>
  </r>
  <r>
    <x v="1714"/>
    <s v="P1008"/>
    <n v="1"/>
    <n v="4079.89"/>
    <n v="1069.73"/>
    <n v="3010.16"/>
    <x v="0"/>
    <x v="3"/>
    <x v="2"/>
    <d v="2025-08-05T00:00:00"/>
    <x v="1"/>
    <x v="0"/>
    <s v="Corporate"/>
  </r>
  <r>
    <x v="1690"/>
    <s v="P1008"/>
    <n v="1"/>
    <n v="4403.67"/>
    <n v="2831.41"/>
    <n v="1572.2600000000002"/>
    <x v="1"/>
    <x v="3"/>
    <x v="2"/>
    <d v="2025-08-21T00:00:00"/>
    <x v="1"/>
    <x v="0"/>
    <s v="Corporate"/>
  </r>
  <r>
    <x v="1697"/>
    <s v="P1008"/>
    <n v="1"/>
    <n v="3429.07"/>
    <n v="7014.31"/>
    <n v="-3585.2400000000002"/>
    <x v="1"/>
    <x v="3"/>
    <x v="0"/>
    <d v="2025-08-25T00:00:00"/>
    <x v="1"/>
    <x v="1"/>
    <s v="Consumer"/>
  </r>
  <r>
    <x v="1715"/>
    <s v="P1009"/>
    <n v="1"/>
    <n v="6250.83"/>
    <n v="4535.12"/>
    <n v="1715.71"/>
    <x v="0"/>
    <x v="1"/>
    <x v="2"/>
    <d v="2025-08-15T00:00:00"/>
    <x v="1"/>
    <x v="0"/>
    <s v="Corporate"/>
  </r>
  <r>
    <x v="1716"/>
    <s v="P1009"/>
    <n v="4"/>
    <n v="24178.93"/>
    <n v="2112.6999999999998"/>
    <n v="15728.130000000001"/>
    <x v="2"/>
    <x v="1"/>
    <x v="0"/>
    <d v="2025-08-29T00:00:00"/>
    <x v="1"/>
    <x v="0"/>
    <s v="Consumer"/>
  </r>
  <r>
    <x v="1717"/>
    <s v="P1009"/>
    <n v="3"/>
    <n v="23271.69"/>
    <n v="2112.6999999999998"/>
    <n v="16933.59"/>
    <x v="1"/>
    <x v="1"/>
    <x v="2"/>
    <d v="2025-08-22T00:00:00"/>
    <x v="1"/>
    <x v="3"/>
    <s v="Corporate"/>
  </r>
  <r>
    <x v="1718"/>
    <s v="P1010"/>
    <n v="3"/>
    <n v="23615.54"/>
    <n v="6279.29"/>
    <n v="4777.6700000000019"/>
    <x v="2"/>
    <x v="3"/>
    <x v="2"/>
    <d v="2025-08-02T00:00:00"/>
    <x v="1"/>
    <x v="0"/>
    <s v="Corporate"/>
  </r>
  <r>
    <x v="1719"/>
    <s v="P1010"/>
    <n v="2"/>
    <n v="12950.72"/>
    <n v="4640.09"/>
    <n v="3670.5399999999991"/>
    <x v="1"/>
    <x v="3"/>
    <x v="2"/>
    <d v="2025-08-06T00:00:00"/>
    <x v="1"/>
    <x v="0"/>
    <s v="Corporate"/>
  </r>
  <r>
    <x v="1720"/>
    <s v="P1010"/>
    <n v="1"/>
    <n v="7952.37"/>
    <n v="4640.09"/>
    <n v="3312.2799999999997"/>
    <x v="0"/>
    <x v="3"/>
    <x v="0"/>
    <d v="2025-08-06T00:00:00"/>
    <x v="1"/>
    <x v="0"/>
    <s v="Consumer"/>
  </r>
  <r>
    <x v="1697"/>
    <s v="P1010"/>
    <n v="4"/>
    <n v="29308.48"/>
    <n v="229.52"/>
    <n v="28390.399999999998"/>
    <x v="1"/>
    <x v="3"/>
    <x v="0"/>
    <d v="2025-08-14T00:00:00"/>
    <x v="1"/>
    <x v="1"/>
    <s v="Consumer"/>
  </r>
  <r>
    <x v="1721"/>
    <s v="P1011"/>
    <n v="3"/>
    <n v="30379.57"/>
    <n v="10188.6"/>
    <n v="-186.2300000000032"/>
    <x v="2"/>
    <x v="0"/>
    <x v="0"/>
    <d v="2025-08-24T00:00:00"/>
    <x v="1"/>
    <x v="0"/>
    <s v="Consumer"/>
  </r>
  <r>
    <x v="1722"/>
    <s v="P1011"/>
    <n v="1"/>
    <n v="10783.28"/>
    <n v="6782.31"/>
    <n v="4000.9700000000003"/>
    <x v="0"/>
    <x v="0"/>
    <x v="0"/>
    <d v="2025-08-06T00:00:00"/>
    <x v="1"/>
    <x v="0"/>
    <s v="Consumer"/>
  </r>
  <r>
    <x v="1723"/>
    <s v="P1011"/>
    <n v="2"/>
    <n v="21676.84"/>
    <n v="11732.81"/>
    <n v="-1788.7799999999988"/>
    <x v="1"/>
    <x v="0"/>
    <x v="0"/>
    <d v="2025-08-01T00:00:00"/>
    <x v="1"/>
    <x v="1"/>
    <s v="Consumer"/>
  </r>
  <r>
    <x v="1724"/>
    <s v="P1011"/>
    <n v="1"/>
    <n v="11527.48"/>
    <n v="6453.17"/>
    <n v="5074.3099999999995"/>
    <x v="1"/>
    <x v="0"/>
    <x v="0"/>
    <d v="2025-08-22T00:00:00"/>
    <x v="1"/>
    <x v="0"/>
    <s v="Consumer"/>
  </r>
  <r>
    <x v="1725"/>
    <s v="P1012"/>
    <n v="4"/>
    <n v="48620.86"/>
    <n v="2625.04"/>
    <n v="38120.699999999997"/>
    <x v="1"/>
    <x v="2"/>
    <x v="1"/>
    <d v="2025-08-23T00:00:00"/>
    <x v="1"/>
    <x v="0"/>
    <s v="Small Business"/>
  </r>
  <r>
    <x v="1726"/>
    <s v="P1012"/>
    <n v="3"/>
    <n v="43197.7"/>
    <n v="5931.04"/>
    <n v="25404.579999999998"/>
    <x v="0"/>
    <x v="2"/>
    <x v="0"/>
    <d v="2025-08-06T00:00:00"/>
    <x v="1"/>
    <x v="0"/>
    <s v="Consumer"/>
  </r>
  <r>
    <x v="1727"/>
    <s v="P1013"/>
    <n v="3"/>
    <n v="5862.94"/>
    <n v="516.61"/>
    <n v="4313.1099999999997"/>
    <x v="0"/>
    <x v="4"/>
    <x v="0"/>
    <d v="2025-08-05T00:00:00"/>
    <x v="1"/>
    <x v="1"/>
    <s v="Consumer"/>
  </r>
  <r>
    <x v="1728"/>
    <s v="P1014"/>
    <n v="2"/>
    <n v="30027.91"/>
    <n v="2144.79"/>
    <n v="25738.33"/>
    <x v="2"/>
    <x v="5"/>
    <x v="0"/>
    <d v="2025-08-03T00:00:00"/>
    <x v="1"/>
    <x v="0"/>
    <s v="Consumer"/>
  </r>
  <r>
    <x v="1729"/>
    <s v="P1014"/>
    <n v="1"/>
    <n v="14209.41"/>
    <n v="10086.81"/>
    <n v="4122.6000000000004"/>
    <x v="1"/>
    <x v="5"/>
    <x v="0"/>
    <d v="2025-08-26T00:00:00"/>
    <x v="1"/>
    <x v="0"/>
    <s v="Consumer"/>
  </r>
  <r>
    <x v="1730"/>
    <s v="P1014"/>
    <n v="2"/>
    <n v="26572.73"/>
    <n v="8177.04"/>
    <n v="10218.65"/>
    <x v="0"/>
    <x v="5"/>
    <x v="2"/>
    <d v="2025-08-14T00:00:00"/>
    <x v="1"/>
    <x v="0"/>
    <s v="Corporate"/>
  </r>
  <r>
    <x v="1731"/>
    <s v="P1014"/>
    <n v="1"/>
    <n v="17266.509999999998"/>
    <n v="4936.1899999999996"/>
    <n v="12330.32"/>
    <x v="0"/>
    <x v="5"/>
    <x v="0"/>
    <d v="2025-12-18T00:00:00"/>
    <x v="2"/>
    <x v="0"/>
    <s v="Consumer"/>
  </r>
  <r>
    <x v="1732"/>
    <s v="P1015"/>
    <n v="1"/>
    <n v="457.58"/>
    <n v="1069.73"/>
    <n v="-612.15000000000009"/>
    <x v="1"/>
    <x v="5"/>
    <x v="2"/>
    <d v="2025-12-25T00:00:00"/>
    <x v="2"/>
    <x v="0"/>
    <s v="Corporate"/>
  </r>
  <r>
    <x v="1733"/>
    <s v="P1015"/>
    <n v="3"/>
    <n v="1376.06"/>
    <n v="7014.31"/>
    <n v="-19666.87"/>
    <x v="1"/>
    <x v="5"/>
    <x v="0"/>
    <d v="2025-12-31T00:00:00"/>
    <x v="2"/>
    <x v="0"/>
    <s v="Consumer"/>
  </r>
  <r>
    <x v="1734"/>
    <s v="P1015"/>
    <n v="2"/>
    <n v="812.04"/>
    <n v="9148.31"/>
    <n v="-17484.579999999998"/>
    <x v="2"/>
    <x v="5"/>
    <x v="1"/>
    <d v="2025-12-22T00:00:00"/>
    <x v="2"/>
    <x v="0"/>
    <s v="Small Business"/>
  </r>
  <r>
    <x v="1735"/>
    <s v="P1016"/>
    <n v="4"/>
    <n v="22845.9"/>
    <n v="4806.74"/>
    <n v="3618.9400000000023"/>
    <x v="0"/>
    <x v="0"/>
    <x v="0"/>
    <d v="2025-12-22T00:00:00"/>
    <x v="2"/>
    <x v="0"/>
    <s v="Consumer"/>
  </r>
  <r>
    <x v="1736"/>
    <s v="P1016"/>
    <n v="4"/>
    <n v="23855.13"/>
    <n v="6380.88"/>
    <n v="-1668.3899999999994"/>
    <x v="1"/>
    <x v="0"/>
    <x v="0"/>
    <d v="2025-12-21T00:00:00"/>
    <x v="2"/>
    <x v="0"/>
    <s v="Consumer"/>
  </r>
  <r>
    <x v="1737"/>
    <s v="P1016"/>
    <n v="3"/>
    <n v="17385.89"/>
    <n v="2112.6999999999998"/>
    <n v="11047.79"/>
    <x v="1"/>
    <x v="0"/>
    <x v="0"/>
    <d v="2025-12-03T00:00:00"/>
    <x v="2"/>
    <x v="0"/>
    <s v="Consumer"/>
  </r>
  <r>
    <x v="1733"/>
    <s v="P1016"/>
    <n v="1"/>
    <n v="7368.61"/>
    <n v="680.62"/>
    <n v="6687.99"/>
    <x v="1"/>
    <x v="0"/>
    <x v="0"/>
    <d v="2025-12-04T00:00:00"/>
    <x v="2"/>
    <x v="0"/>
    <s v="Consumer"/>
  </r>
  <r>
    <x v="1738"/>
    <s v="P1017"/>
    <n v="1"/>
    <n v="670.57"/>
    <n v="4722.6099999999997"/>
    <n v="-4052.0399999999995"/>
    <x v="0"/>
    <x v="2"/>
    <x v="0"/>
    <d v="2025-12-27T00:00:00"/>
    <x v="2"/>
    <x v="0"/>
    <s v="Consumer"/>
  </r>
  <r>
    <x v="1739"/>
    <s v="P1017"/>
    <n v="4"/>
    <n v="3130.28"/>
    <n v="7212.47"/>
    <n v="-25719.600000000002"/>
    <x v="0"/>
    <x v="2"/>
    <x v="1"/>
    <d v="2025-12-07T00:00:00"/>
    <x v="2"/>
    <x v="0"/>
    <s v="Small Business"/>
  </r>
  <r>
    <x v="1740"/>
    <s v="P1018"/>
    <n v="3"/>
    <n v="20895.3"/>
    <n v="11668.5"/>
    <n v="-14110.2"/>
    <x v="0"/>
    <x v="1"/>
    <x v="0"/>
    <d v="2025-12-05T00:00:00"/>
    <x v="2"/>
    <x v="0"/>
    <s v="Consumer"/>
  </r>
  <r>
    <x v="1741"/>
    <s v="P1018"/>
    <n v="1"/>
    <n v="6360.46"/>
    <n v="2857.57"/>
    <n v="3502.89"/>
    <x v="1"/>
    <x v="1"/>
    <x v="0"/>
    <d v="2025-12-30T00:00:00"/>
    <x v="2"/>
    <x v="0"/>
    <s v="Consumer"/>
  </r>
  <r>
    <x v="1742"/>
    <s v="P1018"/>
    <n v="2"/>
    <n v="11212.53"/>
    <n v="11732.81"/>
    <n v="-12253.089999999998"/>
    <x v="1"/>
    <x v="1"/>
    <x v="2"/>
    <d v="2025-12-24T00:00:00"/>
    <x v="2"/>
    <x v="0"/>
    <s v="Corporate"/>
  </r>
  <r>
    <x v="1743"/>
    <s v="P1018"/>
    <n v="2"/>
    <n v="14222.85"/>
    <n v="11732.81"/>
    <n v="-9242.7699999999986"/>
    <x v="0"/>
    <x v="1"/>
    <x v="2"/>
    <d v="2025-12-27T00:00:00"/>
    <x v="2"/>
    <x v="0"/>
    <s v="Corporate"/>
  </r>
  <r>
    <x v="1744"/>
    <s v="P1018"/>
    <n v="1"/>
    <n v="7252.37"/>
    <n v="1326.73"/>
    <n v="5925.6399999999994"/>
    <x v="1"/>
    <x v="1"/>
    <x v="0"/>
    <d v="2025-12-24T00:00:00"/>
    <x v="2"/>
    <x v="0"/>
    <s v="Consumer"/>
  </r>
  <r>
    <x v="1745"/>
    <s v="P1018"/>
    <n v="3"/>
    <n v="23568"/>
    <n v="2625.04"/>
    <n v="15692.880000000001"/>
    <x v="0"/>
    <x v="1"/>
    <x v="0"/>
    <d v="2025-12-04T00:00:00"/>
    <x v="2"/>
    <x v="0"/>
    <s v="Consumer"/>
  </r>
  <r>
    <x v="1725"/>
    <s v="P1019"/>
    <n v="4"/>
    <n v="33763.82"/>
    <n v="1691.07"/>
    <n v="26999.54"/>
    <x v="0"/>
    <x v="3"/>
    <x v="1"/>
    <d v="2025-12-19T00:00:00"/>
    <x v="2"/>
    <x v="0"/>
    <s v="Small Business"/>
  </r>
  <r>
    <x v="1746"/>
    <s v="P1019"/>
    <n v="3"/>
    <n v="30509.89"/>
    <n v="7341.5"/>
    <n v="8485.39"/>
    <x v="1"/>
    <x v="3"/>
    <x v="0"/>
    <d v="2025-12-22T00:00:00"/>
    <x v="2"/>
    <x v="0"/>
    <s v="Consumer"/>
  </r>
  <r>
    <x v="1747"/>
    <s v="P1020"/>
    <n v="3"/>
    <n v="25990.01"/>
    <n v="4370.8"/>
    <n v="12877.609999999997"/>
    <x v="0"/>
    <x v="3"/>
    <x v="1"/>
    <d v="2025-12-04T00:00:00"/>
    <x v="2"/>
    <x v="0"/>
    <s v="Small Business"/>
  </r>
  <r>
    <x v="1748"/>
    <s v="P1020"/>
    <n v="2"/>
    <n v="15932.6"/>
    <n v="2935.19"/>
    <n v="10062.220000000001"/>
    <x v="1"/>
    <x v="3"/>
    <x v="0"/>
    <d v="2025-12-19T00:00:00"/>
    <x v="2"/>
    <x v="0"/>
    <s v="Consumer"/>
  </r>
  <r>
    <x v="1749"/>
    <s v="P1020"/>
    <n v="1"/>
    <n v="9261.43"/>
    <n v="10244.32"/>
    <n v="-982.88999999999942"/>
    <x v="1"/>
    <x v="3"/>
    <x v="2"/>
    <d v="2025-02-13T00:00:00"/>
    <x v="3"/>
    <x v="2"/>
    <s v="Corporate"/>
  </r>
  <r>
    <x v="1750"/>
    <s v="P1020"/>
    <n v="4"/>
    <n v="38394.15"/>
    <n v="4936.1899999999996"/>
    <n v="18649.390000000003"/>
    <x v="0"/>
    <x v="3"/>
    <x v="0"/>
    <d v="2025-02-25T00:00:00"/>
    <x v="3"/>
    <x v="0"/>
    <s v="Consumer"/>
  </r>
  <r>
    <x v="1751"/>
    <s v="P1020"/>
    <n v="4"/>
    <n v="35999.32"/>
    <n v="1069.73"/>
    <n v="31720.400000000001"/>
    <x v="2"/>
    <x v="3"/>
    <x v="0"/>
    <d v="2025-02-01T00:00:00"/>
    <x v="3"/>
    <x v="0"/>
    <s v="Consumer"/>
  </r>
  <r>
    <x v="1752"/>
    <s v="P1020"/>
    <n v="4"/>
    <n v="30956.29"/>
    <n v="6579.03"/>
    <n v="4640.1700000000019"/>
    <x v="0"/>
    <x v="3"/>
    <x v="2"/>
    <d v="2025-02-08T00:00:00"/>
    <x v="3"/>
    <x v="0"/>
    <s v="Corporate"/>
  </r>
  <r>
    <x v="1753"/>
    <s v="P1021"/>
    <n v="1"/>
    <n v="3418.81"/>
    <n v="295.87"/>
    <n v="3122.94"/>
    <x v="2"/>
    <x v="3"/>
    <x v="0"/>
    <d v="2025-02-13T00:00:00"/>
    <x v="3"/>
    <x v="0"/>
    <s v="Consumer"/>
  </r>
  <r>
    <x v="1754"/>
    <s v="P1021"/>
    <n v="1"/>
    <n v="2625.63"/>
    <n v="2112.6999999999998"/>
    <n v="512.93000000000029"/>
    <x v="0"/>
    <x v="3"/>
    <x v="1"/>
    <d v="2025-02-08T00:00:00"/>
    <x v="3"/>
    <x v="0"/>
    <s v="Small Business"/>
  </r>
  <r>
    <x v="1755"/>
    <s v="P1022"/>
    <n v="2"/>
    <n v="20858.82"/>
    <n v="6279.29"/>
    <n v="8300.24"/>
    <x v="0"/>
    <x v="1"/>
    <x v="1"/>
    <d v="2025-02-18T00:00:00"/>
    <x v="3"/>
    <x v="0"/>
    <s v="Small Business"/>
  </r>
  <r>
    <x v="1756"/>
    <s v="P1022"/>
    <n v="1"/>
    <n v="10423.93"/>
    <n v="7212.47"/>
    <n v="3211.46"/>
    <x v="1"/>
    <x v="1"/>
    <x v="0"/>
    <d v="2025-02-02T00:00:00"/>
    <x v="3"/>
    <x v="3"/>
    <s v="Consumer"/>
  </r>
  <r>
    <x v="1726"/>
    <s v="P1022"/>
    <n v="1"/>
    <n v="12621.78"/>
    <n v="1349.93"/>
    <n v="11271.85"/>
    <x v="1"/>
    <x v="1"/>
    <x v="0"/>
    <d v="2025-02-28T00:00:00"/>
    <x v="3"/>
    <x v="0"/>
    <s v="Consumer"/>
  </r>
  <r>
    <x v="1732"/>
    <s v="P1023"/>
    <n v="4"/>
    <n v="3131.27"/>
    <n v="1397.32"/>
    <n v="-2458.0099999999998"/>
    <x v="0"/>
    <x v="5"/>
    <x v="2"/>
    <d v="2025-02-27T00:00:00"/>
    <x v="3"/>
    <x v="0"/>
    <s v="Corporate"/>
  </r>
  <r>
    <x v="1713"/>
    <s v="P1023"/>
    <n v="4"/>
    <n v="4259.82"/>
    <n v="4835.8999999999996"/>
    <n v="-15083.779999999999"/>
    <x v="0"/>
    <x v="5"/>
    <x v="2"/>
    <d v="2025-02-10T00:00:00"/>
    <x v="3"/>
    <x v="0"/>
    <s v="Corporate"/>
  </r>
  <r>
    <x v="1749"/>
    <s v="P1023"/>
    <n v="4"/>
    <n v="3835.16"/>
    <n v="3861.49"/>
    <n v="-11610.8"/>
    <x v="1"/>
    <x v="5"/>
    <x v="2"/>
    <d v="2025-02-14T00:00:00"/>
    <x v="3"/>
    <x v="2"/>
    <s v="Corporate"/>
  </r>
  <r>
    <x v="1694"/>
    <s v="P1023"/>
    <n v="2"/>
    <n v="1695.89"/>
    <n v="1691.07"/>
    <n v="-1686.2499999999998"/>
    <x v="0"/>
    <x v="5"/>
    <x v="2"/>
    <d v="2025-02-13T00:00:00"/>
    <x v="3"/>
    <x v="0"/>
    <s v="Corporate"/>
  </r>
  <r>
    <x v="1757"/>
    <s v="P1024"/>
    <n v="2"/>
    <n v="28684.19"/>
    <n v="5766.98"/>
    <n v="17150.23"/>
    <x v="1"/>
    <x v="2"/>
    <x v="2"/>
    <d v="2025-02-28T00:00:00"/>
    <x v="3"/>
    <x v="1"/>
    <s v="Corporate"/>
  </r>
  <r>
    <x v="1758"/>
    <s v="P1024"/>
    <n v="4"/>
    <n v="49960.14"/>
    <n v="11939.07"/>
    <n v="2203.8600000000006"/>
    <x v="0"/>
    <x v="2"/>
    <x v="0"/>
    <d v="2025-02-08T00:00:00"/>
    <x v="3"/>
    <x v="0"/>
    <s v="Consumer"/>
  </r>
  <r>
    <x v="1759"/>
    <s v="P1024"/>
    <n v="1"/>
    <n v="11176.14"/>
    <n v="1195.19"/>
    <n v="9980.9499999999989"/>
    <x v="2"/>
    <x v="2"/>
    <x v="0"/>
    <d v="2025-02-16T00:00:00"/>
    <x v="3"/>
    <x v="3"/>
    <s v="Consumer"/>
  </r>
  <r>
    <x v="1760"/>
    <s v="P1025"/>
    <n v="4"/>
    <n v="55036.71"/>
    <n v="10086.81"/>
    <n v="14689.470000000001"/>
    <x v="2"/>
    <x v="1"/>
    <x v="0"/>
    <d v="2025-02-05T00:00:00"/>
    <x v="3"/>
    <x v="3"/>
    <s v="Consumer"/>
  </r>
  <r>
    <x v="1761"/>
    <s v="P1025"/>
    <n v="1"/>
    <n v="16095.61"/>
    <n v="9947.76"/>
    <n v="6147.85"/>
    <x v="0"/>
    <x v="1"/>
    <x v="0"/>
    <d v="2025-02-17T00:00:00"/>
    <x v="3"/>
    <x v="0"/>
    <s v="Consumer"/>
  </r>
  <r>
    <x v="1720"/>
    <s v="P1025"/>
    <n v="4"/>
    <n v="59673.07"/>
    <n v="8551.81"/>
    <n v="25465.83"/>
    <x v="1"/>
    <x v="1"/>
    <x v="0"/>
    <d v="2025-02-27T00:00:00"/>
    <x v="3"/>
    <x v="0"/>
    <s v="Consumer"/>
  </r>
  <r>
    <x v="1762"/>
    <s v="P1025"/>
    <n v="2"/>
    <n v="26390.36"/>
    <n v="8551.81"/>
    <n v="9286.7400000000016"/>
    <x v="1"/>
    <x v="1"/>
    <x v="2"/>
    <d v="2025-02-08T00:00:00"/>
    <x v="3"/>
    <x v="0"/>
    <s v="Corporate"/>
  </r>
  <r>
    <x v="1723"/>
    <s v="P1025"/>
    <n v="4"/>
    <n v="69210.09"/>
    <n v="2249.48"/>
    <n v="60212.17"/>
    <x v="1"/>
    <x v="1"/>
    <x v="0"/>
    <d v="2025-02-07T00:00:00"/>
    <x v="3"/>
    <x v="1"/>
    <s v="Consumer"/>
  </r>
  <r>
    <x v="1763"/>
    <s v="P1026"/>
    <n v="1"/>
    <n v="6171.3"/>
    <n v="4936.1899999999996"/>
    <n v="1235.1100000000006"/>
    <x v="1"/>
    <x v="3"/>
    <x v="0"/>
    <d v="2025-01-24T00:00:00"/>
    <x v="4"/>
    <x v="3"/>
    <s v="Consumer"/>
  </r>
  <r>
    <x v="1764"/>
    <s v="P1026"/>
    <n v="3"/>
    <n v="17003.22"/>
    <n v="5483.96"/>
    <n v="551.34000000000015"/>
    <x v="1"/>
    <x v="3"/>
    <x v="0"/>
    <d v="2025-01-17T00:00:00"/>
    <x v="4"/>
    <x v="0"/>
    <s v="Consumer"/>
  </r>
  <r>
    <x v="1765"/>
    <s v="P1026"/>
    <n v="3"/>
    <n v="19135.849999999999"/>
    <n v="5483.96"/>
    <n v="2683.9699999999975"/>
    <x v="1"/>
    <x v="3"/>
    <x v="0"/>
    <d v="2025-01-12T00:00:00"/>
    <x v="4"/>
    <x v="2"/>
    <s v="Consumer"/>
  </r>
  <r>
    <x v="1766"/>
    <s v="P1026"/>
    <n v="3"/>
    <n v="15782.89"/>
    <n v="9148.31"/>
    <n v="-11662.04"/>
    <x v="2"/>
    <x v="3"/>
    <x v="2"/>
    <d v="2025-01-14T00:00:00"/>
    <x v="4"/>
    <x v="0"/>
    <s v="Corporate"/>
  </r>
  <r>
    <x v="1728"/>
    <s v="P1027"/>
    <n v="3"/>
    <n v="23578.48"/>
    <n v="1321.65"/>
    <n v="19613.53"/>
    <x v="2"/>
    <x v="0"/>
    <x v="0"/>
    <d v="2025-01-29T00:00:00"/>
    <x v="4"/>
    <x v="0"/>
    <s v="Consumer"/>
  </r>
  <r>
    <x v="1767"/>
    <s v="P1027"/>
    <n v="1"/>
    <n v="8567.9500000000007"/>
    <n v="1321.65"/>
    <n v="7246.3000000000011"/>
    <x v="1"/>
    <x v="0"/>
    <x v="0"/>
    <d v="2025-01-08T00:00:00"/>
    <x v="4"/>
    <x v="0"/>
    <s v="Consumer"/>
  </r>
  <r>
    <x v="1721"/>
    <s v="P1027"/>
    <n v="4"/>
    <n v="33047.97"/>
    <n v="10692.38"/>
    <n v="-9721.5499999999956"/>
    <x v="0"/>
    <x v="0"/>
    <x v="0"/>
    <d v="2025-01-11T00:00:00"/>
    <x v="4"/>
    <x v="0"/>
    <s v="Consumer"/>
  </r>
  <r>
    <x v="1768"/>
    <s v="P1027"/>
    <n v="1"/>
    <n v="8176.77"/>
    <n v="6213.42"/>
    <n v="1963.3500000000004"/>
    <x v="2"/>
    <x v="0"/>
    <x v="1"/>
    <d v="2025-01-06T00:00:00"/>
    <x v="4"/>
    <x v="0"/>
    <s v="Small Business"/>
  </r>
  <r>
    <x v="1769"/>
    <s v="P1027"/>
    <n v="4"/>
    <n v="29734.14"/>
    <n v="2112.6999999999998"/>
    <n v="21283.34"/>
    <x v="2"/>
    <x v="0"/>
    <x v="0"/>
    <d v="2025-01-07T00:00:00"/>
    <x v="4"/>
    <x v="0"/>
    <s v="Consumer"/>
  </r>
  <r>
    <x v="1770"/>
    <s v="P1027"/>
    <n v="3"/>
    <n v="27568.5"/>
    <n v="7802.03"/>
    <n v="4162.41"/>
    <x v="0"/>
    <x v="0"/>
    <x v="0"/>
    <d v="2025-01-24T00:00:00"/>
    <x v="4"/>
    <x v="0"/>
    <s v="Consumer"/>
  </r>
  <r>
    <x v="1771"/>
    <s v="P1028"/>
    <n v="4"/>
    <n v="27120.05"/>
    <n v="11367.74"/>
    <n v="-18350.91"/>
    <x v="2"/>
    <x v="4"/>
    <x v="0"/>
    <d v="2025-01-29T00:00:00"/>
    <x v="4"/>
    <x v="0"/>
    <s v="Consumer"/>
  </r>
  <r>
    <x v="1772"/>
    <s v="P1028"/>
    <n v="3"/>
    <n v="18547.13"/>
    <n v="4176.26"/>
    <n v="6018.35"/>
    <x v="0"/>
    <x v="4"/>
    <x v="0"/>
    <d v="2025-01-16T00:00:00"/>
    <x v="4"/>
    <x v="0"/>
    <s v="Consumer"/>
  </r>
  <r>
    <x v="1773"/>
    <s v="P1028"/>
    <n v="4"/>
    <n v="21431.23"/>
    <n v="6279.29"/>
    <n v="-3685.9300000000003"/>
    <x v="1"/>
    <x v="4"/>
    <x v="0"/>
    <d v="2025-01-16T00:00:00"/>
    <x v="4"/>
    <x v="0"/>
    <s v="Consumer"/>
  </r>
  <r>
    <x v="1774"/>
    <s v="P1029"/>
    <n v="1"/>
    <n v="352.56"/>
    <n v="2133.21"/>
    <n v="-1780.65"/>
    <x v="0"/>
    <x v="1"/>
    <x v="2"/>
    <d v="2025-01-04T00:00:00"/>
    <x v="4"/>
    <x v="0"/>
    <s v="Corporate"/>
  </r>
  <r>
    <x v="1775"/>
    <s v="P1029"/>
    <n v="4"/>
    <n v="1071.1099999999999"/>
    <n v="2133.21"/>
    <n v="-7461.7300000000005"/>
    <x v="0"/>
    <x v="1"/>
    <x v="2"/>
    <d v="2025-01-17T00:00:00"/>
    <x v="4"/>
    <x v="0"/>
    <s v="Corporate"/>
  </r>
  <r>
    <x v="1701"/>
    <s v="P1031"/>
    <n v="4"/>
    <n v="57858.96"/>
    <n v="1195.19"/>
    <n v="53078.2"/>
    <x v="0"/>
    <x v="2"/>
    <x v="0"/>
    <d v="2025-01-25T00:00:00"/>
    <x v="4"/>
    <x v="0"/>
    <s v="Consumer"/>
  </r>
  <r>
    <x v="1776"/>
    <s v="P1031"/>
    <n v="4"/>
    <n v="46633.09"/>
    <n v="1195.19"/>
    <n v="41852.329999999994"/>
    <x v="2"/>
    <x v="2"/>
    <x v="0"/>
    <d v="2025-01-06T00:00:00"/>
    <x v="4"/>
    <x v="0"/>
    <s v="Consumer"/>
  </r>
  <r>
    <x v="1777"/>
    <s v="P1031"/>
    <n v="1"/>
    <n v="12909.25"/>
    <n v="1946.27"/>
    <n v="10962.98"/>
    <x v="1"/>
    <x v="2"/>
    <x v="0"/>
    <d v="2025-01-14T00:00:00"/>
    <x v="4"/>
    <x v="0"/>
    <s v="Consumer"/>
  </r>
  <r>
    <x v="1778"/>
    <s v="P1032"/>
    <n v="1"/>
    <n v="10510.45"/>
    <n v="5812.86"/>
    <n v="4697.5900000000011"/>
    <x v="2"/>
    <x v="2"/>
    <x v="1"/>
    <d v="2025-01-10T00:00:00"/>
    <x v="4"/>
    <x v="0"/>
    <s v="Small Business"/>
  </r>
  <r>
    <x v="1779"/>
    <s v="P1032"/>
    <n v="4"/>
    <n v="46343.83"/>
    <n v="10086.81"/>
    <n v="5996.5900000000038"/>
    <x v="1"/>
    <x v="2"/>
    <x v="2"/>
    <d v="2025-01-13T00:00:00"/>
    <x v="4"/>
    <x v="3"/>
    <s v="Corporate"/>
  </r>
  <r>
    <x v="1780"/>
    <s v="P1033"/>
    <n v="2"/>
    <n v="4367.99"/>
    <n v="2249.48"/>
    <n v="-130.97000000000025"/>
    <x v="1"/>
    <x v="1"/>
    <x v="2"/>
    <d v="2025-01-20T00:00:00"/>
    <x v="4"/>
    <x v="3"/>
    <s v="Corporate"/>
  </r>
  <r>
    <x v="1775"/>
    <s v="P1033"/>
    <n v="4"/>
    <n v="6668.58"/>
    <n v="8177.04"/>
    <n v="-26039.58"/>
    <x v="1"/>
    <x v="1"/>
    <x v="2"/>
    <d v="2025-01-06T00:00:00"/>
    <x v="4"/>
    <x v="0"/>
    <s v="Corporate"/>
  </r>
  <r>
    <x v="1701"/>
    <s v="P1033"/>
    <n v="4"/>
    <n v="8616.68"/>
    <n v="2935.19"/>
    <n v="-3124.08"/>
    <x v="1"/>
    <x v="1"/>
    <x v="0"/>
    <d v="2025-01-27T00:00:00"/>
    <x v="4"/>
    <x v="0"/>
    <s v="Consumer"/>
  </r>
  <r>
    <x v="1781"/>
    <s v="P1033"/>
    <n v="3"/>
    <n v="6411.71"/>
    <n v="6579.03"/>
    <n v="-13325.380000000001"/>
    <x v="0"/>
    <x v="1"/>
    <x v="0"/>
    <d v="2025-07-08T00:00:00"/>
    <x v="5"/>
    <x v="3"/>
    <s v="Consumer"/>
  </r>
  <r>
    <x v="1782"/>
    <s v="P1033"/>
    <n v="3"/>
    <n v="5510.27"/>
    <n v="6579.03"/>
    <n v="-14226.82"/>
    <x v="1"/>
    <x v="1"/>
    <x v="2"/>
    <d v="2025-07-31T00:00:00"/>
    <x v="5"/>
    <x v="0"/>
    <s v="Corporate"/>
  </r>
  <r>
    <x v="1783"/>
    <s v="P1034"/>
    <n v="1"/>
    <n v="15109.61"/>
    <n v="4703.24"/>
    <n v="10406.370000000001"/>
    <x v="1"/>
    <x v="3"/>
    <x v="0"/>
    <d v="2025-07-13T00:00:00"/>
    <x v="5"/>
    <x v="0"/>
    <s v="Consumer"/>
  </r>
  <r>
    <x v="1750"/>
    <s v="P1034"/>
    <n v="3"/>
    <n v="37218.6"/>
    <n v="474.93"/>
    <n v="35793.81"/>
    <x v="2"/>
    <x v="3"/>
    <x v="0"/>
    <d v="2025-07-17T00:00:00"/>
    <x v="5"/>
    <x v="0"/>
    <s v="Consumer"/>
  </r>
  <r>
    <x v="1784"/>
    <s v="P1034"/>
    <n v="1"/>
    <n v="11789.6"/>
    <n v="6380.88"/>
    <n v="5408.72"/>
    <x v="2"/>
    <x v="3"/>
    <x v="2"/>
    <d v="2025-07-04T00:00:00"/>
    <x v="5"/>
    <x v="0"/>
    <s v="Corporate"/>
  </r>
  <r>
    <x v="1785"/>
    <s v="P1035"/>
    <n v="4"/>
    <n v="31556.67"/>
    <n v="7802.03"/>
    <n v="348.54999999999927"/>
    <x v="2"/>
    <x v="4"/>
    <x v="0"/>
    <d v="2025-07-29T00:00:00"/>
    <x v="5"/>
    <x v="3"/>
    <s v="Consumer"/>
  </r>
  <r>
    <x v="1747"/>
    <s v="P1035"/>
    <n v="4"/>
    <n v="32350.32"/>
    <n v="6279.29"/>
    <n v="7233.16"/>
    <x v="1"/>
    <x v="4"/>
    <x v="1"/>
    <d v="2025-07-23T00:00:00"/>
    <x v="5"/>
    <x v="0"/>
    <s v="Small Business"/>
  </r>
  <r>
    <x v="1786"/>
    <s v="P1035"/>
    <n v="2"/>
    <n v="18183.099999999999"/>
    <n v="229.52"/>
    <n v="17724.059999999998"/>
    <x v="2"/>
    <x v="4"/>
    <x v="0"/>
    <d v="2025-07-18T00:00:00"/>
    <x v="5"/>
    <x v="3"/>
    <s v="Consumer"/>
  </r>
  <r>
    <x v="1787"/>
    <s v="P1035"/>
    <n v="3"/>
    <n v="23750.67"/>
    <n v="229.52"/>
    <n v="23062.109999999997"/>
    <x v="2"/>
    <x v="4"/>
    <x v="0"/>
    <d v="2025-07-30T00:00:00"/>
    <x v="5"/>
    <x v="0"/>
    <s v="Consumer"/>
  </r>
  <r>
    <x v="1788"/>
    <s v="P1035"/>
    <n v="2"/>
    <n v="16060.8"/>
    <n v="4722.6099999999997"/>
    <n v="6615.58"/>
    <x v="1"/>
    <x v="4"/>
    <x v="1"/>
    <d v="2025-07-19T00:00:00"/>
    <x v="5"/>
    <x v="0"/>
    <s v="Small Business"/>
  </r>
  <r>
    <x v="1780"/>
    <s v="P1036"/>
    <n v="2"/>
    <n v="30912.32"/>
    <n v="6443.36"/>
    <n v="18025.599999999999"/>
    <x v="0"/>
    <x v="2"/>
    <x v="2"/>
    <d v="2025-07-30T00:00:00"/>
    <x v="5"/>
    <x v="3"/>
    <s v="Corporate"/>
  </r>
  <r>
    <x v="1789"/>
    <s v="P1036"/>
    <n v="4"/>
    <n v="53790.46"/>
    <n v="7025.62"/>
    <n v="25687.98"/>
    <x v="1"/>
    <x v="2"/>
    <x v="0"/>
    <d v="2025-07-19T00:00:00"/>
    <x v="5"/>
    <x v="0"/>
    <s v="Consumer"/>
  </r>
  <r>
    <x v="1790"/>
    <s v="P1036"/>
    <n v="3"/>
    <n v="42549.61"/>
    <n v="1397.32"/>
    <n v="38357.65"/>
    <x v="1"/>
    <x v="2"/>
    <x v="2"/>
    <d v="2025-07-04T00:00:00"/>
    <x v="5"/>
    <x v="0"/>
    <s v="Corporate"/>
  </r>
  <r>
    <x v="1791"/>
    <s v="P1036"/>
    <n v="4"/>
    <n v="63036.11"/>
    <n v="1397.32"/>
    <n v="57446.83"/>
    <x v="0"/>
    <x v="2"/>
    <x v="1"/>
    <d v="2025-07-08T00:00:00"/>
    <x v="5"/>
    <x v="0"/>
    <s v="Small Business"/>
  </r>
  <r>
    <x v="1792"/>
    <s v="P1036"/>
    <n v="1"/>
    <n v="16440.009999999998"/>
    <n v="11668.5"/>
    <n v="4771.5099999999984"/>
    <x v="0"/>
    <x v="2"/>
    <x v="0"/>
    <d v="2025-07-23T00:00:00"/>
    <x v="5"/>
    <x v="2"/>
    <s v="Consumer"/>
  </r>
  <r>
    <x v="1793"/>
    <s v="P1036"/>
    <n v="1"/>
    <n v="11977.11"/>
    <n v="2857.57"/>
    <n v="9119.5400000000009"/>
    <x v="1"/>
    <x v="2"/>
    <x v="2"/>
    <d v="2025-07-26T00:00:00"/>
    <x v="5"/>
    <x v="0"/>
    <s v="Corporate"/>
  </r>
  <r>
    <x v="1794"/>
    <s v="P1037"/>
    <n v="3"/>
    <n v="25470.03"/>
    <n v="6453.17"/>
    <n v="6110.5199999999968"/>
    <x v="2"/>
    <x v="3"/>
    <x v="0"/>
    <d v="2025-07-01T00:00:00"/>
    <x v="5"/>
    <x v="0"/>
    <s v="Consumer"/>
  </r>
  <r>
    <x v="1795"/>
    <s v="P1037"/>
    <n v="4"/>
    <n v="43020.21"/>
    <n v="5057.68"/>
    <n v="22789.489999999998"/>
    <x v="1"/>
    <x v="3"/>
    <x v="2"/>
    <d v="2025-07-04T00:00:00"/>
    <x v="5"/>
    <x v="0"/>
    <s v="Corporate"/>
  </r>
  <r>
    <x v="1767"/>
    <s v="P1038"/>
    <n v="1"/>
    <n v="8880.83"/>
    <n v="1892.68"/>
    <n v="6988.15"/>
    <x v="0"/>
    <x v="0"/>
    <x v="0"/>
    <d v="2025-07-02T00:00:00"/>
    <x v="5"/>
    <x v="0"/>
    <s v="Consumer"/>
  </r>
  <r>
    <x v="1796"/>
    <s v="P1038"/>
    <n v="3"/>
    <n v="28143.08"/>
    <n v="1892.68"/>
    <n v="22465.040000000001"/>
    <x v="0"/>
    <x v="0"/>
    <x v="0"/>
    <d v="2025-07-18T00:00:00"/>
    <x v="5"/>
    <x v="0"/>
    <s v="Consumer"/>
  </r>
  <r>
    <x v="1797"/>
    <s v="P1038"/>
    <n v="1"/>
    <n v="9566.51"/>
    <n v="11939.07"/>
    <n v="-2372.5599999999995"/>
    <x v="0"/>
    <x v="0"/>
    <x v="2"/>
    <d v="2025-07-22T00:00:00"/>
    <x v="5"/>
    <x v="3"/>
    <s v="Corporate"/>
  </r>
  <r>
    <x v="1734"/>
    <s v="P1038"/>
    <n v="1"/>
    <n v="10677.78"/>
    <n v="7341.5"/>
    <n v="3336.2800000000007"/>
    <x v="2"/>
    <x v="0"/>
    <x v="1"/>
    <d v="2025-07-16T00:00:00"/>
    <x v="5"/>
    <x v="0"/>
    <s v="Small Business"/>
  </r>
  <r>
    <x v="1764"/>
    <s v="P1038"/>
    <n v="3"/>
    <n v="26610.959999999999"/>
    <n v="516.61"/>
    <n v="25061.129999999997"/>
    <x v="1"/>
    <x v="0"/>
    <x v="0"/>
    <d v="2025-07-31T00:00:00"/>
    <x v="5"/>
    <x v="0"/>
    <s v="Consumer"/>
  </r>
  <r>
    <x v="1731"/>
    <s v="P1038"/>
    <n v="1"/>
    <n v="9699.5400000000009"/>
    <n v="516.61"/>
    <n v="9182.93"/>
    <x v="1"/>
    <x v="0"/>
    <x v="0"/>
    <d v="2025-07-15T00:00:00"/>
    <x v="5"/>
    <x v="0"/>
    <s v="Consumer"/>
  </r>
  <r>
    <x v="1798"/>
    <s v="P1038"/>
    <n v="3"/>
    <n v="24350.46"/>
    <n v="9316.44"/>
    <n v="-3598.8600000000006"/>
    <x v="2"/>
    <x v="0"/>
    <x v="0"/>
    <d v="2025-07-12T00:00:00"/>
    <x v="5"/>
    <x v="0"/>
    <s v="Consumer"/>
  </r>
  <r>
    <x v="1799"/>
    <s v="P1039"/>
    <n v="2"/>
    <n v="4008.72"/>
    <n v="2144.79"/>
    <n v="-280.86000000000013"/>
    <x v="1"/>
    <x v="2"/>
    <x v="0"/>
    <d v="2025-07-01T00:00:00"/>
    <x v="5"/>
    <x v="0"/>
    <s v="Consumer"/>
  </r>
  <r>
    <x v="1800"/>
    <s v="P1039"/>
    <n v="2"/>
    <n v="3383.74"/>
    <n v="10086.81"/>
    <n v="-16789.879999999997"/>
    <x v="2"/>
    <x v="2"/>
    <x v="0"/>
    <d v="2025-07-30T00:00:00"/>
    <x v="5"/>
    <x v="2"/>
    <s v="Consumer"/>
  </r>
  <r>
    <x v="1801"/>
    <s v="P1039"/>
    <n v="1"/>
    <n v="1960.12"/>
    <n v="9947.76"/>
    <n v="-7987.64"/>
    <x v="0"/>
    <x v="2"/>
    <x v="2"/>
    <d v="2025-07-19T00:00:00"/>
    <x v="5"/>
    <x v="0"/>
    <s v="Corporate"/>
  </r>
  <r>
    <x v="1802"/>
    <s v="P1040"/>
    <n v="3"/>
    <n v="10049.24"/>
    <n v="2831.41"/>
    <n v="1555.0100000000002"/>
    <x v="2"/>
    <x v="3"/>
    <x v="2"/>
    <d v="2025-06-02T00:00:00"/>
    <x v="6"/>
    <x v="0"/>
    <s v="Corporate"/>
  </r>
  <r>
    <x v="1774"/>
    <s v="P1041"/>
    <n v="3"/>
    <n v="45260.71"/>
    <n v="1321.65"/>
    <n v="41295.760000000002"/>
    <x v="0"/>
    <x v="3"/>
    <x v="2"/>
    <d v="2025-06-15T00:00:00"/>
    <x v="6"/>
    <x v="0"/>
    <s v="Corporate"/>
  </r>
  <r>
    <x v="1803"/>
    <s v="P1041"/>
    <n v="4"/>
    <n v="65166.239999999998"/>
    <n v="4535.12"/>
    <n v="47025.759999999995"/>
    <x v="2"/>
    <x v="3"/>
    <x v="2"/>
    <d v="2025-06-24T00:00:00"/>
    <x v="6"/>
    <x v="0"/>
    <s v="Corporate"/>
  </r>
  <r>
    <x v="1784"/>
    <s v="P1041"/>
    <n v="3"/>
    <n v="49034.83"/>
    <n v="6213.42"/>
    <n v="30394.57"/>
    <x v="1"/>
    <x v="3"/>
    <x v="2"/>
    <d v="2025-06-05T00:00:00"/>
    <x v="6"/>
    <x v="0"/>
    <s v="Corporate"/>
  </r>
  <r>
    <x v="1804"/>
    <s v="P1041"/>
    <n v="2"/>
    <n v="32153.439999999999"/>
    <n v="6213.42"/>
    <n v="19726.599999999999"/>
    <x v="0"/>
    <x v="3"/>
    <x v="0"/>
    <d v="2025-06-21T00:00:00"/>
    <x v="6"/>
    <x v="0"/>
    <s v="Consumer"/>
  </r>
  <r>
    <x v="1707"/>
    <s v="P1042"/>
    <n v="3"/>
    <n v="11125.21"/>
    <n v="9178.6"/>
    <n v="-16410.590000000004"/>
    <x v="2"/>
    <x v="4"/>
    <x v="2"/>
    <d v="2025-06-30T00:00:00"/>
    <x v="6"/>
    <x v="0"/>
    <s v="Corporate"/>
  </r>
  <r>
    <x v="1739"/>
    <s v="P1042"/>
    <n v="1"/>
    <n v="4543.96"/>
    <n v="6279.29"/>
    <n v="-1735.33"/>
    <x v="0"/>
    <x v="4"/>
    <x v="1"/>
    <d v="2025-06-28T00:00:00"/>
    <x v="6"/>
    <x v="0"/>
    <s v="Small Business"/>
  </r>
  <r>
    <x v="1805"/>
    <s v="P1042"/>
    <n v="2"/>
    <n v="6581.41"/>
    <n v="6279.29"/>
    <n v="-5977.17"/>
    <x v="2"/>
    <x v="4"/>
    <x v="2"/>
    <d v="2025-06-04T00:00:00"/>
    <x v="6"/>
    <x v="0"/>
    <s v="Corporate"/>
  </r>
  <r>
    <x v="1806"/>
    <s v="P1042"/>
    <n v="3"/>
    <n v="11244.03"/>
    <n v="4640.09"/>
    <n v="-2676.24"/>
    <x v="1"/>
    <x v="4"/>
    <x v="2"/>
    <d v="2025-06-21T00:00:00"/>
    <x v="6"/>
    <x v="2"/>
    <s v="Corporate"/>
  </r>
  <r>
    <x v="1807"/>
    <s v="P1042"/>
    <n v="2"/>
    <n v="8384.0499999999993"/>
    <n v="10124.42"/>
    <n v="-11864.79"/>
    <x v="2"/>
    <x v="4"/>
    <x v="0"/>
    <d v="2025-06-04T00:00:00"/>
    <x v="6"/>
    <x v="0"/>
    <s v="Consumer"/>
  </r>
  <r>
    <x v="1808"/>
    <s v="P1043"/>
    <n v="2"/>
    <n v="30133.119999999999"/>
    <n v="7025.62"/>
    <n v="16081.88"/>
    <x v="1"/>
    <x v="4"/>
    <x v="2"/>
    <d v="2025-06-22T00:00:00"/>
    <x v="6"/>
    <x v="0"/>
    <s v="Corporate"/>
  </r>
  <r>
    <x v="1809"/>
    <s v="P1043"/>
    <n v="4"/>
    <n v="75108.36"/>
    <n v="6782.31"/>
    <n v="47979.119999999995"/>
    <x v="0"/>
    <x v="4"/>
    <x v="2"/>
    <d v="2025-06-07T00:00:00"/>
    <x v="6"/>
    <x v="0"/>
    <s v="Corporate"/>
  </r>
  <r>
    <x v="1810"/>
    <s v="P1043"/>
    <n v="4"/>
    <n v="76385.600000000006"/>
    <n v="6782.31"/>
    <n v="49256.36"/>
    <x v="2"/>
    <x v="4"/>
    <x v="2"/>
    <d v="2025-06-28T00:00:00"/>
    <x v="6"/>
    <x v="0"/>
    <s v="Corporate"/>
  </r>
  <r>
    <x v="1709"/>
    <s v="P1043"/>
    <n v="1"/>
    <n v="18825.55"/>
    <n v="2625.04"/>
    <n v="16200.509999999998"/>
    <x v="1"/>
    <x v="4"/>
    <x v="0"/>
    <d v="2025-06-30T00:00:00"/>
    <x v="6"/>
    <x v="0"/>
    <s v="Consumer"/>
  </r>
  <r>
    <x v="1811"/>
    <s v="P1044"/>
    <n v="1"/>
    <n v="8883.5400000000009"/>
    <n v="1892.68"/>
    <n v="6990.8600000000006"/>
    <x v="1"/>
    <x v="0"/>
    <x v="0"/>
    <d v="2025-06-12T00:00:00"/>
    <x v="6"/>
    <x v="0"/>
    <s v="Consumer"/>
  </r>
  <r>
    <x v="1812"/>
    <s v="P1044"/>
    <n v="4"/>
    <n v="38392.129999999997"/>
    <n v="5931.04"/>
    <n v="14667.969999999998"/>
    <x v="0"/>
    <x v="0"/>
    <x v="0"/>
    <d v="2025-06-12T00:00:00"/>
    <x v="6"/>
    <x v="0"/>
    <s v="Consumer"/>
  </r>
  <r>
    <x v="1741"/>
    <s v="P1044"/>
    <n v="4"/>
    <n v="40621.550000000003"/>
    <n v="1691.07"/>
    <n v="33857.270000000004"/>
    <x v="2"/>
    <x v="0"/>
    <x v="0"/>
    <d v="2025-06-08T00:00:00"/>
    <x v="6"/>
    <x v="0"/>
    <s v="Consumer"/>
  </r>
  <r>
    <x v="1813"/>
    <s v="P1044"/>
    <n v="4"/>
    <n v="41552.75"/>
    <n v="7341.5"/>
    <n v="12186.75"/>
    <x v="2"/>
    <x v="0"/>
    <x v="0"/>
    <d v="2025-06-27T00:00:00"/>
    <x v="6"/>
    <x v="3"/>
    <s v="Consumer"/>
  </r>
  <r>
    <x v="1814"/>
    <s v="P1044"/>
    <n v="2"/>
    <n v="18858.89"/>
    <n v="1946.27"/>
    <n v="14966.349999999999"/>
    <x v="0"/>
    <x v="0"/>
    <x v="1"/>
    <d v="2025-06-03T00:00:00"/>
    <x v="6"/>
    <x v="3"/>
    <s v="Small Business"/>
  </r>
  <r>
    <x v="1815"/>
    <s v="P1045"/>
    <n v="1"/>
    <n v="2384.9"/>
    <n v="5812.86"/>
    <n v="-3427.9599999999996"/>
    <x v="0"/>
    <x v="3"/>
    <x v="1"/>
    <d v="2025-06-21T00:00:00"/>
    <x v="6"/>
    <x v="0"/>
    <s v="Small Business"/>
  </r>
  <r>
    <x v="1776"/>
    <s v="P1046"/>
    <n v="4"/>
    <n v="7353.06"/>
    <n v="8551.81"/>
    <n v="-26854.179999999997"/>
    <x v="1"/>
    <x v="5"/>
    <x v="0"/>
    <d v="2025-06-15T00:00:00"/>
    <x v="6"/>
    <x v="0"/>
    <s v="Consumer"/>
  </r>
  <r>
    <x v="1816"/>
    <s v="P1046"/>
    <n v="2"/>
    <n v="3446.39"/>
    <n v="6163.24"/>
    <n v="-8880.09"/>
    <x v="2"/>
    <x v="5"/>
    <x v="0"/>
    <d v="2025-06-29T00:00:00"/>
    <x v="6"/>
    <x v="0"/>
    <s v="Consumer"/>
  </r>
  <r>
    <x v="1817"/>
    <s v="P1047"/>
    <n v="1"/>
    <n v="3571.26"/>
    <n v="4740.6000000000004"/>
    <n v="-1169.3400000000001"/>
    <x v="1"/>
    <x v="3"/>
    <x v="2"/>
    <d v="2025-03-17T00:00:00"/>
    <x v="7"/>
    <x v="0"/>
    <s v="Corporate"/>
  </r>
  <r>
    <x v="1818"/>
    <s v="P1047"/>
    <n v="1"/>
    <n v="3289.48"/>
    <n v="10244.32"/>
    <n v="-6954.84"/>
    <x v="1"/>
    <x v="3"/>
    <x v="2"/>
    <d v="2025-03-15T00:00:00"/>
    <x v="7"/>
    <x v="0"/>
    <s v="Corporate"/>
  </r>
  <r>
    <x v="1782"/>
    <s v="P1047"/>
    <n v="3"/>
    <n v="12914.22"/>
    <n v="2831.41"/>
    <n v="4419.99"/>
    <x v="1"/>
    <x v="3"/>
    <x v="2"/>
    <d v="2025-03-23T00:00:00"/>
    <x v="7"/>
    <x v="0"/>
    <s v="Corporate"/>
  </r>
  <r>
    <x v="1819"/>
    <s v="P1048"/>
    <n v="4"/>
    <n v="64742.53"/>
    <n v="7014.31"/>
    <n v="36685.289999999994"/>
    <x v="0"/>
    <x v="4"/>
    <x v="0"/>
    <d v="2025-03-08T00:00:00"/>
    <x v="7"/>
    <x v="3"/>
    <s v="Consumer"/>
  </r>
  <r>
    <x v="1820"/>
    <s v="P1048"/>
    <n v="4"/>
    <n v="73143.509999999995"/>
    <n v="9148.31"/>
    <n v="36550.269999999997"/>
    <x v="1"/>
    <x v="4"/>
    <x v="0"/>
    <d v="2025-03-31T00:00:00"/>
    <x v="7"/>
    <x v="0"/>
    <s v="Consumer"/>
  </r>
  <r>
    <x v="1821"/>
    <s v="P1048"/>
    <n v="4"/>
    <n v="64874.13"/>
    <n v="295.87"/>
    <n v="63690.649999999994"/>
    <x v="0"/>
    <x v="4"/>
    <x v="2"/>
    <d v="2025-03-07T00:00:00"/>
    <x v="7"/>
    <x v="0"/>
    <s v="Corporate"/>
  </r>
  <r>
    <x v="1793"/>
    <s v="P1048"/>
    <n v="2"/>
    <n v="30819.09"/>
    <n v="4535.12"/>
    <n v="21748.85"/>
    <x v="0"/>
    <x v="4"/>
    <x v="2"/>
    <d v="2025-03-11T00:00:00"/>
    <x v="7"/>
    <x v="0"/>
    <s v="Corporate"/>
  </r>
  <r>
    <x v="1715"/>
    <s v="P1049"/>
    <n v="3"/>
    <n v="20746.830000000002"/>
    <n v="680.62"/>
    <n v="18704.97"/>
    <x v="1"/>
    <x v="5"/>
    <x v="2"/>
    <d v="2025-03-28T00:00:00"/>
    <x v="7"/>
    <x v="0"/>
    <s v="Corporate"/>
  </r>
  <r>
    <x v="1822"/>
    <s v="P1049"/>
    <n v="3"/>
    <n v="17701.810000000001"/>
    <n v="680.62"/>
    <n v="15659.95"/>
    <x v="1"/>
    <x v="5"/>
    <x v="0"/>
    <d v="2025-03-23T00:00:00"/>
    <x v="7"/>
    <x v="0"/>
    <s v="Consumer"/>
  </r>
  <r>
    <x v="1803"/>
    <s v="P1049"/>
    <n v="1"/>
    <n v="6857.82"/>
    <n v="9178.6"/>
    <n v="-2320.7800000000007"/>
    <x v="2"/>
    <x v="5"/>
    <x v="2"/>
    <d v="2025-03-20T00:00:00"/>
    <x v="7"/>
    <x v="0"/>
    <s v="Corporate"/>
  </r>
  <r>
    <x v="1823"/>
    <s v="P1049"/>
    <n v="4"/>
    <n v="29290.14"/>
    <n v="4176.26"/>
    <n v="12585.099999999999"/>
    <x v="1"/>
    <x v="5"/>
    <x v="2"/>
    <d v="2025-03-13T00:00:00"/>
    <x v="7"/>
    <x v="3"/>
    <s v="Corporate"/>
  </r>
  <r>
    <x v="1768"/>
    <s v="P1049"/>
    <n v="2"/>
    <n v="12346.13"/>
    <n v="229.52"/>
    <n v="11887.089999999998"/>
    <x v="2"/>
    <x v="5"/>
    <x v="1"/>
    <d v="2025-03-04T00:00:00"/>
    <x v="7"/>
    <x v="0"/>
    <s v="Small Business"/>
  </r>
  <r>
    <x v="1790"/>
    <s v="P1050"/>
    <n v="1"/>
    <n v="7170.19"/>
    <n v="6443.36"/>
    <n v="726.82999999999993"/>
    <x v="2"/>
    <x v="2"/>
    <x v="2"/>
    <d v="2025-03-17T00:00:00"/>
    <x v="7"/>
    <x v="0"/>
    <s v="Corporate"/>
  </r>
  <r>
    <x v="1824"/>
    <s v="P1050"/>
    <n v="4"/>
    <n v="29537.32"/>
    <n v="7025.62"/>
    <n v="1434.8400000000001"/>
    <x v="2"/>
    <x v="2"/>
    <x v="0"/>
    <d v="2025-03-14T00:00:00"/>
    <x v="7"/>
    <x v="0"/>
    <s v="Consumer"/>
  </r>
  <r>
    <x v="1812"/>
    <s v="P1051"/>
    <n v="3"/>
    <n v="14091.03"/>
    <n v="11668.5"/>
    <n v="-20914.47"/>
    <x v="2"/>
    <x v="2"/>
    <x v="0"/>
    <d v="2025-03-30T00:00:00"/>
    <x v="7"/>
    <x v="0"/>
    <s v="Consumer"/>
  </r>
  <r>
    <x v="1789"/>
    <s v="P1052"/>
    <n v="3"/>
    <n v="8209.31"/>
    <n v="5931.04"/>
    <n v="-9583.81"/>
    <x v="2"/>
    <x v="1"/>
    <x v="0"/>
    <d v="2025-03-05T00:00:00"/>
    <x v="7"/>
    <x v="0"/>
    <s v="Consumer"/>
  </r>
  <r>
    <x v="1825"/>
    <s v="P1052"/>
    <n v="4"/>
    <n v="9215.2000000000007"/>
    <n v="1691.07"/>
    <n v="2450.920000000001"/>
    <x v="0"/>
    <x v="1"/>
    <x v="2"/>
    <d v="2025-03-28T00:00:00"/>
    <x v="7"/>
    <x v="0"/>
    <s v="Corporate"/>
  </r>
  <r>
    <x v="1826"/>
    <s v="P1052"/>
    <n v="2"/>
    <n v="5043.37"/>
    <n v="10050.44"/>
    <n v="-15057.510000000002"/>
    <x v="1"/>
    <x v="1"/>
    <x v="0"/>
    <d v="2025-03-13T00:00:00"/>
    <x v="7"/>
    <x v="0"/>
    <s v="Consumer"/>
  </r>
  <r>
    <x v="1694"/>
    <s v="P1052"/>
    <n v="4"/>
    <n v="9264.77"/>
    <n v="1195.19"/>
    <n v="4484.01"/>
    <x v="1"/>
    <x v="1"/>
    <x v="2"/>
    <d v="2025-03-19T00:00:00"/>
    <x v="7"/>
    <x v="0"/>
    <s v="Corporate"/>
  </r>
  <r>
    <x v="1827"/>
    <s v="P1052"/>
    <n v="1"/>
    <n v="2774.91"/>
    <n v="1195.19"/>
    <n v="1579.7199999999998"/>
    <x v="0"/>
    <x v="1"/>
    <x v="0"/>
    <d v="2025-03-26T00:00:00"/>
    <x v="7"/>
    <x v="0"/>
    <s v="Consumer"/>
  </r>
  <r>
    <x v="1828"/>
    <s v="P1052"/>
    <n v="2"/>
    <n v="4440.6099999999997"/>
    <n v="1195.19"/>
    <n v="2050.2299999999996"/>
    <x v="0"/>
    <x v="1"/>
    <x v="2"/>
    <d v="2025-03-07T00:00:00"/>
    <x v="7"/>
    <x v="0"/>
    <s v="Corporate"/>
  </r>
  <r>
    <x v="1798"/>
    <s v="P1052"/>
    <n v="4"/>
    <n v="9583.2900000000009"/>
    <n v="1195.19"/>
    <n v="4802.5300000000007"/>
    <x v="1"/>
    <x v="1"/>
    <x v="0"/>
    <d v="2025-03-31T00:00:00"/>
    <x v="7"/>
    <x v="0"/>
    <s v="Consumer"/>
  </r>
  <r>
    <x v="1829"/>
    <s v="P1052"/>
    <n v="2"/>
    <n v="5325.92"/>
    <n v="7341.5"/>
    <n v="-9357.08"/>
    <x v="1"/>
    <x v="1"/>
    <x v="2"/>
    <d v="2025-03-24T00:00:00"/>
    <x v="7"/>
    <x v="0"/>
    <s v="Corporate"/>
  </r>
  <r>
    <x v="1794"/>
    <s v="P1053"/>
    <n v="4"/>
    <n v="27657.8"/>
    <n v="7341.5"/>
    <n v="-1708.2000000000007"/>
    <x v="2"/>
    <x v="4"/>
    <x v="0"/>
    <d v="2025-03-28T00:00:00"/>
    <x v="7"/>
    <x v="0"/>
    <s v="Consumer"/>
  </r>
  <r>
    <x v="1830"/>
    <s v="P1053"/>
    <n v="4"/>
    <n v="35187.519999999997"/>
    <n v="1946.27"/>
    <n v="27402.439999999995"/>
    <x v="0"/>
    <x v="4"/>
    <x v="0"/>
    <d v="2025-03-25T00:00:00"/>
    <x v="7"/>
    <x v="0"/>
    <s v="Consumer"/>
  </r>
  <r>
    <x v="1831"/>
    <s v="P1053"/>
    <n v="2"/>
    <n v="17040.22"/>
    <n v="10086.81"/>
    <n v="-3133.3999999999978"/>
    <x v="0"/>
    <x v="4"/>
    <x v="0"/>
    <d v="2025-03-25T00:00:00"/>
    <x v="7"/>
    <x v="0"/>
    <s v="Consumer"/>
  </r>
  <r>
    <x v="1758"/>
    <s v="P1054"/>
    <n v="4"/>
    <n v="10706.22"/>
    <n v="9947.76"/>
    <n v="-29084.82"/>
    <x v="0"/>
    <x v="1"/>
    <x v="0"/>
    <d v="2025-03-14T00:00:00"/>
    <x v="7"/>
    <x v="0"/>
    <s v="Consumer"/>
  </r>
  <r>
    <x v="1719"/>
    <s v="P1054"/>
    <n v="2"/>
    <n v="4747.66"/>
    <n v="8177.04"/>
    <n v="-11606.42"/>
    <x v="1"/>
    <x v="1"/>
    <x v="2"/>
    <d v="2025-03-28T00:00:00"/>
    <x v="7"/>
    <x v="0"/>
    <s v="Corporate"/>
  </r>
  <r>
    <x v="1760"/>
    <s v="P1055"/>
    <n v="2"/>
    <n v="26893.18"/>
    <n v="1069.73"/>
    <n v="24753.72"/>
    <x v="0"/>
    <x v="5"/>
    <x v="0"/>
    <d v="2025-05-10T00:00:00"/>
    <x v="8"/>
    <x v="3"/>
    <s v="Consumer"/>
  </r>
  <r>
    <x v="1832"/>
    <s v="P1055"/>
    <n v="1"/>
    <n v="14338.63"/>
    <n v="6579.03"/>
    <n v="7759.5999999999995"/>
    <x v="0"/>
    <x v="5"/>
    <x v="0"/>
    <d v="2025-05-08T00:00:00"/>
    <x v="8"/>
    <x v="0"/>
    <s v="Consumer"/>
  </r>
  <r>
    <x v="1833"/>
    <s v="P1055"/>
    <n v="4"/>
    <n v="56164.47"/>
    <n v="10692.38"/>
    <n v="13394.950000000004"/>
    <x v="0"/>
    <x v="5"/>
    <x v="0"/>
    <d v="2025-05-03T00:00:00"/>
    <x v="8"/>
    <x v="3"/>
    <s v="Consumer"/>
  </r>
  <r>
    <x v="1809"/>
    <s v="P1056"/>
    <n v="3"/>
    <n v="20564.2"/>
    <n v="4806.74"/>
    <n v="6143.9800000000014"/>
    <x v="0"/>
    <x v="4"/>
    <x v="2"/>
    <d v="2025-05-23T00:00:00"/>
    <x v="8"/>
    <x v="0"/>
    <s v="Corporate"/>
  </r>
  <r>
    <x v="1834"/>
    <s v="P1056"/>
    <n v="3"/>
    <n v="19874.330000000002"/>
    <n v="7802.03"/>
    <n v="-3531.7599999999984"/>
    <x v="2"/>
    <x v="4"/>
    <x v="0"/>
    <d v="2025-05-20T00:00:00"/>
    <x v="8"/>
    <x v="0"/>
    <s v="Consumer"/>
  </r>
  <r>
    <x v="1835"/>
    <s v="P1056"/>
    <n v="4"/>
    <n v="23586.46"/>
    <n v="7802.03"/>
    <n v="-7621.66"/>
    <x v="1"/>
    <x v="4"/>
    <x v="0"/>
    <d v="2025-05-25T00:00:00"/>
    <x v="8"/>
    <x v="0"/>
    <s v="Consumer"/>
  </r>
  <r>
    <x v="1831"/>
    <s v="P1056"/>
    <n v="1"/>
    <n v="6695.4"/>
    <n v="4176.26"/>
    <n v="2519.1399999999994"/>
    <x v="0"/>
    <x v="4"/>
    <x v="0"/>
    <d v="2025-05-02T00:00:00"/>
    <x v="8"/>
    <x v="0"/>
    <s v="Consumer"/>
  </r>
  <r>
    <x v="1783"/>
    <s v="P1057"/>
    <n v="3"/>
    <n v="19513.2"/>
    <n v="229.52"/>
    <n v="18824.64"/>
    <x v="1"/>
    <x v="0"/>
    <x v="0"/>
    <d v="2025-05-12T00:00:00"/>
    <x v="8"/>
    <x v="0"/>
    <s v="Consumer"/>
  </r>
  <r>
    <x v="1836"/>
    <s v="P1057"/>
    <n v="3"/>
    <n v="20425.52"/>
    <n v="1349.93"/>
    <n v="16375.73"/>
    <x v="1"/>
    <x v="0"/>
    <x v="1"/>
    <d v="2025-05-26T00:00:00"/>
    <x v="8"/>
    <x v="0"/>
    <s v="Small Business"/>
  </r>
  <r>
    <x v="1837"/>
    <s v="P1057"/>
    <n v="4"/>
    <n v="22899.64"/>
    <n v="10124.42"/>
    <n v="-17598.04"/>
    <x v="2"/>
    <x v="0"/>
    <x v="0"/>
    <d v="2025-05-23T00:00:00"/>
    <x v="8"/>
    <x v="3"/>
    <s v="Consumer"/>
  </r>
  <r>
    <x v="1838"/>
    <s v="P1057"/>
    <n v="2"/>
    <n v="13017"/>
    <n v="6782.31"/>
    <n v="-547.6200000000008"/>
    <x v="0"/>
    <x v="0"/>
    <x v="0"/>
    <d v="2025-05-08T00:00:00"/>
    <x v="8"/>
    <x v="0"/>
    <s v="Consumer"/>
  </r>
  <r>
    <x v="1839"/>
    <s v="P1058"/>
    <n v="2"/>
    <n v="18780.03"/>
    <n v="11732.81"/>
    <n v="-4685.59"/>
    <x v="2"/>
    <x v="3"/>
    <x v="0"/>
    <d v="2025-05-09T00:00:00"/>
    <x v="8"/>
    <x v="0"/>
    <s v="Consumer"/>
  </r>
  <r>
    <x v="1707"/>
    <s v="P1059"/>
    <n v="1"/>
    <n v="7919.86"/>
    <n v="5412.91"/>
    <n v="2506.9499999999998"/>
    <x v="0"/>
    <x v="0"/>
    <x v="2"/>
    <d v="2025-05-10T00:00:00"/>
    <x v="8"/>
    <x v="0"/>
    <s v="Corporate"/>
  </r>
  <r>
    <x v="1840"/>
    <s v="P1059"/>
    <n v="4"/>
    <n v="25091.14"/>
    <n v="11939.07"/>
    <n v="-22665.14"/>
    <x v="2"/>
    <x v="0"/>
    <x v="2"/>
    <d v="2025-05-26T00:00:00"/>
    <x v="8"/>
    <x v="3"/>
    <s v="Corporate"/>
  </r>
  <r>
    <x v="1822"/>
    <s v="P1059"/>
    <n v="2"/>
    <n v="16575.36"/>
    <n v="6612.77"/>
    <n v="3349.8199999999997"/>
    <x v="2"/>
    <x v="0"/>
    <x v="0"/>
    <d v="2025-05-26T00:00:00"/>
    <x v="8"/>
    <x v="0"/>
    <s v="Consumer"/>
  </r>
  <r>
    <x v="1841"/>
    <s v="P1059"/>
    <n v="4"/>
    <n v="30051.279999999999"/>
    <n v="11764.29"/>
    <n v="-17005.880000000005"/>
    <x v="2"/>
    <x v="0"/>
    <x v="1"/>
    <d v="2025-05-23T00:00:00"/>
    <x v="8"/>
    <x v="3"/>
    <s v="Small Business"/>
  </r>
  <r>
    <x v="1784"/>
    <s v="P1059"/>
    <n v="1"/>
    <n v="6707.12"/>
    <n v="11764.29"/>
    <n v="-5057.170000000001"/>
    <x v="0"/>
    <x v="0"/>
    <x v="2"/>
    <d v="2025-05-13T00:00:00"/>
    <x v="8"/>
    <x v="0"/>
    <s v="Corporate"/>
  </r>
  <r>
    <x v="1842"/>
    <s v="P1060"/>
    <n v="4"/>
    <n v="70925.38"/>
    <n v="6457.25"/>
    <n v="45096.380000000005"/>
    <x v="0"/>
    <x v="5"/>
    <x v="1"/>
    <d v="2025-05-10T00:00:00"/>
    <x v="8"/>
    <x v="0"/>
    <s v="Small Business"/>
  </r>
  <r>
    <x v="1843"/>
    <s v="P1060"/>
    <n v="1"/>
    <n v="16790.599999999999"/>
    <n v="6457.25"/>
    <n v="10333.349999999999"/>
    <x v="1"/>
    <x v="5"/>
    <x v="0"/>
    <d v="2025-05-31T00:00:00"/>
    <x v="8"/>
    <x v="0"/>
    <s v="Consumer"/>
  </r>
  <r>
    <x v="1830"/>
    <s v="P1060"/>
    <n v="4"/>
    <n v="60374.22"/>
    <n v="6457.25"/>
    <n v="34545.22"/>
    <x v="1"/>
    <x v="5"/>
    <x v="0"/>
    <d v="2025-05-07T00:00:00"/>
    <x v="8"/>
    <x v="0"/>
    <s v="Consumer"/>
  </r>
  <r>
    <x v="1844"/>
    <s v="P1060"/>
    <n v="4"/>
    <n v="72943.27"/>
    <n v="10086.81"/>
    <n v="32596.030000000006"/>
    <x v="1"/>
    <x v="5"/>
    <x v="1"/>
    <d v="2025-05-24T00:00:00"/>
    <x v="8"/>
    <x v="0"/>
    <s v="Small Business"/>
  </r>
  <r>
    <x v="1843"/>
    <s v="P1061"/>
    <n v="2"/>
    <n v="16545.57"/>
    <n v="4740.6000000000004"/>
    <n v="7064.369999999999"/>
    <x v="0"/>
    <x v="4"/>
    <x v="0"/>
    <d v="2025-11-30T00:00:00"/>
    <x v="9"/>
    <x v="0"/>
    <s v="Consumer"/>
  </r>
  <r>
    <x v="1845"/>
    <s v="P1061"/>
    <n v="3"/>
    <n v="23107.64"/>
    <n v="4936.1899999999996"/>
    <n v="8299.07"/>
    <x v="1"/>
    <x v="4"/>
    <x v="2"/>
    <d v="2025-11-04T00:00:00"/>
    <x v="9"/>
    <x v="1"/>
    <s v="Corporate"/>
  </r>
  <r>
    <x v="1846"/>
    <s v="P1061"/>
    <n v="3"/>
    <n v="28610.04"/>
    <n v="1069.73"/>
    <n v="25400.850000000002"/>
    <x v="0"/>
    <x v="4"/>
    <x v="2"/>
    <d v="2025-11-26T00:00:00"/>
    <x v="9"/>
    <x v="0"/>
    <s v="Corporate"/>
  </r>
  <r>
    <x v="1847"/>
    <s v="P1061"/>
    <n v="4"/>
    <n v="36128.22"/>
    <n v="2831.41"/>
    <n v="24802.58"/>
    <x v="2"/>
    <x v="4"/>
    <x v="2"/>
    <d v="2025-11-29T00:00:00"/>
    <x v="9"/>
    <x v="0"/>
    <s v="Corporate"/>
  </r>
  <r>
    <x v="1835"/>
    <s v="P1061"/>
    <n v="1"/>
    <n v="10672.95"/>
    <n v="4703.24"/>
    <n v="5969.7100000000009"/>
    <x v="0"/>
    <x v="4"/>
    <x v="0"/>
    <d v="2025-11-28T00:00:00"/>
    <x v="9"/>
    <x v="0"/>
    <s v="Consumer"/>
  </r>
  <r>
    <x v="1807"/>
    <s v="P1061"/>
    <n v="3"/>
    <n v="24620.69"/>
    <n v="1321.65"/>
    <n v="20655.739999999998"/>
    <x v="2"/>
    <x v="4"/>
    <x v="0"/>
    <d v="2025-11-05T00:00:00"/>
    <x v="9"/>
    <x v="0"/>
    <s v="Consumer"/>
  </r>
  <r>
    <x v="1848"/>
    <s v="P1062"/>
    <n v="3"/>
    <n v="5778.58"/>
    <n v="680.62"/>
    <n v="3736.72"/>
    <x v="0"/>
    <x v="5"/>
    <x v="0"/>
    <d v="2025-11-21T00:00:00"/>
    <x v="9"/>
    <x v="1"/>
    <s v="Consumer"/>
  </r>
  <r>
    <x v="1849"/>
    <s v="P1063"/>
    <n v="3"/>
    <n v="30735.71"/>
    <n v="680.62"/>
    <n v="28693.85"/>
    <x v="2"/>
    <x v="3"/>
    <x v="1"/>
    <d v="2025-11-09T00:00:00"/>
    <x v="9"/>
    <x v="0"/>
    <s v="Small Business"/>
  </r>
  <r>
    <x v="1713"/>
    <s v="P1063"/>
    <n v="3"/>
    <n v="27553.48"/>
    <n v="4722.6099999999997"/>
    <n v="13385.650000000001"/>
    <x v="0"/>
    <x v="3"/>
    <x v="2"/>
    <d v="2025-11-22T00:00:00"/>
    <x v="9"/>
    <x v="0"/>
    <s v="Corporate"/>
  </r>
  <r>
    <x v="1850"/>
    <s v="P1063"/>
    <n v="2"/>
    <n v="17949.810000000001"/>
    <n v="9531.89"/>
    <n v="-1113.9699999999975"/>
    <x v="0"/>
    <x v="3"/>
    <x v="0"/>
    <d v="2025-11-26T00:00:00"/>
    <x v="9"/>
    <x v="0"/>
    <s v="Consumer"/>
  </r>
  <r>
    <x v="1819"/>
    <s v="P1064"/>
    <n v="2"/>
    <n v="6240.61"/>
    <n v="10124.42"/>
    <n v="-14008.23"/>
    <x v="1"/>
    <x v="2"/>
    <x v="0"/>
    <d v="2025-11-12T00:00:00"/>
    <x v="9"/>
    <x v="3"/>
    <s v="Consumer"/>
  </r>
  <r>
    <x v="1851"/>
    <s v="P1064"/>
    <n v="1"/>
    <n v="2831.54"/>
    <n v="6782.31"/>
    <n v="-3950.7700000000004"/>
    <x v="2"/>
    <x v="2"/>
    <x v="0"/>
    <d v="2025-11-21T00:00:00"/>
    <x v="9"/>
    <x v="1"/>
    <s v="Consumer"/>
  </r>
  <r>
    <x v="1852"/>
    <s v="P1064"/>
    <n v="4"/>
    <n v="9921.26"/>
    <n v="1397.32"/>
    <n v="4331.9800000000005"/>
    <x v="1"/>
    <x v="2"/>
    <x v="1"/>
    <d v="2025-11-22T00:00:00"/>
    <x v="9"/>
    <x v="0"/>
    <s v="Small Business"/>
  </r>
  <r>
    <x v="1853"/>
    <s v="P1064"/>
    <n v="4"/>
    <n v="8994.5499999999993"/>
    <n v="11668.5"/>
    <n v="-37679.449999999997"/>
    <x v="2"/>
    <x v="2"/>
    <x v="0"/>
    <d v="2025-11-13T00:00:00"/>
    <x v="9"/>
    <x v="3"/>
    <s v="Consumer"/>
  </r>
  <r>
    <x v="1854"/>
    <s v="P1065"/>
    <n v="3"/>
    <n v="2009.88"/>
    <n v="4835.8999999999996"/>
    <n v="-12497.82"/>
    <x v="0"/>
    <x v="2"/>
    <x v="2"/>
    <d v="2025-11-07T00:00:00"/>
    <x v="9"/>
    <x v="0"/>
    <s v="Corporate"/>
  </r>
  <r>
    <x v="1746"/>
    <s v="P1065"/>
    <n v="4"/>
    <n v="3091.32"/>
    <n v="1691.07"/>
    <n v="-3672.9599999999996"/>
    <x v="1"/>
    <x v="2"/>
    <x v="0"/>
    <d v="2025-11-21T00:00:00"/>
    <x v="9"/>
    <x v="0"/>
    <s v="Consumer"/>
  </r>
  <r>
    <x v="1855"/>
    <s v="P1066"/>
    <n v="4"/>
    <n v="57936.37"/>
    <n v="5766.98"/>
    <n v="34868.450000000004"/>
    <x v="1"/>
    <x v="5"/>
    <x v="0"/>
    <d v="2025-11-07T00:00:00"/>
    <x v="9"/>
    <x v="0"/>
    <s v="Consumer"/>
  </r>
  <r>
    <x v="1809"/>
    <s v="P1066"/>
    <n v="1"/>
    <n v="13517.78"/>
    <n v="5766.98"/>
    <n v="7750.8000000000011"/>
    <x v="1"/>
    <x v="5"/>
    <x v="2"/>
    <d v="2025-11-09T00:00:00"/>
    <x v="9"/>
    <x v="0"/>
    <s v="Corporate"/>
  </r>
  <r>
    <x v="1838"/>
    <s v="P1066"/>
    <n v="1"/>
    <n v="13937.19"/>
    <n v="11653.29"/>
    <n v="2283.8999999999996"/>
    <x v="1"/>
    <x v="5"/>
    <x v="0"/>
    <d v="2025-11-01T00:00:00"/>
    <x v="9"/>
    <x v="0"/>
    <s v="Consumer"/>
  </r>
  <r>
    <x v="1856"/>
    <s v="P1066"/>
    <n v="1"/>
    <n v="17116.95"/>
    <n v="5812.86"/>
    <n v="11304.09"/>
    <x v="0"/>
    <x v="5"/>
    <x v="0"/>
    <d v="2025-11-16T00:00:00"/>
    <x v="9"/>
    <x v="0"/>
    <s v="Consumer"/>
  </r>
  <r>
    <x v="1857"/>
    <s v="P1067"/>
    <n v="4"/>
    <n v="45222.39"/>
    <n v="5812.86"/>
    <n v="21970.95"/>
    <x v="0"/>
    <x v="1"/>
    <x v="2"/>
    <d v="2025-11-19T00:00:00"/>
    <x v="9"/>
    <x v="0"/>
    <s v="Corporate"/>
  </r>
  <r>
    <x v="1819"/>
    <s v="P1067"/>
    <n v="2"/>
    <n v="26666.89"/>
    <n v="6457.25"/>
    <n v="13752.39"/>
    <x v="0"/>
    <x v="1"/>
    <x v="0"/>
    <d v="2025-11-24T00:00:00"/>
    <x v="9"/>
    <x v="3"/>
    <s v="Consumer"/>
  </r>
  <r>
    <x v="1858"/>
    <s v="P1067"/>
    <n v="4"/>
    <n v="44406.63"/>
    <n v="10086.81"/>
    <n v="4059.3899999999994"/>
    <x v="1"/>
    <x v="1"/>
    <x v="0"/>
    <d v="2025-11-18T00:00:00"/>
    <x v="9"/>
    <x v="1"/>
    <s v="Consumer"/>
  </r>
  <r>
    <x v="1859"/>
    <s v="P1068"/>
    <n v="2"/>
    <n v="27595.98"/>
    <n v="6579.03"/>
    <n v="14437.92"/>
    <x v="0"/>
    <x v="4"/>
    <x v="0"/>
    <d v="2025-10-19T00:00:00"/>
    <x v="10"/>
    <x v="0"/>
    <s v="Consumer"/>
  </r>
  <r>
    <x v="1860"/>
    <s v="P1068"/>
    <n v="2"/>
    <n v="34772.18"/>
    <n v="6579.03"/>
    <n v="21614.120000000003"/>
    <x v="1"/>
    <x v="4"/>
    <x v="2"/>
    <d v="2025-10-24T00:00:00"/>
    <x v="10"/>
    <x v="2"/>
    <s v="Corporate"/>
  </r>
  <r>
    <x v="1746"/>
    <s v="P1068"/>
    <n v="4"/>
    <n v="71344.89"/>
    <n v="2831.41"/>
    <n v="60019.25"/>
    <x v="2"/>
    <x v="4"/>
    <x v="0"/>
    <d v="2025-10-02T00:00:00"/>
    <x v="10"/>
    <x v="0"/>
    <s v="Consumer"/>
  </r>
  <r>
    <x v="1861"/>
    <s v="P1068"/>
    <n v="1"/>
    <n v="15779.83"/>
    <n v="5483.96"/>
    <n v="10295.869999999999"/>
    <x v="1"/>
    <x v="4"/>
    <x v="0"/>
    <d v="2025-10-21T00:00:00"/>
    <x v="10"/>
    <x v="0"/>
    <s v="Consumer"/>
  </r>
  <r>
    <x v="1862"/>
    <s v="P1068"/>
    <n v="4"/>
    <n v="56963.9"/>
    <n v="5483.96"/>
    <n v="35028.06"/>
    <x v="2"/>
    <x v="4"/>
    <x v="1"/>
    <d v="2025-10-16T00:00:00"/>
    <x v="10"/>
    <x v="3"/>
    <s v="Small Business"/>
  </r>
  <r>
    <x v="1863"/>
    <s v="P1069"/>
    <n v="3"/>
    <n v="23252.47"/>
    <n v="2112.6999999999998"/>
    <n v="16914.370000000003"/>
    <x v="1"/>
    <x v="4"/>
    <x v="2"/>
    <d v="2025-10-12T00:00:00"/>
    <x v="10"/>
    <x v="0"/>
    <s v="Corporate"/>
  </r>
  <r>
    <x v="1844"/>
    <s v="P1069"/>
    <n v="2"/>
    <n v="16512.64"/>
    <n v="7802.03"/>
    <n v="908.57999999999993"/>
    <x v="0"/>
    <x v="4"/>
    <x v="1"/>
    <d v="2025-10-12T00:00:00"/>
    <x v="10"/>
    <x v="0"/>
    <s v="Small Business"/>
  </r>
  <r>
    <x v="1727"/>
    <s v="P1069"/>
    <n v="2"/>
    <n v="16670.669999999998"/>
    <n v="7802.03"/>
    <n v="1066.6099999999988"/>
    <x v="2"/>
    <x v="4"/>
    <x v="0"/>
    <d v="2025-10-15T00:00:00"/>
    <x v="10"/>
    <x v="1"/>
    <s v="Consumer"/>
  </r>
  <r>
    <x v="1719"/>
    <s v="P1069"/>
    <n v="1"/>
    <n v="6947.57"/>
    <n v="680.62"/>
    <n v="6266.95"/>
    <x v="1"/>
    <x v="4"/>
    <x v="2"/>
    <d v="2025-10-19T00:00:00"/>
    <x v="10"/>
    <x v="0"/>
    <s v="Corporate"/>
  </r>
  <r>
    <x v="1864"/>
    <s v="P1069"/>
    <n v="3"/>
    <n v="26568.94"/>
    <n v="11367.74"/>
    <n v="-7534.2800000000025"/>
    <x v="1"/>
    <x v="4"/>
    <x v="0"/>
    <d v="2025-10-03T00:00:00"/>
    <x v="10"/>
    <x v="2"/>
    <s v="Consumer"/>
  </r>
  <r>
    <x v="1865"/>
    <s v="P1070"/>
    <n v="4"/>
    <n v="36333.56"/>
    <n v="4640.09"/>
    <n v="17773.199999999997"/>
    <x v="2"/>
    <x v="2"/>
    <x v="1"/>
    <d v="2025-10-13T00:00:00"/>
    <x v="10"/>
    <x v="0"/>
    <s v="Small Business"/>
  </r>
  <r>
    <x v="1741"/>
    <s v="P1070"/>
    <n v="4"/>
    <n v="40783.03"/>
    <n v="229.52"/>
    <n v="39864.949999999997"/>
    <x v="1"/>
    <x v="2"/>
    <x v="0"/>
    <d v="2025-10-05T00:00:00"/>
    <x v="10"/>
    <x v="0"/>
    <s v="Consumer"/>
  </r>
  <r>
    <x v="1866"/>
    <s v="P1070"/>
    <n v="4"/>
    <n v="34979.370000000003"/>
    <n v="7025.62"/>
    <n v="6876.8900000000031"/>
    <x v="0"/>
    <x v="2"/>
    <x v="0"/>
    <d v="2025-10-06T00:00:00"/>
    <x v="10"/>
    <x v="0"/>
    <s v="Consumer"/>
  </r>
  <r>
    <x v="1724"/>
    <s v="P1070"/>
    <n v="3"/>
    <n v="29649.69"/>
    <n v="6782.31"/>
    <n v="9302.7599999999984"/>
    <x v="0"/>
    <x v="2"/>
    <x v="0"/>
    <d v="2025-10-18T00:00:00"/>
    <x v="10"/>
    <x v="0"/>
    <s v="Consumer"/>
  </r>
  <r>
    <x v="1798"/>
    <s v="P1070"/>
    <n v="2"/>
    <n v="16968.32"/>
    <n v="6782.31"/>
    <n v="3403.6999999999989"/>
    <x v="0"/>
    <x v="2"/>
    <x v="0"/>
    <d v="2025-10-02T00:00:00"/>
    <x v="10"/>
    <x v="0"/>
    <s v="Consumer"/>
  </r>
  <r>
    <x v="1848"/>
    <s v="P1070"/>
    <n v="4"/>
    <n v="41387.79"/>
    <n v="6782.31"/>
    <n v="14258.55"/>
    <x v="1"/>
    <x v="2"/>
    <x v="0"/>
    <d v="2025-10-29T00:00:00"/>
    <x v="10"/>
    <x v="1"/>
    <s v="Consumer"/>
  </r>
  <r>
    <x v="1810"/>
    <s v="P1071"/>
    <n v="2"/>
    <n v="5948.74"/>
    <n v="11668.5"/>
    <n v="-17388.260000000002"/>
    <x v="0"/>
    <x v="0"/>
    <x v="2"/>
    <d v="2025-10-26T00:00:00"/>
    <x v="10"/>
    <x v="0"/>
    <s v="Corporate"/>
  </r>
  <r>
    <x v="1838"/>
    <s v="P1071"/>
    <n v="3"/>
    <n v="9082.8700000000008"/>
    <n v="1326.73"/>
    <n v="5102.68"/>
    <x v="1"/>
    <x v="0"/>
    <x v="0"/>
    <d v="2025-10-29T00:00:00"/>
    <x v="10"/>
    <x v="0"/>
    <s v="Consumer"/>
  </r>
  <r>
    <x v="1827"/>
    <s v="P1071"/>
    <n v="2"/>
    <n v="5925.24"/>
    <n v="11118.8"/>
    <n v="-16312.359999999999"/>
    <x v="0"/>
    <x v="0"/>
    <x v="0"/>
    <d v="2025-10-13T00:00:00"/>
    <x v="10"/>
    <x v="0"/>
    <s v="Consumer"/>
  </r>
  <r>
    <x v="1801"/>
    <s v="P1071"/>
    <n v="3"/>
    <n v="10410.68"/>
    <n v="5057.68"/>
    <n v="-4762.3600000000006"/>
    <x v="1"/>
    <x v="0"/>
    <x v="2"/>
    <d v="2025-10-13T00:00:00"/>
    <x v="10"/>
    <x v="0"/>
    <s v="Corporate"/>
  </r>
  <r>
    <x v="1832"/>
    <s v="P1072"/>
    <n v="1"/>
    <n v="4420.82"/>
    <n v="1892.68"/>
    <n v="2528.1399999999994"/>
    <x v="1"/>
    <x v="3"/>
    <x v="0"/>
    <d v="2025-10-11T00:00:00"/>
    <x v="10"/>
    <x v="0"/>
    <s v="Consumer"/>
  </r>
  <r>
    <x v="1826"/>
    <s v="P1072"/>
    <n v="3"/>
    <n v="11612.99"/>
    <n v="1691.07"/>
    <n v="6539.78"/>
    <x v="0"/>
    <x v="3"/>
    <x v="0"/>
    <d v="2025-10-29T00:00:00"/>
    <x v="10"/>
    <x v="0"/>
    <s v="Consumer"/>
  </r>
  <r>
    <x v="1703"/>
    <s v="P1072"/>
    <n v="4"/>
    <n v="17518.52"/>
    <n v="4591.42"/>
    <n v="-847.15999999999985"/>
    <x v="1"/>
    <x v="3"/>
    <x v="0"/>
    <d v="2025-10-17T00:00:00"/>
    <x v="10"/>
    <x v="0"/>
    <s v="Consumer"/>
  </r>
  <r>
    <x v="1867"/>
    <s v="P1072"/>
    <n v="4"/>
    <n v="16668.25"/>
    <n v="5412.91"/>
    <n v="-4983.3899999999994"/>
    <x v="2"/>
    <x v="3"/>
    <x v="0"/>
    <d v="2025-10-27T00:00:00"/>
    <x v="10"/>
    <x v="0"/>
    <s v="Consumer"/>
  </r>
  <r>
    <x v="1868"/>
    <s v="P1073"/>
    <n v="3"/>
    <n v="40172.03"/>
    <n v="4370.8"/>
    <n v="27059.629999999997"/>
    <x v="1"/>
    <x v="0"/>
    <x v="0"/>
    <d v="2025-10-02T00:00:00"/>
    <x v="10"/>
    <x v="0"/>
    <s v="Consumer"/>
  </r>
  <r>
    <x v="1781"/>
    <s v="P1073"/>
    <n v="3"/>
    <n v="42570.32"/>
    <n v="8551.81"/>
    <n v="16914.89"/>
    <x v="0"/>
    <x v="0"/>
    <x v="0"/>
    <d v="2025-10-18T00:00:00"/>
    <x v="10"/>
    <x v="3"/>
    <s v="Consumer"/>
  </r>
  <r>
    <x v="1869"/>
    <s v="P1074"/>
    <n v="4"/>
    <n v="21478.86"/>
    <n v="8177.04"/>
    <n v="-11229.3"/>
    <x v="0"/>
    <x v="0"/>
    <x v="1"/>
    <d v="2025-10-31T00:00:00"/>
    <x v="10"/>
    <x v="0"/>
    <s v="Small Business"/>
  </r>
  <r>
    <x v="1693"/>
    <s v="P1074"/>
    <n v="4"/>
    <n v="20420.59"/>
    <n v="10361.65"/>
    <n v="-21026.01"/>
    <x v="1"/>
    <x v="0"/>
    <x v="1"/>
    <d v="2025-09-01T00:00:00"/>
    <x v="11"/>
    <x v="0"/>
    <s v="Small Business"/>
  </r>
  <r>
    <x v="1870"/>
    <s v="P1075"/>
    <n v="4"/>
    <n v="54963.38"/>
    <n v="9148.31"/>
    <n v="18370.14"/>
    <x v="1"/>
    <x v="5"/>
    <x v="0"/>
    <d v="2025-09-13T00:00:00"/>
    <x v="11"/>
    <x v="0"/>
    <s v="Consumer"/>
  </r>
  <r>
    <x v="1695"/>
    <s v="P1075"/>
    <n v="2"/>
    <n v="25872.720000000001"/>
    <n v="1321.65"/>
    <n v="23229.420000000002"/>
    <x v="1"/>
    <x v="5"/>
    <x v="0"/>
    <d v="2025-09-21T00:00:00"/>
    <x v="11"/>
    <x v="0"/>
    <s v="Consumer"/>
  </r>
  <r>
    <x v="1829"/>
    <s v="P1076"/>
    <n v="2"/>
    <n v="22657.31"/>
    <n v="229.52"/>
    <n v="22198.27"/>
    <x v="0"/>
    <x v="2"/>
    <x v="2"/>
    <d v="2025-09-30T00:00:00"/>
    <x v="11"/>
    <x v="0"/>
    <s v="Corporate"/>
  </r>
  <r>
    <x v="1711"/>
    <s v="P1077"/>
    <n v="2"/>
    <n v="5993.08"/>
    <n v="7212.47"/>
    <n v="-8431.86"/>
    <x v="1"/>
    <x v="2"/>
    <x v="2"/>
    <d v="2025-09-30T00:00:00"/>
    <x v="11"/>
    <x v="0"/>
    <s v="Corporate"/>
  </r>
  <r>
    <x v="1871"/>
    <s v="P1077"/>
    <n v="3"/>
    <n v="8452.9500000000007"/>
    <n v="7212.47"/>
    <n v="-13184.46"/>
    <x v="0"/>
    <x v="2"/>
    <x v="0"/>
    <d v="2025-09-15T00:00:00"/>
    <x v="11"/>
    <x v="0"/>
    <s v="Consumer"/>
  </r>
  <r>
    <x v="1872"/>
    <s v="P1077"/>
    <n v="1"/>
    <n v="2995.37"/>
    <n v="7212.47"/>
    <n v="-4217.1000000000004"/>
    <x v="0"/>
    <x v="2"/>
    <x v="2"/>
    <d v="2025-09-24T00:00:00"/>
    <x v="11"/>
    <x v="3"/>
    <s v="Corporate"/>
  </r>
  <r>
    <x v="1873"/>
    <s v="P1077"/>
    <n v="2"/>
    <n v="5792.86"/>
    <n v="10188.6"/>
    <n v="-14584.34"/>
    <x v="2"/>
    <x v="2"/>
    <x v="0"/>
    <d v="2025-09-23T00:00:00"/>
    <x v="11"/>
    <x v="1"/>
    <s v="Consumer"/>
  </r>
  <r>
    <x v="1874"/>
    <s v="P1077"/>
    <n v="4"/>
    <n v="13916.72"/>
    <n v="6782.31"/>
    <n v="-13212.520000000002"/>
    <x v="1"/>
    <x v="2"/>
    <x v="0"/>
    <d v="2025-09-28T00:00:00"/>
    <x v="11"/>
    <x v="0"/>
    <s v="Consumer"/>
  </r>
  <r>
    <x v="1700"/>
    <s v="P1078"/>
    <n v="4"/>
    <n v="34644.44"/>
    <n v="2857.57"/>
    <n v="23214.160000000003"/>
    <x v="0"/>
    <x v="2"/>
    <x v="0"/>
    <d v="2025-09-05T00:00:00"/>
    <x v="11"/>
    <x v="0"/>
    <s v="Consumer"/>
  </r>
  <r>
    <x v="1875"/>
    <s v="P1078"/>
    <n v="2"/>
    <n v="18377.830000000002"/>
    <n v="11732.81"/>
    <n v="-5087.7899999999972"/>
    <x v="1"/>
    <x v="2"/>
    <x v="2"/>
    <d v="2025-09-16T00:00:00"/>
    <x v="11"/>
    <x v="0"/>
    <s v="Corporate"/>
  </r>
  <r>
    <x v="1876"/>
    <s v="P1078"/>
    <n v="4"/>
    <n v="37287.300000000003"/>
    <n v="11732.81"/>
    <n v="-9643.9399999999951"/>
    <x v="2"/>
    <x v="2"/>
    <x v="0"/>
    <d v="2025-09-15T00:00:00"/>
    <x v="11"/>
    <x v="0"/>
    <s v="Consumer"/>
  </r>
  <r>
    <x v="1841"/>
    <s v="P1078"/>
    <n v="3"/>
    <n v="24636.59"/>
    <n v="4835.8999999999996"/>
    <n v="10128.890000000001"/>
    <x v="2"/>
    <x v="2"/>
    <x v="1"/>
    <d v="2025-09-28T00:00:00"/>
    <x v="11"/>
    <x v="3"/>
    <s v="Small Business"/>
  </r>
  <r>
    <x v="1802"/>
    <s v="P1078"/>
    <n v="4"/>
    <n v="36915.96"/>
    <n v="1892.68"/>
    <n v="29345.239999999998"/>
    <x v="2"/>
    <x v="2"/>
    <x v="2"/>
    <d v="2025-09-19T00:00:00"/>
    <x v="11"/>
    <x v="0"/>
    <s v="Corporate"/>
  </r>
  <r>
    <x v="1877"/>
    <s v="P1079"/>
    <n v="1"/>
    <n v="11777.83"/>
    <n v="10050.44"/>
    <n v="1727.3899999999994"/>
    <x v="2"/>
    <x v="5"/>
    <x v="0"/>
    <d v="2025-09-07T00:00:00"/>
    <x v="11"/>
    <x v="3"/>
    <s v="Consumer"/>
  </r>
  <r>
    <x v="1878"/>
    <s v="P1079"/>
    <n v="3"/>
    <n v="35809.65"/>
    <n v="10050.44"/>
    <n v="5658.3300000000017"/>
    <x v="1"/>
    <x v="5"/>
    <x v="0"/>
    <d v="2025-09-08T00:00:00"/>
    <x v="11"/>
    <x v="0"/>
    <s v="Consumer"/>
  </r>
  <r>
    <x v="1879"/>
    <s v="P1079"/>
    <n v="3"/>
    <n v="36112.730000000003"/>
    <n v="5766.98"/>
    <n v="18811.790000000005"/>
    <x v="1"/>
    <x v="5"/>
    <x v="2"/>
    <d v="2025-09-01T00:00:00"/>
    <x v="11"/>
    <x v="0"/>
    <s v="Corporate"/>
  </r>
  <r>
    <x v="1880"/>
    <s v="P1080"/>
    <n v="2"/>
    <n v="6956.28"/>
    <n v="11653.29"/>
    <n v="-16350.300000000003"/>
    <x v="0"/>
    <x v="1"/>
    <x v="0"/>
    <d v="2025-09-17T00:00:00"/>
    <x v="11"/>
    <x v="0"/>
    <s v="Consumer"/>
  </r>
  <r>
    <x v="1881"/>
    <s v="P1001"/>
    <n v="2"/>
    <n v="13219.23"/>
    <n v="4740.6000000000004"/>
    <n v="3738.0299999999988"/>
    <x v="0"/>
    <x v="0"/>
    <x v="2"/>
    <d v="2025-04-05T00:00:00"/>
    <x v="0"/>
    <x v="0"/>
    <s v="Corporate"/>
  </r>
  <r>
    <x v="1882"/>
    <s v="P1001"/>
    <n v="4"/>
    <n v="31017.34"/>
    <n v="1069.73"/>
    <n v="26738.42"/>
    <x v="0"/>
    <x v="0"/>
    <x v="2"/>
    <d v="2025-04-23T00:00:00"/>
    <x v="0"/>
    <x v="0"/>
    <s v="Corporate"/>
  </r>
  <r>
    <x v="1883"/>
    <s v="P1001"/>
    <n v="2"/>
    <n v="13747.01"/>
    <n v="1069.73"/>
    <n v="11607.55"/>
    <x v="0"/>
    <x v="0"/>
    <x v="0"/>
    <d v="2025-04-28T00:00:00"/>
    <x v="0"/>
    <x v="0"/>
    <s v="Consumer"/>
  </r>
  <r>
    <x v="1884"/>
    <s v="P1003"/>
    <n v="2"/>
    <n v="14638.58"/>
    <n v="11367.74"/>
    <n v="-8096.9"/>
    <x v="1"/>
    <x v="0"/>
    <x v="2"/>
    <d v="2025-04-24T00:00:00"/>
    <x v="0"/>
    <x v="0"/>
    <s v="Corporate"/>
  </r>
  <r>
    <x v="1885"/>
    <s v="P1003"/>
    <n v="2"/>
    <n v="13971.03"/>
    <n v="11367.74"/>
    <n v="-8764.4499999999989"/>
    <x v="0"/>
    <x v="0"/>
    <x v="0"/>
    <d v="2025-04-13T00:00:00"/>
    <x v="0"/>
    <x v="0"/>
    <s v="Consumer"/>
  </r>
  <r>
    <x v="1886"/>
    <s v="P1003"/>
    <n v="2"/>
    <n v="14790.47"/>
    <n v="4176.26"/>
    <n v="6437.9499999999989"/>
    <x v="2"/>
    <x v="0"/>
    <x v="1"/>
    <d v="2025-04-10T00:00:00"/>
    <x v="0"/>
    <x v="0"/>
    <s v="Small Business"/>
  </r>
  <r>
    <x v="1887"/>
    <s v="P1003"/>
    <n v="4"/>
    <n v="23245.01"/>
    <n v="4176.26"/>
    <n v="6539.9699999999975"/>
    <x v="0"/>
    <x v="0"/>
    <x v="2"/>
    <d v="2025-04-17T00:00:00"/>
    <x v="0"/>
    <x v="0"/>
    <s v="Corporate"/>
  </r>
  <r>
    <x v="1888"/>
    <s v="P1003"/>
    <n v="4"/>
    <n v="30836.5"/>
    <n v="6279.29"/>
    <n v="5719.34"/>
    <x v="0"/>
    <x v="0"/>
    <x v="1"/>
    <d v="2025-04-07T00:00:00"/>
    <x v="0"/>
    <x v="0"/>
    <s v="Small Business"/>
  </r>
  <r>
    <x v="1889"/>
    <s v="P1003"/>
    <n v="3"/>
    <n v="22839.85"/>
    <n v="1349.93"/>
    <n v="18790.059999999998"/>
    <x v="2"/>
    <x v="0"/>
    <x v="0"/>
    <d v="2025-04-16T00:00:00"/>
    <x v="0"/>
    <x v="0"/>
    <s v="Consumer"/>
  </r>
  <r>
    <x v="1890"/>
    <s v="P1003"/>
    <n v="3"/>
    <n v="24049.91"/>
    <n v="10188.6"/>
    <n v="-6515.8900000000031"/>
    <x v="1"/>
    <x v="0"/>
    <x v="0"/>
    <d v="2025-04-24T00:00:00"/>
    <x v="0"/>
    <x v="0"/>
    <s v="Consumer"/>
  </r>
  <r>
    <x v="1891"/>
    <s v="P1003"/>
    <n v="1"/>
    <n v="5961.85"/>
    <n v="6443.36"/>
    <n v="-481.50999999999931"/>
    <x v="0"/>
    <x v="0"/>
    <x v="2"/>
    <d v="2025-04-21T00:00:00"/>
    <x v="0"/>
    <x v="0"/>
    <s v="Corporate"/>
  </r>
  <r>
    <x v="1892"/>
    <s v="P1004"/>
    <n v="3"/>
    <n v="4606.8100000000004"/>
    <n v="6443.36"/>
    <n v="-14723.269999999997"/>
    <x v="2"/>
    <x v="1"/>
    <x v="0"/>
    <d v="2025-04-06T00:00:00"/>
    <x v="0"/>
    <x v="0"/>
    <s v="Consumer"/>
  </r>
  <r>
    <x v="1893"/>
    <s v="P1004"/>
    <n v="1"/>
    <n v="1514.72"/>
    <n v="6443.36"/>
    <n v="-4928.6399999999994"/>
    <x v="0"/>
    <x v="1"/>
    <x v="1"/>
    <d v="2025-04-05T00:00:00"/>
    <x v="0"/>
    <x v="0"/>
    <s v="Small Business"/>
  </r>
  <r>
    <x v="1894"/>
    <s v="P1004"/>
    <n v="4"/>
    <n v="5689.3"/>
    <n v="10124.42"/>
    <n v="-34808.379999999997"/>
    <x v="2"/>
    <x v="1"/>
    <x v="0"/>
    <d v="2025-04-13T00:00:00"/>
    <x v="0"/>
    <x v="0"/>
    <s v="Consumer"/>
  </r>
  <r>
    <x v="1895"/>
    <s v="P1004"/>
    <n v="4"/>
    <n v="5823.09"/>
    <n v="6782.31"/>
    <n v="-21306.15"/>
    <x v="1"/>
    <x v="1"/>
    <x v="0"/>
    <d v="2025-04-15T00:00:00"/>
    <x v="0"/>
    <x v="0"/>
    <s v="Consumer"/>
  </r>
  <r>
    <x v="1896"/>
    <s v="P1004"/>
    <n v="2"/>
    <n v="2659.66"/>
    <n v="2133.21"/>
    <n v="-1606.7600000000002"/>
    <x v="2"/>
    <x v="1"/>
    <x v="0"/>
    <d v="2025-04-16T00:00:00"/>
    <x v="0"/>
    <x v="0"/>
    <s v="Consumer"/>
  </r>
  <r>
    <x v="1897"/>
    <s v="P1004"/>
    <n v="2"/>
    <n v="3325.91"/>
    <n v="11668.5"/>
    <n v="-20011.09"/>
    <x v="1"/>
    <x v="1"/>
    <x v="2"/>
    <d v="2025-04-07T00:00:00"/>
    <x v="0"/>
    <x v="0"/>
    <s v="Corporate"/>
  </r>
  <r>
    <x v="1898"/>
    <s v="P1005"/>
    <n v="2"/>
    <n v="17987.28"/>
    <n v="5057.68"/>
    <n v="7871.9199999999983"/>
    <x v="0"/>
    <x v="0"/>
    <x v="0"/>
    <d v="2025-04-22T00:00:00"/>
    <x v="0"/>
    <x v="0"/>
    <s v="Consumer"/>
  </r>
  <r>
    <x v="1899"/>
    <s v="P1005"/>
    <n v="2"/>
    <n v="18572.439999999999"/>
    <n v="1892.68"/>
    <n v="14787.079999999998"/>
    <x v="2"/>
    <x v="0"/>
    <x v="0"/>
    <d v="2025-04-23T00:00:00"/>
    <x v="0"/>
    <x v="0"/>
    <s v="Consumer"/>
  </r>
  <r>
    <x v="1900"/>
    <s v="P1005"/>
    <n v="2"/>
    <n v="20344.12"/>
    <n v="5931.04"/>
    <n v="8482.0399999999991"/>
    <x v="0"/>
    <x v="0"/>
    <x v="2"/>
    <d v="2025-04-15T00:00:00"/>
    <x v="0"/>
    <x v="0"/>
    <s v="Corporate"/>
  </r>
  <r>
    <x v="1901"/>
    <s v="P1005"/>
    <n v="3"/>
    <n v="31994.43"/>
    <n v="5931.04"/>
    <n v="14201.310000000001"/>
    <x v="1"/>
    <x v="0"/>
    <x v="0"/>
    <d v="2025-04-26T00:00:00"/>
    <x v="0"/>
    <x v="0"/>
    <s v="Consumer"/>
  </r>
  <r>
    <x v="1902"/>
    <s v="P1006"/>
    <n v="4"/>
    <n v="61423.77"/>
    <n v="1946.27"/>
    <n v="53638.689999999995"/>
    <x v="1"/>
    <x v="2"/>
    <x v="0"/>
    <d v="2025-04-18T00:00:00"/>
    <x v="0"/>
    <x v="0"/>
    <s v="Consumer"/>
  </r>
  <r>
    <x v="1903"/>
    <s v="P1007"/>
    <n v="3"/>
    <n v="24768.51"/>
    <n v="2144.79"/>
    <n v="18334.14"/>
    <x v="2"/>
    <x v="0"/>
    <x v="0"/>
    <d v="2025-04-23T00:00:00"/>
    <x v="0"/>
    <x v="2"/>
    <s v="Consumer"/>
  </r>
  <r>
    <x v="1904"/>
    <s v="P1007"/>
    <n v="3"/>
    <n v="29831.73"/>
    <n v="10086.81"/>
    <n v="-428.70000000000073"/>
    <x v="1"/>
    <x v="0"/>
    <x v="2"/>
    <d v="2025-04-24T00:00:00"/>
    <x v="0"/>
    <x v="2"/>
    <s v="Corporate"/>
  </r>
  <r>
    <x v="1905"/>
    <s v="P1007"/>
    <n v="1"/>
    <n v="11434.75"/>
    <n v="9947.76"/>
    <n v="1486.9899999999998"/>
    <x v="2"/>
    <x v="0"/>
    <x v="2"/>
    <d v="2025-04-16T00:00:00"/>
    <x v="0"/>
    <x v="1"/>
    <s v="Corporate"/>
  </r>
  <r>
    <x v="1893"/>
    <s v="P1008"/>
    <n v="4"/>
    <n v="16819.18"/>
    <n v="4740.6000000000004"/>
    <n v="-2143.2200000000012"/>
    <x v="1"/>
    <x v="3"/>
    <x v="1"/>
    <d v="2025-08-09T00:00:00"/>
    <x v="1"/>
    <x v="0"/>
    <s v="Small Business"/>
  </r>
  <r>
    <x v="1906"/>
    <s v="P1008"/>
    <n v="3"/>
    <n v="9919.57"/>
    <n v="4740.6000000000004"/>
    <n v="-4302.2300000000014"/>
    <x v="0"/>
    <x v="3"/>
    <x v="0"/>
    <d v="2025-08-29T00:00:00"/>
    <x v="1"/>
    <x v="2"/>
    <s v="Consumer"/>
  </r>
  <r>
    <x v="1907"/>
    <s v="P1008"/>
    <n v="1"/>
    <n v="4443.41"/>
    <n v="7144.88"/>
    <n v="-2701.4700000000003"/>
    <x v="0"/>
    <x v="3"/>
    <x v="0"/>
    <d v="2025-08-20T00:00:00"/>
    <x v="1"/>
    <x v="3"/>
    <s v="Consumer"/>
  </r>
  <r>
    <x v="1908"/>
    <s v="P1008"/>
    <n v="3"/>
    <n v="11307"/>
    <n v="2831.41"/>
    <n v="2812.7700000000004"/>
    <x v="0"/>
    <x v="3"/>
    <x v="2"/>
    <d v="2025-08-02T00:00:00"/>
    <x v="1"/>
    <x v="0"/>
    <s v="Corporate"/>
  </r>
  <r>
    <x v="1909"/>
    <s v="P1008"/>
    <n v="4"/>
    <n v="14125.64"/>
    <n v="7014.31"/>
    <n v="-13931.600000000002"/>
    <x v="1"/>
    <x v="3"/>
    <x v="2"/>
    <d v="2025-08-04T00:00:00"/>
    <x v="1"/>
    <x v="0"/>
    <s v="Corporate"/>
  </r>
  <r>
    <x v="1910"/>
    <s v="P1008"/>
    <n v="2"/>
    <n v="7160.15"/>
    <n v="7014.31"/>
    <n v="-6868.4700000000012"/>
    <x v="1"/>
    <x v="3"/>
    <x v="0"/>
    <d v="2025-08-31T00:00:00"/>
    <x v="1"/>
    <x v="2"/>
    <s v="Consumer"/>
  </r>
  <r>
    <x v="1911"/>
    <s v="P1008"/>
    <n v="4"/>
    <n v="16485.12"/>
    <n v="1321.65"/>
    <n v="11198.519999999999"/>
    <x v="0"/>
    <x v="3"/>
    <x v="0"/>
    <d v="2025-08-22T00:00:00"/>
    <x v="1"/>
    <x v="0"/>
    <s v="Consumer"/>
  </r>
  <r>
    <x v="1912"/>
    <s v="P1009"/>
    <n v="4"/>
    <n v="25578.07"/>
    <n v="474.93"/>
    <n v="23678.35"/>
    <x v="1"/>
    <x v="1"/>
    <x v="0"/>
    <d v="2025-08-10T00:00:00"/>
    <x v="1"/>
    <x v="0"/>
    <s v="Consumer"/>
  </r>
  <r>
    <x v="1913"/>
    <s v="P1009"/>
    <n v="1"/>
    <n v="6807.57"/>
    <n v="4806.74"/>
    <n v="2000.83"/>
    <x v="0"/>
    <x v="1"/>
    <x v="0"/>
    <d v="2025-08-04T00:00:00"/>
    <x v="1"/>
    <x v="2"/>
    <s v="Consumer"/>
  </r>
  <r>
    <x v="1914"/>
    <s v="P1009"/>
    <n v="3"/>
    <n v="16981.23"/>
    <n v="2112.6999999999998"/>
    <n v="10643.130000000001"/>
    <x v="1"/>
    <x v="1"/>
    <x v="0"/>
    <d v="2025-08-09T00:00:00"/>
    <x v="1"/>
    <x v="3"/>
    <s v="Consumer"/>
  </r>
  <r>
    <x v="1915"/>
    <s v="P1010"/>
    <n v="1"/>
    <n v="8858.93"/>
    <n v="9178.6"/>
    <n v="-319.67000000000007"/>
    <x v="0"/>
    <x v="3"/>
    <x v="2"/>
    <d v="2025-08-02T00:00:00"/>
    <x v="1"/>
    <x v="3"/>
    <s v="Corporate"/>
  </r>
  <r>
    <x v="1916"/>
    <s v="P1010"/>
    <n v="1"/>
    <n v="8891.34"/>
    <n v="4722.6099999999997"/>
    <n v="4168.7300000000005"/>
    <x v="1"/>
    <x v="3"/>
    <x v="0"/>
    <d v="2025-08-24T00:00:00"/>
    <x v="1"/>
    <x v="0"/>
    <s v="Consumer"/>
  </r>
  <r>
    <x v="1917"/>
    <s v="P1010"/>
    <n v="3"/>
    <n v="20871.240000000002"/>
    <n v="1349.93"/>
    <n v="16821.45"/>
    <x v="0"/>
    <x v="3"/>
    <x v="0"/>
    <d v="2025-08-25T00:00:00"/>
    <x v="1"/>
    <x v="0"/>
    <s v="Consumer"/>
  </r>
  <r>
    <x v="1918"/>
    <s v="P1011"/>
    <n v="4"/>
    <n v="36960.71"/>
    <n v="10188.6"/>
    <n v="-3793.6900000000023"/>
    <x v="1"/>
    <x v="0"/>
    <x v="0"/>
    <d v="2025-08-31T00:00:00"/>
    <x v="1"/>
    <x v="1"/>
    <s v="Consumer"/>
  </r>
  <r>
    <x v="1919"/>
    <s v="P1011"/>
    <n v="2"/>
    <n v="17832.21"/>
    <n v="6443.36"/>
    <n v="4945.49"/>
    <x v="1"/>
    <x v="0"/>
    <x v="0"/>
    <d v="2025-08-30T00:00:00"/>
    <x v="1"/>
    <x v="0"/>
    <s v="Consumer"/>
  </r>
  <r>
    <x v="1920"/>
    <s v="P1011"/>
    <n v="4"/>
    <n v="35712.160000000003"/>
    <n v="2133.21"/>
    <n v="27179.320000000003"/>
    <x v="2"/>
    <x v="0"/>
    <x v="0"/>
    <d v="2025-08-03T00:00:00"/>
    <x v="1"/>
    <x v="3"/>
    <s v="Consumer"/>
  </r>
  <r>
    <x v="1921"/>
    <s v="P1011"/>
    <n v="2"/>
    <n v="20665.41"/>
    <n v="11732.81"/>
    <n v="-2800.2099999999991"/>
    <x v="2"/>
    <x v="0"/>
    <x v="0"/>
    <d v="2025-08-13T00:00:00"/>
    <x v="1"/>
    <x v="1"/>
    <s v="Consumer"/>
  </r>
  <r>
    <x v="1922"/>
    <s v="P1013"/>
    <n v="3"/>
    <n v="5110.37"/>
    <n v="7341.5"/>
    <n v="-16914.13"/>
    <x v="0"/>
    <x v="4"/>
    <x v="0"/>
    <d v="2025-08-11T00:00:00"/>
    <x v="1"/>
    <x v="0"/>
    <s v="Consumer"/>
  </r>
  <r>
    <x v="1923"/>
    <s v="P1013"/>
    <n v="3"/>
    <n v="6135.13"/>
    <n v="1946.27"/>
    <n v="296.32000000000062"/>
    <x v="2"/>
    <x v="4"/>
    <x v="0"/>
    <d v="2025-08-14T00:00:00"/>
    <x v="1"/>
    <x v="0"/>
    <s v="Consumer"/>
  </r>
  <r>
    <x v="1924"/>
    <s v="P1014"/>
    <n v="1"/>
    <n v="15905.28"/>
    <n v="10086.81"/>
    <n v="5818.4700000000012"/>
    <x v="0"/>
    <x v="5"/>
    <x v="2"/>
    <d v="2025-08-16T00:00:00"/>
    <x v="1"/>
    <x v="0"/>
    <s v="Corporate"/>
  </r>
  <r>
    <x v="1925"/>
    <s v="P1014"/>
    <n v="4"/>
    <n v="68308.259999999995"/>
    <n v="4370.8"/>
    <n v="50825.06"/>
    <x v="1"/>
    <x v="5"/>
    <x v="0"/>
    <d v="2025-08-15T00:00:00"/>
    <x v="1"/>
    <x v="0"/>
    <s v="Consumer"/>
  </r>
  <r>
    <x v="1926"/>
    <s v="P1014"/>
    <n v="1"/>
    <n v="16619.39"/>
    <n v="6163.24"/>
    <n v="10456.15"/>
    <x v="0"/>
    <x v="5"/>
    <x v="2"/>
    <d v="2025-08-03T00:00:00"/>
    <x v="1"/>
    <x v="1"/>
    <s v="Corporate"/>
  </r>
  <r>
    <x v="1927"/>
    <s v="P1014"/>
    <n v="2"/>
    <n v="26796.43"/>
    <n v="8177.04"/>
    <n v="10442.35"/>
    <x v="0"/>
    <x v="5"/>
    <x v="0"/>
    <d v="2025-08-09T00:00:00"/>
    <x v="1"/>
    <x v="3"/>
    <s v="Consumer"/>
  </r>
  <r>
    <x v="1928"/>
    <s v="P1014"/>
    <n v="3"/>
    <n v="42942.63"/>
    <n v="2935.19"/>
    <n v="34137.06"/>
    <x v="2"/>
    <x v="5"/>
    <x v="2"/>
    <d v="2025-08-10T00:00:00"/>
    <x v="1"/>
    <x v="0"/>
    <s v="Corporate"/>
  </r>
  <r>
    <x v="1929"/>
    <s v="P1015"/>
    <n v="1"/>
    <n v="469.02"/>
    <n v="7144.88"/>
    <n v="-6675.8600000000006"/>
    <x v="0"/>
    <x v="5"/>
    <x v="0"/>
    <d v="2025-12-09T00:00:00"/>
    <x v="2"/>
    <x v="0"/>
    <s v="Consumer"/>
  </r>
  <r>
    <x v="1930"/>
    <s v="P1015"/>
    <n v="3"/>
    <n v="1121.42"/>
    <n v="2831.41"/>
    <n v="-7372.8099999999995"/>
    <x v="1"/>
    <x v="5"/>
    <x v="0"/>
    <d v="2025-12-20T00:00:00"/>
    <x v="2"/>
    <x v="0"/>
    <s v="Consumer"/>
  </r>
  <r>
    <x v="1931"/>
    <s v="P1015"/>
    <n v="2"/>
    <n v="822.03"/>
    <n v="1321.65"/>
    <n v="-1821.2700000000002"/>
    <x v="0"/>
    <x v="5"/>
    <x v="2"/>
    <d v="2025-12-02T00:00:00"/>
    <x v="2"/>
    <x v="0"/>
    <s v="Corporate"/>
  </r>
  <r>
    <x v="1932"/>
    <s v="P1016"/>
    <n v="3"/>
    <n v="20821.16"/>
    <n v="474.93"/>
    <n v="19396.37"/>
    <x v="2"/>
    <x v="0"/>
    <x v="0"/>
    <d v="2025-12-17T00:00:00"/>
    <x v="2"/>
    <x v="0"/>
    <s v="Consumer"/>
  </r>
  <r>
    <x v="1933"/>
    <s v="P1016"/>
    <n v="2"/>
    <n v="13875.14"/>
    <n v="2112.6999999999998"/>
    <n v="9649.74"/>
    <x v="1"/>
    <x v="0"/>
    <x v="0"/>
    <d v="2025-12-28T00:00:00"/>
    <x v="2"/>
    <x v="0"/>
    <s v="Consumer"/>
  </r>
  <r>
    <x v="1934"/>
    <s v="P1016"/>
    <n v="4"/>
    <n v="28436.14"/>
    <n v="7802.03"/>
    <n v="-2771.9799999999996"/>
    <x v="0"/>
    <x v="0"/>
    <x v="2"/>
    <d v="2025-12-15T00:00:00"/>
    <x v="2"/>
    <x v="0"/>
    <s v="Corporate"/>
  </r>
  <r>
    <x v="1935"/>
    <s v="P1016"/>
    <n v="4"/>
    <n v="28990.98"/>
    <n v="4176.26"/>
    <n v="12285.939999999999"/>
    <x v="1"/>
    <x v="0"/>
    <x v="2"/>
    <d v="2025-12-09T00:00:00"/>
    <x v="2"/>
    <x v="0"/>
    <s v="Corporate"/>
  </r>
  <r>
    <x v="1936"/>
    <s v="P1017"/>
    <n v="4"/>
    <n v="2922.85"/>
    <n v="4640.09"/>
    <n v="-15637.51"/>
    <x v="0"/>
    <x v="2"/>
    <x v="0"/>
    <d v="2025-12-18T00:00:00"/>
    <x v="2"/>
    <x v="0"/>
    <s v="Consumer"/>
  </r>
  <r>
    <x v="1937"/>
    <s v="P1017"/>
    <n v="4"/>
    <n v="2917.96"/>
    <n v="229.52"/>
    <n v="1999.88"/>
    <x v="0"/>
    <x v="2"/>
    <x v="1"/>
    <d v="2025-12-24T00:00:00"/>
    <x v="2"/>
    <x v="0"/>
    <s v="Small Business"/>
  </r>
  <r>
    <x v="1938"/>
    <s v="P1017"/>
    <n v="2"/>
    <n v="1125.3800000000001"/>
    <n v="4722.6099999999997"/>
    <n v="-8319.84"/>
    <x v="1"/>
    <x v="2"/>
    <x v="0"/>
    <d v="2025-12-25T00:00:00"/>
    <x v="2"/>
    <x v="0"/>
    <s v="Consumer"/>
  </r>
  <r>
    <x v="1939"/>
    <s v="P1018"/>
    <n v="1"/>
    <n v="7215.99"/>
    <n v="2857.57"/>
    <n v="4358.42"/>
    <x v="2"/>
    <x v="1"/>
    <x v="2"/>
    <d v="2025-12-22T00:00:00"/>
    <x v="2"/>
    <x v="0"/>
    <s v="Corporate"/>
  </r>
  <r>
    <x v="1940"/>
    <s v="P1018"/>
    <n v="1"/>
    <n v="6240.82"/>
    <n v="4835.8999999999996"/>
    <n v="1404.92"/>
    <x v="1"/>
    <x v="1"/>
    <x v="0"/>
    <d v="2025-12-16T00:00:00"/>
    <x v="2"/>
    <x v="0"/>
    <s v="Consumer"/>
  </r>
  <r>
    <x v="1941"/>
    <s v="P1019"/>
    <n v="4"/>
    <n v="41250.5"/>
    <n v="5931.04"/>
    <n v="17526.34"/>
    <x v="2"/>
    <x v="3"/>
    <x v="2"/>
    <d v="2025-12-15T00:00:00"/>
    <x v="2"/>
    <x v="0"/>
    <s v="Corporate"/>
  </r>
  <r>
    <x v="1942"/>
    <s v="P1019"/>
    <n v="3"/>
    <n v="26213.8"/>
    <n v="10050.44"/>
    <n v="-3937.5200000000004"/>
    <x v="0"/>
    <x v="3"/>
    <x v="0"/>
    <d v="2025-12-21T00:00:00"/>
    <x v="2"/>
    <x v="0"/>
    <s v="Consumer"/>
  </r>
  <r>
    <x v="1943"/>
    <s v="P1019"/>
    <n v="3"/>
    <n v="22667.35"/>
    <n v="5412.91"/>
    <n v="6428.619999999999"/>
    <x v="2"/>
    <x v="3"/>
    <x v="2"/>
    <d v="2025-12-07T00:00:00"/>
    <x v="2"/>
    <x v="3"/>
    <s v="Corporate"/>
  </r>
  <r>
    <x v="1944"/>
    <s v="P1019"/>
    <n v="4"/>
    <n v="34671.81"/>
    <n v="11939.07"/>
    <n v="-13084.470000000001"/>
    <x v="2"/>
    <x v="3"/>
    <x v="0"/>
    <d v="2025-12-21T00:00:00"/>
    <x v="2"/>
    <x v="0"/>
    <s v="Consumer"/>
  </r>
  <r>
    <x v="1945"/>
    <s v="P1019"/>
    <n v="4"/>
    <n v="30669.4"/>
    <n v="516.61"/>
    <n v="28602.960000000003"/>
    <x v="2"/>
    <x v="3"/>
    <x v="0"/>
    <d v="2025-12-08T00:00:00"/>
    <x v="2"/>
    <x v="2"/>
    <s v="Consumer"/>
  </r>
  <r>
    <x v="1946"/>
    <s v="P1019"/>
    <n v="4"/>
    <n v="41614.32"/>
    <n v="11653.29"/>
    <n v="-4998.8400000000038"/>
    <x v="1"/>
    <x v="3"/>
    <x v="1"/>
    <d v="2025-12-14T00:00:00"/>
    <x v="2"/>
    <x v="1"/>
    <s v="Small Business"/>
  </r>
  <r>
    <x v="1947"/>
    <s v="P1020"/>
    <n v="4"/>
    <n v="39967.11"/>
    <n v="5812.86"/>
    <n v="16715.670000000002"/>
    <x v="0"/>
    <x v="3"/>
    <x v="0"/>
    <d v="2025-12-13T00:00:00"/>
    <x v="2"/>
    <x v="0"/>
    <s v="Consumer"/>
  </r>
  <r>
    <x v="1948"/>
    <s v="P1020"/>
    <n v="1"/>
    <n v="7590.99"/>
    <n v="3075.85"/>
    <n v="4515.1399999999994"/>
    <x v="2"/>
    <x v="3"/>
    <x v="0"/>
    <d v="2025-12-23T00:00:00"/>
    <x v="2"/>
    <x v="0"/>
    <s v="Consumer"/>
  </r>
  <r>
    <x v="1949"/>
    <s v="P1020"/>
    <n v="4"/>
    <n v="30533.200000000001"/>
    <n v="2935.19"/>
    <n v="18792.440000000002"/>
    <x v="0"/>
    <x v="3"/>
    <x v="1"/>
    <d v="2025-12-15T00:00:00"/>
    <x v="2"/>
    <x v="0"/>
    <s v="Small Business"/>
  </r>
  <r>
    <x v="1950"/>
    <s v="P1020"/>
    <n v="2"/>
    <n v="19899.03"/>
    <n v="10244.32"/>
    <n v="-589.61000000000058"/>
    <x v="0"/>
    <x v="3"/>
    <x v="0"/>
    <d v="2025-02-10T00:00:00"/>
    <x v="3"/>
    <x v="0"/>
    <s v="Consumer"/>
  </r>
  <r>
    <x v="1951"/>
    <s v="P1021"/>
    <n v="2"/>
    <n v="5899.5"/>
    <n v="9148.31"/>
    <n v="-12397.119999999999"/>
    <x v="0"/>
    <x v="3"/>
    <x v="0"/>
    <d v="2025-02-11T00:00:00"/>
    <x v="3"/>
    <x v="0"/>
    <s v="Consumer"/>
  </r>
  <r>
    <x v="1890"/>
    <s v="P1021"/>
    <n v="3"/>
    <n v="10142.35"/>
    <n v="7802.03"/>
    <n v="-13263.74"/>
    <x v="2"/>
    <x v="3"/>
    <x v="0"/>
    <d v="2025-02-28T00:00:00"/>
    <x v="3"/>
    <x v="0"/>
    <s v="Consumer"/>
  </r>
  <r>
    <x v="1952"/>
    <s v="P1022"/>
    <n v="2"/>
    <n v="24828.33"/>
    <n v="11367.74"/>
    <n v="2092.8500000000022"/>
    <x v="2"/>
    <x v="1"/>
    <x v="1"/>
    <d v="2025-02-17T00:00:00"/>
    <x v="3"/>
    <x v="0"/>
    <s v="Small Business"/>
  </r>
  <r>
    <x v="1953"/>
    <s v="P1022"/>
    <n v="2"/>
    <n v="25119.62"/>
    <n v="6279.29"/>
    <n v="12561.039999999999"/>
    <x v="0"/>
    <x v="1"/>
    <x v="0"/>
    <d v="2025-02-16T00:00:00"/>
    <x v="3"/>
    <x v="0"/>
    <s v="Consumer"/>
  </r>
  <r>
    <x v="1954"/>
    <s v="P1022"/>
    <n v="2"/>
    <n v="21346.95"/>
    <n v="4640.09"/>
    <n v="12066.77"/>
    <x v="1"/>
    <x v="1"/>
    <x v="2"/>
    <d v="2025-02-22T00:00:00"/>
    <x v="3"/>
    <x v="0"/>
    <s v="Corporate"/>
  </r>
  <r>
    <x v="1955"/>
    <s v="P1022"/>
    <n v="3"/>
    <n v="32454.35"/>
    <n v="9531.89"/>
    <n v="3858.6800000000003"/>
    <x v="1"/>
    <x v="1"/>
    <x v="0"/>
    <d v="2025-02-20T00:00:00"/>
    <x v="3"/>
    <x v="0"/>
    <s v="Consumer"/>
  </r>
  <r>
    <x v="1956"/>
    <s v="P1022"/>
    <n v="3"/>
    <n v="34306.35"/>
    <n v="10188.6"/>
    <n v="3740.5499999999956"/>
    <x v="0"/>
    <x v="1"/>
    <x v="0"/>
    <d v="2025-02-20T00:00:00"/>
    <x v="3"/>
    <x v="0"/>
    <s v="Consumer"/>
  </r>
  <r>
    <x v="1957"/>
    <s v="P1022"/>
    <n v="1"/>
    <n v="9872.17"/>
    <n v="6443.36"/>
    <n v="3428.8100000000004"/>
    <x v="0"/>
    <x v="1"/>
    <x v="0"/>
    <d v="2025-02-19T00:00:00"/>
    <x v="3"/>
    <x v="0"/>
    <s v="Consumer"/>
  </r>
  <r>
    <x v="1958"/>
    <s v="P1022"/>
    <n v="2"/>
    <n v="19579.37"/>
    <n v="7025.62"/>
    <n v="5528.1299999999992"/>
    <x v="2"/>
    <x v="1"/>
    <x v="0"/>
    <d v="2025-02-08T00:00:00"/>
    <x v="3"/>
    <x v="3"/>
    <s v="Consumer"/>
  </r>
  <r>
    <x v="1959"/>
    <s v="P1022"/>
    <n v="3"/>
    <n v="30547.73"/>
    <n v="1397.32"/>
    <n v="26355.77"/>
    <x v="1"/>
    <x v="1"/>
    <x v="0"/>
    <d v="2025-02-18T00:00:00"/>
    <x v="3"/>
    <x v="0"/>
    <s v="Consumer"/>
  </r>
  <r>
    <x v="1895"/>
    <s v="P1023"/>
    <n v="3"/>
    <n v="2539.15"/>
    <n v="6453.17"/>
    <n v="-16820.36"/>
    <x v="0"/>
    <x v="5"/>
    <x v="0"/>
    <d v="2025-02-16T00:00:00"/>
    <x v="3"/>
    <x v="0"/>
    <s v="Consumer"/>
  </r>
  <r>
    <x v="1960"/>
    <s v="P1023"/>
    <n v="3"/>
    <n v="3273.87"/>
    <n v="6453.17"/>
    <n v="-16085.640000000003"/>
    <x v="0"/>
    <x v="5"/>
    <x v="0"/>
    <d v="2025-02-27T00:00:00"/>
    <x v="3"/>
    <x v="0"/>
    <s v="Consumer"/>
  </r>
  <r>
    <x v="1961"/>
    <s v="P1023"/>
    <n v="4"/>
    <n v="3761.6"/>
    <n v="1326.73"/>
    <n v="-1545.3200000000002"/>
    <x v="2"/>
    <x v="5"/>
    <x v="2"/>
    <d v="2025-02-08T00:00:00"/>
    <x v="3"/>
    <x v="3"/>
    <s v="Corporate"/>
  </r>
  <r>
    <x v="1962"/>
    <s v="P1023"/>
    <n v="1"/>
    <n v="991.45"/>
    <n v="5931.04"/>
    <n v="-4939.59"/>
    <x v="0"/>
    <x v="5"/>
    <x v="2"/>
    <d v="2025-02-15T00:00:00"/>
    <x v="3"/>
    <x v="0"/>
    <s v="Corporate"/>
  </r>
  <r>
    <x v="1963"/>
    <s v="P1023"/>
    <n v="2"/>
    <n v="2093.5"/>
    <n v="10050.44"/>
    <n v="-18007.38"/>
    <x v="1"/>
    <x v="5"/>
    <x v="0"/>
    <d v="2025-02-14T00:00:00"/>
    <x v="3"/>
    <x v="0"/>
    <s v="Consumer"/>
  </r>
  <r>
    <x v="1935"/>
    <s v="P1023"/>
    <n v="1"/>
    <n v="941.8"/>
    <n v="4539.2"/>
    <n v="-3597.3999999999996"/>
    <x v="1"/>
    <x v="5"/>
    <x v="2"/>
    <d v="2025-02-28T00:00:00"/>
    <x v="3"/>
    <x v="0"/>
    <s v="Corporate"/>
  </r>
  <r>
    <x v="1964"/>
    <s v="P1023"/>
    <n v="4"/>
    <n v="3571.48"/>
    <n v="4591.42"/>
    <n v="-14794.2"/>
    <x v="0"/>
    <x v="5"/>
    <x v="0"/>
    <d v="2025-02-04T00:00:00"/>
    <x v="3"/>
    <x v="0"/>
    <s v="Consumer"/>
  </r>
  <r>
    <x v="1965"/>
    <s v="P1024"/>
    <n v="2"/>
    <n v="25509.95"/>
    <n v="11939.07"/>
    <n v="1631.8100000000013"/>
    <x v="2"/>
    <x v="2"/>
    <x v="0"/>
    <d v="2025-02-11T00:00:00"/>
    <x v="3"/>
    <x v="0"/>
    <s v="Consumer"/>
  </r>
  <r>
    <x v="1966"/>
    <s v="P1024"/>
    <n v="1"/>
    <n v="12628.8"/>
    <n v="516.61"/>
    <n v="12112.189999999999"/>
    <x v="1"/>
    <x v="2"/>
    <x v="2"/>
    <d v="2025-02-23T00:00:00"/>
    <x v="3"/>
    <x v="0"/>
    <s v="Corporate"/>
  </r>
  <r>
    <x v="1967"/>
    <s v="P1024"/>
    <n v="4"/>
    <n v="42756.79"/>
    <n v="11653.29"/>
    <n v="-3856.3700000000026"/>
    <x v="1"/>
    <x v="2"/>
    <x v="0"/>
    <d v="2025-02-18T00:00:00"/>
    <x v="3"/>
    <x v="1"/>
    <s v="Consumer"/>
  </r>
  <r>
    <x v="1968"/>
    <s v="P1025"/>
    <n v="3"/>
    <n v="56047"/>
    <n v="2144.79"/>
    <n v="49612.63"/>
    <x v="0"/>
    <x v="1"/>
    <x v="0"/>
    <d v="2025-02-01T00:00:00"/>
    <x v="3"/>
    <x v="0"/>
    <s v="Consumer"/>
  </r>
  <r>
    <x v="1969"/>
    <s v="P1025"/>
    <n v="2"/>
    <n v="26426.75"/>
    <n v="2144.79"/>
    <n v="22137.17"/>
    <x v="0"/>
    <x v="1"/>
    <x v="1"/>
    <d v="2025-02-08T00:00:00"/>
    <x v="3"/>
    <x v="0"/>
    <s v="Small Business"/>
  </r>
  <r>
    <x v="1970"/>
    <s v="P1025"/>
    <n v="1"/>
    <n v="17793.919999999998"/>
    <n v="8551.81"/>
    <n v="9242.1099999999988"/>
    <x v="2"/>
    <x v="1"/>
    <x v="0"/>
    <d v="2025-02-18T00:00:00"/>
    <x v="3"/>
    <x v="0"/>
    <s v="Consumer"/>
  </r>
  <r>
    <x v="1971"/>
    <s v="P1025"/>
    <n v="3"/>
    <n v="49157.37"/>
    <n v="8177.04"/>
    <n v="24626.250000000004"/>
    <x v="2"/>
    <x v="1"/>
    <x v="0"/>
    <d v="2025-02-19T00:00:00"/>
    <x v="3"/>
    <x v="0"/>
    <s v="Consumer"/>
  </r>
  <r>
    <x v="1972"/>
    <s v="P1025"/>
    <n v="3"/>
    <n v="44311.3"/>
    <n v="4740.6000000000004"/>
    <n v="30089.5"/>
    <x v="1"/>
    <x v="1"/>
    <x v="2"/>
    <d v="2025-01-02T00:00:00"/>
    <x v="4"/>
    <x v="0"/>
    <s v="Corporate"/>
  </r>
  <r>
    <x v="1973"/>
    <s v="P1026"/>
    <n v="1"/>
    <n v="4822.28"/>
    <n v="1069.73"/>
    <n v="3752.5499999999997"/>
    <x v="2"/>
    <x v="3"/>
    <x v="2"/>
    <d v="2025-01-31T00:00:00"/>
    <x v="4"/>
    <x v="0"/>
    <s v="Corporate"/>
  </r>
  <r>
    <x v="1922"/>
    <s v="P1026"/>
    <n v="4"/>
    <n v="26821.759999999998"/>
    <n v="1069.73"/>
    <n v="22542.839999999997"/>
    <x v="0"/>
    <x v="3"/>
    <x v="0"/>
    <d v="2025-01-29T00:00:00"/>
    <x v="4"/>
    <x v="0"/>
    <s v="Consumer"/>
  </r>
  <r>
    <x v="1933"/>
    <s v="P1026"/>
    <n v="4"/>
    <n v="24847.73"/>
    <n v="10361.65"/>
    <n v="-16598.87"/>
    <x v="1"/>
    <x v="3"/>
    <x v="0"/>
    <d v="2025-01-26T00:00:00"/>
    <x v="4"/>
    <x v="0"/>
    <s v="Consumer"/>
  </r>
  <r>
    <x v="1974"/>
    <s v="P1026"/>
    <n v="3"/>
    <n v="18009.919999999998"/>
    <n v="10361.65"/>
    <n v="-13075.029999999999"/>
    <x v="1"/>
    <x v="3"/>
    <x v="0"/>
    <d v="2025-01-13T00:00:00"/>
    <x v="4"/>
    <x v="0"/>
    <s v="Consumer"/>
  </r>
  <r>
    <x v="1975"/>
    <s v="P1026"/>
    <n v="1"/>
    <n v="5635.53"/>
    <n v="4703.24"/>
    <n v="932.29"/>
    <x v="0"/>
    <x v="3"/>
    <x v="1"/>
    <d v="2025-01-01T00:00:00"/>
    <x v="4"/>
    <x v="3"/>
    <s v="Small Business"/>
  </r>
  <r>
    <x v="1976"/>
    <s v="P1026"/>
    <n v="3"/>
    <n v="19130.759999999998"/>
    <n v="5483.96"/>
    <n v="2678.8799999999974"/>
    <x v="1"/>
    <x v="3"/>
    <x v="0"/>
    <d v="2025-01-22T00:00:00"/>
    <x v="4"/>
    <x v="0"/>
    <s v="Consumer"/>
  </r>
  <r>
    <x v="1977"/>
    <s v="P1026"/>
    <n v="3"/>
    <n v="15209.72"/>
    <n v="7014.31"/>
    <n v="-5833.2100000000009"/>
    <x v="0"/>
    <x v="3"/>
    <x v="2"/>
    <d v="2025-01-14T00:00:00"/>
    <x v="4"/>
    <x v="0"/>
    <s v="Corporate"/>
  </r>
  <r>
    <x v="1978"/>
    <s v="P1027"/>
    <n v="3"/>
    <n v="28706.51"/>
    <n v="474.93"/>
    <n v="27281.719999999998"/>
    <x v="1"/>
    <x v="0"/>
    <x v="2"/>
    <d v="2025-01-27T00:00:00"/>
    <x v="4"/>
    <x v="0"/>
    <s v="Corporate"/>
  </r>
  <r>
    <x v="1979"/>
    <s v="P1027"/>
    <n v="3"/>
    <n v="29821.59"/>
    <n v="4806.74"/>
    <n v="15401.37"/>
    <x v="1"/>
    <x v="0"/>
    <x v="2"/>
    <d v="2025-01-16T00:00:00"/>
    <x v="4"/>
    <x v="3"/>
    <s v="Corporate"/>
  </r>
  <r>
    <x v="1980"/>
    <s v="P1027"/>
    <n v="1"/>
    <n v="8669.7199999999993"/>
    <n v="2112.6999999999998"/>
    <n v="6557.0199999999995"/>
    <x v="1"/>
    <x v="0"/>
    <x v="0"/>
    <d v="2025-01-02T00:00:00"/>
    <x v="4"/>
    <x v="0"/>
    <s v="Consumer"/>
  </r>
  <r>
    <x v="1981"/>
    <s v="P1027"/>
    <n v="3"/>
    <n v="22471.08"/>
    <n v="7802.03"/>
    <n v="-935.0099999999984"/>
    <x v="0"/>
    <x v="0"/>
    <x v="0"/>
    <d v="2025-01-11T00:00:00"/>
    <x v="4"/>
    <x v="0"/>
    <s v="Consumer"/>
  </r>
  <r>
    <x v="1982"/>
    <s v="P1027"/>
    <n v="3"/>
    <n v="29059.09"/>
    <n v="7802.03"/>
    <n v="5653"/>
    <x v="0"/>
    <x v="0"/>
    <x v="0"/>
    <d v="2025-01-09T00:00:00"/>
    <x v="4"/>
    <x v="0"/>
    <s v="Consumer"/>
  </r>
  <r>
    <x v="1978"/>
    <s v="P1028"/>
    <n v="2"/>
    <n v="12949.78"/>
    <n v="4640.09"/>
    <n v="3669.6000000000004"/>
    <x v="1"/>
    <x v="4"/>
    <x v="2"/>
    <d v="2025-01-27T00:00:00"/>
    <x v="4"/>
    <x v="0"/>
    <s v="Corporate"/>
  </r>
  <r>
    <x v="1983"/>
    <s v="P1028"/>
    <n v="3"/>
    <n v="16503.5"/>
    <n v="1349.93"/>
    <n v="12453.71"/>
    <x v="0"/>
    <x v="4"/>
    <x v="0"/>
    <d v="2025-01-26T00:00:00"/>
    <x v="4"/>
    <x v="0"/>
    <s v="Consumer"/>
  </r>
  <r>
    <x v="1984"/>
    <s v="P1028"/>
    <n v="3"/>
    <n v="22741.77"/>
    <n v="10188.6"/>
    <n v="-7824.0300000000025"/>
    <x v="0"/>
    <x v="4"/>
    <x v="0"/>
    <d v="2025-01-22T00:00:00"/>
    <x v="4"/>
    <x v="0"/>
    <s v="Consumer"/>
  </r>
  <r>
    <x v="1985"/>
    <s v="P1029"/>
    <n v="1"/>
    <n v="353.58"/>
    <n v="2857.57"/>
    <n v="-2503.9900000000002"/>
    <x v="1"/>
    <x v="1"/>
    <x v="2"/>
    <d v="2025-01-13T00:00:00"/>
    <x v="4"/>
    <x v="0"/>
    <s v="Corporate"/>
  </r>
  <r>
    <x v="1986"/>
    <s v="P1029"/>
    <n v="3"/>
    <n v="875.05"/>
    <n v="11732.81"/>
    <n v="-34323.379999999997"/>
    <x v="1"/>
    <x v="1"/>
    <x v="1"/>
    <d v="2025-01-11T00:00:00"/>
    <x v="4"/>
    <x v="0"/>
    <s v="Small Business"/>
  </r>
  <r>
    <x v="1987"/>
    <s v="P1029"/>
    <n v="3"/>
    <n v="877.49"/>
    <n v="1759.1"/>
    <n v="-4399.8099999999995"/>
    <x v="1"/>
    <x v="1"/>
    <x v="0"/>
    <d v="2025-01-05T00:00:00"/>
    <x v="4"/>
    <x v="0"/>
    <s v="Consumer"/>
  </r>
  <r>
    <x v="1906"/>
    <s v="P1030"/>
    <n v="1"/>
    <n v="7696.42"/>
    <n v="4835.8999999999996"/>
    <n v="2860.5200000000004"/>
    <x v="0"/>
    <x v="1"/>
    <x v="0"/>
    <d v="2025-01-29T00:00:00"/>
    <x v="4"/>
    <x v="2"/>
    <s v="Consumer"/>
  </r>
  <r>
    <x v="1988"/>
    <s v="P1030"/>
    <n v="2"/>
    <n v="11410.97"/>
    <n v="5931.04"/>
    <n v="-451.11000000000058"/>
    <x v="0"/>
    <x v="1"/>
    <x v="0"/>
    <d v="2025-01-16T00:00:00"/>
    <x v="4"/>
    <x v="0"/>
    <s v="Consumer"/>
  </r>
  <r>
    <x v="1989"/>
    <s v="P1030"/>
    <n v="3"/>
    <n v="22313.85"/>
    <n v="1691.07"/>
    <n v="17240.64"/>
    <x v="0"/>
    <x v="1"/>
    <x v="0"/>
    <d v="2025-01-12T00:00:00"/>
    <x v="4"/>
    <x v="0"/>
    <s v="Consumer"/>
  </r>
  <r>
    <x v="1957"/>
    <s v="P1030"/>
    <n v="4"/>
    <n v="28384.2"/>
    <n v="4539.2"/>
    <n v="10227.400000000001"/>
    <x v="1"/>
    <x v="1"/>
    <x v="0"/>
    <d v="2025-01-18T00:00:00"/>
    <x v="4"/>
    <x v="0"/>
    <s v="Consumer"/>
  </r>
  <r>
    <x v="1990"/>
    <s v="P1031"/>
    <n v="1"/>
    <n v="13303.05"/>
    <n v="5412.91"/>
    <n v="7890.1399999999994"/>
    <x v="1"/>
    <x v="2"/>
    <x v="2"/>
    <d v="2025-01-04T00:00:00"/>
    <x v="4"/>
    <x v="3"/>
    <s v="Corporate"/>
  </r>
  <r>
    <x v="1991"/>
    <s v="P1031"/>
    <n v="4"/>
    <n v="48900.12"/>
    <n v="1195.19"/>
    <n v="44119.360000000001"/>
    <x v="0"/>
    <x v="2"/>
    <x v="0"/>
    <d v="2025-01-12T00:00:00"/>
    <x v="4"/>
    <x v="0"/>
    <s v="Consumer"/>
  </r>
  <r>
    <x v="1979"/>
    <s v="P1031"/>
    <n v="2"/>
    <n v="22303.97"/>
    <n v="1946.27"/>
    <n v="18411.43"/>
    <x v="0"/>
    <x v="2"/>
    <x v="2"/>
    <d v="2025-01-18T00:00:00"/>
    <x v="4"/>
    <x v="3"/>
    <s v="Corporate"/>
  </r>
  <r>
    <x v="1992"/>
    <s v="P1031"/>
    <n v="3"/>
    <n v="32957.72"/>
    <n v="11653.29"/>
    <n v="-2002.1500000000015"/>
    <x v="0"/>
    <x v="2"/>
    <x v="0"/>
    <d v="2025-01-09T00:00:00"/>
    <x v="4"/>
    <x v="0"/>
    <s v="Consumer"/>
  </r>
  <r>
    <x v="1958"/>
    <s v="P1031"/>
    <n v="1"/>
    <n v="14769.98"/>
    <n v="9316.44"/>
    <n v="5453.5399999999991"/>
    <x v="0"/>
    <x v="2"/>
    <x v="0"/>
    <d v="2025-01-18T00:00:00"/>
    <x v="4"/>
    <x v="3"/>
    <s v="Consumer"/>
  </r>
  <r>
    <x v="1993"/>
    <s v="P1032"/>
    <n v="1"/>
    <n v="11492.77"/>
    <n v="6457.25"/>
    <n v="5035.5200000000004"/>
    <x v="1"/>
    <x v="2"/>
    <x v="2"/>
    <d v="2025-01-03T00:00:00"/>
    <x v="4"/>
    <x v="0"/>
    <s v="Corporate"/>
  </r>
  <r>
    <x v="1994"/>
    <s v="P1033"/>
    <n v="2"/>
    <n v="3217.86"/>
    <n v="4740.6000000000004"/>
    <n v="-6263.34"/>
    <x v="0"/>
    <x v="1"/>
    <x v="2"/>
    <d v="2025-07-25T00:00:00"/>
    <x v="5"/>
    <x v="0"/>
    <s v="Corporate"/>
  </r>
  <r>
    <x v="1995"/>
    <s v="P1033"/>
    <n v="1"/>
    <n v="2155.86"/>
    <n v="4936.1899999999996"/>
    <n v="-2780.3299999999995"/>
    <x v="1"/>
    <x v="1"/>
    <x v="0"/>
    <d v="2025-07-18T00:00:00"/>
    <x v="5"/>
    <x v="3"/>
    <s v="Consumer"/>
  </r>
  <r>
    <x v="1996"/>
    <s v="P1033"/>
    <n v="4"/>
    <n v="7189.93"/>
    <n v="10361.65"/>
    <n v="-34256.67"/>
    <x v="0"/>
    <x v="1"/>
    <x v="0"/>
    <d v="2025-07-03T00:00:00"/>
    <x v="5"/>
    <x v="0"/>
    <s v="Consumer"/>
  </r>
  <r>
    <x v="1951"/>
    <s v="P1034"/>
    <n v="3"/>
    <n v="41083.29"/>
    <n v="4703.24"/>
    <n v="26973.57"/>
    <x v="0"/>
    <x v="3"/>
    <x v="0"/>
    <d v="2025-07-08T00:00:00"/>
    <x v="5"/>
    <x v="0"/>
    <s v="Consumer"/>
  </r>
  <r>
    <x v="1997"/>
    <s v="P1034"/>
    <n v="1"/>
    <n v="15564.47"/>
    <n v="1321.65"/>
    <n v="14242.82"/>
    <x v="0"/>
    <x v="3"/>
    <x v="0"/>
    <d v="2025-07-29T00:00:00"/>
    <x v="5"/>
    <x v="0"/>
    <s v="Consumer"/>
  </r>
  <r>
    <x v="1998"/>
    <s v="P1035"/>
    <n v="1"/>
    <n v="8404.1"/>
    <n v="229.52"/>
    <n v="8174.58"/>
    <x v="2"/>
    <x v="4"/>
    <x v="2"/>
    <d v="2025-07-13T00:00:00"/>
    <x v="5"/>
    <x v="0"/>
    <s v="Corporate"/>
  </r>
  <r>
    <x v="1999"/>
    <s v="P1036"/>
    <n v="4"/>
    <n v="52688.98"/>
    <n v="6443.36"/>
    <n v="26915.540000000005"/>
    <x v="1"/>
    <x v="2"/>
    <x v="0"/>
    <d v="2025-07-17T00:00:00"/>
    <x v="5"/>
    <x v="0"/>
    <s v="Consumer"/>
  </r>
  <r>
    <x v="1955"/>
    <s v="P1036"/>
    <n v="4"/>
    <n v="53929.93"/>
    <n v="6782.31"/>
    <n v="26800.69"/>
    <x v="0"/>
    <x v="2"/>
    <x v="0"/>
    <d v="2025-07-01T00:00:00"/>
    <x v="5"/>
    <x v="0"/>
    <s v="Consumer"/>
  </r>
  <r>
    <x v="2000"/>
    <s v="P1036"/>
    <n v="1"/>
    <n v="15454.3"/>
    <n v="6782.31"/>
    <n v="8671.989999999998"/>
    <x v="2"/>
    <x v="2"/>
    <x v="2"/>
    <d v="2025-07-05T00:00:00"/>
    <x v="5"/>
    <x v="0"/>
    <s v="Corporate"/>
  </r>
  <r>
    <x v="2001"/>
    <s v="P1036"/>
    <n v="4"/>
    <n v="55352.28"/>
    <n v="11668.5"/>
    <n v="8678.2799999999988"/>
    <x v="1"/>
    <x v="2"/>
    <x v="0"/>
    <d v="2025-07-02T00:00:00"/>
    <x v="5"/>
    <x v="0"/>
    <s v="Consumer"/>
  </r>
  <r>
    <x v="2002"/>
    <s v="P1036"/>
    <n v="4"/>
    <n v="48908.51"/>
    <n v="2857.57"/>
    <n v="37478.230000000003"/>
    <x v="1"/>
    <x v="2"/>
    <x v="2"/>
    <d v="2025-07-15T00:00:00"/>
    <x v="5"/>
    <x v="0"/>
    <s v="Corporate"/>
  </r>
  <r>
    <x v="2003"/>
    <s v="P1036"/>
    <n v="1"/>
    <n v="14015.03"/>
    <n v="2857.57"/>
    <n v="11157.460000000001"/>
    <x v="0"/>
    <x v="2"/>
    <x v="2"/>
    <d v="2025-07-30T00:00:00"/>
    <x v="5"/>
    <x v="0"/>
    <s v="Corporate"/>
  </r>
  <r>
    <x v="2004"/>
    <s v="P1036"/>
    <n v="1"/>
    <n v="14483.1"/>
    <n v="11732.81"/>
    <n v="2750.2900000000009"/>
    <x v="0"/>
    <x v="2"/>
    <x v="0"/>
    <d v="2025-07-27T00:00:00"/>
    <x v="5"/>
    <x v="3"/>
    <s v="Consumer"/>
  </r>
  <r>
    <x v="2005"/>
    <s v="P1036"/>
    <n v="3"/>
    <n v="35142.29"/>
    <n v="6453.17"/>
    <n v="15782.779999999999"/>
    <x v="1"/>
    <x v="2"/>
    <x v="0"/>
    <d v="2025-07-19T00:00:00"/>
    <x v="5"/>
    <x v="0"/>
    <s v="Consumer"/>
  </r>
  <r>
    <x v="2006"/>
    <s v="P1037"/>
    <n v="2"/>
    <n v="22816.31"/>
    <n v="6453.17"/>
    <n v="9909.9700000000012"/>
    <x v="0"/>
    <x v="3"/>
    <x v="2"/>
    <d v="2025-07-31T00:00:00"/>
    <x v="5"/>
    <x v="0"/>
    <s v="Corporate"/>
  </r>
  <r>
    <x v="2007"/>
    <s v="P1037"/>
    <n v="4"/>
    <n v="41922.58"/>
    <n v="1759.1"/>
    <n v="34886.18"/>
    <x v="0"/>
    <x v="3"/>
    <x v="0"/>
    <d v="2025-07-25T00:00:00"/>
    <x v="5"/>
    <x v="1"/>
    <s v="Consumer"/>
  </r>
  <r>
    <x v="2008"/>
    <s v="P1037"/>
    <n v="1"/>
    <n v="9980.82"/>
    <n v="2625.04"/>
    <n v="7355.78"/>
    <x v="2"/>
    <x v="3"/>
    <x v="0"/>
    <d v="2025-07-10T00:00:00"/>
    <x v="5"/>
    <x v="0"/>
    <s v="Consumer"/>
  </r>
  <r>
    <x v="2009"/>
    <s v="P1038"/>
    <n v="1"/>
    <n v="9526.2099999999991"/>
    <n v="5931.04"/>
    <n v="3595.1699999999992"/>
    <x v="1"/>
    <x v="0"/>
    <x v="2"/>
    <d v="2025-07-03T00:00:00"/>
    <x v="5"/>
    <x v="2"/>
    <s v="Corporate"/>
  </r>
  <r>
    <x v="2010"/>
    <s v="P1038"/>
    <n v="1"/>
    <n v="9802.35"/>
    <n v="5766.98"/>
    <n v="4035.3700000000008"/>
    <x v="2"/>
    <x v="0"/>
    <x v="1"/>
    <d v="2025-07-25T00:00:00"/>
    <x v="5"/>
    <x v="2"/>
    <s v="Small Business"/>
  </r>
  <r>
    <x v="1989"/>
    <s v="P1038"/>
    <n v="4"/>
    <n v="36130.31"/>
    <n v="5766.98"/>
    <n v="13062.39"/>
    <x v="0"/>
    <x v="0"/>
    <x v="0"/>
    <d v="2025-07-21T00:00:00"/>
    <x v="5"/>
    <x v="0"/>
    <s v="Consumer"/>
  </r>
  <r>
    <x v="2011"/>
    <s v="P1038"/>
    <n v="1"/>
    <n v="8370.3799999999992"/>
    <n v="1195.19"/>
    <n v="7175.1899999999987"/>
    <x v="1"/>
    <x v="0"/>
    <x v="2"/>
    <d v="2025-07-29T00:00:00"/>
    <x v="5"/>
    <x v="0"/>
    <s v="Corporate"/>
  </r>
  <r>
    <x v="1981"/>
    <s v="P1038"/>
    <n v="1"/>
    <n v="9498.33"/>
    <n v="9316.44"/>
    <n v="181.88999999999942"/>
    <x v="1"/>
    <x v="0"/>
    <x v="0"/>
    <d v="2025-07-05T00:00:00"/>
    <x v="5"/>
    <x v="0"/>
    <s v="Consumer"/>
  </r>
  <r>
    <x v="1954"/>
    <s v="P1039"/>
    <n v="3"/>
    <n v="6392.11"/>
    <n v="11764.29"/>
    <n v="-28900.760000000002"/>
    <x v="1"/>
    <x v="2"/>
    <x v="2"/>
    <d v="2025-07-19T00:00:00"/>
    <x v="5"/>
    <x v="0"/>
    <s v="Corporate"/>
  </r>
  <r>
    <x v="2012"/>
    <s v="P1039"/>
    <n v="2"/>
    <n v="4370.0200000000004"/>
    <n v="6457.25"/>
    <n v="-8544.48"/>
    <x v="0"/>
    <x v="2"/>
    <x v="0"/>
    <d v="2025-07-03T00:00:00"/>
    <x v="5"/>
    <x v="1"/>
    <s v="Consumer"/>
  </r>
  <r>
    <x v="2013"/>
    <s v="P1039"/>
    <n v="4"/>
    <n v="8526.42"/>
    <n v="8551.81"/>
    <n v="-25680.82"/>
    <x v="0"/>
    <x v="2"/>
    <x v="0"/>
    <d v="2025-07-30T00:00:00"/>
    <x v="5"/>
    <x v="0"/>
    <s v="Consumer"/>
  </r>
  <r>
    <x v="2014"/>
    <s v="P1040"/>
    <n v="1"/>
    <n v="2873.48"/>
    <n v="6163.24"/>
    <n v="-3289.7599999999998"/>
    <x v="0"/>
    <x v="3"/>
    <x v="0"/>
    <d v="2025-07-08T00:00:00"/>
    <x v="5"/>
    <x v="0"/>
    <s v="Consumer"/>
  </r>
  <r>
    <x v="2015"/>
    <s v="P1040"/>
    <n v="1"/>
    <n v="3293.1"/>
    <n v="2935.19"/>
    <n v="357.90999999999985"/>
    <x v="1"/>
    <x v="3"/>
    <x v="0"/>
    <d v="2025-07-09T00:00:00"/>
    <x v="5"/>
    <x v="0"/>
    <s v="Consumer"/>
  </r>
  <r>
    <x v="2016"/>
    <s v="P1040"/>
    <n v="2"/>
    <n v="6588.85"/>
    <n v="4936.1899999999996"/>
    <n v="-3283.5299999999988"/>
    <x v="2"/>
    <x v="3"/>
    <x v="0"/>
    <d v="2025-06-25T00:00:00"/>
    <x v="6"/>
    <x v="0"/>
    <s v="Consumer"/>
  </r>
  <r>
    <x v="1995"/>
    <s v="P1040"/>
    <n v="4"/>
    <n v="12242.43"/>
    <n v="7144.88"/>
    <n v="-16337.09"/>
    <x v="0"/>
    <x v="3"/>
    <x v="0"/>
    <d v="2025-06-18T00:00:00"/>
    <x v="6"/>
    <x v="3"/>
    <s v="Consumer"/>
  </r>
  <r>
    <x v="2004"/>
    <s v="P1040"/>
    <n v="3"/>
    <n v="9921.17"/>
    <n v="2831.41"/>
    <n v="1426.9400000000005"/>
    <x v="0"/>
    <x v="3"/>
    <x v="0"/>
    <d v="2025-06-20T00:00:00"/>
    <x v="6"/>
    <x v="3"/>
    <s v="Consumer"/>
  </r>
  <r>
    <x v="1965"/>
    <s v="P1041"/>
    <n v="4"/>
    <n v="69301.56"/>
    <n v="5483.96"/>
    <n v="47365.72"/>
    <x v="1"/>
    <x v="3"/>
    <x v="0"/>
    <d v="2025-06-07T00:00:00"/>
    <x v="6"/>
    <x v="0"/>
    <s v="Consumer"/>
  </r>
  <r>
    <x v="2017"/>
    <s v="P1041"/>
    <n v="3"/>
    <n v="48934.53"/>
    <n v="5483.96"/>
    <n v="32482.649999999998"/>
    <x v="0"/>
    <x v="3"/>
    <x v="1"/>
    <d v="2025-06-30T00:00:00"/>
    <x v="6"/>
    <x v="0"/>
    <s v="Small Business"/>
  </r>
  <r>
    <x v="1938"/>
    <s v="P1041"/>
    <n v="4"/>
    <n v="62460.68"/>
    <n v="7014.31"/>
    <n v="34403.440000000002"/>
    <x v="0"/>
    <x v="3"/>
    <x v="0"/>
    <d v="2025-06-04T00:00:00"/>
    <x v="6"/>
    <x v="0"/>
    <s v="Consumer"/>
  </r>
  <r>
    <x v="2018"/>
    <s v="P1041"/>
    <n v="1"/>
    <n v="15909.57"/>
    <n v="1321.65"/>
    <n v="14587.92"/>
    <x v="2"/>
    <x v="3"/>
    <x v="0"/>
    <d v="2025-06-05T00:00:00"/>
    <x v="6"/>
    <x v="0"/>
    <s v="Consumer"/>
  </r>
  <r>
    <x v="2019"/>
    <s v="P1041"/>
    <n v="4"/>
    <n v="57192.86"/>
    <n v="4535.12"/>
    <n v="39052.380000000005"/>
    <x v="1"/>
    <x v="3"/>
    <x v="1"/>
    <d v="2025-06-28T00:00:00"/>
    <x v="6"/>
    <x v="0"/>
    <s v="Small Business"/>
  </r>
  <r>
    <x v="1944"/>
    <s v="P1041"/>
    <n v="2"/>
    <n v="27866.36"/>
    <n v="474.93"/>
    <n v="26916.5"/>
    <x v="1"/>
    <x v="3"/>
    <x v="0"/>
    <d v="2025-06-05T00:00:00"/>
    <x v="6"/>
    <x v="0"/>
    <s v="Consumer"/>
  </r>
  <r>
    <x v="1916"/>
    <s v="P1041"/>
    <n v="4"/>
    <n v="69904.289999999994"/>
    <n v="6380.88"/>
    <n v="44380.76999999999"/>
    <x v="2"/>
    <x v="3"/>
    <x v="0"/>
    <d v="2025-06-20T00:00:00"/>
    <x v="6"/>
    <x v="0"/>
    <s v="Consumer"/>
  </r>
  <r>
    <x v="2020"/>
    <s v="P1042"/>
    <n v="4"/>
    <n v="16973.07"/>
    <n v="680.62"/>
    <n v="14250.59"/>
    <x v="1"/>
    <x v="4"/>
    <x v="0"/>
    <d v="2025-06-03T00:00:00"/>
    <x v="6"/>
    <x v="0"/>
    <s v="Consumer"/>
  </r>
  <r>
    <x v="2016"/>
    <s v="P1042"/>
    <n v="4"/>
    <n v="17887.560000000001"/>
    <n v="6279.29"/>
    <n v="-7229.5999999999985"/>
    <x v="0"/>
    <x v="4"/>
    <x v="0"/>
    <d v="2025-06-14T00:00:00"/>
    <x v="6"/>
    <x v="0"/>
    <s v="Consumer"/>
  </r>
  <r>
    <x v="2021"/>
    <s v="P1043"/>
    <n v="4"/>
    <n v="69997.09"/>
    <n v="2133.21"/>
    <n v="61464.25"/>
    <x v="0"/>
    <x v="4"/>
    <x v="1"/>
    <d v="2025-06-26T00:00:00"/>
    <x v="6"/>
    <x v="1"/>
    <s v="Small Business"/>
  </r>
  <r>
    <x v="1966"/>
    <s v="P1043"/>
    <n v="3"/>
    <n v="51175.7"/>
    <n v="2133.21"/>
    <n v="44776.07"/>
    <x v="1"/>
    <x v="4"/>
    <x v="2"/>
    <d v="2025-06-14T00:00:00"/>
    <x v="6"/>
    <x v="0"/>
    <s v="Corporate"/>
  </r>
  <r>
    <x v="2022"/>
    <s v="P1043"/>
    <n v="3"/>
    <n v="42620.37"/>
    <n v="11668.5"/>
    <n v="7614.8700000000026"/>
    <x v="0"/>
    <x v="4"/>
    <x v="2"/>
    <d v="2025-06-13T00:00:00"/>
    <x v="6"/>
    <x v="3"/>
    <s v="Corporate"/>
  </r>
  <r>
    <x v="2023"/>
    <s v="P1043"/>
    <n v="2"/>
    <n v="27825.14"/>
    <n v="2857.57"/>
    <n v="22110"/>
    <x v="0"/>
    <x v="4"/>
    <x v="1"/>
    <d v="2025-06-16T00:00:00"/>
    <x v="6"/>
    <x v="0"/>
    <s v="Small Business"/>
  </r>
  <r>
    <x v="1908"/>
    <s v="P1043"/>
    <n v="4"/>
    <n v="63700.89"/>
    <n v="6453.17"/>
    <n v="37888.21"/>
    <x v="0"/>
    <x v="4"/>
    <x v="2"/>
    <d v="2025-06-07T00:00:00"/>
    <x v="6"/>
    <x v="0"/>
    <s v="Corporate"/>
  </r>
  <r>
    <x v="2024"/>
    <s v="P1043"/>
    <n v="1"/>
    <n v="16830.25"/>
    <n v="11118.8"/>
    <n v="5711.4500000000007"/>
    <x v="0"/>
    <x v="4"/>
    <x v="1"/>
    <d v="2025-06-15T00:00:00"/>
    <x v="6"/>
    <x v="0"/>
    <s v="Small Business"/>
  </r>
  <r>
    <x v="2025"/>
    <s v="P1044"/>
    <n v="1"/>
    <n v="10600.89"/>
    <n v="1892.68"/>
    <n v="8708.2099999999991"/>
    <x v="1"/>
    <x v="0"/>
    <x v="1"/>
    <d v="2025-06-13T00:00:00"/>
    <x v="6"/>
    <x v="0"/>
    <s v="Small Business"/>
  </r>
  <r>
    <x v="1923"/>
    <s v="P1044"/>
    <n v="1"/>
    <n v="7686.61"/>
    <n v="4591.42"/>
    <n v="3095.1899999999996"/>
    <x v="1"/>
    <x v="0"/>
    <x v="0"/>
    <d v="2025-06-29T00:00:00"/>
    <x v="6"/>
    <x v="0"/>
    <s v="Consumer"/>
  </r>
  <r>
    <x v="1957"/>
    <s v="P1044"/>
    <n v="1"/>
    <n v="7491.69"/>
    <n v="6612.77"/>
    <n v="878.91999999999916"/>
    <x v="0"/>
    <x v="0"/>
    <x v="0"/>
    <d v="2025-06-11T00:00:00"/>
    <x v="6"/>
    <x v="0"/>
    <s v="Consumer"/>
  </r>
  <r>
    <x v="2020"/>
    <s v="P1045"/>
    <n v="2"/>
    <n v="5541.37"/>
    <n v="516.61"/>
    <n v="4508.1499999999996"/>
    <x v="0"/>
    <x v="3"/>
    <x v="0"/>
    <d v="2025-06-22T00:00:00"/>
    <x v="6"/>
    <x v="0"/>
    <s v="Consumer"/>
  </r>
  <r>
    <x v="2026"/>
    <s v="P1045"/>
    <n v="1"/>
    <n v="2608.5500000000002"/>
    <n v="11653.29"/>
    <n v="-9044.7400000000016"/>
    <x v="0"/>
    <x v="3"/>
    <x v="0"/>
    <d v="2025-06-01T00:00:00"/>
    <x v="6"/>
    <x v="0"/>
    <s v="Consumer"/>
  </r>
  <r>
    <x v="1887"/>
    <s v="P1045"/>
    <n v="1"/>
    <n v="2663.05"/>
    <n v="9316.44"/>
    <n v="-6653.39"/>
    <x v="0"/>
    <x v="3"/>
    <x v="2"/>
    <d v="2025-06-23T00:00:00"/>
    <x v="6"/>
    <x v="0"/>
    <s v="Corporate"/>
  </r>
  <r>
    <x v="2027"/>
    <s v="P1045"/>
    <n v="2"/>
    <n v="4492.46"/>
    <n v="3075.85"/>
    <n v="-1659.2399999999998"/>
    <x v="2"/>
    <x v="3"/>
    <x v="0"/>
    <d v="2025-06-04T00:00:00"/>
    <x v="6"/>
    <x v="3"/>
    <s v="Consumer"/>
  </r>
  <r>
    <x v="2028"/>
    <s v="P1045"/>
    <n v="4"/>
    <n v="8637.58"/>
    <n v="3075.85"/>
    <n v="-3665.8199999999997"/>
    <x v="1"/>
    <x v="3"/>
    <x v="1"/>
    <d v="2025-06-29T00:00:00"/>
    <x v="6"/>
    <x v="0"/>
    <s v="Small Business"/>
  </r>
  <r>
    <x v="1993"/>
    <s v="P1046"/>
    <n v="2"/>
    <n v="3071.48"/>
    <n v="4370.8"/>
    <n v="-5670.1200000000008"/>
    <x v="0"/>
    <x v="5"/>
    <x v="2"/>
    <d v="2025-06-15T00:00:00"/>
    <x v="6"/>
    <x v="0"/>
    <s v="Corporate"/>
  </r>
  <r>
    <x v="2029"/>
    <s v="P1046"/>
    <n v="2"/>
    <n v="3146.76"/>
    <n v="9947.76"/>
    <n v="-16748.760000000002"/>
    <x v="1"/>
    <x v="5"/>
    <x v="2"/>
    <d v="2025-06-01T00:00:00"/>
    <x v="6"/>
    <x v="0"/>
    <s v="Corporate"/>
  </r>
  <r>
    <x v="2030"/>
    <s v="P1046"/>
    <n v="4"/>
    <n v="6105.32"/>
    <n v="8177.04"/>
    <n v="-26602.84"/>
    <x v="2"/>
    <x v="5"/>
    <x v="0"/>
    <d v="2025-06-17T00:00:00"/>
    <x v="6"/>
    <x v="0"/>
    <s v="Consumer"/>
  </r>
  <r>
    <x v="2031"/>
    <s v="P1047"/>
    <n v="4"/>
    <n v="14420.14"/>
    <n v="4740.6000000000004"/>
    <n v="-4542.260000000002"/>
    <x v="0"/>
    <x v="3"/>
    <x v="0"/>
    <d v="2025-03-05T00:00:00"/>
    <x v="7"/>
    <x v="0"/>
    <s v="Consumer"/>
  </r>
  <r>
    <x v="2032"/>
    <s v="P1047"/>
    <n v="1"/>
    <n v="3231.78"/>
    <n v="10244.32"/>
    <n v="-7012.5399999999991"/>
    <x v="1"/>
    <x v="3"/>
    <x v="0"/>
    <d v="2025-03-08T00:00:00"/>
    <x v="7"/>
    <x v="0"/>
    <s v="Consumer"/>
  </r>
  <r>
    <x v="2033"/>
    <s v="P1047"/>
    <n v="4"/>
    <n v="12635.06"/>
    <n v="1069.73"/>
    <n v="8356.14"/>
    <x v="0"/>
    <x v="3"/>
    <x v="1"/>
    <d v="2025-03-23T00:00:00"/>
    <x v="7"/>
    <x v="0"/>
    <s v="Small Business"/>
  </r>
  <r>
    <x v="1949"/>
    <s v="P1047"/>
    <n v="4"/>
    <n v="16202.22"/>
    <n v="6579.03"/>
    <n v="-10113.9"/>
    <x v="2"/>
    <x v="3"/>
    <x v="1"/>
    <d v="2025-03-27T00:00:00"/>
    <x v="7"/>
    <x v="0"/>
    <s v="Small Business"/>
  </r>
  <r>
    <x v="1883"/>
    <s v="P1049"/>
    <n v="2"/>
    <n v="12253.67"/>
    <n v="6380.88"/>
    <n v="-508.09000000000015"/>
    <x v="0"/>
    <x v="5"/>
    <x v="0"/>
    <d v="2025-03-06T00:00:00"/>
    <x v="7"/>
    <x v="0"/>
    <s v="Consumer"/>
  </r>
  <r>
    <x v="2034"/>
    <s v="P1049"/>
    <n v="4"/>
    <n v="31196.17"/>
    <n v="6213.42"/>
    <n v="6342.489999999998"/>
    <x v="1"/>
    <x v="5"/>
    <x v="2"/>
    <d v="2025-03-19T00:00:00"/>
    <x v="7"/>
    <x v="0"/>
    <s v="Corporate"/>
  </r>
  <r>
    <x v="1898"/>
    <s v="P1049"/>
    <n v="1"/>
    <n v="7533.48"/>
    <n v="2112.6999999999998"/>
    <n v="5420.78"/>
    <x v="0"/>
    <x v="5"/>
    <x v="0"/>
    <d v="2025-03-12T00:00:00"/>
    <x v="7"/>
    <x v="0"/>
    <s v="Consumer"/>
  </r>
  <r>
    <x v="2033"/>
    <s v="P1049"/>
    <n v="1"/>
    <n v="8269.0300000000007"/>
    <n v="7802.03"/>
    <n v="467.00000000000091"/>
    <x v="1"/>
    <x v="5"/>
    <x v="1"/>
    <d v="2025-03-11T00:00:00"/>
    <x v="7"/>
    <x v="0"/>
    <s v="Small Business"/>
  </r>
  <r>
    <x v="2035"/>
    <s v="P1049"/>
    <n v="2"/>
    <n v="13316.49"/>
    <n v="680.62"/>
    <n v="11955.25"/>
    <x v="1"/>
    <x v="5"/>
    <x v="2"/>
    <d v="2025-03-24T00:00:00"/>
    <x v="7"/>
    <x v="1"/>
    <s v="Corporate"/>
  </r>
  <r>
    <x v="2036"/>
    <s v="P1049"/>
    <n v="2"/>
    <n v="13324.63"/>
    <n v="9178.6"/>
    <n v="-5032.5700000000015"/>
    <x v="0"/>
    <x v="5"/>
    <x v="0"/>
    <d v="2025-03-21T00:00:00"/>
    <x v="7"/>
    <x v="0"/>
    <s v="Consumer"/>
  </r>
  <r>
    <x v="2037"/>
    <s v="P1049"/>
    <n v="3"/>
    <n v="23551.97"/>
    <n v="4640.09"/>
    <n v="9631.7000000000007"/>
    <x v="1"/>
    <x v="5"/>
    <x v="0"/>
    <d v="2025-03-03T00:00:00"/>
    <x v="7"/>
    <x v="0"/>
    <s v="Consumer"/>
  </r>
  <r>
    <x v="2038"/>
    <s v="P1049"/>
    <n v="3"/>
    <n v="23489.27"/>
    <n v="4640.09"/>
    <n v="9569"/>
    <x v="2"/>
    <x v="5"/>
    <x v="0"/>
    <d v="2025-03-31T00:00:00"/>
    <x v="7"/>
    <x v="0"/>
    <s v="Consumer"/>
  </r>
  <r>
    <x v="1976"/>
    <s v="P1049"/>
    <n v="1"/>
    <n v="6467.64"/>
    <n v="4722.6099999999997"/>
    <n v="1745.0300000000007"/>
    <x v="0"/>
    <x v="5"/>
    <x v="0"/>
    <d v="2025-03-11T00:00:00"/>
    <x v="7"/>
    <x v="0"/>
    <s v="Consumer"/>
  </r>
  <r>
    <x v="2039"/>
    <s v="P1049"/>
    <n v="4"/>
    <n v="25338.86"/>
    <n v="9531.89"/>
    <n v="-12788.699999999997"/>
    <x v="0"/>
    <x v="5"/>
    <x v="0"/>
    <d v="2025-03-20T00:00:00"/>
    <x v="7"/>
    <x v="0"/>
    <s v="Consumer"/>
  </r>
  <r>
    <x v="1939"/>
    <s v="P1050"/>
    <n v="3"/>
    <n v="23359.17"/>
    <n v="9531.89"/>
    <n v="-5236.5"/>
    <x v="1"/>
    <x v="2"/>
    <x v="2"/>
    <d v="2025-03-18T00:00:00"/>
    <x v="7"/>
    <x v="0"/>
    <s v="Corporate"/>
  </r>
  <r>
    <x v="2040"/>
    <s v="P1050"/>
    <n v="4"/>
    <n v="24784.48"/>
    <n v="7212.47"/>
    <n v="-4065.4000000000015"/>
    <x v="0"/>
    <x v="2"/>
    <x v="0"/>
    <d v="2025-03-20T00:00:00"/>
    <x v="7"/>
    <x v="0"/>
    <s v="Consumer"/>
  </r>
  <r>
    <x v="1992"/>
    <s v="P1050"/>
    <n v="2"/>
    <n v="13257.36"/>
    <n v="6782.31"/>
    <n v="-307.26000000000022"/>
    <x v="1"/>
    <x v="2"/>
    <x v="0"/>
    <d v="2025-03-23T00:00:00"/>
    <x v="7"/>
    <x v="0"/>
    <s v="Consumer"/>
  </r>
  <r>
    <x v="2041"/>
    <s v="P1050"/>
    <n v="3"/>
    <n v="23737.66"/>
    <n v="1397.32"/>
    <n v="19545.7"/>
    <x v="1"/>
    <x v="2"/>
    <x v="0"/>
    <d v="2025-03-24T00:00:00"/>
    <x v="7"/>
    <x v="0"/>
    <s v="Consumer"/>
  </r>
  <r>
    <x v="1890"/>
    <s v="P1050"/>
    <n v="1"/>
    <n v="6172.42"/>
    <n v="1397.32"/>
    <n v="4775.1000000000004"/>
    <x v="1"/>
    <x v="2"/>
    <x v="0"/>
    <d v="2025-03-08T00:00:00"/>
    <x v="7"/>
    <x v="0"/>
    <s v="Consumer"/>
  </r>
  <r>
    <x v="1911"/>
    <s v="P1050"/>
    <n v="3"/>
    <n v="21386.28"/>
    <n v="1397.32"/>
    <n v="17194.32"/>
    <x v="0"/>
    <x v="2"/>
    <x v="0"/>
    <d v="2025-03-25T00:00:00"/>
    <x v="7"/>
    <x v="0"/>
    <s v="Consumer"/>
  </r>
  <r>
    <x v="2042"/>
    <s v="P1051"/>
    <n v="2"/>
    <n v="9134.58"/>
    <n v="6453.17"/>
    <n v="-3771.76"/>
    <x v="0"/>
    <x v="2"/>
    <x v="0"/>
    <d v="2025-03-25T00:00:00"/>
    <x v="7"/>
    <x v="0"/>
    <s v="Consumer"/>
  </r>
  <r>
    <x v="1959"/>
    <s v="P1051"/>
    <n v="2"/>
    <n v="11501.88"/>
    <n v="5057.68"/>
    <n v="1386.5199999999986"/>
    <x v="2"/>
    <x v="2"/>
    <x v="0"/>
    <d v="2025-03-17T00:00:00"/>
    <x v="7"/>
    <x v="0"/>
    <s v="Consumer"/>
  </r>
  <r>
    <x v="1978"/>
    <s v="P1052"/>
    <n v="1"/>
    <n v="2623.26"/>
    <n v="4539.2"/>
    <n v="-1915.9399999999996"/>
    <x v="0"/>
    <x v="1"/>
    <x v="2"/>
    <d v="2025-03-30T00:00:00"/>
    <x v="7"/>
    <x v="0"/>
    <s v="Corporate"/>
  </r>
  <r>
    <x v="2043"/>
    <s v="P1052"/>
    <n v="1"/>
    <n v="2899.03"/>
    <n v="4591.42"/>
    <n v="-1692.3899999999999"/>
    <x v="2"/>
    <x v="1"/>
    <x v="2"/>
    <d v="2025-03-20T00:00:00"/>
    <x v="7"/>
    <x v="3"/>
    <s v="Corporate"/>
  </r>
  <r>
    <x v="2044"/>
    <s v="P1052"/>
    <n v="1"/>
    <n v="2221.06"/>
    <n v="5766.98"/>
    <n v="-3545.9199999999996"/>
    <x v="2"/>
    <x v="1"/>
    <x v="0"/>
    <d v="2025-03-31T00:00:00"/>
    <x v="7"/>
    <x v="0"/>
    <s v="Consumer"/>
  </r>
  <r>
    <x v="2027"/>
    <s v="P1052"/>
    <n v="2"/>
    <n v="4446"/>
    <n v="1195.19"/>
    <n v="2055.62"/>
    <x v="2"/>
    <x v="1"/>
    <x v="0"/>
    <d v="2025-03-16T00:00:00"/>
    <x v="7"/>
    <x v="3"/>
    <s v="Consumer"/>
  </r>
  <r>
    <x v="2045"/>
    <s v="P1053"/>
    <n v="4"/>
    <n v="34718.46"/>
    <n v="11653.29"/>
    <n v="-11894.700000000004"/>
    <x v="2"/>
    <x v="4"/>
    <x v="1"/>
    <d v="2025-03-28T00:00:00"/>
    <x v="7"/>
    <x v="0"/>
    <s v="Small Business"/>
  </r>
  <r>
    <x v="2046"/>
    <s v="P1053"/>
    <n v="3"/>
    <n v="23420.19"/>
    <n v="10086.81"/>
    <n v="-6840.2400000000016"/>
    <x v="1"/>
    <x v="4"/>
    <x v="2"/>
    <d v="2025-03-10T00:00:00"/>
    <x v="7"/>
    <x v="0"/>
    <s v="Corporate"/>
  </r>
  <r>
    <x v="2025"/>
    <s v="P1054"/>
    <n v="2"/>
    <n v="4180.62"/>
    <n v="9947.76"/>
    <n v="-15714.900000000001"/>
    <x v="1"/>
    <x v="1"/>
    <x v="1"/>
    <d v="2025-03-10T00:00:00"/>
    <x v="7"/>
    <x v="0"/>
    <s v="Small Business"/>
  </r>
  <r>
    <x v="1990"/>
    <s v="P1054"/>
    <n v="4"/>
    <n v="10696.35"/>
    <n v="9947.76"/>
    <n v="-29094.690000000002"/>
    <x v="0"/>
    <x v="1"/>
    <x v="2"/>
    <d v="2025-03-03T00:00:00"/>
    <x v="7"/>
    <x v="3"/>
    <s v="Corporate"/>
  </r>
  <r>
    <x v="2047"/>
    <s v="P1054"/>
    <n v="3"/>
    <n v="6749.59"/>
    <n v="9947.76"/>
    <n v="-23093.69"/>
    <x v="0"/>
    <x v="1"/>
    <x v="2"/>
    <d v="2025-03-26T00:00:00"/>
    <x v="7"/>
    <x v="0"/>
    <s v="Corporate"/>
  </r>
  <r>
    <x v="2048"/>
    <s v="P1054"/>
    <n v="1"/>
    <n v="2299.7399999999998"/>
    <n v="8551.81"/>
    <n v="-6252.07"/>
    <x v="0"/>
    <x v="1"/>
    <x v="2"/>
    <d v="2025-03-23T00:00:00"/>
    <x v="7"/>
    <x v="0"/>
    <s v="Corporate"/>
  </r>
  <r>
    <x v="2049"/>
    <s v="P1054"/>
    <n v="2"/>
    <n v="4560.49"/>
    <n v="2249.48"/>
    <n v="61.529999999999745"/>
    <x v="0"/>
    <x v="1"/>
    <x v="0"/>
    <d v="2025-03-26T00:00:00"/>
    <x v="7"/>
    <x v="0"/>
    <s v="Consumer"/>
  </r>
  <r>
    <x v="2050"/>
    <s v="P1054"/>
    <n v="4"/>
    <n v="8962.18"/>
    <n v="2935.19"/>
    <n v="-2778.58"/>
    <x v="0"/>
    <x v="1"/>
    <x v="0"/>
    <d v="2025-03-21T00:00:00"/>
    <x v="7"/>
    <x v="0"/>
    <s v="Consumer"/>
  </r>
  <r>
    <x v="2051"/>
    <s v="P1054"/>
    <n v="4"/>
    <n v="9554.7000000000007"/>
    <n v="4740.6000000000004"/>
    <n v="-9407.7000000000007"/>
    <x v="0"/>
    <x v="1"/>
    <x v="0"/>
    <d v="2025-05-10T00:00:00"/>
    <x v="8"/>
    <x v="3"/>
    <s v="Consumer"/>
  </r>
  <r>
    <x v="1971"/>
    <s v="P1054"/>
    <n v="4"/>
    <n v="10154.379999999999"/>
    <n v="4740.6000000000004"/>
    <n v="-8808.0200000000023"/>
    <x v="0"/>
    <x v="1"/>
    <x v="0"/>
    <d v="2025-05-07T00:00:00"/>
    <x v="8"/>
    <x v="0"/>
    <s v="Consumer"/>
  </r>
  <r>
    <x v="1892"/>
    <s v="P1055"/>
    <n v="1"/>
    <n v="16068.71"/>
    <n v="10244.32"/>
    <n v="5824.3899999999994"/>
    <x v="1"/>
    <x v="5"/>
    <x v="0"/>
    <d v="2025-05-31T00:00:00"/>
    <x v="8"/>
    <x v="0"/>
    <s v="Consumer"/>
  </r>
  <r>
    <x v="1899"/>
    <s v="P1055"/>
    <n v="2"/>
    <n v="23499.7"/>
    <n v="2831.41"/>
    <n v="17836.88"/>
    <x v="0"/>
    <x v="5"/>
    <x v="0"/>
    <d v="2025-05-11T00:00:00"/>
    <x v="8"/>
    <x v="0"/>
    <s v="Consumer"/>
  </r>
  <r>
    <x v="1892"/>
    <s v="P1056"/>
    <n v="4"/>
    <n v="26913.64"/>
    <n v="295.87"/>
    <n v="25730.16"/>
    <x v="0"/>
    <x v="4"/>
    <x v="0"/>
    <d v="2025-05-15T00:00:00"/>
    <x v="8"/>
    <x v="0"/>
    <s v="Consumer"/>
  </r>
  <r>
    <x v="2020"/>
    <s v="P1056"/>
    <n v="3"/>
    <n v="16264.76"/>
    <n v="4535.12"/>
    <n v="2659.3999999999996"/>
    <x v="0"/>
    <x v="4"/>
    <x v="0"/>
    <d v="2025-05-15T00:00:00"/>
    <x v="8"/>
    <x v="0"/>
    <s v="Consumer"/>
  </r>
  <r>
    <x v="1979"/>
    <s v="P1056"/>
    <n v="3"/>
    <n v="19753.38"/>
    <n v="2112.6999999999998"/>
    <n v="13415.280000000002"/>
    <x v="0"/>
    <x v="4"/>
    <x v="2"/>
    <d v="2025-05-20T00:00:00"/>
    <x v="8"/>
    <x v="3"/>
    <s v="Corporate"/>
  </r>
  <r>
    <x v="2052"/>
    <s v="P1056"/>
    <n v="4"/>
    <n v="27575.79"/>
    <n v="9178.6"/>
    <n v="-9138.61"/>
    <x v="1"/>
    <x v="4"/>
    <x v="0"/>
    <d v="2025-05-05T00:00:00"/>
    <x v="8"/>
    <x v="0"/>
    <s v="Consumer"/>
  </r>
  <r>
    <x v="2028"/>
    <s v="P1056"/>
    <n v="4"/>
    <n v="24542.36"/>
    <n v="4176.26"/>
    <n v="7837.32"/>
    <x v="1"/>
    <x v="4"/>
    <x v="1"/>
    <d v="2025-05-16T00:00:00"/>
    <x v="8"/>
    <x v="0"/>
    <s v="Small Business"/>
  </r>
  <r>
    <x v="2053"/>
    <s v="P1057"/>
    <n v="3"/>
    <n v="21708.71"/>
    <n v="6279.29"/>
    <n v="2870.84"/>
    <x v="1"/>
    <x v="0"/>
    <x v="0"/>
    <d v="2025-05-28T00:00:00"/>
    <x v="8"/>
    <x v="1"/>
    <s v="Consumer"/>
  </r>
  <r>
    <x v="2054"/>
    <s v="P1057"/>
    <n v="1"/>
    <n v="7173.83"/>
    <n v="6279.29"/>
    <n v="894.54"/>
    <x v="2"/>
    <x v="0"/>
    <x v="2"/>
    <d v="2025-05-22T00:00:00"/>
    <x v="8"/>
    <x v="0"/>
    <s v="Corporate"/>
  </r>
  <r>
    <x v="1953"/>
    <s v="P1057"/>
    <n v="3"/>
    <n v="16798.23"/>
    <n v="4640.09"/>
    <n v="2877.9599999999991"/>
    <x v="1"/>
    <x v="0"/>
    <x v="0"/>
    <d v="2025-05-31T00:00:00"/>
    <x v="8"/>
    <x v="0"/>
    <s v="Consumer"/>
  </r>
  <r>
    <x v="1886"/>
    <s v="P1057"/>
    <n v="1"/>
    <n v="6898.46"/>
    <n v="1349.93"/>
    <n v="5548.53"/>
    <x v="1"/>
    <x v="0"/>
    <x v="1"/>
    <d v="2025-05-10T00:00:00"/>
    <x v="8"/>
    <x v="0"/>
    <s v="Small Business"/>
  </r>
  <r>
    <x v="2055"/>
    <s v="P1057"/>
    <n v="4"/>
    <n v="21871.94"/>
    <n v="1397.32"/>
    <n v="16282.66"/>
    <x v="2"/>
    <x v="0"/>
    <x v="2"/>
    <d v="2025-05-08T00:00:00"/>
    <x v="8"/>
    <x v="0"/>
    <s v="Corporate"/>
  </r>
  <r>
    <x v="1959"/>
    <s v="P1057"/>
    <n v="3"/>
    <n v="17015.03"/>
    <n v="11668.5"/>
    <n v="-17990.47"/>
    <x v="2"/>
    <x v="0"/>
    <x v="0"/>
    <d v="2025-05-03T00:00:00"/>
    <x v="8"/>
    <x v="0"/>
    <s v="Consumer"/>
  </r>
  <r>
    <x v="2056"/>
    <s v="P1058"/>
    <n v="1"/>
    <n v="6672.38"/>
    <n v="11668.5"/>
    <n v="-4996.12"/>
    <x v="0"/>
    <x v="3"/>
    <x v="0"/>
    <d v="2025-05-31T00:00:00"/>
    <x v="8"/>
    <x v="0"/>
    <s v="Consumer"/>
  </r>
  <r>
    <x v="1941"/>
    <s v="P1058"/>
    <n v="4"/>
    <n v="34094.47"/>
    <n v="11668.5"/>
    <n v="-12579.529999999999"/>
    <x v="1"/>
    <x v="3"/>
    <x v="2"/>
    <d v="2025-05-29T00:00:00"/>
    <x v="8"/>
    <x v="0"/>
    <s v="Corporate"/>
  </r>
  <r>
    <x v="1903"/>
    <s v="P1058"/>
    <n v="2"/>
    <n v="14306.04"/>
    <n v="11732.81"/>
    <n v="-9159.5799999999981"/>
    <x v="1"/>
    <x v="3"/>
    <x v="0"/>
    <d v="2025-05-11T00:00:00"/>
    <x v="8"/>
    <x v="2"/>
    <s v="Consumer"/>
  </r>
  <r>
    <x v="2045"/>
    <s v="P1058"/>
    <n v="2"/>
    <n v="17995.12"/>
    <n v="2625.04"/>
    <n v="12745.039999999999"/>
    <x v="0"/>
    <x v="3"/>
    <x v="1"/>
    <d v="2025-05-03T00:00:00"/>
    <x v="8"/>
    <x v="0"/>
    <s v="Small Business"/>
  </r>
  <r>
    <x v="2057"/>
    <s v="P1058"/>
    <n v="4"/>
    <n v="36218.019999999997"/>
    <n v="4835.8999999999996"/>
    <n v="16874.419999999998"/>
    <x v="0"/>
    <x v="3"/>
    <x v="0"/>
    <d v="2025-05-30T00:00:00"/>
    <x v="8"/>
    <x v="0"/>
    <s v="Consumer"/>
  </r>
  <r>
    <x v="2058"/>
    <s v="P1058"/>
    <n v="2"/>
    <n v="15762.74"/>
    <n v="1892.68"/>
    <n v="11977.38"/>
    <x v="2"/>
    <x v="3"/>
    <x v="0"/>
    <d v="2025-05-23T00:00:00"/>
    <x v="8"/>
    <x v="3"/>
    <s v="Consumer"/>
  </r>
  <r>
    <x v="2059"/>
    <s v="P1058"/>
    <n v="2"/>
    <n v="14467.76"/>
    <n v="1892.68"/>
    <n v="10682.4"/>
    <x v="0"/>
    <x v="3"/>
    <x v="0"/>
    <d v="2025-05-19T00:00:00"/>
    <x v="8"/>
    <x v="0"/>
    <s v="Consumer"/>
  </r>
  <r>
    <x v="2060"/>
    <s v="P1058"/>
    <n v="1"/>
    <n v="9060.11"/>
    <n v="4539.2"/>
    <n v="4520.9100000000008"/>
    <x v="1"/>
    <x v="3"/>
    <x v="0"/>
    <d v="2025-05-24T00:00:00"/>
    <x v="8"/>
    <x v="0"/>
    <s v="Consumer"/>
  </r>
  <r>
    <x v="1986"/>
    <s v="P1059"/>
    <n v="2"/>
    <n v="13751.51"/>
    <n v="1195.19"/>
    <n v="11361.130000000001"/>
    <x v="1"/>
    <x v="0"/>
    <x v="1"/>
    <d v="2025-05-07T00:00:00"/>
    <x v="8"/>
    <x v="0"/>
    <s v="Small Business"/>
  </r>
  <r>
    <x v="1896"/>
    <s v="P1059"/>
    <n v="3"/>
    <n v="18873.830000000002"/>
    <n v="7341.5"/>
    <n v="-3150.6699999999983"/>
    <x v="1"/>
    <x v="0"/>
    <x v="0"/>
    <d v="2025-05-26T00:00:00"/>
    <x v="8"/>
    <x v="0"/>
    <s v="Consumer"/>
  </r>
  <r>
    <x v="2061"/>
    <s v="P1060"/>
    <n v="3"/>
    <n v="51720.800000000003"/>
    <n v="6457.25"/>
    <n v="32349.050000000003"/>
    <x v="1"/>
    <x v="5"/>
    <x v="0"/>
    <d v="2025-05-10T00:00:00"/>
    <x v="8"/>
    <x v="0"/>
    <s v="Consumer"/>
  </r>
  <r>
    <x v="2062"/>
    <s v="P1061"/>
    <n v="1"/>
    <n v="7930.76"/>
    <n v="1069.73"/>
    <n v="6861.0300000000007"/>
    <x v="1"/>
    <x v="4"/>
    <x v="0"/>
    <d v="2025-11-16T00:00:00"/>
    <x v="9"/>
    <x v="0"/>
    <s v="Consumer"/>
  </r>
  <r>
    <x v="2063"/>
    <s v="P1061"/>
    <n v="4"/>
    <n v="30794.33"/>
    <n v="6579.03"/>
    <n v="4478.2100000000028"/>
    <x v="0"/>
    <x v="4"/>
    <x v="1"/>
    <d v="2025-11-03T00:00:00"/>
    <x v="9"/>
    <x v="3"/>
    <s v="Small Business"/>
  </r>
  <r>
    <x v="2043"/>
    <s v="P1061"/>
    <n v="3"/>
    <n v="26768.48"/>
    <n v="6579.03"/>
    <n v="7031.3899999999994"/>
    <x v="0"/>
    <x v="4"/>
    <x v="2"/>
    <d v="2025-11-27T00:00:00"/>
    <x v="9"/>
    <x v="3"/>
    <s v="Corporate"/>
  </r>
  <r>
    <x v="1927"/>
    <s v="P1061"/>
    <n v="1"/>
    <n v="10147.61"/>
    <n v="4703.24"/>
    <n v="5444.3700000000008"/>
    <x v="0"/>
    <x v="4"/>
    <x v="0"/>
    <d v="2025-11-07T00:00:00"/>
    <x v="9"/>
    <x v="3"/>
    <s v="Consumer"/>
  </r>
  <r>
    <x v="2038"/>
    <s v="P1061"/>
    <n v="3"/>
    <n v="32087.46"/>
    <n v="4703.24"/>
    <n v="17977.739999999998"/>
    <x v="1"/>
    <x v="4"/>
    <x v="0"/>
    <d v="2025-11-19T00:00:00"/>
    <x v="9"/>
    <x v="0"/>
    <s v="Consumer"/>
  </r>
  <r>
    <x v="2064"/>
    <s v="P1061"/>
    <n v="2"/>
    <n v="21293.46"/>
    <n v="5483.96"/>
    <n v="10325.539999999999"/>
    <x v="1"/>
    <x v="4"/>
    <x v="0"/>
    <d v="2025-11-14T00:00:00"/>
    <x v="9"/>
    <x v="3"/>
    <s v="Consumer"/>
  </r>
  <r>
    <x v="2065"/>
    <s v="P1062"/>
    <n v="4"/>
    <n v="7862.87"/>
    <n v="10692.38"/>
    <n v="-34906.649999999994"/>
    <x v="1"/>
    <x v="5"/>
    <x v="0"/>
    <d v="2025-11-01T00:00:00"/>
    <x v="9"/>
    <x v="0"/>
    <s v="Consumer"/>
  </r>
  <r>
    <x v="2022"/>
    <s v="P1062"/>
    <n v="2"/>
    <n v="3671.79"/>
    <n v="6380.88"/>
    <n v="-9089.9700000000012"/>
    <x v="0"/>
    <x v="5"/>
    <x v="2"/>
    <d v="2025-11-03T00:00:00"/>
    <x v="9"/>
    <x v="3"/>
    <s v="Corporate"/>
  </r>
  <r>
    <x v="2066"/>
    <s v="P1062"/>
    <n v="4"/>
    <n v="7284.23"/>
    <n v="6380.88"/>
    <n v="-18239.29"/>
    <x v="0"/>
    <x v="5"/>
    <x v="0"/>
    <d v="2025-11-17T00:00:00"/>
    <x v="9"/>
    <x v="3"/>
    <s v="Consumer"/>
  </r>
  <r>
    <x v="1958"/>
    <s v="P1062"/>
    <n v="3"/>
    <n v="4241.1099999999997"/>
    <n v="7802.03"/>
    <n v="-19164.98"/>
    <x v="2"/>
    <x v="5"/>
    <x v="0"/>
    <d v="2025-11-25T00:00:00"/>
    <x v="9"/>
    <x v="3"/>
    <s v="Consumer"/>
  </r>
  <r>
    <x v="2065"/>
    <s v="P1063"/>
    <n v="1"/>
    <n v="9418.16"/>
    <n v="9178.6"/>
    <n v="239.55999999999949"/>
    <x v="1"/>
    <x v="3"/>
    <x v="0"/>
    <d v="2025-11-23T00:00:00"/>
    <x v="9"/>
    <x v="0"/>
    <s v="Consumer"/>
  </r>
  <r>
    <x v="2067"/>
    <s v="P1063"/>
    <n v="1"/>
    <n v="10225.17"/>
    <n v="4722.6099999999997"/>
    <n v="5502.56"/>
    <x v="1"/>
    <x v="3"/>
    <x v="0"/>
    <d v="2025-11-14T00:00:00"/>
    <x v="9"/>
    <x v="0"/>
    <s v="Consumer"/>
  </r>
  <r>
    <x v="1993"/>
    <s v="P1064"/>
    <n v="1"/>
    <n v="2273.3000000000002"/>
    <n v="6782.31"/>
    <n v="-4509.01"/>
    <x v="2"/>
    <x v="2"/>
    <x v="2"/>
    <d v="2025-11-17T00:00:00"/>
    <x v="9"/>
    <x v="0"/>
    <s v="Corporate"/>
  </r>
  <r>
    <x v="2068"/>
    <s v="P1064"/>
    <n v="1"/>
    <n v="2398.89"/>
    <n v="2133.21"/>
    <n v="265.67999999999984"/>
    <x v="0"/>
    <x v="2"/>
    <x v="0"/>
    <d v="2025-11-21T00:00:00"/>
    <x v="9"/>
    <x v="0"/>
    <s v="Consumer"/>
  </r>
  <r>
    <x v="2069"/>
    <s v="P1064"/>
    <n v="3"/>
    <n v="9357.14"/>
    <n v="2133.21"/>
    <n v="2957.5099999999993"/>
    <x v="1"/>
    <x v="2"/>
    <x v="0"/>
    <d v="2025-11-02T00:00:00"/>
    <x v="9"/>
    <x v="0"/>
    <s v="Consumer"/>
  </r>
  <r>
    <x v="2070"/>
    <s v="P1064"/>
    <n v="1"/>
    <n v="2987.28"/>
    <n v="11732.81"/>
    <n v="-8745.5299999999988"/>
    <x v="0"/>
    <x v="2"/>
    <x v="2"/>
    <d v="2025-11-18T00:00:00"/>
    <x v="9"/>
    <x v="0"/>
    <s v="Corporate"/>
  </r>
  <r>
    <x v="1917"/>
    <s v="P1064"/>
    <n v="2"/>
    <n v="4533.2299999999996"/>
    <n v="6453.17"/>
    <n v="-8373.11"/>
    <x v="0"/>
    <x v="2"/>
    <x v="0"/>
    <d v="2025-11-06T00:00:00"/>
    <x v="9"/>
    <x v="0"/>
    <s v="Consumer"/>
  </r>
  <r>
    <x v="2071"/>
    <s v="P1065"/>
    <n v="2"/>
    <n v="1480.96"/>
    <n v="1691.07"/>
    <n v="-1901.1799999999998"/>
    <x v="0"/>
    <x v="2"/>
    <x v="0"/>
    <d v="2025-11-06T00:00:00"/>
    <x v="9"/>
    <x v="0"/>
    <s v="Consumer"/>
  </r>
  <r>
    <x v="2072"/>
    <s v="P1066"/>
    <n v="1"/>
    <n v="18921.03"/>
    <n v="5766.98"/>
    <n v="13154.05"/>
    <x v="1"/>
    <x v="5"/>
    <x v="0"/>
    <d v="2025-11-06T00:00:00"/>
    <x v="9"/>
    <x v="3"/>
    <s v="Consumer"/>
  </r>
  <r>
    <x v="1894"/>
    <s v="P1066"/>
    <n v="1"/>
    <n v="14016.81"/>
    <n v="5412.91"/>
    <n v="8603.9"/>
    <x v="1"/>
    <x v="5"/>
    <x v="0"/>
    <d v="2025-11-22T00:00:00"/>
    <x v="9"/>
    <x v="0"/>
    <s v="Consumer"/>
  </r>
  <r>
    <x v="2050"/>
    <s v="P1066"/>
    <n v="2"/>
    <n v="35236.519999999997"/>
    <n v="1946.27"/>
    <n v="31343.979999999996"/>
    <x v="0"/>
    <x v="5"/>
    <x v="0"/>
    <d v="2025-11-23T00:00:00"/>
    <x v="9"/>
    <x v="0"/>
    <s v="Consumer"/>
  </r>
  <r>
    <x v="2073"/>
    <s v="P1066"/>
    <n v="3"/>
    <n v="53423.85"/>
    <n v="1946.27"/>
    <n v="47585.04"/>
    <x v="2"/>
    <x v="5"/>
    <x v="0"/>
    <d v="2025-11-29T00:00:00"/>
    <x v="9"/>
    <x v="3"/>
    <s v="Consumer"/>
  </r>
  <r>
    <x v="2074"/>
    <s v="P1066"/>
    <n v="1"/>
    <n v="18037.72"/>
    <n v="516.61"/>
    <n v="17521.11"/>
    <x v="0"/>
    <x v="5"/>
    <x v="2"/>
    <d v="2025-11-24T00:00:00"/>
    <x v="9"/>
    <x v="3"/>
    <s v="Corporate"/>
  </r>
  <r>
    <x v="2001"/>
    <s v="P1066"/>
    <n v="3"/>
    <n v="52250.2"/>
    <n v="11653.29"/>
    <n v="17290.329999999994"/>
    <x v="0"/>
    <x v="5"/>
    <x v="0"/>
    <d v="2025-11-10T00:00:00"/>
    <x v="9"/>
    <x v="0"/>
    <s v="Consumer"/>
  </r>
  <r>
    <x v="1916"/>
    <s v="P1066"/>
    <n v="4"/>
    <n v="64608.06"/>
    <n v="9316.44"/>
    <n v="27342.299999999996"/>
    <x v="0"/>
    <x v="5"/>
    <x v="0"/>
    <d v="2025-11-06T00:00:00"/>
    <x v="9"/>
    <x v="0"/>
    <s v="Consumer"/>
  </r>
  <r>
    <x v="2055"/>
    <s v="P1066"/>
    <n v="2"/>
    <n v="33318.870000000003"/>
    <n v="11764.29"/>
    <n v="9790.2900000000009"/>
    <x v="0"/>
    <x v="5"/>
    <x v="2"/>
    <d v="2025-11-14T00:00:00"/>
    <x v="9"/>
    <x v="0"/>
    <s v="Corporate"/>
  </r>
  <r>
    <x v="2047"/>
    <s v="P1067"/>
    <n v="3"/>
    <n v="39520.82"/>
    <n v="2144.79"/>
    <n v="33086.449999999997"/>
    <x v="1"/>
    <x v="1"/>
    <x v="2"/>
    <d v="2025-11-24T00:00:00"/>
    <x v="9"/>
    <x v="0"/>
    <s v="Corporate"/>
  </r>
  <r>
    <x v="2013"/>
    <s v="P1067"/>
    <n v="4"/>
    <n v="52830.96"/>
    <n v="8177.04"/>
    <n v="20122.8"/>
    <x v="1"/>
    <x v="1"/>
    <x v="0"/>
    <d v="2025-11-16T00:00:00"/>
    <x v="9"/>
    <x v="0"/>
    <s v="Consumer"/>
  </r>
  <r>
    <x v="1935"/>
    <s v="P1067"/>
    <n v="3"/>
    <n v="39465.379999999997"/>
    <n v="2935.19"/>
    <n v="30659.809999999998"/>
    <x v="2"/>
    <x v="1"/>
    <x v="2"/>
    <d v="2025-11-20T00:00:00"/>
    <x v="9"/>
    <x v="0"/>
    <s v="Corporate"/>
  </r>
  <r>
    <x v="1999"/>
    <s v="P1068"/>
    <n v="2"/>
    <n v="32163.48"/>
    <n v="1069.73"/>
    <n v="30024.02"/>
    <x v="0"/>
    <x v="4"/>
    <x v="0"/>
    <d v="2025-10-20T00:00:00"/>
    <x v="10"/>
    <x v="0"/>
    <s v="Consumer"/>
  </r>
  <r>
    <x v="2075"/>
    <s v="P1068"/>
    <n v="2"/>
    <n v="28519.77"/>
    <n v="1069.73"/>
    <n v="26380.31"/>
    <x v="1"/>
    <x v="4"/>
    <x v="2"/>
    <d v="2025-10-24T00:00:00"/>
    <x v="10"/>
    <x v="0"/>
    <s v="Corporate"/>
  </r>
  <r>
    <x v="2076"/>
    <s v="P1068"/>
    <n v="2"/>
    <n v="36428.35"/>
    <n v="10361.65"/>
    <n v="15705.05"/>
    <x v="0"/>
    <x v="4"/>
    <x v="0"/>
    <d v="2025-10-31T00:00:00"/>
    <x v="10"/>
    <x v="0"/>
    <s v="Consumer"/>
  </r>
  <r>
    <x v="1986"/>
    <s v="P1068"/>
    <n v="3"/>
    <n v="50743.85"/>
    <n v="7144.88"/>
    <n v="29309.21"/>
    <x v="2"/>
    <x v="4"/>
    <x v="1"/>
    <d v="2025-10-25T00:00:00"/>
    <x v="10"/>
    <x v="0"/>
    <s v="Small Business"/>
  </r>
  <r>
    <x v="2077"/>
    <s v="P1068"/>
    <n v="4"/>
    <n v="75381.45"/>
    <n v="7014.31"/>
    <n v="47324.209999999992"/>
    <x v="0"/>
    <x v="4"/>
    <x v="0"/>
    <d v="2025-10-06T00:00:00"/>
    <x v="10"/>
    <x v="0"/>
    <s v="Consumer"/>
  </r>
  <r>
    <x v="2041"/>
    <s v="P1068"/>
    <n v="1"/>
    <n v="18743.099999999999"/>
    <n v="7014.31"/>
    <n v="11728.789999999997"/>
    <x v="1"/>
    <x v="4"/>
    <x v="0"/>
    <d v="2025-10-24T00:00:00"/>
    <x v="10"/>
    <x v="0"/>
    <s v="Consumer"/>
  </r>
  <r>
    <x v="2016"/>
    <s v="P1069"/>
    <n v="2"/>
    <n v="15139.47"/>
    <n v="2112.6999999999998"/>
    <n v="10914.07"/>
    <x v="1"/>
    <x v="4"/>
    <x v="0"/>
    <d v="2025-10-09T00:00:00"/>
    <x v="10"/>
    <x v="0"/>
    <s v="Consumer"/>
  </r>
  <r>
    <x v="2078"/>
    <s v="P1069"/>
    <n v="1"/>
    <n v="8017.06"/>
    <n v="9178.6"/>
    <n v="-1161.54"/>
    <x v="1"/>
    <x v="4"/>
    <x v="1"/>
    <d v="2025-10-01T00:00:00"/>
    <x v="10"/>
    <x v="0"/>
    <s v="Small Business"/>
  </r>
  <r>
    <x v="2079"/>
    <s v="P1069"/>
    <n v="1"/>
    <n v="7393.38"/>
    <n v="9178.6"/>
    <n v="-1785.2200000000003"/>
    <x v="2"/>
    <x v="4"/>
    <x v="0"/>
    <d v="2025-10-27T00:00:00"/>
    <x v="10"/>
    <x v="0"/>
    <s v="Consumer"/>
  </r>
  <r>
    <x v="2080"/>
    <s v="P1069"/>
    <n v="3"/>
    <n v="23948.01"/>
    <n v="4176.26"/>
    <n v="11419.229999999998"/>
    <x v="2"/>
    <x v="4"/>
    <x v="2"/>
    <d v="2025-10-04T00:00:00"/>
    <x v="10"/>
    <x v="0"/>
    <s v="Corporate"/>
  </r>
  <r>
    <x v="1962"/>
    <s v="P1069"/>
    <n v="2"/>
    <n v="17324.93"/>
    <n v="4176.26"/>
    <n v="8972.41"/>
    <x v="1"/>
    <x v="4"/>
    <x v="2"/>
    <d v="2025-10-01T00:00:00"/>
    <x v="10"/>
    <x v="0"/>
    <s v="Corporate"/>
  </r>
  <r>
    <x v="2081"/>
    <s v="P1069"/>
    <n v="1"/>
    <n v="8225.73"/>
    <n v="4176.26"/>
    <n v="4049.4699999999993"/>
    <x v="0"/>
    <x v="4"/>
    <x v="2"/>
    <d v="2025-10-05T00:00:00"/>
    <x v="10"/>
    <x v="3"/>
    <s v="Corporate"/>
  </r>
  <r>
    <x v="1938"/>
    <s v="P1070"/>
    <n v="2"/>
    <n v="19992.189999999999"/>
    <n v="229.52"/>
    <n v="19533.149999999998"/>
    <x v="1"/>
    <x v="2"/>
    <x v="0"/>
    <d v="2025-10-30T00:00:00"/>
    <x v="10"/>
    <x v="0"/>
    <s v="Consumer"/>
  </r>
  <r>
    <x v="2040"/>
    <s v="P1070"/>
    <n v="3"/>
    <n v="28724.28"/>
    <n v="4722.6099999999997"/>
    <n v="14556.45"/>
    <x v="2"/>
    <x v="2"/>
    <x v="0"/>
    <d v="2025-10-20T00:00:00"/>
    <x v="10"/>
    <x v="0"/>
    <s v="Consumer"/>
  </r>
  <r>
    <x v="1962"/>
    <s v="P1070"/>
    <n v="4"/>
    <n v="30920.48"/>
    <n v="10124.42"/>
    <n v="-9577.2000000000007"/>
    <x v="1"/>
    <x v="2"/>
    <x v="2"/>
    <d v="2025-10-19T00:00:00"/>
    <x v="10"/>
    <x v="0"/>
    <s v="Corporate"/>
  </r>
  <r>
    <x v="2072"/>
    <s v="P1071"/>
    <n v="1"/>
    <n v="3394.93"/>
    <n v="2857.57"/>
    <n v="537.35999999999967"/>
    <x v="1"/>
    <x v="0"/>
    <x v="0"/>
    <d v="2025-10-03T00:00:00"/>
    <x v="10"/>
    <x v="3"/>
    <s v="Consumer"/>
  </r>
  <r>
    <x v="2062"/>
    <s v="P1071"/>
    <n v="4"/>
    <n v="12900.4"/>
    <n v="11732.81"/>
    <n v="-34030.839999999997"/>
    <x v="0"/>
    <x v="0"/>
    <x v="0"/>
    <d v="2025-10-13T00:00:00"/>
    <x v="10"/>
    <x v="0"/>
    <s v="Consumer"/>
  </r>
  <r>
    <x v="2063"/>
    <s v="P1071"/>
    <n v="2"/>
    <n v="6173.02"/>
    <n v="6453.17"/>
    <n v="-6733.32"/>
    <x v="0"/>
    <x v="0"/>
    <x v="1"/>
    <d v="2025-10-28T00:00:00"/>
    <x v="10"/>
    <x v="3"/>
    <s v="Small Business"/>
  </r>
  <r>
    <x v="1998"/>
    <s v="P1071"/>
    <n v="3"/>
    <n v="10419.280000000001"/>
    <n v="1759.1"/>
    <n v="5141.9800000000014"/>
    <x v="1"/>
    <x v="0"/>
    <x v="2"/>
    <d v="2025-10-15T00:00:00"/>
    <x v="10"/>
    <x v="0"/>
    <s v="Corporate"/>
  </r>
  <r>
    <x v="2082"/>
    <s v="P1071"/>
    <n v="4"/>
    <n v="10255.879999999999"/>
    <n v="1759.1"/>
    <n v="3219.4799999999996"/>
    <x v="0"/>
    <x v="0"/>
    <x v="0"/>
    <d v="2025-10-16T00:00:00"/>
    <x v="10"/>
    <x v="0"/>
    <s v="Consumer"/>
  </r>
  <r>
    <x v="2083"/>
    <s v="P1071"/>
    <n v="1"/>
    <n v="2761.53"/>
    <n v="1326.73"/>
    <n v="1434.8000000000002"/>
    <x v="1"/>
    <x v="0"/>
    <x v="0"/>
    <d v="2025-10-26T00:00:00"/>
    <x v="10"/>
    <x v="0"/>
    <s v="Consumer"/>
  </r>
  <r>
    <x v="1945"/>
    <s v="P1071"/>
    <n v="2"/>
    <n v="5288.86"/>
    <n v="1326.73"/>
    <n v="2635.3999999999996"/>
    <x v="0"/>
    <x v="0"/>
    <x v="0"/>
    <d v="2025-10-17T00:00:00"/>
    <x v="10"/>
    <x v="2"/>
    <s v="Consumer"/>
  </r>
  <r>
    <x v="1972"/>
    <s v="P1071"/>
    <n v="1"/>
    <n v="3413.99"/>
    <n v="5057.68"/>
    <n v="-1643.6900000000005"/>
    <x v="1"/>
    <x v="0"/>
    <x v="2"/>
    <d v="2025-10-19T00:00:00"/>
    <x v="10"/>
    <x v="0"/>
    <s v="Corporate"/>
  </r>
  <r>
    <x v="2084"/>
    <s v="P1072"/>
    <n v="2"/>
    <n v="8123.22"/>
    <n v="1691.07"/>
    <n v="4741.08"/>
    <x v="1"/>
    <x v="3"/>
    <x v="1"/>
    <d v="2025-10-23T00:00:00"/>
    <x v="10"/>
    <x v="0"/>
    <s v="Small Business"/>
  </r>
  <r>
    <x v="2081"/>
    <s v="P1072"/>
    <n v="1"/>
    <n v="3670"/>
    <n v="5766.98"/>
    <n v="-2096.9799999999996"/>
    <x v="0"/>
    <x v="3"/>
    <x v="2"/>
    <d v="2025-10-28T00:00:00"/>
    <x v="10"/>
    <x v="3"/>
    <s v="Corporate"/>
  </r>
  <r>
    <x v="1940"/>
    <s v="P1072"/>
    <n v="4"/>
    <n v="19244.169999999998"/>
    <n v="5412.91"/>
    <n v="-2407.4700000000012"/>
    <x v="1"/>
    <x v="3"/>
    <x v="0"/>
    <d v="2025-10-11T00:00:00"/>
    <x v="10"/>
    <x v="0"/>
    <s v="Consumer"/>
  </r>
  <r>
    <x v="2061"/>
    <s v="P1073"/>
    <n v="2"/>
    <n v="23371.46"/>
    <n v="6612.77"/>
    <n v="10145.919999999998"/>
    <x v="0"/>
    <x v="0"/>
    <x v="0"/>
    <d v="2025-10-04T00:00:00"/>
    <x v="10"/>
    <x v="0"/>
    <s v="Consumer"/>
  </r>
  <r>
    <x v="1952"/>
    <s v="P1073"/>
    <n v="2"/>
    <n v="30720.74"/>
    <n v="7341.5"/>
    <n v="16037.740000000002"/>
    <x v="0"/>
    <x v="0"/>
    <x v="1"/>
    <d v="2025-10-03T00:00:00"/>
    <x v="10"/>
    <x v="0"/>
    <s v="Small Business"/>
  </r>
  <r>
    <x v="2085"/>
    <s v="P1073"/>
    <n v="3"/>
    <n v="45663.76"/>
    <n v="11764.29"/>
    <n v="10370.89"/>
    <x v="1"/>
    <x v="0"/>
    <x v="0"/>
    <d v="2025-10-09T00:00:00"/>
    <x v="10"/>
    <x v="0"/>
    <s v="Consumer"/>
  </r>
  <r>
    <x v="2010"/>
    <s v="P1073"/>
    <n v="2"/>
    <n v="27487.49"/>
    <n v="6457.25"/>
    <n v="14572.990000000002"/>
    <x v="0"/>
    <x v="0"/>
    <x v="1"/>
    <d v="2025-10-22T00:00:00"/>
    <x v="10"/>
    <x v="2"/>
    <s v="Small Business"/>
  </r>
  <r>
    <x v="1913"/>
    <s v="P1073"/>
    <n v="3"/>
    <n v="35164.910000000003"/>
    <n v="10086.81"/>
    <n v="4904.4800000000032"/>
    <x v="1"/>
    <x v="0"/>
    <x v="0"/>
    <d v="2025-10-19T00:00:00"/>
    <x v="10"/>
    <x v="2"/>
    <s v="Consumer"/>
  </r>
  <r>
    <x v="1950"/>
    <s v="P1073"/>
    <n v="2"/>
    <n v="27155.59"/>
    <n v="4370.8"/>
    <n v="18413.989999999998"/>
    <x v="0"/>
    <x v="0"/>
    <x v="0"/>
    <d v="2025-10-09T00:00:00"/>
    <x v="10"/>
    <x v="0"/>
    <s v="Consumer"/>
  </r>
  <r>
    <x v="2086"/>
    <s v="P1073"/>
    <n v="4"/>
    <n v="55312.43"/>
    <n v="9947.76"/>
    <n v="15521.39"/>
    <x v="0"/>
    <x v="0"/>
    <x v="0"/>
    <d v="2025-10-16T00:00:00"/>
    <x v="10"/>
    <x v="0"/>
    <s v="Consumer"/>
  </r>
  <r>
    <x v="2087"/>
    <s v="P1073"/>
    <n v="3"/>
    <n v="36993.57"/>
    <n v="8551.81"/>
    <n v="11338.14"/>
    <x v="0"/>
    <x v="0"/>
    <x v="0"/>
    <d v="2025-10-26T00:00:00"/>
    <x v="10"/>
    <x v="0"/>
    <s v="Consumer"/>
  </r>
  <r>
    <x v="1881"/>
    <s v="P1074"/>
    <n v="2"/>
    <n v="10949.21"/>
    <n v="2249.48"/>
    <n v="6450.2499999999991"/>
    <x v="1"/>
    <x v="0"/>
    <x v="2"/>
    <d v="2025-10-06T00:00:00"/>
    <x v="10"/>
    <x v="0"/>
    <s v="Corporate"/>
  </r>
  <r>
    <x v="2088"/>
    <s v="P1074"/>
    <n v="3"/>
    <n v="19833.580000000002"/>
    <n v="6163.24"/>
    <n v="1343.8600000000006"/>
    <x v="1"/>
    <x v="0"/>
    <x v="0"/>
    <d v="2025-10-24T00:00:00"/>
    <x v="10"/>
    <x v="0"/>
    <s v="Consumer"/>
  </r>
  <r>
    <x v="2089"/>
    <s v="P1074"/>
    <n v="3"/>
    <n v="19839.86"/>
    <n v="4740.6000000000004"/>
    <n v="5618.0599999999995"/>
    <x v="0"/>
    <x v="0"/>
    <x v="0"/>
    <d v="2025-09-11T00:00:00"/>
    <x v="11"/>
    <x v="0"/>
    <s v="Consumer"/>
  </r>
  <r>
    <x v="2019"/>
    <s v="P1074"/>
    <n v="4"/>
    <n v="26072.9"/>
    <n v="1069.73"/>
    <n v="21793.980000000003"/>
    <x v="1"/>
    <x v="0"/>
    <x v="1"/>
    <d v="2025-09-08T00:00:00"/>
    <x v="11"/>
    <x v="0"/>
    <s v="Small Business"/>
  </r>
  <r>
    <x v="1940"/>
    <s v="P1074"/>
    <n v="2"/>
    <n v="11788.65"/>
    <n v="4703.24"/>
    <n v="2382.17"/>
    <x v="1"/>
    <x v="0"/>
    <x v="0"/>
    <d v="2025-09-25T00:00:00"/>
    <x v="11"/>
    <x v="0"/>
    <s v="Consumer"/>
  </r>
  <r>
    <x v="2054"/>
    <s v="P1075"/>
    <n v="1"/>
    <n v="13653.53"/>
    <n v="5483.96"/>
    <n v="8169.5700000000006"/>
    <x v="0"/>
    <x v="5"/>
    <x v="2"/>
    <d v="2025-09-13T00:00:00"/>
    <x v="11"/>
    <x v="0"/>
    <s v="Corporate"/>
  </r>
  <r>
    <x v="1946"/>
    <s v="P1075"/>
    <n v="2"/>
    <n v="26770.59"/>
    <n v="4806.74"/>
    <n v="17157.11"/>
    <x v="0"/>
    <x v="5"/>
    <x v="1"/>
    <d v="2025-09-17T00:00:00"/>
    <x v="11"/>
    <x v="1"/>
    <s v="Small Business"/>
  </r>
  <r>
    <x v="1891"/>
    <s v="P1075"/>
    <n v="3"/>
    <n v="42989.27"/>
    <n v="6380.88"/>
    <n v="23846.629999999997"/>
    <x v="1"/>
    <x v="5"/>
    <x v="2"/>
    <d v="2025-09-06T00:00:00"/>
    <x v="11"/>
    <x v="0"/>
    <s v="Corporate"/>
  </r>
  <r>
    <x v="2004"/>
    <s v="P1076"/>
    <n v="3"/>
    <n v="36152.75"/>
    <n v="4640.09"/>
    <n v="22232.48"/>
    <x v="1"/>
    <x v="2"/>
    <x v="0"/>
    <d v="2025-09-16T00:00:00"/>
    <x v="11"/>
    <x v="3"/>
    <s v="Consumer"/>
  </r>
  <r>
    <x v="2090"/>
    <s v="P1076"/>
    <n v="3"/>
    <n v="42160.15"/>
    <n v="4640.09"/>
    <n v="28239.88"/>
    <x v="0"/>
    <x v="2"/>
    <x v="1"/>
    <d v="2025-09-29T00:00:00"/>
    <x v="11"/>
    <x v="3"/>
    <s v="Small Business"/>
  </r>
  <r>
    <x v="1953"/>
    <s v="P1077"/>
    <n v="4"/>
    <n v="11408.83"/>
    <n v="4722.6099999999997"/>
    <n v="-7481.6099999999988"/>
    <x v="2"/>
    <x v="2"/>
    <x v="0"/>
    <d v="2025-09-12T00:00:00"/>
    <x v="11"/>
    <x v="0"/>
    <s v="Consumer"/>
  </r>
  <r>
    <x v="1947"/>
    <s v="P1077"/>
    <n v="4"/>
    <n v="13629.51"/>
    <n v="4722.6099999999997"/>
    <n v="-5260.9299999999985"/>
    <x v="1"/>
    <x v="2"/>
    <x v="0"/>
    <d v="2025-09-09T00:00:00"/>
    <x v="11"/>
    <x v="0"/>
    <s v="Consumer"/>
  </r>
  <r>
    <x v="1894"/>
    <s v="P1077"/>
    <n v="4"/>
    <n v="12141.56"/>
    <n v="7212.47"/>
    <n v="-16708.32"/>
    <x v="2"/>
    <x v="2"/>
    <x v="0"/>
    <d v="2025-09-06T00:00:00"/>
    <x v="11"/>
    <x v="0"/>
    <s v="Consumer"/>
  </r>
  <r>
    <x v="1936"/>
    <s v="P1078"/>
    <n v="4"/>
    <n v="37994.57"/>
    <n v="11668.5"/>
    <n v="-8679.43"/>
    <x v="0"/>
    <x v="2"/>
    <x v="0"/>
    <d v="2025-09-04T00:00:00"/>
    <x v="11"/>
    <x v="0"/>
    <s v="Consumer"/>
  </r>
  <r>
    <x v="2091"/>
    <s v="P1078"/>
    <n v="1"/>
    <n v="8344.5499999999993"/>
    <n v="2857.57"/>
    <n v="5486.98"/>
    <x v="0"/>
    <x v="2"/>
    <x v="0"/>
    <d v="2025-09-16T00:00:00"/>
    <x v="11"/>
    <x v="0"/>
    <s v="Consumer"/>
  </r>
  <r>
    <x v="2092"/>
    <s v="P1079"/>
    <n v="2"/>
    <n v="23343.37"/>
    <n v="5931.04"/>
    <n v="11481.289999999999"/>
    <x v="1"/>
    <x v="5"/>
    <x v="0"/>
    <d v="2025-09-08T00:00:00"/>
    <x v="11"/>
    <x v="0"/>
    <s v="Consumer"/>
  </r>
  <r>
    <x v="1893"/>
    <s v="P1079"/>
    <n v="2"/>
    <n v="25884.5"/>
    <n v="5931.04"/>
    <n v="14022.42"/>
    <x v="1"/>
    <x v="5"/>
    <x v="1"/>
    <d v="2025-09-16T00:00:00"/>
    <x v="11"/>
    <x v="0"/>
    <s v="Small Business"/>
  </r>
  <r>
    <x v="2052"/>
    <s v="P1079"/>
    <n v="1"/>
    <n v="10154.69"/>
    <n v="5412.91"/>
    <n v="4741.7800000000007"/>
    <x v="0"/>
    <x v="5"/>
    <x v="0"/>
    <d v="2025-09-03T00:00:00"/>
    <x v="11"/>
    <x v="0"/>
    <s v="Consumer"/>
  </r>
  <r>
    <x v="2041"/>
    <s v="P1079"/>
    <n v="3"/>
    <n v="30776.5"/>
    <n v="5412.91"/>
    <n v="14537.77"/>
    <x v="2"/>
    <x v="5"/>
    <x v="0"/>
    <d v="2025-09-28T00:00:00"/>
    <x v="11"/>
    <x v="0"/>
    <s v="Consumer"/>
  </r>
  <r>
    <x v="1887"/>
    <s v="P1080"/>
    <n v="4"/>
    <n v="13830.91"/>
    <n v="1946.27"/>
    <n v="6045.83"/>
    <x v="0"/>
    <x v="1"/>
    <x v="2"/>
    <d v="2025-09-30T00:00:00"/>
    <x v="11"/>
    <x v="0"/>
    <s v="Corporate"/>
  </r>
  <r>
    <x v="2062"/>
    <s v="P1080"/>
    <n v="1"/>
    <n v="4414.09"/>
    <n v="516.61"/>
    <n v="3897.48"/>
    <x v="0"/>
    <x v="1"/>
    <x v="0"/>
    <d v="2025-09-17T00:00:00"/>
    <x v="11"/>
    <x v="0"/>
    <s v="Consumer"/>
  </r>
  <r>
    <x v="1964"/>
    <s v="P1080"/>
    <n v="4"/>
    <n v="14290.47"/>
    <n v="2935.19"/>
    <n v="2549.7099999999991"/>
    <x v="2"/>
    <x v="1"/>
    <x v="0"/>
    <d v="2025-09-27T00:00:00"/>
    <x v="11"/>
    <x v="0"/>
    <s v="Consumer"/>
  </r>
  <r>
    <x v="2093"/>
    <s v="P1001"/>
    <n v="2"/>
    <n v="11381.19"/>
    <n v="10244.32"/>
    <n v="-9107.4499999999989"/>
    <x v="0"/>
    <x v="0"/>
    <x v="0"/>
    <d v="2025-04-12T00:00:00"/>
    <x v="0"/>
    <x v="0"/>
    <s v="Consumer"/>
  </r>
  <r>
    <x v="2094"/>
    <s v="P1001"/>
    <n v="2"/>
    <n v="11213.45"/>
    <n v="6579.03"/>
    <n v="-1944.6099999999988"/>
    <x v="0"/>
    <x v="0"/>
    <x v="2"/>
    <d v="2025-04-11T00:00:00"/>
    <x v="0"/>
    <x v="0"/>
    <s v="Corporate"/>
  </r>
  <r>
    <x v="2095"/>
    <s v="P1001"/>
    <n v="1"/>
    <n v="7695.2"/>
    <n v="9148.31"/>
    <n v="-1453.1099999999997"/>
    <x v="2"/>
    <x v="0"/>
    <x v="0"/>
    <d v="2025-04-19T00:00:00"/>
    <x v="0"/>
    <x v="0"/>
    <s v="Consumer"/>
  </r>
  <r>
    <x v="2096"/>
    <s v="P1001"/>
    <n v="4"/>
    <n v="28528.84"/>
    <n v="9148.31"/>
    <n v="-8064.3999999999978"/>
    <x v="0"/>
    <x v="0"/>
    <x v="1"/>
    <d v="2025-04-11T00:00:00"/>
    <x v="0"/>
    <x v="0"/>
    <s v="Small Business"/>
  </r>
  <r>
    <x v="2097"/>
    <s v="P1001"/>
    <n v="4"/>
    <n v="22293"/>
    <n v="1321.65"/>
    <n v="17006.400000000001"/>
    <x v="1"/>
    <x v="0"/>
    <x v="2"/>
    <d v="2025-04-03T00:00:00"/>
    <x v="0"/>
    <x v="1"/>
    <s v="Corporate"/>
  </r>
  <r>
    <x v="2098"/>
    <s v="P1002"/>
    <n v="4"/>
    <n v="49738.41"/>
    <n v="295.87"/>
    <n v="48554.93"/>
    <x v="0"/>
    <x v="0"/>
    <x v="0"/>
    <d v="2025-04-02T00:00:00"/>
    <x v="0"/>
    <x v="0"/>
    <s v="Consumer"/>
  </r>
  <r>
    <x v="2099"/>
    <s v="P1002"/>
    <n v="1"/>
    <n v="13017.55"/>
    <n v="4806.74"/>
    <n v="8210.81"/>
    <x v="2"/>
    <x v="0"/>
    <x v="0"/>
    <d v="2025-04-08T00:00:00"/>
    <x v="0"/>
    <x v="0"/>
    <s v="Consumer"/>
  </r>
  <r>
    <x v="2100"/>
    <s v="P1002"/>
    <n v="1"/>
    <n v="13261.14"/>
    <n v="2112.6999999999998"/>
    <n v="11148.439999999999"/>
    <x v="0"/>
    <x v="0"/>
    <x v="0"/>
    <d v="2025-04-22T00:00:00"/>
    <x v="0"/>
    <x v="0"/>
    <s v="Consumer"/>
  </r>
  <r>
    <x v="2101"/>
    <s v="P1002"/>
    <n v="2"/>
    <n v="31319.19"/>
    <n v="2112.6999999999998"/>
    <n v="27093.79"/>
    <x v="1"/>
    <x v="0"/>
    <x v="0"/>
    <d v="2025-04-28T00:00:00"/>
    <x v="0"/>
    <x v="0"/>
    <s v="Consumer"/>
  </r>
  <r>
    <x v="2102"/>
    <s v="P1002"/>
    <n v="2"/>
    <n v="32880.980000000003"/>
    <n v="7802.03"/>
    <n v="17276.920000000006"/>
    <x v="0"/>
    <x v="0"/>
    <x v="0"/>
    <d v="2025-04-27T00:00:00"/>
    <x v="0"/>
    <x v="0"/>
    <s v="Consumer"/>
  </r>
  <r>
    <x v="2103"/>
    <s v="P1002"/>
    <n v="4"/>
    <n v="50249.23"/>
    <n v="680.62"/>
    <n v="47526.75"/>
    <x v="1"/>
    <x v="0"/>
    <x v="0"/>
    <d v="2025-04-05T00:00:00"/>
    <x v="0"/>
    <x v="0"/>
    <s v="Consumer"/>
  </r>
  <r>
    <x v="2104"/>
    <s v="P1003"/>
    <n v="3"/>
    <n v="21380.89"/>
    <n v="4176.26"/>
    <n v="8852.1099999999988"/>
    <x v="0"/>
    <x v="0"/>
    <x v="0"/>
    <d v="2025-04-03T00:00:00"/>
    <x v="0"/>
    <x v="0"/>
    <s v="Consumer"/>
  </r>
  <r>
    <x v="2105"/>
    <s v="P1004"/>
    <n v="4"/>
    <n v="6145.47"/>
    <n v="10124.42"/>
    <n v="-34352.21"/>
    <x v="2"/>
    <x v="1"/>
    <x v="2"/>
    <d v="2025-04-10T00:00:00"/>
    <x v="0"/>
    <x v="0"/>
    <s v="Corporate"/>
  </r>
  <r>
    <x v="2106"/>
    <s v="P1004"/>
    <n v="4"/>
    <n v="4982.47"/>
    <n v="11668.5"/>
    <n v="-41691.53"/>
    <x v="2"/>
    <x v="1"/>
    <x v="0"/>
    <d v="2025-04-29T00:00:00"/>
    <x v="0"/>
    <x v="0"/>
    <s v="Consumer"/>
  </r>
  <r>
    <x v="2107"/>
    <s v="P1004"/>
    <n v="3"/>
    <n v="4352.42"/>
    <n v="11668.5"/>
    <n v="-30653.08"/>
    <x v="1"/>
    <x v="1"/>
    <x v="0"/>
    <d v="2025-04-15T00:00:00"/>
    <x v="0"/>
    <x v="2"/>
    <s v="Consumer"/>
  </r>
  <r>
    <x v="2108"/>
    <s v="P1004"/>
    <n v="1"/>
    <n v="1491.04"/>
    <n v="11732.81"/>
    <n v="-10241.77"/>
    <x v="0"/>
    <x v="1"/>
    <x v="0"/>
    <d v="2025-04-14T00:00:00"/>
    <x v="0"/>
    <x v="0"/>
    <s v="Consumer"/>
  </r>
  <r>
    <x v="2109"/>
    <s v="P1005"/>
    <n v="4"/>
    <n v="33737.47"/>
    <n v="6453.17"/>
    <n v="7924.7900000000009"/>
    <x v="2"/>
    <x v="0"/>
    <x v="0"/>
    <d v="2025-04-03T00:00:00"/>
    <x v="0"/>
    <x v="0"/>
    <s v="Consumer"/>
  </r>
  <r>
    <x v="2110"/>
    <s v="P1005"/>
    <n v="3"/>
    <n v="24003.43"/>
    <n v="6453.17"/>
    <n v="4643.9199999999983"/>
    <x v="1"/>
    <x v="0"/>
    <x v="0"/>
    <d v="2025-04-14T00:00:00"/>
    <x v="0"/>
    <x v="0"/>
    <s v="Consumer"/>
  </r>
  <r>
    <x v="2111"/>
    <s v="P1005"/>
    <n v="4"/>
    <n v="40499.99"/>
    <n v="1759.1"/>
    <n v="33463.589999999997"/>
    <x v="0"/>
    <x v="0"/>
    <x v="0"/>
    <d v="2025-04-29T00:00:00"/>
    <x v="0"/>
    <x v="2"/>
    <s v="Consumer"/>
  </r>
  <r>
    <x v="2112"/>
    <s v="P1005"/>
    <n v="1"/>
    <n v="9603.17"/>
    <n v="1759.1"/>
    <n v="7844.07"/>
    <x v="0"/>
    <x v="0"/>
    <x v="2"/>
    <d v="2025-04-14T00:00:00"/>
    <x v="0"/>
    <x v="0"/>
    <s v="Corporate"/>
  </r>
  <r>
    <x v="2113"/>
    <s v="P1005"/>
    <n v="1"/>
    <n v="9380.6299999999992"/>
    <n v="1759.1"/>
    <n v="7621.5299999999988"/>
    <x v="0"/>
    <x v="0"/>
    <x v="0"/>
    <d v="2025-04-19T00:00:00"/>
    <x v="0"/>
    <x v="0"/>
    <s v="Consumer"/>
  </r>
  <r>
    <x v="2114"/>
    <s v="P1005"/>
    <n v="3"/>
    <n v="26190.16"/>
    <n v="1892.68"/>
    <n v="20512.12"/>
    <x v="0"/>
    <x v="0"/>
    <x v="2"/>
    <d v="2025-04-02T00:00:00"/>
    <x v="0"/>
    <x v="0"/>
    <s v="Corporate"/>
  </r>
  <r>
    <x v="2115"/>
    <s v="P1005"/>
    <n v="3"/>
    <n v="30407.29"/>
    <n v="1691.07"/>
    <n v="25334.080000000002"/>
    <x v="1"/>
    <x v="0"/>
    <x v="0"/>
    <d v="2025-04-14T00:00:00"/>
    <x v="0"/>
    <x v="2"/>
    <s v="Consumer"/>
  </r>
  <r>
    <x v="2116"/>
    <s v="P1005"/>
    <n v="2"/>
    <n v="19724.8"/>
    <n v="4591.42"/>
    <n v="10541.96"/>
    <x v="1"/>
    <x v="0"/>
    <x v="0"/>
    <d v="2025-04-08T00:00:00"/>
    <x v="0"/>
    <x v="0"/>
    <s v="Consumer"/>
  </r>
  <r>
    <x v="2117"/>
    <s v="P1005"/>
    <n v="2"/>
    <n v="18992.419999999998"/>
    <n v="5412.91"/>
    <n v="8166.5999999999985"/>
    <x v="1"/>
    <x v="0"/>
    <x v="0"/>
    <d v="2025-04-08T00:00:00"/>
    <x v="0"/>
    <x v="0"/>
    <s v="Consumer"/>
  </r>
  <r>
    <x v="2118"/>
    <s v="P1006"/>
    <n v="1"/>
    <n v="14651.21"/>
    <n v="6612.77"/>
    <n v="8038.4399999999987"/>
    <x v="0"/>
    <x v="2"/>
    <x v="1"/>
    <d v="2025-04-13T00:00:00"/>
    <x v="0"/>
    <x v="3"/>
    <s v="Small Business"/>
  </r>
  <r>
    <x v="2119"/>
    <s v="P1006"/>
    <n v="2"/>
    <n v="29029.09"/>
    <n v="1946.27"/>
    <n v="25136.55"/>
    <x v="1"/>
    <x v="2"/>
    <x v="1"/>
    <d v="2025-04-11T00:00:00"/>
    <x v="0"/>
    <x v="0"/>
    <s v="Small Business"/>
  </r>
  <r>
    <x v="2120"/>
    <s v="P1006"/>
    <n v="3"/>
    <n v="42098.79"/>
    <n v="9316.44"/>
    <n v="14149.470000000001"/>
    <x v="1"/>
    <x v="2"/>
    <x v="0"/>
    <d v="2025-04-08T00:00:00"/>
    <x v="0"/>
    <x v="0"/>
    <s v="Consumer"/>
  </r>
  <r>
    <x v="2121"/>
    <s v="P1007"/>
    <n v="2"/>
    <n v="22678.19"/>
    <n v="3075.85"/>
    <n v="16526.489999999998"/>
    <x v="2"/>
    <x v="0"/>
    <x v="0"/>
    <d v="2025-04-09T00:00:00"/>
    <x v="0"/>
    <x v="0"/>
    <s v="Consumer"/>
  </r>
  <r>
    <x v="2122"/>
    <s v="P1007"/>
    <n v="1"/>
    <n v="10127.06"/>
    <n v="10086.81"/>
    <n v="40.25"/>
    <x v="0"/>
    <x v="0"/>
    <x v="0"/>
    <d v="2025-04-24T00:00:00"/>
    <x v="0"/>
    <x v="0"/>
    <s v="Consumer"/>
  </r>
  <r>
    <x v="2123"/>
    <s v="P1007"/>
    <n v="2"/>
    <n v="19642.73"/>
    <n v="2249.48"/>
    <n v="15143.77"/>
    <x v="0"/>
    <x v="0"/>
    <x v="1"/>
    <d v="2025-04-15T00:00:00"/>
    <x v="0"/>
    <x v="1"/>
    <s v="Small Business"/>
  </r>
  <r>
    <x v="2124"/>
    <s v="P1007"/>
    <n v="2"/>
    <n v="18337.849999999999"/>
    <n v="6163.24"/>
    <n v="6011.369999999999"/>
    <x v="2"/>
    <x v="0"/>
    <x v="0"/>
    <d v="2025-04-15T00:00:00"/>
    <x v="0"/>
    <x v="0"/>
    <s v="Consumer"/>
  </r>
  <r>
    <x v="2125"/>
    <s v="P1007"/>
    <n v="3"/>
    <n v="33953.599999999999"/>
    <n v="6163.24"/>
    <n v="15463.879999999997"/>
    <x v="1"/>
    <x v="0"/>
    <x v="0"/>
    <d v="2025-04-15T00:00:00"/>
    <x v="0"/>
    <x v="0"/>
    <s v="Consumer"/>
  </r>
  <r>
    <x v="2126"/>
    <s v="P1007"/>
    <n v="2"/>
    <n v="17705.98"/>
    <n v="8177.04"/>
    <n v="1351.8999999999996"/>
    <x v="1"/>
    <x v="0"/>
    <x v="1"/>
    <d v="2025-04-13T00:00:00"/>
    <x v="0"/>
    <x v="0"/>
    <s v="Small Business"/>
  </r>
  <r>
    <x v="2127"/>
    <s v="P1007"/>
    <n v="4"/>
    <n v="34155.99"/>
    <n v="2935.19"/>
    <n v="22415.229999999996"/>
    <x v="2"/>
    <x v="0"/>
    <x v="0"/>
    <d v="2025-04-22T00:00:00"/>
    <x v="0"/>
    <x v="0"/>
    <s v="Consumer"/>
  </r>
  <r>
    <x v="2128"/>
    <s v="P1008"/>
    <n v="4"/>
    <n v="15380.98"/>
    <n v="7144.88"/>
    <n v="-13198.54"/>
    <x v="2"/>
    <x v="3"/>
    <x v="0"/>
    <d v="2025-08-25T00:00:00"/>
    <x v="1"/>
    <x v="0"/>
    <s v="Consumer"/>
  </r>
  <r>
    <x v="2129"/>
    <s v="P1008"/>
    <n v="3"/>
    <n v="12824.52"/>
    <n v="7014.31"/>
    <n v="-8218.41"/>
    <x v="1"/>
    <x v="3"/>
    <x v="1"/>
    <d v="2025-08-07T00:00:00"/>
    <x v="1"/>
    <x v="0"/>
    <s v="Small Business"/>
  </r>
  <r>
    <x v="2126"/>
    <s v="P1008"/>
    <n v="2"/>
    <n v="7930.63"/>
    <n v="9148.31"/>
    <n v="-10365.989999999998"/>
    <x v="0"/>
    <x v="3"/>
    <x v="1"/>
    <d v="2025-08-20T00:00:00"/>
    <x v="1"/>
    <x v="0"/>
    <s v="Small Business"/>
  </r>
  <r>
    <x v="2130"/>
    <s v="P1009"/>
    <n v="3"/>
    <n v="17085.63"/>
    <n v="1321.65"/>
    <n v="13120.68"/>
    <x v="1"/>
    <x v="1"/>
    <x v="0"/>
    <d v="2025-08-13T00:00:00"/>
    <x v="1"/>
    <x v="0"/>
    <s v="Consumer"/>
  </r>
  <r>
    <x v="2131"/>
    <s v="P1009"/>
    <n v="1"/>
    <n v="7598.71"/>
    <n v="10692.38"/>
    <n v="-3093.6699999999992"/>
    <x v="1"/>
    <x v="1"/>
    <x v="1"/>
    <d v="2025-08-02T00:00:00"/>
    <x v="1"/>
    <x v="0"/>
    <s v="Small Business"/>
  </r>
  <r>
    <x v="2132"/>
    <s v="P1009"/>
    <n v="1"/>
    <n v="5800.18"/>
    <n v="295.87"/>
    <n v="5504.31"/>
    <x v="1"/>
    <x v="1"/>
    <x v="1"/>
    <d v="2025-08-08T00:00:00"/>
    <x v="1"/>
    <x v="0"/>
    <s v="Small Business"/>
  </r>
  <r>
    <x v="2133"/>
    <s v="P1009"/>
    <n v="4"/>
    <n v="29987.54"/>
    <n v="474.93"/>
    <n v="28087.82"/>
    <x v="1"/>
    <x v="1"/>
    <x v="0"/>
    <d v="2025-08-23T00:00:00"/>
    <x v="1"/>
    <x v="0"/>
    <s v="Consumer"/>
  </r>
  <r>
    <x v="2134"/>
    <s v="P1009"/>
    <n v="1"/>
    <n v="7155.89"/>
    <n v="6380.88"/>
    <n v="775.01000000000022"/>
    <x v="1"/>
    <x v="1"/>
    <x v="2"/>
    <d v="2025-08-07T00:00:00"/>
    <x v="1"/>
    <x v="0"/>
    <s v="Corporate"/>
  </r>
  <r>
    <x v="2132"/>
    <s v="P1010"/>
    <n v="3"/>
    <n v="26255.45"/>
    <n v="9178.6"/>
    <n v="-1280.3500000000022"/>
    <x v="1"/>
    <x v="3"/>
    <x v="1"/>
    <d v="2025-08-07T00:00:00"/>
    <x v="1"/>
    <x v="0"/>
    <s v="Small Business"/>
  </r>
  <r>
    <x v="2094"/>
    <s v="P1010"/>
    <n v="3"/>
    <n v="25922.82"/>
    <n v="11367.74"/>
    <n v="-8180.4000000000015"/>
    <x v="0"/>
    <x v="3"/>
    <x v="2"/>
    <d v="2025-08-02T00:00:00"/>
    <x v="1"/>
    <x v="0"/>
    <s v="Corporate"/>
  </r>
  <r>
    <x v="2135"/>
    <s v="P1010"/>
    <n v="1"/>
    <n v="7301.24"/>
    <n v="6279.29"/>
    <n v="1021.9499999999998"/>
    <x v="1"/>
    <x v="3"/>
    <x v="0"/>
    <d v="2025-08-25T00:00:00"/>
    <x v="1"/>
    <x v="0"/>
    <s v="Consumer"/>
  </r>
  <r>
    <x v="2136"/>
    <s v="P1011"/>
    <n v="1"/>
    <n v="9547.6200000000008"/>
    <n v="1397.32"/>
    <n v="8150.3000000000011"/>
    <x v="2"/>
    <x v="0"/>
    <x v="0"/>
    <d v="2025-08-03T00:00:00"/>
    <x v="1"/>
    <x v="1"/>
    <s v="Consumer"/>
  </r>
  <r>
    <x v="2137"/>
    <s v="P1011"/>
    <n v="4"/>
    <n v="38377.129999999997"/>
    <n v="11668.5"/>
    <n v="-8296.8700000000026"/>
    <x v="0"/>
    <x v="0"/>
    <x v="1"/>
    <d v="2025-08-25T00:00:00"/>
    <x v="1"/>
    <x v="0"/>
    <s v="Small Business"/>
  </r>
  <r>
    <x v="2138"/>
    <s v="P1011"/>
    <n v="2"/>
    <n v="20100.82"/>
    <n v="1326.73"/>
    <n v="17447.36"/>
    <x v="1"/>
    <x v="0"/>
    <x v="2"/>
    <d v="2025-08-04T00:00:00"/>
    <x v="1"/>
    <x v="0"/>
    <s v="Corporate"/>
  </r>
  <r>
    <x v="2093"/>
    <s v="P1013"/>
    <n v="2"/>
    <n v="3719.11"/>
    <n v="6612.77"/>
    <n v="-9506.43"/>
    <x v="0"/>
    <x v="4"/>
    <x v="0"/>
    <d v="2025-08-03T00:00:00"/>
    <x v="1"/>
    <x v="0"/>
    <s v="Consumer"/>
  </r>
  <r>
    <x v="2139"/>
    <s v="P1013"/>
    <n v="2"/>
    <n v="3289.75"/>
    <n v="6612.77"/>
    <n v="-9935.7900000000009"/>
    <x v="0"/>
    <x v="4"/>
    <x v="2"/>
    <d v="2025-08-09T00:00:00"/>
    <x v="1"/>
    <x v="0"/>
    <s v="Corporate"/>
  </r>
  <r>
    <x v="2101"/>
    <s v="P1013"/>
    <n v="1"/>
    <n v="2042.44"/>
    <n v="5812.86"/>
    <n v="-3770.4199999999996"/>
    <x v="1"/>
    <x v="4"/>
    <x v="0"/>
    <d v="2025-08-06T00:00:00"/>
    <x v="1"/>
    <x v="0"/>
    <s v="Consumer"/>
  </r>
  <r>
    <x v="2116"/>
    <s v="P1013"/>
    <n v="2"/>
    <n v="3288.41"/>
    <n v="5812.86"/>
    <n v="-8337.31"/>
    <x v="0"/>
    <x v="4"/>
    <x v="0"/>
    <d v="2025-08-02T00:00:00"/>
    <x v="1"/>
    <x v="0"/>
    <s v="Consumer"/>
  </r>
  <r>
    <x v="2140"/>
    <s v="P1014"/>
    <n v="1"/>
    <n v="15964.64"/>
    <n v="4370.8"/>
    <n v="11593.84"/>
    <x v="1"/>
    <x v="5"/>
    <x v="0"/>
    <d v="2025-08-02T00:00:00"/>
    <x v="1"/>
    <x v="2"/>
    <s v="Consumer"/>
  </r>
  <r>
    <x v="2141"/>
    <s v="P1014"/>
    <n v="2"/>
    <n v="26200.69"/>
    <n v="6163.24"/>
    <n v="13874.21"/>
    <x v="0"/>
    <x v="5"/>
    <x v="1"/>
    <d v="2025-08-25T00:00:00"/>
    <x v="1"/>
    <x v="0"/>
    <s v="Small Business"/>
  </r>
  <r>
    <x v="2142"/>
    <s v="P1015"/>
    <n v="2"/>
    <n v="765.93"/>
    <n v="6579.03"/>
    <n v="-12392.13"/>
    <x v="1"/>
    <x v="5"/>
    <x v="0"/>
    <d v="2025-12-03T00:00:00"/>
    <x v="2"/>
    <x v="3"/>
    <s v="Consumer"/>
  </r>
  <r>
    <x v="2143"/>
    <s v="P1015"/>
    <n v="2"/>
    <n v="818.98"/>
    <n v="6579.03"/>
    <n v="-12339.08"/>
    <x v="2"/>
    <x v="5"/>
    <x v="0"/>
    <d v="2025-12-30T00:00:00"/>
    <x v="2"/>
    <x v="0"/>
    <s v="Consumer"/>
  </r>
  <r>
    <x v="2144"/>
    <s v="P1015"/>
    <n v="3"/>
    <n v="1286.6400000000001"/>
    <n v="7014.31"/>
    <n v="-19756.29"/>
    <x v="1"/>
    <x v="5"/>
    <x v="2"/>
    <d v="2025-12-23T00:00:00"/>
    <x v="2"/>
    <x v="0"/>
    <s v="Corporate"/>
  </r>
  <r>
    <x v="2118"/>
    <s v="P1016"/>
    <n v="1"/>
    <n v="5499.67"/>
    <n v="4806.74"/>
    <n v="692.93000000000029"/>
    <x v="2"/>
    <x v="0"/>
    <x v="1"/>
    <d v="2025-12-24T00:00:00"/>
    <x v="2"/>
    <x v="3"/>
    <s v="Small Business"/>
  </r>
  <r>
    <x v="2145"/>
    <s v="P1016"/>
    <n v="1"/>
    <n v="5625.24"/>
    <n v="680.62"/>
    <n v="4944.62"/>
    <x v="2"/>
    <x v="0"/>
    <x v="2"/>
    <d v="2025-12-23T00:00:00"/>
    <x v="2"/>
    <x v="0"/>
    <s v="Corporate"/>
  </r>
  <r>
    <x v="2146"/>
    <s v="P1016"/>
    <n v="1"/>
    <n v="5492.12"/>
    <n v="4176.26"/>
    <n v="1315.8599999999997"/>
    <x v="1"/>
    <x v="0"/>
    <x v="0"/>
    <d v="2025-12-27T00:00:00"/>
    <x v="2"/>
    <x v="0"/>
    <s v="Consumer"/>
  </r>
  <r>
    <x v="2147"/>
    <s v="P1017"/>
    <n v="4"/>
    <n v="2594.42"/>
    <n v="4722.6099999999997"/>
    <n v="-16296.019999999999"/>
    <x v="1"/>
    <x v="2"/>
    <x v="1"/>
    <d v="2025-12-09T00:00:00"/>
    <x v="2"/>
    <x v="0"/>
    <s v="Small Business"/>
  </r>
  <r>
    <x v="2148"/>
    <s v="P1017"/>
    <n v="1"/>
    <n v="606.57000000000005"/>
    <n v="10188.6"/>
    <n v="-9582.0300000000007"/>
    <x v="1"/>
    <x v="2"/>
    <x v="0"/>
    <d v="2025-12-31T00:00:00"/>
    <x v="2"/>
    <x v="0"/>
    <s v="Consumer"/>
  </r>
  <r>
    <x v="2149"/>
    <s v="P1017"/>
    <n v="3"/>
    <n v="1729.88"/>
    <n v="7025.62"/>
    <n v="-19346.98"/>
    <x v="0"/>
    <x v="2"/>
    <x v="0"/>
    <d v="2025-12-02T00:00:00"/>
    <x v="2"/>
    <x v="0"/>
    <s v="Consumer"/>
  </r>
  <r>
    <x v="2150"/>
    <s v="P1017"/>
    <n v="1"/>
    <n v="550.76"/>
    <n v="6782.31"/>
    <n v="-6231.55"/>
    <x v="1"/>
    <x v="2"/>
    <x v="2"/>
    <d v="2025-12-03T00:00:00"/>
    <x v="2"/>
    <x v="0"/>
    <s v="Corporate"/>
  </r>
  <r>
    <x v="2151"/>
    <s v="P1018"/>
    <n v="4"/>
    <n v="27041.52"/>
    <n v="11732.81"/>
    <n v="-19889.719999999998"/>
    <x v="2"/>
    <x v="1"/>
    <x v="0"/>
    <d v="2025-12-03T00:00:00"/>
    <x v="2"/>
    <x v="0"/>
    <s v="Consumer"/>
  </r>
  <r>
    <x v="2136"/>
    <s v="P1018"/>
    <n v="4"/>
    <n v="29812.69"/>
    <n v="1759.1"/>
    <n v="22776.29"/>
    <x v="0"/>
    <x v="1"/>
    <x v="0"/>
    <d v="2025-12-25T00:00:00"/>
    <x v="2"/>
    <x v="1"/>
    <s v="Consumer"/>
  </r>
  <r>
    <x v="2152"/>
    <s v="P1018"/>
    <n v="1"/>
    <n v="6531.59"/>
    <n v="2625.04"/>
    <n v="3906.55"/>
    <x v="1"/>
    <x v="1"/>
    <x v="2"/>
    <d v="2025-12-13T00:00:00"/>
    <x v="2"/>
    <x v="0"/>
    <s v="Corporate"/>
  </r>
  <r>
    <x v="2099"/>
    <s v="P1018"/>
    <n v="3"/>
    <n v="18538.05"/>
    <n v="2625.04"/>
    <n v="10662.93"/>
    <x v="1"/>
    <x v="1"/>
    <x v="0"/>
    <d v="2025-12-25T00:00:00"/>
    <x v="2"/>
    <x v="0"/>
    <s v="Consumer"/>
  </r>
  <r>
    <x v="2153"/>
    <s v="P1018"/>
    <n v="2"/>
    <n v="11715.86"/>
    <n v="11118.8"/>
    <n v="-10521.739999999998"/>
    <x v="0"/>
    <x v="1"/>
    <x v="0"/>
    <d v="2025-12-01T00:00:00"/>
    <x v="2"/>
    <x v="0"/>
    <s v="Consumer"/>
  </r>
  <r>
    <x v="2154"/>
    <s v="P1019"/>
    <n v="4"/>
    <n v="39257.57"/>
    <n v="1195.19"/>
    <n v="34476.81"/>
    <x v="0"/>
    <x v="3"/>
    <x v="0"/>
    <d v="2025-12-08T00:00:00"/>
    <x v="2"/>
    <x v="0"/>
    <s v="Consumer"/>
  </r>
  <r>
    <x v="2155"/>
    <s v="P1019"/>
    <n v="3"/>
    <n v="30089.32"/>
    <n v="1946.27"/>
    <n v="24250.510000000002"/>
    <x v="1"/>
    <x v="3"/>
    <x v="0"/>
    <d v="2025-12-31T00:00:00"/>
    <x v="2"/>
    <x v="0"/>
    <s v="Consumer"/>
  </r>
  <r>
    <x v="2156"/>
    <s v="P1019"/>
    <n v="2"/>
    <n v="19256.169999999998"/>
    <n v="11764.29"/>
    <n v="-4272.4100000000035"/>
    <x v="0"/>
    <x v="3"/>
    <x v="0"/>
    <d v="2025-12-28T00:00:00"/>
    <x v="2"/>
    <x v="0"/>
    <s v="Consumer"/>
  </r>
  <r>
    <x v="2157"/>
    <s v="P1021"/>
    <n v="4"/>
    <n v="13203.76"/>
    <n v="5483.96"/>
    <n v="-8732.08"/>
    <x v="1"/>
    <x v="3"/>
    <x v="0"/>
    <d v="2025-02-01T00:00:00"/>
    <x v="3"/>
    <x v="0"/>
    <s v="Consumer"/>
  </r>
  <r>
    <x v="2158"/>
    <s v="P1021"/>
    <n v="3"/>
    <n v="7861.36"/>
    <n v="295.87"/>
    <n v="6973.75"/>
    <x v="0"/>
    <x v="3"/>
    <x v="2"/>
    <d v="2025-02-21T00:00:00"/>
    <x v="3"/>
    <x v="1"/>
    <s v="Corporate"/>
  </r>
  <r>
    <x v="2159"/>
    <s v="P1022"/>
    <n v="1"/>
    <n v="12757.82"/>
    <n v="11367.74"/>
    <n v="1390.08"/>
    <x v="0"/>
    <x v="1"/>
    <x v="0"/>
    <d v="2025-02-24T00:00:00"/>
    <x v="3"/>
    <x v="0"/>
    <s v="Consumer"/>
  </r>
  <r>
    <x v="2160"/>
    <s v="P1022"/>
    <n v="2"/>
    <n v="22285.13"/>
    <n v="6279.29"/>
    <n v="9726.5500000000011"/>
    <x v="1"/>
    <x v="1"/>
    <x v="1"/>
    <d v="2025-02-13T00:00:00"/>
    <x v="3"/>
    <x v="3"/>
    <s v="Small Business"/>
  </r>
  <r>
    <x v="2161"/>
    <s v="P1022"/>
    <n v="2"/>
    <n v="24533.25"/>
    <n v="1349.93"/>
    <n v="21833.39"/>
    <x v="1"/>
    <x v="1"/>
    <x v="2"/>
    <d v="2025-02-20T00:00:00"/>
    <x v="3"/>
    <x v="0"/>
    <s v="Corporate"/>
  </r>
  <r>
    <x v="2162"/>
    <s v="P1022"/>
    <n v="3"/>
    <n v="27361.95"/>
    <n v="10124.42"/>
    <n v="-3011.3100000000013"/>
    <x v="0"/>
    <x v="1"/>
    <x v="2"/>
    <d v="2025-02-14T00:00:00"/>
    <x v="3"/>
    <x v="0"/>
    <s v="Corporate"/>
  </r>
  <r>
    <x v="2163"/>
    <s v="P1022"/>
    <n v="2"/>
    <n v="19678.560000000001"/>
    <n v="7025.62"/>
    <n v="5627.3200000000015"/>
    <x v="0"/>
    <x v="1"/>
    <x v="0"/>
    <d v="2025-02-16T00:00:00"/>
    <x v="3"/>
    <x v="0"/>
    <s v="Consumer"/>
  </r>
  <r>
    <x v="2164"/>
    <s v="P1023"/>
    <n v="2"/>
    <n v="2194.2600000000002"/>
    <n v="11732.81"/>
    <n v="-21271.360000000001"/>
    <x v="1"/>
    <x v="5"/>
    <x v="0"/>
    <d v="2025-02-12T00:00:00"/>
    <x v="3"/>
    <x v="0"/>
    <s v="Consumer"/>
  </r>
  <r>
    <x v="2165"/>
    <s v="P1023"/>
    <n v="4"/>
    <n v="4484.3100000000004"/>
    <n v="5057.68"/>
    <n v="-15746.41"/>
    <x v="0"/>
    <x v="5"/>
    <x v="0"/>
    <d v="2025-02-26T00:00:00"/>
    <x v="3"/>
    <x v="0"/>
    <s v="Consumer"/>
  </r>
  <r>
    <x v="2166"/>
    <s v="P1023"/>
    <n v="4"/>
    <n v="4366.92"/>
    <n v="3861.49"/>
    <n v="-11079.039999999999"/>
    <x v="0"/>
    <x v="5"/>
    <x v="0"/>
    <d v="2025-02-13T00:00:00"/>
    <x v="3"/>
    <x v="0"/>
    <s v="Consumer"/>
  </r>
  <r>
    <x v="2167"/>
    <s v="P1024"/>
    <n v="1"/>
    <n v="11506.21"/>
    <n v="4591.42"/>
    <n v="6914.7899999999991"/>
    <x v="0"/>
    <x v="2"/>
    <x v="1"/>
    <d v="2025-02-15T00:00:00"/>
    <x v="3"/>
    <x v="0"/>
    <s v="Small Business"/>
  </r>
  <r>
    <x v="2105"/>
    <s v="P1024"/>
    <n v="1"/>
    <n v="11650.51"/>
    <n v="11939.07"/>
    <n v="-288.55999999999949"/>
    <x v="2"/>
    <x v="2"/>
    <x v="2"/>
    <d v="2025-02-11T00:00:00"/>
    <x v="3"/>
    <x v="0"/>
    <s v="Corporate"/>
  </r>
  <r>
    <x v="2168"/>
    <s v="P1024"/>
    <n v="1"/>
    <n v="11894.92"/>
    <n v="7341.5"/>
    <n v="4553.42"/>
    <x v="0"/>
    <x v="2"/>
    <x v="0"/>
    <d v="2025-02-15T00:00:00"/>
    <x v="3"/>
    <x v="0"/>
    <s v="Consumer"/>
  </r>
  <r>
    <x v="2169"/>
    <s v="P1024"/>
    <n v="4"/>
    <n v="47488.73"/>
    <n v="5812.86"/>
    <n v="24237.290000000005"/>
    <x v="2"/>
    <x v="2"/>
    <x v="0"/>
    <d v="2025-02-18T00:00:00"/>
    <x v="3"/>
    <x v="0"/>
    <s v="Consumer"/>
  </r>
  <r>
    <x v="2170"/>
    <s v="P1024"/>
    <n v="2"/>
    <n v="28248.11"/>
    <n v="5812.86"/>
    <n v="16622.39"/>
    <x v="2"/>
    <x v="2"/>
    <x v="1"/>
    <d v="2025-02-20T00:00:00"/>
    <x v="3"/>
    <x v="0"/>
    <s v="Small Business"/>
  </r>
  <r>
    <x v="2171"/>
    <s v="P1025"/>
    <n v="2"/>
    <n v="30469.46"/>
    <n v="2144.79"/>
    <n v="26179.879999999997"/>
    <x v="2"/>
    <x v="1"/>
    <x v="0"/>
    <d v="2025-02-11T00:00:00"/>
    <x v="3"/>
    <x v="0"/>
    <s v="Consumer"/>
  </r>
  <r>
    <x v="2150"/>
    <s v="P1025"/>
    <n v="1"/>
    <n v="17251.560000000001"/>
    <n v="8177.04"/>
    <n v="9074.52"/>
    <x v="1"/>
    <x v="1"/>
    <x v="2"/>
    <d v="2025-02-27T00:00:00"/>
    <x v="3"/>
    <x v="0"/>
    <s v="Corporate"/>
  </r>
  <r>
    <x v="2172"/>
    <s v="P1025"/>
    <n v="3"/>
    <n v="45787.35"/>
    <n v="4740.6000000000004"/>
    <n v="31565.549999999996"/>
    <x v="1"/>
    <x v="1"/>
    <x v="2"/>
    <d v="2025-01-19T00:00:00"/>
    <x v="4"/>
    <x v="3"/>
    <s v="Corporate"/>
  </r>
  <r>
    <x v="2173"/>
    <s v="P1026"/>
    <n v="3"/>
    <n v="18087.3"/>
    <n v="4740.6000000000004"/>
    <n v="3865.4999999999982"/>
    <x v="0"/>
    <x v="3"/>
    <x v="2"/>
    <d v="2025-01-09T00:00:00"/>
    <x v="4"/>
    <x v="0"/>
    <s v="Corporate"/>
  </r>
  <r>
    <x v="2174"/>
    <s v="P1026"/>
    <n v="3"/>
    <n v="17820.53"/>
    <n v="6579.03"/>
    <n v="-1916.5600000000013"/>
    <x v="2"/>
    <x v="3"/>
    <x v="0"/>
    <d v="2025-01-01T00:00:00"/>
    <x v="4"/>
    <x v="0"/>
    <s v="Consumer"/>
  </r>
  <r>
    <x v="2175"/>
    <s v="P1026"/>
    <n v="1"/>
    <n v="5087.32"/>
    <n v="7144.88"/>
    <n v="-2057.5600000000004"/>
    <x v="0"/>
    <x v="3"/>
    <x v="0"/>
    <d v="2025-01-15T00:00:00"/>
    <x v="4"/>
    <x v="1"/>
    <s v="Consumer"/>
  </r>
  <r>
    <x v="2176"/>
    <s v="P1026"/>
    <n v="3"/>
    <n v="16483.080000000002"/>
    <n v="4703.24"/>
    <n v="2373.3600000000024"/>
    <x v="0"/>
    <x v="3"/>
    <x v="0"/>
    <d v="2025-01-19T00:00:00"/>
    <x v="4"/>
    <x v="3"/>
    <s v="Consumer"/>
  </r>
  <r>
    <x v="2177"/>
    <s v="P1026"/>
    <n v="2"/>
    <n v="13499.47"/>
    <n v="5483.96"/>
    <n v="2531.5499999999993"/>
    <x v="1"/>
    <x v="3"/>
    <x v="2"/>
    <d v="2025-01-06T00:00:00"/>
    <x v="4"/>
    <x v="0"/>
    <s v="Corporate"/>
  </r>
  <r>
    <x v="2178"/>
    <s v="P1026"/>
    <n v="1"/>
    <n v="5041.03"/>
    <n v="5483.96"/>
    <n v="-442.93000000000029"/>
    <x v="2"/>
    <x v="3"/>
    <x v="0"/>
    <d v="2025-01-29T00:00:00"/>
    <x v="4"/>
    <x v="0"/>
    <s v="Consumer"/>
  </r>
  <r>
    <x v="2179"/>
    <s v="P1027"/>
    <n v="4"/>
    <n v="35135.43"/>
    <n v="474.93"/>
    <n v="33235.71"/>
    <x v="0"/>
    <x v="0"/>
    <x v="0"/>
    <d v="2025-01-30T00:00:00"/>
    <x v="4"/>
    <x v="0"/>
    <s v="Consumer"/>
  </r>
  <r>
    <x v="2180"/>
    <s v="P1027"/>
    <n v="1"/>
    <n v="9543.5"/>
    <n v="6213.42"/>
    <n v="3330.08"/>
    <x v="0"/>
    <x v="0"/>
    <x v="0"/>
    <d v="2025-01-31T00:00:00"/>
    <x v="4"/>
    <x v="0"/>
    <s v="Consumer"/>
  </r>
  <r>
    <x v="2181"/>
    <s v="P1028"/>
    <n v="2"/>
    <n v="13721.57"/>
    <n v="9178.6"/>
    <n v="-4635.630000000001"/>
    <x v="1"/>
    <x v="4"/>
    <x v="2"/>
    <d v="2025-01-02T00:00:00"/>
    <x v="4"/>
    <x v="0"/>
    <s v="Corporate"/>
  </r>
  <r>
    <x v="2182"/>
    <s v="P1028"/>
    <n v="4"/>
    <n v="26372.93"/>
    <n v="229.52"/>
    <n v="25454.85"/>
    <x v="1"/>
    <x v="4"/>
    <x v="0"/>
    <d v="2025-01-29T00:00:00"/>
    <x v="4"/>
    <x v="0"/>
    <s v="Consumer"/>
  </r>
  <r>
    <x v="2183"/>
    <s v="P1028"/>
    <n v="1"/>
    <n v="7530.13"/>
    <n v="9531.89"/>
    <n v="-2001.7599999999993"/>
    <x v="1"/>
    <x v="4"/>
    <x v="0"/>
    <d v="2025-01-22T00:00:00"/>
    <x v="4"/>
    <x v="0"/>
    <s v="Consumer"/>
  </r>
  <r>
    <x v="2184"/>
    <s v="P1028"/>
    <n v="1"/>
    <n v="5395.26"/>
    <n v="1349.93"/>
    <n v="4045.33"/>
    <x v="2"/>
    <x v="4"/>
    <x v="0"/>
    <d v="2025-01-01T00:00:00"/>
    <x v="4"/>
    <x v="0"/>
    <s v="Consumer"/>
  </r>
  <r>
    <x v="2185"/>
    <s v="P1028"/>
    <n v="1"/>
    <n v="6629.34"/>
    <n v="6443.36"/>
    <n v="185.98000000000047"/>
    <x v="0"/>
    <x v="4"/>
    <x v="2"/>
    <d v="2025-01-25T00:00:00"/>
    <x v="4"/>
    <x v="1"/>
    <s v="Corporate"/>
  </r>
  <r>
    <x v="2186"/>
    <s v="P1028"/>
    <n v="1"/>
    <n v="7347.92"/>
    <n v="6443.36"/>
    <n v="904.5600000000004"/>
    <x v="2"/>
    <x v="4"/>
    <x v="1"/>
    <d v="2025-01-29T00:00:00"/>
    <x v="4"/>
    <x v="0"/>
    <s v="Small Business"/>
  </r>
  <r>
    <x v="2187"/>
    <s v="P1028"/>
    <n v="4"/>
    <n v="28665.46"/>
    <n v="10124.42"/>
    <n v="-11832.220000000001"/>
    <x v="0"/>
    <x v="4"/>
    <x v="0"/>
    <d v="2025-01-09T00:00:00"/>
    <x v="4"/>
    <x v="0"/>
    <s v="Consumer"/>
  </r>
  <r>
    <x v="2188"/>
    <s v="P1029"/>
    <n v="4"/>
    <n v="1469.22"/>
    <n v="11732.81"/>
    <n v="-45462.02"/>
    <x v="1"/>
    <x v="1"/>
    <x v="2"/>
    <d v="2025-01-24T00:00:00"/>
    <x v="4"/>
    <x v="0"/>
    <s v="Corporate"/>
  </r>
  <r>
    <x v="2189"/>
    <s v="P1029"/>
    <n v="4"/>
    <n v="1284.93"/>
    <n v="11732.81"/>
    <n v="-45646.31"/>
    <x v="1"/>
    <x v="1"/>
    <x v="0"/>
    <d v="2025-01-29T00:00:00"/>
    <x v="4"/>
    <x v="0"/>
    <s v="Consumer"/>
  </r>
  <r>
    <x v="2190"/>
    <s v="P1029"/>
    <n v="4"/>
    <n v="1403.32"/>
    <n v="1759.1"/>
    <n v="-5633.08"/>
    <x v="1"/>
    <x v="1"/>
    <x v="0"/>
    <d v="2025-01-10T00:00:00"/>
    <x v="4"/>
    <x v="0"/>
    <s v="Consumer"/>
  </r>
  <r>
    <x v="2150"/>
    <s v="P1029"/>
    <n v="4"/>
    <n v="1172.79"/>
    <n v="1326.73"/>
    <n v="-4134.13"/>
    <x v="0"/>
    <x v="1"/>
    <x v="2"/>
    <d v="2025-01-25T00:00:00"/>
    <x v="4"/>
    <x v="0"/>
    <s v="Corporate"/>
  </r>
  <r>
    <x v="2191"/>
    <s v="P1029"/>
    <n v="1"/>
    <n v="367.19"/>
    <n v="2625.04"/>
    <n v="-2257.85"/>
    <x v="0"/>
    <x v="1"/>
    <x v="0"/>
    <d v="2025-01-17T00:00:00"/>
    <x v="4"/>
    <x v="0"/>
    <s v="Consumer"/>
  </r>
  <r>
    <x v="2192"/>
    <s v="P1030"/>
    <n v="1"/>
    <n v="6478.29"/>
    <n v="3861.49"/>
    <n v="2616.8000000000002"/>
    <x v="1"/>
    <x v="1"/>
    <x v="0"/>
    <d v="2025-01-14T00:00:00"/>
    <x v="4"/>
    <x v="0"/>
    <s v="Consumer"/>
  </r>
  <r>
    <x v="2193"/>
    <s v="P1030"/>
    <n v="4"/>
    <n v="25622.43"/>
    <n v="3861.49"/>
    <n v="10176.470000000001"/>
    <x v="2"/>
    <x v="1"/>
    <x v="2"/>
    <d v="2025-01-07T00:00:00"/>
    <x v="4"/>
    <x v="0"/>
    <s v="Corporate"/>
  </r>
  <r>
    <x v="2194"/>
    <s v="P1030"/>
    <n v="3"/>
    <n v="18479.169999999998"/>
    <n v="1691.07"/>
    <n v="13405.96"/>
    <x v="2"/>
    <x v="1"/>
    <x v="0"/>
    <d v="2025-01-06T00:00:00"/>
    <x v="4"/>
    <x v="0"/>
    <s v="Consumer"/>
  </r>
  <r>
    <x v="2155"/>
    <s v="P1030"/>
    <n v="4"/>
    <n v="25810.62"/>
    <n v="4539.2"/>
    <n v="7653.82"/>
    <x v="2"/>
    <x v="1"/>
    <x v="0"/>
    <d v="2025-01-05T00:00:00"/>
    <x v="4"/>
    <x v="0"/>
    <s v="Consumer"/>
  </r>
  <r>
    <x v="2195"/>
    <s v="P1030"/>
    <n v="4"/>
    <n v="25807.84"/>
    <n v="4591.42"/>
    <n v="7442.16"/>
    <x v="2"/>
    <x v="1"/>
    <x v="0"/>
    <d v="2025-01-11T00:00:00"/>
    <x v="4"/>
    <x v="0"/>
    <s v="Consumer"/>
  </r>
  <r>
    <x v="2196"/>
    <s v="P1031"/>
    <n v="4"/>
    <n v="54567.97"/>
    <n v="6612.77"/>
    <n v="28116.89"/>
    <x v="0"/>
    <x v="2"/>
    <x v="2"/>
    <d v="2025-01-16T00:00:00"/>
    <x v="4"/>
    <x v="0"/>
    <s v="Corporate"/>
  </r>
  <r>
    <x v="2197"/>
    <s v="P1031"/>
    <n v="2"/>
    <n v="22980.03"/>
    <n v="9316.44"/>
    <n v="4347.1499999999978"/>
    <x v="1"/>
    <x v="2"/>
    <x v="0"/>
    <d v="2025-01-27T00:00:00"/>
    <x v="4"/>
    <x v="0"/>
    <s v="Consumer"/>
  </r>
  <r>
    <x v="2163"/>
    <s v="P1031"/>
    <n v="2"/>
    <n v="26484.09"/>
    <n v="9316.44"/>
    <n v="7851.2099999999991"/>
    <x v="1"/>
    <x v="2"/>
    <x v="0"/>
    <d v="2025-01-01T00:00:00"/>
    <x v="4"/>
    <x v="0"/>
    <s v="Consumer"/>
  </r>
  <r>
    <x v="2198"/>
    <s v="P1033"/>
    <n v="3"/>
    <n v="5715.43"/>
    <n v="6579.03"/>
    <n v="-14021.66"/>
    <x v="0"/>
    <x v="1"/>
    <x v="0"/>
    <d v="2025-07-22T00:00:00"/>
    <x v="5"/>
    <x v="1"/>
    <s v="Consumer"/>
  </r>
  <r>
    <x v="2199"/>
    <s v="P1034"/>
    <n v="2"/>
    <n v="29395.98"/>
    <n v="7144.88"/>
    <n v="15106.22"/>
    <x v="2"/>
    <x v="3"/>
    <x v="2"/>
    <d v="2025-07-04T00:00:00"/>
    <x v="5"/>
    <x v="0"/>
    <s v="Corporate"/>
  </r>
  <r>
    <x v="2200"/>
    <s v="P1034"/>
    <n v="1"/>
    <n v="15510.35"/>
    <n v="2831.41"/>
    <n v="12678.94"/>
    <x v="1"/>
    <x v="3"/>
    <x v="2"/>
    <d v="2025-07-19T00:00:00"/>
    <x v="5"/>
    <x v="1"/>
    <s v="Corporate"/>
  </r>
  <r>
    <x v="2201"/>
    <s v="P1034"/>
    <n v="1"/>
    <n v="13781.98"/>
    <n v="4703.24"/>
    <n v="9078.74"/>
    <x v="0"/>
    <x v="3"/>
    <x v="0"/>
    <d v="2025-07-29T00:00:00"/>
    <x v="5"/>
    <x v="0"/>
    <s v="Consumer"/>
  </r>
  <r>
    <x v="2202"/>
    <s v="P1034"/>
    <n v="4"/>
    <n v="54603.93"/>
    <n v="7014.31"/>
    <n v="26546.69"/>
    <x v="1"/>
    <x v="3"/>
    <x v="2"/>
    <d v="2025-07-23T00:00:00"/>
    <x v="5"/>
    <x v="0"/>
    <s v="Corporate"/>
  </r>
  <r>
    <x v="2203"/>
    <s v="P1034"/>
    <n v="4"/>
    <n v="49535.86"/>
    <n v="295.87"/>
    <n v="48352.38"/>
    <x v="2"/>
    <x v="3"/>
    <x v="2"/>
    <d v="2025-07-17T00:00:00"/>
    <x v="5"/>
    <x v="0"/>
    <s v="Corporate"/>
  </r>
  <r>
    <x v="2204"/>
    <s v="P1034"/>
    <n v="2"/>
    <n v="29593.88"/>
    <n v="6213.42"/>
    <n v="17167.04"/>
    <x v="0"/>
    <x v="3"/>
    <x v="1"/>
    <d v="2025-07-07T00:00:00"/>
    <x v="5"/>
    <x v="0"/>
    <s v="Small Business"/>
  </r>
  <r>
    <x v="2205"/>
    <s v="P1034"/>
    <n v="4"/>
    <n v="60197.34"/>
    <n v="6213.42"/>
    <n v="35343.659999999996"/>
    <x v="0"/>
    <x v="3"/>
    <x v="2"/>
    <d v="2025-07-21T00:00:00"/>
    <x v="5"/>
    <x v="0"/>
    <s v="Corporate"/>
  </r>
  <r>
    <x v="2206"/>
    <s v="P1035"/>
    <n v="1"/>
    <n v="10614.83"/>
    <n v="9178.6"/>
    <n v="1436.2299999999996"/>
    <x v="1"/>
    <x v="4"/>
    <x v="2"/>
    <d v="2025-07-03T00:00:00"/>
    <x v="5"/>
    <x v="0"/>
    <s v="Corporate"/>
  </r>
  <r>
    <x v="2207"/>
    <s v="P1035"/>
    <n v="2"/>
    <n v="15450.91"/>
    <n v="6279.29"/>
    <n v="2892.33"/>
    <x v="0"/>
    <x v="4"/>
    <x v="0"/>
    <d v="2025-07-29T00:00:00"/>
    <x v="5"/>
    <x v="0"/>
    <s v="Consumer"/>
  </r>
  <r>
    <x v="2112"/>
    <s v="P1036"/>
    <n v="1"/>
    <n v="15513.1"/>
    <n v="6443.36"/>
    <n v="9069.7400000000016"/>
    <x v="2"/>
    <x v="2"/>
    <x v="2"/>
    <d v="2025-07-24T00:00:00"/>
    <x v="5"/>
    <x v="0"/>
    <s v="Corporate"/>
  </r>
  <r>
    <x v="2208"/>
    <s v="P1036"/>
    <n v="2"/>
    <n v="26473.25"/>
    <n v="6782.31"/>
    <n v="12908.63"/>
    <x v="0"/>
    <x v="2"/>
    <x v="0"/>
    <d v="2025-07-15T00:00:00"/>
    <x v="5"/>
    <x v="0"/>
    <s v="Consumer"/>
  </r>
  <r>
    <x v="2170"/>
    <s v="P1036"/>
    <n v="3"/>
    <n v="47841.46"/>
    <n v="2857.57"/>
    <n v="39268.75"/>
    <x v="2"/>
    <x v="2"/>
    <x v="1"/>
    <d v="2025-07-04T00:00:00"/>
    <x v="5"/>
    <x v="0"/>
    <s v="Small Business"/>
  </r>
  <r>
    <x v="2209"/>
    <s v="P1036"/>
    <n v="2"/>
    <n v="31675.83"/>
    <n v="2857.57"/>
    <n v="25960.690000000002"/>
    <x v="0"/>
    <x v="2"/>
    <x v="2"/>
    <d v="2025-07-17T00:00:00"/>
    <x v="5"/>
    <x v="0"/>
    <s v="Corporate"/>
  </r>
  <r>
    <x v="2210"/>
    <s v="P1037"/>
    <n v="4"/>
    <n v="33109.660000000003"/>
    <n v="5057.68"/>
    <n v="12878.940000000002"/>
    <x v="0"/>
    <x v="3"/>
    <x v="2"/>
    <d v="2025-07-30T00:00:00"/>
    <x v="5"/>
    <x v="0"/>
    <s v="Corporate"/>
  </r>
  <r>
    <x v="2163"/>
    <s v="P1037"/>
    <n v="4"/>
    <n v="41903.22"/>
    <n v="3861.49"/>
    <n v="26457.260000000002"/>
    <x v="1"/>
    <x v="3"/>
    <x v="0"/>
    <d v="2025-07-10T00:00:00"/>
    <x v="5"/>
    <x v="0"/>
    <s v="Consumer"/>
  </r>
  <r>
    <x v="2211"/>
    <s v="P1038"/>
    <n v="1"/>
    <n v="8139.11"/>
    <n v="1892.68"/>
    <n v="6246.4299999999994"/>
    <x v="0"/>
    <x v="0"/>
    <x v="0"/>
    <d v="2025-07-04T00:00:00"/>
    <x v="5"/>
    <x v="0"/>
    <s v="Consumer"/>
  </r>
  <r>
    <x v="2212"/>
    <s v="P1038"/>
    <n v="2"/>
    <n v="21940.46"/>
    <n v="5931.04"/>
    <n v="10078.379999999999"/>
    <x v="0"/>
    <x v="0"/>
    <x v="2"/>
    <d v="2025-07-27T00:00:00"/>
    <x v="5"/>
    <x v="0"/>
    <s v="Corporate"/>
  </r>
  <r>
    <x v="2213"/>
    <s v="P1038"/>
    <n v="4"/>
    <n v="42929.33"/>
    <n v="11939.07"/>
    <n v="-4826.9499999999971"/>
    <x v="0"/>
    <x v="0"/>
    <x v="1"/>
    <d v="2025-07-30T00:00:00"/>
    <x v="5"/>
    <x v="2"/>
    <s v="Small Business"/>
  </r>
  <r>
    <x v="2214"/>
    <s v="P1038"/>
    <n v="1"/>
    <n v="8204.2199999999993"/>
    <n v="7341.5"/>
    <n v="862.71999999999935"/>
    <x v="1"/>
    <x v="0"/>
    <x v="1"/>
    <d v="2025-07-24T00:00:00"/>
    <x v="5"/>
    <x v="0"/>
    <s v="Small Business"/>
  </r>
  <r>
    <x v="2178"/>
    <s v="P1038"/>
    <n v="3"/>
    <n v="28193.52"/>
    <n v="516.61"/>
    <n v="26643.690000000002"/>
    <x v="2"/>
    <x v="0"/>
    <x v="0"/>
    <d v="2025-07-01T00:00:00"/>
    <x v="5"/>
    <x v="0"/>
    <s v="Consumer"/>
  </r>
  <r>
    <x v="2130"/>
    <s v="P1039"/>
    <n v="2"/>
    <n v="3679.16"/>
    <n v="11764.29"/>
    <n v="-19849.420000000002"/>
    <x v="0"/>
    <x v="2"/>
    <x v="0"/>
    <d v="2025-07-02T00:00:00"/>
    <x v="5"/>
    <x v="0"/>
    <s v="Consumer"/>
  </r>
  <r>
    <x v="2212"/>
    <s v="P1039"/>
    <n v="3"/>
    <n v="6741.33"/>
    <n v="11764.29"/>
    <n v="-28551.54"/>
    <x v="2"/>
    <x v="2"/>
    <x v="2"/>
    <d v="2025-07-06T00:00:00"/>
    <x v="5"/>
    <x v="0"/>
    <s v="Corporate"/>
  </r>
  <r>
    <x v="2215"/>
    <s v="P1039"/>
    <n v="2"/>
    <n v="4460.13"/>
    <n v="5812.86"/>
    <n v="-7165.5899999999992"/>
    <x v="0"/>
    <x v="2"/>
    <x v="0"/>
    <d v="2025-07-02T00:00:00"/>
    <x v="5"/>
    <x v="0"/>
    <s v="Consumer"/>
  </r>
  <r>
    <x v="2216"/>
    <s v="P1039"/>
    <n v="1"/>
    <n v="1682.06"/>
    <n v="10086.81"/>
    <n v="-8404.75"/>
    <x v="1"/>
    <x v="2"/>
    <x v="0"/>
    <d v="2025-07-01T00:00:00"/>
    <x v="5"/>
    <x v="0"/>
    <s v="Consumer"/>
  </r>
  <r>
    <x v="2217"/>
    <s v="P1039"/>
    <n v="1"/>
    <n v="2045.01"/>
    <n v="8551.81"/>
    <n v="-6506.7999999999993"/>
    <x v="1"/>
    <x v="2"/>
    <x v="2"/>
    <d v="2025-07-05T00:00:00"/>
    <x v="5"/>
    <x v="0"/>
    <s v="Corporate"/>
  </r>
  <r>
    <x v="2201"/>
    <s v="P1040"/>
    <n v="1"/>
    <n v="3365.59"/>
    <n v="8177.04"/>
    <n v="-4811.45"/>
    <x v="0"/>
    <x v="3"/>
    <x v="0"/>
    <d v="2025-07-05T00:00:00"/>
    <x v="5"/>
    <x v="0"/>
    <s v="Consumer"/>
  </r>
  <r>
    <x v="2218"/>
    <s v="P1040"/>
    <n v="2"/>
    <n v="5075.74"/>
    <n v="2935.19"/>
    <n v="-794.64000000000033"/>
    <x v="1"/>
    <x v="3"/>
    <x v="0"/>
    <d v="2025-07-10T00:00:00"/>
    <x v="5"/>
    <x v="0"/>
    <s v="Consumer"/>
  </r>
  <r>
    <x v="2219"/>
    <s v="P1040"/>
    <n v="3"/>
    <n v="8865.2000000000007"/>
    <n v="1069.73"/>
    <n v="5656.01"/>
    <x v="0"/>
    <x v="3"/>
    <x v="0"/>
    <d v="2025-06-07T00:00:00"/>
    <x v="6"/>
    <x v="0"/>
    <s v="Consumer"/>
  </r>
  <r>
    <x v="2220"/>
    <s v="P1040"/>
    <n v="4"/>
    <n v="10562.6"/>
    <n v="7144.88"/>
    <n v="-18016.919999999998"/>
    <x v="2"/>
    <x v="3"/>
    <x v="0"/>
    <d v="2025-06-10T00:00:00"/>
    <x v="6"/>
    <x v="0"/>
    <s v="Consumer"/>
  </r>
  <r>
    <x v="2221"/>
    <s v="P1040"/>
    <n v="2"/>
    <n v="6323.03"/>
    <n v="2831.41"/>
    <n v="660.21"/>
    <x v="1"/>
    <x v="3"/>
    <x v="0"/>
    <d v="2025-06-06T00:00:00"/>
    <x v="6"/>
    <x v="0"/>
    <s v="Consumer"/>
  </r>
  <r>
    <x v="2222"/>
    <s v="P1041"/>
    <n v="1"/>
    <n v="18655.64"/>
    <n v="6380.88"/>
    <n v="12274.759999999998"/>
    <x v="2"/>
    <x v="3"/>
    <x v="1"/>
    <d v="2025-06-22T00:00:00"/>
    <x v="6"/>
    <x v="1"/>
    <s v="Small Business"/>
  </r>
  <r>
    <x v="2125"/>
    <s v="P1041"/>
    <n v="3"/>
    <n v="47735.63"/>
    <n v="6380.88"/>
    <n v="28592.989999999998"/>
    <x v="1"/>
    <x v="3"/>
    <x v="0"/>
    <d v="2025-06-23T00:00:00"/>
    <x v="6"/>
    <x v="0"/>
    <s v="Consumer"/>
  </r>
  <r>
    <x v="2171"/>
    <s v="P1042"/>
    <n v="2"/>
    <n v="7187.56"/>
    <n v="7802.03"/>
    <n v="-8416.5"/>
    <x v="2"/>
    <x v="4"/>
    <x v="0"/>
    <d v="2025-06-18T00:00:00"/>
    <x v="6"/>
    <x v="0"/>
    <s v="Consumer"/>
  </r>
  <r>
    <x v="2135"/>
    <s v="P1042"/>
    <n v="2"/>
    <n v="9161.6299999999992"/>
    <n v="6279.29"/>
    <n v="-3396.9500000000007"/>
    <x v="0"/>
    <x v="4"/>
    <x v="0"/>
    <d v="2025-06-14T00:00:00"/>
    <x v="6"/>
    <x v="0"/>
    <s v="Consumer"/>
  </r>
  <r>
    <x v="2223"/>
    <s v="P1042"/>
    <n v="2"/>
    <n v="9208.34"/>
    <n v="9531.89"/>
    <n v="-9855.4399999999987"/>
    <x v="1"/>
    <x v="4"/>
    <x v="0"/>
    <d v="2025-06-12T00:00:00"/>
    <x v="6"/>
    <x v="0"/>
    <s v="Consumer"/>
  </r>
  <r>
    <x v="2224"/>
    <s v="P1042"/>
    <n v="4"/>
    <n v="18418.96"/>
    <n v="6443.36"/>
    <n v="-7354.48"/>
    <x v="2"/>
    <x v="4"/>
    <x v="0"/>
    <d v="2025-06-23T00:00:00"/>
    <x v="6"/>
    <x v="3"/>
    <s v="Consumer"/>
  </r>
  <r>
    <x v="2200"/>
    <s v="P1043"/>
    <n v="1"/>
    <n v="16996.05"/>
    <n v="10124.42"/>
    <n v="6871.6299999999992"/>
    <x v="0"/>
    <x v="4"/>
    <x v="2"/>
    <d v="2025-06-26T00:00:00"/>
    <x v="6"/>
    <x v="1"/>
    <s v="Corporate"/>
  </r>
  <r>
    <x v="2225"/>
    <s v="P1043"/>
    <n v="1"/>
    <n v="13956.24"/>
    <n v="6782.31"/>
    <n v="7173.9299999999994"/>
    <x v="0"/>
    <x v="4"/>
    <x v="0"/>
    <d v="2025-06-13T00:00:00"/>
    <x v="6"/>
    <x v="0"/>
    <s v="Consumer"/>
  </r>
  <r>
    <x v="2226"/>
    <s v="P1043"/>
    <n v="2"/>
    <n v="30680.92"/>
    <n v="2625.04"/>
    <n v="25430.839999999997"/>
    <x v="0"/>
    <x v="4"/>
    <x v="2"/>
    <d v="2025-06-03T00:00:00"/>
    <x v="6"/>
    <x v="3"/>
    <s v="Corporate"/>
  </r>
  <r>
    <x v="2160"/>
    <s v="P1044"/>
    <n v="4"/>
    <n v="36960.839999999997"/>
    <n v="5931.04"/>
    <n v="13236.679999999997"/>
    <x v="2"/>
    <x v="0"/>
    <x v="1"/>
    <d v="2025-06-04T00:00:00"/>
    <x v="6"/>
    <x v="3"/>
    <s v="Small Business"/>
  </r>
  <r>
    <x v="2227"/>
    <s v="P1044"/>
    <n v="4"/>
    <n v="37476.01"/>
    <n v="1691.07"/>
    <n v="30711.730000000003"/>
    <x v="2"/>
    <x v="0"/>
    <x v="0"/>
    <d v="2025-06-13T00:00:00"/>
    <x v="6"/>
    <x v="0"/>
    <s v="Consumer"/>
  </r>
  <r>
    <x v="2228"/>
    <s v="P1044"/>
    <n v="2"/>
    <n v="15401.78"/>
    <n v="4539.2"/>
    <n v="6323.380000000001"/>
    <x v="1"/>
    <x v="0"/>
    <x v="1"/>
    <d v="2025-06-07T00:00:00"/>
    <x v="6"/>
    <x v="0"/>
    <s v="Small Business"/>
  </r>
  <r>
    <x v="2229"/>
    <s v="P1044"/>
    <n v="3"/>
    <n v="25013.759999999998"/>
    <n v="5766.98"/>
    <n v="7712.82"/>
    <x v="2"/>
    <x v="0"/>
    <x v="1"/>
    <d v="2025-06-21T00:00:00"/>
    <x v="6"/>
    <x v="0"/>
    <s v="Small Business"/>
  </r>
  <r>
    <x v="2141"/>
    <s v="P1044"/>
    <n v="2"/>
    <n v="17240.78"/>
    <n v="5412.91"/>
    <n v="6414.9599999999991"/>
    <x v="0"/>
    <x v="0"/>
    <x v="1"/>
    <d v="2025-06-25T00:00:00"/>
    <x v="6"/>
    <x v="0"/>
    <s v="Small Business"/>
  </r>
  <r>
    <x v="2230"/>
    <s v="P1044"/>
    <n v="3"/>
    <n v="24795.41"/>
    <n v="6612.77"/>
    <n v="4957.0999999999985"/>
    <x v="2"/>
    <x v="0"/>
    <x v="0"/>
    <d v="2025-06-24T00:00:00"/>
    <x v="6"/>
    <x v="0"/>
    <s v="Consumer"/>
  </r>
  <r>
    <x v="2231"/>
    <s v="P1044"/>
    <n v="2"/>
    <n v="18233.46"/>
    <n v="7341.5"/>
    <n v="3550.4599999999991"/>
    <x v="0"/>
    <x v="0"/>
    <x v="2"/>
    <d v="2025-06-30T00:00:00"/>
    <x v="6"/>
    <x v="0"/>
    <s v="Corporate"/>
  </r>
  <r>
    <x v="2232"/>
    <s v="P1045"/>
    <n v="2"/>
    <n v="4942.7299999999996"/>
    <n v="11653.29"/>
    <n v="-18363.850000000002"/>
    <x v="1"/>
    <x v="3"/>
    <x v="1"/>
    <d v="2025-06-17T00:00:00"/>
    <x v="6"/>
    <x v="3"/>
    <s v="Small Business"/>
  </r>
  <r>
    <x v="2233"/>
    <s v="P1045"/>
    <n v="4"/>
    <n v="9110.11"/>
    <n v="11764.29"/>
    <n v="-37947.050000000003"/>
    <x v="1"/>
    <x v="3"/>
    <x v="0"/>
    <d v="2025-06-27T00:00:00"/>
    <x v="6"/>
    <x v="3"/>
    <s v="Consumer"/>
  </r>
  <r>
    <x v="2234"/>
    <s v="P1045"/>
    <n v="4"/>
    <n v="10720.47"/>
    <n v="11764.29"/>
    <n v="-36336.69"/>
    <x v="1"/>
    <x v="3"/>
    <x v="1"/>
    <d v="2025-06-19T00:00:00"/>
    <x v="6"/>
    <x v="0"/>
    <s v="Small Business"/>
  </r>
  <r>
    <x v="2235"/>
    <s v="P1045"/>
    <n v="4"/>
    <n v="8307.8700000000008"/>
    <n v="5812.86"/>
    <n v="-14943.569999999998"/>
    <x v="0"/>
    <x v="3"/>
    <x v="0"/>
    <d v="2025-06-25T00:00:00"/>
    <x v="6"/>
    <x v="0"/>
    <s v="Consumer"/>
  </r>
  <r>
    <x v="2236"/>
    <s v="P1045"/>
    <n v="3"/>
    <n v="6183.71"/>
    <n v="6457.25"/>
    <n v="-13188.04"/>
    <x v="1"/>
    <x v="3"/>
    <x v="0"/>
    <d v="2025-06-27T00:00:00"/>
    <x v="6"/>
    <x v="0"/>
    <s v="Consumer"/>
  </r>
  <r>
    <x v="2237"/>
    <s v="P1045"/>
    <n v="1"/>
    <n v="2487.44"/>
    <n v="3075.85"/>
    <n v="-588.40999999999985"/>
    <x v="1"/>
    <x v="3"/>
    <x v="0"/>
    <d v="2025-06-19T00:00:00"/>
    <x v="6"/>
    <x v="1"/>
    <s v="Consumer"/>
  </r>
  <r>
    <x v="2238"/>
    <s v="P1046"/>
    <n v="4"/>
    <n v="6976.08"/>
    <n v="4370.8"/>
    <n v="-10507.12"/>
    <x v="0"/>
    <x v="5"/>
    <x v="1"/>
    <d v="2025-06-08T00:00:00"/>
    <x v="6"/>
    <x v="3"/>
    <s v="Small Business"/>
  </r>
  <r>
    <x v="2147"/>
    <s v="P1046"/>
    <n v="4"/>
    <n v="8040.85"/>
    <n v="4370.8"/>
    <n v="-9442.35"/>
    <x v="2"/>
    <x v="5"/>
    <x v="1"/>
    <d v="2025-06-13T00:00:00"/>
    <x v="6"/>
    <x v="0"/>
    <s v="Small Business"/>
  </r>
  <r>
    <x v="2239"/>
    <s v="P1046"/>
    <n v="2"/>
    <n v="4205.7"/>
    <n v="9947.76"/>
    <n v="-15689.82"/>
    <x v="1"/>
    <x v="5"/>
    <x v="0"/>
    <d v="2025-06-15T00:00:00"/>
    <x v="6"/>
    <x v="0"/>
    <s v="Consumer"/>
  </r>
  <r>
    <x v="2240"/>
    <s v="P1046"/>
    <n v="4"/>
    <n v="8022.8"/>
    <n v="2249.48"/>
    <n v="-975.11999999999989"/>
    <x v="2"/>
    <x v="5"/>
    <x v="1"/>
    <d v="2025-06-27T00:00:00"/>
    <x v="6"/>
    <x v="0"/>
    <s v="Small Business"/>
  </r>
  <r>
    <x v="2241"/>
    <s v="P1046"/>
    <n v="2"/>
    <n v="4238"/>
    <n v="2935.19"/>
    <n v="-1632.38"/>
    <x v="1"/>
    <x v="5"/>
    <x v="0"/>
    <d v="2025-06-03T00:00:00"/>
    <x v="6"/>
    <x v="0"/>
    <s v="Consumer"/>
  </r>
  <r>
    <x v="2108"/>
    <s v="P1046"/>
    <n v="2"/>
    <n v="3168.37"/>
    <n v="2935.19"/>
    <n v="-2702.01"/>
    <x v="0"/>
    <x v="5"/>
    <x v="0"/>
    <d v="2025-06-25T00:00:00"/>
    <x v="6"/>
    <x v="0"/>
    <s v="Consumer"/>
  </r>
  <r>
    <x v="2242"/>
    <s v="P1048"/>
    <n v="2"/>
    <n v="25578.91"/>
    <n v="7014.31"/>
    <n v="11550.289999999999"/>
    <x v="1"/>
    <x v="4"/>
    <x v="2"/>
    <d v="2025-03-03T00:00:00"/>
    <x v="7"/>
    <x v="0"/>
    <s v="Corporate"/>
  </r>
  <r>
    <x v="2200"/>
    <s v="P1048"/>
    <n v="4"/>
    <n v="65128.89"/>
    <n v="9148.31"/>
    <n v="28535.65"/>
    <x v="2"/>
    <x v="4"/>
    <x v="2"/>
    <d v="2025-03-28T00:00:00"/>
    <x v="7"/>
    <x v="1"/>
    <s v="Corporate"/>
  </r>
  <r>
    <x v="2235"/>
    <s v="P1048"/>
    <n v="3"/>
    <n v="50053.66"/>
    <n v="10692.38"/>
    <n v="17976.520000000004"/>
    <x v="1"/>
    <x v="4"/>
    <x v="0"/>
    <d v="2025-03-23T00:00:00"/>
    <x v="7"/>
    <x v="0"/>
    <s v="Consumer"/>
  </r>
  <r>
    <x v="2153"/>
    <s v="P1048"/>
    <n v="1"/>
    <n v="14555.31"/>
    <n v="295.87"/>
    <n v="14259.439999999999"/>
    <x v="0"/>
    <x v="4"/>
    <x v="0"/>
    <d v="2025-03-30T00:00:00"/>
    <x v="7"/>
    <x v="0"/>
    <s v="Consumer"/>
  </r>
  <r>
    <x v="2131"/>
    <s v="P1049"/>
    <n v="4"/>
    <n v="26647.15"/>
    <n v="6380.88"/>
    <n v="1123.630000000001"/>
    <x v="1"/>
    <x v="5"/>
    <x v="1"/>
    <d v="2025-03-06T00:00:00"/>
    <x v="7"/>
    <x v="0"/>
    <s v="Small Business"/>
  </r>
  <r>
    <x v="2228"/>
    <s v="P1049"/>
    <n v="3"/>
    <n v="22164.67"/>
    <n v="2112.6999999999998"/>
    <n v="15826.57"/>
    <x v="2"/>
    <x v="5"/>
    <x v="1"/>
    <d v="2025-03-10T00:00:00"/>
    <x v="7"/>
    <x v="0"/>
    <s v="Small Business"/>
  </r>
  <r>
    <x v="2208"/>
    <s v="P1049"/>
    <n v="1"/>
    <n v="8202.2199999999993"/>
    <n v="7802.03"/>
    <n v="400.1899999999996"/>
    <x v="2"/>
    <x v="5"/>
    <x v="0"/>
    <d v="2025-03-13T00:00:00"/>
    <x v="7"/>
    <x v="0"/>
    <s v="Consumer"/>
  </r>
  <r>
    <x v="2239"/>
    <s v="P1049"/>
    <n v="2"/>
    <n v="14116.51"/>
    <n v="7802.03"/>
    <n v="-1487.5499999999993"/>
    <x v="1"/>
    <x v="5"/>
    <x v="0"/>
    <d v="2025-03-11T00:00:00"/>
    <x v="7"/>
    <x v="0"/>
    <s v="Consumer"/>
  </r>
  <r>
    <x v="2243"/>
    <s v="P1049"/>
    <n v="2"/>
    <n v="12576.33"/>
    <n v="680.62"/>
    <n v="11215.09"/>
    <x v="1"/>
    <x v="5"/>
    <x v="0"/>
    <d v="2025-03-28T00:00:00"/>
    <x v="7"/>
    <x v="1"/>
    <s v="Consumer"/>
  </r>
  <r>
    <x v="2235"/>
    <s v="P1049"/>
    <n v="3"/>
    <n v="18467.37"/>
    <n v="680.62"/>
    <n v="16425.509999999998"/>
    <x v="0"/>
    <x v="5"/>
    <x v="0"/>
    <d v="2025-03-28T00:00:00"/>
    <x v="7"/>
    <x v="0"/>
    <s v="Consumer"/>
  </r>
  <r>
    <x v="2106"/>
    <s v="P1049"/>
    <n v="1"/>
    <n v="6055.02"/>
    <n v="9178.6"/>
    <n v="-3123.58"/>
    <x v="0"/>
    <x v="5"/>
    <x v="0"/>
    <d v="2025-03-05T00:00:00"/>
    <x v="7"/>
    <x v="0"/>
    <s v="Consumer"/>
  </r>
  <r>
    <x v="2237"/>
    <s v="P1049"/>
    <n v="1"/>
    <n v="5895.94"/>
    <n v="4722.6099999999997"/>
    <n v="1173.33"/>
    <x v="0"/>
    <x v="5"/>
    <x v="0"/>
    <d v="2025-03-16T00:00:00"/>
    <x v="7"/>
    <x v="1"/>
    <s v="Consumer"/>
  </r>
  <r>
    <x v="2183"/>
    <s v="P1050"/>
    <n v="4"/>
    <n v="26930.71"/>
    <n v="10124.42"/>
    <n v="-13566.970000000001"/>
    <x v="2"/>
    <x v="2"/>
    <x v="0"/>
    <d v="2025-03-18T00:00:00"/>
    <x v="7"/>
    <x v="0"/>
    <s v="Consumer"/>
  </r>
  <r>
    <x v="2201"/>
    <s v="P1051"/>
    <n v="1"/>
    <n v="5737.68"/>
    <n v="11668.5"/>
    <n v="-5930.82"/>
    <x v="0"/>
    <x v="2"/>
    <x v="0"/>
    <d v="2025-03-21T00:00:00"/>
    <x v="7"/>
    <x v="0"/>
    <s v="Consumer"/>
  </r>
  <r>
    <x v="2244"/>
    <s v="P1051"/>
    <n v="4"/>
    <n v="24985.35"/>
    <n v="6453.17"/>
    <n v="-827.33000000000175"/>
    <x v="0"/>
    <x v="2"/>
    <x v="2"/>
    <d v="2025-03-28T00:00:00"/>
    <x v="7"/>
    <x v="0"/>
    <s v="Corporate"/>
  </r>
  <r>
    <x v="2123"/>
    <s v="P1051"/>
    <n v="4"/>
    <n v="24324.04"/>
    <n v="1326.73"/>
    <n v="19017.120000000003"/>
    <x v="1"/>
    <x v="2"/>
    <x v="1"/>
    <d v="2025-03-20T00:00:00"/>
    <x v="7"/>
    <x v="1"/>
    <s v="Small Business"/>
  </r>
  <r>
    <x v="2203"/>
    <s v="P1051"/>
    <n v="1"/>
    <n v="4678.59"/>
    <n v="1326.73"/>
    <n v="3351.86"/>
    <x v="0"/>
    <x v="2"/>
    <x v="2"/>
    <d v="2025-03-08T00:00:00"/>
    <x v="7"/>
    <x v="0"/>
    <s v="Corporate"/>
  </r>
  <r>
    <x v="2245"/>
    <s v="P1051"/>
    <n v="3"/>
    <n v="14280.11"/>
    <n v="5057.68"/>
    <n v="-892.93000000000029"/>
    <x v="0"/>
    <x v="2"/>
    <x v="0"/>
    <d v="2025-03-02T00:00:00"/>
    <x v="7"/>
    <x v="0"/>
    <s v="Consumer"/>
  </r>
  <r>
    <x v="2246"/>
    <s v="P1052"/>
    <n v="1"/>
    <n v="2912.3"/>
    <n v="3861.49"/>
    <n v="-949.1899999999996"/>
    <x v="1"/>
    <x v="1"/>
    <x v="2"/>
    <d v="2025-03-21T00:00:00"/>
    <x v="7"/>
    <x v="0"/>
    <s v="Corporate"/>
  </r>
  <r>
    <x v="2247"/>
    <s v="P1053"/>
    <n v="3"/>
    <n v="25274.61"/>
    <n v="7341.5"/>
    <n v="3250.1100000000006"/>
    <x v="1"/>
    <x v="4"/>
    <x v="0"/>
    <d v="2025-03-10T00:00:00"/>
    <x v="7"/>
    <x v="0"/>
    <s v="Consumer"/>
  </r>
  <r>
    <x v="2213"/>
    <s v="P1053"/>
    <n v="3"/>
    <n v="27435.58"/>
    <n v="5812.86"/>
    <n v="9997.0000000000036"/>
    <x v="1"/>
    <x v="4"/>
    <x v="1"/>
    <d v="2025-03-23T00:00:00"/>
    <x v="7"/>
    <x v="2"/>
    <s v="Small Business"/>
  </r>
  <r>
    <x v="2138"/>
    <s v="P1053"/>
    <n v="1"/>
    <n v="7597.28"/>
    <n v="4370.8"/>
    <n v="3226.4799999999996"/>
    <x v="2"/>
    <x v="4"/>
    <x v="2"/>
    <d v="2025-03-06T00:00:00"/>
    <x v="7"/>
    <x v="0"/>
    <s v="Corporate"/>
  </r>
  <r>
    <x v="2248"/>
    <s v="P1054"/>
    <n v="2"/>
    <n v="5227.6099999999997"/>
    <n v="9947.76"/>
    <n v="-14667.91"/>
    <x v="1"/>
    <x v="1"/>
    <x v="0"/>
    <d v="2025-03-19T00:00:00"/>
    <x v="7"/>
    <x v="0"/>
    <s v="Consumer"/>
  </r>
  <r>
    <x v="2249"/>
    <s v="P1054"/>
    <n v="4"/>
    <n v="8146.38"/>
    <n v="8551.81"/>
    <n v="-26060.859999999997"/>
    <x v="1"/>
    <x v="1"/>
    <x v="0"/>
    <d v="2025-03-24T00:00:00"/>
    <x v="7"/>
    <x v="0"/>
    <s v="Consumer"/>
  </r>
  <r>
    <x v="2132"/>
    <s v="P1054"/>
    <n v="1"/>
    <n v="2544.2600000000002"/>
    <n v="8551.81"/>
    <n v="-6007.5499999999993"/>
    <x v="0"/>
    <x v="1"/>
    <x v="1"/>
    <d v="2025-03-12T00:00:00"/>
    <x v="7"/>
    <x v="0"/>
    <s v="Small Business"/>
  </r>
  <r>
    <x v="2250"/>
    <s v="P1054"/>
    <n v="3"/>
    <n v="7372.94"/>
    <n v="2249.48"/>
    <n v="624.49999999999909"/>
    <x v="2"/>
    <x v="1"/>
    <x v="0"/>
    <d v="2025-03-20T00:00:00"/>
    <x v="7"/>
    <x v="0"/>
    <s v="Consumer"/>
  </r>
  <r>
    <x v="2162"/>
    <s v="P1054"/>
    <n v="2"/>
    <n v="3984.62"/>
    <n v="10244.32"/>
    <n v="-16504.02"/>
    <x v="0"/>
    <x v="1"/>
    <x v="2"/>
    <d v="2025-05-31T00:00:00"/>
    <x v="8"/>
    <x v="0"/>
    <s v="Corporate"/>
  </r>
  <r>
    <x v="2192"/>
    <s v="P1055"/>
    <n v="1"/>
    <n v="12323.22"/>
    <n v="4936.1899999999996"/>
    <n v="7387.03"/>
    <x v="1"/>
    <x v="5"/>
    <x v="0"/>
    <d v="2025-05-29T00:00:00"/>
    <x v="8"/>
    <x v="0"/>
    <s v="Consumer"/>
  </r>
  <r>
    <x v="2251"/>
    <s v="P1055"/>
    <n v="1"/>
    <n v="15402.18"/>
    <n v="7014.31"/>
    <n v="8387.869999999999"/>
    <x v="1"/>
    <x v="5"/>
    <x v="0"/>
    <d v="2025-05-28T00:00:00"/>
    <x v="8"/>
    <x v="1"/>
    <s v="Consumer"/>
  </r>
  <r>
    <x v="2228"/>
    <s v="P1056"/>
    <n v="4"/>
    <n v="21560.639999999999"/>
    <n v="4806.74"/>
    <n v="2333.6800000000003"/>
    <x v="2"/>
    <x v="4"/>
    <x v="1"/>
    <d v="2025-05-07T00:00:00"/>
    <x v="8"/>
    <x v="0"/>
    <s v="Small Business"/>
  </r>
  <r>
    <x v="2252"/>
    <s v="P1056"/>
    <n v="2"/>
    <n v="13230.13"/>
    <n v="680.62"/>
    <n v="11868.89"/>
    <x v="1"/>
    <x v="4"/>
    <x v="1"/>
    <d v="2025-05-31T00:00:00"/>
    <x v="8"/>
    <x v="0"/>
    <s v="Small Business"/>
  </r>
  <r>
    <x v="2253"/>
    <s v="P1057"/>
    <n v="4"/>
    <n v="22400.78"/>
    <n v="6279.29"/>
    <n v="-2716.380000000001"/>
    <x v="0"/>
    <x v="0"/>
    <x v="2"/>
    <d v="2025-05-12T00:00:00"/>
    <x v="8"/>
    <x v="0"/>
    <s v="Corporate"/>
  </r>
  <r>
    <x v="2174"/>
    <s v="P1057"/>
    <n v="3"/>
    <n v="16477.78"/>
    <n v="10188.6"/>
    <n v="-14088.020000000004"/>
    <x v="2"/>
    <x v="0"/>
    <x v="0"/>
    <d v="2025-05-29T00:00:00"/>
    <x v="8"/>
    <x v="0"/>
    <s v="Consumer"/>
  </r>
  <r>
    <x v="2236"/>
    <s v="P1057"/>
    <n v="4"/>
    <n v="26836.81"/>
    <n v="6782.31"/>
    <n v="-292.43000000000029"/>
    <x v="1"/>
    <x v="0"/>
    <x v="0"/>
    <d v="2025-05-12T00:00:00"/>
    <x v="8"/>
    <x v="0"/>
    <s v="Consumer"/>
  </r>
  <r>
    <x v="2254"/>
    <s v="P1057"/>
    <n v="4"/>
    <n v="24682.23"/>
    <n v="6782.31"/>
    <n v="-2447.010000000002"/>
    <x v="1"/>
    <x v="0"/>
    <x v="0"/>
    <d v="2025-05-01T00:00:00"/>
    <x v="8"/>
    <x v="0"/>
    <s v="Consumer"/>
  </r>
  <r>
    <x v="2223"/>
    <s v="P1057"/>
    <n v="2"/>
    <n v="13869.72"/>
    <n v="6782.31"/>
    <n v="305.09999999999854"/>
    <x v="1"/>
    <x v="0"/>
    <x v="0"/>
    <d v="2025-05-17T00:00:00"/>
    <x v="8"/>
    <x v="0"/>
    <s v="Consumer"/>
  </r>
  <r>
    <x v="2255"/>
    <s v="P1058"/>
    <n v="3"/>
    <n v="27971.24"/>
    <n v="2857.57"/>
    <n v="19398.53"/>
    <x v="1"/>
    <x v="3"/>
    <x v="0"/>
    <d v="2025-05-09T00:00:00"/>
    <x v="8"/>
    <x v="0"/>
    <s v="Consumer"/>
  </r>
  <r>
    <x v="2256"/>
    <s v="P1058"/>
    <n v="4"/>
    <n v="27505.82"/>
    <n v="5931.04"/>
    <n v="3781.66"/>
    <x v="0"/>
    <x v="3"/>
    <x v="0"/>
    <d v="2025-05-05T00:00:00"/>
    <x v="8"/>
    <x v="3"/>
    <s v="Consumer"/>
  </r>
  <r>
    <x v="2257"/>
    <s v="P1058"/>
    <n v="1"/>
    <n v="8997.26"/>
    <n v="4539.2"/>
    <n v="4458.0600000000004"/>
    <x v="2"/>
    <x v="3"/>
    <x v="0"/>
    <d v="2025-05-09T00:00:00"/>
    <x v="8"/>
    <x v="0"/>
    <s v="Consumer"/>
  </r>
  <r>
    <x v="2258"/>
    <s v="P1059"/>
    <n v="3"/>
    <n v="21330.27"/>
    <n v="11939.07"/>
    <n v="-14486.939999999999"/>
    <x v="0"/>
    <x v="0"/>
    <x v="0"/>
    <d v="2025-05-05T00:00:00"/>
    <x v="8"/>
    <x v="0"/>
    <s v="Consumer"/>
  </r>
  <r>
    <x v="2233"/>
    <s v="P1059"/>
    <n v="1"/>
    <n v="7085.79"/>
    <n v="11939.07"/>
    <n v="-4853.28"/>
    <x v="2"/>
    <x v="0"/>
    <x v="0"/>
    <d v="2025-05-07T00:00:00"/>
    <x v="8"/>
    <x v="3"/>
    <s v="Consumer"/>
  </r>
  <r>
    <x v="2259"/>
    <s v="P1059"/>
    <n v="2"/>
    <n v="14861.21"/>
    <n v="1946.27"/>
    <n v="10968.669999999998"/>
    <x v="1"/>
    <x v="0"/>
    <x v="0"/>
    <d v="2025-05-29T00:00:00"/>
    <x v="8"/>
    <x v="0"/>
    <s v="Consumer"/>
  </r>
  <r>
    <x v="2207"/>
    <s v="P1060"/>
    <n v="2"/>
    <n v="37032.980000000003"/>
    <n v="4370.8"/>
    <n v="28291.380000000005"/>
    <x v="1"/>
    <x v="5"/>
    <x v="0"/>
    <d v="2025-05-03T00:00:00"/>
    <x v="8"/>
    <x v="0"/>
    <s v="Consumer"/>
  </r>
  <r>
    <x v="2194"/>
    <s v="P1060"/>
    <n v="1"/>
    <n v="19475.849999999999"/>
    <n v="9947.76"/>
    <n v="9528.0899999999983"/>
    <x v="0"/>
    <x v="5"/>
    <x v="0"/>
    <d v="2025-05-19T00:00:00"/>
    <x v="8"/>
    <x v="0"/>
    <s v="Consumer"/>
  </r>
  <r>
    <x v="2260"/>
    <s v="P1060"/>
    <n v="1"/>
    <n v="15847.44"/>
    <n v="8177.04"/>
    <n v="7670.4000000000005"/>
    <x v="0"/>
    <x v="5"/>
    <x v="0"/>
    <d v="2025-05-31T00:00:00"/>
    <x v="8"/>
    <x v="0"/>
    <s v="Consumer"/>
  </r>
  <r>
    <x v="2148"/>
    <s v="P1061"/>
    <n v="4"/>
    <n v="41671.199999999997"/>
    <n v="6579.03"/>
    <n v="15355.079999999998"/>
    <x v="0"/>
    <x v="4"/>
    <x v="0"/>
    <d v="2025-11-14T00:00:00"/>
    <x v="9"/>
    <x v="0"/>
    <s v="Consumer"/>
  </r>
  <r>
    <x v="2261"/>
    <s v="P1061"/>
    <n v="4"/>
    <n v="34687.51"/>
    <n v="5483.96"/>
    <n v="12751.670000000002"/>
    <x v="0"/>
    <x v="4"/>
    <x v="2"/>
    <d v="2025-11-05T00:00:00"/>
    <x v="9"/>
    <x v="0"/>
    <s v="Corporate"/>
  </r>
  <r>
    <x v="2262"/>
    <s v="P1061"/>
    <n v="4"/>
    <n v="32019.919999999998"/>
    <n v="1321.65"/>
    <n v="26733.32"/>
    <x v="0"/>
    <x v="4"/>
    <x v="2"/>
    <d v="2025-11-08T00:00:00"/>
    <x v="9"/>
    <x v="0"/>
    <s v="Corporate"/>
  </r>
  <r>
    <x v="2109"/>
    <s v="P1063"/>
    <n v="1"/>
    <n v="10651.82"/>
    <n v="680.62"/>
    <n v="9971.1999999999989"/>
    <x v="1"/>
    <x v="3"/>
    <x v="0"/>
    <d v="2025-11-11T00:00:00"/>
    <x v="9"/>
    <x v="0"/>
    <s v="Consumer"/>
  </r>
  <r>
    <x v="2263"/>
    <s v="P1063"/>
    <n v="3"/>
    <n v="32984.71"/>
    <n v="6279.29"/>
    <n v="14146.84"/>
    <x v="2"/>
    <x v="3"/>
    <x v="2"/>
    <d v="2025-11-09T00:00:00"/>
    <x v="9"/>
    <x v="0"/>
    <s v="Corporate"/>
  </r>
  <r>
    <x v="2264"/>
    <s v="P1063"/>
    <n v="2"/>
    <n v="19837.34"/>
    <n v="1349.93"/>
    <n v="17137.48"/>
    <x v="0"/>
    <x v="3"/>
    <x v="0"/>
    <d v="2025-11-21T00:00:00"/>
    <x v="9"/>
    <x v="0"/>
    <s v="Consumer"/>
  </r>
  <r>
    <x v="2265"/>
    <s v="P1063"/>
    <n v="1"/>
    <n v="8767.5400000000009"/>
    <n v="10124.42"/>
    <n v="-1356.8799999999992"/>
    <x v="0"/>
    <x v="3"/>
    <x v="0"/>
    <d v="2025-11-14T00:00:00"/>
    <x v="9"/>
    <x v="0"/>
    <s v="Consumer"/>
  </r>
  <r>
    <x v="2266"/>
    <s v="P1064"/>
    <n v="2"/>
    <n v="5080.2"/>
    <n v="10124.42"/>
    <n v="-15168.64"/>
    <x v="1"/>
    <x v="2"/>
    <x v="0"/>
    <d v="2025-11-02T00:00:00"/>
    <x v="9"/>
    <x v="0"/>
    <s v="Consumer"/>
  </r>
  <r>
    <x v="2267"/>
    <s v="P1064"/>
    <n v="2"/>
    <n v="6281.17"/>
    <n v="2133.21"/>
    <n v="2014.75"/>
    <x v="0"/>
    <x v="2"/>
    <x v="0"/>
    <d v="2025-11-02T00:00:00"/>
    <x v="9"/>
    <x v="1"/>
    <s v="Consumer"/>
  </r>
  <r>
    <x v="2251"/>
    <s v="P1064"/>
    <n v="3"/>
    <n v="8251.56"/>
    <n v="2857.57"/>
    <n v="-321.15000000000146"/>
    <x v="0"/>
    <x v="2"/>
    <x v="0"/>
    <d v="2025-11-02T00:00:00"/>
    <x v="9"/>
    <x v="1"/>
    <s v="Consumer"/>
  </r>
  <r>
    <x v="2268"/>
    <s v="P1064"/>
    <n v="2"/>
    <n v="6326.64"/>
    <n v="1759.1"/>
    <n v="2808.4400000000005"/>
    <x v="1"/>
    <x v="2"/>
    <x v="2"/>
    <d v="2025-11-23T00:00:00"/>
    <x v="9"/>
    <x v="0"/>
    <s v="Corporate"/>
  </r>
  <r>
    <x v="2210"/>
    <s v="P1065"/>
    <n v="4"/>
    <n v="2788.92"/>
    <n v="5931.04"/>
    <n v="-20935.239999999998"/>
    <x v="2"/>
    <x v="2"/>
    <x v="2"/>
    <d v="2025-11-05T00:00:00"/>
    <x v="9"/>
    <x v="0"/>
    <s v="Corporate"/>
  </r>
  <r>
    <x v="2217"/>
    <s v="P1065"/>
    <n v="2"/>
    <n v="1395.14"/>
    <n v="10050.44"/>
    <n v="-18705.740000000002"/>
    <x v="0"/>
    <x v="2"/>
    <x v="2"/>
    <d v="2025-11-06T00:00:00"/>
    <x v="9"/>
    <x v="0"/>
    <s v="Corporate"/>
  </r>
  <r>
    <x v="2269"/>
    <s v="P1065"/>
    <n v="4"/>
    <n v="2838.17"/>
    <n v="4539.2"/>
    <n v="-15318.63"/>
    <x v="0"/>
    <x v="2"/>
    <x v="0"/>
    <d v="2025-11-24T00:00:00"/>
    <x v="9"/>
    <x v="0"/>
    <s v="Consumer"/>
  </r>
  <r>
    <x v="2158"/>
    <s v="P1066"/>
    <n v="2"/>
    <n v="37601.1"/>
    <n v="11939.07"/>
    <n v="13722.96"/>
    <x v="1"/>
    <x v="5"/>
    <x v="2"/>
    <d v="2025-11-18T00:00:00"/>
    <x v="9"/>
    <x v="1"/>
    <s v="Corporate"/>
  </r>
  <r>
    <x v="2270"/>
    <s v="P1066"/>
    <n v="4"/>
    <n v="56528.15"/>
    <n v="7341.5"/>
    <n v="27162.15"/>
    <x v="0"/>
    <x v="5"/>
    <x v="0"/>
    <d v="2025-11-29T00:00:00"/>
    <x v="9"/>
    <x v="0"/>
    <s v="Consumer"/>
  </r>
  <r>
    <x v="2271"/>
    <s v="P1066"/>
    <n v="1"/>
    <n v="16698.080000000002"/>
    <n v="11653.29"/>
    <n v="5044.7900000000009"/>
    <x v="0"/>
    <x v="5"/>
    <x v="0"/>
    <d v="2025-11-05T00:00:00"/>
    <x v="9"/>
    <x v="0"/>
    <s v="Consumer"/>
  </r>
  <r>
    <x v="2272"/>
    <s v="P1067"/>
    <n v="4"/>
    <n v="60067.82"/>
    <n v="2144.79"/>
    <n v="51488.66"/>
    <x v="1"/>
    <x v="1"/>
    <x v="1"/>
    <d v="2025-11-21T00:00:00"/>
    <x v="9"/>
    <x v="0"/>
    <s v="Small Business"/>
  </r>
  <r>
    <x v="2273"/>
    <s v="P1067"/>
    <n v="1"/>
    <n v="11331.07"/>
    <n v="2144.79"/>
    <n v="9186.2799999999988"/>
    <x v="0"/>
    <x v="1"/>
    <x v="0"/>
    <d v="2025-11-19T00:00:00"/>
    <x v="9"/>
    <x v="0"/>
    <s v="Consumer"/>
  </r>
  <r>
    <x v="2134"/>
    <s v="P1067"/>
    <n v="2"/>
    <n v="21752.18"/>
    <n v="8551.81"/>
    <n v="4648.5600000000013"/>
    <x v="1"/>
    <x v="1"/>
    <x v="2"/>
    <d v="2025-11-02T00:00:00"/>
    <x v="9"/>
    <x v="0"/>
    <s v="Corporate"/>
  </r>
  <r>
    <x v="2274"/>
    <s v="P1067"/>
    <n v="3"/>
    <n v="42065.5"/>
    <n v="2935.19"/>
    <n v="33259.93"/>
    <x v="2"/>
    <x v="1"/>
    <x v="0"/>
    <d v="2025-11-09T00:00:00"/>
    <x v="9"/>
    <x v="1"/>
    <s v="Consumer"/>
  </r>
  <r>
    <x v="2158"/>
    <s v="P1068"/>
    <n v="4"/>
    <n v="72374.679999999993"/>
    <n v="6579.03"/>
    <n v="46058.559999999998"/>
    <x v="2"/>
    <x v="4"/>
    <x v="2"/>
    <d v="2025-10-08T00:00:00"/>
    <x v="10"/>
    <x v="1"/>
    <s v="Corporate"/>
  </r>
  <r>
    <x v="2275"/>
    <s v="P1068"/>
    <n v="4"/>
    <n v="57777.47"/>
    <n v="6579.03"/>
    <n v="31461.350000000002"/>
    <x v="0"/>
    <x v="4"/>
    <x v="0"/>
    <d v="2025-10-08T00:00:00"/>
    <x v="10"/>
    <x v="0"/>
    <s v="Consumer"/>
  </r>
  <r>
    <x v="2253"/>
    <s v="P1070"/>
    <n v="4"/>
    <n v="36629.449999999997"/>
    <n v="4640.09"/>
    <n v="18069.089999999997"/>
    <x v="0"/>
    <x v="2"/>
    <x v="2"/>
    <d v="2025-10-05T00:00:00"/>
    <x v="10"/>
    <x v="0"/>
    <s v="Corporate"/>
  </r>
  <r>
    <x v="2209"/>
    <s v="P1070"/>
    <n v="2"/>
    <n v="20510.759999999998"/>
    <n v="7025.62"/>
    <n v="6459.5199999999986"/>
    <x v="0"/>
    <x v="2"/>
    <x v="2"/>
    <d v="2025-10-03T00:00:00"/>
    <x v="10"/>
    <x v="0"/>
    <s v="Corporate"/>
  </r>
  <r>
    <x v="2276"/>
    <s v="P1070"/>
    <n v="3"/>
    <n v="25096.639999999999"/>
    <n v="6782.31"/>
    <n v="4749.7099999999991"/>
    <x v="1"/>
    <x v="2"/>
    <x v="2"/>
    <d v="2025-10-05T00:00:00"/>
    <x v="10"/>
    <x v="0"/>
    <s v="Corporate"/>
  </r>
  <r>
    <x v="2139"/>
    <s v="P1071"/>
    <n v="2"/>
    <n v="5148.2"/>
    <n v="2133.21"/>
    <n v="881.77999999999975"/>
    <x v="1"/>
    <x v="0"/>
    <x v="2"/>
    <d v="2025-10-06T00:00:00"/>
    <x v="10"/>
    <x v="0"/>
    <s v="Corporate"/>
  </r>
  <r>
    <x v="2277"/>
    <s v="P1071"/>
    <n v="1"/>
    <n v="2554.2800000000002"/>
    <n v="11118.8"/>
    <n v="-8564.5199999999986"/>
    <x v="0"/>
    <x v="0"/>
    <x v="0"/>
    <d v="2025-10-16T00:00:00"/>
    <x v="10"/>
    <x v="0"/>
    <s v="Consumer"/>
  </r>
  <r>
    <x v="2147"/>
    <s v="P1072"/>
    <n v="2"/>
    <n v="8691.91"/>
    <n v="3861.49"/>
    <n v="968.93000000000029"/>
    <x v="1"/>
    <x v="3"/>
    <x v="1"/>
    <d v="2025-10-23T00:00:00"/>
    <x v="10"/>
    <x v="0"/>
    <s v="Small Business"/>
  </r>
  <r>
    <x v="2278"/>
    <s v="P1072"/>
    <n v="4"/>
    <n v="14404.33"/>
    <n v="5931.04"/>
    <n v="-9319.83"/>
    <x v="2"/>
    <x v="3"/>
    <x v="0"/>
    <d v="2025-10-22T00:00:00"/>
    <x v="10"/>
    <x v="0"/>
    <s v="Consumer"/>
  </r>
  <r>
    <x v="2152"/>
    <s v="P1072"/>
    <n v="1"/>
    <n v="4124.1899999999996"/>
    <n v="1691.07"/>
    <n v="2433.12"/>
    <x v="1"/>
    <x v="3"/>
    <x v="2"/>
    <d v="2025-10-21T00:00:00"/>
    <x v="10"/>
    <x v="0"/>
    <s v="Corporate"/>
  </r>
  <r>
    <x v="2254"/>
    <s v="P1072"/>
    <n v="1"/>
    <n v="4201.8100000000004"/>
    <n v="4591.42"/>
    <n v="-389.60999999999967"/>
    <x v="2"/>
    <x v="3"/>
    <x v="0"/>
    <d v="2025-10-04T00:00:00"/>
    <x v="10"/>
    <x v="0"/>
    <s v="Consumer"/>
  </r>
  <r>
    <x v="2164"/>
    <s v="P1073"/>
    <n v="4"/>
    <n v="58619.71"/>
    <n v="9316.44"/>
    <n v="21353.949999999997"/>
    <x v="0"/>
    <x v="0"/>
    <x v="0"/>
    <d v="2025-10-23T00:00:00"/>
    <x v="10"/>
    <x v="0"/>
    <s v="Consumer"/>
  </r>
  <r>
    <x v="2203"/>
    <s v="P1073"/>
    <n v="2"/>
    <n v="24568.28"/>
    <n v="4370.8"/>
    <n v="15826.679999999998"/>
    <x v="1"/>
    <x v="0"/>
    <x v="2"/>
    <d v="2025-10-04T00:00:00"/>
    <x v="10"/>
    <x v="0"/>
    <s v="Corporate"/>
  </r>
  <r>
    <x v="2279"/>
    <s v="P1073"/>
    <n v="4"/>
    <n v="64938.55"/>
    <n v="4370.8"/>
    <n v="47455.350000000006"/>
    <x v="0"/>
    <x v="0"/>
    <x v="0"/>
    <d v="2025-10-06T00:00:00"/>
    <x v="10"/>
    <x v="0"/>
    <s v="Consumer"/>
  </r>
  <r>
    <x v="2280"/>
    <s v="P1074"/>
    <n v="1"/>
    <n v="5668.97"/>
    <n v="6163.24"/>
    <n v="-494.26999999999953"/>
    <x v="0"/>
    <x v="0"/>
    <x v="2"/>
    <d v="2025-10-05T00:00:00"/>
    <x v="10"/>
    <x v="0"/>
    <s v="Corporate"/>
  </r>
  <r>
    <x v="2255"/>
    <s v="P1074"/>
    <n v="3"/>
    <n v="19359.490000000002"/>
    <n v="6163.24"/>
    <n v="869.77000000000044"/>
    <x v="1"/>
    <x v="0"/>
    <x v="0"/>
    <d v="2025-10-27T00:00:00"/>
    <x v="10"/>
    <x v="0"/>
    <s v="Consumer"/>
  </r>
  <r>
    <x v="2249"/>
    <s v="P1074"/>
    <n v="1"/>
    <n v="6143.09"/>
    <n v="6163.24"/>
    <n v="-20.149999999999636"/>
    <x v="2"/>
    <x v="0"/>
    <x v="0"/>
    <d v="2025-10-15T00:00:00"/>
    <x v="10"/>
    <x v="0"/>
    <s v="Consumer"/>
  </r>
  <r>
    <x v="2281"/>
    <s v="P1074"/>
    <n v="2"/>
    <n v="10223.57"/>
    <n v="2935.19"/>
    <n v="4353.1899999999996"/>
    <x v="0"/>
    <x v="0"/>
    <x v="2"/>
    <d v="2025-10-29T00:00:00"/>
    <x v="10"/>
    <x v="0"/>
    <s v="Corporate"/>
  </r>
  <r>
    <x v="2188"/>
    <s v="P1074"/>
    <n v="1"/>
    <n v="5130.09"/>
    <n v="4936.1899999999996"/>
    <n v="193.90000000000055"/>
    <x v="1"/>
    <x v="0"/>
    <x v="2"/>
    <d v="2025-09-20T00:00:00"/>
    <x v="11"/>
    <x v="0"/>
    <s v="Corporate"/>
  </r>
  <r>
    <x v="2194"/>
    <s v="P1074"/>
    <n v="3"/>
    <n v="16777.21"/>
    <n v="6579.03"/>
    <n v="-2959.880000000001"/>
    <x v="0"/>
    <x v="0"/>
    <x v="0"/>
    <d v="2025-09-01T00:00:00"/>
    <x v="11"/>
    <x v="0"/>
    <s v="Consumer"/>
  </r>
  <r>
    <x v="2282"/>
    <s v="P1074"/>
    <n v="2"/>
    <n v="10131.6"/>
    <n v="7144.88"/>
    <n v="-4158.16"/>
    <x v="1"/>
    <x v="0"/>
    <x v="1"/>
    <d v="2025-09-21T00:00:00"/>
    <x v="11"/>
    <x v="1"/>
    <s v="Small Business"/>
  </r>
  <r>
    <x v="2283"/>
    <s v="P1074"/>
    <n v="3"/>
    <n v="18109.98"/>
    <n v="2831.41"/>
    <n v="9615.75"/>
    <x v="1"/>
    <x v="0"/>
    <x v="2"/>
    <d v="2025-09-12T00:00:00"/>
    <x v="11"/>
    <x v="3"/>
    <s v="Corporate"/>
  </r>
  <r>
    <x v="2284"/>
    <s v="P1074"/>
    <n v="1"/>
    <n v="6155.12"/>
    <n v="4703.24"/>
    <n v="1451.88"/>
    <x v="0"/>
    <x v="0"/>
    <x v="0"/>
    <d v="2025-09-28T00:00:00"/>
    <x v="11"/>
    <x v="0"/>
    <s v="Consumer"/>
  </r>
  <r>
    <x v="2285"/>
    <s v="P1074"/>
    <n v="4"/>
    <n v="21013.15"/>
    <n v="5483.96"/>
    <n v="-922.68999999999869"/>
    <x v="0"/>
    <x v="0"/>
    <x v="2"/>
    <d v="2025-09-12T00:00:00"/>
    <x v="11"/>
    <x v="3"/>
    <s v="Corporate"/>
  </r>
  <r>
    <x v="2255"/>
    <s v="P1075"/>
    <n v="2"/>
    <n v="29339.59"/>
    <n v="7014.31"/>
    <n v="15310.97"/>
    <x v="2"/>
    <x v="5"/>
    <x v="0"/>
    <d v="2025-09-05T00:00:00"/>
    <x v="11"/>
    <x v="0"/>
    <s v="Consumer"/>
  </r>
  <r>
    <x v="2273"/>
    <s v="P1075"/>
    <n v="3"/>
    <n v="45180.800000000003"/>
    <n v="1321.65"/>
    <n v="41215.850000000006"/>
    <x v="2"/>
    <x v="5"/>
    <x v="0"/>
    <d v="2025-09-28T00:00:00"/>
    <x v="11"/>
    <x v="0"/>
    <s v="Consumer"/>
  </r>
  <r>
    <x v="2286"/>
    <s v="P1075"/>
    <n v="4"/>
    <n v="54981.4"/>
    <n v="1321.65"/>
    <n v="49694.8"/>
    <x v="0"/>
    <x v="5"/>
    <x v="1"/>
    <d v="2025-09-03T00:00:00"/>
    <x v="11"/>
    <x v="0"/>
    <s v="Small Business"/>
  </r>
  <r>
    <x v="2195"/>
    <s v="P1075"/>
    <n v="2"/>
    <n v="23209.77"/>
    <n v="4806.74"/>
    <n v="13596.29"/>
    <x v="2"/>
    <x v="5"/>
    <x v="0"/>
    <d v="2025-09-22T00:00:00"/>
    <x v="11"/>
    <x v="0"/>
    <s v="Consumer"/>
  </r>
  <r>
    <x v="2231"/>
    <s v="P1075"/>
    <n v="1"/>
    <n v="15316.53"/>
    <n v="6380.88"/>
    <n v="8935.6500000000015"/>
    <x v="1"/>
    <x v="5"/>
    <x v="2"/>
    <d v="2025-09-02T00:00:00"/>
    <x v="11"/>
    <x v="0"/>
    <s v="Corporate"/>
  </r>
  <r>
    <x v="2217"/>
    <s v="P1075"/>
    <n v="2"/>
    <n v="27557.52"/>
    <n v="6380.88"/>
    <n v="14795.76"/>
    <x v="1"/>
    <x v="5"/>
    <x v="2"/>
    <d v="2025-09-20T00:00:00"/>
    <x v="11"/>
    <x v="0"/>
    <s v="Corporate"/>
  </r>
  <r>
    <x v="2179"/>
    <s v="P1076"/>
    <n v="4"/>
    <n v="40650.120000000003"/>
    <n v="2112.6999999999998"/>
    <n v="32199.320000000003"/>
    <x v="1"/>
    <x v="2"/>
    <x v="0"/>
    <d v="2025-09-10T00:00:00"/>
    <x v="11"/>
    <x v="0"/>
    <s v="Consumer"/>
  </r>
  <r>
    <x v="2287"/>
    <s v="P1076"/>
    <n v="1"/>
    <n v="12181.61"/>
    <n v="9178.6"/>
    <n v="3003.01"/>
    <x v="0"/>
    <x v="2"/>
    <x v="0"/>
    <d v="2025-09-20T00:00:00"/>
    <x v="11"/>
    <x v="0"/>
    <s v="Consumer"/>
  </r>
  <r>
    <x v="2270"/>
    <s v="P1076"/>
    <n v="4"/>
    <n v="48102.96"/>
    <n v="11367.74"/>
    <n v="2632"/>
    <x v="0"/>
    <x v="2"/>
    <x v="0"/>
    <d v="2025-09-30T00:00:00"/>
    <x v="11"/>
    <x v="0"/>
    <s v="Consumer"/>
  </r>
  <r>
    <x v="2279"/>
    <s v="P1076"/>
    <n v="1"/>
    <n v="11247.7"/>
    <n v="4176.26"/>
    <n v="7071.4400000000005"/>
    <x v="0"/>
    <x v="2"/>
    <x v="0"/>
    <d v="2025-09-23T00:00:00"/>
    <x v="11"/>
    <x v="0"/>
    <s v="Consumer"/>
  </r>
  <r>
    <x v="2271"/>
    <s v="P1076"/>
    <n v="2"/>
    <n v="22878.18"/>
    <n v="4640.09"/>
    <n v="13598"/>
    <x v="1"/>
    <x v="2"/>
    <x v="0"/>
    <d v="2025-09-22T00:00:00"/>
    <x v="11"/>
    <x v="0"/>
    <s v="Consumer"/>
  </r>
  <r>
    <x v="2125"/>
    <s v="P1076"/>
    <n v="3"/>
    <n v="31581.51"/>
    <n v="4640.09"/>
    <n v="17661.239999999998"/>
    <x v="0"/>
    <x v="2"/>
    <x v="0"/>
    <d v="2025-09-15T00:00:00"/>
    <x v="11"/>
    <x v="0"/>
    <s v="Consumer"/>
  </r>
  <r>
    <x v="2288"/>
    <s v="P1077"/>
    <n v="4"/>
    <n v="13234.98"/>
    <n v="4722.6099999999997"/>
    <n v="-5655.4599999999991"/>
    <x v="1"/>
    <x v="2"/>
    <x v="1"/>
    <d v="2025-09-01T00:00:00"/>
    <x v="11"/>
    <x v="0"/>
    <s v="Small Business"/>
  </r>
  <r>
    <x v="2238"/>
    <s v="P1077"/>
    <n v="3"/>
    <n v="10466.82"/>
    <n v="7212.47"/>
    <n v="-11170.59"/>
    <x v="1"/>
    <x v="2"/>
    <x v="1"/>
    <d v="2025-09-10T00:00:00"/>
    <x v="11"/>
    <x v="3"/>
    <s v="Small Business"/>
  </r>
  <r>
    <x v="2289"/>
    <s v="P1077"/>
    <n v="3"/>
    <n v="9920.08"/>
    <n v="6443.36"/>
    <n v="-9409.9999999999982"/>
    <x v="1"/>
    <x v="2"/>
    <x v="2"/>
    <d v="2025-09-18T00:00:00"/>
    <x v="11"/>
    <x v="0"/>
    <s v="Corporate"/>
  </r>
  <r>
    <x v="2290"/>
    <s v="P1077"/>
    <n v="2"/>
    <n v="6834.68"/>
    <n v="7025.62"/>
    <n v="-7216.5599999999995"/>
    <x v="0"/>
    <x v="2"/>
    <x v="1"/>
    <d v="2025-09-01T00:00:00"/>
    <x v="11"/>
    <x v="0"/>
    <s v="Small Business"/>
  </r>
  <r>
    <x v="2237"/>
    <s v="P1077"/>
    <n v="4"/>
    <n v="12901.16"/>
    <n v="1397.32"/>
    <n v="7311.88"/>
    <x v="2"/>
    <x v="2"/>
    <x v="0"/>
    <d v="2025-09-28T00:00:00"/>
    <x v="11"/>
    <x v="1"/>
    <s v="Consumer"/>
  </r>
  <r>
    <x v="2291"/>
    <s v="P1077"/>
    <n v="1"/>
    <n v="3603.93"/>
    <n v="1397.32"/>
    <n v="2206.6099999999997"/>
    <x v="1"/>
    <x v="2"/>
    <x v="2"/>
    <d v="2025-09-24T00:00:00"/>
    <x v="11"/>
    <x v="2"/>
    <s v="Corporate"/>
  </r>
  <r>
    <x v="2292"/>
    <s v="P1078"/>
    <n v="1"/>
    <n v="10147.89"/>
    <n v="2857.57"/>
    <n v="7290.32"/>
    <x v="1"/>
    <x v="2"/>
    <x v="2"/>
    <d v="2025-09-19T00:00:00"/>
    <x v="11"/>
    <x v="0"/>
    <s v="Corporate"/>
  </r>
  <r>
    <x v="2293"/>
    <s v="P1078"/>
    <n v="3"/>
    <n v="24676.43"/>
    <n v="2857.57"/>
    <n v="16103.72"/>
    <x v="2"/>
    <x v="2"/>
    <x v="0"/>
    <d v="2025-09-30T00:00:00"/>
    <x v="11"/>
    <x v="0"/>
    <s v="Consumer"/>
  </r>
  <r>
    <x v="2294"/>
    <s v="P1078"/>
    <n v="1"/>
    <n v="8710.27"/>
    <n v="11732.81"/>
    <n v="-3022.5399999999991"/>
    <x v="0"/>
    <x v="2"/>
    <x v="0"/>
    <d v="2025-09-23T00:00:00"/>
    <x v="11"/>
    <x v="0"/>
    <s v="Consumer"/>
  </r>
  <r>
    <x v="2175"/>
    <s v="P1078"/>
    <n v="4"/>
    <n v="31920.02"/>
    <n v="6453.17"/>
    <n v="6107.34"/>
    <x v="0"/>
    <x v="2"/>
    <x v="0"/>
    <d v="2025-09-03T00:00:00"/>
    <x v="11"/>
    <x v="1"/>
    <s v="Consumer"/>
  </r>
  <r>
    <x v="2295"/>
    <s v="P1078"/>
    <n v="1"/>
    <n v="7483.92"/>
    <n v="5057.68"/>
    <n v="2426.2399999999998"/>
    <x v="2"/>
    <x v="2"/>
    <x v="0"/>
    <d v="2025-09-25T00:00:00"/>
    <x v="11"/>
    <x v="0"/>
    <s v="Consumer"/>
  </r>
  <r>
    <x v="2290"/>
    <s v="P1078"/>
    <n v="1"/>
    <n v="8440.35"/>
    <n v="5057.68"/>
    <n v="3382.67"/>
    <x v="0"/>
    <x v="2"/>
    <x v="1"/>
    <d v="2025-09-12T00:00:00"/>
    <x v="11"/>
    <x v="0"/>
    <s v="Small Business"/>
  </r>
  <r>
    <x v="2296"/>
    <s v="P1078"/>
    <n v="4"/>
    <n v="38463.22"/>
    <n v="3861.49"/>
    <n v="23017.260000000002"/>
    <x v="1"/>
    <x v="2"/>
    <x v="1"/>
    <d v="2025-09-13T00:00:00"/>
    <x v="11"/>
    <x v="0"/>
    <s v="Small Business"/>
  </r>
  <r>
    <x v="2260"/>
    <s v="P1078"/>
    <n v="2"/>
    <n v="15151.47"/>
    <n v="3861.49"/>
    <n v="7428.49"/>
    <x v="0"/>
    <x v="2"/>
    <x v="0"/>
    <d v="2025-09-08T00:00:00"/>
    <x v="11"/>
    <x v="0"/>
    <s v="Consumer"/>
  </r>
  <r>
    <x v="2297"/>
    <s v="P1079"/>
    <n v="2"/>
    <n v="23746.27"/>
    <n v="10050.44"/>
    <n v="3645.3899999999994"/>
    <x v="1"/>
    <x v="5"/>
    <x v="2"/>
    <d v="2025-09-15T00:00:00"/>
    <x v="11"/>
    <x v="0"/>
    <s v="Corporate"/>
  </r>
  <r>
    <x v="2165"/>
    <s v="P1079"/>
    <n v="2"/>
    <n v="25920.639999999999"/>
    <n v="5766.98"/>
    <n v="14386.68"/>
    <x v="1"/>
    <x v="5"/>
    <x v="0"/>
    <d v="2025-09-28T00:00:00"/>
    <x v="11"/>
    <x v="0"/>
    <s v="Consumer"/>
  </r>
  <r>
    <x v="2153"/>
    <s v="P1079"/>
    <n v="2"/>
    <n v="19652.03"/>
    <n v="5766.98"/>
    <n v="8118.07"/>
    <x v="1"/>
    <x v="5"/>
    <x v="0"/>
    <d v="2025-09-06T00:00:00"/>
    <x v="11"/>
    <x v="0"/>
    <s v="Consumer"/>
  </r>
  <r>
    <x v="2298"/>
    <s v="P1079"/>
    <n v="2"/>
    <n v="21429.69"/>
    <n v="5412.91"/>
    <n v="10603.869999999999"/>
    <x v="0"/>
    <x v="5"/>
    <x v="1"/>
    <d v="2025-09-12T00:00:00"/>
    <x v="11"/>
    <x v="0"/>
    <s v="Small Business"/>
  </r>
  <r>
    <x v="2249"/>
    <s v="P1080"/>
    <n v="3"/>
    <n v="14039.83"/>
    <n v="1195.19"/>
    <n v="10454.26"/>
    <x v="1"/>
    <x v="1"/>
    <x v="0"/>
    <d v="2025-09-26T00:00:00"/>
    <x v="11"/>
    <x v="0"/>
    <s v="Consumer"/>
  </r>
  <r>
    <x v="2299"/>
    <s v="P1080"/>
    <n v="4"/>
    <n v="18488.43"/>
    <n v="1946.27"/>
    <n v="10703.35"/>
    <x v="1"/>
    <x v="1"/>
    <x v="0"/>
    <d v="2025-09-11T00:00:00"/>
    <x v="11"/>
    <x v="0"/>
    <s v="Consumer"/>
  </r>
  <r>
    <x v="2300"/>
    <s v="P1080"/>
    <n v="4"/>
    <n v="19003.400000000001"/>
    <n v="9316.44"/>
    <n v="-18262.36"/>
    <x v="0"/>
    <x v="1"/>
    <x v="2"/>
    <d v="2025-09-03T00:00:00"/>
    <x v="11"/>
    <x v="0"/>
    <s v="Corporate"/>
  </r>
  <r>
    <x v="2240"/>
    <s v="P1080"/>
    <n v="1"/>
    <n v="3892.61"/>
    <n v="11764.29"/>
    <n v="-7871.68"/>
    <x v="0"/>
    <x v="1"/>
    <x v="1"/>
    <d v="2025-09-05T00:00:00"/>
    <x v="11"/>
    <x v="0"/>
    <s v="Small Business"/>
  </r>
  <r>
    <x v="2282"/>
    <s v="P1080"/>
    <n v="3"/>
    <n v="13252.04"/>
    <n v="5812.86"/>
    <n v="-4186.5399999999972"/>
    <x v="1"/>
    <x v="1"/>
    <x v="1"/>
    <d v="2025-09-08T00:00:00"/>
    <x v="11"/>
    <x v="1"/>
    <s v="Small Business"/>
  </r>
  <r>
    <x v="2301"/>
    <s v="P1001"/>
    <n v="2"/>
    <n v="15159.81"/>
    <n v="4740.6000000000004"/>
    <n v="5678.6099999999988"/>
    <x v="0"/>
    <x v="0"/>
    <x v="0"/>
    <d v="2025-04-11T00:00:00"/>
    <x v="0"/>
    <x v="0"/>
    <s v="Consumer"/>
  </r>
  <r>
    <x v="2302"/>
    <s v="P1001"/>
    <n v="3"/>
    <n v="16388.54"/>
    <n v="6579.03"/>
    <n v="-3348.5499999999993"/>
    <x v="1"/>
    <x v="0"/>
    <x v="0"/>
    <d v="2025-04-13T00:00:00"/>
    <x v="0"/>
    <x v="0"/>
    <s v="Consumer"/>
  </r>
  <r>
    <x v="2303"/>
    <s v="P1001"/>
    <n v="1"/>
    <n v="6176.75"/>
    <n v="10361.65"/>
    <n v="-4184.8999999999996"/>
    <x v="0"/>
    <x v="0"/>
    <x v="2"/>
    <d v="2025-04-03T00:00:00"/>
    <x v="0"/>
    <x v="0"/>
    <s v="Corporate"/>
  </r>
  <r>
    <x v="2304"/>
    <s v="P1001"/>
    <n v="4"/>
    <n v="26022.28"/>
    <n v="5483.96"/>
    <n v="4086.4399999999987"/>
    <x v="1"/>
    <x v="0"/>
    <x v="0"/>
    <d v="2025-04-13T00:00:00"/>
    <x v="0"/>
    <x v="0"/>
    <s v="Consumer"/>
  </r>
  <r>
    <x v="2305"/>
    <s v="P1002"/>
    <n v="3"/>
    <n v="41273.800000000003"/>
    <n v="4535.12"/>
    <n v="27668.440000000002"/>
    <x v="0"/>
    <x v="0"/>
    <x v="0"/>
    <d v="2025-04-22T00:00:00"/>
    <x v="0"/>
    <x v="0"/>
    <s v="Consumer"/>
  </r>
  <r>
    <x v="2306"/>
    <s v="P1002"/>
    <n v="2"/>
    <n v="26076.78"/>
    <n v="4806.74"/>
    <n v="16463.3"/>
    <x v="0"/>
    <x v="0"/>
    <x v="1"/>
    <d v="2025-04-26T00:00:00"/>
    <x v="0"/>
    <x v="0"/>
    <s v="Small Business"/>
  </r>
  <r>
    <x v="2307"/>
    <s v="P1002"/>
    <n v="4"/>
    <n v="49790.080000000002"/>
    <n v="4806.74"/>
    <n v="30563.120000000003"/>
    <x v="1"/>
    <x v="0"/>
    <x v="0"/>
    <d v="2025-04-25T00:00:00"/>
    <x v="0"/>
    <x v="0"/>
    <s v="Consumer"/>
  </r>
  <r>
    <x v="2308"/>
    <s v="P1003"/>
    <n v="4"/>
    <n v="31888.51"/>
    <n v="11367.74"/>
    <n v="-13582.45"/>
    <x v="1"/>
    <x v="0"/>
    <x v="0"/>
    <d v="2025-04-28T00:00:00"/>
    <x v="0"/>
    <x v="0"/>
    <s v="Consumer"/>
  </r>
  <r>
    <x v="2309"/>
    <s v="P1004"/>
    <n v="2"/>
    <n v="3016.2"/>
    <n v="6443.36"/>
    <n v="-9870.52"/>
    <x v="0"/>
    <x v="1"/>
    <x v="2"/>
    <d v="2025-04-13T00:00:00"/>
    <x v="0"/>
    <x v="2"/>
    <s v="Corporate"/>
  </r>
  <r>
    <x v="2310"/>
    <s v="P1004"/>
    <n v="3"/>
    <n v="4456.18"/>
    <n v="11732.81"/>
    <n v="-30742.25"/>
    <x v="1"/>
    <x v="1"/>
    <x v="0"/>
    <d v="2025-04-15T00:00:00"/>
    <x v="0"/>
    <x v="0"/>
    <s v="Consumer"/>
  </r>
  <r>
    <x v="2311"/>
    <s v="P1005"/>
    <n v="3"/>
    <n v="24389.439999999999"/>
    <n v="11732.81"/>
    <n v="-10808.990000000002"/>
    <x v="0"/>
    <x v="0"/>
    <x v="0"/>
    <d v="2025-04-03T00:00:00"/>
    <x v="0"/>
    <x v="1"/>
    <s v="Consumer"/>
  </r>
  <r>
    <x v="2312"/>
    <s v="P1005"/>
    <n v="4"/>
    <n v="43370.69"/>
    <n v="1326.73"/>
    <n v="38063.770000000004"/>
    <x v="1"/>
    <x v="0"/>
    <x v="2"/>
    <d v="2025-04-28T00:00:00"/>
    <x v="0"/>
    <x v="0"/>
    <s v="Corporate"/>
  </r>
  <r>
    <x v="2313"/>
    <s v="P1005"/>
    <n v="1"/>
    <n v="8111.33"/>
    <n v="2625.04"/>
    <n v="5486.29"/>
    <x v="0"/>
    <x v="0"/>
    <x v="1"/>
    <d v="2025-04-23T00:00:00"/>
    <x v="0"/>
    <x v="0"/>
    <s v="Small Business"/>
  </r>
  <r>
    <x v="2314"/>
    <s v="P1005"/>
    <n v="4"/>
    <n v="31434.799999999999"/>
    <n v="10050.44"/>
    <n v="-8766.9600000000028"/>
    <x v="0"/>
    <x v="0"/>
    <x v="0"/>
    <d v="2025-04-18T00:00:00"/>
    <x v="0"/>
    <x v="1"/>
    <s v="Consumer"/>
  </r>
  <r>
    <x v="2315"/>
    <s v="P1006"/>
    <n v="2"/>
    <n v="27541.9"/>
    <n v="1946.27"/>
    <n v="23649.360000000001"/>
    <x v="1"/>
    <x v="2"/>
    <x v="2"/>
    <d v="2025-04-15T00:00:00"/>
    <x v="0"/>
    <x v="0"/>
    <s v="Corporate"/>
  </r>
  <r>
    <x v="2316"/>
    <s v="P1006"/>
    <n v="2"/>
    <n v="29912.49"/>
    <n v="11764.29"/>
    <n v="6383.91"/>
    <x v="2"/>
    <x v="2"/>
    <x v="0"/>
    <d v="2025-04-10T00:00:00"/>
    <x v="0"/>
    <x v="0"/>
    <s v="Consumer"/>
  </r>
  <r>
    <x v="2317"/>
    <s v="P1006"/>
    <n v="2"/>
    <n v="31446.05"/>
    <n v="5812.86"/>
    <n v="19820.330000000002"/>
    <x v="2"/>
    <x v="2"/>
    <x v="0"/>
    <d v="2025-04-29T00:00:00"/>
    <x v="0"/>
    <x v="2"/>
    <s v="Consumer"/>
  </r>
  <r>
    <x v="2318"/>
    <s v="P1007"/>
    <n v="2"/>
    <n v="21188.23"/>
    <n v="5812.86"/>
    <n v="9562.51"/>
    <x v="0"/>
    <x v="0"/>
    <x v="2"/>
    <d v="2025-04-11T00:00:00"/>
    <x v="0"/>
    <x v="0"/>
    <s v="Corporate"/>
  </r>
  <r>
    <x v="2319"/>
    <s v="P1007"/>
    <n v="3"/>
    <n v="30778.46"/>
    <n v="3075.85"/>
    <n v="21550.91"/>
    <x v="2"/>
    <x v="0"/>
    <x v="0"/>
    <d v="2025-04-07T00:00:00"/>
    <x v="0"/>
    <x v="0"/>
    <s v="Consumer"/>
  </r>
  <r>
    <x v="2320"/>
    <s v="P1007"/>
    <n v="1"/>
    <n v="11083.37"/>
    <n v="8551.81"/>
    <n v="2531.5600000000013"/>
    <x v="2"/>
    <x v="0"/>
    <x v="0"/>
    <d v="2025-04-16T00:00:00"/>
    <x v="0"/>
    <x v="0"/>
    <s v="Consumer"/>
  </r>
  <r>
    <x v="2321"/>
    <s v="P1007"/>
    <n v="4"/>
    <n v="34015.26"/>
    <n v="8177.04"/>
    <n v="1307.1000000000022"/>
    <x v="0"/>
    <x v="0"/>
    <x v="1"/>
    <d v="2025-04-08T00:00:00"/>
    <x v="0"/>
    <x v="0"/>
    <s v="Small Business"/>
  </r>
  <r>
    <x v="2322"/>
    <s v="P1008"/>
    <n v="2"/>
    <n v="7486.7"/>
    <n v="1069.73"/>
    <n v="5347.24"/>
    <x v="1"/>
    <x v="3"/>
    <x v="1"/>
    <d v="2025-08-09T00:00:00"/>
    <x v="1"/>
    <x v="1"/>
    <s v="Small Business"/>
  </r>
  <r>
    <x v="2323"/>
    <s v="P1008"/>
    <n v="2"/>
    <n v="8129.18"/>
    <n v="6579.03"/>
    <n v="-5028.8799999999992"/>
    <x v="0"/>
    <x v="3"/>
    <x v="1"/>
    <d v="2025-08-26T00:00:00"/>
    <x v="1"/>
    <x v="3"/>
    <s v="Small Business"/>
  </r>
  <r>
    <x v="2324"/>
    <s v="P1008"/>
    <n v="3"/>
    <n v="10366.44"/>
    <n v="7014.31"/>
    <n v="-10676.49"/>
    <x v="2"/>
    <x v="3"/>
    <x v="1"/>
    <d v="2025-08-04T00:00:00"/>
    <x v="1"/>
    <x v="0"/>
    <s v="Small Business"/>
  </r>
  <r>
    <x v="2325"/>
    <s v="P1008"/>
    <n v="3"/>
    <n v="12420.82"/>
    <n v="1321.65"/>
    <n v="8455.869999999999"/>
    <x v="1"/>
    <x v="3"/>
    <x v="0"/>
    <d v="2025-08-05T00:00:00"/>
    <x v="1"/>
    <x v="0"/>
    <s v="Consumer"/>
  </r>
  <r>
    <x v="2326"/>
    <s v="P1009"/>
    <n v="4"/>
    <n v="24400.69"/>
    <n v="1321.65"/>
    <n v="19114.089999999997"/>
    <x v="2"/>
    <x v="1"/>
    <x v="1"/>
    <d v="2025-08-13T00:00:00"/>
    <x v="1"/>
    <x v="1"/>
    <s v="Small Business"/>
  </r>
  <r>
    <x v="2327"/>
    <s v="P1009"/>
    <n v="4"/>
    <n v="25700.84"/>
    <n v="10692.38"/>
    <n v="-17068.679999999997"/>
    <x v="2"/>
    <x v="1"/>
    <x v="0"/>
    <d v="2025-08-12T00:00:00"/>
    <x v="1"/>
    <x v="0"/>
    <s v="Consumer"/>
  </r>
  <r>
    <x v="2328"/>
    <s v="P1009"/>
    <n v="1"/>
    <n v="7573.05"/>
    <n v="2112.6999999999998"/>
    <n v="5460.35"/>
    <x v="1"/>
    <x v="1"/>
    <x v="0"/>
    <d v="2025-08-18T00:00:00"/>
    <x v="1"/>
    <x v="3"/>
    <s v="Consumer"/>
  </r>
  <r>
    <x v="2329"/>
    <s v="P1010"/>
    <n v="4"/>
    <n v="30267.25"/>
    <n v="2112.6999999999998"/>
    <n v="21816.45"/>
    <x v="1"/>
    <x v="3"/>
    <x v="0"/>
    <d v="2025-08-23T00:00:00"/>
    <x v="1"/>
    <x v="0"/>
    <s v="Consumer"/>
  </r>
  <r>
    <x v="2330"/>
    <s v="P1010"/>
    <n v="1"/>
    <n v="7745.55"/>
    <n v="6279.29"/>
    <n v="1466.2600000000002"/>
    <x v="1"/>
    <x v="3"/>
    <x v="0"/>
    <d v="2025-08-15T00:00:00"/>
    <x v="1"/>
    <x v="0"/>
    <s v="Consumer"/>
  </r>
  <r>
    <x v="2331"/>
    <s v="P1010"/>
    <n v="4"/>
    <n v="31345.97"/>
    <n v="229.52"/>
    <n v="30427.89"/>
    <x v="0"/>
    <x v="3"/>
    <x v="0"/>
    <d v="2025-08-16T00:00:00"/>
    <x v="1"/>
    <x v="0"/>
    <s v="Consumer"/>
  </r>
  <r>
    <x v="2332"/>
    <s v="P1010"/>
    <n v="3"/>
    <n v="20137.75"/>
    <n v="4722.6099999999997"/>
    <n v="5969.9200000000019"/>
    <x v="0"/>
    <x v="3"/>
    <x v="0"/>
    <d v="2025-08-29T00:00:00"/>
    <x v="1"/>
    <x v="2"/>
    <s v="Consumer"/>
  </r>
  <r>
    <x v="2333"/>
    <s v="P1011"/>
    <n v="1"/>
    <n v="11038.62"/>
    <n v="6443.36"/>
    <n v="4595.2600000000011"/>
    <x v="0"/>
    <x v="0"/>
    <x v="1"/>
    <d v="2025-08-24T00:00:00"/>
    <x v="1"/>
    <x v="0"/>
    <s v="Small Business"/>
  </r>
  <r>
    <x v="2334"/>
    <s v="P1011"/>
    <n v="1"/>
    <n v="11072.08"/>
    <n v="6782.31"/>
    <n v="4289.7699999999995"/>
    <x v="2"/>
    <x v="0"/>
    <x v="0"/>
    <d v="2025-08-30T00:00:00"/>
    <x v="1"/>
    <x v="0"/>
    <s v="Consumer"/>
  </r>
  <r>
    <x v="2335"/>
    <s v="P1011"/>
    <n v="1"/>
    <n v="8567.49"/>
    <n v="2857.57"/>
    <n v="5709.92"/>
    <x v="0"/>
    <x v="0"/>
    <x v="0"/>
    <d v="2025-08-06T00:00:00"/>
    <x v="1"/>
    <x v="0"/>
    <s v="Consumer"/>
  </r>
  <r>
    <x v="2336"/>
    <s v="P1011"/>
    <n v="4"/>
    <n v="34843.31"/>
    <n v="11732.81"/>
    <n v="-12087.93"/>
    <x v="1"/>
    <x v="0"/>
    <x v="0"/>
    <d v="2025-08-21T00:00:00"/>
    <x v="1"/>
    <x v="1"/>
    <s v="Consumer"/>
  </r>
  <r>
    <x v="2337"/>
    <s v="P1011"/>
    <n v="2"/>
    <n v="19510.939999999999"/>
    <n v="1759.1"/>
    <n v="15992.739999999998"/>
    <x v="0"/>
    <x v="0"/>
    <x v="2"/>
    <d v="2025-08-27T00:00:00"/>
    <x v="1"/>
    <x v="3"/>
    <s v="Corporate"/>
  </r>
  <r>
    <x v="2338"/>
    <s v="P1011"/>
    <n v="2"/>
    <n v="16453.62"/>
    <n v="1326.73"/>
    <n v="13800.16"/>
    <x v="0"/>
    <x v="0"/>
    <x v="0"/>
    <d v="2025-08-17T00:00:00"/>
    <x v="1"/>
    <x v="3"/>
    <s v="Consumer"/>
  </r>
  <r>
    <x v="2339"/>
    <s v="P1012"/>
    <n v="3"/>
    <n v="37221.15"/>
    <n v="3861.49"/>
    <n v="25636.68"/>
    <x v="0"/>
    <x v="2"/>
    <x v="0"/>
    <d v="2025-08-28T00:00:00"/>
    <x v="1"/>
    <x v="3"/>
    <s v="Consumer"/>
  </r>
  <r>
    <x v="2340"/>
    <s v="P1012"/>
    <n v="2"/>
    <n v="23458.799999999999"/>
    <n v="5766.98"/>
    <n v="11924.84"/>
    <x v="0"/>
    <x v="2"/>
    <x v="0"/>
    <d v="2025-08-04T00:00:00"/>
    <x v="1"/>
    <x v="0"/>
    <s v="Consumer"/>
  </r>
  <r>
    <x v="2341"/>
    <s v="P1012"/>
    <n v="3"/>
    <n v="40550.449999999997"/>
    <n v="5766.98"/>
    <n v="23249.51"/>
    <x v="1"/>
    <x v="2"/>
    <x v="0"/>
    <d v="2025-08-01T00:00:00"/>
    <x v="1"/>
    <x v="0"/>
    <s v="Consumer"/>
  </r>
  <r>
    <x v="2342"/>
    <s v="P1013"/>
    <n v="4"/>
    <n v="6855.18"/>
    <n v="11653.29"/>
    <n v="-39757.980000000003"/>
    <x v="2"/>
    <x v="4"/>
    <x v="0"/>
    <d v="2025-08-30T00:00:00"/>
    <x v="1"/>
    <x v="0"/>
    <s v="Consumer"/>
  </r>
  <r>
    <x v="2343"/>
    <s v="P1013"/>
    <n v="4"/>
    <n v="6219.61"/>
    <n v="9316.44"/>
    <n v="-31046.15"/>
    <x v="1"/>
    <x v="4"/>
    <x v="1"/>
    <d v="2025-08-12T00:00:00"/>
    <x v="1"/>
    <x v="3"/>
    <s v="Small Business"/>
  </r>
  <r>
    <x v="2344"/>
    <s v="P1013"/>
    <n v="2"/>
    <n v="4024.69"/>
    <n v="11764.29"/>
    <n v="-19503.890000000003"/>
    <x v="1"/>
    <x v="4"/>
    <x v="0"/>
    <d v="2025-08-25T00:00:00"/>
    <x v="1"/>
    <x v="0"/>
    <s v="Consumer"/>
  </r>
  <r>
    <x v="2345"/>
    <s v="P1013"/>
    <n v="1"/>
    <n v="1739.13"/>
    <n v="11764.29"/>
    <n v="-10025.16"/>
    <x v="0"/>
    <x v="4"/>
    <x v="0"/>
    <d v="2025-08-23T00:00:00"/>
    <x v="1"/>
    <x v="0"/>
    <s v="Consumer"/>
  </r>
  <r>
    <x v="2346"/>
    <s v="P1013"/>
    <n v="4"/>
    <n v="6836.16"/>
    <n v="5812.86"/>
    <n v="-16415.28"/>
    <x v="2"/>
    <x v="4"/>
    <x v="1"/>
    <d v="2025-08-30T00:00:00"/>
    <x v="1"/>
    <x v="0"/>
    <s v="Small Business"/>
  </r>
  <r>
    <x v="2327"/>
    <s v="P1014"/>
    <n v="3"/>
    <n v="49039.97"/>
    <n v="10086.81"/>
    <n v="18779.54"/>
    <x v="1"/>
    <x v="5"/>
    <x v="0"/>
    <d v="2025-08-25T00:00:00"/>
    <x v="1"/>
    <x v="0"/>
    <s v="Consumer"/>
  </r>
  <r>
    <x v="2347"/>
    <s v="P1014"/>
    <n v="3"/>
    <n v="41708.25"/>
    <n v="9947.76"/>
    <n v="11864.970000000001"/>
    <x v="1"/>
    <x v="5"/>
    <x v="0"/>
    <d v="2025-08-14T00:00:00"/>
    <x v="1"/>
    <x v="2"/>
    <s v="Consumer"/>
  </r>
  <r>
    <x v="2343"/>
    <s v="P1014"/>
    <n v="4"/>
    <n v="66434.78"/>
    <n v="6163.24"/>
    <n v="41781.82"/>
    <x v="0"/>
    <x v="5"/>
    <x v="1"/>
    <d v="2025-08-08T00:00:00"/>
    <x v="1"/>
    <x v="3"/>
    <s v="Small Business"/>
  </r>
  <r>
    <x v="2348"/>
    <s v="P1014"/>
    <n v="2"/>
    <n v="34786.21"/>
    <n v="2935.19"/>
    <n v="28915.829999999998"/>
    <x v="0"/>
    <x v="5"/>
    <x v="0"/>
    <d v="2025-08-30T00:00:00"/>
    <x v="1"/>
    <x v="0"/>
    <s v="Consumer"/>
  </r>
  <r>
    <x v="2349"/>
    <s v="P1014"/>
    <n v="4"/>
    <n v="70480.899999999994"/>
    <n v="4936.1899999999996"/>
    <n v="50736.14"/>
    <x v="1"/>
    <x v="5"/>
    <x v="0"/>
    <d v="2025-12-15T00:00:00"/>
    <x v="2"/>
    <x v="0"/>
    <s v="Consumer"/>
  </r>
  <r>
    <x v="2350"/>
    <s v="P1015"/>
    <n v="2"/>
    <n v="712.26"/>
    <n v="6579.03"/>
    <n v="-12445.8"/>
    <x v="2"/>
    <x v="5"/>
    <x v="2"/>
    <d v="2025-12-22T00:00:00"/>
    <x v="2"/>
    <x v="0"/>
    <s v="Corporate"/>
  </r>
  <r>
    <x v="2351"/>
    <s v="P1015"/>
    <n v="2"/>
    <n v="910.02"/>
    <n v="6579.03"/>
    <n v="-12248.039999999999"/>
    <x v="0"/>
    <x v="5"/>
    <x v="0"/>
    <d v="2025-12-20T00:00:00"/>
    <x v="2"/>
    <x v="1"/>
    <s v="Consumer"/>
  </r>
  <r>
    <x v="2352"/>
    <s v="P1015"/>
    <n v="4"/>
    <n v="1793.51"/>
    <n v="7014.31"/>
    <n v="-26263.730000000003"/>
    <x v="1"/>
    <x v="5"/>
    <x v="2"/>
    <d v="2025-12-25T00:00:00"/>
    <x v="2"/>
    <x v="0"/>
    <s v="Corporate"/>
  </r>
  <r>
    <x v="2353"/>
    <s v="P1016"/>
    <n v="2"/>
    <n v="13086.15"/>
    <n v="4535.12"/>
    <n v="4015.91"/>
    <x v="1"/>
    <x v="0"/>
    <x v="0"/>
    <d v="2025-12-20T00:00:00"/>
    <x v="2"/>
    <x v="3"/>
    <s v="Consumer"/>
  </r>
  <r>
    <x v="2354"/>
    <s v="P1016"/>
    <n v="1"/>
    <n v="7045.11"/>
    <n v="6380.88"/>
    <n v="664.22999999999956"/>
    <x v="1"/>
    <x v="0"/>
    <x v="1"/>
    <d v="2025-12-16T00:00:00"/>
    <x v="2"/>
    <x v="0"/>
    <s v="Small Business"/>
  </r>
  <r>
    <x v="2355"/>
    <s v="P1016"/>
    <n v="4"/>
    <n v="24678.17"/>
    <n v="680.62"/>
    <n v="21955.69"/>
    <x v="0"/>
    <x v="0"/>
    <x v="2"/>
    <d v="2025-12-03T00:00:00"/>
    <x v="2"/>
    <x v="0"/>
    <s v="Corporate"/>
  </r>
  <r>
    <x v="2330"/>
    <s v="P1017"/>
    <n v="2"/>
    <n v="1417.09"/>
    <n v="4722.6099999999997"/>
    <n v="-8028.1299999999992"/>
    <x v="1"/>
    <x v="2"/>
    <x v="0"/>
    <d v="2025-12-03T00:00:00"/>
    <x v="2"/>
    <x v="0"/>
    <s v="Consumer"/>
  </r>
  <r>
    <x v="2356"/>
    <s v="P1017"/>
    <n v="2"/>
    <n v="1391.83"/>
    <n v="7212.47"/>
    <n v="-13033.11"/>
    <x v="0"/>
    <x v="2"/>
    <x v="2"/>
    <d v="2025-12-07T00:00:00"/>
    <x v="2"/>
    <x v="3"/>
    <s v="Corporate"/>
  </r>
  <r>
    <x v="2357"/>
    <s v="P1017"/>
    <n v="1"/>
    <n v="555.15"/>
    <n v="10188.6"/>
    <n v="-9633.4500000000007"/>
    <x v="1"/>
    <x v="2"/>
    <x v="2"/>
    <d v="2025-12-31T00:00:00"/>
    <x v="2"/>
    <x v="0"/>
    <s v="Corporate"/>
  </r>
  <r>
    <x v="2342"/>
    <s v="P1017"/>
    <n v="1"/>
    <n v="698.44"/>
    <n v="10188.6"/>
    <n v="-9490.16"/>
    <x v="1"/>
    <x v="2"/>
    <x v="0"/>
    <d v="2025-12-21T00:00:00"/>
    <x v="2"/>
    <x v="0"/>
    <s v="Consumer"/>
  </r>
  <r>
    <x v="2358"/>
    <s v="P1018"/>
    <n v="3"/>
    <n v="21823.42"/>
    <n v="11668.5"/>
    <n v="-13182.080000000002"/>
    <x v="1"/>
    <x v="1"/>
    <x v="0"/>
    <d v="2025-12-02T00:00:00"/>
    <x v="2"/>
    <x v="0"/>
    <s v="Consumer"/>
  </r>
  <r>
    <x v="2359"/>
    <s v="P1018"/>
    <n v="4"/>
    <n v="30840.09"/>
    <n v="5057.68"/>
    <n v="10609.369999999999"/>
    <x v="0"/>
    <x v="1"/>
    <x v="2"/>
    <d v="2025-12-30T00:00:00"/>
    <x v="2"/>
    <x v="0"/>
    <s v="Corporate"/>
  </r>
  <r>
    <x v="2360"/>
    <s v="P1019"/>
    <n v="2"/>
    <n v="16845.68"/>
    <n v="1691.07"/>
    <n v="13463.54"/>
    <x v="0"/>
    <x v="3"/>
    <x v="2"/>
    <d v="2025-12-28T00:00:00"/>
    <x v="2"/>
    <x v="3"/>
    <s v="Corporate"/>
  </r>
  <r>
    <x v="2361"/>
    <s v="P1019"/>
    <n v="3"/>
    <n v="27604.48"/>
    <n v="4539.2"/>
    <n v="13986.880000000001"/>
    <x v="0"/>
    <x v="3"/>
    <x v="0"/>
    <d v="2025-12-05T00:00:00"/>
    <x v="2"/>
    <x v="3"/>
    <s v="Consumer"/>
  </r>
  <r>
    <x v="2362"/>
    <s v="P1019"/>
    <n v="1"/>
    <n v="10425"/>
    <n v="5412.91"/>
    <n v="5012.09"/>
    <x v="1"/>
    <x v="3"/>
    <x v="0"/>
    <d v="2025-12-07T00:00:00"/>
    <x v="2"/>
    <x v="0"/>
    <s v="Consumer"/>
  </r>
  <r>
    <x v="2303"/>
    <s v="P1019"/>
    <n v="3"/>
    <n v="23041.64"/>
    <n v="11939.07"/>
    <n v="-12775.57"/>
    <x v="1"/>
    <x v="3"/>
    <x v="2"/>
    <d v="2025-12-14T00:00:00"/>
    <x v="2"/>
    <x v="0"/>
    <s v="Corporate"/>
  </r>
  <r>
    <x v="2363"/>
    <s v="P1019"/>
    <n v="2"/>
    <n v="19690.560000000001"/>
    <n v="516.61"/>
    <n v="18657.34"/>
    <x v="0"/>
    <x v="3"/>
    <x v="0"/>
    <d v="2025-12-25T00:00:00"/>
    <x v="2"/>
    <x v="0"/>
    <s v="Consumer"/>
  </r>
  <r>
    <x v="2364"/>
    <s v="P1019"/>
    <n v="2"/>
    <n v="19765.23"/>
    <n v="9316.44"/>
    <n v="1132.3499999999985"/>
    <x v="1"/>
    <x v="3"/>
    <x v="0"/>
    <d v="2025-12-01T00:00:00"/>
    <x v="2"/>
    <x v="0"/>
    <s v="Consumer"/>
  </r>
  <r>
    <x v="2365"/>
    <s v="P1019"/>
    <n v="4"/>
    <n v="33915.919999999998"/>
    <n v="9316.44"/>
    <n v="-3349.8400000000038"/>
    <x v="0"/>
    <x v="3"/>
    <x v="2"/>
    <d v="2025-12-05T00:00:00"/>
    <x v="2"/>
    <x v="0"/>
    <s v="Corporate"/>
  </r>
  <r>
    <x v="2366"/>
    <s v="P1020"/>
    <n v="2"/>
    <n v="17693.79"/>
    <n v="3075.85"/>
    <n v="11542.09"/>
    <x v="1"/>
    <x v="3"/>
    <x v="2"/>
    <d v="2025-12-19T00:00:00"/>
    <x v="2"/>
    <x v="2"/>
    <s v="Corporate"/>
  </r>
  <r>
    <x v="2367"/>
    <s v="P1020"/>
    <n v="2"/>
    <n v="16616.41"/>
    <n v="10086.81"/>
    <n v="-3557.2099999999991"/>
    <x v="2"/>
    <x v="3"/>
    <x v="0"/>
    <d v="2025-12-02T00:00:00"/>
    <x v="2"/>
    <x v="2"/>
    <s v="Consumer"/>
  </r>
  <r>
    <x v="2368"/>
    <s v="P1020"/>
    <n v="1"/>
    <n v="10151.98"/>
    <n v="9947.76"/>
    <n v="204.21999999999935"/>
    <x v="0"/>
    <x v="3"/>
    <x v="0"/>
    <d v="2025-12-17T00:00:00"/>
    <x v="2"/>
    <x v="2"/>
    <s v="Consumer"/>
  </r>
  <r>
    <x v="2369"/>
    <s v="P1020"/>
    <n v="1"/>
    <n v="10178.73"/>
    <n v="8551.81"/>
    <n v="1626.92"/>
    <x v="1"/>
    <x v="3"/>
    <x v="0"/>
    <d v="2025-12-31T00:00:00"/>
    <x v="2"/>
    <x v="0"/>
    <s v="Consumer"/>
  </r>
  <r>
    <x v="2370"/>
    <s v="P1020"/>
    <n v="2"/>
    <n v="17551.990000000002"/>
    <n v="4740.6000000000004"/>
    <n v="8070.7900000000009"/>
    <x v="0"/>
    <x v="3"/>
    <x v="0"/>
    <d v="2025-02-21T00:00:00"/>
    <x v="3"/>
    <x v="1"/>
    <s v="Consumer"/>
  </r>
  <r>
    <x v="2363"/>
    <s v="P1020"/>
    <n v="1"/>
    <n v="9776.0499999999993"/>
    <n v="4936.1899999999996"/>
    <n v="4839.8599999999997"/>
    <x v="1"/>
    <x v="3"/>
    <x v="0"/>
    <d v="2025-02-18T00:00:00"/>
    <x v="3"/>
    <x v="0"/>
    <s v="Consumer"/>
  </r>
  <r>
    <x v="2371"/>
    <s v="P1020"/>
    <n v="1"/>
    <n v="8605.2999999999993"/>
    <n v="6579.03"/>
    <n v="2026.2699999999995"/>
    <x v="1"/>
    <x v="3"/>
    <x v="0"/>
    <d v="2025-02-01T00:00:00"/>
    <x v="3"/>
    <x v="0"/>
    <s v="Consumer"/>
  </r>
  <r>
    <x v="2308"/>
    <s v="P1021"/>
    <n v="1"/>
    <n v="3460.87"/>
    <n v="5483.96"/>
    <n v="-2023.0900000000001"/>
    <x v="1"/>
    <x v="3"/>
    <x v="0"/>
    <d v="2025-02-25T00:00:00"/>
    <x v="3"/>
    <x v="0"/>
    <s v="Consumer"/>
  </r>
  <r>
    <x v="2372"/>
    <s v="P1021"/>
    <n v="4"/>
    <n v="11382.9"/>
    <n v="9148.31"/>
    <n v="-25210.339999999997"/>
    <x v="0"/>
    <x v="3"/>
    <x v="1"/>
    <d v="2025-02-20T00:00:00"/>
    <x v="3"/>
    <x v="0"/>
    <s v="Small Business"/>
  </r>
  <r>
    <x v="2373"/>
    <s v="P1021"/>
    <n v="3"/>
    <n v="8407.27"/>
    <n v="10692.38"/>
    <n v="-23669.87"/>
    <x v="0"/>
    <x v="3"/>
    <x v="0"/>
    <d v="2025-02-08T00:00:00"/>
    <x v="3"/>
    <x v="0"/>
    <s v="Consumer"/>
  </r>
  <r>
    <x v="2374"/>
    <s v="P1021"/>
    <n v="3"/>
    <n v="9687.9699999999993"/>
    <n v="6213.42"/>
    <n v="-8952.2900000000027"/>
    <x v="2"/>
    <x v="3"/>
    <x v="0"/>
    <d v="2025-02-01T00:00:00"/>
    <x v="3"/>
    <x v="0"/>
    <s v="Consumer"/>
  </r>
  <r>
    <x v="2375"/>
    <s v="P1021"/>
    <n v="4"/>
    <n v="11236.71"/>
    <n v="2112.6999999999998"/>
    <n v="2785.91"/>
    <x v="0"/>
    <x v="3"/>
    <x v="0"/>
    <d v="2025-02-25T00:00:00"/>
    <x v="3"/>
    <x v="3"/>
    <s v="Consumer"/>
  </r>
  <r>
    <x v="2376"/>
    <s v="P1022"/>
    <n v="4"/>
    <n v="37679.64"/>
    <n v="6279.29"/>
    <n v="12562.48"/>
    <x v="1"/>
    <x v="1"/>
    <x v="0"/>
    <d v="2025-02-08T00:00:00"/>
    <x v="3"/>
    <x v="0"/>
    <s v="Consumer"/>
  </r>
  <r>
    <x v="2377"/>
    <s v="P1022"/>
    <n v="3"/>
    <n v="32753.4"/>
    <n v="229.52"/>
    <n v="32064.84"/>
    <x v="1"/>
    <x v="1"/>
    <x v="2"/>
    <d v="2025-02-13T00:00:00"/>
    <x v="3"/>
    <x v="3"/>
    <s v="Corporate"/>
  </r>
  <r>
    <x v="2378"/>
    <s v="P1022"/>
    <n v="1"/>
    <n v="10103.209999999999"/>
    <n v="7212.47"/>
    <n v="2890.7399999999989"/>
    <x v="1"/>
    <x v="1"/>
    <x v="0"/>
    <d v="2025-02-08T00:00:00"/>
    <x v="3"/>
    <x v="0"/>
    <s v="Consumer"/>
  </r>
  <r>
    <x v="2379"/>
    <s v="P1023"/>
    <n v="1"/>
    <n v="1076.94"/>
    <n v="1691.07"/>
    <n v="-614.12999999999988"/>
    <x v="1"/>
    <x v="5"/>
    <x v="0"/>
    <d v="2025-02-16T00:00:00"/>
    <x v="3"/>
    <x v="0"/>
    <s v="Consumer"/>
  </r>
  <r>
    <x v="2380"/>
    <s v="P1023"/>
    <n v="1"/>
    <n v="838.88"/>
    <n v="1691.07"/>
    <n v="-852.18999999999994"/>
    <x v="0"/>
    <x v="5"/>
    <x v="0"/>
    <d v="2025-02-25T00:00:00"/>
    <x v="3"/>
    <x v="0"/>
    <s v="Consumer"/>
  </r>
  <r>
    <x v="2381"/>
    <s v="P1023"/>
    <n v="2"/>
    <n v="1645.29"/>
    <n v="10050.44"/>
    <n v="-18455.59"/>
    <x v="0"/>
    <x v="5"/>
    <x v="0"/>
    <d v="2025-02-05T00:00:00"/>
    <x v="3"/>
    <x v="0"/>
    <s v="Consumer"/>
  </r>
  <r>
    <x v="2382"/>
    <s v="P1023"/>
    <n v="3"/>
    <n v="2788.74"/>
    <n v="10050.44"/>
    <n v="-27362.58"/>
    <x v="0"/>
    <x v="5"/>
    <x v="0"/>
    <d v="2025-02-03T00:00:00"/>
    <x v="3"/>
    <x v="0"/>
    <s v="Consumer"/>
  </r>
  <r>
    <x v="2383"/>
    <s v="P1023"/>
    <n v="3"/>
    <n v="3078.19"/>
    <n v="4539.2"/>
    <n v="-10539.409999999998"/>
    <x v="0"/>
    <x v="5"/>
    <x v="2"/>
    <d v="2025-02-17T00:00:00"/>
    <x v="3"/>
    <x v="0"/>
    <s v="Corporate"/>
  </r>
  <r>
    <x v="2384"/>
    <s v="P1024"/>
    <n v="1"/>
    <n v="10568.94"/>
    <n v="6457.25"/>
    <n v="4111.6900000000005"/>
    <x v="0"/>
    <x v="2"/>
    <x v="0"/>
    <d v="2025-02-18T00:00:00"/>
    <x v="3"/>
    <x v="0"/>
    <s v="Consumer"/>
  </r>
  <r>
    <x v="2385"/>
    <s v="P1024"/>
    <n v="4"/>
    <n v="54317.2"/>
    <n v="6457.25"/>
    <n v="28488.199999999997"/>
    <x v="0"/>
    <x v="2"/>
    <x v="0"/>
    <d v="2025-02-18T00:00:00"/>
    <x v="3"/>
    <x v="0"/>
    <s v="Consumer"/>
  </r>
  <r>
    <x v="2350"/>
    <s v="P1025"/>
    <n v="2"/>
    <n v="28629.62"/>
    <n v="10086.81"/>
    <n v="8456"/>
    <x v="0"/>
    <x v="1"/>
    <x v="2"/>
    <d v="2025-02-28T00:00:00"/>
    <x v="3"/>
    <x v="0"/>
    <s v="Corporate"/>
  </r>
  <r>
    <x v="2386"/>
    <s v="P1025"/>
    <n v="1"/>
    <n v="17942.32"/>
    <n v="10086.81"/>
    <n v="7855.51"/>
    <x v="1"/>
    <x v="1"/>
    <x v="0"/>
    <d v="2025-02-08T00:00:00"/>
    <x v="3"/>
    <x v="1"/>
    <s v="Consumer"/>
  </r>
  <r>
    <x v="2387"/>
    <s v="P1025"/>
    <n v="2"/>
    <n v="28612.71"/>
    <n v="8551.81"/>
    <n v="11509.09"/>
    <x v="1"/>
    <x v="1"/>
    <x v="0"/>
    <d v="2025-02-07T00:00:00"/>
    <x v="3"/>
    <x v="3"/>
    <s v="Consumer"/>
  </r>
  <r>
    <x v="2388"/>
    <s v="P1026"/>
    <n v="1"/>
    <n v="6545.4"/>
    <n v="4740.6000000000004"/>
    <n v="1804.7999999999993"/>
    <x v="2"/>
    <x v="3"/>
    <x v="0"/>
    <d v="2025-01-24T00:00:00"/>
    <x v="4"/>
    <x v="0"/>
    <s v="Consumer"/>
  </r>
  <r>
    <x v="2389"/>
    <s v="P1026"/>
    <n v="2"/>
    <n v="11906.68"/>
    <n v="10244.32"/>
    <n v="-8581.9599999999991"/>
    <x v="1"/>
    <x v="3"/>
    <x v="0"/>
    <d v="2025-01-10T00:00:00"/>
    <x v="4"/>
    <x v="0"/>
    <s v="Consumer"/>
  </r>
  <r>
    <x v="2361"/>
    <s v="P1026"/>
    <n v="4"/>
    <n v="26205.87"/>
    <n v="10244.32"/>
    <n v="-14771.41"/>
    <x v="2"/>
    <x v="3"/>
    <x v="0"/>
    <d v="2025-01-12T00:00:00"/>
    <x v="4"/>
    <x v="3"/>
    <s v="Consumer"/>
  </r>
  <r>
    <x v="2390"/>
    <s v="P1026"/>
    <n v="4"/>
    <n v="21282.2"/>
    <n v="4936.1899999999996"/>
    <n v="1537.4400000000023"/>
    <x v="2"/>
    <x v="3"/>
    <x v="2"/>
    <d v="2025-01-16T00:00:00"/>
    <x v="4"/>
    <x v="0"/>
    <s v="Corporate"/>
  </r>
  <r>
    <x v="2350"/>
    <s v="P1027"/>
    <n v="1"/>
    <n v="9024.9500000000007"/>
    <n v="4535.12"/>
    <n v="4489.8300000000008"/>
    <x v="0"/>
    <x v="0"/>
    <x v="2"/>
    <d v="2025-01-27T00:00:00"/>
    <x v="4"/>
    <x v="0"/>
    <s v="Corporate"/>
  </r>
  <r>
    <x v="2320"/>
    <s v="P1027"/>
    <n v="3"/>
    <n v="25493.61"/>
    <n v="4806.74"/>
    <n v="11073.390000000001"/>
    <x v="2"/>
    <x v="0"/>
    <x v="0"/>
    <d v="2025-01-26T00:00:00"/>
    <x v="4"/>
    <x v="0"/>
    <s v="Consumer"/>
  </r>
  <r>
    <x v="2391"/>
    <s v="P1028"/>
    <n v="3"/>
    <n v="16377.05"/>
    <n v="680.62"/>
    <n v="14335.189999999999"/>
    <x v="0"/>
    <x v="4"/>
    <x v="0"/>
    <d v="2025-01-11T00:00:00"/>
    <x v="4"/>
    <x v="3"/>
    <s v="Consumer"/>
  </r>
  <r>
    <x v="2392"/>
    <s v="P1028"/>
    <n v="1"/>
    <n v="7012.53"/>
    <n v="11367.74"/>
    <n v="-4355.21"/>
    <x v="0"/>
    <x v="4"/>
    <x v="2"/>
    <d v="2025-01-05T00:00:00"/>
    <x v="4"/>
    <x v="3"/>
    <s v="Corporate"/>
  </r>
  <r>
    <x v="2393"/>
    <s v="P1028"/>
    <n v="4"/>
    <n v="28691.81"/>
    <n v="4176.26"/>
    <n v="11986.77"/>
    <x v="2"/>
    <x v="4"/>
    <x v="0"/>
    <d v="2025-01-20T00:00:00"/>
    <x v="4"/>
    <x v="0"/>
    <s v="Consumer"/>
  </r>
  <r>
    <x v="2394"/>
    <s v="P1028"/>
    <n v="2"/>
    <n v="14054.41"/>
    <n v="4176.26"/>
    <n v="5701.8899999999994"/>
    <x v="0"/>
    <x v="4"/>
    <x v="0"/>
    <d v="2025-01-02T00:00:00"/>
    <x v="4"/>
    <x v="0"/>
    <s v="Consumer"/>
  </r>
  <r>
    <x v="2395"/>
    <s v="P1028"/>
    <n v="1"/>
    <n v="6344.16"/>
    <n v="7212.47"/>
    <n v="-868.3100000000004"/>
    <x v="1"/>
    <x v="4"/>
    <x v="0"/>
    <d v="2025-01-14T00:00:00"/>
    <x v="4"/>
    <x v="0"/>
    <s v="Consumer"/>
  </r>
  <r>
    <x v="2396"/>
    <s v="P1028"/>
    <n v="2"/>
    <n v="12184.7"/>
    <n v="7212.47"/>
    <n v="-2240.2399999999998"/>
    <x v="2"/>
    <x v="4"/>
    <x v="0"/>
    <d v="2025-01-08T00:00:00"/>
    <x v="4"/>
    <x v="0"/>
    <s v="Consumer"/>
  </r>
  <r>
    <x v="2397"/>
    <s v="P1028"/>
    <n v="1"/>
    <n v="5929.95"/>
    <n v="1349.93"/>
    <n v="4580.0199999999995"/>
    <x v="0"/>
    <x v="4"/>
    <x v="2"/>
    <d v="2025-01-16T00:00:00"/>
    <x v="4"/>
    <x v="2"/>
    <s v="Corporate"/>
  </r>
  <r>
    <x v="2380"/>
    <s v="P1028"/>
    <n v="4"/>
    <n v="28595.38"/>
    <n v="1349.93"/>
    <n v="23195.66"/>
    <x v="2"/>
    <x v="4"/>
    <x v="0"/>
    <d v="2025-01-10T00:00:00"/>
    <x v="4"/>
    <x v="0"/>
    <s v="Consumer"/>
  </r>
  <r>
    <x v="2398"/>
    <s v="P1028"/>
    <n v="1"/>
    <n v="5606.15"/>
    <n v="7025.62"/>
    <n v="-1419.4700000000003"/>
    <x v="0"/>
    <x v="4"/>
    <x v="2"/>
    <d v="2025-01-16T00:00:00"/>
    <x v="4"/>
    <x v="0"/>
    <s v="Corporate"/>
  </r>
  <r>
    <x v="2399"/>
    <s v="P1029"/>
    <n v="1"/>
    <n v="336.89"/>
    <n v="7025.62"/>
    <n v="-6688.73"/>
    <x v="1"/>
    <x v="1"/>
    <x v="0"/>
    <d v="2025-01-15T00:00:00"/>
    <x v="4"/>
    <x v="0"/>
    <s v="Consumer"/>
  </r>
  <r>
    <x v="2400"/>
    <s v="P1029"/>
    <n v="3"/>
    <n v="872.54"/>
    <n v="1397.32"/>
    <n v="-3319.42"/>
    <x v="2"/>
    <x v="1"/>
    <x v="0"/>
    <d v="2025-01-24T00:00:00"/>
    <x v="4"/>
    <x v="1"/>
    <s v="Consumer"/>
  </r>
  <r>
    <x v="2345"/>
    <s v="P1029"/>
    <n v="1"/>
    <n v="348.69"/>
    <n v="1326.73"/>
    <n v="-978.04"/>
    <x v="2"/>
    <x v="1"/>
    <x v="0"/>
    <d v="2025-01-21T00:00:00"/>
    <x v="4"/>
    <x v="0"/>
    <s v="Consumer"/>
  </r>
  <r>
    <x v="2401"/>
    <s v="P1029"/>
    <n v="4"/>
    <n v="1512.99"/>
    <n v="11118.8"/>
    <n v="-42962.21"/>
    <x v="0"/>
    <x v="1"/>
    <x v="1"/>
    <d v="2025-01-19T00:00:00"/>
    <x v="4"/>
    <x v="0"/>
    <s v="Small Business"/>
  </r>
  <r>
    <x v="2402"/>
    <s v="P1030"/>
    <n v="2"/>
    <n v="11627.26"/>
    <n v="4835.8999999999996"/>
    <n v="1955.4600000000009"/>
    <x v="1"/>
    <x v="1"/>
    <x v="0"/>
    <d v="2025-01-16T00:00:00"/>
    <x v="4"/>
    <x v="3"/>
    <s v="Consumer"/>
  </r>
  <r>
    <x v="2403"/>
    <s v="P1030"/>
    <n v="4"/>
    <n v="25007.4"/>
    <n v="3861.49"/>
    <n v="9561.4400000000023"/>
    <x v="1"/>
    <x v="1"/>
    <x v="0"/>
    <d v="2025-01-18T00:00:00"/>
    <x v="4"/>
    <x v="0"/>
    <s v="Consumer"/>
  </r>
  <r>
    <x v="2373"/>
    <s v="P1030"/>
    <n v="3"/>
    <n v="20567.89"/>
    <n v="3861.49"/>
    <n v="8983.42"/>
    <x v="1"/>
    <x v="1"/>
    <x v="0"/>
    <d v="2025-01-02T00:00:00"/>
    <x v="4"/>
    <x v="0"/>
    <s v="Consumer"/>
  </r>
  <r>
    <x v="2404"/>
    <s v="P1030"/>
    <n v="2"/>
    <n v="15215.2"/>
    <n v="1892.68"/>
    <n v="11429.84"/>
    <x v="2"/>
    <x v="1"/>
    <x v="1"/>
    <d v="2025-01-14T00:00:00"/>
    <x v="4"/>
    <x v="2"/>
    <s v="Small Business"/>
  </r>
  <r>
    <x v="2405"/>
    <s v="P1030"/>
    <n v="2"/>
    <n v="12530.21"/>
    <n v="10050.44"/>
    <n v="-7570.6700000000019"/>
    <x v="2"/>
    <x v="1"/>
    <x v="0"/>
    <d v="2025-01-01T00:00:00"/>
    <x v="4"/>
    <x v="0"/>
    <s v="Consumer"/>
  </r>
  <r>
    <x v="2344"/>
    <s v="P1030"/>
    <n v="3"/>
    <n v="17293.5"/>
    <n v="4539.2"/>
    <n v="3675.9000000000015"/>
    <x v="0"/>
    <x v="1"/>
    <x v="0"/>
    <d v="2025-01-01T00:00:00"/>
    <x v="4"/>
    <x v="0"/>
    <s v="Consumer"/>
  </r>
  <r>
    <x v="2406"/>
    <s v="P1030"/>
    <n v="2"/>
    <n v="11702.19"/>
    <n v="4539.2"/>
    <n v="2623.7900000000009"/>
    <x v="1"/>
    <x v="1"/>
    <x v="0"/>
    <d v="2025-01-25T00:00:00"/>
    <x v="4"/>
    <x v="0"/>
    <s v="Consumer"/>
  </r>
  <r>
    <x v="2407"/>
    <s v="P1030"/>
    <n v="2"/>
    <n v="15565.23"/>
    <n v="5766.98"/>
    <n v="4031.2700000000004"/>
    <x v="0"/>
    <x v="1"/>
    <x v="0"/>
    <d v="2025-01-29T00:00:00"/>
    <x v="4"/>
    <x v="0"/>
    <s v="Consumer"/>
  </r>
  <r>
    <x v="2408"/>
    <s v="P1031"/>
    <n v="1"/>
    <n v="15044.18"/>
    <n v="9316.44"/>
    <n v="5727.74"/>
    <x v="1"/>
    <x v="2"/>
    <x v="0"/>
    <d v="2025-01-07T00:00:00"/>
    <x v="4"/>
    <x v="0"/>
    <s v="Consumer"/>
  </r>
  <r>
    <x v="2409"/>
    <s v="P1031"/>
    <n v="2"/>
    <n v="25343.19"/>
    <n v="9316.44"/>
    <n v="6710.3099999999977"/>
    <x v="0"/>
    <x v="2"/>
    <x v="0"/>
    <d v="2025-01-21T00:00:00"/>
    <x v="4"/>
    <x v="0"/>
    <s v="Consumer"/>
  </r>
  <r>
    <x v="2388"/>
    <s v="P1032"/>
    <n v="3"/>
    <n v="28875.45"/>
    <n v="11764.29"/>
    <n v="-6417.4200000000019"/>
    <x v="0"/>
    <x v="2"/>
    <x v="0"/>
    <d v="2025-01-20T00:00:00"/>
    <x v="4"/>
    <x v="0"/>
    <s v="Consumer"/>
  </r>
  <r>
    <x v="2313"/>
    <s v="P1032"/>
    <n v="2"/>
    <n v="17424.39"/>
    <n v="2144.79"/>
    <n v="13134.81"/>
    <x v="1"/>
    <x v="2"/>
    <x v="1"/>
    <d v="2025-01-10T00:00:00"/>
    <x v="4"/>
    <x v="0"/>
    <s v="Small Business"/>
  </r>
  <r>
    <x v="2410"/>
    <s v="P1032"/>
    <n v="4"/>
    <n v="41642.43"/>
    <n v="2144.79"/>
    <n v="33063.270000000004"/>
    <x v="2"/>
    <x v="2"/>
    <x v="0"/>
    <d v="2025-01-20T00:00:00"/>
    <x v="4"/>
    <x v="1"/>
    <s v="Consumer"/>
  </r>
  <r>
    <x v="2357"/>
    <s v="P1032"/>
    <n v="3"/>
    <n v="25226.19"/>
    <n v="10086.81"/>
    <n v="-5034.2400000000016"/>
    <x v="0"/>
    <x v="2"/>
    <x v="2"/>
    <d v="2025-01-22T00:00:00"/>
    <x v="4"/>
    <x v="0"/>
    <s v="Corporate"/>
  </r>
  <r>
    <x v="2411"/>
    <s v="P1032"/>
    <n v="3"/>
    <n v="32674.63"/>
    <n v="10086.81"/>
    <n v="2414.2000000000007"/>
    <x v="0"/>
    <x v="2"/>
    <x v="1"/>
    <d v="2025-01-26T00:00:00"/>
    <x v="4"/>
    <x v="0"/>
    <s v="Small Business"/>
  </r>
  <r>
    <x v="2401"/>
    <s v="P1032"/>
    <n v="1"/>
    <n v="11558.22"/>
    <n v="4370.8"/>
    <n v="7187.4199999999992"/>
    <x v="0"/>
    <x v="2"/>
    <x v="1"/>
    <d v="2025-01-01T00:00:00"/>
    <x v="4"/>
    <x v="0"/>
    <s v="Small Business"/>
  </r>
  <r>
    <x v="2412"/>
    <s v="P1033"/>
    <n v="1"/>
    <n v="2003.11"/>
    <n v="4740.6000000000004"/>
    <n v="-2737.4900000000007"/>
    <x v="1"/>
    <x v="1"/>
    <x v="2"/>
    <d v="2025-07-24T00:00:00"/>
    <x v="5"/>
    <x v="0"/>
    <s v="Corporate"/>
  </r>
  <r>
    <x v="2413"/>
    <s v="P1034"/>
    <n v="4"/>
    <n v="49740.94"/>
    <n v="2831.41"/>
    <n v="38415.300000000003"/>
    <x v="1"/>
    <x v="3"/>
    <x v="0"/>
    <d v="2025-07-23T00:00:00"/>
    <x v="5"/>
    <x v="0"/>
    <s v="Consumer"/>
  </r>
  <r>
    <x v="2319"/>
    <s v="P1034"/>
    <n v="2"/>
    <n v="27525.14"/>
    <n v="5483.96"/>
    <n v="16557.22"/>
    <x v="1"/>
    <x v="3"/>
    <x v="0"/>
    <d v="2025-07-23T00:00:00"/>
    <x v="5"/>
    <x v="0"/>
    <s v="Consumer"/>
  </r>
  <r>
    <x v="2414"/>
    <s v="P1034"/>
    <n v="3"/>
    <n v="39945.97"/>
    <n v="5483.96"/>
    <n v="23494.09"/>
    <x v="1"/>
    <x v="3"/>
    <x v="0"/>
    <d v="2025-07-01T00:00:00"/>
    <x v="5"/>
    <x v="0"/>
    <s v="Consumer"/>
  </r>
  <r>
    <x v="2393"/>
    <s v="P1034"/>
    <n v="4"/>
    <n v="48245.32"/>
    <n v="5483.96"/>
    <n v="26309.48"/>
    <x v="1"/>
    <x v="3"/>
    <x v="0"/>
    <d v="2025-07-22T00:00:00"/>
    <x v="5"/>
    <x v="0"/>
    <s v="Consumer"/>
  </r>
  <r>
    <x v="2330"/>
    <s v="P1034"/>
    <n v="4"/>
    <n v="59899.24"/>
    <n v="7014.31"/>
    <n v="31841.999999999996"/>
    <x v="2"/>
    <x v="3"/>
    <x v="0"/>
    <d v="2025-07-07T00:00:00"/>
    <x v="5"/>
    <x v="0"/>
    <s v="Consumer"/>
  </r>
  <r>
    <x v="2415"/>
    <s v="P1034"/>
    <n v="3"/>
    <n v="43850.9"/>
    <n v="9148.31"/>
    <n v="16405.97"/>
    <x v="0"/>
    <x v="3"/>
    <x v="0"/>
    <d v="2025-07-19T00:00:00"/>
    <x v="5"/>
    <x v="0"/>
    <s v="Consumer"/>
  </r>
  <r>
    <x v="2416"/>
    <s v="P1034"/>
    <n v="4"/>
    <n v="54529.27"/>
    <n v="1321.65"/>
    <n v="49242.67"/>
    <x v="2"/>
    <x v="3"/>
    <x v="2"/>
    <d v="2025-07-01T00:00:00"/>
    <x v="5"/>
    <x v="0"/>
    <s v="Corporate"/>
  </r>
  <r>
    <x v="2417"/>
    <s v="P1034"/>
    <n v="4"/>
    <n v="47671.34"/>
    <n v="10692.38"/>
    <n v="4901.82"/>
    <x v="0"/>
    <x v="3"/>
    <x v="1"/>
    <d v="2025-07-23T00:00:00"/>
    <x v="5"/>
    <x v="0"/>
    <s v="Small Business"/>
  </r>
  <r>
    <x v="2418"/>
    <s v="P1034"/>
    <n v="3"/>
    <n v="43229.42"/>
    <n v="4806.74"/>
    <n v="28809.199999999997"/>
    <x v="0"/>
    <x v="3"/>
    <x v="0"/>
    <d v="2025-07-07T00:00:00"/>
    <x v="5"/>
    <x v="0"/>
    <s v="Consumer"/>
  </r>
  <r>
    <x v="2419"/>
    <s v="P1035"/>
    <n v="3"/>
    <n v="24242.68"/>
    <n v="7802.03"/>
    <n v="836.59000000000015"/>
    <x v="1"/>
    <x v="4"/>
    <x v="0"/>
    <d v="2025-07-20T00:00:00"/>
    <x v="5"/>
    <x v="0"/>
    <s v="Consumer"/>
  </r>
  <r>
    <x v="2366"/>
    <s v="P1035"/>
    <n v="4"/>
    <n v="41696.46"/>
    <n v="4176.26"/>
    <n v="24991.42"/>
    <x v="0"/>
    <x v="4"/>
    <x v="2"/>
    <d v="2025-07-03T00:00:00"/>
    <x v="5"/>
    <x v="2"/>
    <s v="Corporate"/>
  </r>
  <r>
    <x v="2420"/>
    <s v="P1035"/>
    <n v="1"/>
    <n v="8527.61"/>
    <n v="229.52"/>
    <n v="8298.09"/>
    <x v="2"/>
    <x v="4"/>
    <x v="1"/>
    <d v="2025-07-05T00:00:00"/>
    <x v="5"/>
    <x v="0"/>
    <s v="Small Business"/>
  </r>
  <r>
    <x v="2421"/>
    <s v="P1035"/>
    <n v="2"/>
    <n v="16248.18"/>
    <n v="7212.47"/>
    <n v="1823.2399999999998"/>
    <x v="2"/>
    <x v="4"/>
    <x v="0"/>
    <d v="2025-07-19T00:00:00"/>
    <x v="5"/>
    <x v="0"/>
    <s v="Consumer"/>
  </r>
  <r>
    <x v="2422"/>
    <s v="P1035"/>
    <n v="2"/>
    <n v="19988.650000000001"/>
    <n v="1349.93"/>
    <n v="17288.79"/>
    <x v="1"/>
    <x v="4"/>
    <x v="0"/>
    <d v="2025-07-05T00:00:00"/>
    <x v="5"/>
    <x v="2"/>
    <s v="Consumer"/>
  </r>
  <r>
    <x v="2325"/>
    <s v="P1035"/>
    <n v="2"/>
    <n v="19567.169999999998"/>
    <n v="10188.6"/>
    <n v="-810.03000000000247"/>
    <x v="1"/>
    <x v="4"/>
    <x v="0"/>
    <d v="2025-07-01T00:00:00"/>
    <x v="5"/>
    <x v="0"/>
    <s v="Consumer"/>
  </r>
  <r>
    <x v="2381"/>
    <s v="P1036"/>
    <n v="3"/>
    <n v="47929.64"/>
    <n v="2857.57"/>
    <n v="39356.93"/>
    <x v="0"/>
    <x v="2"/>
    <x v="0"/>
    <d v="2025-07-08T00:00:00"/>
    <x v="5"/>
    <x v="0"/>
    <s v="Consumer"/>
  </r>
  <r>
    <x v="2333"/>
    <s v="P1037"/>
    <n v="3"/>
    <n v="34178.6"/>
    <n v="1326.73"/>
    <n v="30198.41"/>
    <x v="1"/>
    <x v="3"/>
    <x v="1"/>
    <d v="2025-07-15T00:00:00"/>
    <x v="5"/>
    <x v="0"/>
    <s v="Small Business"/>
  </r>
  <r>
    <x v="2313"/>
    <s v="P1037"/>
    <n v="1"/>
    <n v="8600.6299999999992"/>
    <n v="2625.04"/>
    <n v="5975.5899999999992"/>
    <x v="2"/>
    <x v="3"/>
    <x v="1"/>
    <d v="2025-07-17T00:00:00"/>
    <x v="5"/>
    <x v="0"/>
    <s v="Small Business"/>
  </r>
  <r>
    <x v="2423"/>
    <s v="P1037"/>
    <n v="4"/>
    <n v="44012.93"/>
    <n v="4835.8999999999996"/>
    <n v="24669.33"/>
    <x v="0"/>
    <x v="3"/>
    <x v="0"/>
    <d v="2025-07-24T00:00:00"/>
    <x v="5"/>
    <x v="3"/>
    <s v="Consumer"/>
  </r>
  <r>
    <x v="2424"/>
    <s v="P1038"/>
    <n v="3"/>
    <n v="27053.57"/>
    <n v="5766.98"/>
    <n v="9752.630000000001"/>
    <x v="1"/>
    <x v="0"/>
    <x v="0"/>
    <d v="2025-07-29T00:00:00"/>
    <x v="5"/>
    <x v="0"/>
    <s v="Consumer"/>
  </r>
  <r>
    <x v="2378"/>
    <s v="P1038"/>
    <n v="2"/>
    <n v="21789.73"/>
    <n v="5766.98"/>
    <n v="10255.77"/>
    <x v="2"/>
    <x v="0"/>
    <x v="0"/>
    <d v="2025-07-18T00:00:00"/>
    <x v="5"/>
    <x v="0"/>
    <s v="Consumer"/>
  </r>
  <r>
    <x v="2425"/>
    <s v="P1038"/>
    <n v="4"/>
    <n v="31847.3"/>
    <n v="7341.5"/>
    <n v="2481.2999999999993"/>
    <x v="0"/>
    <x v="0"/>
    <x v="0"/>
    <d v="2025-07-17T00:00:00"/>
    <x v="5"/>
    <x v="0"/>
    <s v="Consumer"/>
  </r>
  <r>
    <x v="2340"/>
    <s v="P1038"/>
    <n v="4"/>
    <n v="44272.59"/>
    <n v="516.61"/>
    <n v="42206.149999999994"/>
    <x v="0"/>
    <x v="0"/>
    <x v="0"/>
    <d v="2025-07-08T00:00:00"/>
    <x v="5"/>
    <x v="0"/>
    <s v="Consumer"/>
  </r>
  <r>
    <x v="2426"/>
    <s v="P1038"/>
    <n v="1"/>
    <n v="7994.54"/>
    <n v="516.61"/>
    <n v="7477.93"/>
    <x v="0"/>
    <x v="0"/>
    <x v="0"/>
    <d v="2025-07-16T00:00:00"/>
    <x v="5"/>
    <x v="3"/>
    <s v="Consumer"/>
  </r>
  <r>
    <x v="2427"/>
    <s v="P1039"/>
    <n v="3"/>
    <n v="6223.76"/>
    <n v="11764.29"/>
    <n v="-29069.11"/>
    <x v="0"/>
    <x v="2"/>
    <x v="0"/>
    <d v="2025-07-29T00:00:00"/>
    <x v="5"/>
    <x v="0"/>
    <s v="Consumer"/>
  </r>
  <r>
    <x v="2428"/>
    <s v="P1039"/>
    <n v="1"/>
    <n v="2025.19"/>
    <n v="11764.29"/>
    <n v="-9739.1"/>
    <x v="0"/>
    <x v="2"/>
    <x v="0"/>
    <d v="2025-07-15T00:00:00"/>
    <x v="5"/>
    <x v="0"/>
    <s v="Consumer"/>
  </r>
  <r>
    <x v="2366"/>
    <s v="P1039"/>
    <n v="1"/>
    <n v="2245.5300000000002"/>
    <n v="5812.86"/>
    <n v="-3567.3299999999995"/>
    <x v="0"/>
    <x v="2"/>
    <x v="2"/>
    <d v="2025-07-11T00:00:00"/>
    <x v="5"/>
    <x v="2"/>
    <s v="Corporate"/>
  </r>
  <r>
    <x v="2379"/>
    <s v="P1039"/>
    <n v="4"/>
    <n v="8353.43"/>
    <n v="10086.81"/>
    <n v="-31993.809999999998"/>
    <x v="0"/>
    <x v="2"/>
    <x v="0"/>
    <d v="2025-07-25T00:00:00"/>
    <x v="5"/>
    <x v="0"/>
    <s v="Consumer"/>
  </r>
  <r>
    <x v="2429"/>
    <s v="P1040"/>
    <n v="2"/>
    <n v="6371.66"/>
    <n v="2249.48"/>
    <n v="1872.6999999999998"/>
    <x v="0"/>
    <x v="3"/>
    <x v="2"/>
    <d v="2025-07-16T00:00:00"/>
    <x v="5"/>
    <x v="0"/>
    <s v="Corporate"/>
  </r>
  <r>
    <x v="2430"/>
    <s v="P1040"/>
    <n v="4"/>
    <n v="13783.46"/>
    <n v="10361.65"/>
    <n v="-27663.14"/>
    <x v="0"/>
    <x v="3"/>
    <x v="0"/>
    <d v="2025-06-30T00:00:00"/>
    <x v="6"/>
    <x v="2"/>
    <s v="Consumer"/>
  </r>
  <r>
    <x v="2312"/>
    <s v="P1041"/>
    <n v="3"/>
    <n v="52579.27"/>
    <n v="7014.31"/>
    <n v="31536.339999999997"/>
    <x v="0"/>
    <x v="3"/>
    <x v="2"/>
    <d v="2025-06-25T00:00:00"/>
    <x v="6"/>
    <x v="0"/>
    <s v="Corporate"/>
  </r>
  <r>
    <x v="2431"/>
    <s v="P1041"/>
    <n v="3"/>
    <n v="55490.85"/>
    <n v="295.87"/>
    <n v="54603.24"/>
    <x v="2"/>
    <x v="3"/>
    <x v="2"/>
    <d v="2025-06-04T00:00:00"/>
    <x v="6"/>
    <x v="0"/>
    <s v="Corporate"/>
  </r>
  <r>
    <x v="2432"/>
    <s v="P1041"/>
    <n v="4"/>
    <n v="63491.67"/>
    <n v="295.87"/>
    <n v="62308.189999999995"/>
    <x v="0"/>
    <x v="3"/>
    <x v="1"/>
    <d v="2025-06-26T00:00:00"/>
    <x v="6"/>
    <x v="0"/>
    <s v="Small Business"/>
  </r>
  <r>
    <x v="2433"/>
    <s v="P1041"/>
    <n v="1"/>
    <n v="18175.05"/>
    <n v="6213.42"/>
    <n v="11961.63"/>
    <x v="0"/>
    <x v="3"/>
    <x v="1"/>
    <d v="2025-06-24T00:00:00"/>
    <x v="6"/>
    <x v="0"/>
    <s v="Small Business"/>
  </r>
  <r>
    <x v="2434"/>
    <s v="P1041"/>
    <n v="1"/>
    <n v="18530.98"/>
    <n v="2112.6999999999998"/>
    <n v="16418.28"/>
    <x v="0"/>
    <x v="3"/>
    <x v="0"/>
    <d v="2025-06-30T00:00:00"/>
    <x v="6"/>
    <x v="1"/>
    <s v="Consumer"/>
  </r>
  <r>
    <x v="2435"/>
    <s v="P1042"/>
    <n v="1"/>
    <n v="3591.15"/>
    <n v="680.62"/>
    <n v="2910.53"/>
    <x v="2"/>
    <x v="4"/>
    <x v="0"/>
    <d v="2025-06-30T00:00:00"/>
    <x v="6"/>
    <x v="0"/>
    <s v="Consumer"/>
  </r>
  <r>
    <x v="2436"/>
    <s v="P1042"/>
    <n v="1"/>
    <n v="4565.1499999999996"/>
    <n v="4176.26"/>
    <n v="388.88999999999942"/>
    <x v="0"/>
    <x v="4"/>
    <x v="1"/>
    <d v="2025-06-10T00:00:00"/>
    <x v="6"/>
    <x v="0"/>
    <s v="Small Business"/>
  </r>
  <r>
    <x v="2437"/>
    <s v="P1042"/>
    <n v="2"/>
    <n v="7397.21"/>
    <n v="4640.09"/>
    <n v="-1882.9700000000003"/>
    <x v="0"/>
    <x v="4"/>
    <x v="0"/>
    <d v="2025-06-22T00:00:00"/>
    <x v="6"/>
    <x v="2"/>
    <s v="Consumer"/>
  </r>
  <r>
    <x v="2438"/>
    <s v="P1042"/>
    <n v="2"/>
    <n v="9080.1200000000008"/>
    <n v="4722.6099999999997"/>
    <n v="-365.09999999999854"/>
    <x v="2"/>
    <x v="4"/>
    <x v="2"/>
    <d v="2025-06-04T00:00:00"/>
    <x v="6"/>
    <x v="0"/>
    <s v="Corporate"/>
  </r>
  <r>
    <x v="2439"/>
    <s v="P1042"/>
    <n v="4"/>
    <n v="13562.58"/>
    <n v="9531.89"/>
    <n v="-24564.979999999996"/>
    <x v="1"/>
    <x v="4"/>
    <x v="0"/>
    <d v="2025-06-19T00:00:00"/>
    <x v="6"/>
    <x v="0"/>
    <s v="Consumer"/>
  </r>
  <r>
    <x v="2383"/>
    <s v="P1042"/>
    <n v="2"/>
    <n v="8699.2199999999993"/>
    <n v="10188.6"/>
    <n v="-11677.980000000001"/>
    <x v="0"/>
    <x v="4"/>
    <x v="2"/>
    <d v="2025-06-10T00:00:00"/>
    <x v="6"/>
    <x v="0"/>
    <s v="Corporate"/>
  </r>
  <r>
    <x v="2440"/>
    <s v="P1042"/>
    <n v="3"/>
    <n v="10976.74"/>
    <n v="6443.36"/>
    <n v="-8353.3399999999983"/>
    <x v="0"/>
    <x v="4"/>
    <x v="0"/>
    <d v="2025-06-30T00:00:00"/>
    <x v="6"/>
    <x v="0"/>
    <s v="Consumer"/>
  </r>
  <r>
    <x v="2441"/>
    <s v="P1043"/>
    <n v="4"/>
    <n v="62374.85"/>
    <n v="2133.21"/>
    <n v="53842.009999999995"/>
    <x v="1"/>
    <x v="4"/>
    <x v="0"/>
    <d v="2025-06-14T00:00:00"/>
    <x v="6"/>
    <x v="0"/>
    <s v="Consumer"/>
  </r>
  <r>
    <x v="2442"/>
    <s v="P1043"/>
    <n v="2"/>
    <n v="31834.41"/>
    <n v="11668.5"/>
    <n v="8497.41"/>
    <x v="1"/>
    <x v="4"/>
    <x v="0"/>
    <d v="2025-06-16T00:00:00"/>
    <x v="6"/>
    <x v="3"/>
    <s v="Consumer"/>
  </r>
  <r>
    <x v="2378"/>
    <s v="P1043"/>
    <n v="4"/>
    <n v="58175.21"/>
    <n v="11668.5"/>
    <n v="11501.21"/>
    <x v="0"/>
    <x v="4"/>
    <x v="0"/>
    <d v="2025-06-11T00:00:00"/>
    <x v="6"/>
    <x v="0"/>
    <s v="Consumer"/>
  </r>
  <r>
    <x v="2426"/>
    <s v="P1043"/>
    <n v="1"/>
    <n v="14126.22"/>
    <n v="5057.68"/>
    <n v="9068.5399999999991"/>
    <x v="2"/>
    <x v="4"/>
    <x v="0"/>
    <d v="2025-06-08T00:00:00"/>
    <x v="6"/>
    <x v="3"/>
    <s v="Consumer"/>
  </r>
  <r>
    <x v="2353"/>
    <s v="P1044"/>
    <n v="1"/>
    <n v="9077.75"/>
    <n v="3861.49"/>
    <n v="5216.26"/>
    <x v="2"/>
    <x v="0"/>
    <x v="0"/>
    <d v="2025-06-29T00:00:00"/>
    <x v="6"/>
    <x v="3"/>
    <s v="Consumer"/>
  </r>
  <r>
    <x v="2443"/>
    <s v="P1044"/>
    <n v="3"/>
    <n v="29451.439999999999"/>
    <n v="1892.68"/>
    <n v="23773.399999999998"/>
    <x v="2"/>
    <x v="0"/>
    <x v="2"/>
    <d v="2025-06-25T00:00:00"/>
    <x v="6"/>
    <x v="0"/>
    <s v="Corporate"/>
  </r>
  <r>
    <x v="2444"/>
    <s v="P1044"/>
    <n v="2"/>
    <n v="20499.189999999999"/>
    <n v="10050.44"/>
    <n v="398.30999999999767"/>
    <x v="1"/>
    <x v="0"/>
    <x v="2"/>
    <d v="2025-06-14T00:00:00"/>
    <x v="6"/>
    <x v="3"/>
    <s v="Corporate"/>
  </r>
  <r>
    <x v="2397"/>
    <s v="P1044"/>
    <n v="2"/>
    <n v="18571.45"/>
    <n v="1195.19"/>
    <n v="16181.07"/>
    <x v="2"/>
    <x v="0"/>
    <x v="2"/>
    <d v="2025-06-03T00:00:00"/>
    <x v="6"/>
    <x v="2"/>
    <s v="Corporate"/>
  </r>
  <r>
    <x v="2445"/>
    <s v="P1046"/>
    <n v="3"/>
    <n v="4638.2700000000004"/>
    <n v="2935.19"/>
    <n v="-4167.2999999999993"/>
    <x v="0"/>
    <x v="5"/>
    <x v="2"/>
    <d v="2025-06-29T00:00:00"/>
    <x v="6"/>
    <x v="0"/>
    <s v="Corporate"/>
  </r>
  <r>
    <x v="2446"/>
    <s v="P1047"/>
    <n v="2"/>
    <n v="6583.79"/>
    <n v="10244.32"/>
    <n v="-13904.849999999999"/>
    <x v="1"/>
    <x v="3"/>
    <x v="2"/>
    <d v="2025-03-24T00:00:00"/>
    <x v="7"/>
    <x v="0"/>
    <s v="Corporate"/>
  </r>
  <r>
    <x v="2323"/>
    <s v="P1047"/>
    <n v="3"/>
    <n v="11784.82"/>
    <n v="4936.1899999999996"/>
    <n v="-3023.75"/>
    <x v="0"/>
    <x v="3"/>
    <x v="1"/>
    <d v="2025-03-15T00:00:00"/>
    <x v="7"/>
    <x v="3"/>
    <s v="Small Business"/>
  </r>
  <r>
    <x v="2403"/>
    <s v="P1048"/>
    <n v="2"/>
    <n v="32697.54"/>
    <n v="9148.31"/>
    <n v="14400.920000000002"/>
    <x v="0"/>
    <x v="4"/>
    <x v="0"/>
    <d v="2025-03-17T00:00:00"/>
    <x v="7"/>
    <x v="0"/>
    <s v="Consumer"/>
  </r>
  <r>
    <x v="2447"/>
    <s v="P1048"/>
    <n v="3"/>
    <n v="41859.06"/>
    <n v="10692.38"/>
    <n v="9781.9199999999983"/>
    <x v="1"/>
    <x v="4"/>
    <x v="2"/>
    <d v="2025-03-19T00:00:00"/>
    <x v="7"/>
    <x v="0"/>
    <s v="Corporate"/>
  </r>
  <r>
    <x v="2448"/>
    <s v="P1048"/>
    <n v="3"/>
    <n v="46114.67"/>
    <n v="10692.38"/>
    <n v="14037.529999999999"/>
    <x v="2"/>
    <x v="4"/>
    <x v="0"/>
    <d v="2025-03-08T00:00:00"/>
    <x v="7"/>
    <x v="0"/>
    <s v="Consumer"/>
  </r>
  <r>
    <x v="2449"/>
    <s v="P1049"/>
    <n v="4"/>
    <n v="28605.69"/>
    <n v="680.62"/>
    <n v="25883.21"/>
    <x v="0"/>
    <x v="5"/>
    <x v="0"/>
    <d v="2025-03-22T00:00:00"/>
    <x v="7"/>
    <x v="0"/>
    <s v="Consumer"/>
  </r>
  <r>
    <x v="2450"/>
    <s v="P1049"/>
    <n v="4"/>
    <n v="26656.25"/>
    <n v="680.62"/>
    <n v="23933.77"/>
    <x v="1"/>
    <x v="5"/>
    <x v="2"/>
    <d v="2025-03-29T00:00:00"/>
    <x v="7"/>
    <x v="3"/>
    <s v="Corporate"/>
  </r>
  <r>
    <x v="2451"/>
    <s v="P1049"/>
    <n v="2"/>
    <n v="12086.29"/>
    <n v="4640.09"/>
    <n v="2806.1100000000006"/>
    <x v="1"/>
    <x v="5"/>
    <x v="0"/>
    <d v="2025-03-10T00:00:00"/>
    <x v="7"/>
    <x v="2"/>
    <s v="Consumer"/>
  </r>
  <r>
    <x v="2452"/>
    <s v="P1049"/>
    <n v="2"/>
    <n v="15232.04"/>
    <n v="229.52"/>
    <n v="14773"/>
    <x v="0"/>
    <x v="5"/>
    <x v="0"/>
    <d v="2025-03-19T00:00:00"/>
    <x v="7"/>
    <x v="3"/>
    <s v="Consumer"/>
  </r>
  <r>
    <x v="2453"/>
    <s v="P1050"/>
    <n v="4"/>
    <n v="22862.25"/>
    <n v="9531.89"/>
    <n v="-15265.309999999998"/>
    <x v="0"/>
    <x v="2"/>
    <x v="2"/>
    <d v="2025-03-05T00:00:00"/>
    <x v="7"/>
    <x v="0"/>
    <s v="Corporate"/>
  </r>
  <r>
    <x v="2454"/>
    <s v="P1050"/>
    <n v="3"/>
    <n v="19965.990000000002"/>
    <n v="6782.31"/>
    <n v="-380.93999999999869"/>
    <x v="1"/>
    <x v="2"/>
    <x v="0"/>
    <d v="2025-03-10T00:00:00"/>
    <x v="7"/>
    <x v="0"/>
    <s v="Consumer"/>
  </r>
  <r>
    <x v="2455"/>
    <s v="P1050"/>
    <n v="4"/>
    <n v="25545.07"/>
    <n v="1397.32"/>
    <n v="19955.79"/>
    <x v="0"/>
    <x v="2"/>
    <x v="2"/>
    <d v="2025-03-23T00:00:00"/>
    <x v="7"/>
    <x v="0"/>
    <s v="Corporate"/>
  </r>
  <r>
    <x v="2456"/>
    <s v="P1051"/>
    <n v="3"/>
    <n v="15525.77"/>
    <n v="2857.57"/>
    <n v="6953.0599999999995"/>
    <x v="0"/>
    <x v="2"/>
    <x v="2"/>
    <d v="2025-03-14T00:00:00"/>
    <x v="7"/>
    <x v="1"/>
    <s v="Corporate"/>
  </r>
  <r>
    <x v="2457"/>
    <s v="P1051"/>
    <n v="4"/>
    <n v="23374.89"/>
    <n v="11732.81"/>
    <n v="-23556.35"/>
    <x v="0"/>
    <x v="2"/>
    <x v="1"/>
    <d v="2025-03-31T00:00:00"/>
    <x v="7"/>
    <x v="3"/>
    <s v="Small Business"/>
  </r>
  <r>
    <x v="2458"/>
    <s v="P1051"/>
    <n v="3"/>
    <n v="15748.34"/>
    <n v="1326.73"/>
    <n v="11768.15"/>
    <x v="0"/>
    <x v="2"/>
    <x v="0"/>
    <d v="2025-03-10T00:00:00"/>
    <x v="7"/>
    <x v="0"/>
    <s v="Consumer"/>
  </r>
  <r>
    <x v="2459"/>
    <s v="P1051"/>
    <n v="4"/>
    <n v="19698.48"/>
    <n v="2625.04"/>
    <n v="9198.32"/>
    <x v="0"/>
    <x v="2"/>
    <x v="1"/>
    <d v="2025-03-07T00:00:00"/>
    <x v="7"/>
    <x v="0"/>
    <s v="Small Business"/>
  </r>
  <r>
    <x v="2363"/>
    <s v="P1051"/>
    <n v="1"/>
    <n v="4986.1499999999996"/>
    <n v="2625.04"/>
    <n v="2361.1099999999997"/>
    <x v="0"/>
    <x v="2"/>
    <x v="0"/>
    <d v="2025-03-28T00:00:00"/>
    <x v="7"/>
    <x v="0"/>
    <s v="Consumer"/>
  </r>
  <r>
    <x v="2460"/>
    <s v="P1052"/>
    <n v="3"/>
    <n v="8321.9500000000007"/>
    <n v="5931.04"/>
    <n v="-9471.1699999999983"/>
    <x v="1"/>
    <x v="1"/>
    <x v="1"/>
    <d v="2025-03-10T00:00:00"/>
    <x v="7"/>
    <x v="0"/>
    <s v="Small Business"/>
  </r>
  <r>
    <x v="2461"/>
    <s v="P1052"/>
    <n v="4"/>
    <n v="10221.92"/>
    <n v="11939.07"/>
    <n v="-37534.36"/>
    <x v="1"/>
    <x v="1"/>
    <x v="2"/>
    <d v="2025-03-14T00:00:00"/>
    <x v="7"/>
    <x v="2"/>
    <s v="Corporate"/>
  </r>
  <r>
    <x v="2425"/>
    <s v="P1052"/>
    <n v="1"/>
    <n v="2645.82"/>
    <n v="11939.07"/>
    <n v="-9293.25"/>
    <x v="2"/>
    <x v="1"/>
    <x v="0"/>
    <d v="2025-03-14T00:00:00"/>
    <x v="7"/>
    <x v="0"/>
    <s v="Consumer"/>
  </r>
  <r>
    <x v="2462"/>
    <s v="P1052"/>
    <n v="3"/>
    <n v="8424.2800000000007"/>
    <n v="7341.5"/>
    <n v="-13600.22"/>
    <x v="2"/>
    <x v="1"/>
    <x v="0"/>
    <d v="2025-03-18T00:00:00"/>
    <x v="7"/>
    <x v="0"/>
    <s v="Consumer"/>
  </r>
  <r>
    <x v="2398"/>
    <s v="P1052"/>
    <n v="1"/>
    <n v="2701.83"/>
    <n v="7341.5"/>
    <n v="-4639.67"/>
    <x v="1"/>
    <x v="1"/>
    <x v="2"/>
    <d v="2025-03-21T00:00:00"/>
    <x v="7"/>
    <x v="0"/>
    <s v="Corporate"/>
  </r>
  <r>
    <x v="2463"/>
    <s v="P1053"/>
    <n v="4"/>
    <n v="35957.39"/>
    <n v="11653.29"/>
    <n v="-10655.770000000004"/>
    <x v="1"/>
    <x v="4"/>
    <x v="0"/>
    <d v="2025-03-19T00:00:00"/>
    <x v="7"/>
    <x v="0"/>
    <s v="Consumer"/>
  </r>
  <r>
    <x v="2464"/>
    <s v="P1053"/>
    <n v="4"/>
    <n v="29964.44"/>
    <n v="9316.44"/>
    <n v="-7301.3200000000033"/>
    <x v="0"/>
    <x v="4"/>
    <x v="1"/>
    <d v="2025-03-20T00:00:00"/>
    <x v="7"/>
    <x v="0"/>
    <s v="Small Business"/>
  </r>
  <r>
    <x v="2465"/>
    <s v="P1053"/>
    <n v="3"/>
    <n v="23387.74"/>
    <n v="11764.29"/>
    <n v="-11905.130000000001"/>
    <x v="2"/>
    <x v="4"/>
    <x v="0"/>
    <d v="2025-03-26T00:00:00"/>
    <x v="7"/>
    <x v="0"/>
    <s v="Consumer"/>
  </r>
  <r>
    <x v="2348"/>
    <s v="P1053"/>
    <n v="1"/>
    <n v="7447.03"/>
    <n v="2144.79"/>
    <n v="5302.24"/>
    <x v="1"/>
    <x v="4"/>
    <x v="0"/>
    <d v="2025-03-02T00:00:00"/>
    <x v="7"/>
    <x v="0"/>
    <s v="Consumer"/>
  </r>
  <r>
    <x v="2466"/>
    <s v="P1053"/>
    <n v="3"/>
    <n v="28660.19"/>
    <n v="10086.81"/>
    <n v="-1600.2400000000016"/>
    <x v="1"/>
    <x v="4"/>
    <x v="0"/>
    <d v="2025-03-06T00:00:00"/>
    <x v="7"/>
    <x v="0"/>
    <s v="Consumer"/>
  </r>
  <r>
    <x v="2419"/>
    <s v="P1054"/>
    <n v="4"/>
    <n v="8995.1"/>
    <n v="4370.8"/>
    <n v="-8488.1"/>
    <x v="0"/>
    <x v="1"/>
    <x v="0"/>
    <d v="2025-03-04T00:00:00"/>
    <x v="7"/>
    <x v="0"/>
    <s v="Consumer"/>
  </r>
  <r>
    <x v="2319"/>
    <s v="P1054"/>
    <n v="3"/>
    <n v="5883.22"/>
    <n v="8551.81"/>
    <n v="-19772.21"/>
    <x v="0"/>
    <x v="1"/>
    <x v="0"/>
    <d v="2025-03-06T00:00:00"/>
    <x v="7"/>
    <x v="0"/>
    <s v="Consumer"/>
  </r>
  <r>
    <x v="2456"/>
    <s v="P1054"/>
    <n v="3"/>
    <n v="6871.75"/>
    <n v="8551.81"/>
    <n v="-18783.68"/>
    <x v="0"/>
    <x v="1"/>
    <x v="2"/>
    <d v="2025-03-16T00:00:00"/>
    <x v="7"/>
    <x v="1"/>
    <s v="Corporate"/>
  </r>
  <r>
    <x v="2467"/>
    <s v="P1054"/>
    <n v="1"/>
    <n v="2405.73"/>
    <n v="6163.24"/>
    <n v="-3757.5099999999998"/>
    <x v="1"/>
    <x v="1"/>
    <x v="1"/>
    <d v="2025-03-04T00:00:00"/>
    <x v="7"/>
    <x v="0"/>
    <s v="Small Business"/>
  </r>
  <r>
    <x v="2468"/>
    <s v="P1055"/>
    <n v="4"/>
    <n v="60458.58"/>
    <n v="6579.03"/>
    <n v="34142.460000000006"/>
    <x v="0"/>
    <x v="5"/>
    <x v="1"/>
    <d v="2025-05-24T00:00:00"/>
    <x v="8"/>
    <x v="2"/>
    <s v="Small Business"/>
  </r>
  <r>
    <x v="2469"/>
    <s v="P1055"/>
    <n v="2"/>
    <n v="23616.48"/>
    <n v="10361.65"/>
    <n v="2893.1800000000003"/>
    <x v="0"/>
    <x v="5"/>
    <x v="0"/>
    <d v="2025-05-10T00:00:00"/>
    <x v="8"/>
    <x v="3"/>
    <s v="Consumer"/>
  </r>
  <r>
    <x v="2368"/>
    <s v="P1055"/>
    <n v="4"/>
    <n v="65823.38"/>
    <n v="7144.88"/>
    <n v="37243.86"/>
    <x v="1"/>
    <x v="5"/>
    <x v="0"/>
    <d v="2025-05-09T00:00:00"/>
    <x v="8"/>
    <x v="2"/>
    <s v="Consumer"/>
  </r>
  <r>
    <x v="2470"/>
    <s v="P1055"/>
    <n v="4"/>
    <n v="52223.19"/>
    <n v="4703.24"/>
    <n v="33410.230000000003"/>
    <x v="0"/>
    <x v="5"/>
    <x v="2"/>
    <d v="2025-05-27T00:00:00"/>
    <x v="8"/>
    <x v="1"/>
    <s v="Corporate"/>
  </r>
  <r>
    <x v="2471"/>
    <s v="P1055"/>
    <n v="4"/>
    <n v="60800.81"/>
    <n v="10692.38"/>
    <n v="18031.29"/>
    <x v="0"/>
    <x v="5"/>
    <x v="0"/>
    <d v="2025-05-24T00:00:00"/>
    <x v="8"/>
    <x v="0"/>
    <s v="Consumer"/>
  </r>
  <r>
    <x v="2338"/>
    <s v="P1055"/>
    <n v="4"/>
    <n v="63456.6"/>
    <n v="10692.38"/>
    <n v="20687.080000000002"/>
    <x v="1"/>
    <x v="5"/>
    <x v="0"/>
    <d v="2025-05-10T00:00:00"/>
    <x v="8"/>
    <x v="3"/>
    <s v="Consumer"/>
  </r>
  <r>
    <x v="2412"/>
    <s v="P1056"/>
    <n v="2"/>
    <n v="11298.44"/>
    <n v="6213.42"/>
    <n v="-1128.3999999999996"/>
    <x v="0"/>
    <x v="4"/>
    <x v="2"/>
    <d v="2025-05-16T00:00:00"/>
    <x v="8"/>
    <x v="0"/>
    <s v="Corporate"/>
  </r>
  <r>
    <x v="2418"/>
    <s v="P1056"/>
    <n v="4"/>
    <n v="27201.53"/>
    <n v="9178.6"/>
    <n v="-9512.8700000000026"/>
    <x v="1"/>
    <x v="4"/>
    <x v="0"/>
    <d v="2025-05-26T00:00:00"/>
    <x v="8"/>
    <x v="0"/>
    <s v="Consumer"/>
  </r>
  <r>
    <x v="2472"/>
    <s v="P1056"/>
    <n v="2"/>
    <n v="12287.73"/>
    <n v="11367.74"/>
    <n v="-10447.75"/>
    <x v="0"/>
    <x v="4"/>
    <x v="1"/>
    <d v="2025-05-03T00:00:00"/>
    <x v="8"/>
    <x v="0"/>
    <s v="Small Business"/>
  </r>
  <r>
    <x v="2404"/>
    <s v="P1057"/>
    <n v="1"/>
    <n v="5396.01"/>
    <n v="7212.47"/>
    <n v="-1816.46"/>
    <x v="2"/>
    <x v="0"/>
    <x v="1"/>
    <d v="2025-05-02T00:00:00"/>
    <x v="8"/>
    <x v="2"/>
    <s v="Small Business"/>
  </r>
  <r>
    <x v="2431"/>
    <s v="P1057"/>
    <n v="2"/>
    <n v="14161.24"/>
    <n v="1349.93"/>
    <n v="11461.38"/>
    <x v="0"/>
    <x v="0"/>
    <x v="2"/>
    <d v="2025-05-03T00:00:00"/>
    <x v="8"/>
    <x v="0"/>
    <s v="Corporate"/>
  </r>
  <r>
    <x v="2450"/>
    <s v="P1057"/>
    <n v="2"/>
    <n v="13825"/>
    <n v="6443.36"/>
    <n v="938.28000000000065"/>
    <x v="0"/>
    <x v="0"/>
    <x v="2"/>
    <d v="2025-05-12T00:00:00"/>
    <x v="8"/>
    <x v="3"/>
    <s v="Corporate"/>
  </r>
  <r>
    <x v="2473"/>
    <s v="P1057"/>
    <n v="1"/>
    <n v="7285.83"/>
    <n v="10124.42"/>
    <n v="-2838.59"/>
    <x v="0"/>
    <x v="0"/>
    <x v="1"/>
    <d v="2025-05-06T00:00:00"/>
    <x v="8"/>
    <x v="0"/>
    <s v="Small Business"/>
  </r>
  <r>
    <x v="2329"/>
    <s v="P1058"/>
    <n v="1"/>
    <n v="8275.89"/>
    <n v="2857.57"/>
    <n v="5418.32"/>
    <x v="0"/>
    <x v="3"/>
    <x v="0"/>
    <d v="2025-05-10T00:00:00"/>
    <x v="8"/>
    <x v="0"/>
    <s v="Consumer"/>
  </r>
  <r>
    <x v="2474"/>
    <s v="P1058"/>
    <n v="3"/>
    <n v="20675.830000000002"/>
    <n v="2857.57"/>
    <n v="12103.12"/>
    <x v="0"/>
    <x v="3"/>
    <x v="0"/>
    <d v="2025-05-30T00:00:00"/>
    <x v="8"/>
    <x v="1"/>
    <s v="Consumer"/>
  </r>
  <r>
    <x v="2424"/>
    <s v="P1058"/>
    <n v="2"/>
    <n v="18784.32"/>
    <n v="1326.73"/>
    <n v="16130.86"/>
    <x v="0"/>
    <x v="3"/>
    <x v="0"/>
    <d v="2025-05-15T00:00:00"/>
    <x v="8"/>
    <x v="0"/>
    <s v="Consumer"/>
  </r>
  <r>
    <x v="2303"/>
    <s v="P1058"/>
    <n v="1"/>
    <n v="9201.4599999999991"/>
    <n v="2625.04"/>
    <n v="6576.4199999999992"/>
    <x v="0"/>
    <x v="3"/>
    <x v="2"/>
    <d v="2025-05-30T00:00:00"/>
    <x v="8"/>
    <x v="0"/>
    <s v="Corporate"/>
  </r>
  <r>
    <x v="2475"/>
    <s v="P1058"/>
    <n v="4"/>
    <n v="27823.78"/>
    <n v="11118.8"/>
    <n v="-16651.419999999998"/>
    <x v="0"/>
    <x v="3"/>
    <x v="2"/>
    <d v="2025-05-12T00:00:00"/>
    <x v="8"/>
    <x v="0"/>
    <s v="Corporate"/>
  </r>
  <r>
    <x v="2331"/>
    <s v="P1058"/>
    <n v="1"/>
    <n v="7761.91"/>
    <n v="11118.8"/>
    <n v="-3356.8899999999994"/>
    <x v="0"/>
    <x v="3"/>
    <x v="0"/>
    <d v="2025-05-26T00:00:00"/>
    <x v="8"/>
    <x v="0"/>
    <s v="Consumer"/>
  </r>
  <r>
    <x v="2344"/>
    <s v="P1058"/>
    <n v="3"/>
    <n v="27488.45"/>
    <n v="5057.68"/>
    <n v="12315.41"/>
    <x v="2"/>
    <x v="3"/>
    <x v="0"/>
    <d v="2025-05-03T00:00:00"/>
    <x v="8"/>
    <x v="0"/>
    <s v="Consumer"/>
  </r>
  <r>
    <x v="2423"/>
    <s v="P1058"/>
    <n v="4"/>
    <n v="33609.01"/>
    <n v="5931.04"/>
    <n v="9884.8500000000022"/>
    <x v="0"/>
    <x v="3"/>
    <x v="0"/>
    <d v="2025-05-21T00:00:00"/>
    <x v="8"/>
    <x v="3"/>
    <s v="Consumer"/>
  </r>
  <r>
    <x v="2476"/>
    <s v="P1059"/>
    <n v="1"/>
    <n v="7144.12"/>
    <n v="5412.91"/>
    <n v="1731.21"/>
    <x v="0"/>
    <x v="0"/>
    <x v="2"/>
    <d v="2025-05-31T00:00:00"/>
    <x v="8"/>
    <x v="0"/>
    <s v="Corporate"/>
  </r>
  <r>
    <x v="2477"/>
    <s v="P1059"/>
    <n v="1"/>
    <n v="8405.8700000000008"/>
    <n v="6612.77"/>
    <n v="1793.1000000000004"/>
    <x v="1"/>
    <x v="0"/>
    <x v="0"/>
    <d v="2025-05-23T00:00:00"/>
    <x v="8"/>
    <x v="0"/>
    <s v="Consumer"/>
  </r>
  <r>
    <x v="2343"/>
    <s v="P1059"/>
    <n v="1"/>
    <n v="6482.3"/>
    <n v="1946.27"/>
    <n v="4536.0300000000007"/>
    <x v="2"/>
    <x v="0"/>
    <x v="1"/>
    <d v="2025-05-07T00:00:00"/>
    <x v="8"/>
    <x v="3"/>
    <s v="Small Business"/>
  </r>
  <r>
    <x v="2478"/>
    <s v="P1059"/>
    <n v="1"/>
    <n v="7100.33"/>
    <n v="9316.44"/>
    <n v="-2216.1100000000006"/>
    <x v="0"/>
    <x v="0"/>
    <x v="0"/>
    <d v="2025-05-12T00:00:00"/>
    <x v="8"/>
    <x v="0"/>
    <s v="Consumer"/>
  </r>
  <r>
    <x v="2479"/>
    <s v="P1059"/>
    <n v="4"/>
    <n v="34918.26"/>
    <n v="5812.86"/>
    <n v="11666.820000000003"/>
    <x v="2"/>
    <x v="0"/>
    <x v="0"/>
    <d v="2025-05-07T00:00:00"/>
    <x v="8"/>
    <x v="0"/>
    <s v="Consumer"/>
  </r>
  <r>
    <x v="2480"/>
    <s v="P1060"/>
    <n v="4"/>
    <n v="55592.7"/>
    <n v="5812.86"/>
    <n v="32341.26"/>
    <x v="0"/>
    <x v="5"/>
    <x v="2"/>
    <d v="2025-05-21T00:00:00"/>
    <x v="8"/>
    <x v="0"/>
    <s v="Corporate"/>
  </r>
  <r>
    <x v="2360"/>
    <s v="P1060"/>
    <n v="4"/>
    <n v="71038.710000000006"/>
    <n v="5812.86"/>
    <n v="47787.270000000004"/>
    <x v="0"/>
    <x v="5"/>
    <x v="2"/>
    <d v="2025-05-18T00:00:00"/>
    <x v="8"/>
    <x v="3"/>
    <s v="Corporate"/>
  </r>
  <r>
    <x v="2481"/>
    <s v="P1060"/>
    <n v="2"/>
    <n v="33391.379999999997"/>
    <n v="5812.86"/>
    <n v="21765.659999999996"/>
    <x v="1"/>
    <x v="5"/>
    <x v="0"/>
    <d v="2025-05-08T00:00:00"/>
    <x v="8"/>
    <x v="0"/>
    <s v="Consumer"/>
  </r>
  <r>
    <x v="2413"/>
    <s v="P1060"/>
    <n v="1"/>
    <n v="19287.43"/>
    <n v="6457.25"/>
    <n v="12830.18"/>
    <x v="0"/>
    <x v="5"/>
    <x v="0"/>
    <d v="2025-05-15T00:00:00"/>
    <x v="8"/>
    <x v="0"/>
    <s v="Consumer"/>
  </r>
  <r>
    <x v="2482"/>
    <s v="P1060"/>
    <n v="2"/>
    <n v="31827.85"/>
    <n v="2249.48"/>
    <n v="27328.89"/>
    <x v="0"/>
    <x v="5"/>
    <x v="0"/>
    <d v="2025-05-19T00:00:00"/>
    <x v="8"/>
    <x v="1"/>
    <s v="Consumer"/>
  </r>
  <r>
    <x v="2483"/>
    <s v="P1061"/>
    <n v="4"/>
    <n v="40392.04"/>
    <n v="7144.88"/>
    <n v="11812.52"/>
    <x v="0"/>
    <x v="4"/>
    <x v="0"/>
    <d v="2025-11-16T00:00:00"/>
    <x v="9"/>
    <x v="3"/>
    <s v="Consumer"/>
  </r>
  <r>
    <x v="2484"/>
    <s v="P1061"/>
    <n v="4"/>
    <n v="33572.99"/>
    <n v="2831.41"/>
    <n v="22247.35"/>
    <x v="0"/>
    <x v="4"/>
    <x v="0"/>
    <d v="2025-11-20T00:00:00"/>
    <x v="9"/>
    <x v="0"/>
    <s v="Consumer"/>
  </r>
  <r>
    <x v="2426"/>
    <s v="P1061"/>
    <n v="3"/>
    <n v="28815.38"/>
    <n v="7014.31"/>
    <n v="7772.4500000000007"/>
    <x v="2"/>
    <x v="4"/>
    <x v="0"/>
    <d v="2025-11-02T00:00:00"/>
    <x v="9"/>
    <x v="3"/>
    <s v="Consumer"/>
  </r>
  <r>
    <x v="2311"/>
    <s v="P1062"/>
    <n v="1"/>
    <n v="1834.4"/>
    <n v="10692.38"/>
    <n v="-8857.98"/>
    <x v="0"/>
    <x v="5"/>
    <x v="0"/>
    <d v="2025-11-30T00:00:00"/>
    <x v="9"/>
    <x v="1"/>
    <s v="Consumer"/>
  </r>
  <r>
    <x v="2485"/>
    <s v="P1062"/>
    <n v="4"/>
    <n v="7047.83"/>
    <n v="474.93"/>
    <n v="5148.1099999999997"/>
    <x v="0"/>
    <x v="5"/>
    <x v="0"/>
    <d v="2025-11-04T00:00:00"/>
    <x v="9"/>
    <x v="0"/>
    <s v="Consumer"/>
  </r>
  <r>
    <x v="2486"/>
    <s v="P1062"/>
    <n v="4"/>
    <n v="7232.12"/>
    <n v="6380.88"/>
    <n v="-18291.400000000001"/>
    <x v="0"/>
    <x v="5"/>
    <x v="0"/>
    <d v="2025-11-13T00:00:00"/>
    <x v="9"/>
    <x v="3"/>
    <s v="Consumer"/>
  </r>
  <r>
    <x v="2323"/>
    <s v="P1063"/>
    <n v="3"/>
    <n v="35218.03"/>
    <n v="4176.26"/>
    <n v="22689.25"/>
    <x v="0"/>
    <x v="3"/>
    <x v="1"/>
    <d v="2025-11-13T00:00:00"/>
    <x v="9"/>
    <x v="3"/>
    <s v="Small Business"/>
  </r>
  <r>
    <x v="2487"/>
    <s v="P1063"/>
    <n v="1"/>
    <n v="12057.3"/>
    <n v="1349.93"/>
    <n v="10707.369999999999"/>
    <x v="1"/>
    <x v="3"/>
    <x v="0"/>
    <d v="2025-11-17T00:00:00"/>
    <x v="9"/>
    <x v="1"/>
    <s v="Consumer"/>
  </r>
  <r>
    <x v="2488"/>
    <s v="P1064"/>
    <n v="3"/>
    <n v="8684.19"/>
    <n v="10124.42"/>
    <n v="-21689.07"/>
    <x v="0"/>
    <x v="2"/>
    <x v="0"/>
    <d v="2025-11-26T00:00:00"/>
    <x v="9"/>
    <x v="0"/>
    <s v="Consumer"/>
  </r>
  <r>
    <x v="2376"/>
    <s v="P1064"/>
    <n v="2"/>
    <n v="5603.52"/>
    <n v="7025.62"/>
    <n v="-8447.7199999999993"/>
    <x v="0"/>
    <x v="2"/>
    <x v="0"/>
    <d v="2025-11-21T00:00:00"/>
    <x v="9"/>
    <x v="0"/>
    <s v="Consumer"/>
  </r>
  <r>
    <x v="2489"/>
    <s v="P1064"/>
    <n v="3"/>
    <n v="7253.04"/>
    <n v="6782.31"/>
    <n v="-13093.89"/>
    <x v="2"/>
    <x v="2"/>
    <x v="0"/>
    <d v="2025-11-09T00:00:00"/>
    <x v="9"/>
    <x v="0"/>
    <s v="Consumer"/>
  </r>
  <r>
    <x v="2381"/>
    <s v="P1064"/>
    <n v="1"/>
    <n v="2438.16"/>
    <n v="11732.81"/>
    <n v="-9294.65"/>
    <x v="2"/>
    <x v="2"/>
    <x v="0"/>
    <d v="2025-11-29T00:00:00"/>
    <x v="9"/>
    <x v="0"/>
    <s v="Consumer"/>
  </r>
  <r>
    <x v="2488"/>
    <s v="P1065"/>
    <n v="4"/>
    <n v="2871.41"/>
    <n v="1326.73"/>
    <n v="-2435.5100000000002"/>
    <x v="0"/>
    <x v="2"/>
    <x v="0"/>
    <d v="2025-11-18T00:00:00"/>
    <x v="9"/>
    <x v="0"/>
    <s v="Consumer"/>
  </r>
  <r>
    <x v="2490"/>
    <s v="P1065"/>
    <n v="3"/>
    <n v="1974.74"/>
    <n v="2625.04"/>
    <n v="-5900.38"/>
    <x v="0"/>
    <x v="2"/>
    <x v="2"/>
    <d v="2025-11-09T00:00:00"/>
    <x v="9"/>
    <x v="0"/>
    <s v="Corporate"/>
  </r>
  <r>
    <x v="2485"/>
    <s v="P1065"/>
    <n v="2"/>
    <n v="1519.12"/>
    <n v="5057.68"/>
    <n v="-8596.2400000000016"/>
    <x v="0"/>
    <x v="2"/>
    <x v="0"/>
    <d v="2025-11-13T00:00:00"/>
    <x v="9"/>
    <x v="0"/>
    <s v="Consumer"/>
  </r>
  <r>
    <x v="2318"/>
    <s v="P1066"/>
    <n v="1"/>
    <n v="16815.52"/>
    <n v="4591.42"/>
    <n v="12224.1"/>
    <x v="0"/>
    <x v="5"/>
    <x v="2"/>
    <d v="2025-11-03T00:00:00"/>
    <x v="9"/>
    <x v="0"/>
    <s v="Corporate"/>
  </r>
  <r>
    <x v="2399"/>
    <s v="P1066"/>
    <n v="3"/>
    <n v="54659.77"/>
    <n v="4591.42"/>
    <n v="40885.509999999995"/>
    <x v="1"/>
    <x v="5"/>
    <x v="0"/>
    <d v="2025-11-08T00:00:00"/>
    <x v="9"/>
    <x v="0"/>
    <s v="Consumer"/>
  </r>
  <r>
    <x v="2450"/>
    <s v="P1066"/>
    <n v="3"/>
    <n v="44823.33"/>
    <n v="1195.19"/>
    <n v="41237.760000000002"/>
    <x v="1"/>
    <x v="5"/>
    <x v="2"/>
    <d v="2025-11-22T00:00:00"/>
    <x v="9"/>
    <x v="3"/>
    <s v="Corporate"/>
  </r>
  <r>
    <x v="2452"/>
    <s v="P1066"/>
    <n v="1"/>
    <n v="14477.31"/>
    <n v="9316.44"/>
    <n v="5160.869999999999"/>
    <x v="1"/>
    <x v="5"/>
    <x v="0"/>
    <d v="2025-11-22T00:00:00"/>
    <x v="9"/>
    <x v="3"/>
    <s v="Consumer"/>
  </r>
  <r>
    <x v="2359"/>
    <s v="P1066"/>
    <n v="1"/>
    <n v="15504.82"/>
    <n v="11764.29"/>
    <n v="3740.5299999999988"/>
    <x v="2"/>
    <x v="5"/>
    <x v="2"/>
    <d v="2025-11-14T00:00:00"/>
    <x v="9"/>
    <x v="0"/>
    <s v="Corporate"/>
  </r>
  <r>
    <x v="2394"/>
    <s v="P1067"/>
    <n v="2"/>
    <n v="27445.68"/>
    <n v="2144.79"/>
    <n v="23156.1"/>
    <x v="0"/>
    <x v="1"/>
    <x v="0"/>
    <d v="2025-11-06T00:00:00"/>
    <x v="9"/>
    <x v="0"/>
    <s v="Consumer"/>
  </r>
  <r>
    <x v="2477"/>
    <s v="P1067"/>
    <n v="1"/>
    <n v="12930.43"/>
    <n v="10086.81"/>
    <n v="2843.6200000000008"/>
    <x v="0"/>
    <x v="1"/>
    <x v="0"/>
    <d v="2025-11-10T00:00:00"/>
    <x v="9"/>
    <x v="0"/>
    <s v="Consumer"/>
  </r>
  <r>
    <x v="2374"/>
    <s v="P1067"/>
    <n v="2"/>
    <n v="22798.720000000001"/>
    <n v="10086.81"/>
    <n v="2625.1000000000022"/>
    <x v="0"/>
    <x v="1"/>
    <x v="0"/>
    <d v="2025-11-21T00:00:00"/>
    <x v="9"/>
    <x v="0"/>
    <s v="Consumer"/>
  </r>
  <r>
    <x v="2491"/>
    <s v="P1067"/>
    <n v="2"/>
    <n v="26859.03"/>
    <n v="4740.6000000000004"/>
    <n v="17377.829999999998"/>
    <x v="2"/>
    <x v="1"/>
    <x v="2"/>
    <d v="2025-10-13T00:00:00"/>
    <x v="10"/>
    <x v="0"/>
    <s v="Corporate"/>
  </r>
  <r>
    <x v="2301"/>
    <s v="P1068"/>
    <n v="4"/>
    <n v="64090.66"/>
    <n v="10244.32"/>
    <n v="23113.380000000005"/>
    <x v="1"/>
    <x v="4"/>
    <x v="0"/>
    <d v="2025-10-07T00:00:00"/>
    <x v="10"/>
    <x v="0"/>
    <s v="Consumer"/>
  </r>
  <r>
    <x v="2492"/>
    <s v="P1068"/>
    <n v="1"/>
    <n v="17937.16"/>
    <n v="10244.32"/>
    <n v="7692.84"/>
    <x v="0"/>
    <x v="4"/>
    <x v="1"/>
    <d v="2025-10-01T00:00:00"/>
    <x v="10"/>
    <x v="0"/>
    <s v="Small Business"/>
  </r>
  <r>
    <x v="2477"/>
    <s v="P1068"/>
    <n v="1"/>
    <n v="15776.12"/>
    <n v="6579.03"/>
    <n v="9197.09"/>
    <x v="2"/>
    <x v="4"/>
    <x v="0"/>
    <d v="2025-10-31T00:00:00"/>
    <x v="10"/>
    <x v="0"/>
    <s v="Consumer"/>
  </r>
  <r>
    <x v="2375"/>
    <s v="P1068"/>
    <n v="1"/>
    <n v="13600.97"/>
    <n v="2831.41"/>
    <n v="10769.56"/>
    <x v="0"/>
    <x v="4"/>
    <x v="0"/>
    <d v="2025-10-09T00:00:00"/>
    <x v="10"/>
    <x v="3"/>
    <s v="Consumer"/>
  </r>
  <r>
    <x v="2451"/>
    <s v="P1068"/>
    <n v="2"/>
    <n v="31107.34"/>
    <n v="4703.24"/>
    <n v="21700.86"/>
    <x v="2"/>
    <x v="4"/>
    <x v="0"/>
    <d v="2025-10-15T00:00:00"/>
    <x v="10"/>
    <x v="2"/>
    <s v="Consumer"/>
  </r>
  <r>
    <x v="2309"/>
    <s v="P1069"/>
    <n v="2"/>
    <n v="14602.65"/>
    <n v="4535.12"/>
    <n v="5532.41"/>
    <x v="2"/>
    <x v="4"/>
    <x v="2"/>
    <d v="2025-10-15T00:00:00"/>
    <x v="10"/>
    <x v="2"/>
    <s v="Corporate"/>
  </r>
  <r>
    <x v="2435"/>
    <s v="P1069"/>
    <n v="1"/>
    <n v="8642.43"/>
    <n v="4535.12"/>
    <n v="4107.3100000000004"/>
    <x v="0"/>
    <x v="4"/>
    <x v="0"/>
    <d v="2025-10-22T00:00:00"/>
    <x v="10"/>
    <x v="0"/>
    <s v="Consumer"/>
  </r>
  <r>
    <x v="2493"/>
    <s v="P1069"/>
    <n v="2"/>
    <n v="14893.2"/>
    <n v="4806.74"/>
    <n v="5279.7200000000012"/>
    <x v="1"/>
    <x v="4"/>
    <x v="0"/>
    <d v="2025-10-07T00:00:00"/>
    <x v="10"/>
    <x v="0"/>
    <s v="Consumer"/>
  </r>
  <r>
    <x v="2402"/>
    <s v="P1070"/>
    <n v="2"/>
    <n v="15877.62"/>
    <n v="4640.09"/>
    <n v="6597.4400000000005"/>
    <x v="0"/>
    <x v="2"/>
    <x v="0"/>
    <d v="2025-10-03T00:00:00"/>
    <x v="10"/>
    <x v="3"/>
    <s v="Consumer"/>
  </r>
  <r>
    <x v="2342"/>
    <s v="P1070"/>
    <n v="2"/>
    <n v="19963.849999999999"/>
    <n v="10188.6"/>
    <n v="-413.35000000000218"/>
    <x v="0"/>
    <x v="2"/>
    <x v="0"/>
    <d v="2025-10-13T00:00:00"/>
    <x v="10"/>
    <x v="0"/>
    <s v="Consumer"/>
  </r>
  <r>
    <x v="2494"/>
    <s v="P1070"/>
    <n v="1"/>
    <n v="10099.39"/>
    <n v="10188.6"/>
    <n v="-89.210000000000946"/>
    <x v="1"/>
    <x v="2"/>
    <x v="2"/>
    <d v="2025-10-02T00:00:00"/>
    <x v="10"/>
    <x v="0"/>
    <s v="Corporate"/>
  </r>
  <r>
    <x v="2485"/>
    <s v="P1071"/>
    <n v="2"/>
    <n v="6607.98"/>
    <n v="11732.81"/>
    <n v="-16857.64"/>
    <x v="0"/>
    <x v="0"/>
    <x v="0"/>
    <d v="2025-10-25T00:00:00"/>
    <x v="10"/>
    <x v="0"/>
    <s v="Consumer"/>
  </r>
  <r>
    <x v="2495"/>
    <s v="P1071"/>
    <n v="4"/>
    <n v="13287.13"/>
    <n v="1759.1"/>
    <n v="6250.73"/>
    <x v="0"/>
    <x v="0"/>
    <x v="2"/>
    <d v="2025-10-10T00:00:00"/>
    <x v="10"/>
    <x v="0"/>
    <s v="Corporate"/>
  </r>
  <r>
    <x v="2448"/>
    <s v="P1072"/>
    <n v="3"/>
    <n v="14532.01"/>
    <n v="10050.44"/>
    <n v="-15619.31"/>
    <x v="0"/>
    <x v="3"/>
    <x v="0"/>
    <d v="2025-10-05T00:00:00"/>
    <x v="10"/>
    <x v="0"/>
    <s v="Consumer"/>
  </r>
  <r>
    <x v="2361"/>
    <s v="P1073"/>
    <n v="4"/>
    <n v="61259.6"/>
    <n v="1946.27"/>
    <n v="53474.52"/>
    <x v="1"/>
    <x v="0"/>
    <x v="0"/>
    <d v="2025-10-27T00:00:00"/>
    <x v="10"/>
    <x v="3"/>
    <s v="Consumer"/>
  </r>
  <r>
    <x v="2496"/>
    <s v="P1074"/>
    <n v="3"/>
    <n v="17073.36"/>
    <n v="8177.04"/>
    <n v="-7457.7599999999984"/>
    <x v="0"/>
    <x v="0"/>
    <x v="2"/>
    <d v="2025-10-08T00:00:00"/>
    <x v="10"/>
    <x v="0"/>
    <s v="Corporate"/>
  </r>
  <r>
    <x v="2362"/>
    <s v="P1074"/>
    <n v="3"/>
    <n v="18832.349999999999"/>
    <n v="2935.19"/>
    <n v="10026.779999999999"/>
    <x v="1"/>
    <x v="0"/>
    <x v="0"/>
    <d v="2025-10-29T00:00:00"/>
    <x v="10"/>
    <x v="0"/>
    <s v="Consumer"/>
  </r>
  <r>
    <x v="2347"/>
    <s v="P1074"/>
    <n v="3"/>
    <n v="15652.71"/>
    <n v="4740.6000000000004"/>
    <n v="1430.909999999998"/>
    <x v="0"/>
    <x v="0"/>
    <x v="0"/>
    <d v="2025-09-28T00:00:00"/>
    <x v="11"/>
    <x v="2"/>
    <s v="Consumer"/>
  </r>
  <r>
    <x v="2497"/>
    <s v="P1074"/>
    <n v="4"/>
    <n v="24098.1"/>
    <n v="10244.32"/>
    <n v="-16879.18"/>
    <x v="0"/>
    <x v="0"/>
    <x v="1"/>
    <d v="2025-09-25T00:00:00"/>
    <x v="11"/>
    <x v="0"/>
    <s v="Small Business"/>
  </r>
  <r>
    <x v="2357"/>
    <s v="P1075"/>
    <n v="4"/>
    <n v="58984.61"/>
    <n v="10692.38"/>
    <n v="16215.090000000004"/>
    <x v="2"/>
    <x v="5"/>
    <x v="2"/>
    <d v="2025-09-28T00:00:00"/>
    <x v="11"/>
    <x v="0"/>
    <s v="Corporate"/>
  </r>
  <r>
    <x v="2316"/>
    <s v="P1076"/>
    <n v="2"/>
    <n v="22868.43"/>
    <n v="4640.09"/>
    <n v="13588.25"/>
    <x v="1"/>
    <x v="2"/>
    <x v="0"/>
    <d v="2025-09-10T00:00:00"/>
    <x v="11"/>
    <x v="0"/>
    <s v="Consumer"/>
  </r>
  <r>
    <x v="2498"/>
    <s v="P1077"/>
    <n v="4"/>
    <n v="13285.74"/>
    <n v="10188.6"/>
    <n v="-27468.660000000003"/>
    <x v="1"/>
    <x v="2"/>
    <x v="2"/>
    <d v="2025-09-14T00:00:00"/>
    <x v="11"/>
    <x v="0"/>
    <s v="Corporate"/>
  </r>
  <r>
    <x v="2429"/>
    <s v="P1078"/>
    <n v="1"/>
    <n v="7675.54"/>
    <n v="11668.5"/>
    <n v="-3992.96"/>
    <x v="0"/>
    <x v="2"/>
    <x v="2"/>
    <d v="2025-09-19T00:00:00"/>
    <x v="11"/>
    <x v="0"/>
    <s v="Corporate"/>
  </r>
  <r>
    <x v="2374"/>
    <s v="P1078"/>
    <n v="1"/>
    <n v="7324.19"/>
    <n v="11732.81"/>
    <n v="-4408.62"/>
    <x v="2"/>
    <x v="2"/>
    <x v="0"/>
    <d v="2025-09-16T00:00:00"/>
    <x v="11"/>
    <x v="0"/>
    <s v="Consumer"/>
  </r>
  <r>
    <x v="2491"/>
    <s v="P1078"/>
    <n v="3"/>
    <n v="26145.39"/>
    <n v="1892.68"/>
    <n v="20467.349999999999"/>
    <x v="2"/>
    <x v="2"/>
    <x v="2"/>
    <d v="2025-09-19T00:00:00"/>
    <x v="11"/>
    <x v="0"/>
    <s v="Corporate"/>
  </r>
  <r>
    <x v="2360"/>
    <s v="P1080"/>
    <n v="4"/>
    <n v="17689.61"/>
    <n v="6612.77"/>
    <n v="-8761.4700000000012"/>
    <x v="0"/>
    <x v="1"/>
    <x v="2"/>
    <d v="2025-09-17T00:00:00"/>
    <x v="11"/>
    <x v="3"/>
    <s v="Corporate"/>
  </r>
  <r>
    <x v="2412"/>
    <s v="P1080"/>
    <n v="2"/>
    <n v="6969.92"/>
    <n v="9316.44"/>
    <n v="-11662.960000000001"/>
    <x v="2"/>
    <x v="1"/>
    <x v="2"/>
    <d v="2025-09-15T00:00:00"/>
    <x v="11"/>
    <x v="0"/>
    <s v="Corporate"/>
  </r>
  <r>
    <x v="2499"/>
    <s v="P1080"/>
    <n v="2"/>
    <n v="7746.88"/>
    <n v="6457.25"/>
    <n v="-5167.62"/>
    <x v="1"/>
    <x v="1"/>
    <x v="2"/>
    <d v="2025-09-21T00:00:00"/>
    <x v="11"/>
    <x v="0"/>
    <s v="Corporat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4">
  <r>
    <s v="R70001"/>
    <s v="O52259"/>
    <x v="0"/>
    <n v="3586.57"/>
  </r>
  <r>
    <s v="R70002"/>
    <s v="O51727"/>
    <x v="1"/>
    <n v="62953.3"/>
  </r>
  <r>
    <s v="R70003"/>
    <s v="O52468"/>
    <x v="2"/>
    <n v="10785.04"/>
  </r>
  <r>
    <s v="R70004"/>
    <s v="O52004"/>
    <x v="3"/>
    <n v="6574.48"/>
  </r>
  <r>
    <s v="R70005"/>
    <s v="O52418"/>
    <x v="3"/>
    <n v="37099.29"/>
  </r>
  <r>
    <s v="R70006"/>
    <s v="O51194"/>
    <x v="4"/>
    <n v="5729.31"/>
  </r>
  <r>
    <s v="R70007"/>
    <s v="O51982"/>
    <x v="1"/>
    <n v="60483.17"/>
  </r>
  <r>
    <s v="R70008"/>
    <s v="O52184"/>
    <x v="0"/>
    <n v="4641.09"/>
  </r>
  <r>
    <s v="R70009"/>
    <s v="O52096"/>
    <x v="0"/>
    <n v="22113.41"/>
  </r>
  <r>
    <s v="R70010"/>
    <s v="O50294"/>
    <x v="1"/>
    <n v="27284.51"/>
  </r>
  <r>
    <s v="R70011"/>
    <s v="O52399"/>
    <x v="1"/>
    <n v="20370.32"/>
  </r>
  <r>
    <s v="R70012"/>
    <s v="O51315"/>
    <x v="1"/>
    <n v="38797.69"/>
  </r>
  <r>
    <s v="R70013"/>
    <s v="O50604"/>
    <x v="4"/>
    <n v="17707.28"/>
  </r>
  <r>
    <s v="R70014"/>
    <s v="O52217"/>
    <x v="2"/>
    <n v="4062.06"/>
  </r>
  <r>
    <s v="R70015"/>
    <s v="O51446"/>
    <x v="3"/>
    <n v="12150.57"/>
  </r>
  <r>
    <s v="R70016"/>
    <s v="O51693"/>
    <x v="1"/>
    <n v="8755.26"/>
  </r>
  <r>
    <s v="R70017"/>
    <s v="O50593"/>
    <x v="4"/>
    <n v="26925"/>
  </r>
  <r>
    <s v="R70018"/>
    <s v="O51490"/>
    <x v="4"/>
    <n v="9324.1"/>
  </r>
  <r>
    <s v="R70019"/>
    <s v="O51617"/>
    <x v="2"/>
    <n v="34227.06"/>
  </r>
  <r>
    <s v="R70020"/>
    <s v="O52442"/>
    <x v="2"/>
    <n v="64596.38"/>
  </r>
  <r>
    <s v="R70021"/>
    <s v="O51491"/>
    <x v="4"/>
    <n v="11177.05"/>
  </r>
  <r>
    <s v="R70022"/>
    <s v="O50453"/>
    <x v="1"/>
    <n v="36576.9"/>
  </r>
  <r>
    <s v="R70023"/>
    <s v="O50764"/>
    <x v="3"/>
    <n v="23570.31"/>
  </r>
  <r>
    <s v="R70024"/>
    <s v="O50740"/>
    <x v="1"/>
    <n v="2265.1799999999998"/>
  </r>
  <r>
    <s v="R70025"/>
    <s v="O50405"/>
    <x v="4"/>
    <n v="33184.99"/>
  </r>
  <r>
    <s v="R70026"/>
    <s v="O51800"/>
    <x v="2"/>
    <n v="32828.230000000003"/>
  </r>
  <r>
    <s v="R70027"/>
    <s v="O50875"/>
    <x v="2"/>
    <n v="2010.39"/>
  </r>
  <r>
    <s v="R70028"/>
    <s v="O52087"/>
    <x v="0"/>
    <n v="30333.360000000001"/>
  </r>
  <r>
    <s v="R70029"/>
    <s v="O52492"/>
    <x v="4"/>
    <n v="7122.37"/>
  </r>
  <r>
    <s v="R70030"/>
    <s v="O50981"/>
    <x v="1"/>
    <n v="9153.89"/>
  </r>
  <r>
    <s v="R70031"/>
    <s v="O50947"/>
    <x v="4"/>
    <n v="35101.51"/>
  </r>
  <r>
    <s v="R70032"/>
    <s v="O51375"/>
    <x v="4"/>
    <n v="41467.06"/>
  </r>
  <r>
    <s v="R70033"/>
    <s v="O52107"/>
    <x v="2"/>
    <n v="20239.32"/>
  </r>
  <r>
    <s v="R70034"/>
    <s v="O51200"/>
    <x v="1"/>
    <n v="19811.5"/>
  </r>
  <r>
    <s v="R70035"/>
    <s v="O50728"/>
    <x v="2"/>
    <n v="4082.36"/>
  </r>
  <r>
    <s v="R70036"/>
    <s v="O52472"/>
    <x v="2"/>
    <n v="14538.17"/>
  </r>
  <r>
    <s v="R70037"/>
    <s v="O51138"/>
    <x v="1"/>
    <n v="32641.73"/>
  </r>
  <r>
    <s v="R70038"/>
    <s v="O51808"/>
    <x v="2"/>
    <n v="3357.8"/>
  </r>
  <r>
    <s v="R70039"/>
    <s v="O50667"/>
    <x v="4"/>
    <n v="4843.6099999999997"/>
  </r>
  <r>
    <s v="R70040"/>
    <s v="O50547"/>
    <x v="2"/>
    <n v="45450.55"/>
  </r>
  <r>
    <s v="R70041"/>
    <s v="O50972"/>
    <x v="0"/>
    <n v="20474.78"/>
  </r>
  <r>
    <s v="R70042"/>
    <s v="O50530"/>
    <x v="4"/>
    <n v="5552.54"/>
  </r>
  <r>
    <s v="R70043"/>
    <s v="O50398"/>
    <x v="4"/>
    <n v="11145.54"/>
  </r>
  <r>
    <s v="R70044"/>
    <s v="O51619"/>
    <x v="2"/>
    <n v="1290.04"/>
  </r>
  <r>
    <s v="R70045"/>
    <s v="O51137"/>
    <x v="1"/>
    <n v="23426.66"/>
  </r>
  <r>
    <s v="R70046"/>
    <s v="O50272"/>
    <x v="2"/>
    <n v="24152.58"/>
  </r>
  <r>
    <s v="R70047"/>
    <s v="O50998"/>
    <x v="1"/>
    <n v="66549.03"/>
  </r>
  <r>
    <s v="R70048"/>
    <s v="O51070"/>
    <x v="0"/>
    <n v="8683.36"/>
  </r>
  <r>
    <s v="R70049"/>
    <s v="O52433"/>
    <x v="4"/>
    <n v="6221.28"/>
  </r>
  <r>
    <s v="R70050"/>
    <s v="O51818"/>
    <x v="0"/>
    <n v="34164.51"/>
  </r>
  <r>
    <s v="R70051"/>
    <s v="O51705"/>
    <x v="0"/>
    <n v="6365.45"/>
  </r>
  <r>
    <s v="R70052"/>
    <s v="O50183"/>
    <x v="1"/>
    <n v="31307"/>
  </r>
  <r>
    <s v="R70053"/>
    <s v="O51455"/>
    <x v="0"/>
    <n v="19550.84"/>
  </r>
  <r>
    <s v="R70054"/>
    <s v="O51501"/>
    <x v="2"/>
    <n v="27372.59"/>
  </r>
  <r>
    <s v="R70055"/>
    <s v="O50176"/>
    <x v="0"/>
    <n v="593.91999999999996"/>
  </r>
  <r>
    <s v="R70056"/>
    <s v="O51827"/>
    <x v="0"/>
    <n v="55591.63"/>
  </r>
  <r>
    <s v="R70057"/>
    <s v="O51776"/>
    <x v="1"/>
    <n v="8169.09"/>
  </r>
  <r>
    <s v="R70058"/>
    <s v="O52430"/>
    <x v="2"/>
    <n v="32366.95"/>
  </r>
  <r>
    <s v="R70059"/>
    <s v="O51965"/>
    <x v="0"/>
    <n v="28216.28"/>
  </r>
  <r>
    <s v="R70060"/>
    <s v="O52341"/>
    <x v="1"/>
    <n v="26275.82"/>
  </r>
  <r>
    <s v="R70061"/>
    <s v="O51852"/>
    <x v="0"/>
    <n v="1373.32"/>
  </r>
  <r>
    <s v="R70062"/>
    <s v="O51895"/>
    <x v="3"/>
    <n v="28695"/>
  </r>
  <r>
    <s v="R70063"/>
    <s v="O51815"/>
    <x v="1"/>
    <n v="61619.12"/>
  </r>
  <r>
    <s v="R70064"/>
    <s v="O52066"/>
    <x v="1"/>
    <n v="9368.89"/>
  </r>
  <r>
    <s v="R70065"/>
    <s v="O51347"/>
    <x v="3"/>
    <n v="39040.01"/>
  </r>
  <r>
    <s v="R70066"/>
    <s v="O52088"/>
    <x v="2"/>
    <n v="25621.9"/>
  </r>
  <r>
    <s v="R70067"/>
    <s v="O50334"/>
    <x v="0"/>
    <n v="14925.58"/>
  </r>
  <r>
    <s v="R70068"/>
    <s v="O51521"/>
    <x v="3"/>
    <n v="15043.2"/>
  </r>
  <r>
    <s v="R70069"/>
    <s v="O50466"/>
    <x v="1"/>
    <n v="65896.320000000007"/>
  </r>
  <r>
    <s v="R70070"/>
    <s v="O51385"/>
    <x v="0"/>
    <n v="23245.87"/>
  </r>
  <r>
    <s v="R70071"/>
    <s v="O52223"/>
    <x v="4"/>
    <n v="81755.460000000006"/>
  </r>
  <r>
    <s v="R70072"/>
    <s v="O52102"/>
    <x v="1"/>
    <n v="3113.23"/>
  </r>
  <r>
    <s v="R70073"/>
    <s v="O50022"/>
    <x v="3"/>
    <n v="5942.43"/>
  </r>
  <r>
    <s v="R70074"/>
    <s v="O50650"/>
    <x v="4"/>
    <n v="42643.28"/>
  </r>
  <r>
    <s v="R70075"/>
    <s v="O51560"/>
    <x v="1"/>
    <n v="27684.67"/>
  </r>
  <r>
    <s v="R70076"/>
    <s v="O51141"/>
    <x v="3"/>
    <n v="7547.24"/>
  </r>
  <r>
    <s v="R70077"/>
    <s v="O50721"/>
    <x v="4"/>
    <n v="56546.25"/>
  </r>
  <r>
    <s v="R70078"/>
    <s v="O52454"/>
    <x v="1"/>
    <n v="21641.68"/>
  </r>
  <r>
    <s v="R70079"/>
    <s v="O50845"/>
    <x v="4"/>
    <n v="8423.19"/>
  </r>
  <r>
    <s v="R70080"/>
    <s v="O51093"/>
    <x v="4"/>
    <n v="12460.51"/>
  </r>
  <r>
    <s v="R70081"/>
    <s v="O51503"/>
    <x v="0"/>
    <n v="7181.27"/>
  </r>
  <r>
    <s v="R70082"/>
    <s v="O52171"/>
    <x v="1"/>
    <n v="11008.6"/>
  </r>
  <r>
    <s v="R70083"/>
    <s v="O51743"/>
    <x v="4"/>
    <n v="4183.88"/>
  </r>
  <r>
    <s v="R70084"/>
    <s v="O50480"/>
    <x v="4"/>
    <n v="23462.23"/>
  </r>
  <r>
    <s v="R70085"/>
    <s v="O52396"/>
    <x v="0"/>
    <n v="24887.38"/>
  </r>
  <r>
    <s v="R70086"/>
    <s v="O50221"/>
    <x v="1"/>
    <n v="15175.99"/>
  </r>
  <r>
    <s v="R70087"/>
    <s v="O51701"/>
    <x v="0"/>
    <n v="15934.07"/>
  </r>
  <r>
    <s v="R70088"/>
    <s v="O51802"/>
    <x v="3"/>
    <n v="18817.2"/>
  </r>
  <r>
    <s v="R70089"/>
    <s v="O50960"/>
    <x v="2"/>
    <n v="28879.21"/>
  </r>
  <r>
    <s v="R70090"/>
    <s v="O50967"/>
    <x v="1"/>
    <n v="29478.57"/>
  </r>
  <r>
    <s v="R70091"/>
    <s v="O52031"/>
    <x v="0"/>
    <n v="7042.39"/>
  </r>
  <r>
    <s v="R70092"/>
    <s v="O52165"/>
    <x v="3"/>
    <n v="31232.06"/>
  </r>
  <r>
    <s v="R70093"/>
    <s v="O52499"/>
    <x v="3"/>
    <n v="6388.65"/>
  </r>
  <r>
    <s v="R70094"/>
    <s v="O51917"/>
    <x v="2"/>
    <n v="6203.56"/>
  </r>
  <r>
    <s v="R70095"/>
    <s v="O51113"/>
    <x v="0"/>
    <n v="28011.58"/>
  </r>
  <r>
    <s v="R70096"/>
    <s v="O52436"/>
    <x v="2"/>
    <n v="32552.51"/>
  </r>
  <r>
    <s v="R70097"/>
    <s v="O51906"/>
    <x v="0"/>
    <n v="52639.75"/>
  </r>
  <r>
    <s v="R70098"/>
    <s v="O52422"/>
    <x v="1"/>
    <n v="28125.87"/>
  </r>
  <r>
    <s v="R70099"/>
    <s v="O50935"/>
    <x v="3"/>
    <n v="3660.83"/>
  </r>
  <r>
    <s v="R70100"/>
    <s v="O51304"/>
    <x v="2"/>
    <n v="731.7"/>
  </r>
  <r>
    <s v="R70101"/>
    <s v="O52347"/>
    <x v="1"/>
    <n v="21703.63"/>
  </r>
  <r>
    <s v="R70102"/>
    <s v="O50629"/>
    <x v="3"/>
    <n v="14583.38"/>
  </r>
  <r>
    <s v="R70103"/>
    <s v="O51430"/>
    <x v="4"/>
    <n v="20469.09"/>
  </r>
  <r>
    <s v="R70104"/>
    <s v="O50990"/>
    <x v="4"/>
    <n v="20985.14"/>
  </r>
  <r>
    <s v="R70105"/>
    <s v="O52462"/>
    <x v="0"/>
    <n v="19551.7"/>
  </r>
  <r>
    <s v="R70106"/>
    <s v="O50839"/>
    <x v="3"/>
    <n v="31414"/>
  </r>
  <r>
    <s v="R70107"/>
    <s v="O51084"/>
    <x v="3"/>
    <n v="11745.75"/>
  </r>
  <r>
    <s v="R70108"/>
    <s v="O51323"/>
    <x v="3"/>
    <n v="50425.69"/>
  </r>
  <r>
    <s v="R70109"/>
    <s v="O52194"/>
    <x v="4"/>
    <n v="4545.0200000000004"/>
  </r>
  <r>
    <s v="R70110"/>
    <s v="O50963"/>
    <x v="0"/>
    <n v="7330.48"/>
  </r>
  <r>
    <s v="R70111"/>
    <s v="O52188"/>
    <x v="1"/>
    <n v="9455.57"/>
  </r>
  <r>
    <s v="R70112"/>
    <s v="O51782"/>
    <x v="1"/>
    <n v="16441.47"/>
  </r>
  <r>
    <s v="R70113"/>
    <s v="O50072"/>
    <x v="1"/>
    <n v="12284.09"/>
  </r>
  <r>
    <s v="R70114"/>
    <s v="O50325"/>
    <x v="3"/>
    <n v="12257.21"/>
  </r>
  <r>
    <s v="R70115"/>
    <s v="O51169"/>
    <x v="2"/>
    <n v="14134.63"/>
  </r>
  <r>
    <s v="R70116"/>
    <s v="O51003"/>
    <x v="1"/>
    <n v="29736.28"/>
  </r>
  <r>
    <s v="R70117"/>
    <s v="O50092"/>
    <x v="4"/>
    <n v="19526.52"/>
  </r>
  <r>
    <s v="R70118"/>
    <s v="O51550"/>
    <x v="4"/>
    <n v="11432.57"/>
  </r>
  <r>
    <s v="R70119"/>
    <s v="O51459"/>
    <x v="2"/>
    <n v="9187.5400000000009"/>
  </r>
  <r>
    <s v="R70120"/>
    <s v="O50204"/>
    <x v="1"/>
    <n v="42305.1"/>
  </r>
  <r>
    <s v="R70121"/>
    <s v="O52164"/>
    <x v="0"/>
    <n v="40871.97"/>
  </r>
  <r>
    <s v="R70122"/>
    <s v="O51916"/>
    <x v="3"/>
    <n v="15565.98"/>
  </r>
  <r>
    <s v="R70123"/>
    <s v="O50164"/>
    <x v="2"/>
    <n v="17779.84"/>
  </r>
  <r>
    <s v="R70124"/>
    <s v="O51472"/>
    <x v="0"/>
    <n v="6661.28"/>
  </r>
  <r>
    <s v="R70125"/>
    <s v="O51843"/>
    <x v="2"/>
    <n v="43503.88"/>
  </r>
  <r>
    <s v="R70126"/>
    <s v="O51254"/>
    <x v="3"/>
    <n v="18933.21"/>
  </r>
  <r>
    <s v="R70127"/>
    <s v="O52019"/>
    <x v="2"/>
    <n v="18002.87"/>
  </r>
  <r>
    <s v="R70128"/>
    <s v="O50036"/>
    <x v="1"/>
    <n v="4604.16"/>
  </r>
  <r>
    <s v="R70129"/>
    <s v="O52134"/>
    <x v="3"/>
    <n v="27348.57"/>
  </r>
  <r>
    <s v="R70130"/>
    <s v="O51685"/>
    <x v="3"/>
    <n v="16263.24"/>
  </r>
  <r>
    <s v="R70131"/>
    <s v="O50658"/>
    <x v="4"/>
    <n v="34293.81"/>
  </r>
  <r>
    <s v="R70132"/>
    <s v="O50546"/>
    <x v="2"/>
    <n v="8136.77"/>
  </r>
  <r>
    <s v="R70133"/>
    <s v="O50842"/>
    <x v="1"/>
    <n v="2215.63"/>
  </r>
  <r>
    <s v="R70134"/>
    <s v="O50634"/>
    <x v="2"/>
    <n v="3638.72"/>
  </r>
  <r>
    <s v="R70135"/>
    <s v="O50459"/>
    <x v="4"/>
    <n v="33265.660000000003"/>
  </r>
  <r>
    <s v="R70136"/>
    <s v="O50434"/>
    <x v="4"/>
    <n v="19058.86"/>
  </r>
  <r>
    <s v="R70137"/>
    <s v="O50227"/>
    <x v="4"/>
    <n v="17469.14"/>
  </r>
  <r>
    <s v="R70138"/>
    <s v="O52464"/>
    <x v="1"/>
    <n v="21774.66"/>
  </r>
  <r>
    <s v="R70139"/>
    <s v="O50084"/>
    <x v="1"/>
    <n v="6665.37"/>
  </r>
  <r>
    <s v="R70140"/>
    <s v="O52090"/>
    <x v="4"/>
    <n v="25501.99"/>
  </r>
  <r>
    <s v="R70141"/>
    <s v="O51233"/>
    <x v="4"/>
    <n v="17073.18"/>
  </r>
  <r>
    <s v="R70142"/>
    <s v="O50305"/>
    <x v="1"/>
    <n v="5015.6400000000003"/>
  </r>
  <r>
    <s v="R70143"/>
    <s v="O51609"/>
    <x v="0"/>
    <n v="38343.89"/>
  </r>
  <r>
    <s v="R70144"/>
    <s v="O50451"/>
    <x v="3"/>
    <n v="6106.39"/>
  </r>
  <r>
    <s v="R70145"/>
    <s v="O51991"/>
    <x v="2"/>
    <n v="12158.85"/>
  </r>
  <r>
    <s v="R70146"/>
    <s v="O50402"/>
    <x v="3"/>
    <n v="29366.39"/>
  </r>
  <r>
    <s v="R70147"/>
    <s v="O51168"/>
    <x v="2"/>
    <n v="8365.4599999999991"/>
  </r>
  <r>
    <s v="R70148"/>
    <s v="O50354"/>
    <x v="2"/>
    <n v="3080.52"/>
  </r>
  <r>
    <s v="R70149"/>
    <s v="O52485"/>
    <x v="2"/>
    <n v="28111.41"/>
  </r>
  <r>
    <s v="R70150"/>
    <s v="O50729"/>
    <x v="1"/>
    <n v="5573.91"/>
  </r>
  <r>
    <s v="R70151"/>
    <s v="O51568"/>
    <x v="2"/>
    <n v="3981.15"/>
  </r>
  <r>
    <s v="R70152"/>
    <s v="O51983"/>
    <x v="2"/>
    <n v="2331.64"/>
  </r>
  <r>
    <s v="R70153"/>
    <s v="O50298"/>
    <x v="2"/>
    <n v="22009.71"/>
  </r>
  <r>
    <s v="R70154"/>
    <s v="O51959"/>
    <x v="0"/>
    <n v="53516.85"/>
  </r>
  <r>
    <s v="R70155"/>
    <s v="O52210"/>
    <x v="2"/>
    <n v="24138.21"/>
  </r>
  <r>
    <s v="R70156"/>
    <s v="O51807"/>
    <x v="2"/>
    <n v="1075.1600000000001"/>
  </r>
  <r>
    <s v="R70157"/>
    <s v="O50668"/>
    <x v="2"/>
    <n v="40248.5"/>
  </r>
  <r>
    <s v="R70158"/>
    <s v="O51587"/>
    <x v="4"/>
    <n v="39435.21"/>
  </r>
  <r>
    <s v="R70159"/>
    <s v="O50364"/>
    <x v="1"/>
    <n v="15738.13"/>
  </r>
  <r>
    <s v="R70160"/>
    <s v="O52033"/>
    <x v="1"/>
    <n v="31390.74"/>
  </r>
  <r>
    <s v="R70161"/>
    <s v="O51160"/>
    <x v="2"/>
    <n v="42772.14"/>
  </r>
  <r>
    <s v="R70162"/>
    <s v="O51740"/>
    <x v="0"/>
    <n v="47040.14"/>
  </r>
  <r>
    <s v="R70163"/>
    <s v="O52277"/>
    <x v="0"/>
    <n v="4152.4799999999996"/>
  </r>
  <r>
    <s v="R70164"/>
    <s v="O51847"/>
    <x v="0"/>
    <n v="7943.6"/>
  </r>
  <r>
    <s v="R70165"/>
    <s v="O50448"/>
    <x v="0"/>
    <n v="33356.769999999997"/>
  </r>
  <r>
    <s v="R70166"/>
    <s v="O50487"/>
    <x v="4"/>
    <n v="49632.06"/>
  </r>
  <r>
    <s v="R70167"/>
    <s v="O51854"/>
    <x v="3"/>
    <n v="21274.07"/>
  </r>
  <r>
    <s v="R70168"/>
    <s v="O50753"/>
    <x v="2"/>
    <n v="3546.9"/>
  </r>
  <r>
    <s v="R70169"/>
    <s v="O52466"/>
    <x v="4"/>
    <n v="17578.740000000002"/>
  </r>
  <r>
    <s v="R70170"/>
    <s v="O52459"/>
    <x v="1"/>
    <n v="28463.89"/>
  </r>
  <r>
    <s v="R70171"/>
    <s v="O51289"/>
    <x v="0"/>
    <n v="49725.96"/>
  </r>
  <r>
    <s v="R70172"/>
    <s v="O51246"/>
    <x v="4"/>
    <n v="18643.07"/>
  </r>
  <r>
    <s v="R70173"/>
    <s v="O51162"/>
    <x v="4"/>
    <n v="4946.41"/>
  </r>
  <r>
    <s v="R70174"/>
    <s v="O51307"/>
    <x v="1"/>
    <n v="27918.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9" cacheId="1" autoFormatId="1" applyNumberFormats="0" applyBorderFormats="0" applyFontFormats="0" applyPatternFormats="0" applyAlignmentFormats="0" applyWidthHeightFormats="1" dataCaption="Values" updatedVersion="8" minRefreshableVersion="3" createdVersion="5" useAutoFormatting="1" compact="0" indent="0" outline="1" compactData="0" outlineData="1" showDrill="1" multipleFieldFilters="0">
  <location ref="D3:D4" firstHeaderRow="1" firstDataRow="1" firstDataCol="0"/>
  <pivotFields count="4">
    <pivotField compact="0" showAll="0"/>
    <pivotField compact="0" showAll="0"/>
    <pivotField compact="0" showAll="0"/>
    <pivotField dataField="1" compact="0" numFmtId="184" showAll="0"/>
  </pivotFields>
  <dataFields count="1">
    <dataField name="Count of Refund_Amount" fld="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1" autoFormatId="1" applyNumberFormats="0" applyBorderFormats="0" applyFontFormats="0" applyPatternFormats="0" applyAlignmentFormats="0" applyWidthHeightFormats="1" dataCaption="Values" updatedVersion="8" minRefreshableVersion="3" createdVersion="5" useAutoFormatting="1" compact="0" indent="0" outline="1" compactData="0" outlineData="1" showDrill="1" multipleFieldFilters="0" chartFormat="4">
  <location ref="A3:B9" firstHeaderRow="1" firstDataRow="1" firstDataCol="1"/>
  <pivotFields count="4">
    <pivotField compact="0" showAll="0"/>
    <pivotField compact="0" showAll="0"/>
    <pivotField axis="axisRow" compact="0" showAll="0">
      <items count="6">
        <item x="1"/>
        <item x="3"/>
        <item x="4"/>
        <item x="2"/>
        <item x="0"/>
        <item t="default"/>
      </items>
    </pivotField>
    <pivotField dataField="1" compact="0" numFmtId="184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fund_Amount" fld="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6" cacheId="0" autoFormatId="1" applyNumberFormats="0" applyBorderFormats="0" applyFontFormats="0" applyPatternFormats="0" applyAlignmentFormats="0" applyWidthHeightFormats="1" dataCaption="Values" updatedVersion="8" minRefreshableVersion="3" createdVersion="5" useAutoFormatting="1" compact="0" indent="0" outline="1" compactData="0" outlineData="1" showDrill="1" multipleFieldFilters="0">
  <location ref="C44:C45" firstHeaderRow="1" firstDataRow="1" firstDataCol="0"/>
  <pivotFields count="13">
    <pivotField dataField="1" compact="0" showAll="0">
      <items count="2501">
        <item x="682"/>
        <item x="1206"/>
        <item x="2353"/>
        <item x="565"/>
        <item x="64"/>
        <item x="845"/>
        <item x="884"/>
        <item x="1968"/>
        <item x="1794"/>
        <item x="102"/>
        <item x="257"/>
        <item x="1355"/>
        <item x="1544"/>
        <item x="1239"/>
        <item x="291"/>
        <item x="1529"/>
        <item x="1476"/>
        <item x="714"/>
        <item x="2311"/>
        <item x="1091"/>
        <item x="1326"/>
        <item x="851"/>
        <item x="1356"/>
        <item x="1017"/>
        <item x="635"/>
        <item x="693"/>
        <item x="876"/>
        <item x="397"/>
        <item x="1857"/>
        <item x="2159"/>
        <item x="1732"/>
        <item x="445"/>
        <item x="1447"/>
        <item x="1411"/>
        <item x="1918"/>
        <item x="1020"/>
        <item x="137"/>
        <item x="2167"/>
        <item x="1535"/>
        <item x="1322"/>
        <item x="1254"/>
        <item x="1665"/>
        <item x="1536"/>
        <item x="1451"/>
        <item x="1007"/>
        <item x="800"/>
        <item x="1062"/>
        <item x="572"/>
        <item x="429"/>
        <item x="1969"/>
        <item x="1892"/>
        <item x="1323"/>
        <item x="2171"/>
        <item x="138"/>
        <item x="264"/>
        <item x="243"/>
        <item x="744"/>
        <item x="2056"/>
        <item x="167"/>
        <item x="1441"/>
        <item x="1131"/>
        <item x="1182"/>
        <item x="1881"/>
        <item x="1174"/>
        <item x="771"/>
        <item x="2480"/>
        <item x="370"/>
        <item x="141"/>
        <item x="929"/>
        <item x="2199"/>
        <item x="856"/>
        <item x="394"/>
        <item x="267"/>
        <item x="1364"/>
        <item x="1512"/>
        <item x="803"/>
        <item x="1728"/>
        <item x="2053"/>
        <item x="2173"/>
        <item x="1448"/>
        <item x="1513"/>
        <item x="1333"/>
        <item x="1158"/>
        <item x="1116"/>
        <item x="334"/>
        <item x="641"/>
        <item x="292"/>
        <item x="1009"/>
        <item x="1449"/>
        <item x="5"/>
        <item x="56"/>
        <item x="2453"/>
        <item x="2388"/>
        <item x="1941"/>
        <item x="18"/>
        <item x="2391"/>
        <item x="992"/>
        <item x="174"/>
        <item x="1811"/>
        <item x="619"/>
        <item x="805"/>
        <item x="1187"/>
        <item x="595"/>
        <item x="1485"/>
        <item x="1624"/>
        <item x="1013"/>
        <item x="2301"/>
        <item x="723"/>
        <item x="2109"/>
        <item x="2419"/>
        <item x="2318"/>
        <item x="1569"/>
        <item x="1100"/>
        <item x="755"/>
        <item x="534"/>
        <item x="488"/>
        <item x="458"/>
        <item x="1053"/>
        <item x="2326"/>
        <item x="301"/>
        <item x="403"/>
        <item x="2429"/>
        <item x="906"/>
        <item x="676"/>
        <item x="1588"/>
        <item x="324"/>
        <item x="2014"/>
        <item x="452"/>
        <item x="81"/>
        <item x="1637"/>
        <item x="1148"/>
        <item x="2329"/>
        <item x="694"/>
        <item x="933"/>
        <item x="575"/>
        <item x="2025"/>
        <item x="1191"/>
        <item x="516"/>
        <item x="1545"/>
        <item x="746"/>
        <item x="183"/>
        <item x="184"/>
        <item x="440"/>
        <item x="1593"/>
        <item x="2360"/>
        <item x="1022"/>
        <item x="2242"/>
        <item x="2481"/>
        <item x="2092"/>
        <item x="1842"/>
        <item x="1725"/>
        <item x="12"/>
        <item x="2474"/>
        <item x="560"/>
        <item x="1865"/>
        <item x="1767"/>
        <item x="1522"/>
        <item x="459"/>
        <item x="1563"/>
        <item x="1990"/>
        <item x="1555"/>
        <item x="1721"/>
        <item x="887"/>
        <item x="2054"/>
        <item x="19"/>
        <item x="1357"/>
        <item x="1120"/>
        <item x="1074"/>
        <item x="1108"/>
        <item x="2061"/>
        <item x="2358"/>
        <item x="495"/>
        <item x="94"/>
        <item x="434"/>
        <item x="1893"/>
        <item x="278"/>
        <item x="2110"/>
        <item x="1453"/>
        <item x="1376"/>
        <item x="2309"/>
        <item x="68"/>
        <item x="1037"/>
        <item x="2020"/>
        <item x="198"/>
        <item x="1027"/>
        <item x="400"/>
        <item x="1819"/>
        <item x="2488"/>
        <item x="1849"/>
        <item x="1613"/>
        <item x="2280"/>
        <item x="1294"/>
        <item x="787"/>
        <item x="636"/>
        <item x="1374"/>
        <item x="2266"/>
        <item x="132"/>
        <item x="52"/>
        <item x="325"/>
        <item x="1111"/>
        <item x="1537"/>
        <item x="1906"/>
        <item x="2253"/>
        <item x="1564"/>
        <item x="525"/>
        <item x="633"/>
        <item x="6"/>
        <item x="818"/>
        <item x="899"/>
        <item x="1086"/>
        <item x="197"/>
        <item x="376"/>
        <item x="1362"/>
        <item x="2247"/>
        <item x="1149"/>
        <item x="1601"/>
        <item x="1757"/>
        <item x="1092"/>
        <item x="2093"/>
        <item x="2435"/>
        <item x="467"/>
        <item x="1952"/>
        <item x="1121"/>
        <item x="1936"/>
        <item x="1616"/>
        <item x="2492"/>
        <item x="1843"/>
        <item x="213"/>
        <item x="2308"/>
        <item x="2098"/>
        <item x="1561"/>
        <item x="1101"/>
        <item x="1467"/>
        <item x="1942"/>
        <item x="624"/>
        <item x="510"/>
        <item x="2157"/>
        <item x="2006"/>
        <item x="834"/>
        <item x="2402"/>
        <item x="1884"/>
        <item x="2288"/>
        <item x="1208"/>
        <item x="1366"/>
        <item x="1199"/>
        <item x="1796"/>
        <item x="888"/>
        <item x="2088"/>
        <item x="1468"/>
        <item x="1154"/>
        <item x="296"/>
        <item x="993"/>
        <item x="1608"/>
        <item x="1932"/>
        <item x="1175"/>
        <item x="2007"/>
        <item x="99"/>
        <item x="1579"/>
        <item x="2200"/>
        <item x="1024"/>
        <item x="1145"/>
        <item x="1740"/>
        <item x="737"/>
        <item x="175"/>
        <item x="1018"/>
        <item x="1295"/>
        <item x="157"/>
        <item x="2443"/>
        <item x="1778"/>
        <item x="2399"/>
        <item x="2139"/>
        <item x="1142"/>
        <item x="199"/>
        <item x="2192"/>
        <item x="649"/>
        <item x="807"/>
        <item x="2211"/>
        <item x="206"/>
        <item x="2065"/>
        <item x="596"/>
        <item x="1245"/>
        <item x="2009"/>
        <item x="1314"/>
        <item x="286"/>
        <item x="2255"/>
        <item x="819"/>
        <item x="1630"/>
        <item x="775"/>
        <item x="1400"/>
        <item x="835"/>
        <item x="539"/>
        <item x="1548"/>
        <item x="119"/>
        <item x="1549"/>
        <item x="1132"/>
        <item x="1335"/>
        <item x="2413"/>
        <item x="1204"/>
        <item x="1000"/>
        <item x="1275"/>
        <item x="2031"/>
        <item x="65"/>
        <item x="511"/>
        <item x="1324"/>
        <item x="2248"/>
        <item x="1122"/>
        <item x="1523"/>
        <item x="915"/>
        <item x="1965"/>
        <item x="13"/>
        <item x="1735"/>
        <item x="959"/>
        <item x="1021"/>
        <item x="1830"/>
        <item x="1538"/>
        <item x="1758"/>
        <item x="1939"/>
        <item x="1817"/>
        <item x="2118"/>
        <item x="566"/>
        <item x="604"/>
        <item x="1808"/>
        <item x="375"/>
        <item x="806"/>
        <item x="1176"/>
        <item x="1177"/>
        <item x="687"/>
        <item x="153"/>
        <item x="2142"/>
        <item x="967"/>
        <item x="607"/>
        <item x="764"/>
        <item x="921"/>
        <item x="2130"/>
        <item x="116"/>
        <item x="757"/>
        <item x="26"/>
        <item x="724"/>
        <item x="1242"/>
        <item x="302"/>
        <item x="1070"/>
        <item x="1530"/>
        <item x="2017"/>
        <item x="1707"/>
        <item x="695"/>
        <item x="69"/>
        <item x="544"/>
        <item x="1495"/>
        <item x="2181"/>
        <item x="133"/>
        <item x="1162"/>
        <item x="1924"/>
        <item x="1381"/>
        <item x="689"/>
        <item x="1594"/>
        <item x="1477"/>
        <item x="551"/>
        <item x="788"/>
        <item x="92"/>
        <item x="1315"/>
        <item x="1426"/>
        <item x="1877"/>
        <item x="1501"/>
        <item x="1023"/>
        <item x="1953"/>
        <item x="656"/>
        <item x="2225"/>
        <item x="1507"/>
        <item x="663"/>
        <item x="66"/>
        <item x="811"/>
        <item x="1626"/>
        <item x="2333"/>
        <item x="1346"/>
        <item x="219"/>
        <item x="857"/>
        <item x="182"/>
        <item x="968"/>
        <item x="1661"/>
        <item x="1576"/>
        <item x="326"/>
        <item x="1424"/>
        <item x="386"/>
        <item x="1855"/>
        <item x="1209"/>
        <item x="129"/>
        <item x="1556"/>
        <item x="191"/>
        <item x="1041"/>
        <item x="1434"/>
        <item x="2047"/>
        <item x="1194"/>
        <item x="683"/>
        <item x="1214"/>
        <item x="749"/>
        <item x="668"/>
        <item x="846"/>
        <item x="1675"/>
        <item x="1309"/>
        <item x="2246"/>
        <item x="1117"/>
        <item x="1947"/>
        <item x="1150"/>
        <item x="1688"/>
        <item x="1689"/>
        <item x="2111"/>
        <item x="30"/>
        <item x="1207"/>
        <item x="827"/>
        <item x="2427"/>
        <item x="1619"/>
        <item x="356"/>
        <item x="2212"/>
        <item x="1223"/>
        <item x="1596"/>
        <item x="1029"/>
        <item x="70"/>
        <item x="1435"/>
        <item x="76"/>
        <item x="1305"/>
        <item x="627"/>
        <item x="453"/>
        <item x="86"/>
        <item x="57"/>
        <item x="1839"/>
        <item x="430"/>
        <item x="339"/>
        <item x="1951"/>
        <item x="1780"/>
        <item x="529"/>
        <item x="1999"/>
        <item x="1785"/>
        <item x="2075"/>
        <item x="512"/>
        <item x="2350"/>
        <item x="142"/>
        <item x="1919"/>
        <item x="79"/>
        <item x="1462"/>
        <item x="1170"/>
        <item x="593"/>
        <item x="1783"/>
        <item x="1172"/>
        <item x="1388"/>
        <item x="1597"/>
        <item x="454"/>
        <item x="2105"/>
        <item x="767"/>
        <item x="1151"/>
        <item x="53"/>
        <item x="625"/>
        <item x="1666"/>
        <item x="847"/>
        <item x="1617"/>
        <item x="1008"/>
        <item x="1415"/>
        <item x="327"/>
        <item x="1691"/>
        <item x="460"/>
        <item x="696"/>
        <item x="176"/>
        <item x="27"/>
        <item x="2392"/>
        <item x="1078"/>
        <item x="1644"/>
        <item x="1273"/>
        <item x="2327"/>
        <item x="2389"/>
        <item x="935"/>
        <item x="499"/>
        <item x="920"/>
        <item x="258"/>
        <item x="1325"/>
        <item x="1339"/>
        <item x="1300"/>
        <item x="42"/>
        <item x="576"/>
        <item x="1438"/>
        <item x="1845"/>
        <item x="2249"/>
        <item x="2201"/>
        <item x="2403"/>
        <item x="1539"/>
        <item x="1343"/>
        <item x="1200"/>
        <item x="1903"/>
        <item x="1812"/>
        <item x="500"/>
        <item x="781"/>
        <item x="760"/>
        <item x="1280"/>
        <item x="530"/>
        <item x="1195"/>
        <item x="1937"/>
        <item x="603"/>
        <item x="154"/>
        <item x="2490"/>
        <item x="652"/>
        <item x="2143"/>
        <item x="526"/>
        <item x="1075"/>
        <item x="1885"/>
        <item x="1915"/>
        <item x="1809"/>
        <item x="782"/>
        <item x="895"/>
        <item x="2361"/>
        <item x="82"/>
        <item x="1729"/>
        <item x="1146"/>
        <item x="1284"/>
        <item x="598"/>
        <item x="1859"/>
        <item x="1755"/>
        <item x="540"/>
        <item x="1679"/>
        <item x="318"/>
        <item x="2048"/>
        <item x="2238"/>
        <item x="1454"/>
        <item x="1508"/>
        <item x="1882"/>
        <item x="1138"/>
        <item x="1445"/>
        <item x="907"/>
        <item x="1738"/>
        <item x="2112"/>
        <item x="1232"/>
        <item x="1480"/>
        <item x="1469"/>
        <item x="2372"/>
        <item x="1010"/>
        <item x="67"/>
        <item x="2131"/>
        <item x="700"/>
        <item x="1810"/>
        <item x="365"/>
        <item x="720"/>
        <item x="2446"/>
        <item x="1635"/>
        <item x="247"/>
        <item x="71"/>
        <item x="319"/>
        <item x="2147"/>
        <item x="1760"/>
        <item x="2206"/>
        <item x="1502"/>
        <item x="297"/>
        <item x="1565"/>
        <item x="1581"/>
        <item x="1230"/>
        <item x="2113"/>
        <item x="542"/>
        <item x="2376"/>
        <item x="2160"/>
        <item x="1741"/>
        <item x="1682"/>
        <item x="2227"/>
        <item x="1046"/>
        <item x="630"/>
        <item x="1243"/>
        <item x="2354"/>
        <item x="2272"/>
        <item x="1993"/>
        <item x="32"/>
        <item x="1550"/>
        <item x="2322"/>
        <item x="501"/>
        <item x="1289"/>
        <item x="653"/>
        <item x="229"/>
        <item x="1736"/>
        <item x="1259"/>
        <item x="492"/>
        <item x="2292"/>
        <item x="885"/>
        <item x="1001"/>
        <item x="1463"/>
        <item x="1869"/>
        <item x="2444"/>
        <item x="230"/>
        <item x="721"/>
        <item x="1604"/>
        <item x="776"/>
        <item x="812"/>
        <item x="2312"/>
        <item x="1589"/>
        <item x="1379"/>
        <item x="765"/>
        <item x="139"/>
        <item x="614"/>
        <item x="2297"/>
        <item x="1771"/>
        <item x="1590"/>
        <item x="900"/>
        <item x="1878"/>
        <item x="1215"/>
        <item x="1540"/>
        <item x="961"/>
        <item x="1274"/>
        <item x="2193"/>
        <item x="952"/>
        <item x="2351"/>
        <item x="37"/>
        <item x="1011"/>
        <item x="1316"/>
        <item x="2072"/>
        <item x="1714"/>
        <item x="2400"/>
        <item x="1938"/>
        <item x="23"/>
        <item x="637"/>
        <item x="185"/>
        <item x="868"/>
        <item x="865"/>
        <item x="2319"/>
        <item x="1772"/>
        <item x="2132"/>
        <item x="489"/>
        <item x="114"/>
        <item x="382"/>
        <item x="703"/>
        <item x="1329"/>
        <item x="820"/>
        <item x="1763"/>
        <item x="1711"/>
        <item x="275"/>
        <item x="2414"/>
        <item x="2373"/>
        <item x="455"/>
        <item x="936"/>
        <item x="506"/>
        <item x="33"/>
        <item x="1625"/>
        <item x="308"/>
        <item x="1832"/>
        <item x="1774"/>
        <item x="610"/>
        <item x="1079"/>
        <item x="976"/>
        <item x="1871"/>
        <item x="902"/>
        <item x="1496"/>
        <item x="1894"/>
        <item x="446"/>
        <item x="2436"/>
        <item x="1759"/>
        <item x="1943"/>
        <item x="2428"/>
        <item x="1870"/>
        <item x="1954"/>
        <item x="896"/>
        <item x="852"/>
        <item x="2496"/>
        <item x="1695"/>
        <item x="1872"/>
        <item x="1883"/>
        <item x="344"/>
        <item x="858"/>
        <item x="1240"/>
        <item x="103"/>
        <item x="934"/>
        <item x="2104"/>
        <item x="553"/>
        <item x="2390"/>
        <item x="984"/>
        <item x="401"/>
        <item x="352"/>
        <item x="601"/>
        <item x="1753"/>
        <item x="389"/>
        <item x="2026"/>
        <item x="1281"/>
        <item x="969"/>
        <item x="383"/>
        <item x="461"/>
        <item x="1820"/>
        <item x="1712"/>
        <item x="2299"/>
        <item x="2377"/>
        <item x="1059"/>
        <item x="756"/>
        <item x="1636"/>
        <item x="666"/>
        <item x="2034"/>
        <item x="1775"/>
        <item x="664"/>
        <item x="359"/>
        <item x="2179"/>
        <item x="654"/>
        <item x="2460"/>
        <item x="104"/>
        <item x="1071"/>
        <item x="2404"/>
        <item x="1562"/>
        <item x="594"/>
        <item x="789"/>
        <item x="768"/>
        <item x="2273"/>
        <item x="922"/>
        <item x="345"/>
        <item x="2032"/>
        <item x="2313"/>
        <item x="456"/>
        <item x="2232"/>
        <item x="2121"/>
        <item x="2228"/>
        <item x="1582"/>
        <item x="160"/>
        <item x="1270"/>
        <item x="634"/>
        <item x="259"/>
        <item x="2158"/>
        <item x="946"/>
        <item x="1925"/>
        <item x="2218"/>
        <item x="371"/>
        <item x="747"/>
        <item x="1427"/>
        <item x="346"/>
        <item x="484"/>
        <item x="2278"/>
        <item x="1591"/>
        <item x="234"/>
        <item x="2094"/>
        <item x="311"/>
        <item x="2393"/>
        <item x="877"/>
        <item x="1330"/>
        <item x="222"/>
        <item x="423"/>
        <item x="1672"/>
        <item x="2196"/>
        <item x="2456"/>
        <item x="168"/>
        <item x="2302"/>
        <item x="1605"/>
        <item x="1650"/>
        <item x="981"/>
        <item x="1391"/>
        <item x="2015"/>
        <item x="527"/>
        <item x="1382"/>
        <item x="1818"/>
        <item x="1225"/>
        <item x="1256"/>
        <item x="320"/>
        <item x="1383"/>
        <item x="1276"/>
        <item x="836"/>
        <item x="2250"/>
        <item x="1503"/>
        <item x="1973"/>
        <item x="657"/>
        <item x="1133"/>
        <item x="268"/>
        <item x="617"/>
        <item x="2281"/>
        <item x="2140"/>
        <item x="2468"/>
        <item x="1886"/>
        <item x="1210"/>
        <item x="2040"/>
        <item x="1700"/>
        <item x="2168"/>
        <item x="701"/>
        <item x="1922"/>
        <item x="878"/>
        <item x="669"/>
        <item x="194"/>
        <item x="991"/>
        <item x="1233"/>
        <item x="962"/>
        <item x="592"/>
        <item x="2122"/>
        <item x="2441"/>
        <item x="1557"/>
        <item x="161"/>
        <item x="1152"/>
        <item x="2469"/>
        <item x="2330"/>
        <item x="1520"/>
        <item x="171"/>
        <item x="1367"/>
        <item x="1482"/>
        <item x="1654"/>
        <item x="2394"/>
        <item x="1851"/>
        <item x="2202"/>
        <item x="1646"/>
        <item x="1123"/>
        <item x="897"/>
        <item x="1873"/>
        <item x="2498"/>
        <item x="1063"/>
        <item x="2018"/>
        <item x="677"/>
        <item x="2305"/>
        <item x="971"/>
        <item x="1991"/>
        <item x="1948"/>
        <item x="1887"/>
        <item x="1420"/>
        <item x="1340"/>
        <item x="1439"/>
        <item x="1742"/>
        <item x="513"/>
        <item x="2493"/>
        <item x="1743"/>
        <item x="2362"/>
        <item x="729"/>
        <item x="599"/>
        <item x="2476"/>
        <item x="1789"/>
        <item x="328"/>
        <item x="309"/>
        <item x="543"/>
        <item x="1171"/>
        <item x="1662"/>
        <item x="886"/>
        <item x="54"/>
        <item x="923"/>
        <item x="1718"/>
        <item x="357"/>
        <item x="597"/>
        <item x="337"/>
        <item x="248"/>
        <item x="249"/>
        <item x="1773"/>
        <item x="1840"/>
        <item x="1836"/>
        <item x="1102"/>
        <item x="2366"/>
        <item x="1602"/>
        <item x="40"/>
        <item x="567"/>
        <item x="1384"/>
        <item x="1904"/>
        <item x="541"/>
        <item x="2258"/>
        <item x="1632"/>
        <item x="615"/>
        <item x="2334"/>
        <item x="588"/>
        <item x="276"/>
        <item x="977"/>
        <item x="1014"/>
        <item x="2008"/>
        <item x="2315"/>
        <item x="1143"/>
        <item x="2233"/>
        <item x="2021"/>
        <item x="58"/>
        <item x="1155"/>
        <item x="231"/>
        <item x="1955"/>
        <item x="179"/>
        <item x="59"/>
        <item x="546"/>
        <item x="796"/>
        <item x="1638"/>
        <item x="1498"/>
        <item x="769"/>
        <item x="2062"/>
        <item x="1290"/>
        <item x="715"/>
        <item x="1558"/>
        <item x="745"/>
        <item x="143"/>
        <item x="1163"/>
        <item x="16"/>
        <item x="2457"/>
        <item x="1898"/>
        <item x="1478"/>
        <item x="1464"/>
        <item x="1846"/>
        <item x="1458"/>
        <item x="2347"/>
        <item x="216"/>
        <item x="1559"/>
        <item x="1166"/>
        <item x="2089"/>
        <item x="988"/>
        <item x="931"/>
        <item x="573"/>
        <item x="577"/>
        <item x="2164"/>
        <item x="2215"/>
        <item x="353"/>
        <item x="162"/>
        <item x="38"/>
        <item x="892"/>
        <item x="1669"/>
        <item x="2091"/>
        <item x="1701"/>
        <item x="1673"/>
        <item x="1860"/>
        <item x="220"/>
        <item x="134"/>
        <item x="2489"/>
        <item x="493"/>
        <item x="2323"/>
        <item x="1249"/>
        <item x="948"/>
        <item x="1318"/>
        <item x="608"/>
        <item x="1600"/>
        <item x="115"/>
        <item x="1524"/>
        <item x="562"/>
        <item x="372"/>
        <item x="937"/>
        <item x="1401"/>
        <item x="436"/>
        <item x="390"/>
        <item x="2410"/>
        <item x="2356"/>
        <item x="612"/>
        <item x="485"/>
        <item x="1327"/>
        <item x="1344"/>
        <item x="2485"/>
        <item x="1570"/>
        <item x="645"/>
        <item x="2275"/>
        <item x="1739"/>
        <item x="1858"/>
        <item x="688"/>
        <item x="2000"/>
        <item x="1252"/>
        <item x="314"/>
        <item x="731"/>
        <item x="298"/>
        <item x="2431"/>
        <item x="260"/>
        <item x="1431"/>
        <item x="690"/>
        <item x="650"/>
        <item x="2286"/>
        <item x="169"/>
        <item x="250"/>
        <item x="1310"/>
        <item x="1633"/>
        <item x="1201"/>
        <item x="879"/>
        <item x="1211"/>
        <item x="406"/>
        <item x="556"/>
        <item x="120"/>
        <item x="431"/>
        <item x="1805"/>
        <item x="1966"/>
        <item x="1486"/>
        <item x="2049"/>
        <item x="1923"/>
        <item x="1105"/>
        <item x="620"/>
        <item x="709"/>
        <item x="1139"/>
        <item x="437"/>
        <item x="2477"/>
        <item x="1649"/>
        <item x="1147"/>
        <item x="1692"/>
        <item x="1319"/>
        <item x="938"/>
        <item x="1358"/>
        <item x="1863"/>
        <item x="628"/>
        <item x="1985"/>
        <item x="658"/>
        <item x="1047"/>
        <item x="1492"/>
        <item x="496"/>
        <item x="1888"/>
        <item x="853"/>
        <item x="557"/>
        <item x="2151"/>
        <item x="898"/>
        <item x="2432"/>
        <item x="130"/>
        <item x="1487"/>
        <item x="678"/>
        <item x="1076"/>
        <item x="1895"/>
        <item x="784"/>
        <item x="2415"/>
        <item x="659"/>
        <item x="2293"/>
        <item x="223"/>
        <item x="978"/>
        <item x="462"/>
        <item x="1704"/>
        <item x="1385"/>
        <item x="1087"/>
        <item x="43"/>
        <item x="385"/>
        <item x="1497"/>
        <item x="1651"/>
        <item x="949"/>
        <item x="366"/>
        <item x="631"/>
        <item x="2447"/>
        <item x="1825"/>
        <item x="1639"/>
        <item x="740"/>
        <item x="1136"/>
        <item x="1509"/>
        <item x="2029"/>
        <item x="2208"/>
        <item x="1320"/>
        <item x="1459"/>
        <item x="1641"/>
        <item x="1826"/>
        <item x="2016"/>
        <item x="1348"/>
        <item x="1737"/>
        <item x="2033"/>
        <item x="77"/>
        <item x="235"/>
        <item x="785"/>
        <item x="2239"/>
        <item x="135"/>
        <item x="2442"/>
        <item x="0"/>
        <item x="2374"/>
        <item x="1978"/>
        <item x="1493"/>
        <item x="310"/>
        <item x="1031"/>
        <item x="105"/>
        <item x="1722"/>
        <item x="1620"/>
        <item x="1960"/>
        <item x="402"/>
        <item x="1106"/>
        <item x="859"/>
        <item x="1306"/>
        <item x="979"/>
        <item x="202"/>
        <item x="2135"/>
        <item x="903"/>
        <item x="1188"/>
        <item x="748"/>
        <item x="24"/>
        <item x="1032"/>
        <item x="602"/>
        <item x="1173"/>
        <item x="236"/>
        <item x="2174"/>
        <item x="420"/>
        <item x="238"/>
        <item x="762"/>
        <item x="1902"/>
        <item x="1301"/>
        <item x="1844"/>
        <item x="321"/>
        <item x="734"/>
        <item x="1359"/>
        <item x="186"/>
        <item x="579"/>
        <item x="1129"/>
        <item x="1098"/>
        <item x="1514"/>
        <item x="1219"/>
        <item x="554"/>
        <item x="2085"/>
        <item x="2294"/>
        <item x="1224"/>
        <item x="146"/>
        <item x="1065"/>
        <item x="716"/>
        <item x="642"/>
        <item x="1929"/>
        <item x="2263"/>
        <item x="2076"/>
        <item x="939"/>
        <item x="2287"/>
        <item x="2306"/>
        <item x="1499"/>
        <item x="1531"/>
        <item x="22"/>
        <item x="963"/>
        <item x="1025"/>
        <item x="1933"/>
        <item x="2386"/>
        <item x="2497"/>
        <item x="1676"/>
        <item x="727"/>
        <item x="710"/>
        <item x="1227"/>
        <item x="1386"/>
        <item x="1072"/>
        <item x="1234"/>
        <item x="283"/>
        <item x="2188"/>
        <item x="1190"/>
        <item x="1974"/>
        <item x="1265"/>
        <item x="985"/>
        <item x="2010"/>
        <item x="1875"/>
        <item x="655"/>
        <item x="1202"/>
        <item x="2449"/>
        <item x="1118"/>
        <item x="860"/>
        <item x="2243"/>
        <item x="532"/>
        <item x="1099"/>
        <item x="195"/>
        <item x="2229"/>
        <item x="1183"/>
        <item x="1806"/>
        <item x="552"/>
        <item x="2234"/>
        <item x="2367"/>
        <item x="2339"/>
        <item x="2424"/>
        <item x="1083"/>
        <item x="244"/>
        <item x="2207"/>
        <item x="1095"/>
        <item x="547"/>
        <item x="1546"/>
        <item x="1852"/>
        <item x="2019"/>
        <item x="335"/>
        <item x="34"/>
        <item x="1880"/>
        <item x="880"/>
        <item x="773"/>
        <item x="2063"/>
        <item x="44"/>
        <item x="172"/>
        <item x="548"/>
        <item x="1715"/>
        <item x="908"/>
        <item x="373"/>
        <item x="940"/>
        <item x="1417"/>
        <item x="1542"/>
        <item x="1659"/>
        <item x="1961"/>
        <item x="2437"/>
        <item x="1266"/>
        <item x="1967"/>
        <item x="706"/>
        <item x="1156"/>
        <item x="1164"/>
        <item x="2416"/>
        <item x="1387"/>
        <item x="707"/>
        <item x="1525"/>
        <item x="367"/>
        <item x="1271"/>
        <item x="1028"/>
        <item x="1394"/>
        <item x="1096"/>
        <item x="1066"/>
        <item x="287"/>
        <item x="1203"/>
        <item x="1854"/>
        <item x="1423"/>
        <item x="2136"/>
        <item x="2119"/>
        <item x="1442"/>
        <item x="2042"/>
        <item x="1500"/>
        <item x="1670"/>
        <item x="226"/>
        <item x="881"/>
        <item x="1776"/>
        <item x="1236"/>
        <item x="447"/>
        <item x="1756"/>
        <item x="14"/>
        <item x="1822"/>
        <item x="158"/>
        <item x="1277"/>
        <item x="2267"/>
        <item x="441"/>
        <item x="474"/>
        <item x="1702"/>
        <item x="1488"/>
        <item x="2"/>
        <item x="1747"/>
        <item x="866"/>
        <item x="1220"/>
        <item x="1997"/>
        <item x="1986"/>
        <item x="2189"/>
        <item x="2467"/>
        <item x="25"/>
        <item x="1389"/>
        <item x="1144"/>
        <item x="752"/>
        <item x="1920"/>
        <item x="1443"/>
        <item x="671"/>
        <item x="2412"/>
        <item x="1552"/>
        <item x="1988"/>
        <item x="1460"/>
        <item x="507"/>
        <item x="904"/>
        <item x="424"/>
        <item x="475"/>
        <item x="1575"/>
        <item x="672"/>
        <item x="1609"/>
        <item x="1912"/>
        <item x="87"/>
        <item x="1370"/>
        <item x="1795"/>
        <item x="910"/>
        <item x="2486"/>
        <item x="1994"/>
        <item x="955"/>
        <item x="1876"/>
        <item x="418"/>
        <item x="1566"/>
        <item x="956"/>
        <item x="660"/>
        <item x="1744"/>
        <item x="1140"/>
        <item x="1989"/>
        <item x="239"/>
        <item x="1196"/>
        <item x="1054"/>
        <item x="2148"/>
        <item x="821"/>
        <item x="832"/>
        <item x="1377"/>
        <item x="2378"/>
        <item x="1934"/>
        <item x="517"/>
        <item x="1360"/>
        <item x="1302"/>
        <item x="2068"/>
        <item x="2152"/>
        <item x="632"/>
        <item x="140"/>
        <item x="2244"/>
        <item x="1907"/>
        <item x="2300"/>
        <item x="2084"/>
        <item x="1727"/>
        <item x="1349"/>
        <item x="2450"/>
        <item x="2368"/>
        <item x="395"/>
        <item x="217"/>
        <item x="535"/>
        <item x="518"/>
        <item x="2357"/>
        <item x="2303"/>
        <item x="1634"/>
        <item x="1465"/>
        <item x="1532"/>
        <item x="2012"/>
        <item x="435"/>
        <item x="1321"/>
        <item x="932"/>
        <item x="88"/>
        <item x="2022"/>
        <item x="315"/>
        <item x="377"/>
        <item x="1470"/>
        <item x="1494"/>
        <item x="200"/>
        <item x="661"/>
        <item x="841"/>
        <item x="2137"/>
        <item x="2035"/>
        <item x="1307"/>
        <item x="2307"/>
        <item x="930"/>
        <item x="7"/>
        <item x="618"/>
        <item x="801"/>
        <item x="647"/>
        <item x="482"/>
        <item x="1745"/>
        <item x="1350"/>
        <item x="750"/>
        <item x="2463"/>
        <item x="911"/>
        <item x="347"/>
        <item x="947"/>
        <item x="2043"/>
        <item x="187"/>
        <item x="1126"/>
        <item x="589"/>
        <item x="100"/>
        <item x="1278"/>
        <item x="1471"/>
        <item x="1088"/>
        <item x="828"/>
        <item x="1652"/>
        <item x="425"/>
        <item x="2069"/>
        <item x="1489"/>
        <item x="1533"/>
        <item x="2128"/>
        <item x="916"/>
        <item x="329"/>
        <item x="1253"/>
        <item x="717"/>
        <item x="1726"/>
        <item x="711"/>
        <item x="1979"/>
        <item x="109"/>
        <item x="354"/>
        <item x="1515"/>
        <item x="1272"/>
        <item x="1786"/>
        <item x="254"/>
        <item x="470"/>
        <item x="1585"/>
        <item x="558"/>
        <item x="2420"/>
        <item x="438"/>
        <item x="1472"/>
        <item x="1296"/>
        <item x="673"/>
        <item x="638"/>
        <item x="2235"/>
        <item x="2182"/>
        <item x="72"/>
        <item x="331"/>
        <item x="1790"/>
        <item x="2175"/>
        <item x="1416"/>
        <item x="2194"/>
        <item x="322"/>
        <item x="1905"/>
        <item x="1719"/>
        <item x="1577"/>
        <item x="1262"/>
        <item x="1803"/>
        <item x="1303"/>
        <item x="2219"/>
        <item x="1610"/>
        <item x="1595"/>
        <item x="396"/>
        <item x="889"/>
        <item x="1899"/>
        <item x="523"/>
        <item x="1418"/>
        <item x="209"/>
        <item x="1331"/>
        <item x="813"/>
        <item x="468"/>
        <item x="1395"/>
        <item x="1944"/>
        <item x="1930"/>
        <item x="147"/>
        <item x="1297"/>
        <item x="393"/>
        <item x="2141"/>
        <item x="1837"/>
        <item x="2099"/>
        <item x="1184"/>
        <item x="514"/>
        <item x="502"/>
        <item x="2045"/>
        <item x="1799"/>
        <item x="1015"/>
        <item x="679"/>
        <item x="808"/>
        <item x="1246"/>
        <item x="770"/>
        <item x="391"/>
        <item x="646"/>
        <item x="312"/>
        <item x="1279"/>
        <item x="639"/>
        <item x="508"/>
        <item x="1787"/>
        <item x="1640"/>
        <item x="559"/>
        <item x="1048"/>
        <item x="1690"/>
        <item x="1263"/>
        <item x="684"/>
        <item x="2483"/>
        <item x="998"/>
        <item x="1667"/>
        <item x="927"/>
        <item x="870"/>
        <item x="121"/>
        <item x="533"/>
        <item x="1060"/>
        <item x="974"/>
        <item x="733"/>
        <item x="392"/>
        <item x="3"/>
        <item x="691"/>
        <item x="1684"/>
        <item x="95"/>
        <item x="1372"/>
        <item x="31"/>
        <item x="519"/>
        <item x="1761"/>
        <item x="1067"/>
        <item x="122"/>
        <item x="2270"/>
        <item x="1264"/>
        <item x="28"/>
        <item x="2114"/>
        <item x="738"/>
        <item x="1657"/>
        <item x="1042"/>
        <item x="662"/>
        <item x="1093"/>
        <item x="1791"/>
        <item x="1614"/>
        <item x="2369"/>
        <item x="2470"/>
        <item x="1185"/>
        <item x="288"/>
        <item x="1237"/>
        <item x="941"/>
        <item x="35"/>
        <item x="1516"/>
        <item x="1404"/>
        <item x="1660"/>
        <item x="797"/>
        <item x="1896"/>
        <item x="1392"/>
        <item x="360"/>
        <item x="1137"/>
        <item x="442"/>
        <item x="299"/>
        <item x="2475"/>
        <item x="293"/>
        <item x="890"/>
        <item x="1578"/>
        <item x="2464"/>
        <item x="2465"/>
        <item x="2320"/>
        <item x="1777"/>
        <item x="1797"/>
        <item x="2473"/>
        <item x="1834"/>
        <item x="2304"/>
        <item x="786"/>
        <item x="494"/>
        <item x="972"/>
        <item x="1089"/>
        <item x="1998"/>
        <item x="358"/>
        <item x="1853"/>
        <item x="2023"/>
        <item x="1304"/>
        <item x="1396"/>
        <item x="1483"/>
        <item x="1073"/>
        <item x="1900"/>
        <item x="568"/>
        <item x="1405"/>
        <item x="387"/>
        <item x="2448"/>
        <item x="173"/>
        <item x="156"/>
        <item x="1094"/>
        <item x="2078"/>
        <item x="973"/>
        <item x="1255"/>
        <item x="490"/>
        <item x="2335"/>
        <item x="2210"/>
        <item x="2342"/>
        <item x="626"/>
        <item x="2240"/>
        <item x="871"/>
        <item x="2430"/>
        <item x="210"/>
        <item x="2417"/>
        <item x="2494"/>
        <item x="97"/>
        <item x="1440"/>
        <item x="2133"/>
        <item x="1571"/>
        <item x="2161"/>
        <item x="1664"/>
        <item x="476"/>
        <item x="702"/>
        <item x="571"/>
        <item x="2036"/>
        <item x="294"/>
        <item x="148"/>
        <item x="463"/>
        <item x="177"/>
        <item x="1412"/>
        <item x="1457"/>
        <item x="848"/>
        <item x="261"/>
        <item x="1648"/>
        <item x="2411"/>
        <item x="208"/>
        <item x="251"/>
        <item x="1586"/>
        <item x="924"/>
        <item x="1926"/>
        <item x="269"/>
        <item x="2071"/>
        <item x="255"/>
        <item x="368"/>
        <item x="741"/>
        <item x="1816"/>
        <item x="643"/>
        <item x="1336"/>
        <item x="528"/>
        <item x="2123"/>
        <item x="790"/>
        <item x="2165"/>
        <item x="1956"/>
        <item x="953"/>
        <item x="1677"/>
        <item x="1815"/>
        <item x="1642"/>
        <item x="1970"/>
        <item x="1414"/>
        <item x="1049"/>
        <item x="1696"/>
        <item x="1526"/>
        <item x="986"/>
        <item x="1720"/>
        <item x="2079"/>
        <item x="2066"/>
        <item x="644"/>
        <item x="1627"/>
        <item x="2050"/>
        <item x="1490"/>
        <item x="1628"/>
        <item x="1002"/>
        <item x="1080"/>
        <item x="1693"/>
        <item x="2106"/>
        <item x="83"/>
        <item x="872"/>
        <item x="1186"/>
        <item x="1543"/>
        <item x="1109"/>
        <item x="2458"/>
        <item x="127"/>
        <item x="8"/>
        <item x="415"/>
        <item x="211"/>
        <item x="2484"/>
        <item x="763"/>
        <item x="1913"/>
        <item x="1901"/>
        <item x="305"/>
        <item x="2183"/>
        <item x="1908"/>
        <item x="964"/>
        <item x="758"/>
        <item x="824"/>
        <item x="957"/>
        <item x="825"/>
        <item x="718"/>
        <item x="416"/>
        <item x="1130"/>
        <item x="2343"/>
        <item x="2395"/>
        <item x="2331"/>
        <item x="1055"/>
        <item x="580"/>
        <item x="348"/>
        <item x="60"/>
        <item x="1618"/>
        <item x="2154"/>
        <item x="2082"/>
        <item x="1517"/>
        <item x="55"/>
        <item x="2115"/>
        <item x="1345"/>
        <item x="295"/>
        <item x="2044"/>
        <item x="640"/>
        <item x="2396"/>
        <item x="1112"/>
        <item x="954"/>
        <item x="712"/>
        <item x="917"/>
        <item x="1311"/>
        <item x="477"/>
        <item x="1267"/>
        <item x="1655"/>
        <item x="837"/>
        <item x="1788"/>
        <item x="2213"/>
        <item x="212"/>
        <item x="1312"/>
        <item x="2134"/>
        <item x="958"/>
        <item x="2067"/>
        <item x="854"/>
        <item x="1216"/>
        <item x="778"/>
        <item x="793"/>
        <item x="215"/>
        <item x="2153"/>
        <item x="1949"/>
        <item x="791"/>
        <item x="240"/>
        <item x="1611"/>
        <item x="2073"/>
        <item x="1686"/>
        <item x="1551"/>
        <item x="2074"/>
        <item x="1864"/>
        <item x="2030"/>
        <item x="943"/>
        <item x="224"/>
        <item x="107"/>
        <item x="9"/>
        <item x="605"/>
        <item x="1410"/>
        <item x="479"/>
        <item x="1361"/>
        <item x="1592"/>
        <item x="2282"/>
        <item x="1429"/>
        <item x="1268"/>
        <item x="1337"/>
        <item x="861"/>
        <item x="1687"/>
        <item x="909"/>
        <item x="89"/>
        <item x="2190"/>
        <item x="192"/>
        <item x="772"/>
        <item x="670"/>
        <item x="2203"/>
        <item x="1987"/>
        <item x="1518"/>
        <item x="1527"/>
        <item x="2405"/>
        <item x="464"/>
        <item x="1056"/>
        <item x="1397"/>
        <item x="336"/>
        <item x="1572"/>
        <item x="704"/>
        <item x="84"/>
        <item x="855"/>
        <item x="2344"/>
        <item x="1409"/>
        <item x="421"/>
        <item x="809"/>
        <item x="480"/>
        <item x="110"/>
        <item x="443"/>
        <item x="1036"/>
        <item x="378"/>
        <item x="2107"/>
        <item x="1226"/>
        <item x="1748"/>
        <item x="284"/>
        <item x="1680"/>
        <item x="1868"/>
        <item x="1713"/>
        <item x="849"/>
        <item x="2499"/>
        <item x="2375"/>
        <item x="826"/>
        <item x="503"/>
        <item x="471"/>
        <item x="45"/>
        <item x="651"/>
        <item x="1484"/>
        <item x="1285"/>
        <item x="569"/>
        <item x="1607"/>
        <item x="2289"/>
        <item x="590"/>
        <item x="1847"/>
        <item x="207"/>
        <item x="1835"/>
        <item x="814"/>
        <item x="1643"/>
        <item x="1068"/>
        <item x="989"/>
        <item x="111"/>
        <item x="1746"/>
        <item x="29"/>
        <item x="1455"/>
        <item x="1286"/>
        <item x="520"/>
        <item x="465"/>
        <item x="2387"/>
        <item x="1599"/>
        <item x="270"/>
        <item x="1425"/>
        <item x="279"/>
        <item x="1189"/>
        <item x="1587"/>
        <item x="2459"/>
        <item x="163"/>
        <item x="1510"/>
        <item x="521"/>
        <item x="1909"/>
        <item x="164"/>
        <item x="621"/>
        <item x="1228"/>
        <item x="2370"/>
        <item x="1033"/>
        <item x="732"/>
        <item x="73"/>
        <item x="1897"/>
        <item x="1167"/>
        <item x="549"/>
        <item x="10"/>
        <item x="667"/>
        <item x="2145"/>
        <item x="999"/>
        <item x="2251"/>
        <item x="61"/>
        <item x="289"/>
        <item x="1580"/>
        <item x="726"/>
        <item x="1708"/>
        <item x="265"/>
        <item x="680"/>
        <item x="2124"/>
        <item x="1762"/>
        <item x="1504"/>
        <item x="1030"/>
        <item x="203"/>
        <item x="1084"/>
        <item x="873"/>
        <item x="1697"/>
        <item x="1157"/>
        <item x="2495"/>
        <item x="2259"/>
        <item x="1528"/>
        <item x="990"/>
        <item x="1553"/>
        <item x="1003"/>
        <item x="1430"/>
        <item x="1823"/>
        <item x="256"/>
        <item x="2295"/>
        <item x="1368"/>
        <item x="2057"/>
        <item x="1821"/>
        <item x="2352"/>
        <item x="2279"/>
        <item x="1452"/>
        <item x="1573"/>
        <item x="994"/>
        <item x="728"/>
        <item x="1730"/>
        <item x="613"/>
        <item x="1957"/>
        <item x="189"/>
        <item x="1645"/>
        <item x="730"/>
        <item x="108"/>
        <item x="2169"/>
        <item x="2011"/>
        <item x="2438"/>
        <item x="1950"/>
        <item x="1328"/>
        <item x="1398"/>
        <item x="2155"/>
        <item x="1554"/>
        <item x="2406"/>
        <item x="783"/>
        <item x="2083"/>
        <item x="982"/>
        <item x="942"/>
        <item x="2058"/>
        <item x="1749"/>
        <item x="779"/>
        <item x="1168"/>
        <item x="2166"/>
        <item x="1107"/>
        <item x="1260"/>
        <item x="2001"/>
        <item x="2226"/>
        <item x="1134"/>
        <item x="965"/>
        <item x="504"/>
        <item x="581"/>
        <item x="1879"/>
        <item x="1671"/>
        <item x="117"/>
        <item x="149"/>
        <item x="674"/>
        <item x="754"/>
        <item x="2230"/>
        <item x="1378"/>
        <item x="1257"/>
        <item x="204"/>
        <item x="2363"/>
        <item x="1004"/>
        <item x="2355"/>
        <item x="101"/>
        <item x="2037"/>
        <item x="1927"/>
        <item x="11"/>
        <item x="2216"/>
        <item x="2241"/>
        <item x="2214"/>
        <item x="2314"/>
        <item x="1983"/>
        <item x="1169"/>
        <item x="2038"/>
        <item x="1197"/>
        <item x="232"/>
        <item x="697"/>
        <item x="1012"/>
        <item x="842"/>
        <item x="1198"/>
        <item x="1567"/>
        <item x="1450"/>
        <item x="1341"/>
        <item x="1213"/>
        <item x="1308"/>
        <item x="2236"/>
        <item x="271"/>
        <item x="136"/>
        <item x="995"/>
        <item x="2290"/>
        <item x="1733"/>
        <item x="950"/>
        <item x="611"/>
        <item x="829"/>
        <item x="1583"/>
        <item x="1698"/>
        <item x="131"/>
        <item x="349"/>
        <item x="1408"/>
        <item x="2129"/>
        <item x="1750"/>
        <item x="996"/>
        <item x="2451"/>
        <item x="1375"/>
        <item x="90"/>
        <item x="2144"/>
        <item x="466"/>
        <item x="361"/>
        <item x="1034"/>
        <item x="285"/>
        <item x="181"/>
        <item x="2184"/>
        <item x="2149"/>
        <item x="1705"/>
        <item x="1205"/>
        <item x="705"/>
        <item x="1313"/>
        <item x="1466"/>
        <item x="411"/>
        <item x="1723"/>
        <item x="722"/>
        <item x="766"/>
        <item x="1369"/>
        <item x="46"/>
        <item x="316"/>
        <item x="1850"/>
        <item x="1534"/>
        <item x="2064"/>
        <item x="2461"/>
        <item x="2482"/>
        <item x="1221"/>
        <item x="1647"/>
        <item x="1824"/>
        <item x="2345"/>
        <item x="2425"/>
        <item x="850"/>
        <item x="1754"/>
        <item x="91"/>
        <item x="2176"/>
        <item x="665"/>
        <item x="1838"/>
        <item x="151"/>
        <item x="1491"/>
        <item x="1861"/>
        <item x="407"/>
        <item x="332"/>
        <item x="1127"/>
        <item x="2348"/>
        <item x="1005"/>
        <item x="1685"/>
        <item x="685"/>
        <item x="2324"/>
        <item x="410"/>
        <item x="719"/>
        <item x="1069"/>
        <item x="713"/>
        <item x="2180"/>
        <item x="225"/>
        <item x="1709"/>
        <item x="47"/>
        <item x="1889"/>
        <item x="2445"/>
        <item x="1178"/>
        <item x="2080"/>
        <item x="1124"/>
        <item x="196"/>
        <item x="2086"/>
        <item x="1862"/>
        <item x="1975"/>
        <item x="1874"/>
        <item x="1734"/>
        <item x="159"/>
        <item x="1792"/>
        <item x="20"/>
        <item x="62"/>
        <item x="1683"/>
        <item x="830"/>
        <item x="1247"/>
        <item x="822"/>
        <item x="2070"/>
        <item x="2222"/>
        <item x="1703"/>
        <item x="2271"/>
        <item x="1402"/>
        <item x="1103"/>
        <item x="997"/>
        <item x="78"/>
        <item x="448"/>
        <item x="1779"/>
        <item x="2059"/>
        <item x="1456"/>
        <item x="862"/>
        <item x="1768"/>
        <item x="2002"/>
        <item x="444"/>
        <item x="675"/>
        <item x="2125"/>
        <item x="1125"/>
        <item x="1992"/>
        <item x="1097"/>
        <item x="1419"/>
        <item x="1473"/>
        <item x="252"/>
        <item x="2421"/>
        <item x="1351"/>
        <item x="355"/>
        <item x="1921"/>
        <item x="1432"/>
        <item x="893"/>
        <item x="399"/>
        <item x="2220"/>
        <item x="823"/>
        <item x="1192"/>
        <item x="2051"/>
        <item x="2332"/>
        <item x="2298"/>
        <item x="2170"/>
        <item x="1962"/>
        <item x="1980"/>
        <item x="591"/>
        <item x="2252"/>
        <item x="1521"/>
        <item x="1699"/>
        <item x="2418"/>
        <item x="1945"/>
        <item x="2254"/>
        <item x="582"/>
        <item x="1159"/>
        <item x="753"/>
        <item x="457"/>
        <item x="912"/>
        <item x="867"/>
        <item x="1710"/>
        <item x="1446"/>
        <item x="2478"/>
        <item x="1474"/>
        <item x="419"/>
        <item x="1110"/>
        <item x="2439"/>
        <item x="2223"/>
        <item x="313"/>
        <item x="362"/>
        <item x="1428"/>
        <item x="1653"/>
        <item x="1656"/>
        <item x="2454"/>
        <item x="1479"/>
        <item x="201"/>
        <item x="524"/>
        <item x="432"/>
        <item x="1282"/>
        <item x="123"/>
        <item x="1444"/>
        <item x="1390"/>
        <item x="48"/>
        <item x="426"/>
        <item x="944"/>
        <item x="874"/>
        <item x="583"/>
        <item x="1751"/>
        <item x="124"/>
        <item x="882"/>
        <item x="277"/>
        <item x="918"/>
        <item x="578"/>
        <item x="205"/>
        <item x="838"/>
        <item x="810"/>
        <item x="1317"/>
        <item x="584"/>
        <item x="515"/>
        <item x="863"/>
        <item x="2452"/>
        <item x="1928"/>
        <item x="798"/>
        <item x="1706"/>
        <item x="839"/>
        <item x="1800"/>
        <item x="913"/>
        <item x="1269"/>
        <item x="1931"/>
        <item x="338"/>
        <item x="833"/>
        <item x="2052"/>
        <item x="2397"/>
        <item x="1026"/>
        <item x="698"/>
        <item x="1971"/>
        <item x="2197"/>
        <item x="2024"/>
        <item x="106"/>
        <item x="2379"/>
        <item x="2150"/>
        <item x="439"/>
        <item x="1160"/>
        <item x="1113"/>
        <item x="1298"/>
        <item x="1916"/>
        <item x="1574"/>
        <item x="74"/>
        <item x="2371"/>
        <item x="1291"/>
        <item x="1217"/>
        <item x="218"/>
        <item x="1050"/>
        <item x="987"/>
        <item x="2077"/>
        <item x="1161"/>
        <item x="531"/>
        <item x="759"/>
        <item x="1615"/>
        <item x="2472"/>
        <item x="2433"/>
        <item x="374"/>
        <item x="2191"/>
        <item x="1332"/>
        <item x="1841"/>
        <item x="1461"/>
        <item x="1505"/>
        <item x="1061"/>
        <item x="951"/>
        <item x="2209"/>
        <item x="2081"/>
        <item x="1995"/>
        <item x="266"/>
        <item x="1250"/>
        <item x="1283"/>
        <item x="2003"/>
        <item x="2177"/>
        <item x="1910"/>
        <item x="1793"/>
        <item x="2384"/>
        <item x="1039"/>
        <item x="1519"/>
        <item x="1668"/>
        <item x="2041"/>
        <item x="983"/>
        <item x="272"/>
        <item x="914"/>
        <item x="1694"/>
        <item x="2336"/>
        <item x="2321"/>
        <item x="1663"/>
        <item x="2100"/>
        <item x="1287"/>
        <item x="2095"/>
        <item x="2283"/>
        <item x="792"/>
        <item x="1238"/>
        <item x="144"/>
        <item x="2261"/>
        <item x="1407"/>
        <item x="2126"/>
        <item x="1433"/>
        <item x="536"/>
        <item x="1603"/>
        <item x="1866"/>
        <item x="241"/>
        <item x="2195"/>
        <item x="227"/>
        <item x="1016"/>
        <item x="1606"/>
        <item x="1153"/>
        <item x="1038"/>
        <item x="1035"/>
        <item x="404"/>
        <item x="2055"/>
        <item x="63"/>
        <item x="188"/>
        <item x="804"/>
        <item x="1612"/>
        <item x="1085"/>
        <item x="1946"/>
        <item x="1165"/>
        <item x="478"/>
        <item x="600"/>
        <item x="975"/>
        <item x="486"/>
        <item x="323"/>
        <item x="2340"/>
        <item x="433"/>
        <item x="1621"/>
        <item x="945"/>
        <item x="2380"/>
        <item x="412"/>
        <item x="1040"/>
        <item x="864"/>
        <item x="2120"/>
        <item x="330"/>
        <item x="875"/>
        <item x="1352"/>
        <item x="273"/>
        <item x="2381"/>
        <item x="2296"/>
        <item x="2260"/>
        <item x="1813"/>
        <item x="2231"/>
        <item x="1421"/>
        <item x="1631"/>
        <item x="1764"/>
        <item x="165"/>
        <item x="1976"/>
        <item x="2466"/>
        <item x="118"/>
        <item x="686"/>
        <item x="2364"/>
        <item x="1"/>
        <item x="1104"/>
        <item x="2256"/>
        <item x="363"/>
        <item x="427"/>
        <item x="883"/>
        <item x="1724"/>
        <item x="1081"/>
        <item x="1057"/>
        <item x="2178"/>
        <item x="2382"/>
        <item x="1781"/>
        <item x="919"/>
        <item x="1963"/>
        <item x="2198"/>
        <item x="39"/>
        <item x="414"/>
        <item x="2423"/>
        <item x="245"/>
        <item x="2341"/>
        <item x="815"/>
        <item x="152"/>
        <item x="1181"/>
        <item x="563"/>
        <item x="928"/>
        <item x="1231"/>
        <item x="2162"/>
        <item x="166"/>
        <item x="449"/>
        <item x="794"/>
        <item x="2277"/>
        <item x="1731"/>
        <item x="233"/>
        <item x="1958"/>
        <item x="1890"/>
        <item x="1051"/>
        <item x="491"/>
        <item x="1475"/>
        <item x="708"/>
        <item x="537"/>
        <item x="585"/>
        <item x="379"/>
        <item x="2401"/>
        <item x="2101"/>
        <item x="155"/>
        <item x="1568"/>
        <item x="843"/>
        <item x="193"/>
        <item x="1393"/>
        <item x="1006"/>
        <item x="145"/>
        <item x="180"/>
        <item x="450"/>
        <item x="1827"/>
        <item x="1506"/>
        <item x="2455"/>
        <item x="2346"/>
        <item x="262"/>
        <item x="2004"/>
        <item x="1363"/>
        <item x="2163"/>
        <item x="761"/>
        <item x="1622"/>
        <item x="2005"/>
        <item x="1058"/>
        <item x="1782"/>
        <item x="1765"/>
        <item x="1828"/>
        <item x="306"/>
        <item x="2102"/>
        <item x="774"/>
        <item x="15"/>
        <item x="1114"/>
        <item x="1218"/>
        <item x="564"/>
        <item x="2027"/>
        <item x="1288"/>
        <item x="1511"/>
        <item x="1678"/>
        <item x="2276"/>
        <item x="2116"/>
        <item x="980"/>
        <item x="1292"/>
        <item x="1019"/>
        <item x="1128"/>
        <item x="795"/>
        <item x="1674"/>
        <item x="1801"/>
        <item x="1064"/>
        <item x="1917"/>
        <item x="1784"/>
        <item x="1831"/>
        <item x="1658"/>
        <item x="2359"/>
        <item x="2087"/>
        <item x="901"/>
        <item x="1814"/>
        <item x="125"/>
        <item x="1804"/>
        <item x="1833"/>
        <item x="616"/>
        <item x="340"/>
        <item x="253"/>
        <item x="538"/>
        <item x="725"/>
        <item x="36"/>
        <item x="303"/>
        <item x="894"/>
        <item x="422"/>
        <item x="1090"/>
        <item x="1681"/>
        <item x="150"/>
        <item x="869"/>
        <item x="274"/>
        <item x="2090"/>
        <item x="2426"/>
        <item x="545"/>
        <item x="1798"/>
        <item x="280"/>
        <item x="1293"/>
        <item x="1769"/>
        <item x="1437"/>
        <item x="2013"/>
        <item x="469"/>
        <item x="2462"/>
        <item x="2237"/>
        <item x="550"/>
        <item x="472"/>
        <item x="281"/>
        <item x="2217"/>
        <item x="497"/>
        <item x="2108"/>
        <item x="1347"/>
        <item x="692"/>
        <item x="1082"/>
        <item x="242"/>
        <item x="2337"/>
        <item x="905"/>
        <item x="1996"/>
        <item x="2269"/>
        <item x="629"/>
        <item x="1984"/>
        <item x="1981"/>
        <item x="483"/>
        <item x="1299"/>
        <item x="1222"/>
        <item x="1403"/>
        <item x="307"/>
        <item x="1406"/>
        <item x="49"/>
        <item x="21"/>
        <item x="699"/>
        <item x="2096"/>
        <item x="1193"/>
        <item x="1251"/>
        <item x="290"/>
        <item x="2204"/>
        <item x="1752"/>
        <item x="214"/>
        <item x="50"/>
        <item x="350"/>
        <item x="2046"/>
        <item x="85"/>
        <item x="2422"/>
        <item x="2028"/>
        <item x="451"/>
        <item x="2245"/>
        <item x="1977"/>
        <item x="17"/>
        <item x="1560"/>
        <item x="1436"/>
        <item x="2284"/>
        <item x="2291"/>
        <item x="304"/>
        <item x="966"/>
        <item x="1848"/>
        <item x="126"/>
        <item x="1261"/>
        <item x="586"/>
        <item x="681"/>
        <item x="380"/>
        <item x="1770"/>
        <item x="509"/>
        <item x="51"/>
        <item x="816"/>
        <item x="221"/>
        <item x="1413"/>
        <item x="1258"/>
        <item x="2039"/>
        <item x="587"/>
        <item x="409"/>
        <item x="2434"/>
        <item x="1598"/>
        <item x="228"/>
        <item x="473"/>
        <item x="1982"/>
        <item x="2385"/>
        <item x="1179"/>
        <item x="2264"/>
        <item x="609"/>
        <item x="735"/>
        <item x="925"/>
        <item x="2117"/>
        <item x="80"/>
        <item x="1077"/>
        <item x="802"/>
        <item x="2268"/>
        <item x="1365"/>
        <item x="300"/>
        <item x="2097"/>
        <item x="1584"/>
        <item x="170"/>
        <item x="2221"/>
        <item x="742"/>
        <item x="178"/>
        <item x="505"/>
        <item x="481"/>
        <item x="844"/>
        <item x="128"/>
        <item x="1481"/>
        <item x="1052"/>
        <item x="1891"/>
        <item x="1716"/>
        <item x="2316"/>
        <item x="2172"/>
        <item x="405"/>
        <item x="1717"/>
        <item x="1180"/>
        <item x="388"/>
        <item x="561"/>
        <item x="2185"/>
        <item x="891"/>
        <item x="2383"/>
        <item x="498"/>
        <item x="96"/>
        <item x="2487"/>
        <item x="1212"/>
        <item x="1935"/>
        <item x="2349"/>
        <item x="41"/>
        <item x="2471"/>
        <item x="364"/>
        <item x="317"/>
        <item x="2338"/>
        <item x="1115"/>
        <item x="2317"/>
        <item x="622"/>
        <item x="263"/>
        <item x="1229"/>
        <item x="351"/>
        <item x="333"/>
        <item x="1043"/>
        <item x="1241"/>
        <item x="522"/>
        <item x="2365"/>
        <item x="623"/>
        <item x="98"/>
        <item x="840"/>
        <item x="341"/>
        <item x="1867"/>
        <item x="112"/>
        <item x="237"/>
        <item x="1422"/>
        <item x="2408"/>
        <item x="282"/>
        <item x="2224"/>
        <item x="736"/>
        <item x="2127"/>
        <item x="1235"/>
        <item x="2440"/>
        <item x="2409"/>
        <item x="743"/>
        <item x="2205"/>
        <item x="113"/>
        <item x="1802"/>
        <item x="1623"/>
        <item x="343"/>
        <item x="1135"/>
        <item x="1972"/>
        <item x="1629"/>
        <item x="413"/>
        <item x="2274"/>
        <item x="1914"/>
        <item x="2407"/>
        <item x="1141"/>
        <item x="1334"/>
        <item x="2265"/>
        <item x="2186"/>
        <item x="1829"/>
        <item x="1353"/>
        <item x="817"/>
        <item x="2146"/>
        <item x="417"/>
        <item x="1371"/>
        <item x="780"/>
        <item x="2257"/>
        <item x="739"/>
        <item x="1807"/>
        <item x="2060"/>
        <item x="408"/>
        <item x="606"/>
        <item x="2103"/>
        <item x="751"/>
        <item x="487"/>
        <item x="1541"/>
        <item x="246"/>
        <item x="2491"/>
        <item x="1354"/>
        <item x="1338"/>
        <item x="1940"/>
        <item x="428"/>
        <item x="831"/>
        <item x="2156"/>
        <item x="4"/>
        <item x="1044"/>
        <item x="1119"/>
        <item x="555"/>
        <item x="1244"/>
        <item x="2325"/>
        <item x="2310"/>
        <item x="2479"/>
        <item x="93"/>
        <item x="1766"/>
        <item x="1856"/>
        <item x="1547"/>
        <item x="2187"/>
        <item x="1964"/>
        <item x="398"/>
        <item x="2262"/>
        <item x="960"/>
        <item x="369"/>
        <item x="1248"/>
        <item x="926"/>
        <item x="1380"/>
        <item x="1342"/>
        <item x="384"/>
        <item x="970"/>
        <item x="190"/>
        <item x="1399"/>
        <item x="799"/>
        <item x="648"/>
        <item x="342"/>
        <item x="1045"/>
        <item x="1959"/>
        <item x="570"/>
        <item x="777"/>
        <item x="75"/>
        <item x="2398"/>
        <item x="2138"/>
        <item x="2328"/>
        <item x="2285"/>
        <item x="1911"/>
        <item x="1373"/>
        <item x="574"/>
        <item x="381"/>
        <item t="default"/>
      </items>
    </pivotField>
    <pivotField compact="0" showAll="0"/>
    <pivotField compact="0" showAll="0"/>
    <pivotField compact="0" numFmtId="185" showAll="0"/>
    <pivotField compact="0" numFmtId="185" showAll="0"/>
    <pivotField compact="0" numFmtId="185" showAll="0"/>
    <pivotField compact="0" showAll="0">
      <items count="5">
        <item m="1" x="3"/>
        <item x="2"/>
        <item x="1"/>
        <item x="0"/>
        <item t="default"/>
      </items>
    </pivotField>
    <pivotField compact="0" showAll="0"/>
    <pivotField compact="0" showAll="0">
      <items count="4">
        <item x="0"/>
        <item x="2"/>
        <item x="1"/>
        <item t="default"/>
      </items>
    </pivotField>
    <pivotField compact="0" numFmtId="186" showAll="0"/>
    <pivotField compact="0" showAll="0"/>
    <pivotField compact="0" showAll="0">
      <items count="5">
        <item x="2"/>
        <item x="0"/>
        <item x="1"/>
        <item x="3"/>
        <item t="default"/>
      </items>
    </pivotField>
    <pivotField compact="0" showAll="0"/>
  </pivotFields>
  <dataFields count="1">
    <dataField name="Count of Order_ID" fld="0" subtotal="count" baseField="0" baseItem="0" numFmtId="1"/>
  </dataFields>
  <formats count="2">
    <format dxfId="0">
      <pivotArea grandRow="1" outline="0" collapsedLevelsAreSubtotals="1" fieldPosition="0"/>
    </format>
    <format dxfId="1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8" minRefreshableVersion="3" createdVersion="5" useAutoFormatting="1" compact="0" indent="0" outline="1" compactData="0" outlineData="1" showDrill="1" multipleFieldFilters="0" chartFormat="6">
  <location ref="A7:B11" firstHeaderRow="1" firstDataRow="1" firstDataCol="1"/>
  <pivotFields count="13">
    <pivotField compact="0" showAll="0">
      <items count="2501">
        <item x="682"/>
        <item x="1206"/>
        <item x="2353"/>
        <item x="565"/>
        <item x="64"/>
        <item x="845"/>
        <item x="884"/>
        <item x="1968"/>
        <item x="1794"/>
        <item x="102"/>
        <item x="257"/>
        <item x="1355"/>
        <item x="1544"/>
        <item x="1239"/>
        <item x="291"/>
        <item x="1529"/>
        <item x="1476"/>
        <item x="714"/>
        <item x="2311"/>
        <item x="1091"/>
        <item x="1326"/>
        <item x="851"/>
        <item x="1356"/>
        <item x="1017"/>
        <item x="635"/>
        <item x="693"/>
        <item x="876"/>
        <item x="397"/>
        <item x="1857"/>
        <item x="2159"/>
        <item x="1732"/>
        <item x="445"/>
        <item x="1447"/>
        <item x="1411"/>
        <item x="1918"/>
        <item x="1020"/>
        <item x="137"/>
        <item x="2167"/>
        <item x="1535"/>
        <item x="1322"/>
        <item x="1254"/>
        <item x="1665"/>
        <item x="1536"/>
        <item x="1451"/>
        <item x="1007"/>
        <item x="800"/>
        <item x="1062"/>
        <item x="572"/>
        <item x="429"/>
        <item x="1969"/>
        <item x="1892"/>
        <item x="1323"/>
        <item x="2171"/>
        <item x="138"/>
        <item x="264"/>
        <item x="243"/>
        <item x="744"/>
        <item x="2056"/>
        <item x="167"/>
        <item x="1441"/>
        <item x="1131"/>
        <item x="1182"/>
        <item x="1881"/>
        <item x="1174"/>
        <item x="771"/>
        <item x="2480"/>
        <item x="370"/>
        <item x="141"/>
        <item x="929"/>
        <item x="2199"/>
        <item x="856"/>
        <item x="394"/>
        <item x="267"/>
        <item x="1364"/>
        <item x="1512"/>
        <item x="803"/>
        <item x="1728"/>
        <item x="2053"/>
        <item x="2173"/>
        <item x="1448"/>
        <item x="1513"/>
        <item x="1333"/>
        <item x="1158"/>
        <item x="1116"/>
        <item x="334"/>
        <item x="641"/>
        <item x="292"/>
        <item x="1009"/>
        <item x="1449"/>
        <item x="5"/>
        <item x="56"/>
        <item x="2453"/>
        <item x="2388"/>
        <item x="1941"/>
        <item x="18"/>
        <item x="2391"/>
        <item x="992"/>
        <item x="174"/>
        <item x="1811"/>
        <item x="619"/>
        <item x="805"/>
        <item x="1187"/>
        <item x="595"/>
        <item x="1485"/>
        <item x="1624"/>
        <item x="1013"/>
        <item x="2301"/>
        <item x="723"/>
        <item x="2109"/>
        <item x="2419"/>
        <item x="2318"/>
        <item x="1569"/>
        <item x="1100"/>
        <item x="755"/>
        <item x="534"/>
        <item x="488"/>
        <item x="458"/>
        <item x="1053"/>
        <item x="2326"/>
        <item x="301"/>
        <item x="403"/>
        <item x="2429"/>
        <item x="906"/>
        <item x="676"/>
        <item x="1588"/>
        <item x="324"/>
        <item x="2014"/>
        <item x="452"/>
        <item x="81"/>
        <item x="1637"/>
        <item x="1148"/>
        <item x="2329"/>
        <item x="694"/>
        <item x="933"/>
        <item x="575"/>
        <item x="2025"/>
        <item x="1191"/>
        <item x="516"/>
        <item x="1545"/>
        <item x="746"/>
        <item x="183"/>
        <item x="184"/>
        <item x="440"/>
        <item x="1593"/>
        <item x="2360"/>
        <item x="1022"/>
        <item x="2242"/>
        <item x="2481"/>
        <item x="2092"/>
        <item x="1842"/>
        <item x="1725"/>
        <item x="12"/>
        <item x="2474"/>
        <item x="560"/>
        <item x="1865"/>
        <item x="1767"/>
        <item x="1522"/>
        <item x="459"/>
        <item x="1563"/>
        <item x="1990"/>
        <item x="1555"/>
        <item x="1721"/>
        <item x="887"/>
        <item x="2054"/>
        <item x="19"/>
        <item x="1357"/>
        <item x="1120"/>
        <item x="1074"/>
        <item x="1108"/>
        <item x="2061"/>
        <item x="2358"/>
        <item x="495"/>
        <item x="94"/>
        <item x="434"/>
        <item x="1893"/>
        <item x="278"/>
        <item x="2110"/>
        <item x="1453"/>
        <item x="1376"/>
        <item x="2309"/>
        <item x="68"/>
        <item x="1037"/>
        <item x="2020"/>
        <item x="198"/>
        <item x="1027"/>
        <item x="400"/>
        <item x="1819"/>
        <item x="2488"/>
        <item x="1849"/>
        <item x="1613"/>
        <item x="2280"/>
        <item x="1294"/>
        <item x="787"/>
        <item x="636"/>
        <item x="1374"/>
        <item x="2266"/>
        <item x="132"/>
        <item x="52"/>
        <item x="325"/>
        <item x="1111"/>
        <item x="1537"/>
        <item x="1906"/>
        <item x="2253"/>
        <item x="1564"/>
        <item x="525"/>
        <item x="633"/>
        <item x="6"/>
        <item x="818"/>
        <item x="899"/>
        <item x="1086"/>
        <item x="197"/>
        <item x="376"/>
        <item x="1362"/>
        <item x="2247"/>
        <item x="1149"/>
        <item x="1601"/>
        <item x="1757"/>
        <item x="1092"/>
        <item x="2093"/>
        <item x="2435"/>
        <item x="467"/>
        <item x="1952"/>
        <item x="1121"/>
        <item x="1936"/>
        <item x="1616"/>
        <item x="2492"/>
        <item x="1843"/>
        <item x="213"/>
        <item x="2308"/>
        <item x="2098"/>
        <item x="1561"/>
        <item x="1101"/>
        <item x="1467"/>
        <item x="1942"/>
        <item x="624"/>
        <item x="510"/>
        <item x="2157"/>
        <item x="2006"/>
        <item x="834"/>
        <item x="2402"/>
        <item x="1884"/>
        <item x="2288"/>
        <item x="1208"/>
        <item x="1366"/>
        <item x="1199"/>
        <item x="1796"/>
        <item x="888"/>
        <item x="2088"/>
        <item x="1468"/>
        <item x="1154"/>
        <item x="296"/>
        <item x="993"/>
        <item x="1608"/>
        <item x="1932"/>
        <item x="1175"/>
        <item x="2007"/>
        <item x="99"/>
        <item x="1579"/>
        <item x="2200"/>
        <item x="1024"/>
        <item x="1145"/>
        <item x="1740"/>
        <item x="737"/>
        <item x="175"/>
        <item x="1018"/>
        <item x="1295"/>
        <item x="157"/>
        <item x="2443"/>
        <item x="1778"/>
        <item x="2399"/>
        <item x="2139"/>
        <item x="1142"/>
        <item x="199"/>
        <item x="2192"/>
        <item x="649"/>
        <item x="807"/>
        <item x="2211"/>
        <item x="206"/>
        <item x="2065"/>
        <item x="596"/>
        <item x="1245"/>
        <item x="2009"/>
        <item x="1314"/>
        <item x="286"/>
        <item x="2255"/>
        <item x="819"/>
        <item x="1630"/>
        <item x="775"/>
        <item x="1400"/>
        <item x="835"/>
        <item x="539"/>
        <item x="1548"/>
        <item x="119"/>
        <item x="1549"/>
        <item x="1132"/>
        <item x="1335"/>
        <item x="2413"/>
        <item x="1204"/>
        <item x="1000"/>
        <item x="1275"/>
        <item x="2031"/>
        <item x="65"/>
        <item x="511"/>
        <item x="1324"/>
        <item x="2248"/>
        <item x="1122"/>
        <item x="1523"/>
        <item x="915"/>
        <item x="1965"/>
        <item x="13"/>
        <item x="1735"/>
        <item x="959"/>
        <item x="1021"/>
        <item x="1830"/>
        <item x="1538"/>
        <item x="1758"/>
        <item x="1939"/>
        <item x="1817"/>
        <item x="2118"/>
        <item x="566"/>
        <item x="604"/>
        <item x="1808"/>
        <item x="375"/>
        <item x="806"/>
        <item x="1176"/>
        <item x="1177"/>
        <item x="687"/>
        <item x="153"/>
        <item x="2142"/>
        <item x="967"/>
        <item x="607"/>
        <item x="764"/>
        <item x="921"/>
        <item x="2130"/>
        <item x="116"/>
        <item x="757"/>
        <item x="26"/>
        <item x="724"/>
        <item x="1242"/>
        <item x="302"/>
        <item x="1070"/>
        <item x="1530"/>
        <item x="2017"/>
        <item x="1707"/>
        <item x="695"/>
        <item x="69"/>
        <item x="544"/>
        <item x="1495"/>
        <item x="2181"/>
        <item x="133"/>
        <item x="1162"/>
        <item x="1924"/>
        <item x="1381"/>
        <item x="689"/>
        <item x="1594"/>
        <item x="1477"/>
        <item x="551"/>
        <item x="788"/>
        <item x="92"/>
        <item x="1315"/>
        <item x="1426"/>
        <item x="1877"/>
        <item x="1501"/>
        <item x="1023"/>
        <item x="1953"/>
        <item x="656"/>
        <item x="2225"/>
        <item x="1507"/>
        <item x="663"/>
        <item x="66"/>
        <item x="811"/>
        <item x="1626"/>
        <item x="2333"/>
        <item x="1346"/>
        <item x="219"/>
        <item x="857"/>
        <item x="182"/>
        <item x="968"/>
        <item x="1661"/>
        <item x="1576"/>
        <item x="326"/>
        <item x="1424"/>
        <item x="386"/>
        <item x="1855"/>
        <item x="1209"/>
        <item x="129"/>
        <item x="1556"/>
        <item x="191"/>
        <item x="1041"/>
        <item x="1434"/>
        <item x="2047"/>
        <item x="1194"/>
        <item x="683"/>
        <item x="1214"/>
        <item x="749"/>
        <item x="668"/>
        <item x="846"/>
        <item x="1675"/>
        <item x="1309"/>
        <item x="2246"/>
        <item x="1117"/>
        <item x="1947"/>
        <item x="1150"/>
        <item x="1688"/>
        <item x="1689"/>
        <item x="2111"/>
        <item x="30"/>
        <item x="1207"/>
        <item x="827"/>
        <item x="2427"/>
        <item x="1619"/>
        <item x="356"/>
        <item x="2212"/>
        <item x="1223"/>
        <item x="1596"/>
        <item x="1029"/>
        <item x="70"/>
        <item x="1435"/>
        <item x="76"/>
        <item x="1305"/>
        <item x="627"/>
        <item x="453"/>
        <item x="86"/>
        <item x="57"/>
        <item x="1839"/>
        <item x="430"/>
        <item x="339"/>
        <item x="1951"/>
        <item x="1780"/>
        <item x="529"/>
        <item x="1999"/>
        <item x="1785"/>
        <item x="2075"/>
        <item x="512"/>
        <item x="2350"/>
        <item x="142"/>
        <item x="1919"/>
        <item x="79"/>
        <item x="1462"/>
        <item x="1170"/>
        <item x="593"/>
        <item x="1783"/>
        <item x="1172"/>
        <item x="1388"/>
        <item x="1597"/>
        <item x="454"/>
        <item x="2105"/>
        <item x="767"/>
        <item x="1151"/>
        <item x="53"/>
        <item x="625"/>
        <item x="1666"/>
        <item x="847"/>
        <item x="1617"/>
        <item x="1008"/>
        <item x="1415"/>
        <item x="327"/>
        <item x="1691"/>
        <item x="460"/>
        <item x="696"/>
        <item x="176"/>
        <item x="27"/>
        <item x="2392"/>
        <item x="1078"/>
        <item x="1644"/>
        <item x="1273"/>
        <item x="2327"/>
        <item x="2389"/>
        <item x="935"/>
        <item x="499"/>
        <item x="920"/>
        <item x="258"/>
        <item x="1325"/>
        <item x="1339"/>
        <item x="1300"/>
        <item x="42"/>
        <item x="576"/>
        <item x="1438"/>
        <item x="1845"/>
        <item x="2249"/>
        <item x="2201"/>
        <item x="2403"/>
        <item x="1539"/>
        <item x="1343"/>
        <item x="1200"/>
        <item x="1903"/>
        <item x="1812"/>
        <item x="500"/>
        <item x="781"/>
        <item x="760"/>
        <item x="1280"/>
        <item x="530"/>
        <item x="1195"/>
        <item x="1937"/>
        <item x="603"/>
        <item x="154"/>
        <item x="2490"/>
        <item x="652"/>
        <item x="2143"/>
        <item x="526"/>
        <item x="1075"/>
        <item x="1885"/>
        <item x="1915"/>
        <item x="1809"/>
        <item x="782"/>
        <item x="895"/>
        <item x="2361"/>
        <item x="82"/>
        <item x="1729"/>
        <item x="1146"/>
        <item x="1284"/>
        <item x="598"/>
        <item x="1859"/>
        <item x="1755"/>
        <item x="540"/>
        <item x="1679"/>
        <item x="318"/>
        <item x="2048"/>
        <item x="2238"/>
        <item x="1454"/>
        <item x="1508"/>
        <item x="1882"/>
        <item x="1138"/>
        <item x="1445"/>
        <item x="907"/>
        <item x="1738"/>
        <item x="2112"/>
        <item x="1232"/>
        <item x="1480"/>
        <item x="1469"/>
        <item x="2372"/>
        <item x="1010"/>
        <item x="67"/>
        <item x="2131"/>
        <item x="700"/>
        <item x="1810"/>
        <item x="365"/>
        <item x="720"/>
        <item x="2446"/>
        <item x="1635"/>
        <item x="247"/>
        <item x="71"/>
        <item x="319"/>
        <item x="2147"/>
        <item x="1760"/>
        <item x="2206"/>
        <item x="1502"/>
        <item x="297"/>
        <item x="1565"/>
        <item x="1581"/>
        <item x="1230"/>
        <item x="2113"/>
        <item x="542"/>
        <item x="2376"/>
        <item x="2160"/>
        <item x="1741"/>
        <item x="1682"/>
        <item x="2227"/>
        <item x="1046"/>
        <item x="630"/>
        <item x="1243"/>
        <item x="2354"/>
        <item x="2272"/>
        <item x="1993"/>
        <item x="32"/>
        <item x="1550"/>
        <item x="2322"/>
        <item x="501"/>
        <item x="1289"/>
        <item x="653"/>
        <item x="229"/>
        <item x="1736"/>
        <item x="1259"/>
        <item x="492"/>
        <item x="2292"/>
        <item x="885"/>
        <item x="1001"/>
        <item x="1463"/>
        <item x="1869"/>
        <item x="2444"/>
        <item x="230"/>
        <item x="721"/>
        <item x="1604"/>
        <item x="776"/>
        <item x="812"/>
        <item x="2312"/>
        <item x="1589"/>
        <item x="1379"/>
        <item x="765"/>
        <item x="139"/>
        <item x="614"/>
        <item x="2297"/>
        <item x="1771"/>
        <item x="1590"/>
        <item x="900"/>
        <item x="1878"/>
        <item x="1215"/>
        <item x="1540"/>
        <item x="961"/>
        <item x="1274"/>
        <item x="2193"/>
        <item x="952"/>
        <item x="2351"/>
        <item x="37"/>
        <item x="1011"/>
        <item x="1316"/>
        <item x="2072"/>
        <item x="1714"/>
        <item x="2400"/>
        <item x="1938"/>
        <item x="23"/>
        <item x="637"/>
        <item x="185"/>
        <item x="868"/>
        <item x="865"/>
        <item x="2319"/>
        <item x="1772"/>
        <item x="2132"/>
        <item x="489"/>
        <item x="114"/>
        <item x="382"/>
        <item x="703"/>
        <item x="1329"/>
        <item x="820"/>
        <item x="1763"/>
        <item x="1711"/>
        <item x="275"/>
        <item x="2414"/>
        <item x="2373"/>
        <item x="455"/>
        <item x="936"/>
        <item x="506"/>
        <item x="33"/>
        <item x="1625"/>
        <item x="308"/>
        <item x="1832"/>
        <item x="1774"/>
        <item x="610"/>
        <item x="1079"/>
        <item x="976"/>
        <item x="1871"/>
        <item x="902"/>
        <item x="1496"/>
        <item x="1894"/>
        <item x="446"/>
        <item x="2436"/>
        <item x="1759"/>
        <item x="1943"/>
        <item x="2428"/>
        <item x="1870"/>
        <item x="1954"/>
        <item x="896"/>
        <item x="852"/>
        <item x="2496"/>
        <item x="1695"/>
        <item x="1872"/>
        <item x="1883"/>
        <item x="344"/>
        <item x="858"/>
        <item x="1240"/>
        <item x="103"/>
        <item x="934"/>
        <item x="2104"/>
        <item x="553"/>
        <item x="2390"/>
        <item x="984"/>
        <item x="401"/>
        <item x="352"/>
        <item x="601"/>
        <item x="1753"/>
        <item x="389"/>
        <item x="2026"/>
        <item x="1281"/>
        <item x="969"/>
        <item x="383"/>
        <item x="461"/>
        <item x="1820"/>
        <item x="1712"/>
        <item x="2299"/>
        <item x="2377"/>
        <item x="1059"/>
        <item x="756"/>
        <item x="1636"/>
        <item x="666"/>
        <item x="2034"/>
        <item x="1775"/>
        <item x="664"/>
        <item x="359"/>
        <item x="2179"/>
        <item x="654"/>
        <item x="2460"/>
        <item x="104"/>
        <item x="1071"/>
        <item x="2404"/>
        <item x="1562"/>
        <item x="594"/>
        <item x="789"/>
        <item x="768"/>
        <item x="2273"/>
        <item x="922"/>
        <item x="345"/>
        <item x="2032"/>
        <item x="2313"/>
        <item x="456"/>
        <item x="2232"/>
        <item x="2121"/>
        <item x="2228"/>
        <item x="1582"/>
        <item x="160"/>
        <item x="1270"/>
        <item x="634"/>
        <item x="259"/>
        <item x="2158"/>
        <item x="946"/>
        <item x="1925"/>
        <item x="2218"/>
        <item x="371"/>
        <item x="747"/>
        <item x="1427"/>
        <item x="346"/>
        <item x="484"/>
        <item x="2278"/>
        <item x="1591"/>
        <item x="234"/>
        <item x="2094"/>
        <item x="311"/>
        <item x="2393"/>
        <item x="877"/>
        <item x="1330"/>
        <item x="222"/>
        <item x="423"/>
        <item x="1672"/>
        <item x="2196"/>
        <item x="2456"/>
        <item x="168"/>
        <item x="2302"/>
        <item x="1605"/>
        <item x="1650"/>
        <item x="981"/>
        <item x="1391"/>
        <item x="2015"/>
        <item x="527"/>
        <item x="1382"/>
        <item x="1818"/>
        <item x="1225"/>
        <item x="1256"/>
        <item x="320"/>
        <item x="1383"/>
        <item x="1276"/>
        <item x="836"/>
        <item x="2250"/>
        <item x="1503"/>
        <item x="1973"/>
        <item x="657"/>
        <item x="1133"/>
        <item x="268"/>
        <item x="617"/>
        <item x="2281"/>
        <item x="2140"/>
        <item x="2468"/>
        <item x="1886"/>
        <item x="1210"/>
        <item x="2040"/>
        <item x="1700"/>
        <item x="2168"/>
        <item x="701"/>
        <item x="1922"/>
        <item x="878"/>
        <item x="669"/>
        <item x="194"/>
        <item x="991"/>
        <item x="1233"/>
        <item x="962"/>
        <item x="592"/>
        <item x="2122"/>
        <item x="2441"/>
        <item x="1557"/>
        <item x="161"/>
        <item x="1152"/>
        <item x="2469"/>
        <item x="2330"/>
        <item x="1520"/>
        <item x="171"/>
        <item x="1367"/>
        <item x="1482"/>
        <item x="1654"/>
        <item x="2394"/>
        <item x="1851"/>
        <item x="2202"/>
        <item x="1646"/>
        <item x="1123"/>
        <item x="897"/>
        <item x="1873"/>
        <item x="2498"/>
        <item x="1063"/>
        <item x="2018"/>
        <item x="677"/>
        <item x="2305"/>
        <item x="971"/>
        <item x="1991"/>
        <item x="1948"/>
        <item x="1887"/>
        <item x="1420"/>
        <item x="1340"/>
        <item x="1439"/>
        <item x="1742"/>
        <item x="513"/>
        <item x="2493"/>
        <item x="1743"/>
        <item x="2362"/>
        <item x="729"/>
        <item x="599"/>
        <item x="2476"/>
        <item x="1789"/>
        <item x="328"/>
        <item x="309"/>
        <item x="543"/>
        <item x="1171"/>
        <item x="1662"/>
        <item x="886"/>
        <item x="54"/>
        <item x="923"/>
        <item x="1718"/>
        <item x="357"/>
        <item x="597"/>
        <item x="337"/>
        <item x="248"/>
        <item x="249"/>
        <item x="1773"/>
        <item x="1840"/>
        <item x="1836"/>
        <item x="1102"/>
        <item x="2366"/>
        <item x="1602"/>
        <item x="40"/>
        <item x="567"/>
        <item x="1384"/>
        <item x="1904"/>
        <item x="541"/>
        <item x="2258"/>
        <item x="1632"/>
        <item x="615"/>
        <item x="2334"/>
        <item x="588"/>
        <item x="276"/>
        <item x="977"/>
        <item x="1014"/>
        <item x="2008"/>
        <item x="2315"/>
        <item x="1143"/>
        <item x="2233"/>
        <item x="2021"/>
        <item x="58"/>
        <item x="1155"/>
        <item x="231"/>
        <item x="1955"/>
        <item x="179"/>
        <item x="59"/>
        <item x="546"/>
        <item x="796"/>
        <item x="1638"/>
        <item x="1498"/>
        <item x="769"/>
        <item x="2062"/>
        <item x="1290"/>
        <item x="715"/>
        <item x="1558"/>
        <item x="745"/>
        <item x="143"/>
        <item x="1163"/>
        <item x="16"/>
        <item x="2457"/>
        <item x="1898"/>
        <item x="1478"/>
        <item x="1464"/>
        <item x="1846"/>
        <item x="1458"/>
        <item x="2347"/>
        <item x="216"/>
        <item x="1559"/>
        <item x="1166"/>
        <item x="2089"/>
        <item x="988"/>
        <item x="931"/>
        <item x="573"/>
        <item x="577"/>
        <item x="2164"/>
        <item x="2215"/>
        <item x="353"/>
        <item x="162"/>
        <item x="38"/>
        <item x="892"/>
        <item x="1669"/>
        <item x="2091"/>
        <item x="1701"/>
        <item x="1673"/>
        <item x="1860"/>
        <item x="220"/>
        <item x="134"/>
        <item x="2489"/>
        <item x="493"/>
        <item x="2323"/>
        <item x="1249"/>
        <item x="948"/>
        <item x="1318"/>
        <item x="608"/>
        <item x="1600"/>
        <item x="115"/>
        <item x="1524"/>
        <item x="562"/>
        <item x="372"/>
        <item x="937"/>
        <item x="1401"/>
        <item x="436"/>
        <item x="390"/>
        <item x="2410"/>
        <item x="2356"/>
        <item x="612"/>
        <item x="485"/>
        <item x="1327"/>
        <item x="1344"/>
        <item x="2485"/>
        <item x="1570"/>
        <item x="645"/>
        <item x="2275"/>
        <item x="1739"/>
        <item x="1858"/>
        <item x="688"/>
        <item x="2000"/>
        <item x="1252"/>
        <item x="314"/>
        <item x="731"/>
        <item x="298"/>
        <item x="2431"/>
        <item x="260"/>
        <item x="1431"/>
        <item x="690"/>
        <item x="650"/>
        <item x="2286"/>
        <item x="169"/>
        <item x="250"/>
        <item x="1310"/>
        <item x="1633"/>
        <item x="1201"/>
        <item x="879"/>
        <item x="1211"/>
        <item x="406"/>
        <item x="556"/>
        <item x="120"/>
        <item x="431"/>
        <item x="1805"/>
        <item x="1966"/>
        <item x="1486"/>
        <item x="2049"/>
        <item x="1923"/>
        <item x="1105"/>
        <item x="620"/>
        <item x="709"/>
        <item x="1139"/>
        <item x="437"/>
        <item x="2477"/>
        <item x="1649"/>
        <item x="1147"/>
        <item x="1692"/>
        <item x="1319"/>
        <item x="938"/>
        <item x="1358"/>
        <item x="1863"/>
        <item x="628"/>
        <item x="1985"/>
        <item x="658"/>
        <item x="1047"/>
        <item x="1492"/>
        <item x="496"/>
        <item x="1888"/>
        <item x="853"/>
        <item x="557"/>
        <item x="2151"/>
        <item x="898"/>
        <item x="2432"/>
        <item x="130"/>
        <item x="1487"/>
        <item x="678"/>
        <item x="1076"/>
        <item x="1895"/>
        <item x="784"/>
        <item x="2415"/>
        <item x="659"/>
        <item x="2293"/>
        <item x="223"/>
        <item x="978"/>
        <item x="462"/>
        <item x="1704"/>
        <item x="1385"/>
        <item x="1087"/>
        <item x="43"/>
        <item x="385"/>
        <item x="1497"/>
        <item x="1651"/>
        <item x="949"/>
        <item x="366"/>
        <item x="631"/>
        <item x="2447"/>
        <item x="1825"/>
        <item x="1639"/>
        <item x="740"/>
        <item x="1136"/>
        <item x="1509"/>
        <item x="2029"/>
        <item x="2208"/>
        <item x="1320"/>
        <item x="1459"/>
        <item x="1641"/>
        <item x="1826"/>
        <item x="2016"/>
        <item x="1348"/>
        <item x="1737"/>
        <item x="2033"/>
        <item x="77"/>
        <item x="235"/>
        <item x="785"/>
        <item x="2239"/>
        <item x="135"/>
        <item x="2442"/>
        <item x="0"/>
        <item x="2374"/>
        <item x="1978"/>
        <item x="1493"/>
        <item x="310"/>
        <item x="1031"/>
        <item x="105"/>
        <item x="1722"/>
        <item x="1620"/>
        <item x="1960"/>
        <item x="402"/>
        <item x="1106"/>
        <item x="859"/>
        <item x="1306"/>
        <item x="979"/>
        <item x="202"/>
        <item x="2135"/>
        <item x="903"/>
        <item x="1188"/>
        <item x="748"/>
        <item x="24"/>
        <item x="1032"/>
        <item x="602"/>
        <item x="1173"/>
        <item x="236"/>
        <item x="2174"/>
        <item x="420"/>
        <item x="238"/>
        <item x="762"/>
        <item x="1902"/>
        <item x="1301"/>
        <item x="1844"/>
        <item x="321"/>
        <item x="734"/>
        <item x="1359"/>
        <item x="186"/>
        <item x="579"/>
        <item x="1129"/>
        <item x="1098"/>
        <item x="1514"/>
        <item x="1219"/>
        <item x="554"/>
        <item x="2085"/>
        <item x="2294"/>
        <item x="1224"/>
        <item x="146"/>
        <item x="1065"/>
        <item x="716"/>
        <item x="642"/>
        <item x="1929"/>
        <item x="2263"/>
        <item x="2076"/>
        <item x="939"/>
        <item x="2287"/>
        <item x="2306"/>
        <item x="1499"/>
        <item x="1531"/>
        <item x="22"/>
        <item x="963"/>
        <item x="1025"/>
        <item x="1933"/>
        <item x="2386"/>
        <item x="2497"/>
        <item x="1676"/>
        <item x="727"/>
        <item x="710"/>
        <item x="1227"/>
        <item x="1386"/>
        <item x="1072"/>
        <item x="1234"/>
        <item x="283"/>
        <item x="2188"/>
        <item x="1190"/>
        <item x="1974"/>
        <item x="1265"/>
        <item x="985"/>
        <item x="2010"/>
        <item x="1875"/>
        <item x="655"/>
        <item x="1202"/>
        <item x="2449"/>
        <item x="1118"/>
        <item x="860"/>
        <item x="2243"/>
        <item x="532"/>
        <item x="1099"/>
        <item x="195"/>
        <item x="2229"/>
        <item x="1183"/>
        <item x="1806"/>
        <item x="552"/>
        <item x="2234"/>
        <item x="2367"/>
        <item x="2339"/>
        <item x="2424"/>
        <item x="1083"/>
        <item x="244"/>
        <item x="2207"/>
        <item x="1095"/>
        <item x="547"/>
        <item x="1546"/>
        <item x="1852"/>
        <item x="2019"/>
        <item x="335"/>
        <item x="34"/>
        <item x="1880"/>
        <item x="880"/>
        <item x="773"/>
        <item x="2063"/>
        <item x="44"/>
        <item x="172"/>
        <item x="548"/>
        <item x="1715"/>
        <item x="908"/>
        <item x="373"/>
        <item x="940"/>
        <item x="1417"/>
        <item x="1542"/>
        <item x="1659"/>
        <item x="1961"/>
        <item x="2437"/>
        <item x="1266"/>
        <item x="1967"/>
        <item x="706"/>
        <item x="1156"/>
        <item x="1164"/>
        <item x="2416"/>
        <item x="1387"/>
        <item x="707"/>
        <item x="1525"/>
        <item x="367"/>
        <item x="1271"/>
        <item x="1028"/>
        <item x="1394"/>
        <item x="1096"/>
        <item x="1066"/>
        <item x="287"/>
        <item x="1203"/>
        <item x="1854"/>
        <item x="1423"/>
        <item x="2136"/>
        <item x="2119"/>
        <item x="1442"/>
        <item x="2042"/>
        <item x="1500"/>
        <item x="1670"/>
        <item x="226"/>
        <item x="881"/>
        <item x="1776"/>
        <item x="1236"/>
        <item x="447"/>
        <item x="1756"/>
        <item x="14"/>
        <item x="1822"/>
        <item x="158"/>
        <item x="1277"/>
        <item x="2267"/>
        <item x="441"/>
        <item x="474"/>
        <item x="1702"/>
        <item x="1488"/>
        <item x="2"/>
        <item x="1747"/>
        <item x="866"/>
        <item x="1220"/>
        <item x="1997"/>
        <item x="1986"/>
        <item x="2189"/>
        <item x="2467"/>
        <item x="25"/>
        <item x="1389"/>
        <item x="1144"/>
        <item x="752"/>
        <item x="1920"/>
        <item x="1443"/>
        <item x="671"/>
        <item x="2412"/>
        <item x="1552"/>
        <item x="1988"/>
        <item x="1460"/>
        <item x="507"/>
        <item x="904"/>
        <item x="424"/>
        <item x="475"/>
        <item x="1575"/>
        <item x="672"/>
        <item x="1609"/>
        <item x="1912"/>
        <item x="87"/>
        <item x="1370"/>
        <item x="1795"/>
        <item x="910"/>
        <item x="2486"/>
        <item x="1994"/>
        <item x="955"/>
        <item x="1876"/>
        <item x="418"/>
        <item x="1566"/>
        <item x="956"/>
        <item x="660"/>
        <item x="1744"/>
        <item x="1140"/>
        <item x="1989"/>
        <item x="239"/>
        <item x="1196"/>
        <item x="1054"/>
        <item x="2148"/>
        <item x="821"/>
        <item x="832"/>
        <item x="1377"/>
        <item x="2378"/>
        <item x="1934"/>
        <item x="517"/>
        <item x="1360"/>
        <item x="1302"/>
        <item x="2068"/>
        <item x="2152"/>
        <item x="632"/>
        <item x="140"/>
        <item x="2244"/>
        <item x="1907"/>
        <item x="2300"/>
        <item x="2084"/>
        <item x="1727"/>
        <item x="1349"/>
        <item x="2450"/>
        <item x="2368"/>
        <item x="395"/>
        <item x="217"/>
        <item x="535"/>
        <item x="518"/>
        <item x="2357"/>
        <item x="2303"/>
        <item x="1634"/>
        <item x="1465"/>
        <item x="1532"/>
        <item x="2012"/>
        <item x="435"/>
        <item x="1321"/>
        <item x="932"/>
        <item x="88"/>
        <item x="2022"/>
        <item x="315"/>
        <item x="377"/>
        <item x="1470"/>
        <item x="1494"/>
        <item x="200"/>
        <item x="661"/>
        <item x="841"/>
        <item x="2137"/>
        <item x="2035"/>
        <item x="1307"/>
        <item x="2307"/>
        <item x="930"/>
        <item x="7"/>
        <item x="618"/>
        <item x="801"/>
        <item x="647"/>
        <item x="482"/>
        <item x="1745"/>
        <item x="1350"/>
        <item x="750"/>
        <item x="2463"/>
        <item x="911"/>
        <item x="347"/>
        <item x="947"/>
        <item x="2043"/>
        <item x="187"/>
        <item x="1126"/>
        <item x="589"/>
        <item x="100"/>
        <item x="1278"/>
        <item x="1471"/>
        <item x="1088"/>
        <item x="828"/>
        <item x="1652"/>
        <item x="425"/>
        <item x="2069"/>
        <item x="1489"/>
        <item x="1533"/>
        <item x="2128"/>
        <item x="916"/>
        <item x="329"/>
        <item x="1253"/>
        <item x="717"/>
        <item x="1726"/>
        <item x="711"/>
        <item x="1979"/>
        <item x="109"/>
        <item x="354"/>
        <item x="1515"/>
        <item x="1272"/>
        <item x="1786"/>
        <item x="254"/>
        <item x="470"/>
        <item x="1585"/>
        <item x="558"/>
        <item x="2420"/>
        <item x="438"/>
        <item x="1472"/>
        <item x="1296"/>
        <item x="673"/>
        <item x="638"/>
        <item x="2235"/>
        <item x="2182"/>
        <item x="72"/>
        <item x="331"/>
        <item x="1790"/>
        <item x="2175"/>
        <item x="1416"/>
        <item x="2194"/>
        <item x="322"/>
        <item x="1905"/>
        <item x="1719"/>
        <item x="1577"/>
        <item x="1262"/>
        <item x="1803"/>
        <item x="1303"/>
        <item x="2219"/>
        <item x="1610"/>
        <item x="1595"/>
        <item x="396"/>
        <item x="889"/>
        <item x="1899"/>
        <item x="523"/>
        <item x="1418"/>
        <item x="209"/>
        <item x="1331"/>
        <item x="813"/>
        <item x="468"/>
        <item x="1395"/>
        <item x="1944"/>
        <item x="1930"/>
        <item x="147"/>
        <item x="1297"/>
        <item x="393"/>
        <item x="2141"/>
        <item x="1837"/>
        <item x="2099"/>
        <item x="1184"/>
        <item x="514"/>
        <item x="502"/>
        <item x="2045"/>
        <item x="1799"/>
        <item x="1015"/>
        <item x="679"/>
        <item x="808"/>
        <item x="1246"/>
        <item x="770"/>
        <item x="391"/>
        <item x="646"/>
        <item x="312"/>
        <item x="1279"/>
        <item x="639"/>
        <item x="508"/>
        <item x="1787"/>
        <item x="1640"/>
        <item x="559"/>
        <item x="1048"/>
        <item x="1690"/>
        <item x="1263"/>
        <item x="684"/>
        <item x="2483"/>
        <item x="998"/>
        <item x="1667"/>
        <item x="927"/>
        <item x="870"/>
        <item x="121"/>
        <item x="533"/>
        <item x="1060"/>
        <item x="974"/>
        <item x="733"/>
        <item x="392"/>
        <item x="3"/>
        <item x="691"/>
        <item x="1684"/>
        <item x="95"/>
        <item x="1372"/>
        <item x="31"/>
        <item x="519"/>
        <item x="1761"/>
        <item x="1067"/>
        <item x="122"/>
        <item x="2270"/>
        <item x="1264"/>
        <item x="28"/>
        <item x="2114"/>
        <item x="738"/>
        <item x="1657"/>
        <item x="1042"/>
        <item x="662"/>
        <item x="1093"/>
        <item x="1791"/>
        <item x="1614"/>
        <item x="2369"/>
        <item x="2470"/>
        <item x="1185"/>
        <item x="288"/>
        <item x="1237"/>
        <item x="941"/>
        <item x="35"/>
        <item x="1516"/>
        <item x="1404"/>
        <item x="1660"/>
        <item x="797"/>
        <item x="1896"/>
        <item x="1392"/>
        <item x="360"/>
        <item x="1137"/>
        <item x="442"/>
        <item x="299"/>
        <item x="2475"/>
        <item x="293"/>
        <item x="890"/>
        <item x="1578"/>
        <item x="2464"/>
        <item x="2465"/>
        <item x="2320"/>
        <item x="1777"/>
        <item x="1797"/>
        <item x="2473"/>
        <item x="1834"/>
        <item x="2304"/>
        <item x="786"/>
        <item x="494"/>
        <item x="972"/>
        <item x="1089"/>
        <item x="1998"/>
        <item x="358"/>
        <item x="1853"/>
        <item x="2023"/>
        <item x="1304"/>
        <item x="1396"/>
        <item x="1483"/>
        <item x="1073"/>
        <item x="1900"/>
        <item x="568"/>
        <item x="1405"/>
        <item x="387"/>
        <item x="2448"/>
        <item x="173"/>
        <item x="156"/>
        <item x="1094"/>
        <item x="2078"/>
        <item x="973"/>
        <item x="1255"/>
        <item x="490"/>
        <item x="2335"/>
        <item x="2210"/>
        <item x="2342"/>
        <item x="626"/>
        <item x="2240"/>
        <item x="871"/>
        <item x="2430"/>
        <item x="210"/>
        <item x="2417"/>
        <item x="2494"/>
        <item x="97"/>
        <item x="1440"/>
        <item x="2133"/>
        <item x="1571"/>
        <item x="2161"/>
        <item x="1664"/>
        <item x="476"/>
        <item x="702"/>
        <item x="571"/>
        <item x="2036"/>
        <item x="294"/>
        <item x="148"/>
        <item x="463"/>
        <item x="177"/>
        <item x="1412"/>
        <item x="1457"/>
        <item x="848"/>
        <item x="261"/>
        <item x="1648"/>
        <item x="2411"/>
        <item x="208"/>
        <item x="251"/>
        <item x="1586"/>
        <item x="924"/>
        <item x="1926"/>
        <item x="269"/>
        <item x="2071"/>
        <item x="255"/>
        <item x="368"/>
        <item x="741"/>
        <item x="1816"/>
        <item x="643"/>
        <item x="1336"/>
        <item x="528"/>
        <item x="2123"/>
        <item x="790"/>
        <item x="2165"/>
        <item x="1956"/>
        <item x="953"/>
        <item x="1677"/>
        <item x="1815"/>
        <item x="1642"/>
        <item x="1970"/>
        <item x="1414"/>
        <item x="1049"/>
        <item x="1696"/>
        <item x="1526"/>
        <item x="986"/>
        <item x="1720"/>
        <item x="2079"/>
        <item x="2066"/>
        <item x="644"/>
        <item x="1627"/>
        <item x="2050"/>
        <item x="1490"/>
        <item x="1628"/>
        <item x="1002"/>
        <item x="1080"/>
        <item x="1693"/>
        <item x="2106"/>
        <item x="83"/>
        <item x="872"/>
        <item x="1186"/>
        <item x="1543"/>
        <item x="1109"/>
        <item x="2458"/>
        <item x="127"/>
        <item x="8"/>
        <item x="415"/>
        <item x="211"/>
        <item x="2484"/>
        <item x="763"/>
        <item x="1913"/>
        <item x="1901"/>
        <item x="305"/>
        <item x="2183"/>
        <item x="1908"/>
        <item x="964"/>
        <item x="758"/>
        <item x="824"/>
        <item x="957"/>
        <item x="825"/>
        <item x="718"/>
        <item x="416"/>
        <item x="1130"/>
        <item x="2343"/>
        <item x="2395"/>
        <item x="2331"/>
        <item x="1055"/>
        <item x="580"/>
        <item x="348"/>
        <item x="60"/>
        <item x="1618"/>
        <item x="2154"/>
        <item x="2082"/>
        <item x="1517"/>
        <item x="55"/>
        <item x="2115"/>
        <item x="1345"/>
        <item x="295"/>
        <item x="2044"/>
        <item x="640"/>
        <item x="2396"/>
        <item x="1112"/>
        <item x="954"/>
        <item x="712"/>
        <item x="917"/>
        <item x="1311"/>
        <item x="477"/>
        <item x="1267"/>
        <item x="1655"/>
        <item x="837"/>
        <item x="1788"/>
        <item x="2213"/>
        <item x="212"/>
        <item x="1312"/>
        <item x="2134"/>
        <item x="958"/>
        <item x="2067"/>
        <item x="854"/>
        <item x="1216"/>
        <item x="778"/>
        <item x="793"/>
        <item x="215"/>
        <item x="2153"/>
        <item x="1949"/>
        <item x="791"/>
        <item x="240"/>
        <item x="1611"/>
        <item x="2073"/>
        <item x="1686"/>
        <item x="1551"/>
        <item x="2074"/>
        <item x="1864"/>
        <item x="2030"/>
        <item x="943"/>
        <item x="224"/>
        <item x="107"/>
        <item x="9"/>
        <item x="605"/>
        <item x="1410"/>
        <item x="479"/>
        <item x="1361"/>
        <item x="1592"/>
        <item x="2282"/>
        <item x="1429"/>
        <item x="1268"/>
        <item x="1337"/>
        <item x="861"/>
        <item x="1687"/>
        <item x="909"/>
        <item x="89"/>
        <item x="2190"/>
        <item x="192"/>
        <item x="772"/>
        <item x="670"/>
        <item x="2203"/>
        <item x="1987"/>
        <item x="1518"/>
        <item x="1527"/>
        <item x="2405"/>
        <item x="464"/>
        <item x="1056"/>
        <item x="1397"/>
        <item x="336"/>
        <item x="1572"/>
        <item x="704"/>
        <item x="84"/>
        <item x="855"/>
        <item x="2344"/>
        <item x="1409"/>
        <item x="421"/>
        <item x="809"/>
        <item x="480"/>
        <item x="110"/>
        <item x="443"/>
        <item x="1036"/>
        <item x="378"/>
        <item x="2107"/>
        <item x="1226"/>
        <item x="1748"/>
        <item x="284"/>
        <item x="1680"/>
        <item x="1868"/>
        <item x="1713"/>
        <item x="849"/>
        <item x="2499"/>
        <item x="2375"/>
        <item x="826"/>
        <item x="503"/>
        <item x="471"/>
        <item x="45"/>
        <item x="651"/>
        <item x="1484"/>
        <item x="1285"/>
        <item x="569"/>
        <item x="1607"/>
        <item x="2289"/>
        <item x="590"/>
        <item x="1847"/>
        <item x="207"/>
        <item x="1835"/>
        <item x="814"/>
        <item x="1643"/>
        <item x="1068"/>
        <item x="989"/>
        <item x="111"/>
        <item x="1746"/>
        <item x="29"/>
        <item x="1455"/>
        <item x="1286"/>
        <item x="520"/>
        <item x="465"/>
        <item x="2387"/>
        <item x="1599"/>
        <item x="270"/>
        <item x="1425"/>
        <item x="279"/>
        <item x="1189"/>
        <item x="1587"/>
        <item x="2459"/>
        <item x="163"/>
        <item x="1510"/>
        <item x="521"/>
        <item x="1909"/>
        <item x="164"/>
        <item x="621"/>
        <item x="1228"/>
        <item x="2370"/>
        <item x="1033"/>
        <item x="732"/>
        <item x="73"/>
        <item x="1897"/>
        <item x="1167"/>
        <item x="549"/>
        <item x="10"/>
        <item x="667"/>
        <item x="2145"/>
        <item x="999"/>
        <item x="2251"/>
        <item x="61"/>
        <item x="289"/>
        <item x="1580"/>
        <item x="726"/>
        <item x="1708"/>
        <item x="265"/>
        <item x="680"/>
        <item x="2124"/>
        <item x="1762"/>
        <item x="1504"/>
        <item x="1030"/>
        <item x="203"/>
        <item x="1084"/>
        <item x="873"/>
        <item x="1697"/>
        <item x="1157"/>
        <item x="2495"/>
        <item x="2259"/>
        <item x="1528"/>
        <item x="990"/>
        <item x="1553"/>
        <item x="1003"/>
        <item x="1430"/>
        <item x="1823"/>
        <item x="256"/>
        <item x="2295"/>
        <item x="1368"/>
        <item x="2057"/>
        <item x="1821"/>
        <item x="2352"/>
        <item x="2279"/>
        <item x="1452"/>
        <item x="1573"/>
        <item x="994"/>
        <item x="728"/>
        <item x="1730"/>
        <item x="613"/>
        <item x="1957"/>
        <item x="189"/>
        <item x="1645"/>
        <item x="730"/>
        <item x="108"/>
        <item x="2169"/>
        <item x="2011"/>
        <item x="2438"/>
        <item x="1950"/>
        <item x="1328"/>
        <item x="1398"/>
        <item x="2155"/>
        <item x="1554"/>
        <item x="2406"/>
        <item x="783"/>
        <item x="2083"/>
        <item x="982"/>
        <item x="942"/>
        <item x="2058"/>
        <item x="1749"/>
        <item x="779"/>
        <item x="1168"/>
        <item x="2166"/>
        <item x="1107"/>
        <item x="1260"/>
        <item x="2001"/>
        <item x="2226"/>
        <item x="1134"/>
        <item x="965"/>
        <item x="504"/>
        <item x="581"/>
        <item x="1879"/>
        <item x="1671"/>
        <item x="117"/>
        <item x="149"/>
        <item x="674"/>
        <item x="754"/>
        <item x="2230"/>
        <item x="1378"/>
        <item x="1257"/>
        <item x="204"/>
        <item x="2363"/>
        <item x="1004"/>
        <item x="2355"/>
        <item x="101"/>
        <item x="2037"/>
        <item x="1927"/>
        <item x="11"/>
        <item x="2216"/>
        <item x="2241"/>
        <item x="2214"/>
        <item x="2314"/>
        <item x="1983"/>
        <item x="1169"/>
        <item x="2038"/>
        <item x="1197"/>
        <item x="232"/>
        <item x="697"/>
        <item x="1012"/>
        <item x="842"/>
        <item x="1198"/>
        <item x="1567"/>
        <item x="1450"/>
        <item x="1341"/>
        <item x="1213"/>
        <item x="1308"/>
        <item x="2236"/>
        <item x="271"/>
        <item x="136"/>
        <item x="995"/>
        <item x="2290"/>
        <item x="1733"/>
        <item x="950"/>
        <item x="611"/>
        <item x="829"/>
        <item x="1583"/>
        <item x="1698"/>
        <item x="131"/>
        <item x="349"/>
        <item x="1408"/>
        <item x="2129"/>
        <item x="1750"/>
        <item x="996"/>
        <item x="2451"/>
        <item x="1375"/>
        <item x="90"/>
        <item x="2144"/>
        <item x="466"/>
        <item x="361"/>
        <item x="1034"/>
        <item x="285"/>
        <item x="181"/>
        <item x="2184"/>
        <item x="2149"/>
        <item x="1705"/>
        <item x="1205"/>
        <item x="705"/>
        <item x="1313"/>
        <item x="1466"/>
        <item x="411"/>
        <item x="1723"/>
        <item x="722"/>
        <item x="766"/>
        <item x="1369"/>
        <item x="46"/>
        <item x="316"/>
        <item x="1850"/>
        <item x="1534"/>
        <item x="2064"/>
        <item x="2461"/>
        <item x="2482"/>
        <item x="1221"/>
        <item x="1647"/>
        <item x="1824"/>
        <item x="2345"/>
        <item x="2425"/>
        <item x="850"/>
        <item x="1754"/>
        <item x="91"/>
        <item x="2176"/>
        <item x="665"/>
        <item x="1838"/>
        <item x="151"/>
        <item x="1491"/>
        <item x="1861"/>
        <item x="407"/>
        <item x="332"/>
        <item x="1127"/>
        <item x="2348"/>
        <item x="1005"/>
        <item x="1685"/>
        <item x="685"/>
        <item x="2324"/>
        <item x="410"/>
        <item x="719"/>
        <item x="1069"/>
        <item x="713"/>
        <item x="2180"/>
        <item x="225"/>
        <item x="1709"/>
        <item x="47"/>
        <item x="1889"/>
        <item x="2445"/>
        <item x="1178"/>
        <item x="2080"/>
        <item x="1124"/>
        <item x="196"/>
        <item x="2086"/>
        <item x="1862"/>
        <item x="1975"/>
        <item x="1874"/>
        <item x="1734"/>
        <item x="159"/>
        <item x="1792"/>
        <item x="20"/>
        <item x="62"/>
        <item x="1683"/>
        <item x="830"/>
        <item x="1247"/>
        <item x="822"/>
        <item x="2070"/>
        <item x="2222"/>
        <item x="1703"/>
        <item x="2271"/>
        <item x="1402"/>
        <item x="1103"/>
        <item x="997"/>
        <item x="78"/>
        <item x="448"/>
        <item x="1779"/>
        <item x="2059"/>
        <item x="1456"/>
        <item x="862"/>
        <item x="1768"/>
        <item x="2002"/>
        <item x="444"/>
        <item x="675"/>
        <item x="2125"/>
        <item x="1125"/>
        <item x="1992"/>
        <item x="1097"/>
        <item x="1419"/>
        <item x="1473"/>
        <item x="252"/>
        <item x="2421"/>
        <item x="1351"/>
        <item x="355"/>
        <item x="1921"/>
        <item x="1432"/>
        <item x="893"/>
        <item x="399"/>
        <item x="2220"/>
        <item x="823"/>
        <item x="1192"/>
        <item x="2051"/>
        <item x="2332"/>
        <item x="2298"/>
        <item x="2170"/>
        <item x="1962"/>
        <item x="1980"/>
        <item x="591"/>
        <item x="2252"/>
        <item x="1521"/>
        <item x="1699"/>
        <item x="2418"/>
        <item x="1945"/>
        <item x="2254"/>
        <item x="582"/>
        <item x="1159"/>
        <item x="753"/>
        <item x="457"/>
        <item x="912"/>
        <item x="867"/>
        <item x="1710"/>
        <item x="1446"/>
        <item x="2478"/>
        <item x="1474"/>
        <item x="419"/>
        <item x="1110"/>
        <item x="2439"/>
        <item x="2223"/>
        <item x="313"/>
        <item x="362"/>
        <item x="1428"/>
        <item x="1653"/>
        <item x="1656"/>
        <item x="2454"/>
        <item x="1479"/>
        <item x="201"/>
        <item x="524"/>
        <item x="432"/>
        <item x="1282"/>
        <item x="123"/>
        <item x="1444"/>
        <item x="1390"/>
        <item x="48"/>
        <item x="426"/>
        <item x="944"/>
        <item x="874"/>
        <item x="583"/>
        <item x="1751"/>
        <item x="124"/>
        <item x="882"/>
        <item x="277"/>
        <item x="918"/>
        <item x="578"/>
        <item x="205"/>
        <item x="838"/>
        <item x="810"/>
        <item x="1317"/>
        <item x="584"/>
        <item x="515"/>
        <item x="863"/>
        <item x="2452"/>
        <item x="1928"/>
        <item x="798"/>
        <item x="1706"/>
        <item x="839"/>
        <item x="1800"/>
        <item x="913"/>
        <item x="1269"/>
        <item x="1931"/>
        <item x="338"/>
        <item x="833"/>
        <item x="2052"/>
        <item x="2397"/>
        <item x="1026"/>
        <item x="698"/>
        <item x="1971"/>
        <item x="2197"/>
        <item x="2024"/>
        <item x="106"/>
        <item x="2379"/>
        <item x="2150"/>
        <item x="439"/>
        <item x="1160"/>
        <item x="1113"/>
        <item x="1298"/>
        <item x="1916"/>
        <item x="1574"/>
        <item x="74"/>
        <item x="2371"/>
        <item x="1291"/>
        <item x="1217"/>
        <item x="218"/>
        <item x="1050"/>
        <item x="987"/>
        <item x="2077"/>
        <item x="1161"/>
        <item x="531"/>
        <item x="759"/>
        <item x="1615"/>
        <item x="2472"/>
        <item x="2433"/>
        <item x="374"/>
        <item x="2191"/>
        <item x="1332"/>
        <item x="1841"/>
        <item x="1461"/>
        <item x="1505"/>
        <item x="1061"/>
        <item x="951"/>
        <item x="2209"/>
        <item x="2081"/>
        <item x="1995"/>
        <item x="266"/>
        <item x="1250"/>
        <item x="1283"/>
        <item x="2003"/>
        <item x="2177"/>
        <item x="1910"/>
        <item x="1793"/>
        <item x="2384"/>
        <item x="1039"/>
        <item x="1519"/>
        <item x="1668"/>
        <item x="2041"/>
        <item x="983"/>
        <item x="272"/>
        <item x="914"/>
        <item x="1694"/>
        <item x="2336"/>
        <item x="2321"/>
        <item x="1663"/>
        <item x="2100"/>
        <item x="1287"/>
        <item x="2095"/>
        <item x="2283"/>
        <item x="792"/>
        <item x="1238"/>
        <item x="144"/>
        <item x="2261"/>
        <item x="1407"/>
        <item x="2126"/>
        <item x="1433"/>
        <item x="536"/>
        <item x="1603"/>
        <item x="1866"/>
        <item x="241"/>
        <item x="2195"/>
        <item x="227"/>
        <item x="1016"/>
        <item x="1606"/>
        <item x="1153"/>
        <item x="1038"/>
        <item x="1035"/>
        <item x="404"/>
        <item x="2055"/>
        <item x="63"/>
        <item x="188"/>
        <item x="804"/>
        <item x="1612"/>
        <item x="1085"/>
        <item x="1946"/>
        <item x="1165"/>
        <item x="478"/>
        <item x="600"/>
        <item x="975"/>
        <item x="486"/>
        <item x="323"/>
        <item x="2340"/>
        <item x="433"/>
        <item x="1621"/>
        <item x="945"/>
        <item x="2380"/>
        <item x="412"/>
        <item x="1040"/>
        <item x="864"/>
        <item x="2120"/>
        <item x="330"/>
        <item x="875"/>
        <item x="1352"/>
        <item x="273"/>
        <item x="2381"/>
        <item x="2296"/>
        <item x="2260"/>
        <item x="1813"/>
        <item x="2231"/>
        <item x="1421"/>
        <item x="1631"/>
        <item x="1764"/>
        <item x="165"/>
        <item x="1976"/>
        <item x="2466"/>
        <item x="118"/>
        <item x="686"/>
        <item x="2364"/>
        <item x="1"/>
        <item x="1104"/>
        <item x="2256"/>
        <item x="363"/>
        <item x="427"/>
        <item x="883"/>
        <item x="1724"/>
        <item x="1081"/>
        <item x="1057"/>
        <item x="2178"/>
        <item x="2382"/>
        <item x="1781"/>
        <item x="919"/>
        <item x="1963"/>
        <item x="2198"/>
        <item x="39"/>
        <item x="414"/>
        <item x="2423"/>
        <item x="245"/>
        <item x="2341"/>
        <item x="815"/>
        <item x="152"/>
        <item x="1181"/>
        <item x="563"/>
        <item x="928"/>
        <item x="1231"/>
        <item x="2162"/>
        <item x="166"/>
        <item x="449"/>
        <item x="794"/>
        <item x="2277"/>
        <item x="1731"/>
        <item x="233"/>
        <item x="1958"/>
        <item x="1890"/>
        <item x="1051"/>
        <item x="491"/>
        <item x="1475"/>
        <item x="708"/>
        <item x="537"/>
        <item x="585"/>
        <item x="379"/>
        <item x="2401"/>
        <item x="2101"/>
        <item x="155"/>
        <item x="1568"/>
        <item x="843"/>
        <item x="193"/>
        <item x="1393"/>
        <item x="1006"/>
        <item x="145"/>
        <item x="180"/>
        <item x="450"/>
        <item x="1827"/>
        <item x="1506"/>
        <item x="2455"/>
        <item x="2346"/>
        <item x="262"/>
        <item x="2004"/>
        <item x="1363"/>
        <item x="2163"/>
        <item x="761"/>
        <item x="1622"/>
        <item x="2005"/>
        <item x="1058"/>
        <item x="1782"/>
        <item x="1765"/>
        <item x="1828"/>
        <item x="306"/>
        <item x="2102"/>
        <item x="774"/>
        <item x="15"/>
        <item x="1114"/>
        <item x="1218"/>
        <item x="564"/>
        <item x="2027"/>
        <item x="1288"/>
        <item x="1511"/>
        <item x="1678"/>
        <item x="2276"/>
        <item x="2116"/>
        <item x="980"/>
        <item x="1292"/>
        <item x="1019"/>
        <item x="1128"/>
        <item x="795"/>
        <item x="1674"/>
        <item x="1801"/>
        <item x="1064"/>
        <item x="1917"/>
        <item x="1784"/>
        <item x="1831"/>
        <item x="1658"/>
        <item x="2359"/>
        <item x="2087"/>
        <item x="901"/>
        <item x="1814"/>
        <item x="125"/>
        <item x="1804"/>
        <item x="1833"/>
        <item x="616"/>
        <item x="340"/>
        <item x="253"/>
        <item x="538"/>
        <item x="725"/>
        <item x="36"/>
        <item x="303"/>
        <item x="894"/>
        <item x="422"/>
        <item x="1090"/>
        <item x="1681"/>
        <item x="150"/>
        <item x="869"/>
        <item x="274"/>
        <item x="2090"/>
        <item x="2426"/>
        <item x="545"/>
        <item x="1798"/>
        <item x="280"/>
        <item x="1293"/>
        <item x="1769"/>
        <item x="1437"/>
        <item x="2013"/>
        <item x="469"/>
        <item x="2462"/>
        <item x="2237"/>
        <item x="550"/>
        <item x="472"/>
        <item x="281"/>
        <item x="2217"/>
        <item x="497"/>
        <item x="2108"/>
        <item x="1347"/>
        <item x="692"/>
        <item x="1082"/>
        <item x="242"/>
        <item x="2337"/>
        <item x="905"/>
        <item x="1996"/>
        <item x="2269"/>
        <item x="629"/>
        <item x="1984"/>
        <item x="1981"/>
        <item x="483"/>
        <item x="1299"/>
        <item x="1222"/>
        <item x="1403"/>
        <item x="307"/>
        <item x="1406"/>
        <item x="49"/>
        <item x="21"/>
        <item x="699"/>
        <item x="2096"/>
        <item x="1193"/>
        <item x="1251"/>
        <item x="290"/>
        <item x="2204"/>
        <item x="1752"/>
        <item x="214"/>
        <item x="50"/>
        <item x="350"/>
        <item x="2046"/>
        <item x="85"/>
        <item x="2422"/>
        <item x="2028"/>
        <item x="451"/>
        <item x="2245"/>
        <item x="1977"/>
        <item x="17"/>
        <item x="1560"/>
        <item x="1436"/>
        <item x="2284"/>
        <item x="2291"/>
        <item x="304"/>
        <item x="966"/>
        <item x="1848"/>
        <item x="126"/>
        <item x="1261"/>
        <item x="586"/>
        <item x="681"/>
        <item x="380"/>
        <item x="1770"/>
        <item x="509"/>
        <item x="51"/>
        <item x="816"/>
        <item x="221"/>
        <item x="1413"/>
        <item x="1258"/>
        <item x="2039"/>
        <item x="587"/>
        <item x="409"/>
        <item x="2434"/>
        <item x="1598"/>
        <item x="228"/>
        <item x="473"/>
        <item x="1982"/>
        <item x="2385"/>
        <item x="1179"/>
        <item x="2264"/>
        <item x="609"/>
        <item x="735"/>
        <item x="925"/>
        <item x="2117"/>
        <item x="80"/>
        <item x="1077"/>
        <item x="802"/>
        <item x="2268"/>
        <item x="1365"/>
        <item x="300"/>
        <item x="2097"/>
        <item x="1584"/>
        <item x="170"/>
        <item x="2221"/>
        <item x="742"/>
        <item x="178"/>
        <item x="505"/>
        <item x="481"/>
        <item x="844"/>
        <item x="128"/>
        <item x="1481"/>
        <item x="1052"/>
        <item x="1891"/>
        <item x="1716"/>
        <item x="2316"/>
        <item x="2172"/>
        <item x="405"/>
        <item x="1717"/>
        <item x="1180"/>
        <item x="388"/>
        <item x="561"/>
        <item x="2185"/>
        <item x="891"/>
        <item x="2383"/>
        <item x="498"/>
        <item x="96"/>
        <item x="2487"/>
        <item x="1212"/>
        <item x="1935"/>
        <item x="2349"/>
        <item x="41"/>
        <item x="2471"/>
        <item x="364"/>
        <item x="317"/>
        <item x="2338"/>
        <item x="1115"/>
        <item x="2317"/>
        <item x="622"/>
        <item x="263"/>
        <item x="1229"/>
        <item x="351"/>
        <item x="333"/>
        <item x="1043"/>
        <item x="1241"/>
        <item x="522"/>
        <item x="2365"/>
        <item x="623"/>
        <item x="98"/>
        <item x="840"/>
        <item x="341"/>
        <item x="1867"/>
        <item x="112"/>
        <item x="237"/>
        <item x="1422"/>
        <item x="2408"/>
        <item x="282"/>
        <item x="2224"/>
        <item x="736"/>
        <item x="2127"/>
        <item x="1235"/>
        <item x="2440"/>
        <item x="2409"/>
        <item x="743"/>
        <item x="2205"/>
        <item x="113"/>
        <item x="1802"/>
        <item x="1623"/>
        <item x="343"/>
        <item x="1135"/>
        <item x="1972"/>
        <item x="1629"/>
        <item x="413"/>
        <item x="2274"/>
        <item x="1914"/>
        <item x="2407"/>
        <item x="1141"/>
        <item x="1334"/>
        <item x="2265"/>
        <item x="2186"/>
        <item x="1829"/>
        <item x="1353"/>
        <item x="817"/>
        <item x="2146"/>
        <item x="417"/>
        <item x="1371"/>
        <item x="780"/>
        <item x="2257"/>
        <item x="739"/>
        <item x="1807"/>
        <item x="2060"/>
        <item x="408"/>
        <item x="606"/>
        <item x="2103"/>
        <item x="751"/>
        <item x="487"/>
        <item x="1541"/>
        <item x="246"/>
        <item x="2491"/>
        <item x="1354"/>
        <item x="1338"/>
        <item x="1940"/>
        <item x="428"/>
        <item x="831"/>
        <item x="2156"/>
        <item x="4"/>
        <item x="1044"/>
        <item x="1119"/>
        <item x="555"/>
        <item x="1244"/>
        <item x="2325"/>
        <item x="2310"/>
        <item x="2479"/>
        <item x="93"/>
        <item x="1766"/>
        <item x="1856"/>
        <item x="1547"/>
        <item x="2187"/>
        <item x="1964"/>
        <item x="398"/>
        <item x="2262"/>
        <item x="960"/>
        <item x="369"/>
        <item x="1248"/>
        <item x="926"/>
        <item x="1380"/>
        <item x="1342"/>
        <item x="384"/>
        <item x="970"/>
        <item x="190"/>
        <item x="1399"/>
        <item x="799"/>
        <item x="648"/>
        <item x="342"/>
        <item x="1045"/>
        <item x="1959"/>
        <item x="570"/>
        <item x="777"/>
        <item x="75"/>
        <item x="2398"/>
        <item x="2138"/>
        <item x="2328"/>
        <item x="2285"/>
        <item x="1911"/>
        <item x="1373"/>
        <item x="574"/>
        <item x="381"/>
        <item t="default"/>
      </items>
    </pivotField>
    <pivotField compact="0" showAll="0"/>
    <pivotField compact="0" showAll="0"/>
    <pivotField dataField="1" compact="0" numFmtId="185" showAll="0"/>
    <pivotField compact="0" numFmtId="185" showAll="0"/>
    <pivotField compact="0" numFmtId="185" showAll="0"/>
    <pivotField compact="0" showAll="0">
      <items count="5">
        <item m="1" x="3"/>
        <item x="2"/>
        <item x="1"/>
        <item x="0"/>
        <item t="default"/>
      </items>
    </pivotField>
    <pivotField compact="0" showAll="0"/>
    <pivotField axis="axisRow" compact="0" showAll="0">
      <items count="4">
        <item x="0"/>
        <item x="2"/>
        <item x="1"/>
        <item t="default"/>
      </items>
    </pivotField>
    <pivotField compact="0" numFmtId="186" showAll="0"/>
    <pivotField compact="0" showAll="0"/>
    <pivotField compact="0" showAll="0">
      <items count="5">
        <item x="2"/>
        <item x="0"/>
        <item x="1"/>
        <item x="3"/>
        <item t="default"/>
      </items>
    </pivotField>
    <pivotField compact="0"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Line_Revenue" fld="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8" minRefreshableVersion="3" createdVersion="5" useAutoFormatting="1" compact="0" indent="0" outline="1" compactData="0" outlineData="1" showDrill="1" multipleFieldFilters="0" chartFormat="2">
  <location ref="D13:E26" firstHeaderRow="1" firstDataRow="1" firstDataCol="1"/>
  <pivotFields count="13">
    <pivotField compact="0" showAll="0">
      <items count="2501">
        <item x="682"/>
        <item x="1206"/>
        <item x="2353"/>
        <item x="565"/>
        <item x="64"/>
        <item x="845"/>
        <item x="884"/>
        <item x="1968"/>
        <item x="1794"/>
        <item x="102"/>
        <item x="257"/>
        <item x="1355"/>
        <item x="1544"/>
        <item x="1239"/>
        <item x="291"/>
        <item x="1529"/>
        <item x="1476"/>
        <item x="714"/>
        <item x="2311"/>
        <item x="1091"/>
        <item x="1326"/>
        <item x="851"/>
        <item x="1356"/>
        <item x="1017"/>
        <item x="635"/>
        <item x="693"/>
        <item x="876"/>
        <item x="397"/>
        <item x="1857"/>
        <item x="2159"/>
        <item x="1732"/>
        <item x="445"/>
        <item x="1447"/>
        <item x="1411"/>
        <item x="1918"/>
        <item x="1020"/>
        <item x="137"/>
        <item x="2167"/>
        <item x="1535"/>
        <item x="1322"/>
        <item x="1254"/>
        <item x="1665"/>
        <item x="1536"/>
        <item x="1451"/>
        <item x="1007"/>
        <item x="800"/>
        <item x="1062"/>
        <item x="572"/>
        <item x="429"/>
        <item x="1969"/>
        <item x="1892"/>
        <item x="1323"/>
        <item x="2171"/>
        <item x="138"/>
        <item x="264"/>
        <item x="243"/>
        <item x="744"/>
        <item x="2056"/>
        <item x="167"/>
        <item x="1441"/>
        <item x="1131"/>
        <item x="1182"/>
        <item x="1881"/>
        <item x="1174"/>
        <item x="771"/>
        <item x="2480"/>
        <item x="370"/>
        <item x="141"/>
        <item x="929"/>
        <item x="2199"/>
        <item x="856"/>
        <item x="394"/>
        <item x="267"/>
        <item x="1364"/>
        <item x="1512"/>
        <item x="803"/>
        <item x="1728"/>
        <item x="2053"/>
        <item x="2173"/>
        <item x="1448"/>
        <item x="1513"/>
        <item x="1333"/>
        <item x="1158"/>
        <item x="1116"/>
        <item x="334"/>
        <item x="641"/>
        <item x="292"/>
        <item x="1009"/>
        <item x="1449"/>
        <item x="5"/>
        <item x="56"/>
        <item x="2453"/>
        <item x="2388"/>
        <item x="1941"/>
        <item x="18"/>
        <item x="2391"/>
        <item x="992"/>
        <item x="174"/>
        <item x="1811"/>
        <item x="619"/>
        <item x="805"/>
        <item x="1187"/>
        <item x="595"/>
        <item x="1485"/>
        <item x="1624"/>
        <item x="1013"/>
        <item x="2301"/>
        <item x="723"/>
        <item x="2109"/>
        <item x="2419"/>
        <item x="2318"/>
        <item x="1569"/>
        <item x="1100"/>
        <item x="755"/>
        <item x="534"/>
        <item x="488"/>
        <item x="458"/>
        <item x="1053"/>
        <item x="2326"/>
        <item x="301"/>
        <item x="403"/>
        <item x="2429"/>
        <item x="906"/>
        <item x="676"/>
        <item x="1588"/>
        <item x="324"/>
        <item x="2014"/>
        <item x="452"/>
        <item x="81"/>
        <item x="1637"/>
        <item x="1148"/>
        <item x="2329"/>
        <item x="694"/>
        <item x="933"/>
        <item x="575"/>
        <item x="2025"/>
        <item x="1191"/>
        <item x="516"/>
        <item x="1545"/>
        <item x="746"/>
        <item x="183"/>
        <item x="184"/>
        <item x="440"/>
        <item x="1593"/>
        <item x="2360"/>
        <item x="1022"/>
        <item x="2242"/>
        <item x="2481"/>
        <item x="2092"/>
        <item x="1842"/>
        <item x="1725"/>
        <item x="12"/>
        <item x="2474"/>
        <item x="560"/>
        <item x="1865"/>
        <item x="1767"/>
        <item x="1522"/>
        <item x="459"/>
        <item x="1563"/>
        <item x="1990"/>
        <item x="1555"/>
        <item x="1721"/>
        <item x="887"/>
        <item x="2054"/>
        <item x="19"/>
        <item x="1357"/>
        <item x="1120"/>
        <item x="1074"/>
        <item x="1108"/>
        <item x="2061"/>
        <item x="2358"/>
        <item x="495"/>
        <item x="94"/>
        <item x="434"/>
        <item x="1893"/>
        <item x="278"/>
        <item x="2110"/>
        <item x="1453"/>
        <item x="1376"/>
        <item x="2309"/>
        <item x="68"/>
        <item x="1037"/>
        <item x="2020"/>
        <item x="198"/>
        <item x="1027"/>
        <item x="400"/>
        <item x="1819"/>
        <item x="2488"/>
        <item x="1849"/>
        <item x="1613"/>
        <item x="2280"/>
        <item x="1294"/>
        <item x="787"/>
        <item x="636"/>
        <item x="1374"/>
        <item x="2266"/>
        <item x="132"/>
        <item x="52"/>
        <item x="325"/>
        <item x="1111"/>
        <item x="1537"/>
        <item x="1906"/>
        <item x="2253"/>
        <item x="1564"/>
        <item x="525"/>
        <item x="633"/>
        <item x="6"/>
        <item x="818"/>
        <item x="899"/>
        <item x="1086"/>
        <item x="197"/>
        <item x="376"/>
        <item x="1362"/>
        <item x="2247"/>
        <item x="1149"/>
        <item x="1601"/>
        <item x="1757"/>
        <item x="1092"/>
        <item x="2093"/>
        <item x="2435"/>
        <item x="467"/>
        <item x="1952"/>
        <item x="1121"/>
        <item x="1936"/>
        <item x="1616"/>
        <item x="2492"/>
        <item x="1843"/>
        <item x="213"/>
        <item x="2308"/>
        <item x="2098"/>
        <item x="1561"/>
        <item x="1101"/>
        <item x="1467"/>
        <item x="1942"/>
        <item x="624"/>
        <item x="510"/>
        <item x="2157"/>
        <item x="2006"/>
        <item x="834"/>
        <item x="2402"/>
        <item x="1884"/>
        <item x="2288"/>
        <item x="1208"/>
        <item x="1366"/>
        <item x="1199"/>
        <item x="1796"/>
        <item x="888"/>
        <item x="2088"/>
        <item x="1468"/>
        <item x="1154"/>
        <item x="296"/>
        <item x="993"/>
        <item x="1608"/>
        <item x="1932"/>
        <item x="1175"/>
        <item x="2007"/>
        <item x="99"/>
        <item x="1579"/>
        <item x="2200"/>
        <item x="1024"/>
        <item x="1145"/>
        <item x="1740"/>
        <item x="737"/>
        <item x="175"/>
        <item x="1018"/>
        <item x="1295"/>
        <item x="157"/>
        <item x="2443"/>
        <item x="1778"/>
        <item x="2399"/>
        <item x="2139"/>
        <item x="1142"/>
        <item x="199"/>
        <item x="2192"/>
        <item x="649"/>
        <item x="807"/>
        <item x="2211"/>
        <item x="206"/>
        <item x="2065"/>
        <item x="596"/>
        <item x="1245"/>
        <item x="2009"/>
        <item x="1314"/>
        <item x="286"/>
        <item x="2255"/>
        <item x="819"/>
        <item x="1630"/>
        <item x="775"/>
        <item x="1400"/>
        <item x="835"/>
        <item x="539"/>
        <item x="1548"/>
        <item x="119"/>
        <item x="1549"/>
        <item x="1132"/>
        <item x="1335"/>
        <item x="2413"/>
        <item x="1204"/>
        <item x="1000"/>
        <item x="1275"/>
        <item x="2031"/>
        <item x="65"/>
        <item x="511"/>
        <item x="1324"/>
        <item x="2248"/>
        <item x="1122"/>
        <item x="1523"/>
        <item x="915"/>
        <item x="1965"/>
        <item x="13"/>
        <item x="1735"/>
        <item x="959"/>
        <item x="1021"/>
        <item x="1830"/>
        <item x="1538"/>
        <item x="1758"/>
        <item x="1939"/>
        <item x="1817"/>
        <item x="2118"/>
        <item x="566"/>
        <item x="604"/>
        <item x="1808"/>
        <item x="375"/>
        <item x="806"/>
        <item x="1176"/>
        <item x="1177"/>
        <item x="687"/>
        <item x="153"/>
        <item x="2142"/>
        <item x="967"/>
        <item x="607"/>
        <item x="764"/>
        <item x="921"/>
        <item x="2130"/>
        <item x="116"/>
        <item x="757"/>
        <item x="26"/>
        <item x="724"/>
        <item x="1242"/>
        <item x="302"/>
        <item x="1070"/>
        <item x="1530"/>
        <item x="2017"/>
        <item x="1707"/>
        <item x="695"/>
        <item x="69"/>
        <item x="544"/>
        <item x="1495"/>
        <item x="2181"/>
        <item x="133"/>
        <item x="1162"/>
        <item x="1924"/>
        <item x="1381"/>
        <item x="689"/>
        <item x="1594"/>
        <item x="1477"/>
        <item x="551"/>
        <item x="788"/>
        <item x="92"/>
        <item x="1315"/>
        <item x="1426"/>
        <item x="1877"/>
        <item x="1501"/>
        <item x="1023"/>
        <item x="1953"/>
        <item x="656"/>
        <item x="2225"/>
        <item x="1507"/>
        <item x="663"/>
        <item x="66"/>
        <item x="811"/>
        <item x="1626"/>
        <item x="2333"/>
        <item x="1346"/>
        <item x="219"/>
        <item x="857"/>
        <item x="182"/>
        <item x="968"/>
        <item x="1661"/>
        <item x="1576"/>
        <item x="326"/>
        <item x="1424"/>
        <item x="386"/>
        <item x="1855"/>
        <item x="1209"/>
        <item x="129"/>
        <item x="1556"/>
        <item x="191"/>
        <item x="1041"/>
        <item x="1434"/>
        <item x="2047"/>
        <item x="1194"/>
        <item x="683"/>
        <item x="1214"/>
        <item x="749"/>
        <item x="668"/>
        <item x="846"/>
        <item x="1675"/>
        <item x="1309"/>
        <item x="2246"/>
        <item x="1117"/>
        <item x="1947"/>
        <item x="1150"/>
        <item x="1688"/>
        <item x="1689"/>
        <item x="2111"/>
        <item x="30"/>
        <item x="1207"/>
        <item x="827"/>
        <item x="2427"/>
        <item x="1619"/>
        <item x="356"/>
        <item x="2212"/>
        <item x="1223"/>
        <item x="1596"/>
        <item x="1029"/>
        <item x="70"/>
        <item x="1435"/>
        <item x="76"/>
        <item x="1305"/>
        <item x="627"/>
        <item x="453"/>
        <item x="86"/>
        <item x="57"/>
        <item x="1839"/>
        <item x="430"/>
        <item x="339"/>
        <item x="1951"/>
        <item x="1780"/>
        <item x="529"/>
        <item x="1999"/>
        <item x="1785"/>
        <item x="2075"/>
        <item x="512"/>
        <item x="2350"/>
        <item x="142"/>
        <item x="1919"/>
        <item x="79"/>
        <item x="1462"/>
        <item x="1170"/>
        <item x="593"/>
        <item x="1783"/>
        <item x="1172"/>
        <item x="1388"/>
        <item x="1597"/>
        <item x="454"/>
        <item x="2105"/>
        <item x="767"/>
        <item x="1151"/>
        <item x="53"/>
        <item x="625"/>
        <item x="1666"/>
        <item x="847"/>
        <item x="1617"/>
        <item x="1008"/>
        <item x="1415"/>
        <item x="327"/>
        <item x="1691"/>
        <item x="460"/>
        <item x="696"/>
        <item x="176"/>
        <item x="27"/>
        <item x="2392"/>
        <item x="1078"/>
        <item x="1644"/>
        <item x="1273"/>
        <item x="2327"/>
        <item x="2389"/>
        <item x="935"/>
        <item x="499"/>
        <item x="920"/>
        <item x="258"/>
        <item x="1325"/>
        <item x="1339"/>
        <item x="1300"/>
        <item x="42"/>
        <item x="576"/>
        <item x="1438"/>
        <item x="1845"/>
        <item x="2249"/>
        <item x="2201"/>
        <item x="2403"/>
        <item x="1539"/>
        <item x="1343"/>
        <item x="1200"/>
        <item x="1903"/>
        <item x="1812"/>
        <item x="500"/>
        <item x="781"/>
        <item x="760"/>
        <item x="1280"/>
        <item x="530"/>
        <item x="1195"/>
        <item x="1937"/>
        <item x="603"/>
        <item x="154"/>
        <item x="2490"/>
        <item x="652"/>
        <item x="2143"/>
        <item x="526"/>
        <item x="1075"/>
        <item x="1885"/>
        <item x="1915"/>
        <item x="1809"/>
        <item x="782"/>
        <item x="895"/>
        <item x="2361"/>
        <item x="82"/>
        <item x="1729"/>
        <item x="1146"/>
        <item x="1284"/>
        <item x="598"/>
        <item x="1859"/>
        <item x="1755"/>
        <item x="540"/>
        <item x="1679"/>
        <item x="318"/>
        <item x="2048"/>
        <item x="2238"/>
        <item x="1454"/>
        <item x="1508"/>
        <item x="1882"/>
        <item x="1138"/>
        <item x="1445"/>
        <item x="907"/>
        <item x="1738"/>
        <item x="2112"/>
        <item x="1232"/>
        <item x="1480"/>
        <item x="1469"/>
        <item x="2372"/>
        <item x="1010"/>
        <item x="67"/>
        <item x="2131"/>
        <item x="700"/>
        <item x="1810"/>
        <item x="365"/>
        <item x="720"/>
        <item x="2446"/>
        <item x="1635"/>
        <item x="247"/>
        <item x="71"/>
        <item x="319"/>
        <item x="2147"/>
        <item x="1760"/>
        <item x="2206"/>
        <item x="1502"/>
        <item x="297"/>
        <item x="1565"/>
        <item x="1581"/>
        <item x="1230"/>
        <item x="2113"/>
        <item x="542"/>
        <item x="2376"/>
        <item x="2160"/>
        <item x="1741"/>
        <item x="1682"/>
        <item x="2227"/>
        <item x="1046"/>
        <item x="630"/>
        <item x="1243"/>
        <item x="2354"/>
        <item x="2272"/>
        <item x="1993"/>
        <item x="32"/>
        <item x="1550"/>
        <item x="2322"/>
        <item x="501"/>
        <item x="1289"/>
        <item x="653"/>
        <item x="229"/>
        <item x="1736"/>
        <item x="1259"/>
        <item x="492"/>
        <item x="2292"/>
        <item x="885"/>
        <item x="1001"/>
        <item x="1463"/>
        <item x="1869"/>
        <item x="2444"/>
        <item x="230"/>
        <item x="721"/>
        <item x="1604"/>
        <item x="776"/>
        <item x="812"/>
        <item x="2312"/>
        <item x="1589"/>
        <item x="1379"/>
        <item x="765"/>
        <item x="139"/>
        <item x="614"/>
        <item x="2297"/>
        <item x="1771"/>
        <item x="1590"/>
        <item x="900"/>
        <item x="1878"/>
        <item x="1215"/>
        <item x="1540"/>
        <item x="961"/>
        <item x="1274"/>
        <item x="2193"/>
        <item x="952"/>
        <item x="2351"/>
        <item x="37"/>
        <item x="1011"/>
        <item x="1316"/>
        <item x="2072"/>
        <item x="1714"/>
        <item x="2400"/>
        <item x="1938"/>
        <item x="23"/>
        <item x="637"/>
        <item x="185"/>
        <item x="868"/>
        <item x="865"/>
        <item x="2319"/>
        <item x="1772"/>
        <item x="2132"/>
        <item x="489"/>
        <item x="114"/>
        <item x="382"/>
        <item x="703"/>
        <item x="1329"/>
        <item x="820"/>
        <item x="1763"/>
        <item x="1711"/>
        <item x="275"/>
        <item x="2414"/>
        <item x="2373"/>
        <item x="455"/>
        <item x="936"/>
        <item x="506"/>
        <item x="33"/>
        <item x="1625"/>
        <item x="308"/>
        <item x="1832"/>
        <item x="1774"/>
        <item x="610"/>
        <item x="1079"/>
        <item x="976"/>
        <item x="1871"/>
        <item x="902"/>
        <item x="1496"/>
        <item x="1894"/>
        <item x="446"/>
        <item x="2436"/>
        <item x="1759"/>
        <item x="1943"/>
        <item x="2428"/>
        <item x="1870"/>
        <item x="1954"/>
        <item x="896"/>
        <item x="852"/>
        <item x="2496"/>
        <item x="1695"/>
        <item x="1872"/>
        <item x="1883"/>
        <item x="344"/>
        <item x="858"/>
        <item x="1240"/>
        <item x="103"/>
        <item x="934"/>
        <item x="2104"/>
        <item x="553"/>
        <item x="2390"/>
        <item x="984"/>
        <item x="401"/>
        <item x="352"/>
        <item x="601"/>
        <item x="1753"/>
        <item x="389"/>
        <item x="2026"/>
        <item x="1281"/>
        <item x="969"/>
        <item x="383"/>
        <item x="461"/>
        <item x="1820"/>
        <item x="1712"/>
        <item x="2299"/>
        <item x="2377"/>
        <item x="1059"/>
        <item x="756"/>
        <item x="1636"/>
        <item x="666"/>
        <item x="2034"/>
        <item x="1775"/>
        <item x="664"/>
        <item x="359"/>
        <item x="2179"/>
        <item x="654"/>
        <item x="2460"/>
        <item x="104"/>
        <item x="1071"/>
        <item x="2404"/>
        <item x="1562"/>
        <item x="594"/>
        <item x="789"/>
        <item x="768"/>
        <item x="2273"/>
        <item x="922"/>
        <item x="345"/>
        <item x="2032"/>
        <item x="2313"/>
        <item x="456"/>
        <item x="2232"/>
        <item x="2121"/>
        <item x="2228"/>
        <item x="1582"/>
        <item x="160"/>
        <item x="1270"/>
        <item x="634"/>
        <item x="259"/>
        <item x="2158"/>
        <item x="946"/>
        <item x="1925"/>
        <item x="2218"/>
        <item x="371"/>
        <item x="747"/>
        <item x="1427"/>
        <item x="346"/>
        <item x="484"/>
        <item x="2278"/>
        <item x="1591"/>
        <item x="234"/>
        <item x="2094"/>
        <item x="311"/>
        <item x="2393"/>
        <item x="877"/>
        <item x="1330"/>
        <item x="222"/>
        <item x="423"/>
        <item x="1672"/>
        <item x="2196"/>
        <item x="2456"/>
        <item x="168"/>
        <item x="2302"/>
        <item x="1605"/>
        <item x="1650"/>
        <item x="981"/>
        <item x="1391"/>
        <item x="2015"/>
        <item x="527"/>
        <item x="1382"/>
        <item x="1818"/>
        <item x="1225"/>
        <item x="1256"/>
        <item x="320"/>
        <item x="1383"/>
        <item x="1276"/>
        <item x="836"/>
        <item x="2250"/>
        <item x="1503"/>
        <item x="1973"/>
        <item x="657"/>
        <item x="1133"/>
        <item x="268"/>
        <item x="617"/>
        <item x="2281"/>
        <item x="2140"/>
        <item x="2468"/>
        <item x="1886"/>
        <item x="1210"/>
        <item x="2040"/>
        <item x="1700"/>
        <item x="2168"/>
        <item x="701"/>
        <item x="1922"/>
        <item x="878"/>
        <item x="669"/>
        <item x="194"/>
        <item x="991"/>
        <item x="1233"/>
        <item x="962"/>
        <item x="592"/>
        <item x="2122"/>
        <item x="2441"/>
        <item x="1557"/>
        <item x="161"/>
        <item x="1152"/>
        <item x="2469"/>
        <item x="2330"/>
        <item x="1520"/>
        <item x="171"/>
        <item x="1367"/>
        <item x="1482"/>
        <item x="1654"/>
        <item x="2394"/>
        <item x="1851"/>
        <item x="2202"/>
        <item x="1646"/>
        <item x="1123"/>
        <item x="897"/>
        <item x="1873"/>
        <item x="2498"/>
        <item x="1063"/>
        <item x="2018"/>
        <item x="677"/>
        <item x="2305"/>
        <item x="971"/>
        <item x="1991"/>
        <item x="1948"/>
        <item x="1887"/>
        <item x="1420"/>
        <item x="1340"/>
        <item x="1439"/>
        <item x="1742"/>
        <item x="513"/>
        <item x="2493"/>
        <item x="1743"/>
        <item x="2362"/>
        <item x="729"/>
        <item x="599"/>
        <item x="2476"/>
        <item x="1789"/>
        <item x="328"/>
        <item x="309"/>
        <item x="543"/>
        <item x="1171"/>
        <item x="1662"/>
        <item x="886"/>
        <item x="54"/>
        <item x="923"/>
        <item x="1718"/>
        <item x="357"/>
        <item x="597"/>
        <item x="337"/>
        <item x="248"/>
        <item x="249"/>
        <item x="1773"/>
        <item x="1840"/>
        <item x="1836"/>
        <item x="1102"/>
        <item x="2366"/>
        <item x="1602"/>
        <item x="40"/>
        <item x="567"/>
        <item x="1384"/>
        <item x="1904"/>
        <item x="541"/>
        <item x="2258"/>
        <item x="1632"/>
        <item x="615"/>
        <item x="2334"/>
        <item x="588"/>
        <item x="276"/>
        <item x="977"/>
        <item x="1014"/>
        <item x="2008"/>
        <item x="2315"/>
        <item x="1143"/>
        <item x="2233"/>
        <item x="2021"/>
        <item x="58"/>
        <item x="1155"/>
        <item x="231"/>
        <item x="1955"/>
        <item x="179"/>
        <item x="59"/>
        <item x="546"/>
        <item x="796"/>
        <item x="1638"/>
        <item x="1498"/>
        <item x="769"/>
        <item x="2062"/>
        <item x="1290"/>
        <item x="715"/>
        <item x="1558"/>
        <item x="745"/>
        <item x="143"/>
        <item x="1163"/>
        <item x="16"/>
        <item x="2457"/>
        <item x="1898"/>
        <item x="1478"/>
        <item x="1464"/>
        <item x="1846"/>
        <item x="1458"/>
        <item x="2347"/>
        <item x="216"/>
        <item x="1559"/>
        <item x="1166"/>
        <item x="2089"/>
        <item x="988"/>
        <item x="931"/>
        <item x="573"/>
        <item x="577"/>
        <item x="2164"/>
        <item x="2215"/>
        <item x="353"/>
        <item x="162"/>
        <item x="38"/>
        <item x="892"/>
        <item x="1669"/>
        <item x="2091"/>
        <item x="1701"/>
        <item x="1673"/>
        <item x="1860"/>
        <item x="220"/>
        <item x="134"/>
        <item x="2489"/>
        <item x="493"/>
        <item x="2323"/>
        <item x="1249"/>
        <item x="948"/>
        <item x="1318"/>
        <item x="608"/>
        <item x="1600"/>
        <item x="115"/>
        <item x="1524"/>
        <item x="562"/>
        <item x="372"/>
        <item x="937"/>
        <item x="1401"/>
        <item x="436"/>
        <item x="390"/>
        <item x="2410"/>
        <item x="2356"/>
        <item x="612"/>
        <item x="485"/>
        <item x="1327"/>
        <item x="1344"/>
        <item x="2485"/>
        <item x="1570"/>
        <item x="645"/>
        <item x="2275"/>
        <item x="1739"/>
        <item x="1858"/>
        <item x="688"/>
        <item x="2000"/>
        <item x="1252"/>
        <item x="314"/>
        <item x="731"/>
        <item x="298"/>
        <item x="2431"/>
        <item x="260"/>
        <item x="1431"/>
        <item x="690"/>
        <item x="650"/>
        <item x="2286"/>
        <item x="169"/>
        <item x="250"/>
        <item x="1310"/>
        <item x="1633"/>
        <item x="1201"/>
        <item x="879"/>
        <item x="1211"/>
        <item x="406"/>
        <item x="556"/>
        <item x="120"/>
        <item x="431"/>
        <item x="1805"/>
        <item x="1966"/>
        <item x="1486"/>
        <item x="2049"/>
        <item x="1923"/>
        <item x="1105"/>
        <item x="620"/>
        <item x="709"/>
        <item x="1139"/>
        <item x="437"/>
        <item x="2477"/>
        <item x="1649"/>
        <item x="1147"/>
        <item x="1692"/>
        <item x="1319"/>
        <item x="938"/>
        <item x="1358"/>
        <item x="1863"/>
        <item x="628"/>
        <item x="1985"/>
        <item x="658"/>
        <item x="1047"/>
        <item x="1492"/>
        <item x="496"/>
        <item x="1888"/>
        <item x="853"/>
        <item x="557"/>
        <item x="2151"/>
        <item x="898"/>
        <item x="2432"/>
        <item x="130"/>
        <item x="1487"/>
        <item x="678"/>
        <item x="1076"/>
        <item x="1895"/>
        <item x="784"/>
        <item x="2415"/>
        <item x="659"/>
        <item x="2293"/>
        <item x="223"/>
        <item x="978"/>
        <item x="462"/>
        <item x="1704"/>
        <item x="1385"/>
        <item x="1087"/>
        <item x="43"/>
        <item x="385"/>
        <item x="1497"/>
        <item x="1651"/>
        <item x="949"/>
        <item x="366"/>
        <item x="631"/>
        <item x="2447"/>
        <item x="1825"/>
        <item x="1639"/>
        <item x="740"/>
        <item x="1136"/>
        <item x="1509"/>
        <item x="2029"/>
        <item x="2208"/>
        <item x="1320"/>
        <item x="1459"/>
        <item x="1641"/>
        <item x="1826"/>
        <item x="2016"/>
        <item x="1348"/>
        <item x="1737"/>
        <item x="2033"/>
        <item x="77"/>
        <item x="235"/>
        <item x="785"/>
        <item x="2239"/>
        <item x="135"/>
        <item x="2442"/>
        <item x="0"/>
        <item x="2374"/>
        <item x="1978"/>
        <item x="1493"/>
        <item x="310"/>
        <item x="1031"/>
        <item x="105"/>
        <item x="1722"/>
        <item x="1620"/>
        <item x="1960"/>
        <item x="402"/>
        <item x="1106"/>
        <item x="859"/>
        <item x="1306"/>
        <item x="979"/>
        <item x="202"/>
        <item x="2135"/>
        <item x="903"/>
        <item x="1188"/>
        <item x="748"/>
        <item x="24"/>
        <item x="1032"/>
        <item x="602"/>
        <item x="1173"/>
        <item x="236"/>
        <item x="2174"/>
        <item x="420"/>
        <item x="238"/>
        <item x="762"/>
        <item x="1902"/>
        <item x="1301"/>
        <item x="1844"/>
        <item x="321"/>
        <item x="734"/>
        <item x="1359"/>
        <item x="186"/>
        <item x="579"/>
        <item x="1129"/>
        <item x="1098"/>
        <item x="1514"/>
        <item x="1219"/>
        <item x="554"/>
        <item x="2085"/>
        <item x="2294"/>
        <item x="1224"/>
        <item x="146"/>
        <item x="1065"/>
        <item x="716"/>
        <item x="642"/>
        <item x="1929"/>
        <item x="2263"/>
        <item x="2076"/>
        <item x="939"/>
        <item x="2287"/>
        <item x="2306"/>
        <item x="1499"/>
        <item x="1531"/>
        <item x="22"/>
        <item x="963"/>
        <item x="1025"/>
        <item x="1933"/>
        <item x="2386"/>
        <item x="2497"/>
        <item x="1676"/>
        <item x="727"/>
        <item x="710"/>
        <item x="1227"/>
        <item x="1386"/>
        <item x="1072"/>
        <item x="1234"/>
        <item x="283"/>
        <item x="2188"/>
        <item x="1190"/>
        <item x="1974"/>
        <item x="1265"/>
        <item x="985"/>
        <item x="2010"/>
        <item x="1875"/>
        <item x="655"/>
        <item x="1202"/>
        <item x="2449"/>
        <item x="1118"/>
        <item x="860"/>
        <item x="2243"/>
        <item x="532"/>
        <item x="1099"/>
        <item x="195"/>
        <item x="2229"/>
        <item x="1183"/>
        <item x="1806"/>
        <item x="552"/>
        <item x="2234"/>
        <item x="2367"/>
        <item x="2339"/>
        <item x="2424"/>
        <item x="1083"/>
        <item x="244"/>
        <item x="2207"/>
        <item x="1095"/>
        <item x="547"/>
        <item x="1546"/>
        <item x="1852"/>
        <item x="2019"/>
        <item x="335"/>
        <item x="34"/>
        <item x="1880"/>
        <item x="880"/>
        <item x="773"/>
        <item x="2063"/>
        <item x="44"/>
        <item x="172"/>
        <item x="548"/>
        <item x="1715"/>
        <item x="908"/>
        <item x="373"/>
        <item x="940"/>
        <item x="1417"/>
        <item x="1542"/>
        <item x="1659"/>
        <item x="1961"/>
        <item x="2437"/>
        <item x="1266"/>
        <item x="1967"/>
        <item x="706"/>
        <item x="1156"/>
        <item x="1164"/>
        <item x="2416"/>
        <item x="1387"/>
        <item x="707"/>
        <item x="1525"/>
        <item x="367"/>
        <item x="1271"/>
        <item x="1028"/>
        <item x="1394"/>
        <item x="1096"/>
        <item x="1066"/>
        <item x="287"/>
        <item x="1203"/>
        <item x="1854"/>
        <item x="1423"/>
        <item x="2136"/>
        <item x="2119"/>
        <item x="1442"/>
        <item x="2042"/>
        <item x="1500"/>
        <item x="1670"/>
        <item x="226"/>
        <item x="881"/>
        <item x="1776"/>
        <item x="1236"/>
        <item x="447"/>
        <item x="1756"/>
        <item x="14"/>
        <item x="1822"/>
        <item x="158"/>
        <item x="1277"/>
        <item x="2267"/>
        <item x="441"/>
        <item x="474"/>
        <item x="1702"/>
        <item x="1488"/>
        <item x="2"/>
        <item x="1747"/>
        <item x="866"/>
        <item x="1220"/>
        <item x="1997"/>
        <item x="1986"/>
        <item x="2189"/>
        <item x="2467"/>
        <item x="25"/>
        <item x="1389"/>
        <item x="1144"/>
        <item x="752"/>
        <item x="1920"/>
        <item x="1443"/>
        <item x="671"/>
        <item x="2412"/>
        <item x="1552"/>
        <item x="1988"/>
        <item x="1460"/>
        <item x="507"/>
        <item x="904"/>
        <item x="424"/>
        <item x="475"/>
        <item x="1575"/>
        <item x="672"/>
        <item x="1609"/>
        <item x="1912"/>
        <item x="87"/>
        <item x="1370"/>
        <item x="1795"/>
        <item x="910"/>
        <item x="2486"/>
        <item x="1994"/>
        <item x="955"/>
        <item x="1876"/>
        <item x="418"/>
        <item x="1566"/>
        <item x="956"/>
        <item x="660"/>
        <item x="1744"/>
        <item x="1140"/>
        <item x="1989"/>
        <item x="239"/>
        <item x="1196"/>
        <item x="1054"/>
        <item x="2148"/>
        <item x="821"/>
        <item x="832"/>
        <item x="1377"/>
        <item x="2378"/>
        <item x="1934"/>
        <item x="517"/>
        <item x="1360"/>
        <item x="1302"/>
        <item x="2068"/>
        <item x="2152"/>
        <item x="632"/>
        <item x="140"/>
        <item x="2244"/>
        <item x="1907"/>
        <item x="2300"/>
        <item x="2084"/>
        <item x="1727"/>
        <item x="1349"/>
        <item x="2450"/>
        <item x="2368"/>
        <item x="395"/>
        <item x="217"/>
        <item x="535"/>
        <item x="518"/>
        <item x="2357"/>
        <item x="2303"/>
        <item x="1634"/>
        <item x="1465"/>
        <item x="1532"/>
        <item x="2012"/>
        <item x="435"/>
        <item x="1321"/>
        <item x="932"/>
        <item x="88"/>
        <item x="2022"/>
        <item x="315"/>
        <item x="377"/>
        <item x="1470"/>
        <item x="1494"/>
        <item x="200"/>
        <item x="661"/>
        <item x="841"/>
        <item x="2137"/>
        <item x="2035"/>
        <item x="1307"/>
        <item x="2307"/>
        <item x="930"/>
        <item x="7"/>
        <item x="618"/>
        <item x="801"/>
        <item x="647"/>
        <item x="482"/>
        <item x="1745"/>
        <item x="1350"/>
        <item x="750"/>
        <item x="2463"/>
        <item x="911"/>
        <item x="347"/>
        <item x="947"/>
        <item x="2043"/>
        <item x="187"/>
        <item x="1126"/>
        <item x="589"/>
        <item x="100"/>
        <item x="1278"/>
        <item x="1471"/>
        <item x="1088"/>
        <item x="828"/>
        <item x="1652"/>
        <item x="425"/>
        <item x="2069"/>
        <item x="1489"/>
        <item x="1533"/>
        <item x="2128"/>
        <item x="916"/>
        <item x="329"/>
        <item x="1253"/>
        <item x="717"/>
        <item x="1726"/>
        <item x="711"/>
        <item x="1979"/>
        <item x="109"/>
        <item x="354"/>
        <item x="1515"/>
        <item x="1272"/>
        <item x="1786"/>
        <item x="254"/>
        <item x="470"/>
        <item x="1585"/>
        <item x="558"/>
        <item x="2420"/>
        <item x="438"/>
        <item x="1472"/>
        <item x="1296"/>
        <item x="673"/>
        <item x="638"/>
        <item x="2235"/>
        <item x="2182"/>
        <item x="72"/>
        <item x="331"/>
        <item x="1790"/>
        <item x="2175"/>
        <item x="1416"/>
        <item x="2194"/>
        <item x="322"/>
        <item x="1905"/>
        <item x="1719"/>
        <item x="1577"/>
        <item x="1262"/>
        <item x="1803"/>
        <item x="1303"/>
        <item x="2219"/>
        <item x="1610"/>
        <item x="1595"/>
        <item x="396"/>
        <item x="889"/>
        <item x="1899"/>
        <item x="523"/>
        <item x="1418"/>
        <item x="209"/>
        <item x="1331"/>
        <item x="813"/>
        <item x="468"/>
        <item x="1395"/>
        <item x="1944"/>
        <item x="1930"/>
        <item x="147"/>
        <item x="1297"/>
        <item x="393"/>
        <item x="2141"/>
        <item x="1837"/>
        <item x="2099"/>
        <item x="1184"/>
        <item x="514"/>
        <item x="502"/>
        <item x="2045"/>
        <item x="1799"/>
        <item x="1015"/>
        <item x="679"/>
        <item x="808"/>
        <item x="1246"/>
        <item x="770"/>
        <item x="391"/>
        <item x="646"/>
        <item x="312"/>
        <item x="1279"/>
        <item x="639"/>
        <item x="508"/>
        <item x="1787"/>
        <item x="1640"/>
        <item x="559"/>
        <item x="1048"/>
        <item x="1690"/>
        <item x="1263"/>
        <item x="684"/>
        <item x="2483"/>
        <item x="998"/>
        <item x="1667"/>
        <item x="927"/>
        <item x="870"/>
        <item x="121"/>
        <item x="533"/>
        <item x="1060"/>
        <item x="974"/>
        <item x="733"/>
        <item x="392"/>
        <item x="3"/>
        <item x="691"/>
        <item x="1684"/>
        <item x="95"/>
        <item x="1372"/>
        <item x="31"/>
        <item x="519"/>
        <item x="1761"/>
        <item x="1067"/>
        <item x="122"/>
        <item x="2270"/>
        <item x="1264"/>
        <item x="28"/>
        <item x="2114"/>
        <item x="738"/>
        <item x="1657"/>
        <item x="1042"/>
        <item x="662"/>
        <item x="1093"/>
        <item x="1791"/>
        <item x="1614"/>
        <item x="2369"/>
        <item x="2470"/>
        <item x="1185"/>
        <item x="288"/>
        <item x="1237"/>
        <item x="941"/>
        <item x="35"/>
        <item x="1516"/>
        <item x="1404"/>
        <item x="1660"/>
        <item x="797"/>
        <item x="1896"/>
        <item x="1392"/>
        <item x="360"/>
        <item x="1137"/>
        <item x="442"/>
        <item x="299"/>
        <item x="2475"/>
        <item x="293"/>
        <item x="890"/>
        <item x="1578"/>
        <item x="2464"/>
        <item x="2465"/>
        <item x="2320"/>
        <item x="1777"/>
        <item x="1797"/>
        <item x="2473"/>
        <item x="1834"/>
        <item x="2304"/>
        <item x="786"/>
        <item x="494"/>
        <item x="972"/>
        <item x="1089"/>
        <item x="1998"/>
        <item x="358"/>
        <item x="1853"/>
        <item x="2023"/>
        <item x="1304"/>
        <item x="1396"/>
        <item x="1483"/>
        <item x="1073"/>
        <item x="1900"/>
        <item x="568"/>
        <item x="1405"/>
        <item x="387"/>
        <item x="2448"/>
        <item x="173"/>
        <item x="156"/>
        <item x="1094"/>
        <item x="2078"/>
        <item x="973"/>
        <item x="1255"/>
        <item x="490"/>
        <item x="2335"/>
        <item x="2210"/>
        <item x="2342"/>
        <item x="626"/>
        <item x="2240"/>
        <item x="871"/>
        <item x="2430"/>
        <item x="210"/>
        <item x="2417"/>
        <item x="2494"/>
        <item x="97"/>
        <item x="1440"/>
        <item x="2133"/>
        <item x="1571"/>
        <item x="2161"/>
        <item x="1664"/>
        <item x="476"/>
        <item x="702"/>
        <item x="571"/>
        <item x="2036"/>
        <item x="294"/>
        <item x="148"/>
        <item x="463"/>
        <item x="177"/>
        <item x="1412"/>
        <item x="1457"/>
        <item x="848"/>
        <item x="261"/>
        <item x="1648"/>
        <item x="2411"/>
        <item x="208"/>
        <item x="251"/>
        <item x="1586"/>
        <item x="924"/>
        <item x="1926"/>
        <item x="269"/>
        <item x="2071"/>
        <item x="255"/>
        <item x="368"/>
        <item x="741"/>
        <item x="1816"/>
        <item x="643"/>
        <item x="1336"/>
        <item x="528"/>
        <item x="2123"/>
        <item x="790"/>
        <item x="2165"/>
        <item x="1956"/>
        <item x="953"/>
        <item x="1677"/>
        <item x="1815"/>
        <item x="1642"/>
        <item x="1970"/>
        <item x="1414"/>
        <item x="1049"/>
        <item x="1696"/>
        <item x="1526"/>
        <item x="986"/>
        <item x="1720"/>
        <item x="2079"/>
        <item x="2066"/>
        <item x="644"/>
        <item x="1627"/>
        <item x="2050"/>
        <item x="1490"/>
        <item x="1628"/>
        <item x="1002"/>
        <item x="1080"/>
        <item x="1693"/>
        <item x="2106"/>
        <item x="83"/>
        <item x="872"/>
        <item x="1186"/>
        <item x="1543"/>
        <item x="1109"/>
        <item x="2458"/>
        <item x="127"/>
        <item x="8"/>
        <item x="415"/>
        <item x="211"/>
        <item x="2484"/>
        <item x="763"/>
        <item x="1913"/>
        <item x="1901"/>
        <item x="305"/>
        <item x="2183"/>
        <item x="1908"/>
        <item x="964"/>
        <item x="758"/>
        <item x="824"/>
        <item x="957"/>
        <item x="825"/>
        <item x="718"/>
        <item x="416"/>
        <item x="1130"/>
        <item x="2343"/>
        <item x="2395"/>
        <item x="2331"/>
        <item x="1055"/>
        <item x="580"/>
        <item x="348"/>
        <item x="60"/>
        <item x="1618"/>
        <item x="2154"/>
        <item x="2082"/>
        <item x="1517"/>
        <item x="55"/>
        <item x="2115"/>
        <item x="1345"/>
        <item x="295"/>
        <item x="2044"/>
        <item x="640"/>
        <item x="2396"/>
        <item x="1112"/>
        <item x="954"/>
        <item x="712"/>
        <item x="917"/>
        <item x="1311"/>
        <item x="477"/>
        <item x="1267"/>
        <item x="1655"/>
        <item x="837"/>
        <item x="1788"/>
        <item x="2213"/>
        <item x="212"/>
        <item x="1312"/>
        <item x="2134"/>
        <item x="958"/>
        <item x="2067"/>
        <item x="854"/>
        <item x="1216"/>
        <item x="778"/>
        <item x="793"/>
        <item x="215"/>
        <item x="2153"/>
        <item x="1949"/>
        <item x="791"/>
        <item x="240"/>
        <item x="1611"/>
        <item x="2073"/>
        <item x="1686"/>
        <item x="1551"/>
        <item x="2074"/>
        <item x="1864"/>
        <item x="2030"/>
        <item x="943"/>
        <item x="224"/>
        <item x="107"/>
        <item x="9"/>
        <item x="605"/>
        <item x="1410"/>
        <item x="479"/>
        <item x="1361"/>
        <item x="1592"/>
        <item x="2282"/>
        <item x="1429"/>
        <item x="1268"/>
        <item x="1337"/>
        <item x="861"/>
        <item x="1687"/>
        <item x="909"/>
        <item x="89"/>
        <item x="2190"/>
        <item x="192"/>
        <item x="772"/>
        <item x="670"/>
        <item x="2203"/>
        <item x="1987"/>
        <item x="1518"/>
        <item x="1527"/>
        <item x="2405"/>
        <item x="464"/>
        <item x="1056"/>
        <item x="1397"/>
        <item x="336"/>
        <item x="1572"/>
        <item x="704"/>
        <item x="84"/>
        <item x="855"/>
        <item x="2344"/>
        <item x="1409"/>
        <item x="421"/>
        <item x="809"/>
        <item x="480"/>
        <item x="110"/>
        <item x="443"/>
        <item x="1036"/>
        <item x="378"/>
        <item x="2107"/>
        <item x="1226"/>
        <item x="1748"/>
        <item x="284"/>
        <item x="1680"/>
        <item x="1868"/>
        <item x="1713"/>
        <item x="849"/>
        <item x="2499"/>
        <item x="2375"/>
        <item x="826"/>
        <item x="503"/>
        <item x="471"/>
        <item x="45"/>
        <item x="651"/>
        <item x="1484"/>
        <item x="1285"/>
        <item x="569"/>
        <item x="1607"/>
        <item x="2289"/>
        <item x="590"/>
        <item x="1847"/>
        <item x="207"/>
        <item x="1835"/>
        <item x="814"/>
        <item x="1643"/>
        <item x="1068"/>
        <item x="989"/>
        <item x="111"/>
        <item x="1746"/>
        <item x="29"/>
        <item x="1455"/>
        <item x="1286"/>
        <item x="520"/>
        <item x="465"/>
        <item x="2387"/>
        <item x="1599"/>
        <item x="270"/>
        <item x="1425"/>
        <item x="279"/>
        <item x="1189"/>
        <item x="1587"/>
        <item x="2459"/>
        <item x="163"/>
        <item x="1510"/>
        <item x="521"/>
        <item x="1909"/>
        <item x="164"/>
        <item x="621"/>
        <item x="1228"/>
        <item x="2370"/>
        <item x="1033"/>
        <item x="732"/>
        <item x="73"/>
        <item x="1897"/>
        <item x="1167"/>
        <item x="549"/>
        <item x="10"/>
        <item x="667"/>
        <item x="2145"/>
        <item x="999"/>
        <item x="2251"/>
        <item x="61"/>
        <item x="289"/>
        <item x="1580"/>
        <item x="726"/>
        <item x="1708"/>
        <item x="265"/>
        <item x="680"/>
        <item x="2124"/>
        <item x="1762"/>
        <item x="1504"/>
        <item x="1030"/>
        <item x="203"/>
        <item x="1084"/>
        <item x="873"/>
        <item x="1697"/>
        <item x="1157"/>
        <item x="2495"/>
        <item x="2259"/>
        <item x="1528"/>
        <item x="990"/>
        <item x="1553"/>
        <item x="1003"/>
        <item x="1430"/>
        <item x="1823"/>
        <item x="256"/>
        <item x="2295"/>
        <item x="1368"/>
        <item x="2057"/>
        <item x="1821"/>
        <item x="2352"/>
        <item x="2279"/>
        <item x="1452"/>
        <item x="1573"/>
        <item x="994"/>
        <item x="728"/>
        <item x="1730"/>
        <item x="613"/>
        <item x="1957"/>
        <item x="189"/>
        <item x="1645"/>
        <item x="730"/>
        <item x="108"/>
        <item x="2169"/>
        <item x="2011"/>
        <item x="2438"/>
        <item x="1950"/>
        <item x="1328"/>
        <item x="1398"/>
        <item x="2155"/>
        <item x="1554"/>
        <item x="2406"/>
        <item x="783"/>
        <item x="2083"/>
        <item x="982"/>
        <item x="942"/>
        <item x="2058"/>
        <item x="1749"/>
        <item x="779"/>
        <item x="1168"/>
        <item x="2166"/>
        <item x="1107"/>
        <item x="1260"/>
        <item x="2001"/>
        <item x="2226"/>
        <item x="1134"/>
        <item x="965"/>
        <item x="504"/>
        <item x="581"/>
        <item x="1879"/>
        <item x="1671"/>
        <item x="117"/>
        <item x="149"/>
        <item x="674"/>
        <item x="754"/>
        <item x="2230"/>
        <item x="1378"/>
        <item x="1257"/>
        <item x="204"/>
        <item x="2363"/>
        <item x="1004"/>
        <item x="2355"/>
        <item x="101"/>
        <item x="2037"/>
        <item x="1927"/>
        <item x="11"/>
        <item x="2216"/>
        <item x="2241"/>
        <item x="2214"/>
        <item x="2314"/>
        <item x="1983"/>
        <item x="1169"/>
        <item x="2038"/>
        <item x="1197"/>
        <item x="232"/>
        <item x="697"/>
        <item x="1012"/>
        <item x="842"/>
        <item x="1198"/>
        <item x="1567"/>
        <item x="1450"/>
        <item x="1341"/>
        <item x="1213"/>
        <item x="1308"/>
        <item x="2236"/>
        <item x="271"/>
        <item x="136"/>
        <item x="995"/>
        <item x="2290"/>
        <item x="1733"/>
        <item x="950"/>
        <item x="611"/>
        <item x="829"/>
        <item x="1583"/>
        <item x="1698"/>
        <item x="131"/>
        <item x="349"/>
        <item x="1408"/>
        <item x="2129"/>
        <item x="1750"/>
        <item x="996"/>
        <item x="2451"/>
        <item x="1375"/>
        <item x="90"/>
        <item x="2144"/>
        <item x="466"/>
        <item x="361"/>
        <item x="1034"/>
        <item x="285"/>
        <item x="181"/>
        <item x="2184"/>
        <item x="2149"/>
        <item x="1705"/>
        <item x="1205"/>
        <item x="705"/>
        <item x="1313"/>
        <item x="1466"/>
        <item x="411"/>
        <item x="1723"/>
        <item x="722"/>
        <item x="766"/>
        <item x="1369"/>
        <item x="46"/>
        <item x="316"/>
        <item x="1850"/>
        <item x="1534"/>
        <item x="2064"/>
        <item x="2461"/>
        <item x="2482"/>
        <item x="1221"/>
        <item x="1647"/>
        <item x="1824"/>
        <item x="2345"/>
        <item x="2425"/>
        <item x="850"/>
        <item x="1754"/>
        <item x="91"/>
        <item x="2176"/>
        <item x="665"/>
        <item x="1838"/>
        <item x="151"/>
        <item x="1491"/>
        <item x="1861"/>
        <item x="407"/>
        <item x="332"/>
        <item x="1127"/>
        <item x="2348"/>
        <item x="1005"/>
        <item x="1685"/>
        <item x="685"/>
        <item x="2324"/>
        <item x="410"/>
        <item x="719"/>
        <item x="1069"/>
        <item x="713"/>
        <item x="2180"/>
        <item x="225"/>
        <item x="1709"/>
        <item x="47"/>
        <item x="1889"/>
        <item x="2445"/>
        <item x="1178"/>
        <item x="2080"/>
        <item x="1124"/>
        <item x="196"/>
        <item x="2086"/>
        <item x="1862"/>
        <item x="1975"/>
        <item x="1874"/>
        <item x="1734"/>
        <item x="159"/>
        <item x="1792"/>
        <item x="20"/>
        <item x="62"/>
        <item x="1683"/>
        <item x="830"/>
        <item x="1247"/>
        <item x="822"/>
        <item x="2070"/>
        <item x="2222"/>
        <item x="1703"/>
        <item x="2271"/>
        <item x="1402"/>
        <item x="1103"/>
        <item x="997"/>
        <item x="78"/>
        <item x="448"/>
        <item x="1779"/>
        <item x="2059"/>
        <item x="1456"/>
        <item x="862"/>
        <item x="1768"/>
        <item x="2002"/>
        <item x="444"/>
        <item x="675"/>
        <item x="2125"/>
        <item x="1125"/>
        <item x="1992"/>
        <item x="1097"/>
        <item x="1419"/>
        <item x="1473"/>
        <item x="252"/>
        <item x="2421"/>
        <item x="1351"/>
        <item x="355"/>
        <item x="1921"/>
        <item x="1432"/>
        <item x="893"/>
        <item x="399"/>
        <item x="2220"/>
        <item x="823"/>
        <item x="1192"/>
        <item x="2051"/>
        <item x="2332"/>
        <item x="2298"/>
        <item x="2170"/>
        <item x="1962"/>
        <item x="1980"/>
        <item x="591"/>
        <item x="2252"/>
        <item x="1521"/>
        <item x="1699"/>
        <item x="2418"/>
        <item x="1945"/>
        <item x="2254"/>
        <item x="582"/>
        <item x="1159"/>
        <item x="753"/>
        <item x="457"/>
        <item x="912"/>
        <item x="867"/>
        <item x="1710"/>
        <item x="1446"/>
        <item x="2478"/>
        <item x="1474"/>
        <item x="419"/>
        <item x="1110"/>
        <item x="2439"/>
        <item x="2223"/>
        <item x="313"/>
        <item x="362"/>
        <item x="1428"/>
        <item x="1653"/>
        <item x="1656"/>
        <item x="2454"/>
        <item x="1479"/>
        <item x="201"/>
        <item x="524"/>
        <item x="432"/>
        <item x="1282"/>
        <item x="123"/>
        <item x="1444"/>
        <item x="1390"/>
        <item x="48"/>
        <item x="426"/>
        <item x="944"/>
        <item x="874"/>
        <item x="583"/>
        <item x="1751"/>
        <item x="124"/>
        <item x="882"/>
        <item x="277"/>
        <item x="918"/>
        <item x="578"/>
        <item x="205"/>
        <item x="838"/>
        <item x="810"/>
        <item x="1317"/>
        <item x="584"/>
        <item x="515"/>
        <item x="863"/>
        <item x="2452"/>
        <item x="1928"/>
        <item x="798"/>
        <item x="1706"/>
        <item x="839"/>
        <item x="1800"/>
        <item x="913"/>
        <item x="1269"/>
        <item x="1931"/>
        <item x="338"/>
        <item x="833"/>
        <item x="2052"/>
        <item x="2397"/>
        <item x="1026"/>
        <item x="698"/>
        <item x="1971"/>
        <item x="2197"/>
        <item x="2024"/>
        <item x="106"/>
        <item x="2379"/>
        <item x="2150"/>
        <item x="439"/>
        <item x="1160"/>
        <item x="1113"/>
        <item x="1298"/>
        <item x="1916"/>
        <item x="1574"/>
        <item x="74"/>
        <item x="2371"/>
        <item x="1291"/>
        <item x="1217"/>
        <item x="218"/>
        <item x="1050"/>
        <item x="987"/>
        <item x="2077"/>
        <item x="1161"/>
        <item x="531"/>
        <item x="759"/>
        <item x="1615"/>
        <item x="2472"/>
        <item x="2433"/>
        <item x="374"/>
        <item x="2191"/>
        <item x="1332"/>
        <item x="1841"/>
        <item x="1461"/>
        <item x="1505"/>
        <item x="1061"/>
        <item x="951"/>
        <item x="2209"/>
        <item x="2081"/>
        <item x="1995"/>
        <item x="266"/>
        <item x="1250"/>
        <item x="1283"/>
        <item x="2003"/>
        <item x="2177"/>
        <item x="1910"/>
        <item x="1793"/>
        <item x="2384"/>
        <item x="1039"/>
        <item x="1519"/>
        <item x="1668"/>
        <item x="2041"/>
        <item x="983"/>
        <item x="272"/>
        <item x="914"/>
        <item x="1694"/>
        <item x="2336"/>
        <item x="2321"/>
        <item x="1663"/>
        <item x="2100"/>
        <item x="1287"/>
        <item x="2095"/>
        <item x="2283"/>
        <item x="792"/>
        <item x="1238"/>
        <item x="144"/>
        <item x="2261"/>
        <item x="1407"/>
        <item x="2126"/>
        <item x="1433"/>
        <item x="536"/>
        <item x="1603"/>
        <item x="1866"/>
        <item x="241"/>
        <item x="2195"/>
        <item x="227"/>
        <item x="1016"/>
        <item x="1606"/>
        <item x="1153"/>
        <item x="1038"/>
        <item x="1035"/>
        <item x="404"/>
        <item x="2055"/>
        <item x="63"/>
        <item x="188"/>
        <item x="804"/>
        <item x="1612"/>
        <item x="1085"/>
        <item x="1946"/>
        <item x="1165"/>
        <item x="478"/>
        <item x="600"/>
        <item x="975"/>
        <item x="486"/>
        <item x="323"/>
        <item x="2340"/>
        <item x="433"/>
        <item x="1621"/>
        <item x="945"/>
        <item x="2380"/>
        <item x="412"/>
        <item x="1040"/>
        <item x="864"/>
        <item x="2120"/>
        <item x="330"/>
        <item x="875"/>
        <item x="1352"/>
        <item x="273"/>
        <item x="2381"/>
        <item x="2296"/>
        <item x="2260"/>
        <item x="1813"/>
        <item x="2231"/>
        <item x="1421"/>
        <item x="1631"/>
        <item x="1764"/>
        <item x="165"/>
        <item x="1976"/>
        <item x="2466"/>
        <item x="118"/>
        <item x="686"/>
        <item x="2364"/>
        <item x="1"/>
        <item x="1104"/>
        <item x="2256"/>
        <item x="363"/>
        <item x="427"/>
        <item x="883"/>
        <item x="1724"/>
        <item x="1081"/>
        <item x="1057"/>
        <item x="2178"/>
        <item x="2382"/>
        <item x="1781"/>
        <item x="919"/>
        <item x="1963"/>
        <item x="2198"/>
        <item x="39"/>
        <item x="414"/>
        <item x="2423"/>
        <item x="245"/>
        <item x="2341"/>
        <item x="815"/>
        <item x="152"/>
        <item x="1181"/>
        <item x="563"/>
        <item x="928"/>
        <item x="1231"/>
        <item x="2162"/>
        <item x="166"/>
        <item x="449"/>
        <item x="794"/>
        <item x="2277"/>
        <item x="1731"/>
        <item x="233"/>
        <item x="1958"/>
        <item x="1890"/>
        <item x="1051"/>
        <item x="491"/>
        <item x="1475"/>
        <item x="708"/>
        <item x="537"/>
        <item x="585"/>
        <item x="379"/>
        <item x="2401"/>
        <item x="2101"/>
        <item x="155"/>
        <item x="1568"/>
        <item x="843"/>
        <item x="193"/>
        <item x="1393"/>
        <item x="1006"/>
        <item x="145"/>
        <item x="180"/>
        <item x="450"/>
        <item x="1827"/>
        <item x="1506"/>
        <item x="2455"/>
        <item x="2346"/>
        <item x="262"/>
        <item x="2004"/>
        <item x="1363"/>
        <item x="2163"/>
        <item x="761"/>
        <item x="1622"/>
        <item x="2005"/>
        <item x="1058"/>
        <item x="1782"/>
        <item x="1765"/>
        <item x="1828"/>
        <item x="306"/>
        <item x="2102"/>
        <item x="774"/>
        <item x="15"/>
        <item x="1114"/>
        <item x="1218"/>
        <item x="564"/>
        <item x="2027"/>
        <item x="1288"/>
        <item x="1511"/>
        <item x="1678"/>
        <item x="2276"/>
        <item x="2116"/>
        <item x="980"/>
        <item x="1292"/>
        <item x="1019"/>
        <item x="1128"/>
        <item x="795"/>
        <item x="1674"/>
        <item x="1801"/>
        <item x="1064"/>
        <item x="1917"/>
        <item x="1784"/>
        <item x="1831"/>
        <item x="1658"/>
        <item x="2359"/>
        <item x="2087"/>
        <item x="901"/>
        <item x="1814"/>
        <item x="125"/>
        <item x="1804"/>
        <item x="1833"/>
        <item x="616"/>
        <item x="340"/>
        <item x="253"/>
        <item x="538"/>
        <item x="725"/>
        <item x="36"/>
        <item x="303"/>
        <item x="894"/>
        <item x="422"/>
        <item x="1090"/>
        <item x="1681"/>
        <item x="150"/>
        <item x="869"/>
        <item x="274"/>
        <item x="2090"/>
        <item x="2426"/>
        <item x="545"/>
        <item x="1798"/>
        <item x="280"/>
        <item x="1293"/>
        <item x="1769"/>
        <item x="1437"/>
        <item x="2013"/>
        <item x="469"/>
        <item x="2462"/>
        <item x="2237"/>
        <item x="550"/>
        <item x="472"/>
        <item x="281"/>
        <item x="2217"/>
        <item x="497"/>
        <item x="2108"/>
        <item x="1347"/>
        <item x="692"/>
        <item x="1082"/>
        <item x="242"/>
        <item x="2337"/>
        <item x="905"/>
        <item x="1996"/>
        <item x="2269"/>
        <item x="629"/>
        <item x="1984"/>
        <item x="1981"/>
        <item x="483"/>
        <item x="1299"/>
        <item x="1222"/>
        <item x="1403"/>
        <item x="307"/>
        <item x="1406"/>
        <item x="49"/>
        <item x="21"/>
        <item x="699"/>
        <item x="2096"/>
        <item x="1193"/>
        <item x="1251"/>
        <item x="290"/>
        <item x="2204"/>
        <item x="1752"/>
        <item x="214"/>
        <item x="50"/>
        <item x="350"/>
        <item x="2046"/>
        <item x="85"/>
        <item x="2422"/>
        <item x="2028"/>
        <item x="451"/>
        <item x="2245"/>
        <item x="1977"/>
        <item x="17"/>
        <item x="1560"/>
        <item x="1436"/>
        <item x="2284"/>
        <item x="2291"/>
        <item x="304"/>
        <item x="966"/>
        <item x="1848"/>
        <item x="126"/>
        <item x="1261"/>
        <item x="586"/>
        <item x="681"/>
        <item x="380"/>
        <item x="1770"/>
        <item x="509"/>
        <item x="51"/>
        <item x="816"/>
        <item x="221"/>
        <item x="1413"/>
        <item x="1258"/>
        <item x="2039"/>
        <item x="587"/>
        <item x="409"/>
        <item x="2434"/>
        <item x="1598"/>
        <item x="228"/>
        <item x="473"/>
        <item x="1982"/>
        <item x="2385"/>
        <item x="1179"/>
        <item x="2264"/>
        <item x="609"/>
        <item x="735"/>
        <item x="925"/>
        <item x="2117"/>
        <item x="80"/>
        <item x="1077"/>
        <item x="802"/>
        <item x="2268"/>
        <item x="1365"/>
        <item x="300"/>
        <item x="2097"/>
        <item x="1584"/>
        <item x="170"/>
        <item x="2221"/>
        <item x="742"/>
        <item x="178"/>
        <item x="505"/>
        <item x="481"/>
        <item x="844"/>
        <item x="128"/>
        <item x="1481"/>
        <item x="1052"/>
        <item x="1891"/>
        <item x="1716"/>
        <item x="2316"/>
        <item x="2172"/>
        <item x="405"/>
        <item x="1717"/>
        <item x="1180"/>
        <item x="388"/>
        <item x="561"/>
        <item x="2185"/>
        <item x="891"/>
        <item x="2383"/>
        <item x="498"/>
        <item x="96"/>
        <item x="2487"/>
        <item x="1212"/>
        <item x="1935"/>
        <item x="2349"/>
        <item x="41"/>
        <item x="2471"/>
        <item x="364"/>
        <item x="317"/>
        <item x="2338"/>
        <item x="1115"/>
        <item x="2317"/>
        <item x="622"/>
        <item x="263"/>
        <item x="1229"/>
        <item x="351"/>
        <item x="333"/>
        <item x="1043"/>
        <item x="1241"/>
        <item x="522"/>
        <item x="2365"/>
        <item x="623"/>
        <item x="98"/>
        <item x="840"/>
        <item x="341"/>
        <item x="1867"/>
        <item x="112"/>
        <item x="237"/>
        <item x="1422"/>
        <item x="2408"/>
        <item x="282"/>
        <item x="2224"/>
        <item x="736"/>
        <item x="2127"/>
        <item x="1235"/>
        <item x="2440"/>
        <item x="2409"/>
        <item x="743"/>
        <item x="2205"/>
        <item x="113"/>
        <item x="1802"/>
        <item x="1623"/>
        <item x="343"/>
        <item x="1135"/>
        <item x="1972"/>
        <item x="1629"/>
        <item x="413"/>
        <item x="2274"/>
        <item x="1914"/>
        <item x="2407"/>
        <item x="1141"/>
        <item x="1334"/>
        <item x="2265"/>
        <item x="2186"/>
        <item x="1829"/>
        <item x="1353"/>
        <item x="817"/>
        <item x="2146"/>
        <item x="417"/>
        <item x="1371"/>
        <item x="780"/>
        <item x="2257"/>
        <item x="739"/>
        <item x="1807"/>
        <item x="2060"/>
        <item x="408"/>
        <item x="606"/>
        <item x="2103"/>
        <item x="751"/>
        <item x="487"/>
        <item x="1541"/>
        <item x="246"/>
        <item x="2491"/>
        <item x="1354"/>
        <item x="1338"/>
        <item x="1940"/>
        <item x="428"/>
        <item x="831"/>
        <item x="2156"/>
        <item x="4"/>
        <item x="1044"/>
        <item x="1119"/>
        <item x="555"/>
        <item x="1244"/>
        <item x="2325"/>
        <item x="2310"/>
        <item x="2479"/>
        <item x="93"/>
        <item x="1766"/>
        <item x="1856"/>
        <item x="1547"/>
        <item x="2187"/>
        <item x="1964"/>
        <item x="398"/>
        <item x="2262"/>
        <item x="960"/>
        <item x="369"/>
        <item x="1248"/>
        <item x="926"/>
        <item x="1380"/>
        <item x="1342"/>
        <item x="384"/>
        <item x="970"/>
        <item x="190"/>
        <item x="1399"/>
        <item x="799"/>
        <item x="648"/>
        <item x="342"/>
        <item x="1045"/>
        <item x="1959"/>
        <item x="570"/>
        <item x="777"/>
        <item x="75"/>
        <item x="2398"/>
        <item x="2138"/>
        <item x="2328"/>
        <item x="2285"/>
        <item x="1911"/>
        <item x="1373"/>
        <item x="574"/>
        <item x="381"/>
        <item t="default"/>
      </items>
    </pivotField>
    <pivotField compact="0" showAll="0"/>
    <pivotField compact="0" showAll="0"/>
    <pivotField compact="0" numFmtId="185" showAll="0"/>
    <pivotField compact="0" numFmtId="185" showAll="0"/>
    <pivotField dataField="1" compact="0" numFmtId="185" showAll="0"/>
    <pivotField compact="0" showAll="0">
      <items count="5">
        <item m="1" x="3"/>
        <item x="2"/>
        <item x="1"/>
        <item x="0"/>
        <item t="default"/>
      </items>
    </pivotField>
    <pivotField compact="0" showAll="0"/>
    <pivotField compact="0" showAll="0">
      <items count="4">
        <item x="0"/>
        <item x="2"/>
        <item x="1"/>
        <item t="default"/>
      </items>
    </pivotField>
    <pivotField compact="0" numFmtId="186" showAll="0"/>
    <pivotField axis="axisRow" compact="0" sortType="ascending" showAll="0">
      <items count="13">
        <item x="4"/>
        <item x="3"/>
        <item x="7"/>
        <item x="0"/>
        <item x="8"/>
        <item x="6"/>
        <item x="5"/>
        <item x="1"/>
        <item x="11"/>
        <item x="10"/>
        <item x="9"/>
        <item x="2"/>
        <item t="default"/>
      </items>
    </pivotField>
    <pivotField compact="0" showAll="0">
      <items count="5">
        <item x="2"/>
        <item x="0"/>
        <item x="1"/>
        <item x="3"/>
        <item t="default"/>
      </items>
    </pivotField>
    <pivotField compact="0" showAll="0"/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Gross_Profit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8" minRefreshableVersion="3" createdVersion="5" useAutoFormatting="1" compact="0" indent="0" outline="1" compactData="0" outlineData="1" showDrill="1" multipleFieldFilters="0" chartFormat="6">
  <location ref="A13:B20" firstHeaderRow="1" firstDataRow="1" firstDataCol="1"/>
  <pivotFields count="13">
    <pivotField compact="0" showAll="0">
      <items count="2501">
        <item x="682"/>
        <item x="1206"/>
        <item x="2353"/>
        <item x="565"/>
        <item x="64"/>
        <item x="845"/>
        <item x="884"/>
        <item x="1968"/>
        <item x="1794"/>
        <item x="102"/>
        <item x="257"/>
        <item x="1355"/>
        <item x="1544"/>
        <item x="1239"/>
        <item x="291"/>
        <item x="1529"/>
        <item x="1476"/>
        <item x="714"/>
        <item x="2311"/>
        <item x="1091"/>
        <item x="1326"/>
        <item x="851"/>
        <item x="1356"/>
        <item x="1017"/>
        <item x="635"/>
        <item x="693"/>
        <item x="876"/>
        <item x="397"/>
        <item x="1857"/>
        <item x="2159"/>
        <item x="1732"/>
        <item x="445"/>
        <item x="1447"/>
        <item x="1411"/>
        <item x="1918"/>
        <item x="1020"/>
        <item x="137"/>
        <item x="2167"/>
        <item x="1535"/>
        <item x="1322"/>
        <item x="1254"/>
        <item x="1665"/>
        <item x="1536"/>
        <item x="1451"/>
        <item x="1007"/>
        <item x="800"/>
        <item x="1062"/>
        <item x="572"/>
        <item x="429"/>
        <item x="1969"/>
        <item x="1892"/>
        <item x="1323"/>
        <item x="2171"/>
        <item x="138"/>
        <item x="264"/>
        <item x="243"/>
        <item x="744"/>
        <item x="2056"/>
        <item x="167"/>
        <item x="1441"/>
        <item x="1131"/>
        <item x="1182"/>
        <item x="1881"/>
        <item x="1174"/>
        <item x="771"/>
        <item x="2480"/>
        <item x="370"/>
        <item x="141"/>
        <item x="929"/>
        <item x="2199"/>
        <item x="856"/>
        <item x="394"/>
        <item x="267"/>
        <item x="1364"/>
        <item x="1512"/>
        <item x="803"/>
        <item x="1728"/>
        <item x="2053"/>
        <item x="2173"/>
        <item x="1448"/>
        <item x="1513"/>
        <item x="1333"/>
        <item x="1158"/>
        <item x="1116"/>
        <item x="334"/>
        <item x="641"/>
        <item x="292"/>
        <item x="1009"/>
        <item x="1449"/>
        <item x="5"/>
        <item x="56"/>
        <item x="2453"/>
        <item x="2388"/>
        <item x="1941"/>
        <item x="18"/>
        <item x="2391"/>
        <item x="992"/>
        <item x="174"/>
        <item x="1811"/>
        <item x="619"/>
        <item x="805"/>
        <item x="1187"/>
        <item x="595"/>
        <item x="1485"/>
        <item x="1624"/>
        <item x="1013"/>
        <item x="2301"/>
        <item x="723"/>
        <item x="2109"/>
        <item x="2419"/>
        <item x="2318"/>
        <item x="1569"/>
        <item x="1100"/>
        <item x="755"/>
        <item x="534"/>
        <item x="488"/>
        <item x="458"/>
        <item x="1053"/>
        <item x="2326"/>
        <item x="301"/>
        <item x="403"/>
        <item x="2429"/>
        <item x="906"/>
        <item x="676"/>
        <item x="1588"/>
        <item x="324"/>
        <item x="2014"/>
        <item x="452"/>
        <item x="81"/>
        <item x="1637"/>
        <item x="1148"/>
        <item x="2329"/>
        <item x="694"/>
        <item x="933"/>
        <item x="575"/>
        <item x="2025"/>
        <item x="1191"/>
        <item x="516"/>
        <item x="1545"/>
        <item x="746"/>
        <item x="183"/>
        <item x="184"/>
        <item x="440"/>
        <item x="1593"/>
        <item x="2360"/>
        <item x="1022"/>
        <item x="2242"/>
        <item x="2481"/>
        <item x="2092"/>
        <item x="1842"/>
        <item x="1725"/>
        <item x="12"/>
        <item x="2474"/>
        <item x="560"/>
        <item x="1865"/>
        <item x="1767"/>
        <item x="1522"/>
        <item x="459"/>
        <item x="1563"/>
        <item x="1990"/>
        <item x="1555"/>
        <item x="1721"/>
        <item x="887"/>
        <item x="2054"/>
        <item x="19"/>
        <item x="1357"/>
        <item x="1120"/>
        <item x="1074"/>
        <item x="1108"/>
        <item x="2061"/>
        <item x="2358"/>
        <item x="495"/>
        <item x="94"/>
        <item x="434"/>
        <item x="1893"/>
        <item x="278"/>
        <item x="2110"/>
        <item x="1453"/>
        <item x="1376"/>
        <item x="2309"/>
        <item x="68"/>
        <item x="1037"/>
        <item x="2020"/>
        <item x="198"/>
        <item x="1027"/>
        <item x="400"/>
        <item x="1819"/>
        <item x="2488"/>
        <item x="1849"/>
        <item x="1613"/>
        <item x="2280"/>
        <item x="1294"/>
        <item x="787"/>
        <item x="636"/>
        <item x="1374"/>
        <item x="2266"/>
        <item x="132"/>
        <item x="52"/>
        <item x="325"/>
        <item x="1111"/>
        <item x="1537"/>
        <item x="1906"/>
        <item x="2253"/>
        <item x="1564"/>
        <item x="525"/>
        <item x="633"/>
        <item x="6"/>
        <item x="818"/>
        <item x="899"/>
        <item x="1086"/>
        <item x="197"/>
        <item x="376"/>
        <item x="1362"/>
        <item x="2247"/>
        <item x="1149"/>
        <item x="1601"/>
        <item x="1757"/>
        <item x="1092"/>
        <item x="2093"/>
        <item x="2435"/>
        <item x="467"/>
        <item x="1952"/>
        <item x="1121"/>
        <item x="1936"/>
        <item x="1616"/>
        <item x="2492"/>
        <item x="1843"/>
        <item x="213"/>
        <item x="2308"/>
        <item x="2098"/>
        <item x="1561"/>
        <item x="1101"/>
        <item x="1467"/>
        <item x="1942"/>
        <item x="624"/>
        <item x="510"/>
        <item x="2157"/>
        <item x="2006"/>
        <item x="834"/>
        <item x="2402"/>
        <item x="1884"/>
        <item x="2288"/>
        <item x="1208"/>
        <item x="1366"/>
        <item x="1199"/>
        <item x="1796"/>
        <item x="888"/>
        <item x="2088"/>
        <item x="1468"/>
        <item x="1154"/>
        <item x="296"/>
        <item x="993"/>
        <item x="1608"/>
        <item x="1932"/>
        <item x="1175"/>
        <item x="2007"/>
        <item x="99"/>
        <item x="1579"/>
        <item x="2200"/>
        <item x="1024"/>
        <item x="1145"/>
        <item x="1740"/>
        <item x="737"/>
        <item x="175"/>
        <item x="1018"/>
        <item x="1295"/>
        <item x="157"/>
        <item x="2443"/>
        <item x="1778"/>
        <item x="2399"/>
        <item x="2139"/>
        <item x="1142"/>
        <item x="199"/>
        <item x="2192"/>
        <item x="649"/>
        <item x="807"/>
        <item x="2211"/>
        <item x="206"/>
        <item x="2065"/>
        <item x="596"/>
        <item x="1245"/>
        <item x="2009"/>
        <item x="1314"/>
        <item x="286"/>
        <item x="2255"/>
        <item x="819"/>
        <item x="1630"/>
        <item x="775"/>
        <item x="1400"/>
        <item x="835"/>
        <item x="539"/>
        <item x="1548"/>
        <item x="119"/>
        <item x="1549"/>
        <item x="1132"/>
        <item x="1335"/>
        <item x="2413"/>
        <item x="1204"/>
        <item x="1000"/>
        <item x="1275"/>
        <item x="2031"/>
        <item x="65"/>
        <item x="511"/>
        <item x="1324"/>
        <item x="2248"/>
        <item x="1122"/>
        <item x="1523"/>
        <item x="915"/>
        <item x="1965"/>
        <item x="13"/>
        <item x="1735"/>
        <item x="959"/>
        <item x="1021"/>
        <item x="1830"/>
        <item x="1538"/>
        <item x="1758"/>
        <item x="1939"/>
        <item x="1817"/>
        <item x="2118"/>
        <item x="566"/>
        <item x="604"/>
        <item x="1808"/>
        <item x="375"/>
        <item x="806"/>
        <item x="1176"/>
        <item x="1177"/>
        <item x="687"/>
        <item x="153"/>
        <item x="2142"/>
        <item x="967"/>
        <item x="607"/>
        <item x="764"/>
        <item x="921"/>
        <item x="2130"/>
        <item x="116"/>
        <item x="757"/>
        <item x="26"/>
        <item x="724"/>
        <item x="1242"/>
        <item x="302"/>
        <item x="1070"/>
        <item x="1530"/>
        <item x="2017"/>
        <item x="1707"/>
        <item x="695"/>
        <item x="69"/>
        <item x="544"/>
        <item x="1495"/>
        <item x="2181"/>
        <item x="133"/>
        <item x="1162"/>
        <item x="1924"/>
        <item x="1381"/>
        <item x="689"/>
        <item x="1594"/>
        <item x="1477"/>
        <item x="551"/>
        <item x="788"/>
        <item x="92"/>
        <item x="1315"/>
        <item x="1426"/>
        <item x="1877"/>
        <item x="1501"/>
        <item x="1023"/>
        <item x="1953"/>
        <item x="656"/>
        <item x="2225"/>
        <item x="1507"/>
        <item x="663"/>
        <item x="66"/>
        <item x="811"/>
        <item x="1626"/>
        <item x="2333"/>
        <item x="1346"/>
        <item x="219"/>
        <item x="857"/>
        <item x="182"/>
        <item x="968"/>
        <item x="1661"/>
        <item x="1576"/>
        <item x="326"/>
        <item x="1424"/>
        <item x="386"/>
        <item x="1855"/>
        <item x="1209"/>
        <item x="129"/>
        <item x="1556"/>
        <item x="191"/>
        <item x="1041"/>
        <item x="1434"/>
        <item x="2047"/>
        <item x="1194"/>
        <item x="683"/>
        <item x="1214"/>
        <item x="749"/>
        <item x="668"/>
        <item x="846"/>
        <item x="1675"/>
        <item x="1309"/>
        <item x="2246"/>
        <item x="1117"/>
        <item x="1947"/>
        <item x="1150"/>
        <item x="1688"/>
        <item x="1689"/>
        <item x="2111"/>
        <item x="30"/>
        <item x="1207"/>
        <item x="827"/>
        <item x="2427"/>
        <item x="1619"/>
        <item x="356"/>
        <item x="2212"/>
        <item x="1223"/>
        <item x="1596"/>
        <item x="1029"/>
        <item x="70"/>
        <item x="1435"/>
        <item x="76"/>
        <item x="1305"/>
        <item x="627"/>
        <item x="453"/>
        <item x="86"/>
        <item x="57"/>
        <item x="1839"/>
        <item x="430"/>
        <item x="339"/>
        <item x="1951"/>
        <item x="1780"/>
        <item x="529"/>
        <item x="1999"/>
        <item x="1785"/>
        <item x="2075"/>
        <item x="512"/>
        <item x="2350"/>
        <item x="142"/>
        <item x="1919"/>
        <item x="79"/>
        <item x="1462"/>
        <item x="1170"/>
        <item x="593"/>
        <item x="1783"/>
        <item x="1172"/>
        <item x="1388"/>
        <item x="1597"/>
        <item x="454"/>
        <item x="2105"/>
        <item x="767"/>
        <item x="1151"/>
        <item x="53"/>
        <item x="625"/>
        <item x="1666"/>
        <item x="847"/>
        <item x="1617"/>
        <item x="1008"/>
        <item x="1415"/>
        <item x="327"/>
        <item x="1691"/>
        <item x="460"/>
        <item x="696"/>
        <item x="176"/>
        <item x="27"/>
        <item x="2392"/>
        <item x="1078"/>
        <item x="1644"/>
        <item x="1273"/>
        <item x="2327"/>
        <item x="2389"/>
        <item x="935"/>
        <item x="499"/>
        <item x="920"/>
        <item x="258"/>
        <item x="1325"/>
        <item x="1339"/>
        <item x="1300"/>
        <item x="42"/>
        <item x="576"/>
        <item x="1438"/>
        <item x="1845"/>
        <item x="2249"/>
        <item x="2201"/>
        <item x="2403"/>
        <item x="1539"/>
        <item x="1343"/>
        <item x="1200"/>
        <item x="1903"/>
        <item x="1812"/>
        <item x="500"/>
        <item x="781"/>
        <item x="760"/>
        <item x="1280"/>
        <item x="530"/>
        <item x="1195"/>
        <item x="1937"/>
        <item x="603"/>
        <item x="154"/>
        <item x="2490"/>
        <item x="652"/>
        <item x="2143"/>
        <item x="526"/>
        <item x="1075"/>
        <item x="1885"/>
        <item x="1915"/>
        <item x="1809"/>
        <item x="782"/>
        <item x="895"/>
        <item x="2361"/>
        <item x="82"/>
        <item x="1729"/>
        <item x="1146"/>
        <item x="1284"/>
        <item x="598"/>
        <item x="1859"/>
        <item x="1755"/>
        <item x="540"/>
        <item x="1679"/>
        <item x="318"/>
        <item x="2048"/>
        <item x="2238"/>
        <item x="1454"/>
        <item x="1508"/>
        <item x="1882"/>
        <item x="1138"/>
        <item x="1445"/>
        <item x="907"/>
        <item x="1738"/>
        <item x="2112"/>
        <item x="1232"/>
        <item x="1480"/>
        <item x="1469"/>
        <item x="2372"/>
        <item x="1010"/>
        <item x="67"/>
        <item x="2131"/>
        <item x="700"/>
        <item x="1810"/>
        <item x="365"/>
        <item x="720"/>
        <item x="2446"/>
        <item x="1635"/>
        <item x="247"/>
        <item x="71"/>
        <item x="319"/>
        <item x="2147"/>
        <item x="1760"/>
        <item x="2206"/>
        <item x="1502"/>
        <item x="297"/>
        <item x="1565"/>
        <item x="1581"/>
        <item x="1230"/>
        <item x="2113"/>
        <item x="542"/>
        <item x="2376"/>
        <item x="2160"/>
        <item x="1741"/>
        <item x="1682"/>
        <item x="2227"/>
        <item x="1046"/>
        <item x="630"/>
        <item x="1243"/>
        <item x="2354"/>
        <item x="2272"/>
        <item x="1993"/>
        <item x="32"/>
        <item x="1550"/>
        <item x="2322"/>
        <item x="501"/>
        <item x="1289"/>
        <item x="653"/>
        <item x="229"/>
        <item x="1736"/>
        <item x="1259"/>
        <item x="492"/>
        <item x="2292"/>
        <item x="885"/>
        <item x="1001"/>
        <item x="1463"/>
        <item x="1869"/>
        <item x="2444"/>
        <item x="230"/>
        <item x="721"/>
        <item x="1604"/>
        <item x="776"/>
        <item x="812"/>
        <item x="2312"/>
        <item x="1589"/>
        <item x="1379"/>
        <item x="765"/>
        <item x="139"/>
        <item x="614"/>
        <item x="2297"/>
        <item x="1771"/>
        <item x="1590"/>
        <item x="900"/>
        <item x="1878"/>
        <item x="1215"/>
        <item x="1540"/>
        <item x="961"/>
        <item x="1274"/>
        <item x="2193"/>
        <item x="952"/>
        <item x="2351"/>
        <item x="37"/>
        <item x="1011"/>
        <item x="1316"/>
        <item x="2072"/>
        <item x="1714"/>
        <item x="2400"/>
        <item x="1938"/>
        <item x="23"/>
        <item x="637"/>
        <item x="185"/>
        <item x="868"/>
        <item x="865"/>
        <item x="2319"/>
        <item x="1772"/>
        <item x="2132"/>
        <item x="489"/>
        <item x="114"/>
        <item x="382"/>
        <item x="703"/>
        <item x="1329"/>
        <item x="820"/>
        <item x="1763"/>
        <item x="1711"/>
        <item x="275"/>
        <item x="2414"/>
        <item x="2373"/>
        <item x="455"/>
        <item x="936"/>
        <item x="506"/>
        <item x="33"/>
        <item x="1625"/>
        <item x="308"/>
        <item x="1832"/>
        <item x="1774"/>
        <item x="610"/>
        <item x="1079"/>
        <item x="976"/>
        <item x="1871"/>
        <item x="902"/>
        <item x="1496"/>
        <item x="1894"/>
        <item x="446"/>
        <item x="2436"/>
        <item x="1759"/>
        <item x="1943"/>
        <item x="2428"/>
        <item x="1870"/>
        <item x="1954"/>
        <item x="896"/>
        <item x="852"/>
        <item x="2496"/>
        <item x="1695"/>
        <item x="1872"/>
        <item x="1883"/>
        <item x="344"/>
        <item x="858"/>
        <item x="1240"/>
        <item x="103"/>
        <item x="934"/>
        <item x="2104"/>
        <item x="553"/>
        <item x="2390"/>
        <item x="984"/>
        <item x="401"/>
        <item x="352"/>
        <item x="601"/>
        <item x="1753"/>
        <item x="389"/>
        <item x="2026"/>
        <item x="1281"/>
        <item x="969"/>
        <item x="383"/>
        <item x="461"/>
        <item x="1820"/>
        <item x="1712"/>
        <item x="2299"/>
        <item x="2377"/>
        <item x="1059"/>
        <item x="756"/>
        <item x="1636"/>
        <item x="666"/>
        <item x="2034"/>
        <item x="1775"/>
        <item x="664"/>
        <item x="359"/>
        <item x="2179"/>
        <item x="654"/>
        <item x="2460"/>
        <item x="104"/>
        <item x="1071"/>
        <item x="2404"/>
        <item x="1562"/>
        <item x="594"/>
        <item x="789"/>
        <item x="768"/>
        <item x="2273"/>
        <item x="922"/>
        <item x="345"/>
        <item x="2032"/>
        <item x="2313"/>
        <item x="456"/>
        <item x="2232"/>
        <item x="2121"/>
        <item x="2228"/>
        <item x="1582"/>
        <item x="160"/>
        <item x="1270"/>
        <item x="634"/>
        <item x="259"/>
        <item x="2158"/>
        <item x="946"/>
        <item x="1925"/>
        <item x="2218"/>
        <item x="371"/>
        <item x="747"/>
        <item x="1427"/>
        <item x="346"/>
        <item x="484"/>
        <item x="2278"/>
        <item x="1591"/>
        <item x="234"/>
        <item x="2094"/>
        <item x="311"/>
        <item x="2393"/>
        <item x="877"/>
        <item x="1330"/>
        <item x="222"/>
        <item x="423"/>
        <item x="1672"/>
        <item x="2196"/>
        <item x="2456"/>
        <item x="168"/>
        <item x="2302"/>
        <item x="1605"/>
        <item x="1650"/>
        <item x="981"/>
        <item x="1391"/>
        <item x="2015"/>
        <item x="527"/>
        <item x="1382"/>
        <item x="1818"/>
        <item x="1225"/>
        <item x="1256"/>
        <item x="320"/>
        <item x="1383"/>
        <item x="1276"/>
        <item x="836"/>
        <item x="2250"/>
        <item x="1503"/>
        <item x="1973"/>
        <item x="657"/>
        <item x="1133"/>
        <item x="268"/>
        <item x="617"/>
        <item x="2281"/>
        <item x="2140"/>
        <item x="2468"/>
        <item x="1886"/>
        <item x="1210"/>
        <item x="2040"/>
        <item x="1700"/>
        <item x="2168"/>
        <item x="701"/>
        <item x="1922"/>
        <item x="878"/>
        <item x="669"/>
        <item x="194"/>
        <item x="991"/>
        <item x="1233"/>
        <item x="962"/>
        <item x="592"/>
        <item x="2122"/>
        <item x="2441"/>
        <item x="1557"/>
        <item x="161"/>
        <item x="1152"/>
        <item x="2469"/>
        <item x="2330"/>
        <item x="1520"/>
        <item x="171"/>
        <item x="1367"/>
        <item x="1482"/>
        <item x="1654"/>
        <item x="2394"/>
        <item x="1851"/>
        <item x="2202"/>
        <item x="1646"/>
        <item x="1123"/>
        <item x="897"/>
        <item x="1873"/>
        <item x="2498"/>
        <item x="1063"/>
        <item x="2018"/>
        <item x="677"/>
        <item x="2305"/>
        <item x="971"/>
        <item x="1991"/>
        <item x="1948"/>
        <item x="1887"/>
        <item x="1420"/>
        <item x="1340"/>
        <item x="1439"/>
        <item x="1742"/>
        <item x="513"/>
        <item x="2493"/>
        <item x="1743"/>
        <item x="2362"/>
        <item x="729"/>
        <item x="599"/>
        <item x="2476"/>
        <item x="1789"/>
        <item x="328"/>
        <item x="309"/>
        <item x="543"/>
        <item x="1171"/>
        <item x="1662"/>
        <item x="886"/>
        <item x="54"/>
        <item x="923"/>
        <item x="1718"/>
        <item x="357"/>
        <item x="597"/>
        <item x="337"/>
        <item x="248"/>
        <item x="249"/>
        <item x="1773"/>
        <item x="1840"/>
        <item x="1836"/>
        <item x="1102"/>
        <item x="2366"/>
        <item x="1602"/>
        <item x="40"/>
        <item x="567"/>
        <item x="1384"/>
        <item x="1904"/>
        <item x="541"/>
        <item x="2258"/>
        <item x="1632"/>
        <item x="615"/>
        <item x="2334"/>
        <item x="588"/>
        <item x="276"/>
        <item x="977"/>
        <item x="1014"/>
        <item x="2008"/>
        <item x="2315"/>
        <item x="1143"/>
        <item x="2233"/>
        <item x="2021"/>
        <item x="58"/>
        <item x="1155"/>
        <item x="231"/>
        <item x="1955"/>
        <item x="179"/>
        <item x="59"/>
        <item x="546"/>
        <item x="796"/>
        <item x="1638"/>
        <item x="1498"/>
        <item x="769"/>
        <item x="2062"/>
        <item x="1290"/>
        <item x="715"/>
        <item x="1558"/>
        <item x="745"/>
        <item x="143"/>
        <item x="1163"/>
        <item x="16"/>
        <item x="2457"/>
        <item x="1898"/>
        <item x="1478"/>
        <item x="1464"/>
        <item x="1846"/>
        <item x="1458"/>
        <item x="2347"/>
        <item x="216"/>
        <item x="1559"/>
        <item x="1166"/>
        <item x="2089"/>
        <item x="988"/>
        <item x="931"/>
        <item x="573"/>
        <item x="577"/>
        <item x="2164"/>
        <item x="2215"/>
        <item x="353"/>
        <item x="162"/>
        <item x="38"/>
        <item x="892"/>
        <item x="1669"/>
        <item x="2091"/>
        <item x="1701"/>
        <item x="1673"/>
        <item x="1860"/>
        <item x="220"/>
        <item x="134"/>
        <item x="2489"/>
        <item x="493"/>
        <item x="2323"/>
        <item x="1249"/>
        <item x="948"/>
        <item x="1318"/>
        <item x="608"/>
        <item x="1600"/>
        <item x="115"/>
        <item x="1524"/>
        <item x="562"/>
        <item x="372"/>
        <item x="937"/>
        <item x="1401"/>
        <item x="436"/>
        <item x="390"/>
        <item x="2410"/>
        <item x="2356"/>
        <item x="612"/>
        <item x="485"/>
        <item x="1327"/>
        <item x="1344"/>
        <item x="2485"/>
        <item x="1570"/>
        <item x="645"/>
        <item x="2275"/>
        <item x="1739"/>
        <item x="1858"/>
        <item x="688"/>
        <item x="2000"/>
        <item x="1252"/>
        <item x="314"/>
        <item x="731"/>
        <item x="298"/>
        <item x="2431"/>
        <item x="260"/>
        <item x="1431"/>
        <item x="690"/>
        <item x="650"/>
        <item x="2286"/>
        <item x="169"/>
        <item x="250"/>
        <item x="1310"/>
        <item x="1633"/>
        <item x="1201"/>
        <item x="879"/>
        <item x="1211"/>
        <item x="406"/>
        <item x="556"/>
        <item x="120"/>
        <item x="431"/>
        <item x="1805"/>
        <item x="1966"/>
        <item x="1486"/>
        <item x="2049"/>
        <item x="1923"/>
        <item x="1105"/>
        <item x="620"/>
        <item x="709"/>
        <item x="1139"/>
        <item x="437"/>
        <item x="2477"/>
        <item x="1649"/>
        <item x="1147"/>
        <item x="1692"/>
        <item x="1319"/>
        <item x="938"/>
        <item x="1358"/>
        <item x="1863"/>
        <item x="628"/>
        <item x="1985"/>
        <item x="658"/>
        <item x="1047"/>
        <item x="1492"/>
        <item x="496"/>
        <item x="1888"/>
        <item x="853"/>
        <item x="557"/>
        <item x="2151"/>
        <item x="898"/>
        <item x="2432"/>
        <item x="130"/>
        <item x="1487"/>
        <item x="678"/>
        <item x="1076"/>
        <item x="1895"/>
        <item x="784"/>
        <item x="2415"/>
        <item x="659"/>
        <item x="2293"/>
        <item x="223"/>
        <item x="978"/>
        <item x="462"/>
        <item x="1704"/>
        <item x="1385"/>
        <item x="1087"/>
        <item x="43"/>
        <item x="385"/>
        <item x="1497"/>
        <item x="1651"/>
        <item x="949"/>
        <item x="366"/>
        <item x="631"/>
        <item x="2447"/>
        <item x="1825"/>
        <item x="1639"/>
        <item x="740"/>
        <item x="1136"/>
        <item x="1509"/>
        <item x="2029"/>
        <item x="2208"/>
        <item x="1320"/>
        <item x="1459"/>
        <item x="1641"/>
        <item x="1826"/>
        <item x="2016"/>
        <item x="1348"/>
        <item x="1737"/>
        <item x="2033"/>
        <item x="77"/>
        <item x="235"/>
        <item x="785"/>
        <item x="2239"/>
        <item x="135"/>
        <item x="2442"/>
        <item x="0"/>
        <item x="2374"/>
        <item x="1978"/>
        <item x="1493"/>
        <item x="310"/>
        <item x="1031"/>
        <item x="105"/>
        <item x="1722"/>
        <item x="1620"/>
        <item x="1960"/>
        <item x="402"/>
        <item x="1106"/>
        <item x="859"/>
        <item x="1306"/>
        <item x="979"/>
        <item x="202"/>
        <item x="2135"/>
        <item x="903"/>
        <item x="1188"/>
        <item x="748"/>
        <item x="24"/>
        <item x="1032"/>
        <item x="602"/>
        <item x="1173"/>
        <item x="236"/>
        <item x="2174"/>
        <item x="420"/>
        <item x="238"/>
        <item x="762"/>
        <item x="1902"/>
        <item x="1301"/>
        <item x="1844"/>
        <item x="321"/>
        <item x="734"/>
        <item x="1359"/>
        <item x="186"/>
        <item x="579"/>
        <item x="1129"/>
        <item x="1098"/>
        <item x="1514"/>
        <item x="1219"/>
        <item x="554"/>
        <item x="2085"/>
        <item x="2294"/>
        <item x="1224"/>
        <item x="146"/>
        <item x="1065"/>
        <item x="716"/>
        <item x="642"/>
        <item x="1929"/>
        <item x="2263"/>
        <item x="2076"/>
        <item x="939"/>
        <item x="2287"/>
        <item x="2306"/>
        <item x="1499"/>
        <item x="1531"/>
        <item x="22"/>
        <item x="963"/>
        <item x="1025"/>
        <item x="1933"/>
        <item x="2386"/>
        <item x="2497"/>
        <item x="1676"/>
        <item x="727"/>
        <item x="710"/>
        <item x="1227"/>
        <item x="1386"/>
        <item x="1072"/>
        <item x="1234"/>
        <item x="283"/>
        <item x="2188"/>
        <item x="1190"/>
        <item x="1974"/>
        <item x="1265"/>
        <item x="985"/>
        <item x="2010"/>
        <item x="1875"/>
        <item x="655"/>
        <item x="1202"/>
        <item x="2449"/>
        <item x="1118"/>
        <item x="860"/>
        <item x="2243"/>
        <item x="532"/>
        <item x="1099"/>
        <item x="195"/>
        <item x="2229"/>
        <item x="1183"/>
        <item x="1806"/>
        <item x="552"/>
        <item x="2234"/>
        <item x="2367"/>
        <item x="2339"/>
        <item x="2424"/>
        <item x="1083"/>
        <item x="244"/>
        <item x="2207"/>
        <item x="1095"/>
        <item x="547"/>
        <item x="1546"/>
        <item x="1852"/>
        <item x="2019"/>
        <item x="335"/>
        <item x="34"/>
        <item x="1880"/>
        <item x="880"/>
        <item x="773"/>
        <item x="2063"/>
        <item x="44"/>
        <item x="172"/>
        <item x="548"/>
        <item x="1715"/>
        <item x="908"/>
        <item x="373"/>
        <item x="940"/>
        <item x="1417"/>
        <item x="1542"/>
        <item x="1659"/>
        <item x="1961"/>
        <item x="2437"/>
        <item x="1266"/>
        <item x="1967"/>
        <item x="706"/>
        <item x="1156"/>
        <item x="1164"/>
        <item x="2416"/>
        <item x="1387"/>
        <item x="707"/>
        <item x="1525"/>
        <item x="367"/>
        <item x="1271"/>
        <item x="1028"/>
        <item x="1394"/>
        <item x="1096"/>
        <item x="1066"/>
        <item x="287"/>
        <item x="1203"/>
        <item x="1854"/>
        <item x="1423"/>
        <item x="2136"/>
        <item x="2119"/>
        <item x="1442"/>
        <item x="2042"/>
        <item x="1500"/>
        <item x="1670"/>
        <item x="226"/>
        <item x="881"/>
        <item x="1776"/>
        <item x="1236"/>
        <item x="447"/>
        <item x="1756"/>
        <item x="14"/>
        <item x="1822"/>
        <item x="158"/>
        <item x="1277"/>
        <item x="2267"/>
        <item x="441"/>
        <item x="474"/>
        <item x="1702"/>
        <item x="1488"/>
        <item x="2"/>
        <item x="1747"/>
        <item x="866"/>
        <item x="1220"/>
        <item x="1997"/>
        <item x="1986"/>
        <item x="2189"/>
        <item x="2467"/>
        <item x="25"/>
        <item x="1389"/>
        <item x="1144"/>
        <item x="752"/>
        <item x="1920"/>
        <item x="1443"/>
        <item x="671"/>
        <item x="2412"/>
        <item x="1552"/>
        <item x="1988"/>
        <item x="1460"/>
        <item x="507"/>
        <item x="904"/>
        <item x="424"/>
        <item x="475"/>
        <item x="1575"/>
        <item x="672"/>
        <item x="1609"/>
        <item x="1912"/>
        <item x="87"/>
        <item x="1370"/>
        <item x="1795"/>
        <item x="910"/>
        <item x="2486"/>
        <item x="1994"/>
        <item x="955"/>
        <item x="1876"/>
        <item x="418"/>
        <item x="1566"/>
        <item x="956"/>
        <item x="660"/>
        <item x="1744"/>
        <item x="1140"/>
        <item x="1989"/>
        <item x="239"/>
        <item x="1196"/>
        <item x="1054"/>
        <item x="2148"/>
        <item x="821"/>
        <item x="832"/>
        <item x="1377"/>
        <item x="2378"/>
        <item x="1934"/>
        <item x="517"/>
        <item x="1360"/>
        <item x="1302"/>
        <item x="2068"/>
        <item x="2152"/>
        <item x="632"/>
        <item x="140"/>
        <item x="2244"/>
        <item x="1907"/>
        <item x="2300"/>
        <item x="2084"/>
        <item x="1727"/>
        <item x="1349"/>
        <item x="2450"/>
        <item x="2368"/>
        <item x="395"/>
        <item x="217"/>
        <item x="535"/>
        <item x="518"/>
        <item x="2357"/>
        <item x="2303"/>
        <item x="1634"/>
        <item x="1465"/>
        <item x="1532"/>
        <item x="2012"/>
        <item x="435"/>
        <item x="1321"/>
        <item x="932"/>
        <item x="88"/>
        <item x="2022"/>
        <item x="315"/>
        <item x="377"/>
        <item x="1470"/>
        <item x="1494"/>
        <item x="200"/>
        <item x="661"/>
        <item x="841"/>
        <item x="2137"/>
        <item x="2035"/>
        <item x="1307"/>
        <item x="2307"/>
        <item x="930"/>
        <item x="7"/>
        <item x="618"/>
        <item x="801"/>
        <item x="647"/>
        <item x="482"/>
        <item x="1745"/>
        <item x="1350"/>
        <item x="750"/>
        <item x="2463"/>
        <item x="911"/>
        <item x="347"/>
        <item x="947"/>
        <item x="2043"/>
        <item x="187"/>
        <item x="1126"/>
        <item x="589"/>
        <item x="100"/>
        <item x="1278"/>
        <item x="1471"/>
        <item x="1088"/>
        <item x="828"/>
        <item x="1652"/>
        <item x="425"/>
        <item x="2069"/>
        <item x="1489"/>
        <item x="1533"/>
        <item x="2128"/>
        <item x="916"/>
        <item x="329"/>
        <item x="1253"/>
        <item x="717"/>
        <item x="1726"/>
        <item x="711"/>
        <item x="1979"/>
        <item x="109"/>
        <item x="354"/>
        <item x="1515"/>
        <item x="1272"/>
        <item x="1786"/>
        <item x="254"/>
        <item x="470"/>
        <item x="1585"/>
        <item x="558"/>
        <item x="2420"/>
        <item x="438"/>
        <item x="1472"/>
        <item x="1296"/>
        <item x="673"/>
        <item x="638"/>
        <item x="2235"/>
        <item x="2182"/>
        <item x="72"/>
        <item x="331"/>
        <item x="1790"/>
        <item x="2175"/>
        <item x="1416"/>
        <item x="2194"/>
        <item x="322"/>
        <item x="1905"/>
        <item x="1719"/>
        <item x="1577"/>
        <item x="1262"/>
        <item x="1803"/>
        <item x="1303"/>
        <item x="2219"/>
        <item x="1610"/>
        <item x="1595"/>
        <item x="396"/>
        <item x="889"/>
        <item x="1899"/>
        <item x="523"/>
        <item x="1418"/>
        <item x="209"/>
        <item x="1331"/>
        <item x="813"/>
        <item x="468"/>
        <item x="1395"/>
        <item x="1944"/>
        <item x="1930"/>
        <item x="147"/>
        <item x="1297"/>
        <item x="393"/>
        <item x="2141"/>
        <item x="1837"/>
        <item x="2099"/>
        <item x="1184"/>
        <item x="514"/>
        <item x="502"/>
        <item x="2045"/>
        <item x="1799"/>
        <item x="1015"/>
        <item x="679"/>
        <item x="808"/>
        <item x="1246"/>
        <item x="770"/>
        <item x="391"/>
        <item x="646"/>
        <item x="312"/>
        <item x="1279"/>
        <item x="639"/>
        <item x="508"/>
        <item x="1787"/>
        <item x="1640"/>
        <item x="559"/>
        <item x="1048"/>
        <item x="1690"/>
        <item x="1263"/>
        <item x="684"/>
        <item x="2483"/>
        <item x="998"/>
        <item x="1667"/>
        <item x="927"/>
        <item x="870"/>
        <item x="121"/>
        <item x="533"/>
        <item x="1060"/>
        <item x="974"/>
        <item x="733"/>
        <item x="392"/>
        <item x="3"/>
        <item x="691"/>
        <item x="1684"/>
        <item x="95"/>
        <item x="1372"/>
        <item x="31"/>
        <item x="519"/>
        <item x="1761"/>
        <item x="1067"/>
        <item x="122"/>
        <item x="2270"/>
        <item x="1264"/>
        <item x="28"/>
        <item x="2114"/>
        <item x="738"/>
        <item x="1657"/>
        <item x="1042"/>
        <item x="662"/>
        <item x="1093"/>
        <item x="1791"/>
        <item x="1614"/>
        <item x="2369"/>
        <item x="2470"/>
        <item x="1185"/>
        <item x="288"/>
        <item x="1237"/>
        <item x="941"/>
        <item x="35"/>
        <item x="1516"/>
        <item x="1404"/>
        <item x="1660"/>
        <item x="797"/>
        <item x="1896"/>
        <item x="1392"/>
        <item x="360"/>
        <item x="1137"/>
        <item x="442"/>
        <item x="299"/>
        <item x="2475"/>
        <item x="293"/>
        <item x="890"/>
        <item x="1578"/>
        <item x="2464"/>
        <item x="2465"/>
        <item x="2320"/>
        <item x="1777"/>
        <item x="1797"/>
        <item x="2473"/>
        <item x="1834"/>
        <item x="2304"/>
        <item x="786"/>
        <item x="494"/>
        <item x="972"/>
        <item x="1089"/>
        <item x="1998"/>
        <item x="358"/>
        <item x="1853"/>
        <item x="2023"/>
        <item x="1304"/>
        <item x="1396"/>
        <item x="1483"/>
        <item x="1073"/>
        <item x="1900"/>
        <item x="568"/>
        <item x="1405"/>
        <item x="387"/>
        <item x="2448"/>
        <item x="173"/>
        <item x="156"/>
        <item x="1094"/>
        <item x="2078"/>
        <item x="973"/>
        <item x="1255"/>
        <item x="490"/>
        <item x="2335"/>
        <item x="2210"/>
        <item x="2342"/>
        <item x="626"/>
        <item x="2240"/>
        <item x="871"/>
        <item x="2430"/>
        <item x="210"/>
        <item x="2417"/>
        <item x="2494"/>
        <item x="97"/>
        <item x="1440"/>
        <item x="2133"/>
        <item x="1571"/>
        <item x="2161"/>
        <item x="1664"/>
        <item x="476"/>
        <item x="702"/>
        <item x="571"/>
        <item x="2036"/>
        <item x="294"/>
        <item x="148"/>
        <item x="463"/>
        <item x="177"/>
        <item x="1412"/>
        <item x="1457"/>
        <item x="848"/>
        <item x="261"/>
        <item x="1648"/>
        <item x="2411"/>
        <item x="208"/>
        <item x="251"/>
        <item x="1586"/>
        <item x="924"/>
        <item x="1926"/>
        <item x="269"/>
        <item x="2071"/>
        <item x="255"/>
        <item x="368"/>
        <item x="741"/>
        <item x="1816"/>
        <item x="643"/>
        <item x="1336"/>
        <item x="528"/>
        <item x="2123"/>
        <item x="790"/>
        <item x="2165"/>
        <item x="1956"/>
        <item x="953"/>
        <item x="1677"/>
        <item x="1815"/>
        <item x="1642"/>
        <item x="1970"/>
        <item x="1414"/>
        <item x="1049"/>
        <item x="1696"/>
        <item x="1526"/>
        <item x="986"/>
        <item x="1720"/>
        <item x="2079"/>
        <item x="2066"/>
        <item x="644"/>
        <item x="1627"/>
        <item x="2050"/>
        <item x="1490"/>
        <item x="1628"/>
        <item x="1002"/>
        <item x="1080"/>
        <item x="1693"/>
        <item x="2106"/>
        <item x="83"/>
        <item x="872"/>
        <item x="1186"/>
        <item x="1543"/>
        <item x="1109"/>
        <item x="2458"/>
        <item x="127"/>
        <item x="8"/>
        <item x="415"/>
        <item x="211"/>
        <item x="2484"/>
        <item x="763"/>
        <item x="1913"/>
        <item x="1901"/>
        <item x="305"/>
        <item x="2183"/>
        <item x="1908"/>
        <item x="964"/>
        <item x="758"/>
        <item x="824"/>
        <item x="957"/>
        <item x="825"/>
        <item x="718"/>
        <item x="416"/>
        <item x="1130"/>
        <item x="2343"/>
        <item x="2395"/>
        <item x="2331"/>
        <item x="1055"/>
        <item x="580"/>
        <item x="348"/>
        <item x="60"/>
        <item x="1618"/>
        <item x="2154"/>
        <item x="2082"/>
        <item x="1517"/>
        <item x="55"/>
        <item x="2115"/>
        <item x="1345"/>
        <item x="295"/>
        <item x="2044"/>
        <item x="640"/>
        <item x="2396"/>
        <item x="1112"/>
        <item x="954"/>
        <item x="712"/>
        <item x="917"/>
        <item x="1311"/>
        <item x="477"/>
        <item x="1267"/>
        <item x="1655"/>
        <item x="837"/>
        <item x="1788"/>
        <item x="2213"/>
        <item x="212"/>
        <item x="1312"/>
        <item x="2134"/>
        <item x="958"/>
        <item x="2067"/>
        <item x="854"/>
        <item x="1216"/>
        <item x="778"/>
        <item x="793"/>
        <item x="215"/>
        <item x="2153"/>
        <item x="1949"/>
        <item x="791"/>
        <item x="240"/>
        <item x="1611"/>
        <item x="2073"/>
        <item x="1686"/>
        <item x="1551"/>
        <item x="2074"/>
        <item x="1864"/>
        <item x="2030"/>
        <item x="943"/>
        <item x="224"/>
        <item x="107"/>
        <item x="9"/>
        <item x="605"/>
        <item x="1410"/>
        <item x="479"/>
        <item x="1361"/>
        <item x="1592"/>
        <item x="2282"/>
        <item x="1429"/>
        <item x="1268"/>
        <item x="1337"/>
        <item x="861"/>
        <item x="1687"/>
        <item x="909"/>
        <item x="89"/>
        <item x="2190"/>
        <item x="192"/>
        <item x="772"/>
        <item x="670"/>
        <item x="2203"/>
        <item x="1987"/>
        <item x="1518"/>
        <item x="1527"/>
        <item x="2405"/>
        <item x="464"/>
        <item x="1056"/>
        <item x="1397"/>
        <item x="336"/>
        <item x="1572"/>
        <item x="704"/>
        <item x="84"/>
        <item x="855"/>
        <item x="2344"/>
        <item x="1409"/>
        <item x="421"/>
        <item x="809"/>
        <item x="480"/>
        <item x="110"/>
        <item x="443"/>
        <item x="1036"/>
        <item x="378"/>
        <item x="2107"/>
        <item x="1226"/>
        <item x="1748"/>
        <item x="284"/>
        <item x="1680"/>
        <item x="1868"/>
        <item x="1713"/>
        <item x="849"/>
        <item x="2499"/>
        <item x="2375"/>
        <item x="826"/>
        <item x="503"/>
        <item x="471"/>
        <item x="45"/>
        <item x="651"/>
        <item x="1484"/>
        <item x="1285"/>
        <item x="569"/>
        <item x="1607"/>
        <item x="2289"/>
        <item x="590"/>
        <item x="1847"/>
        <item x="207"/>
        <item x="1835"/>
        <item x="814"/>
        <item x="1643"/>
        <item x="1068"/>
        <item x="989"/>
        <item x="111"/>
        <item x="1746"/>
        <item x="29"/>
        <item x="1455"/>
        <item x="1286"/>
        <item x="520"/>
        <item x="465"/>
        <item x="2387"/>
        <item x="1599"/>
        <item x="270"/>
        <item x="1425"/>
        <item x="279"/>
        <item x="1189"/>
        <item x="1587"/>
        <item x="2459"/>
        <item x="163"/>
        <item x="1510"/>
        <item x="521"/>
        <item x="1909"/>
        <item x="164"/>
        <item x="621"/>
        <item x="1228"/>
        <item x="2370"/>
        <item x="1033"/>
        <item x="732"/>
        <item x="73"/>
        <item x="1897"/>
        <item x="1167"/>
        <item x="549"/>
        <item x="10"/>
        <item x="667"/>
        <item x="2145"/>
        <item x="999"/>
        <item x="2251"/>
        <item x="61"/>
        <item x="289"/>
        <item x="1580"/>
        <item x="726"/>
        <item x="1708"/>
        <item x="265"/>
        <item x="680"/>
        <item x="2124"/>
        <item x="1762"/>
        <item x="1504"/>
        <item x="1030"/>
        <item x="203"/>
        <item x="1084"/>
        <item x="873"/>
        <item x="1697"/>
        <item x="1157"/>
        <item x="2495"/>
        <item x="2259"/>
        <item x="1528"/>
        <item x="990"/>
        <item x="1553"/>
        <item x="1003"/>
        <item x="1430"/>
        <item x="1823"/>
        <item x="256"/>
        <item x="2295"/>
        <item x="1368"/>
        <item x="2057"/>
        <item x="1821"/>
        <item x="2352"/>
        <item x="2279"/>
        <item x="1452"/>
        <item x="1573"/>
        <item x="994"/>
        <item x="728"/>
        <item x="1730"/>
        <item x="613"/>
        <item x="1957"/>
        <item x="189"/>
        <item x="1645"/>
        <item x="730"/>
        <item x="108"/>
        <item x="2169"/>
        <item x="2011"/>
        <item x="2438"/>
        <item x="1950"/>
        <item x="1328"/>
        <item x="1398"/>
        <item x="2155"/>
        <item x="1554"/>
        <item x="2406"/>
        <item x="783"/>
        <item x="2083"/>
        <item x="982"/>
        <item x="942"/>
        <item x="2058"/>
        <item x="1749"/>
        <item x="779"/>
        <item x="1168"/>
        <item x="2166"/>
        <item x="1107"/>
        <item x="1260"/>
        <item x="2001"/>
        <item x="2226"/>
        <item x="1134"/>
        <item x="965"/>
        <item x="504"/>
        <item x="581"/>
        <item x="1879"/>
        <item x="1671"/>
        <item x="117"/>
        <item x="149"/>
        <item x="674"/>
        <item x="754"/>
        <item x="2230"/>
        <item x="1378"/>
        <item x="1257"/>
        <item x="204"/>
        <item x="2363"/>
        <item x="1004"/>
        <item x="2355"/>
        <item x="101"/>
        <item x="2037"/>
        <item x="1927"/>
        <item x="11"/>
        <item x="2216"/>
        <item x="2241"/>
        <item x="2214"/>
        <item x="2314"/>
        <item x="1983"/>
        <item x="1169"/>
        <item x="2038"/>
        <item x="1197"/>
        <item x="232"/>
        <item x="697"/>
        <item x="1012"/>
        <item x="842"/>
        <item x="1198"/>
        <item x="1567"/>
        <item x="1450"/>
        <item x="1341"/>
        <item x="1213"/>
        <item x="1308"/>
        <item x="2236"/>
        <item x="271"/>
        <item x="136"/>
        <item x="995"/>
        <item x="2290"/>
        <item x="1733"/>
        <item x="950"/>
        <item x="611"/>
        <item x="829"/>
        <item x="1583"/>
        <item x="1698"/>
        <item x="131"/>
        <item x="349"/>
        <item x="1408"/>
        <item x="2129"/>
        <item x="1750"/>
        <item x="996"/>
        <item x="2451"/>
        <item x="1375"/>
        <item x="90"/>
        <item x="2144"/>
        <item x="466"/>
        <item x="361"/>
        <item x="1034"/>
        <item x="285"/>
        <item x="181"/>
        <item x="2184"/>
        <item x="2149"/>
        <item x="1705"/>
        <item x="1205"/>
        <item x="705"/>
        <item x="1313"/>
        <item x="1466"/>
        <item x="411"/>
        <item x="1723"/>
        <item x="722"/>
        <item x="766"/>
        <item x="1369"/>
        <item x="46"/>
        <item x="316"/>
        <item x="1850"/>
        <item x="1534"/>
        <item x="2064"/>
        <item x="2461"/>
        <item x="2482"/>
        <item x="1221"/>
        <item x="1647"/>
        <item x="1824"/>
        <item x="2345"/>
        <item x="2425"/>
        <item x="850"/>
        <item x="1754"/>
        <item x="91"/>
        <item x="2176"/>
        <item x="665"/>
        <item x="1838"/>
        <item x="151"/>
        <item x="1491"/>
        <item x="1861"/>
        <item x="407"/>
        <item x="332"/>
        <item x="1127"/>
        <item x="2348"/>
        <item x="1005"/>
        <item x="1685"/>
        <item x="685"/>
        <item x="2324"/>
        <item x="410"/>
        <item x="719"/>
        <item x="1069"/>
        <item x="713"/>
        <item x="2180"/>
        <item x="225"/>
        <item x="1709"/>
        <item x="47"/>
        <item x="1889"/>
        <item x="2445"/>
        <item x="1178"/>
        <item x="2080"/>
        <item x="1124"/>
        <item x="196"/>
        <item x="2086"/>
        <item x="1862"/>
        <item x="1975"/>
        <item x="1874"/>
        <item x="1734"/>
        <item x="159"/>
        <item x="1792"/>
        <item x="20"/>
        <item x="62"/>
        <item x="1683"/>
        <item x="830"/>
        <item x="1247"/>
        <item x="822"/>
        <item x="2070"/>
        <item x="2222"/>
        <item x="1703"/>
        <item x="2271"/>
        <item x="1402"/>
        <item x="1103"/>
        <item x="997"/>
        <item x="78"/>
        <item x="448"/>
        <item x="1779"/>
        <item x="2059"/>
        <item x="1456"/>
        <item x="862"/>
        <item x="1768"/>
        <item x="2002"/>
        <item x="444"/>
        <item x="675"/>
        <item x="2125"/>
        <item x="1125"/>
        <item x="1992"/>
        <item x="1097"/>
        <item x="1419"/>
        <item x="1473"/>
        <item x="252"/>
        <item x="2421"/>
        <item x="1351"/>
        <item x="355"/>
        <item x="1921"/>
        <item x="1432"/>
        <item x="893"/>
        <item x="399"/>
        <item x="2220"/>
        <item x="823"/>
        <item x="1192"/>
        <item x="2051"/>
        <item x="2332"/>
        <item x="2298"/>
        <item x="2170"/>
        <item x="1962"/>
        <item x="1980"/>
        <item x="591"/>
        <item x="2252"/>
        <item x="1521"/>
        <item x="1699"/>
        <item x="2418"/>
        <item x="1945"/>
        <item x="2254"/>
        <item x="582"/>
        <item x="1159"/>
        <item x="753"/>
        <item x="457"/>
        <item x="912"/>
        <item x="867"/>
        <item x="1710"/>
        <item x="1446"/>
        <item x="2478"/>
        <item x="1474"/>
        <item x="419"/>
        <item x="1110"/>
        <item x="2439"/>
        <item x="2223"/>
        <item x="313"/>
        <item x="362"/>
        <item x="1428"/>
        <item x="1653"/>
        <item x="1656"/>
        <item x="2454"/>
        <item x="1479"/>
        <item x="201"/>
        <item x="524"/>
        <item x="432"/>
        <item x="1282"/>
        <item x="123"/>
        <item x="1444"/>
        <item x="1390"/>
        <item x="48"/>
        <item x="426"/>
        <item x="944"/>
        <item x="874"/>
        <item x="583"/>
        <item x="1751"/>
        <item x="124"/>
        <item x="882"/>
        <item x="277"/>
        <item x="918"/>
        <item x="578"/>
        <item x="205"/>
        <item x="838"/>
        <item x="810"/>
        <item x="1317"/>
        <item x="584"/>
        <item x="515"/>
        <item x="863"/>
        <item x="2452"/>
        <item x="1928"/>
        <item x="798"/>
        <item x="1706"/>
        <item x="839"/>
        <item x="1800"/>
        <item x="913"/>
        <item x="1269"/>
        <item x="1931"/>
        <item x="338"/>
        <item x="833"/>
        <item x="2052"/>
        <item x="2397"/>
        <item x="1026"/>
        <item x="698"/>
        <item x="1971"/>
        <item x="2197"/>
        <item x="2024"/>
        <item x="106"/>
        <item x="2379"/>
        <item x="2150"/>
        <item x="439"/>
        <item x="1160"/>
        <item x="1113"/>
        <item x="1298"/>
        <item x="1916"/>
        <item x="1574"/>
        <item x="74"/>
        <item x="2371"/>
        <item x="1291"/>
        <item x="1217"/>
        <item x="218"/>
        <item x="1050"/>
        <item x="987"/>
        <item x="2077"/>
        <item x="1161"/>
        <item x="531"/>
        <item x="759"/>
        <item x="1615"/>
        <item x="2472"/>
        <item x="2433"/>
        <item x="374"/>
        <item x="2191"/>
        <item x="1332"/>
        <item x="1841"/>
        <item x="1461"/>
        <item x="1505"/>
        <item x="1061"/>
        <item x="951"/>
        <item x="2209"/>
        <item x="2081"/>
        <item x="1995"/>
        <item x="266"/>
        <item x="1250"/>
        <item x="1283"/>
        <item x="2003"/>
        <item x="2177"/>
        <item x="1910"/>
        <item x="1793"/>
        <item x="2384"/>
        <item x="1039"/>
        <item x="1519"/>
        <item x="1668"/>
        <item x="2041"/>
        <item x="983"/>
        <item x="272"/>
        <item x="914"/>
        <item x="1694"/>
        <item x="2336"/>
        <item x="2321"/>
        <item x="1663"/>
        <item x="2100"/>
        <item x="1287"/>
        <item x="2095"/>
        <item x="2283"/>
        <item x="792"/>
        <item x="1238"/>
        <item x="144"/>
        <item x="2261"/>
        <item x="1407"/>
        <item x="2126"/>
        <item x="1433"/>
        <item x="536"/>
        <item x="1603"/>
        <item x="1866"/>
        <item x="241"/>
        <item x="2195"/>
        <item x="227"/>
        <item x="1016"/>
        <item x="1606"/>
        <item x="1153"/>
        <item x="1038"/>
        <item x="1035"/>
        <item x="404"/>
        <item x="2055"/>
        <item x="63"/>
        <item x="188"/>
        <item x="804"/>
        <item x="1612"/>
        <item x="1085"/>
        <item x="1946"/>
        <item x="1165"/>
        <item x="478"/>
        <item x="600"/>
        <item x="975"/>
        <item x="486"/>
        <item x="323"/>
        <item x="2340"/>
        <item x="433"/>
        <item x="1621"/>
        <item x="945"/>
        <item x="2380"/>
        <item x="412"/>
        <item x="1040"/>
        <item x="864"/>
        <item x="2120"/>
        <item x="330"/>
        <item x="875"/>
        <item x="1352"/>
        <item x="273"/>
        <item x="2381"/>
        <item x="2296"/>
        <item x="2260"/>
        <item x="1813"/>
        <item x="2231"/>
        <item x="1421"/>
        <item x="1631"/>
        <item x="1764"/>
        <item x="165"/>
        <item x="1976"/>
        <item x="2466"/>
        <item x="118"/>
        <item x="686"/>
        <item x="2364"/>
        <item x="1"/>
        <item x="1104"/>
        <item x="2256"/>
        <item x="363"/>
        <item x="427"/>
        <item x="883"/>
        <item x="1724"/>
        <item x="1081"/>
        <item x="1057"/>
        <item x="2178"/>
        <item x="2382"/>
        <item x="1781"/>
        <item x="919"/>
        <item x="1963"/>
        <item x="2198"/>
        <item x="39"/>
        <item x="414"/>
        <item x="2423"/>
        <item x="245"/>
        <item x="2341"/>
        <item x="815"/>
        <item x="152"/>
        <item x="1181"/>
        <item x="563"/>
        <item x="928"/>
        <item x="1231"/>
        <item x="2162"/>
        <item x="166"/>
        <item x="449"/>
        <item x="794"/>
        <item x="2277"/>
        <item x="1731"/>
        <item x="233"/>
        <item x="1958"/>
        <item x="1890"/>
        <item x="1051"/>
        <item x="491"/>
        <item x="1475"/>
        <item x="708"/>
        <item x="537"/>
        <item x="585"/>
        <item x="379"/>
        <item x="2401"/>
        <item x="2101"/>
        <item x="155"/>
        <item x="1568"/>
        <item x="843"/>
        <item x="193"/>
        <item x="1393"/>
        <item x="1006"/>
        <item x="145"/>
        <item x="180"/>
        <item x="450"/>
        <item x="1827"/>
        <item x="1506"/>
        <item x="2455"/>
        <item x="2346"/>
        <item x="262"/>
        <item x="2004"/>
        <item x="1363"/>
        <item x="2163"/>
        <item x="761"/>
        <item x="1622"/>
        <item x="2005"/>
        <item x="1058"/>
        <item x="1782"/>
        <item x="1765"/>
        <item x="1828"/>
        <item x="306"/>
        <item x="2102"/>
        <item x="774"/>
        <item x="15"/>
        <item x="1114"/>
        <item x="1218"/>
        <item x="564"/>
        <item x="2027"/>
        <item x="1288"/>
        <item x="1511"/>
        <item x="1678"/>
        <item x="2276"/>
        <item x="2116"/>
        <item x="980"/>
        <item x="1292"/>
        <item x="1019"/>
        <item x="1128"/>
        <item x="795"/>
        <item x="1674"/>
        <item x="1801"/>
        <item x="1064"/>
        <item x="1917"/>
        <item x="1784"/>
        <item x="1831"/>
        <item x="1658"/>
        <item x="2359"/>
        <item x="2087"/>
        <item x="901"/>
        <item x="1814"/>
        <item x="125"/>
        <item x="1804"/>
        <item x="1833"/>
        <item x="616"/>
        <item x="340"/>
        <item x="253"/>
        <item x="538"/>
        <item x="725"/>
        <item x="36"/>
        <item x="303"/>
        <item x="894"/>
        <item x="422"/>
        <item x="1090"/>
        <item x="1681"/>
        <item x="150"/>
        <item x="869"/>
        <item x="274"/>
        <item x="2090"/>
        <item x="2426"/>
        <item x="545"/>
        <item x="1798"/>
        <item x="280"/>
        <item x="1293"/>
        <item x="1769"/>
        <item x="1437"/>
        <item x="2013"/>
        <item x="469"/>
        <item x="2462"/>
        <item x="2237"/>
        <item x="550"/>
        <item x="472"/>
        <item x="281"/>
        <item x="2217"/>
        <item x="497"/>
        <item x="2108"/>
        <item x="1347"/>
        <item x="692"/>
        <item x="1082"/>
        <item x="242"/>
        <item x="2337"/>
        <item x="905"/>
        <item x="1996"/>
        <item x="2269"/>
        <item x="629"/>
        <item x="1984"/>
        <item x="1981"/>
        <item x="483"/>
        <item x="1299"/>
        <item x="1222"/>
        <item x="1403"/>
        <item x="307"/>
        <item x="1406"/>
        <item x="49"/>
        <item x="21"/>
        <item x="699"/>
        <item x="2096"/>
        <item x="1193"/>
        <item x="1251"/>
        <item x="290"/>
        <item x="2204"/>
        <item x="1752"/>
        <item x="214"/>
        <item x="50"/>
        <item x="350"/>
        <item x="2046"/>
        <item x="85"/>
        <item x="2422"/>
        <item x="2028"/>
        <item x="451"/>
        <item x="2245"/>
        <item x="1977"/>
        <item x="17"/>
        <item x="1560"/>
        <item x="1436"/>
        <item x="2284"/>
        <item x="2291"/>
        <item x="304"/>
        <item x="966"/>
        <item x="1848"/>
        <item x="126"/>
        <item x="1261"/>
        <item x="586"/>
        <item x="681"/>
        <item x="380"/>
        <item x="1770"/>
        <item x="509"/>
        <item x="51"/>
        <item x="816"/>
        <item x="221"/>
        <item x="1413"/>
        <item x="1258"/>
        <item x="2039"/>
        <item x="587"/>
        <item x="409"/>
        <item x="2434"/>
        <item x="1598"/>
        <item x="228"/>
        <item x="473"/>
        <item x="1982"/>
        <item x="2385"/>
        <item x="1179"/>
        <item x="2264"/>
        <item x="609"/>
        <item x="735"/>
        <item x="925"/>
        <item x="2117"/>
        <item x="80"/>
        <item x="1077"/>
        <item x="802"/>
        <item x="2268"/>
        <item x="1365"/>
        <item x="300"/>
        <item x="2097"/>
        <item x="1584"/>
        <item x="170"/>
        <item x="2221"/>
        <item x="742"/>
        <item x="178"/>
        <item x="505"/>
        <item x="481"/>
        <item x="844"/>
        <item x="128"/>
        <item x="1481"/>
        <item x="1052"/>
        <item x="1891"/>
        <item x="1716"/>
        <item x="2316"/>
        <item x="2172"/>
        <item x="405"/>
        <item x="1717"/>
        <item x="1180"/>
        <item x="388"/>
        <item x="561"/>
        <item x="2185"/>
        <item x="891"/>
        <item x="2383"/>
        <item x="498"/>
        <item x="96"/>
        <item x="2487"/>
        <item x="1212"/>
        <item x="1935"/>
        <item x="2349"/>
        <item x="41"/>
        <item x="2471"/>
        <item x="364"/>
        <item x="317"/>
        <item x="2338"/>
        <item x="1115"/>
        <item x="2317"/>
        <item x="622"/>
        <item x="263"/>
        <item x="1229"/>
        <item x="351"/>
        <item x="333"/>
        <item x="1043"/>
        <item x="1241"/>
        <item x="522"/>
        <item x="2365"/>
        <item x="623"/>
        <item x="98"/>
        <item x="840"/>
        <item x="341"/>
        <item x="1867"/>
        <item x="112"/>
        <item x="237"/>
        <item x="1422"/>
        <item x="2408"/>
        <item x="282"/>
        <item x="2224"/>
        <item x="736"/>
        <item x="2127"/>
        <item x="1235"/>
        <item x="2440"/>
        <item x="2409"/>
        <item x="743"/>
        <item x="2205"/>
        <item x="113"/>
        <item x="1802"/>
        <item x="1623"/>
        <item x="343"/>
        <item x="1135"/>
        <item x="1972"/>
        <item x="1629"/>
        <item x="413"/>
        <item x="2274"/>
        <item x="1914"/>
        <item x="2407"/>
        <item x="1141"/>
        <item x="1334"/>
        <item x="2265"/>
        <item x="2186"/>
        <item x="1829"/>
        <item x="1353"/>
        <item x="817"/>
        <item x="2146"/>
        <item x="417"/>
        <item x="1371"/>
        <item x="780"/>
        <item x="2257"/>
        <item x="739"/>
        <item x="1807"/>
        <item x="2060"/>
        <item x="408"/>
        <item x="606"/>
        <item x="2103"/>
        <item x="751"/>
        <item x="487"/>
        <item x="1541"/>
        <item x="246"/>
        <item x="2491"/>
        <item x="1354"/>
        <item x="1338"/>
        <item x="1940"/>
        <item x="428"/>
        <item x="831"/>
        <item x="2156"/>
        <item x="4"/>
        <item x="1044"/>
        <item x="1119"/>
        <item x="555"/>
        <item x="1244"/>
        <item x="2325"/>
        <item x="2310"/>
        <item x="2479"/>
        <item x="93"/>
        <item x="1766"/>
        <item x="1856"/>
        <item x="1547"/>
        <item x="2187"/>
        <item x="1964"/>
        <item x="398"/>
        <item x="2262"/>
        <item x="960"/>
        <item x="369"/>
        <item x="1248"/>
        <item x="926"/>
        <item x="1380"/>
        <item x="1342"/>
        <item x="384"/>
        <item x="970"/>
        <item x="190"/>
        <item x="1399"/>
        <item x="799"/>
        <item x="648"/>
        <item x="342"/>
        <item x="1045"/>
        <item x="1959"/>
        <item x="570"/>
        <item x="777"/>
        <item x="75"/>
        <item x="2398"/>
        <item x="2138"/>
        <item x="2328"/>
        <item x="2285"/>
        <item x="1911"/>
        <item x="1373"/>
        <item x="574"/>
        <item x="381"/>
        <item t="default"/>
      </items>
    </pivotField>
    <pivotField compact="0" showAll="0"/>
    <pivotField compact="0" showAll="0"/>
    <pivotField compact="0" numFmtId="185" showAll="0"/>
    <pivotField compact="0" numFmtId="185" showAll="0"/>
    <pivotField dataField="1" compact="0" numFmtId="185" showAll="0"/>
    <pivotField compact="0" showAll="0">
      <items count="5">
        <item m="1" x="3"/>
        <item x="2"/>
        <item x="1"/>
        <item x="0"/>
        <item t="default"/>
      </items>
    </pivotField>
    <pivotField axis="axisRow" compact="0" showAll="0">
      <items count="7">
        <item x="1"/>
        <item x="2"/>
        <item x="5"/>
        <item x="3"/>
        <item x="4"/>
        <item x="0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numFmtId="186" showAll="0"/>
    <pivotField compact="0" showAll="0"/>
    <pivotField compact="0" showAll="0">
      <items count="5">
        <item x="2"/>
        <item x="0"/>
        <item x="1"/>
        <item x="3"/>
        <item t="default"/>
      </items>
    </pivotField>
    <pivotField compact="0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Gross_Profit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8" minRefreshableVersion="3" createdVersion="5" useAutoFormatting="1" compact="0" indent="0" outline="1" compactData="0" outlineData="1" showDrill="1" multipleFieldFilters="0">
  <location ref="A28:A29" firstHeaderRow="1" firstDataRow="1" firstDataCol="0"/>
  <pivotFields count="13">
    <pivotField compact="0" showAll="0">
      <items count="2501">
        <item x="682"/>
        <item x="1206"/>
        <item x="2353"/>
        <item x="565"/>
        <item x="64"/>
        <item x="845"/>
        <item x="884"/>
        <item x="1968"/>
        <item x="1794"/>
        <item x="102"/>
        <item x="257"/>
        <item x="1355"/>
        <item x="1544"/>
        <item x="1239"/>
        <item x="291"/>
        <item x="1529"/>
        <item x="1476"/>
        <item x="714"/>
        <item x="2311"/>
        <item x="1091"/>
        <item x="1326"/>
        <item x="851"/>
        <item x="1356"/>
        <item x="1017"/>
        <item x="635"/>
        <item x="693"/>
        <item x="876"/>
        <item x="397"/>
        <item x="1857"/>
        <item x="2159"/>
        <item x="1732"/>
        <item x="445"/>
        <item x="1447"/>
        <item x="1411"/>
        <item x="1918"/>
        <item x="1020"/>
        <item x="137"/>
        <item x="2167"/>
        <item x="1535"/>
        <item x="1322"/>
        <item x="1254"/>
        <item x="1665"/>
        <item x="1536"/>
        <item x="1451"/>
        <item x="1007"/>
        <item x="800"/>
        <item x="1062"/>
        <item x="572"/>
        <item x="429"/>
        <item x="1969"/>
        <item x="1892"/>
        <item x="1323"/>
        <item x="2171"/>
        <item x="138"/>
        <item x="264"/>
        <item x="243"/>
        <item x="744"/>
        <item x="2056"/>
        <item x="167"/>
        <item x="1441"/>
        <item x="1131"/>
        <item x="1182"/>
        <item x="1881"/>
        <item x="1174"/>
        <item x="771"/>
        <item x="2480"/>
        <item x="370"/>
        <item x="141"/>
        <item x="929"/>
        <item x="2199"/>
        <item x="856"/>
        <item x="394"/>
        <item x="267"/>
        <item x="1364"/>
        <item x="1512"/>
        <item x="803"/>
        <item x="1728"/>
        <item x="2053"/>
        <item x="2173"/>
        <item x="1448"/>
        <item x="1513"/>
        <item x="1333"/>
        <item x="1158"/>
        <item x="1116"/>
        <item x="334"/>
        <item x="641"/>
        <item x="292"/>
        <item x="1009"/>
        <item x="1449"/>
        <item x="5"/>
        <item x="56"/>
        <item x="2453"/>
        <item x="2388"/>
        <item x="1941"/>
        <item x="18"/>
        <item x="2391"/>
        <item x="992"/>
        <item x="174"/>
        <item x="1811"/>
        <item x="619"/>
        <item x="805"/>
        <item x="1187"/>
        <item x="595"/>
        <item x="1485"/>
        <item x="1624"/>
        <item x="1013"/>
        <item x="2301"/>
        <item x="723"/>
        <item x="2109"/>
        <item x="2419"/>
        <item x="2318"/>
        <item x="1569"/>
        <item x="1100"/>
        <item x="755"/>
        <item x="534"/>
        <item x="488"/>
        <item x="458"/>
        <item x="1053"/>
        <item x="2326"/>
        <item x="301"/>
        <item x="403"/>
        <item x="2429"/>
        <item x="906"/>
        <item x="676"/>
        <item x="1588"/>
        <item x="324"/>
        <item x="2014"/>
        <item x="452"/>
        <item x="81"/>
        <item x="1637"/>
        <item x="1148"/>
        <item x="2329"/>
        <item x="694"/>
        <item x="933"/>
        <item x="575"/>
        <item x="2025"/>
        <item x="1191"/>
        <item x="516"/>
        <item x="1545"/>
        <item x="746"/>
        <item x="183"/>
        <item x="184"/>
        <item x="440"/>
        <item x="1593"/>
        <item x="2360"/>
        <item x="1022"/>
        <item x="2242"/>
        <item x="2481"/>
        <item x="2092"/>
        <item x="1842"/>
        <item x="1725"/>
        <item x="12"/>
        <item x="2474"/>
        <item x="560"/>
        <item x="1865"/>
        <item x="1767"/>
        <item x="1522"/>
        <item x="459"/>
        <item x="1563"/>
        <item x="1990"/>
        <item x="1555"/>
        <item x="1721"/>
        <item x="887"/>
        <item x="2054"/>
        <item x="19"/>
        <item x="1357"/>
        <item x="1120"/>
        <item x="1074"/>
        <item x="1108"/>
        <item x="2061"/>
        <item x="2358"/>
        <item x="495"/>
        <item x="94"/>
        <item x="434"/>
        <item x="1893"/>
        <item x="278"/>
        <item x="2110"/>
        <item x="1453"/>
        <item x="1376"/>
        <item x="2309"/>
        <item x="68"/>
        <item x="1037"/>
        <item x="2020"/>
        <item x="198"/>
        <item x="1027"/>
        <item x="400"/>
        <item x="1819"/>
        <item x="2488"/>
        <item x="1849"/>
        <item x="1613"/>
        <item x="2280"/>
        <item x="1294"/>
        <item x="787"/>
        <item x="636"/>
        <item x="1374"/>
        <item x="2266"/>
        <item x="132"/>
        <item x="52"/>
        <item x="325"/>
        <item x="1111"/>
        <item x="1537"/>
        <item x="1906"/>
        <item x="2253"/>
        <item x="1564"/>
        <item x="525"/>
        <item x="633"/>
        <item x="6"/>
        <item x="818"/>
        <item x="899"/>
        <item x="1086"/>
        <item x="197"/>
        <item x="376"/>
        <item x="1362"/>
        <item x="2247"/>
        <item x="1149"/>
        <item x="1601"/>
        <item x="1757"/>
        <item x="1092"/>
        <item x="2093"/>
        <item x="2435"/>
        <item x="467"/>
        <item x="1952"/>
        <item x="1121"/>
        <item x="1936"/>
        <item x="1616"/>
        <item x="2492"/>
        <item x="1843"/>
        <item x="213"/>
        <item x="2308"/>
        <item x="2098"/>
        <item x="1561"/>
        <item x="1101"/>
        <item x="1467"/>
        <item x="1942"/>
        <item x="624"/>
        <item x="510"/>
        <item x="2157"/>
        <item x="2006"/>
        <item x="834"/>
        <item x="2402"/>
        <item x="1884"/>
        <item x="2288"/>
        <item x="1208"/>
        <item x="1366"/>
        <item x="1199"/>
        <item x="1796"/>
        <item x="888"/>
        <item x="2088"/>
        <item x="1468"/>
        <item x="1154"/>
        <item x="296"/>
        <item x="993"/>
        <item x="1608"/>
        <item x="1932"/>
        <item x="1175"/>
        <item x="2007"/>
        <item x="99"/>
        <item x="1579"/>
        <item x="2200"/>
        <item x="1024"/>
        <item x="1145"/>
        <item x="1740"/>
        <item x="737"/>
        <item x="175"/>
        <item x="1018"/>
        <item x="1295"/>
        <item x="157"/>
        <item x="2443"/>
        <item x="1778"/>
        <item x="2399"/>
        <item x="2139"/>
        <item x="1142"/>
        <item x="199"/>
        <item x="2192"/>
        <item x="649"/>
        <item x="807"/>
        <item x="2211"/>
        <item x="206"/>
        <item x="2065"/>
        <item x="596"/>
        <item x="1245"/>
        <item x="2009"/>
        <item x="1314"/>
        <item x="286"/>
        <item x="2255"/>
        <item x="819"/>
        <item x="1630"/>
        <item x="775"/>
        <item x="1400"/>
        <item x="835"/>
        <item x="539"/>
        <item x="1548"/>
        <item x="119"/>
        <item x="1549"/>
        <item x="1132"/>
        <item x="1335"/>
        <item x="2413"/>
        <item x="1204"/>
        <item x="1000"/>
        <item x="1275"/>
        <item x="2031"/>
        <item x="65"/>
        <item x="511"/>
        <item x="1324"/>
        <item x="2248"/>
        <item x="1122"/>
        <item x="1523"/>
        <item x="915"/>
        <item x="1965"/>
        <item x="13"/>
        <item x="1735"/>
        <item x="959"/>
        <item x="1021"/>
        <item x="1830"/>
        <item x="1538"/>
        <item x="1758"/>
        <item x="1939"/>
        <item x="1817"/>
        <item x="2118"/>
        <item x="566"/>
        <item x="604"/>
        <item x="1808"/>
        <item x="375"/>
        <item x="806"/>
        <item x="1176"/>
        <item x="1177"/>
        <item x="687"/>
        <item x="153"/>
        <item x="2142"/>
        <item x="967"/>
        <item x="607"/>
        <item x="764"/>
        <item x="921"/>
        <item x="2130"/>
        <item x="116"/>
        <item x="757"/>
        <item x="26"/>
        <item x="724"/>
        <item x="1242"/>
        <item x="302"/>
        <item x="1070"/>
        <item x="1530"/>
        <item x="2017"/>
        <item x="1707"/>
        <item x="695"/>
        <item x="69"/>
        <item x="544"/>
        <item x="1495"/>
        <item x="2181"/>
        <item x="133"/>
        <item x="1162"/>
        <item x="1924"/>
        <item x="1381"/>
        <item x="689"/>
        <item x="1594"/>
        <item x="1477"/>
        <item x="551"/>
        <item x="788"/>
        <item x="92"/>
        <item x="1315"/>
        <item x="1426"/>
        <item x="1877"/>
        <item x="1501"/>
        <item x="1023"/>
        <item x="1953"/>
        <item x="656"/>
        <item x="2225"/>
        <item x="1507"/>
        <item x="663"/>
        <item x="66"/>
        <item x="811"/>
        <item x="1626"/>
        <item x="2333"/>
        <item x="1346"/>
        <item x="219"/>
        <item x="857"/>
        <item x="182"/>
        <item x="968"/>
        <item x="1661"/>
        <item x="1576"/>
        <item x="326"/>
        <item x="1424"/>
        <item x="386"/>
        <item x="1855"/>
        <item x="1209"/>
        <item x="129"/>
        <item x="1556"/>
        <item x="191"/>
        <item x="1041"/>
        <item x="1434"/>
        <item x="2047"/>
        <item x="1194"/>
        <item x="683"/>
        <item x="1214"/>
        <item x="749"/>
        <item x="668"/>
        <item x="846"/>
        <item x="1675"/>
        <item x="1309"/>
        <item x="2246"/>
        <item x="1117"/>
        <item x="1947"/>
        <item x="1150"/>
        <item x="1688"/>
        <item x="1689"/>
        <item x="2111"/>
        <item x="30"/>
        <item x="1207"/>
        <item x="827"/>
        <item x="2427"/>
        <item x="1619"/>
        <item x="356"/>
        <item x="2212"/>
        <item x="1223"/>
        <item x="1596"/>
        <item x="1029"/>
        <item x="70"/>
        <item x="1435"/>
        <item x="76"/>
        <item x="1305"/>
        <item x="627"/>
        <item x="453"/>
        <item x="86"/>
        <item x="57"/>
        <item x="1839"/>
        <item x="430"/>
        <item x="339"/>
        <item x="1951"/>
        <item x="1780"/>
        <item x="529"/>
        <item x="1999"/>
        <item x="1785"/>
        <item x="2075"/>
        <item x="512"/>
        <item x="2350"/>
        <item x="142"/>
        <item x="1919"/>
        <item x="79"/>
        <item x="1462"/>
        <item x="1170"/>
        <item x="593"/>
        <item x="1783"/>
        <item x="1172"/>
        <item x="1388"/>
        <item x="1597"/>
        <item x="454"/>
        <item x="2105"/>
        <item x="767"/>
        <item x="1151"/>
        <item x="53"/>
        <item x="625"/>
        <item x="1666"/>
        <item x="847"/>
        <item x="1617"/>
        <item x="1008"/>
        <item x="1415"/>
        <item x="327"/>
        <item x="1691"/>
        <item x="460"/>
        <item x="696"/>
        <item x="176"/>
        <item x="27"/>
        <item x="2392"/>
        <item x="1078"/>
        <item x="1644"/>
        <item x="1273"/>
        <item x="2327"/>
        <item x="2389"/>
        <item x="935"/>
        <item x="499"/>
        <item x="920"/>
        <item x="258"/>
        <item x="1325"/>
        <item x="1339"/>
        <item x="1300"/>
        <item x="42"/>
        <item x="576"/>
        <item x="1438"/>
        <item x="1845"/>
        <item x="2249"/>
        <item x="2201"/>
        <item x="2403"/>
        <item x="1539"/>
        <item x="1343"/>
        <item x="1200"/>
        <item x="1903"/>
        <item x="1812"/>
        <item x="500"/>
        <item x="781"/>
        <item x="760"/>
        <item x="1280"/>
        <item x="530"/>
        <item x="1195"/>
        <item x="1937"/>
        <item x="603"/>
        <item x="154"/>
        <item x="2490"/>
        <item x="652"/>
        <item x="2143"/>
        <item x="526"/>
        <item x="1075"/>
        <item x="1885"/>
        <item x="1915"/>
        <item x="1809"/>
        <item x="782"/>
        <item x="895"/>
        <item x="2361"/>
        <item x="82"/>
        <item x="1729"/>
        <item x="1146"/>
        <item x="1284"/>
        <item x="598"/>
        <item x="1859"/>
        <item x="1755"/>
        <item x="540"/>
        <item x="1679"/>
        <item x="318"/>
        <item x="2048"/>
        <item x="2238"/>
        <item x="1454"/>
        <item x="1508"/>
        <item x="1882"/>
        <item x="1138"/>
        <item x="1445"/>
        <item x="907"/>
        <item x="1738"/>
        <item x="2112"/>
        <item x="1232"/>
        <item x="1480"/>
        <item x="1469"/>
        <item x="2372"/>
        <item x="1010"/>
        <item x="67"/>
        <item x="2131"/>
        <item x="700"/>
        <item x="1810"/>
        <item x="365"/>
        <item x="720"/>
        <item x="2446"/>
        <item x="1635"/>
        <item x="247"/>
        <item x="71"/>
        <item x="319"/>
        <item x="2147"/>
        <item x="1760"/>
        <item x="2206"/>
        <item x="1502"/>
        <item x="297"/>
        <item x="1565"/>
        <item x="1581"/>
        <item x="1230"/>
        <item x="2113"/>
        <item x="542"/>
        <item x="2376"/>
        <item x="2160"/>
        <item x="1741"/>
        <item x="1682"/>
        <item x="2227"/>
        <item x="1046"/>
        <item x="630"/>
        <item x="1243"/>
        <item x="2354"/>
        <item x="2272"/>
        <item x="1993"/>
        <item x="32"/>
        <item x="1550"/>
        <item x="2322"/>
        <item x="501"/>
        <item x="1289"/>
        <item x="653"/>
        <item x="229"/>
        <item x="1736"/>
        <item x="1259"/>
        <item x="492"/>
        <item x="2292"/>
        <item x="885"/>
        <item x="1001"/>
        <item x="1463"/>
        <item x="1869"/>
        <item x="2444"/>
        <item x="230"/>
        <item x="721"/>
        <item x="1604"/>
        <item x="776"/>
        <item x="812"/>
        <item x="2312"/>
        <item x="1589"/>
        <item x="1379"/>
        <item x="765"/>
        <item x="139"/>
        <item x="614"/>
        <item x="2297"/>
        <item x="1771"/>
        <item x="1590"/>
        <item x="900"/>
        <item x="1878"/>
        <item x="1215"/>
        <item x="1540"/>
        <item x="961"/>
        <item x="1274"/>
        <item x="2193"/>
        <item x="952"/>
        <item x="2351"/>
        <item x="37"/>
        <item x="1011"/>
        <item x="1316"/>
        <item x="2072"/>
        <item x="1714"/>
        <item x="2400"/>
        <item x="1938"/>
        <item x="23"/>
        <item x="637"/>
        <item x="185"/>
        <item x="868"/>
        <item x="865"/>
        <item x="2319"/>
        <item x="1772"/>
        <item x="2132"/>
        <item x="489"/>
        <item x="114"/>
        <item x="382"/>
        <item x="703"/>
        <item x="1329"/>
        <item x="820"/>
        <item x="1763"/>
        <item x="1711"/>
        <item x="275"/>
        <item x="2414"/>
        <item x="2373"/>
        <item x="455"/>
        <item x="936"/>
        <item x="506"/>
        <item x="33"/>
        <item x="1625"/>
        <item x="308"/>
        <item x="1832"/>
        <item x="1774"/>
        <item x="610"/>
        <item x="1079"/>
        <item x="976"/>
        <item x="1871"/>
        <item x="902"/>
        <item x="1496"/>
        <item x="1894"/>
        <item x="446"/>
        <item x="2436"/>
        <item x="1759"/>
        <item x="1943"/>
        <item x="2428"/>
        <item x="1870"/>
        <item x="1954"/>
        <item x="896"/>
        <item x="852"/>
        <item x="2496"/>
        <item x="1695"/>
        <item x="1872"/>
        <item x="1883"/>
        <item x="344"/>
        <item x="858"/>
        <item x="1240"/>
        <item x="103"/>
        <item x="934"/>
        <item x="2104"/>
        <item x="553"/>
        <item x="2390"/>
        <item x="984"/>
        <item x="401"/>
        <item x="352"/>
        <item x="601"/>
        <item x="1753"/>
        <item x="389"/>
        <item x="2026"/>
        <item x="1281"/>
        <item x="969"/>
        <item x="383"/>
        <item x="461"/>
        <item x="1820"/>
        <item x="1712"/>
        <item x="2299"/>
        <item x="2377"/>
        <item x="1059"/>
        <item x="756"/>
        <item x="1636"/>
        <item x="666"/>
        <item x="2034"/>
        <item x="1775"/>
        <item x="664"/>
        <item x="359"/>
        <item x="2179"/>
        <item x="654"/>
        <item x="2460"/>
        <item x="104"/>
        <item x="1071"/>
        <item x="2404"/>
        <item x="1562"/>
        <item x="594"/>
        <item x="789"/>
        <item x="768"/>
        <item x="2273"/>
        <item x="922"/>
        <item x="345"/>
        <item x="2032"/>
        <item x="2313"/>
        <item x="456"/>
        <item x="2232"/>
        <item x="2121"/>
        <item x="2228"/>
        <item x="1582"/>
        <item x="160"/>
        <item x="1270"/>
        <item x="634"/>
        <item x="259"/>
        <item x="2158"/>
        <item x="946"/>
        <item x="1925"/>
        <item x="2218"/>
        <item x="371"/>
        <item x="747"/>
        <item x="1427"/>
        <item x="346"/>
        <item x="484"/>
        <item x="2278"/>
        <item x="1591"/>
        <item x="234"/>
        <item x="2094"/>
        <item x="311"/>
        <item x="2393"/>
        <item x="877"/>
        <item x="1330"/>
        <item x="222"/>
        <item x="423"/>
        <item x="1672"/>
        <item x="2196"/>
        <item x="2456"/>
        <item x="168"/>
        <item x="2302"/>
        <item x="1605"/>
        <item x="1650"/>
        <item x="981"/>
        <item x="1391"/>
        <item x="2015"/>
        <item x="527"/>
        <item x="1382"/>
        <item x="1818"/>
        <item x="1225"/>
        <item x="1256"/>
        <item x="320"/>
        <item x="1383"/>
        <item x="1276"/>
        <item x="836"/>
        <item x="2250"/>
        <item x="1503"/>
        <item x="1973"/>
        <item x="657"/>
        <item x="1133"/>
        <item x="268"/>
        <item x="617"/>
        <item x="2281"/>
        <item x="2140"/>
        <item x="2468"/>
        <item x="1886"/>
        <item x="1210"/>
        <item x="2040"/>
        <item x="1700"/>
        <item x="2168"/>
        <item x="701"/>
        <item x="1922"/>
        <item x="878"/>
        <item x="669"/>
        <item x="194"/>
        <item x="991"/>
        <item x="1233"/>
        <item x="962"/>
        <item x="592"/>
        <item x="2122"/>
        <item x="2441"/>
        <item x="1557"/>
        <item x="161"/>
        <item x="1152"/>
        <item x="2469"/>
        <item x="2330"/>
        <item x="1520"/>
        <item x="171"/>
        <item x="1367"/>
        <item x="1482"/>
        <item x="1654"/>
        <item x="2394"/>
        <item x="1851"/>
        <item x="2202"/>
        <item x="1646"/>
        <item x="1123"/>
        <item x="897"/>
        <item x="1873"/>
        <item x="2498"/>
        <item x="1063"/>
        <item x="2018"/>
        <item x="677"/>
        <item x="2305"/>
        <item x="971"/>
        <item x="1991"/>
        <item x="1948"/>
        <item x="1887"/>
        <item x="1420"/>
        <item x="1340"/>
        <item x="1439"/>
        <item x="1742"/>
        <item x="513"/>
        <item x="2493"/>
        <item x="1743"/>
        <item x="2362"/>
        <item x="729"/>
        <item x="599"/>
        <item x="2476"/>
        <item x="1789"/>
        <item x="328"/>
        <item x="309"/>
        <item x="543"/>
        <item x="1171"/>
        <item x="1662"/>
        <item x="886"/>
        <item x="54"/>
        <item x="923"/>
        <item x="1718"/>
        <item x="357"/>
        <item x="597"/>
        <item x="337"/>
        <item x="248"/>
        <item x="249"/>
        <item x="1773"/>
        <item x="1840"/>
        <item x="1836"/>
        <item x="1102"/>
        <item x="2366"/>
        <item x="1602"/>
        <item x="40"/>
        <item x="567"/>
        <item x="1384"/>
        <item x="1904"/>
        <item x="541"/>
        <item x="2258"/>
        <item x="1632"/>
        <item x="615"/>
        <item x="2334"/>
        <item x="588"/>
        <item x="276"/>
        <item x="977"/>
        <item x="1014"/>
        <item x="2008"/>
        <item x="2315"/>
        <item x="1143"/>
        <item x="2233"/>
        <item x="2021"/>
        <item x="58"/>
        <item x="1155"/>
        <item x="231"/>
        <item x="1955"/>
        <item x="179"/>
        <item x="59"/>
        <item x="546"/>
        <item x="796"/>
        <item x="1638"/>
        <item x="1498"/>
        <item x="769"/>
        <item x="2062"/>
        <item x="1290"/>
        <item x="715"/>
        <item x="1558"/>
        <item x="745"/>
        <item x="143"/>
        <item x="1163"/>
        <item x="16"/>
        <item x="2457"/>
        <item x="1898"/>
        <item x="1478"/>
        <item x="1464"/>
        <item x="1846"/>
        <item x="1458"/>
        <item x="2347"/>
        <item x="216"/>
        <item x="1559"/>
        <item x="1166"/>
        <item x="2089"/>
        <item x="988"/>
        <item x="931"/>
        <item x="573"/>
        <item x="577"/>
        <item x="2164"/>
        <item x="2215"/>
        <item x="353"/>
        <item x="162"/>
        <item x="38"/>
        <item x="892"/>
        <item x="1669"/>
        <item x="2091"/>
        <item x="1701"/>
        <item x="1673"/>
        <item x="1860"/>
        <item x="220"/>
        <item x="134"/>
        <item x="2489"/>
        <item x="493"/>
        <item x="2323"/>
        <item x="1249"/>
        <item x="948"/>
        <item x="1318"/>
        <item x="608"/>
        <item x="1600"/>
        <item x="115"/>
        <item x="1524"/>
        <item x="562"/>
        <item x="372"/>
        <item x="937"/>
        <item x="1401"/>
        <item x="436"/>
        <item x="390"/>
        <item x="2410"/>
        <item x="2356"/>
        <item x="612"/>
        <item x="485"/>
        <item x="1327"/>
        <item x="1344"/>
        <item x="2485"/>
        <item x="1570"/>
        <item x="645"/>
        <item x="2275"/>
        <item x="1739"/>
        <item x="1858"/>
        <item x="688"/>
        <item x="2000"/>
        <item x="1252"/>
        <item x="314"/>
        <item x="731"/>
        <item x="298"/>
        <item x="2431"/>
        <item x="260"/>
        <item x="1431"/>
        <item x="690"/>
        <item x="650"/>
        <item x="2286"/>
        <item x="169"/>
        <item x="250"/>
        <item x="1310"/>
        <item x="1633"/>
        <item x="1201"/>
        <item x="879"/>
        <item x="1211"/>
        <item x="406"/>
        <item x="556"/>
        <item x="120"/>
        <item x="431"/>
        <item x="1805"/>
        <item x="1966"/>
        <item x="1486"/>
        <item x="2049"/>
        <item x="1923"/>
        <item x="1105"/>
        <item x="620"/>
        <item x="709"/>
        <item x="1139"/>
        <item x="437"/>
        <item x="2477"/>
        <item x="1649"/>
        <item x="1147"/>
        <item x="1692"/>
        <item x="1319"/>
        <item x="938"/>
        <item x="1358"/>
        <item x="1863"/>
        <item x="628"/>
        <item x="1985"/>
        <item x="658"/>
        <item x="1047"/>
        <item x="1492"/>
        <item x="496"/>
        <item x="1888"/>
        <item x="853"/>
        <item x="557"/>
        <item x="2151"/>
        <item x="898"/>
        <item x="2432"/>
        <item x="130"/>
        <item x="1487"/>
        <item x="678"/>
        <item x="1076"/>
        <item x="1895"/>
        <item x="784"/>
        <item x="2415"/>
        <item x="659"/>
        <item x="2293"/>
        <item x="223"/>
        <item x="978"/>
        <item x="462"/>
        <item x="1704"/>
        <item x="1385"/>
        <item x="1087"/>
        <item x="43"/>
        <item x="385"/>
        <item x="1497"/>
        <item x="1651"/>
        <item x="949"/>
        <item x="366"/>
        <item x="631"/>
        <item x="2447"/>
        <item x="1825"/>
        <item x="1639"/>
        <item x="740"/>
        <item x="1136"/>
        <item x="1509"/>
        <item x="2029"/>
        <item x="2208"/>
        <item x="1320"/>
        <item x="1459"/>
        <item x="1641"/>
        <item x="1826"/>
        <item x="2016"/>
        <item x="1348"/>
        <item x="1737"/>
        <item x="2033"/>
        <item x="77"/>
        <item x="235"/>
        <item x="785"/>
        <item x="2239"/>
        <item x="135"/>
        <item x="2442"/>
        <item x="0"/>
        <item x="2374"/>
        <item x="1978"/>
        <item x="1493"/>
        <item x="310"/>
        <item x="1031"/>
        <item x="105"/>
        <item x="1722"/>
        <item x="1620"/>
        <item x="1960"/>
        <item x="402"/>
        <item x="1106"/>
        <item x="859"/>
        <item x="1306"/>
        <item x="979"/>
        <item x="202"/>
        <item x="2135"/>
        <item x="903"/>
        <item x="1188"/>
        <item x="748"/>
        <item x="24"/>
        <item x="1032"/>
        <item x="602"/>
        <item x="1173"/>
        <item x="236"/>
        <item x="2174"/>
        <item x="420"/>
        <item x="238"/>
        <item x="762"/>
        <item x="1902"/>
        <item x="1301"/>
        <item x="1844"/>
        <item x="321"/>
        <item x="734"/>
        <item x="1359"/>
        <item x="186"/>
        <item x="579"/>
        <item x="1129"/>
        <item x="1098"/>
        <item x="1514"/>
        <item x="1219"/>
        <item x="554"/>
        <item x="2085"/>
        <item x="2294"/>
        <item x="1224"/>
        <item x="146"/>
        <item x="1065"/>
        <item x="716"/>
        <item x="642"/>
        <item x="1929"/>
        <item x="2263"/>
        <item x="2076"/>
        <item x="939"/>
        <item x="2287"/>
        <item x="2306"/>
        <item x="1499"/>
        <item x="1531"/>
        <item x="22"/>
        <item x="963"/>
        <item x="1025"/>
        <item x="1933"/>
        <item x="2386"/>
        <item x="2497"/>
        <item x="1676"/>
        <item x="727"/>
        <item x="710"/>
        <item x="1227"/>
        <item x="1386"/>
        <item x="1072"/>
        <item x="1234"/>
        <item x="283"/>
        <item x="2188"/>
        <item x="1190"/>
        <item x="1974"/>
        <item x="1265"/>
        <item x="985"/>
        <item x="2010"/>
        <item x="1875"/>
        <item x="655"/>
        <item x="1202"/>
        <item x="2449"/>
        <item x="1118"/>
        <item x="860"/>
        <item x="2243"/>
        <item x="532"/>
        <item x="1099"/>
        <item x="195"/>
        <item x="2229"/>
        <item x="1183"/>
        <item x="1806"/>
        <item x="552"/>
        <item x="2234"/>
        <item x="2367"/>
        <item x="2339"/>
        <item x="2424"/>
        <item x="1083"/>
        <item x="244"/>
        <item x="2207"/>
        <item x="1095"/>
        <item x="547"/>
        <item x="1546"/>
        <item x="1852"/>
        <item x="2019"/>
        <item x="335"/>
        <item x="34"/>
        <item x="1880"/>
        <item x="880"/>
        <item x="773"/>
        <item x="2063"/>
        <item x="44"/>
        <item x="172"/>
        <item x="548"/>
        <item x="1715"/>
        <item x="908"/>
        <item x="373"/>
        <item x="940"/>
        <item x="1417"/>
        <item x="1542"/>
        <item x="1659"/>
        <item x="1961"/>
        <item x="2437"/>
        <item x="1266"/>
        <item x="1967"/>
        <item x="706"/>
        <item x="1156"/>
        <item x="1164"/>
        <item x="2416"/>
        <item x="1387"/>
        <item x="707"/>
        <item x="1525"/>
        <item x="367"/>
        <item x="1271"/>
        <item x="1028"/>
        <item x="1394"/>
        <item x="1096"/>
        <item x="1066"/>
        <item x="287"/>
        <item x="1203"/>
        <item x="1854"/>
        <item x="1423"/>
        <item x="2136"/>
        <item x="2119"/>
        <item x="1442"/>
        <item x="2042"/>
        <item x="1500"/>
        <item x="1670"/>
        <item x="226"/>
        <item x="881"/>
        <item x="1776"/>
        <item x="1236"/>
        <item x="447"/>
        <item x="1756"/>
        <item x="14"/>
        <item x="1822"/>
        <item x="158"/>
        <item x="1277"/>
        <item x="2267"/>
        <item x="441"/>
        <item x="474"/>
        <item x="1702"/>
        <item x="1488"/>
        <item x="2"/>
        <item x="1747"/>
        <item x="866"/>
        <item x="1220"/>
        <item x="1997"/>
        <item x="1986"/>
        <item x="2189"/>
        <item x="2467"/>
        <item x="25"/>
        <item x="1389"/>
        <item x="1144"/>
        <item x="752"/>
        <item x="1920"/>
        <item x="1443"/>
        <item x="671"/>
        <item x="2412"/>
        <item x="1552"/>
        <item x="1988"/>
        <item x="1460"/>
        <item x="507"/>
        <item x="904"/>
        <item x="424"/>
        <item x="475"/>
        <item x="1575"/>
        <item x="672"/>
        <item x="1609"/>
        <item x="1912"/>
        <item x="87"/>
        <item x="1370"/>
        <item x="1795"/>
        <item x="910"/>
        <item x="2486"/>
        <item x="1994"/>
        <item x="955"/>
        <item x="1876"/>
        <item x="418"/>
        <item x="1566"/>
        <item x="956"/>
        <item x="660"/>
        <item x="1744"/>
        <item x="1140"/>
        <item x="1989"/>
        <item x="239"/>
        <item x="1196"/>
        <item x="1054"/>
        <item x="2148"/>
        <item x="821"/>
        <item x="832"/>
        <item x="1377"/>
        <item x="2378"/>
        <item x="1934"/>
        <item x="517"/>
        <item x="1360"/>
        <item x="1302"/>
        <item x="2068"/>
        <item x="2152"/>
        <item x="632"/>
        <item x="140"/>
        <item x="2244"/>
        <item x="1907"/>
        <item x="2300"/>
        <item x="2084"/>
        <item x="1727"/>
        <item x="1349"/>
        <item x="2450"/>
        <item x="2368"/>
        <item x="395"/>
        <item x="217"/>
        <item x="535"/>
        <item x="518"/>
        <item x="2357"/>
        <item x="2303"/>
        <item x="1634"/>
        <item x="1465"/>
        <item x="1532"/>
        <item x="2012"/>
        <item x="435"/>
        <item x="1321"/>
        <item x="932"/>
        <item x="88"/>
        <item x="2022"/>
        <item x="315"/>
        <item x="377"/>
        <item x="1470"/>
        <item x="1494"/>
        <item x="200"/>
        <item x="661"/>
        <item x="841"/>
        <item x="2137"/>
        <item x="2035"/>
        <item x="1307"/>
        <item x="2307"/>
        <item x="930"/>
        <item x="7"/>
        <item x="618"/>
        <item x="801"/>
        <item x="647"/>
        <item x="482"/>
        <item x="1745"/>
        <item x="1350"/>
        <item x="750"/>
        <item x="2463"/>
        <item x="911"/>
        <item x="347"/>
        <item x="947"/>
        <item x="2043"/>
        <item x="187"/>
        <item x="1126"/>
        <item x="589"/>
        <item x="100"/>
        <item x="1278"/>
        <item x="1471"/>
        <item x="1088"/>
        <item x="828"/>
        <item x="1652"/>
        <item x="425"/>
        <item x="2069"/>
        <item x="1489"/>
        <item x="1533"/>
        <item x="2128"/>
        <item x="916"/>
        <item x="329"/>
        <item x="1253"/>
        <item x="717"/>
        <item x="1726"/>
        <item x="711"/>
        <item x="1979"/>
        <item x="109"/>
        <item x="354"/>
        <item x="1515"/>
        <item x="1272"/>
        <item x="1786"/>
        <item x="254"/>
        <item x="470"/>
        <item x="1585"/>
        <item x="558"/>
        <item x="2420"/>
        <item x="438"/>
        <item x="1472"/>
        <item x="1296"/>
        <item x="673"/>
        <item x="638"/>
        <item x="2235"/>
        <item x="2182"/>
        <item x="72"/>
        <item x="331"/>
        <item x="1790"/>
        <item x="2175"/>
        <item x="1416"/>
        <item x="2194"/>
        <item x="322"/>
        <item x="1905"/>
        <item x="1719"/>
        <item x="1577"/>
        <item x="1262"/>
        <item x="1803"/>
        <item x="1303"/>
        <item x="2219"/>
        <item x="1610"/>
        <item x="1595"/>
        <item x="396"/>
        <item x="889"/>
        <item x="1899"/>
        <item x="523"/>
        <item x="1418"/>
        <item x="209"/>
        <item x="1331"/>
        <item x="813"/>
        <item x="468"/>
        <item x="1395"/>
        <item x="1944"/>
        <item x="1930"/>
        <item x="147"/>
        <item x="1297"/>
        <item x="393"/>
        <item x="2141"/>
        <item x="1837"/>
        <item x="2099"/>
        <item x="1184"/>
        <item x="514"/>
        <item x="502"/>
        <item x="2045"/>
        <item x="1799"/>
        <item x="1015"/>
        <item x="679"/>
        <item x="808"/>
        <item x="1246"/>
        <item x="770"/>
        <item x="391"/>
        <item x="646"/>
        <item x="312"/>
        <item x="1279"/>
        <item x="639"/>
        <item x="508"/>
        <item x="1787"/>
        <item x="1640"/>
        <item x="559"/>
        <item x="1048"/>
        <item x="1690"/>
        <item x="1263"/>
        <item x="684"/>
        <item x="2483"/>
        <item x="998"/>
        <item x="1667"/>
        <item x="927"/>
        <item x="870"/>
        <item x="121"/>
        <item x="533"/>
        <item x="1060"/>
        <item x="974"/>
        <item x="733"/>
        <item x="392"/>
        <item x="3"/>
        <item x="691"/>
        <item x="1684"/>
        <item x="95"/>
        <item x="1372"/>
        <item x="31"/>
        <item x="519"/>
        <item x="1761"/>
        <item x="1067"/>
        <item x="122"/>
        <item x="2270"/>
        <item x="1264"/>
        <item x="28"/>
        <item x="2114"/>
        <item x="738"/>
        <item x="1657"/>
        <item x="1042"/>
        <item x="662"/>
        <item x="1093"/>
        <item x="1791"/>
        <item x="1614"/>
        <item x="2369"/>
        <item x="2470"/>
        <item x="1185"/>
        <item x="288"/>
        <item x="1237"/>
        <item x="941"/>
        <item x="35"/>
        <item x="1516"/>
        <item x="1404"/>
        <item x="1660"/>
        <item x="797"/>
        <item x="1896"/>
        <item x="1392"/>
        <item x="360"/>
        <item x="1137"/>
        <item x="442"/>
        <item x="299"/>
        <item x="2475"/>
        <item x="293"/>
        <item x="890"/>
        <item x="1578"/>
        <item x="2464"/>
        <item x="2465"/>
        <item x="2320"/>
        <item x="1777"/>
        <item x="1797"/>
        <item x="2473"/>
        <item x="1834"/>
        <item x="2304"/>
        <item x="786"/>
        <item x="494"/>
        <item x="972"/>
        <item x="1089"/>
        <item x="1998"/>
        <item x="358"/>
        <item x="1853"/>
        <item x="2023"/>
        <item x="1304"/>
        <item x="1396"/>
        <item x="1483"/>
        <item x="1073"/>
        <item x="1900"/>
        <item x="568"/>
        <item x="1405"/>
        <item x="387"/>
        <item x="2448"/>
        <item x="173"/>
        <item x="156"/>
        <item x="1094"/>
        <item x="2078"/>
        <item x="973"/>
        <item x="1255"/>
        <item x="490"/>
        <item x="2335"/>
        <item x="2210"/>
        <item x="2342"/>
        <item x="626"/>
        <item x="2240"/>
        <item x="871"/>
        <item x="2430"/>
        <item x="210"/>
        <item x="2417"/>
        <item x="2494"/>
        <item x="97"/>
        <item x="1440"/>
        <item x="2133"/>
        <item x="1571"/>
        <item x="2161"/>
        <item x="1664"/>
        <item x="476"/>
        <item x="702"/>
        <item x="571"/>
        <item x="2036"/>
        <item x="294"/>
        <item x="148"/>
        <item x="463"/>
        <item x="177"/>
        <item x="1412"/>
        <item x="1457"/>
        <item x="848"/>
        <item x="261"/>
        <item x="1648"/>
        <item x="2411"/>
        <item x="208"/>
        <item x="251"/>
        <item x="1586"/>
        <item x="924"/>
        <item x="1926"/>
        <item x="269"/>
        <item x="2071"/>
        <item x="255"/>
        <item x="368"/>
        <item x="741"/>
        <item x="1816"/>
        <item x="643"/>
        <item x="1336"/>
        <item x="528"/>
        <item x="2123"/>
        <item x="790"/>
        <item x="2165"/>
        <item x="1956"/>
        <item x="953"/>
        <item x="1677"/>
        <item x="1815"/>
        <item x="1642"/>
        <item x="1970"/>
        <item x="1414"/>
        <item x="1049"/>
        <item x="1696"/>
        <item x="1526"/>
        <item x="986"/>
        <item x="1720"/>
        <item x="2079"/>
        <item x="2066"/>
        <item x="644"/>
        <item x="1627"/>
        <item x="2050"/>
        <item x="1490"/>
        <item x="1628"/>
        <item x="1002"/>
        <item x="1080"/>
        <item x="1693"/>
        <item x="2106"/>
        <item x="83"/>
        <item x="872"/>
        <item x="1186"/>
        <item x="1543"/>
        <item x="1109"/>
        <item x="2458"/>
        <item x="127"/>
        <item x="8"/>
        <item x="415"/>
        <item x="211"/>
        <item x="2484"/>
        <item x="763"/>
        <item x="1913"/>
        <item x="1901"/>
        <item x="305"/>
        <item x="2183"/>
        <item x="1908"/>
        <item x="964"/>
        <item x="758"/>
        <item x="824"/>
        <item x="957"/>
        <item x="825"/>
        <item x="718"/>
        <item x="416"/>
        <item x="1130"/>
        <item x="2343"/>
        <item x="2395"/>
        <item x="2331"/>
        <item x="1055"/>
        <item x="580"/>
        <item x="348"/>
        <item x="60"/>
        <item x="1618"/>
        <item x="2154"/>
        <item x="2082"/>
        <item x="1517"/>
        <item x="55"/>
        <item x="2115"/>
        <item x="1345"/>
        <item x="295"/>
        <item x="2044"/>
        <item x="640"/>
        <item x="2396"/>
        <item x="1112"/>
        <item x="954"/>
        <item x="712"/>
        <item x="917"/>
        <item x="1311"/>
        <item x="477"/>
        <item x="1267"/>
        <item x="1655"/>
        <item x="837"/>
        <item x="1788"/>
        <item x="2213"/>
        <item x="212"/>
        <item x="1312"/>
        <item x="2134"/>
        <item x="958"/>
        <item x="2067"/>
        <item x="854"/>
        <item x="1216"/>
        <item x="778"/>
        <item x="793"/>
        <item x="215"/>
        <item x="2153"/>
        <item x="1949"/>
        <item x="791"/>
        <item x="240"/>
        <item x="1611"/>
        <item x="2073"/>
        <item x="1686"/>
        <item x="1551"/>
        <item x="2074"/>
        <item x="1864"/>
        <item x="2030"/>
        <item x="943"/>
        <item x="224"/>
        <item x="107"/>
        <item x="9"/>
        <item x="605"/>
        <item x="1410"/>
        <item x="479"/>
        <item x="1361"/>
        <item x="1592"/>
        <item x="2282"/>
        <item x="1429"/>
        <item x="1268"/>
        <item x="1337"/>
        <item x="861"/>
        <item x="1687"/>
        <item x="909"/>
        <item x="89"/>
        <item x="2190"/>
        <item x="192"/>
        <item x="772"/>
        <item x="670"/>
        <item x="2203"/>
        <item x="1987"/>
        <item x="1518"/>
        <item x="1527"/>
        <item x="2405"/>
        <item x="464"/>
        <item x="1056"/>
        <item x="1397"/>
        <item x="336"/>
        <item x="1572"/>
        <item x="704"/>
        <item x="84"/>
        <item x="855"/>
        <item x="2344"/>
        <item x="1409"/>
        <item x="421"/>
        <item x="809"/>
        <item x="480"/>
        <item x="110"/>
        <item x="443"/>
        <item x="1036"/>
        <item x="378"/>
        <item x="2107"/>
        <item x="1226"/>
        <item x="1748"/>
        <item x="284"/>
        <item x="1680"/>
        <item x="1868"/>
        <item x="1713"/>
        <item x="849"/>
        <item x="2499"/>
        <item x="2375"/>
        <item x="826"/>
        <item x="503"/>
        <item x="471"/>
        <item x="45"/>
        <item x="651"/>
        <item x="1484"/>
        <item x="1285"/>
        <item x="569"/>
        <item x="1607"/>
        <item x="2289"/>
        <item x="590"/>
        <item x="1847"/>
        <item x="207"/>
        <item x="1835"/>
        <item x="814"/>
        <item x="1643"/>
        <item x="1068"/>
        <item x="989"/>
        <item x="111"/>
        <item x="1746"/>
        <item x="29"/>
        <item x="1455"/>
        <item x="1286"/>
        <item x="520"/>
        <item x="465"/>
        <item x="2387"/>
        <item x="1599"/>
        <item x="270"/>
        <item x="1425"/>
        <item x="279"/>
        <item x="1189"/>
        <item x="1587"/>
        <item x="2459"/>
        <item x="163"/>
        <item x="1510"/>
        <item x="521"/>
        <item x="1909"/>
        <item x="164"/>
        <item x="621"/>
        <item x="1228"/>
        <item x="2370"/>
        <item x="1033"/>
        <item x="732"/>
        <item x="73"/>
        <item x="1897"/>
        <item x="1167"/>
        <item x="549"/>
        <item x="10"/>
        <item x="667"/>
        <item x="2145"/>
        <item x="999"/>
        <item x="2251"/>
        <item x="61"/>
        <item x="289"/>
        <item x="1580"/>
        <item x="726"/>
        <item x="1708"/>
        <item x="265"/>
        <item x="680"/>
        <item x="2124"/>
        <item x="1762"/>
        <item x="1504"/>
        <item x="1030"/>
        <item x="203"/>
        <item x="1084"/>
        <item x="873"/>
        <item x="1697"/>
        <item x="1157"/>
        <item x="2495"/>
        <item x="2259"/>
        <item x="1528"/>
        <item x="990"/>
        <item x="1553"/>
        <item x="1003"/>
        <item x="1430"/>
        <item x="1823"/>
        <item x="256"/>
        <item x="2295"/>
        <item x="1368"/>
        <item x="2057"/>
        <item x="1821"/>
        <item x="2352"/>
        <item x="2279"/>
        <item x="1452"/>
        <item x="1573"/>
        <item x="994"/>
        <item x="728"/>
        <item x="1730"/>
        <item x="613"/>
        <item x="1957"/>
        <item x="189"/>
        <item x="1645"/>
        <item x="730"/>
        <item x="108"/>
        <item x="2169"/>
        <item x="2011"/>
        <item x="2438"/>
        <item x="1950"/>
        <item x="1328"/>
        <item x="1398"/>
        <item x="2155"/>
        <item x="1554"/>
        <item x="2406"/>
        <item x="783"/>
        <item x="2083"/>
        <item x="982"/>
        <item x="942"/>
        <item x="2058"/>
        <item x="1749"/>
        <item x="779"/>
        <item x="1168"/>
        <item x="2166"/>
        <item x="1107"/>
        <item x="1260"/>
        <item x="2001"/>
        <item x="2226"/>
        <item x="1134"/>
        <item x="965"/>
        <item x="504"/>
        <item x="581"/>
        <item x="1879"/>
        <item x="1671"/>
        <item x="117"/>
        <item x="149"/>
        <item x="674"/>
        <item x="754"/>
        <item x="2230"/>
        <item x="1378"/>
        <item x="1257"/>
        <item x="204"/>
        <item x="2363"/>
        <item x="1004"/>
        <item x="2355"/>
        <item x="101"/>
        <item x="2037"/>
        <item x="1927"/>
        <item x="11"/>
        <item x="2216"/>
        <item x="2241"/>
        <item x="2214"/>
        <item x="2314"/>
        <item x="1983"/>
        <item x="1169"/>
        <item x="2038"/>
        <item x="1197"/>
        <item x="232"/>
        <item x="697"/>
        <item x="1012"/>
        <item x="842"/>
        <item x="1198"/>
        <item x="1567"/>
        <item x="1450"/>
        <item x="1341"/>
        <item x="1213"/>
        <item x="1308"/>
        <item x="2236"/>
        <item x="271"/>
        <item x="136"/>
        <item x="995"/>
        <item x="2290"/>
        <item x="1733"/>
        <item x="950"/>
        <item x="611"/>
        <item x="829"/>
        <item x="1583"/>
        <item x="1698"/>
        <item x="131"/>
        <item x="349"/>
        <item x="1408"/>
        <item x="2129"/>
        <item x="1750"/>
        <item x="996"/>
        <item x="2451"/>
        <item x="1375"/>
        <item x="90"/>
        <item x="2144"/>
        <item x="466"/>
        <item x="361"/>
        <item x="1034"/>
        <item x="285"/>
        <item x="181"/>
        <item x="2184"/>
        <item x="2149"/>
        <item x="1705"/>
        <item x="1205"/>
        <item x="705"/>
        <item x="1313"/>
        <item x="1466"/>
        <item x="411"/>
        <item x="1723"/>
        <item x="722"/>
        <item x="766"/>
        <item x="1369"/>
        <item x="46"/>
        <item x="316"/>
        <item x="1850"/>
        <item x="1534"/>
        <item x="2064"/>
        <item x="2461"/>
        <item x="2482"/>
        <item x="1221"/>
        <item x="1647"/>
        <item x="1824"/>
        <item x="2345"/>
        <item x="2425"/>
        <item x="850"/>
        <item x="1754"/>
        <item x="91"/>
        <item x="2176"/>
        <item x="665"/>
        <item x="1838"/>
        <item x="151"/>
        <item x="1491"/>
        <item x="1861"/>
        <item x="407"/>
        <item x="332"/>
        <item x="1127"/>
        <item x="2348"/>
        <item x="1005"/>
        <item x="1685"/>
        <item x="685"/>
        <item x="2324"/>
        <item x="410"/>
        <item x="719"/>
        <item x="1069"/>
        <item x="713"/>
        <item x="2180"/>
        <item x="225"/>
        <item x="1709"/>
        <item x="47"/>
        <item x="1889"/>
        <item x="2445"/>
        <item x="1178"/>
        <item x="2080"/>
        <item x="1124"/>
        <item x="196"/>
        <item x="2086"/>
        <item x="1862"/>
        <item x="1975"/>
        <item x="1874"/>
        <item x="1734"/>
        <item x="159"/>
        <item x="1792"/>
        <item x="20"/>
        <item x="62"/>
        <item x="1683"/>
        <item x="830"/>
        <item x="1247"/>
        <item x="822"/>
        <item x="2070"/>
        <item x="2222"/>
        <item x="1703"/>
        <item x="2271"/>
        <item x="1402"/>
        <item x="1103"/>
        <item x="997"/>
        <item x="78"/>
        <item x="448"/>
        <item x="1779"/>
        <item x="2059"/>
        <item x="1456"/>
        <item x="862"/>
        <item x="1768"/>
        <item x="2002"/>
        <item x="444"/>
        <item x="675"/>
        <item x="2125"/>
        <item x="1125"/>
        <item x="1992"/>
        <item x="1097"/>
        <item x="1419"/>
        <item x="1473"/>
        <item x="252"/>
        <item x="2421"/>
        <item x="1351"/>
        <item x="355"/>
        <item x="1921"/>
        <item x="1432"/>
        <item x="893"/>
        <item x="399"/>
        <item x="2220"/>
        <item x="823"/>
        <item x="1192"/>
        <item x="2051"/>
        <item x="2332"/>
        <item x="2298"/>
        <item x="2170"/>
        <item x="1962"/>
        <item x="1980"/>
        <item x="591"/>
        <item x="2252"/>
        <item x="1521"/>
        <item x="1699"/>
        <item x="2418"/>
        <item x="1945"/>
        <item x="2254"/>
        <item x="582"/>
        <item x="1159"/>
        <item x="753"/>
        <item x="457"/>
        <item x="912"/>
        <item x="867"/>
        <item x="1710"/>
        <item x="1446"/>
        <item x="2478"/>
        <item x="1474"/>
        <item x="419"/>
        <item x="1110"/>
        <item x="2439"/>
        <item x="2223"/>
        <item x="313"/>
        <item x="362"/>
        <item x="1428"/>
        <item x="1653"/>
        <item x="1656"/>
        <item x="2454"/>
        <item x="1479"/>
        <item x="201"/>
        <item x="524"/>
        <item x="432"/>
        <item x="1282"/>
        <item x="123"/>
        <item x="1444"/>
        <item x="1390"/>
        <item x="48"/>
        <item x="426"/>
        <item x="944"/>
        <item x="874"/>
        <item x="583"/>
        <item x="1751"/>
        <item x="124"/>
        <item x="882"/>
        <item x="277"/>
        <item x="918"/>
        <item x="578"/>
        <item x="205"/>
        <item x="838"/>
        <item x="810"/>
        <item x="1317"/>
        <item x="584"/>
        <item x="515"/>
        <item x="863"/>
        <item x="2452"/>
        <item x="1928"/>
        <item x="798"/>
        <item x="1706"/>
        <item x="839"/>
        <item x="1800"/>
        <item x="913"/>
        <item x="1269"/>
        <item x="1931"/>
        <item x="338"/>
        <item x="833"/>
        <item x="2052"/>
        <item x="2397"/>
        <item x="1026"/>
        <item x="698"/>
        <item x="1971"/>
        <item x="2197"/>
        <item x="2024"/>
        <item x="106"/>
        <item x="2379"/>
        <item x="2150"/>
        <item x="439"/>
        <item x="1160"/>
        <item x="1113"/>
        <item x="1298"/>
        <item x="1916"/>
        <item x="1574"/>
        <item x="74"/>
        <item x="2371"/>
        <item x="1291"/>
        <item x="1217"/>
        <item x="218"/>
        <item x="1050"/>
        <item x="987"/>
        <item x="2077"/>
        <item x="1161"/>
        <item x="531"/>
        <item x="759"/>
        <item x="1615"/>
        <item x="2472"/>
        <item x="2433"/>
        <item x="374"/>
        <item x="2191"/>
        <item x="1332"/>
        <item x="1841"/>
        <item x="1461"/>
        <item x="1505"/>
        <item x="1061"/>
        <item x="951"/>
        <item x="2209"/>
        <item x="2081"/>
        <item x="1995"/>
        <item x="266"/>
        <item x="1250"/>
        <item x="1283"/>
        <item x="2003"/>
        <item x="2177"/>
        <item x="1910"/>
        <item x="1793"/>
        <item x="2384"/>
        <item x="1039"/>
        <item x="1519"/>
        <item x="1668"/>
        <item x="2041"/>
        <item x="983"/>
        <item x="272"/>
        <item x="914"/>
        <item x="1694"/>
        <item x="2336"/>
        <item x="2321"/>
        <item x="1663"/>
        <item x="2100"/>
        <item x="1287"/>
        <item x="2095"/>
        <item x="2283"/>
        <item x="792"/>
        <item x="1238"/>
        <item x="144"/>
        <item x="2261"/>
        <item x="1407"/>
        <item x="2126"/>
        <item x="1433"/>
        <item x="536"/>
        <item x="1603"/>
        <item x="1866"/>
        <item x="241"/>
        <item x="2195"/>
        <item x="227"/>
        <item x="1016"/>
        <item x="1606"/>
        <item x="1153"/>
        <item x="1038"/>
        <item x="1035"/>
        <item x="404"/>
        <item x="2055"/>
        <item x="63"/>
        <item x="188"/>
        <item x="804"/>
        <item x="1612"/>
        <item x="1085"/>
        <item x="1946"/>
        <item x="1165"/>
        <item x="478"/>
        <item x="600"/>
        <item x="975"/>
        <item x="486"/>
        <item x="323"/>
        <item x="2340"/>
        <item x="433"/>
        <item x="1621"/>
        <item x="945"/>
        <item x="2380"/>
        <item x="412"/>
        <item x="1040"/>
        <item x="864"/>
        <item x="2120"/>
        <item x="330"/>
        <item x="875"/>
        <item x="1352"/>
        <item x="273"/>
        <item x="2381"/>
        <item x="2296"/>
        <item x="2260"/>
        <item x="1813"/>
        <item x="2231"/>
        <item x="1421"/>
        <item x="1631"/>
        <item x="1764"/>
        <item x="165"/>
        <item x="1976"/>
        <item x="2466"/>
        <item x="118"/>
        <item x="686"/>
        <item x="2364"/>
        <item x="1"/>
        <item x="1104"/>
        <item x="2256"/>
        <item x="363"/>
        <item x="427"/>
        <item x="883"/>
        <item x="1724"/>
        <item x="1081"/>
        <item x="1057"/>
        <item x="2178"/>
        <item x="2382"/>
        <item x="1781"/>
        <item x="919"/>
        <item x="1963"/>
        <item x="2198"/>
        <item x="39"/>
        <item x="414"/>
        <item x="2423"/>
        <item x="245"/>
        <item x="2341"/>
        <item x="815"/>
        <item x="152"/>
        <item x="1181"/>
        <item x="563"/>
        <item x="928"/>
        <item x="1231"/>
        <item x="2162"/>
        <item x="166"/>
        <item x="449"/>
        <item x="794"/>
        <item x="2277"/>
        <item x="1731"/>
        <item x="233"/>
        <item x="1958"/>
        <item x="1890"/>
        <item x="1051"/>
        <item x="491"/>
        <item x="1475"/>
        <item x="708"/>
        <item x="537"/>
        <item x="585"/>
        <item x="379"/>
        <item x="2401"/>
        <item x="2101"/>
        <item x="155"/>
        <item x="1568"/>
        <item x="843"/>
        <item x="193"/>
        <item x="1393"/>
        <item x="1006"/>
        <item x="145"/>
        <item x="180"/>
        <item x="450"/>
        <item x="1827"/>
        <item x="1506"/>
        <item x="2455"/>
        <item x="2346"/>
        <item x="262"/>
        <item x="2004"/>
        <item x="1363"/>
        <item x="2163"/>
        <item x="761"/>
        <item x="1622"/>
        <item x="2005"/>
        <item x="1058"/>
        <item x="1782"/>
        <item x="1765"/>
        <item x="1828"/>
        <item x="306"/>
        <item x="2102"/>
        <item x="774"/>
        <item x="15"/>
        <item x="1114"/>
        <item x="1218"/>
        <item x="564"/>
        <item x="2027"/>
        <item x="1288"/>
        <item x="1511"/>
        <item x="1678"/>
        <item x="2276"/>
        <item x="2116"/>
        <item x="980"/>
        <item x="1292"/>
        <item x="1019"/>
        <item x="1128"/>
        <item x="795"/>
        <item x="1674"/>
        <item x="1801"/>
        <item x="1064"/>
        <item x="1917"/>
        <item x="1784"/>
        <item x="1831"/>
        <item x="1658"/>
        <item x="2359"/>
        <item x="2087"/>
        <item x="901"/>
        <item x="1814"/>
        <item x="125"/>
        <item x="1804"/>
        <item x="1833"/>
        <item x="616"/>
        <item x="340"/>
        <item x="253"/>
        <item x="538"/>
        <item x="725"/>
        <item x="36"/>
        <item x="303"/>
        <item x="894"/>
        <item x="422"/>
        <item x="1090"/>
        <item x="1681"/>
        <item x="150"/>
        <item x="869"/>
        <item x="274"/>
        <item x="2090"/>
        <item x="2426"/>
        <item x="545"/>
        <item x="1798"/>
        <item x="280"/>
        <item x="1293"/>
        <item x="1769"/>
        <item x="1437"/>
        <item x="2013"/>
        <item x="469"/>
        <item x="2462"/>
        <item x="2237"/>
        <item x="550"/>
        <item x="472"/>
        <item x="281"/>
        <item x="2217"/>
        <item x="497"/>
        <item x="2108"/>
        <item x="1347"/>
        <item x="692"/>
        <item x="1082"/>
        <item x="242"/>
        <item x="2337"/>
        <item x="905"/>
        <item x="1996"/>
        <item x="2269"/>
        <item x="629"/>
        <item x="1984"/>
        <item x="1981"/>
        <item x="483"/>
        <item x="1299"/>
        <item x="1222"/>
        <item x="1403"/>
        <item x="307"/>
        <item x="1406"/>
        <item x="49"/>
        <item x="21"/>
        <item x="699"/>
        <item x="2096"/>
        <item x="1193"/>
        <item x="1251"/>
        <item x="290"/>
        <item x="2204"/>
        <item x="1752"/>
        <item x="214"/>
        <item x="50"/>
        <item x="350"/>
        <item x="2046"/>
        <item x="85"/>
        <item x="2422"/>
        <item x="2028"/>
        <item x="451"/>
        <item x="2245"/>
        <item x="1977"/>
        <item x="17"/>
        <item x="1560"/>
        <item x="1436"/>
        <item x="2284"/>
        <item x="2291"/>
        <item x="304"/>
        <item x="966"/>
        <item x="1848"/>
        <item x="126"/>
        <item x="1261"/>
        <item x="586"/>
        <item x="681"/>
        <item x="380"/>
        <item x="1770"/>
        <item x="509"/>
        <item x="51"/>
        <item x="816"/>
        <item x="221"/>
        <item x="1413"/>
        <item x="1258"/>
        <item x="2039"/>
        <item x="587"/>
        <item x="409"/>
        <item x="2434"/>
        <item x="1598"/>
        <item x="228"/>
        <item x="473"/>
        <item x="1982"/>
        <item x="2385"/>
        <item x="1179"/>
        <item x="2264"/>
        <item x="609"/>
        <item x="735"/>
        <item x="925"/>
        <item x="2117"/>
        <item x="80"/>
        <item x="1077"/>
        <item x="802"/>
        <item x="2268"/>
        <item x="1365"/>
        <item x="300"/>
        <item x="2097"/>
        <item x="1584"/>
        <item x="170"/>
        <item x="2221"/>
        <item x="742"/>
        <item x="178"/>
        <item x="505"/>
        <item x="481"/>
        <item x="844"/>
        <item x="128"/>
        <item x="1481"/>
        <item x="1052"/>
        <item x="1891"/>
        <item x="1716"/>
        <item x="2316"/>
        <item x="2172"/>
        <item x="405"/>
        <item x="1717"/>
        <item x="1180"/>
        <item x="388"/>
        <item x="561"/>
        <item x="2185"/>
        <item x="891"/>
        <item x="2383"/>
        <item x="498"/>
        <item x="96"/>
        <item x="2487"/>
        <item x="1212"/>
        <item x="1935"/>
        <item x="2349"/>
        <item x="41"/>
        <item x="2471"/>
        <item x="364"/>
        <item x="317"/>
        <item x="2338"/>
        <item x="1115"/>
        <item x="2317"/>
        <item x="622"/>
        <item x="263"/>
        <item x="1229"/>
        <item x="351"/>
        <item x="333"/>
        <item x="1043"/>
        <item x="1241"/>
        <item x="522"/>
        <item x="2365"/>
        <item x="623"/>
        <item x="98"/>
        <item x="840"/>
        <item x="341"/>
        <item x="1867"/>
        <item x="112"/>
        <item x="237"/>
        <item x="1422"/>
        <item x="2408"/>
        <item x="282"/>
        <item x="2224"/>
        <item x="736"/>
        <item x="2127"/>
        <item x="1235"/>
        <item x="2440"/>
        <item x="2409"/>
        <item x="743"/>
        <item x="2205"/>
        <item x="113"/>
        <item x="1802"/>
        <item x="1623"/>
        <item x="343"/>
        <item x="1135"/>
        <item x="1972"/>
        <item x="1629"/>
        <item x="413"/>
        <item x="2274"/>
        <item x="1914"/>
        <item x="2407"/>
        <item x="1141"/>
        <item x="1334"/>
        <item x="2265"/>
        <item x="2186"/>
        <item x="1829"/>
        <item x="1353"/>
        <item x="817"/>
        <item x="2146"/>
        <item x="417"/>
        <item x="1371"/>
        <item x="780"/>
        <item x="2257"/>
        <item x="739"/>
        <item x="1807"/>
        <item x="2060"/>
        <item x="408"/>
        <item x="606"/>
        <item x="2103"/>
        <item x="751"/>
        <item x="487"/>
        <item x="1541"/>
        <item x="246"/>
        <item x="2491"/>
        <item x="1354"/>
        <item x="1338"/>
        <item x="1940"/>
        <item x="428"/>
        <item x="831"/>
        <item x="2156"/>
        <item x="4"/>
        <item x="1044"/>
        <item x="1119"/>
        <item x="555"/>
        <item x="1244"/>
        <item x="2325"/>
        <item x="2310"/>
        <item x="2479"/>
        <item x="93"/>
        <item x="1766"/>
        <item x="1856"/>
        <item x="1547"/>
        <item x="2187"/>
        <item x="1964"/>
        <item x="398"/>
        <item x="2262"/>
        <item x="960"/>
        <item x="369"/>
        <item x="1248"/>
        <item x="926"/>
        <item x="1380"/>
        <item x="1342"/>
        <item x="384"/>
        <item x="970"/>
        <item x="190"/>
        <item x="1399"/>
        <item x="799"/>
        <item x="648"/>
        <item x="342"/>
        <item x="1045"/>
        <item x="1959"/>
        <item x="570"/>
        <item x="777"/>
        <item x="75"/>
        <item x="2398"/>
        <item x="2138"/>
        <item x="2328"/>
        <item x="2285"/>
        <item x="1911"/>
        <item x="1373"/>
        <item x="574"/>
        <item x="381"/>
        <item t="default"/>
      </items>
    </pivotField>
    <pivotField compact="0" showAll="0"/>
    <pivotField dataField="1" compact="0" showAll="0"/>
    <pivotField compact="0" numFmtId="185" showAll="0"/>
    <pivotField compact="0" numFmtId="185" showAll="0"/>
    <pivotField compact="0" numFmtId="185" showAll="0"/>
    <pivotField compact="0" showAll="0">
      <items count="5">
        <item m="1" x="3"/>
        <item x="2"/>
        <item x="1"/>
        <item x="0"/>
        <item t="default"/>
      </items>
    </pivotField>
    <pivotField compact="0" showAll="0"/>
    <pivotField compact="0" showAll="0">
      <items count="4">
        <item x="0"/>
        <item x="2"/>
        <item x="1"/>
        <item t="default"/>
      </items>
    </pivotField>
    <pivotField compact="0" numFmtId="186" showAll="0"/>
    <pivotField compact="0" showAll="0"/>
    <pivotField compact="0" showAll="0">
      <items count="5">
        <item x="2"/>
        <item x="0"/>
        <item x="1"/>
        <item x="3"/>
        <item t="default"/>
      </items>
    </pivotField>
    <pivotField compact="0" showAll="0"/>
  </pivotFields>
  <dataFields count="1">
    <dataField name="Total Units Sold" fld="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8" minRefreshableVersion="3" createdVersion="5" useAutoFormatting="1" compact="0" indent="0" outline="1" compactData="0" outlineData="1" showDrill="1" multipleFieldFilters="0">
  <location ref="A31:A32" firstHeaderRow="1" firstDataRow="1" firstDataCol="0"/>
  <pivotFields count="13">
    <pivotField compact="0" showAll="0">
      <items count="2501">
        <item x="682"/>
        <item x="1206"/>
        <item x="2353"/>
        <item x="565"/>
        <item x="64"/>
        <item x="845"/>
        <item x="884"/>
        <item x="1968"/>
        <item x="1794"/>
        <item x="102"/>
        <item x="257"/>
        <item x="1355"/>
        <item x="1544"/>
        <item x="1239"/>
        <item x="291"/>
        <item x="1529"/>
        <item x="1476"/>
        <item x="714"/>
        <item x="2311"/>
        <item x="1091"/>
        <item x="1326"/>
        <item x="851"/>
        <item x="1356"/>
        <item x="1017"/>
        <item x="635"/>
        <item x="693"/>
        <item x="876"/>
        <item x="397"/>
        <item x="1857"/>
        <item x="2159"/>
        <item x="1732"/>
        <item x="445"/>
        <item x="1447"/>
        <item x="1411"/>
        <item x="1918"/>
        <item x="1020"/>
        <item x="137"/>
        <item x="2167"/>
        <item x="1535"/>
        <item x="1322"/>
        <item x="1254"/>
        <item x="1665"/>
        <item x="1536"/>
        <item x="1451"/>
        <item x="1007"/>
        <item x="800"/>
        <item x="1062"/>
        <item x="572"/>
        <item x="429"/>
        <item x="1969"/>
        <item x="1892"/>
        <item x="1323"/>
        <item x="2171"/>
        <item x="138"/>
        <item x="264"/>
        <item x="243"/>
        <item x="744"/>
        <item x="2056"/>
        <item x="167"/>
        <item x="1441"/>
        <item x="1131"/>
        <item x="1182"/>
        <item x="1881"/>
        <item x="1174"/>
        <item x="771"/>
        <item x="2480"/>
        <item x="370"/>
        <item x="141"/>
        <item x="929"/>
        <item x="2199"/>
        <item x="856"/>
        <item x="394"/>
        <item x="267"/>
        <item x="1364"/>
        <item x="1512"/>
        <item x="803"/>
        <item x="1728"/>
        <item x="2053"/>
        <item x="2173"/>
        <item x="1448"/>
        <item x="1513"/>
        <item x="1333"/>
        <item x="1158"/>
        <item x="1116"/>
        <item x="334"/>
        <item x="641"/>
        <item x="292"/>
        <item x="1009"/>
        <item x="1449"/>
        <item x="5"/>
        <item x="56"/>
        <item x="2453"/>
        <item x="2388"/>
        <item x="1941"/>
        <item x="18"/>
        <item x="2391"/>
        <item x="992"/>
        <item x="174"/>
        <item x="1811"/>
        <item x="619"/>
        <item x="805"/>
        <item x="1187"/>
        <item x="595"/>
        <item x="1485"/>
        <item x="1624"/>
        <item x="1013"/>
        <item x="2301"/>
        <item x="723"/>
        <item x="2109"/>
        <item x="2419"/>
        <item x="2318"/>
        <item x="1569"/>
        <item x="1100"/>
        <item x="755"/>
        <item x="534"/>
        <item x="488"/>
        <item x="458"/>
        <item x="1053"/>
        <item x="2326"/>
        <item x="301"/>
        <item x="403"/>
        <item x="2429"/>
        <item x="906"/>
        <item x="676"/>
        <item x="1588"/>
        <item x="324"/>
        <item x="2014"/>
        <item x="452"/>
        <item x="81"/>
        <item x="1637"/>
        <item x="1148"/>
        <item x="2329"/>
        <item x="694"/>
        <item x="933"/>
        <item x="575"/>
        <item x="2025"/>
        <item x="1191"/>
        <item x="516"/>
        <item x="1545"/>
        <item x="746"/>
        <item x="183"/>
        <item x="184"/>
        <item x="440"/>
        <item x="1593"/>
        <item x="2360"/>
        <item x="1022"/>
        <item x="2242"/>
        <item x="2481"/>
        <item x="2092"/>
        <item x="1842"/>
        <item x="1725"/>
        <item x="12"/>
        <item x="2474"/>
        <item x="560"/>
        <item x="1865"/>
        <item x="1767"/>
        <item x="1522"/>
        <item x="459"/>
        <item x="1563"/>
        <item x="1990"/>
        <item x="1555"/>
        <item x="1721"/>
        <item x="887"/>
        <item x="2054"/>
        <item x="19"/>
        <item x="1357"/>
        <item x="1120"/>
        <item x="1074"/>
        <item x="1108"/>
        <item x="2061"/>
        <item x="2358"/>
        <item x="495"/>
        <item x="94"/>
        <item x="434"/>
        <item x="1893"/>
        <item x="278"/>
        <item x="2110"/>
        <item x="1453"/>
        <item x="1376"/>
        <item x="2309"/>
        <item x="68"/>
        <item x="1037"/>
        <item x="2020"/>
        <item x="198"/>
        <item x="1027"/>
        <item x="400"/>
        <item x="1819"/>
        <item x="2488"/>
        <item x="1849"/>
        <item x="1613"/>
        <item x="2280"/>
        <item x="1294"/>
        <item x="787"/>
        <item x="636"/>
        <item x="1374"/>
        <item x="2266"/>
        <item x="132"/>
        <item x="52"/>
        <item x="325"/>
        <item x="1111"/>
        <item x="1537"/>
        <item x="1906"/>
        <item x="2253"/>
        <item x="1564"/>
        <item x="525"/>
        <item x="633"/>
        <item x="6"/>
        <item x="818"/>
        <item x="899"/>
        <item x="1086"/>
        <item x="197"/>
        <item x="376"/>
        <item x="1362"/>
        <item x="2247"/>
        <item x="1149"/>
        <item x="1601"/>
        <item x="1757"/>
        <item x="1092"/>
        <item x="2093"/>
        <item x="2435"/>
        <item x="467"/>
        <item x="1952"/>
        <item x="1121"/>
        <item x="1936"/>
        <item x="1616"/>
        <item x="2492"/>
        <item x="1843"/>
        <item x="213"/>
        <item x="2308"/>
        <item x="2098"/>
        <item x="1561"/>
        <item x="1101"/>
        <item x="1467"/>
        <item x="1942"/>
        <item x="624"/>
        <item x="510"/>
        <item x="2157"/>
        <item x="2006"/>
        <item x="834"/>
        <item x="2402"/>
        <item x="1884"/>
        <item x="2288"/>
        <item x="1208"/>
        <item x="1366"/>
        <item x="1199"/>
        <item x="1796"/>
        <item x="888"/>
        <item x="2088"/>
        <item x="1468"/>
        <item x="1154"/>
        <item x="296"/>
        <item x="993"/>
        <item x="1608"/>
        <item x="1932"/>
        <item x="1175"/>
        <item x="2007"/>
        <item x="99"/>
        <item x="1579"/>
        <item x="2200"/>
        <item x="1024"/>
        <item x="1145"/>
        <item x="1740"/>
        <item x="737"/>
        <item x="175"/>
        <item x="1018"/>
        <item x="1295"/>
        <item x="157"/>
        <item x="2443"/>
        <item x="1778"/>
        <item x="2399"/>
        <item x="2139"/>
        <item x="1142"/>
        <item x="199"/>
        <item x="2192"/>
        <item x="649"/>
        <item x="807"/>
        <item x="2211"/>
        <item x="206"/>
        <item x="2065"/>
        <item x="596"/>
        <item x="1245"/>
        <item x="2009"/>
        <item x="1314"/>
        <item x="286"/>
        <item x="2255"/>
        <item x="819"/>
        <item x="1630"/>
        <item x="775"/>
        <item x="1400"/>
        <item x="835"/>
        <item x="539"/>
        <item x="1548"/>
        <item x="119"/>
        <item x="1549"/>
        <item x="1132"/>
        <item x="1335"/>
        <item x="2413"/>
        <item x="1204"/>
        <item x="1000"/>
        <item x="1275"/>
        <item x="2031"/>
        <item x="65"/>
        <item x="511"/>
        <item x="1324"/>
        <item x="2248"/>
        <item x="1122"/>
        <item x="1523"/>
        <item x="915"/>
        <item x="1965"/>
        <item x="13"/>
        <item x="1735"/>
        <item x="959"/>
        <item x="1021"/>
        <item x="1830"/>
        <item x="1538"/>
        <item x="1758"/>
        <item x="1939"/>
        <item x="1817"/>
        <item x="2118"/>
        <item x="566"/>
        <item x="604"/>
        <item x="1808"/>
        <item x="375"/>
        <item x="806"/>
        <item x="1176"/>
        <item x="1177"/>
        <item x="687"/>
        <item x="153"/>
        <item x="2142"/>
        <item x="967"/>
        <item x="607"/>
        <item x="764"/>
        <item x="921"/>
        <item x="2130"/>
        <item x="116"/>
        <item x="757"/>
        <item x="26"/>
        <item x="724"/>
        <item x="1242"/>
        <item x="302"/>
        <item x="1070"/>
        <item x="1530"/>
        <item x="2017"/>
        <item x="1707"/>
        <item x="695"/>
        <item x="69"/>
        <item x="544"/>
        <item x="1495"/>
        <item x="2181"/>
        <item x="133"/>
        <item x="1162"/>
        <item x="1924"/>
        <item x="1381"/>
        <item x="689"/>
        <item x="1594"/>
        <item x="1477"/>
        <item x="551"/>
        <item x="788"/>
        <item x="92"/>
        <item x="1315"/>
        <item x="1426"/>
        <item x="1877"/>
        <item x="1501"/>
        <item x="1023"/>
        <item x="1953"/>
        <item x="656"/>
        <item x="2225"/>
        <item x="1507"/>
        <item x="663"/>
        <item x="66"/>
        <item x="811"/>
        <item x="1626"/>
        <item x="2333"/>
        <item x="1346"/>
        <item x="219"/>
        <item x="857"/>
        <item x="182"/>
        <item x="968"/>
        <item x="1661"/>
        <item x="1576"/>
        <item x="326"/>
        <item x="1424"/>
        <item x="386"/>
        <item x="1855"/>
        <item x="1209"/>
        <item x="129"/>
        <item x="1556"/>
        <item x="191"/>
        <item x="1041"/>
        <item x="1434"/>
        <item x="2047"/>
        <item x="1194"/>
        <item x="683"/>
        <item x="1214"/>
        <item x="749"/>
        <item x="668"/>
        <item x="846"/>
        <item x="1675"/>
        <item x="1309"/>
        <item x="2246"/>
        <item x="1117"/>
        <item x="1947"/>
        <item x="1150"/>
        <item x="1688"/>
        <item x="1689"/>
        <item x="2111"/>
        <item x="30"/>
        <item x="1207"/>
        <item x="827"/>
        <item x="2427"/>
        <item x="1619"/>
        <item x="356"/>
        <item x="2212"/>
        <item x="1223"/>
        <item x="1596"/>
        <item x="1029"/>
        <item x="70"/>
        <item x="1435"/>
        <item x="76"/>
        <item x="1305"/>
        <item x="627"/>
        <item x="453"/>
        <item x="86"/>
        <item x="57"/>
        <item x="1839"/>
        <item x="430"/>
        <item x="339"/>
        <item x="1951"/>
        <item x="1780"/>
        <item x="529"/>
        <item x="1999"/>
        <item x="1785"/>
        <item x="2075"/>
        <item x="512"/>
        <item x="2350"/>
        <item x="142"/>
        <item x="1919"/>
        <item x="79"/>
        <item x="1462"/>
        <item x="1170"/>
        <item x="593"/>
        <item x="1783"/>
        <item x="1172"/>
        <item x="1388"/>
        <item x="1597"/>
        <item x="454"/>
        <item x="2105"/>
        <item x="767"/>
        <item x="1151"/>
        <item x="53"/>
        <item x="625"/>
        <item x="1666"/>
        <item x="847"/>
        <item x="1617"/>
        <item x="1008"/>
        <item x="1415"/>
        <item x="327"/>
        <item x="1691"/>
        <item x="460"/>
        <item x="696"/>
        <item x="176"/>
        <item x="27"/>
        <item x="2392"/>
        <item x="1078"/>
        <item x="1644"/>
        <item x="1273"/>
        <item x="2327"/>
        <item x="2389"/>
        <item x="935"/>
        <item x="499"/>
        <item x="920"/>
        <item x="258"/>
        <item x="1325"/>
        <item x="1339"/>
        <item x="1300"/>
        <item x="42"/>
        <item x="576"/>
        <item x="1438"/>
        <item x="1845"/>
        <item x="2249"/>
        <item x="2201"/>
        <item x="2403"/>
        <item x="1539"/>
        <item x="1343"/>
        <item x="1200"/>
        <item x="1903"/>
        <item x="1812"/>
        <item x="500"/>
        <item x="781"/>
        <item x="760"/>
        <item x="1280"/>
        <item x="530"/>
        <item x="1195"/>
        <item x="1937"/>
        <item x="603"/>
        <item x="154"/>
        <item x="2490"/>
        <item x="652"/>
        <item x="2143"/>
        <item x="526"/>
        <item x="1075"/>
        <item x="1885"/>
        <item x="1915"/>
        <item x="1809"/>
        <item x="782"/>
        <item x="895"/>
        <item x="2361"/>
        <item x="82"/>
        <item x="1729"/>
        <item x="1146"/>
        <item x="1284"/>
        <item x="598"/>
        <item x="1859"/>
        <item x="1755"/>
        <item x="540"/>
        <item x="1679"/>
        <item x="318"/>
        <item x="2048"/>
        <item x="2238"/>
        <item x="1454"/>
        <item x="1508"/>
        <item x="1882"/>
        <item x="1138"/>
        <item x="1445"/>
        <item x="907"/>
        <item x="1738"/>
        <item x="2112"/>
        <item x="1232"/>
        <item x="1480"/>
        <item x="1469"/>
        <item x="2372"/>
        <item x="1010"/>
        <item x="67"/>
        <item x="2131"/>
        <item x="700"/>
        <item x="1810"/>
        <item x="365"/>
        <item x="720"/>
        <item x="2446"/>
        <item x="1635"/>
        <item x="247"/>
        <item x="71"/>
        <item x="319"/>
        <item x="2147"/>
        <item x="1760"/>
        <item x="2206"/>
        <item x="1502"/>
        <item x="297"/>
        <item x="1565"/>
        <item x="1581"/>
        <item x="1230"/>
        <item x="2113"/>
        <item x="542"/>
        <item x="2376"/>
        <item x="2160"/>
        <item x="1741"/>
        <item x="1682"/>
        <item x="2227"/>
        <item x="1046"/>
        <item x="630"/>
        <item x="1243"/>
        <item x="2354"/>
        <item x="2272"/>
        <item x="1993"/>
        <item x="32"/>
        <item x="1550"/>
        <item x="2322"/>
        <item x="501"/>
        <item x="1289"/>
        <item x="653"/>
        <item x="229"/>
        <item x="1736"/>
        <item x="1259"/>
        <item x="492"/>
        <item x="2292"/>
        <item x="885"/>
        <item x="1001"/>
        <item x="1463"/>
        <item x="1869"/>
        <item x="2444"/>
        <item x="230"/>
        <item x="721"/>
        <item x="1604"/>
        <item x="776"/>
        <item x="812"/>
        <item x="2312"/>
        <item x="1589"/>
        <item x="1379"/>
        <item x="765"/>
        <item x="139"/>
        <item x="614"/>
        <item x="2297"/>
        <item x="1771"/>
        <item x="1590"/>
        <item x="900"/>
        <item x="1878"/>
        <item x="1215"/>
        <item x="1540"/>
        <item x="961"/>
        <item x="1274"/>
        <item x="2193"/>
        <item x="952"/>
        <item x="2351"/>
        <item x="37"/>
        <item x="1011"/>
        <item x="1316"/>
        <item x="2072"/>
        <item x="1714"/>
        <item x="2400"/>
        <item x="1938"/>
        <item x="23"/>
        <item x="637"/>
        <item x="185"/>
        <item x="868"/>
        <item x="865"/>
        <item x="2319"/>
        <item x="1772"/>
        <item x="2132"/>
        <item x="489"/>
        <item x="114"/>
        <item x="382"/>
        <item x="703"/>
        <item x="1329"/>
        <item x="820"/>
        <item x="1763"/>
        <item x="1711"/>
        <item x="275"/>
        <item x="2414"/>
        <item x="2373"/>
        <item x="455"/>
        <item x="936"/>
        <item x="506"/>
        <item x="33"/>
        <item x="1625"/>
        <item x="308"/>
        <item x="1832"/>
        <item x="1774"/>
        <item x="610"/>
        <item x="1079"/>
        <item x="976"/>
        <item x="1871"/>
        <item x="902"/>
        <item x="1496"/>
        <item x="1894"/>
        <item x="446"/>
        <item x="2436"/>
        <item x="1759"/>
        <item x="1943"/>
        <item x="2428"/>
        <item x="1870"/>
        <item x="1954"/>
        <item x="896"/>
        <item x="852"/>
        <item x="2496"/>
        <item x="1695"/>
        <item x="1872"/>
        <item x="1883"/>
        <item x="344"/>
        <item x="858"/>
        <item x="1240"/>
        <item x="103"/>
        <item x="934"/>
        <item x="2104"/>
        <item x="553"/>
        <item x="2390"/>
        <item x="984"/>
        <item x="401"/>
        <item x="352"/>
        <item x="601"/>
        <item x="1753"/>
        <item x="389"/>
        <item x="2026"/>
        <item x="1281"/>
        <item x="969"/>
        <item x="383"/>
        <item x="461"/>
        <item x="1820"/>
        <item x="1712"/>
        <item x="2299"/>
        <item x="2377"/>
        <item x="1059"/>
        <item x="756"/>
        <item x="1636"/>
        <item x="666"/>
        <item x="2034"/>
        <item x="1775"/>
        <item x="664"/>
        <item x="359"/>
        <item x="2179"/>
        <item x="654"/>
        <item x="2460"/>
        <item x="104"/>
        <item x="1071"/>
        <item x="2404"/>
        <item x="1562"/>
        <item x="594"/>
        <item x="789"/>
        <item x="768"/>
        <item x="2273"/>
        <item x="922"/>
        <item x="345"/>
        <item x="2032"/>
        <item x="2313"/>
        <item x="456"/>
        <item x="2232"/>
        <item x="2121"/>
        <item x="2228"/>
        <item x="1582"/>
        <item x="160"/>
        <item x="1270"/>
        <item x="634"/>
        <item x="259"/>
        <item x="2158"/>
        <item x="946"/>
        <item x="1925"/>
        <item x="2218"/>
        <item x="371"/>
        <item x="747"/>
        <item x="1427"/>
        <item x="346"/>
        <item x="484"/>
        <item x="2278"/>
        <item x="1591"/>
        <item x="234"/>
        <item x="2094"/>
        <item x="311"/>
        <item x="2393"/>
        <item x="877"/>
        <item x="1330"/>
        <item x="222"/>
        <item x="423"/>
        <item x="1672"/>
        <item x="2196"/>
        <item x="2456"/>
        <item x="168"/>
        <item x="2302"/>
        <item x="1605"/>
        <item x="1650"/>
        <item x="981"/>
        <item x="1391"/>
        <item x="2015"/>
        <item x="527"/>
        <item x="1382"/>
        <item x="1818"/>
        <item x="1225"/>
        <item x="1256"/>
        <item x="320"/>
        <item x="1383"/>
        <item x="1276"/>
        <item x="836"/>
        <item x="2250"/>
        <item x="1503"/>
        <item x="1973"/>
        <item x="657"/>
        <item x="1133"/>
        <item x="268"/>
        <item x="617"/>
        <item x="2281"/>
        <item x="2140"/>
        <item x="2468"/>
        <item x="1886"/>
        <item x="1210"/>
        <item x="2040"/>
        <item x="1700"/>
        <item x="2168"/>
        <item x="701"/>
        <item x="1922"/>
        <item x="878"/>
        <item x="669"/>
        <item x="194"/>
        <item x="991"/>
        <item x="1233"/>
        <item x="962"/>
        <item x="592"/>
        <item x="2122"/>
        <item x="2441"/>
        <item x="1557"/>
        <item x="161"/>
        <item x="1152"/>
        <item x="2469"/>
        <item x="2330"/>
        <item x="1520"/>
        <item x="171"/>
        <item x="1367"/>
        <item x="1482"/>
        <item x="1654"/>
        <item x="2394"/>
        <item x="1851"/>
        <item x="2202"/>
        <item x="1646"/>
        <item x="1123"/>
        <item x="897"/>
        <item x="1873"/>
        <item x="2498"/>
        <item x="1063"/>
        <item x="2018"/>
        <item x="677"/>
        <item x="2305"/>
        <item x="971"/>
        <item x="1991"/>
        <item x="1948"/>
        <item x="1887"/>
        <item x="1420"/>
        <item x="1340"/>
        <item x="1439"/>
        <item x="1742"/>
        <item x="513"/>
        <item x="2493"/>
        <item x="1743"/>
        <item x="2362"/>
        <item x="729"/>
        <item x="599"/>
        <item x="2476"/>
        <item x="1789"/>
        <item x="328"/>
        <item x="309"/>
        <item x="543"/>
        <item x="1171"/>
        <item x="1662"/>
        <item x="886"/>
        <item x="54"/>
        <item x="923"/>
        <item x="1718"/>
        <item x="357"/>
        <item x="597"/>
        <item x="337"/>
        <item x="248"/>
        <item x="249"/>
        <item x="1773"/>
        <item x="1840"/>
        <item x="1836"/>
        <item x="1102"/>
        <item x="2366"/>
        <item x="1602"/>
        <item x="40"/>
        <item x="567"/>
        <item x="1384"/>
        <item x="1904"/>
        <item x="541"/>
        <item x="2258"/>
        <item x="1632"/>
        <item x="615"/>
        <item x="2334"/>
        <item x="588"/>
        <item x="276"/>
        <item x="977"/>
        <item x="1014"/>
        <item x="2008"/>
        <item x="2315"/>
        <item x="1143"/>
        <item x="2233"/>
        <item x="2021"/>
        <item x="58"/>
        <item x="1155"/>
        <item x="231"/>
        <item x="1955"/>
        <item x="179"/>
        <item x="59"/>
        <item x="546"/>
        <item x="796"/>
        <item x="1638"/>
        <item x="1498"/>
        <item x="769"/>
        <item x="2062"/>
        <item x="1290"/>
        <item x="715"/>
        <item x="1558"/>
        <item x="745"/>
        <item x="143"/>
        <item x="1163"/>
        <item x="16"/>
        <item x="2457"/>
        <item x="1898"/>
        <item x="1478"/>
        <item x="1464"/>
        <item x="1846"/>
        <item x="1458"/>
        <item x="2347"/>
        <item x="216"/>
        <item x="1559"/>
        <item x="1166"/>
        <item x="2089"/>
        <item x="988"/>
        <item x="931"/>
        <item x="573"/>
        <item x="577"/>
        <item x="2164"/>
        <item x="2215"/>
        <item x="353"/>
        <item x="162"/>
        <item x="38"/>
        <item x="892"/>
        <item x="1669"/>
        <item x="2091"/>
        <item x="1701"/>
        <item x="1673"/>
        <item x="1860"/>
        <item x="220"/>
        <item x="134"/>
        <item x="2489"/>
        <item x="493"/>
        <item x="2323"/>
        <item x="1249"/>
        <item x="948"/>
        <item x="1318"/>
        <item x="608"/>
        <item x="1600"/>
        <item x="115"/>
        <item x="1524"/>
        <item x="562"/>
        <item x="372"/>
        <item x="937"/>
        <item x="1401"/>
        <item x="436"/>
        <item x="390"/>
        <item x="2410"/>
        <item x="2356"/>
        <item x="612"/>
        <item x="485"/>
        <item x="1327"/>
        <item x="1344"/>
        <item x="2485"/>
        <item x="1570"/>
        <item x="645"/>
        <item x="2275"/>
        <item x="1739"/>
        <item x="1858"/>
        <item x="688"/>
        <item x="2000"/>
        <item x="1252"/>
        <item x="314"/>
        <item x="731"/>
        <item x="298"/>
        <item x="2431"/>
        <item x="260"/>
        <item x="1431"/>
        <item x="690"/>
        <item x="650"/>
        <item x="2286"/>
        <item x="169"/>
        <item x="250"/>
        <item x="1310"/>
        <item x="1633"/>
        <item x="1201"/>
        <item x="879"/>
        <item x="1211"/>
        <item x="406"/>
        <item x="556"/>
        <item x="120"/>
        <item x="431"/>
        <item x="1805"/>
        <item x="1966"/>
        <item x="1486"/>
        <item x="2049"/>
        <item x="1923"/>
        <item x="1105"/>
        <item x="620"/>
        <item x="709"/>
        <item x="1139"/>
        <item x="437"/>
        <item x="2477"/>
        <item x="1649"/>
        <item x="1147"/>
        <item x="1692"/>
        <item x="1319"/>
        <item x="938"/>
        <item x="1358"/>
        <item x="1863"/>
        <item x="628"/>
        <item x="1985"/>
        <item x="658"/>
        <item x="1047"/>
        <item x="1492"/>
        <item x="496"/>
        <item x="1888"/>
        <item x="853"/>
        <item x="557"/>
        <item x="2151"/>
        <item x="898"/>
        <item x="2432"/>
        <item x="130"/>
        <item x="1487"/>
        <item x="678"/>
        <item x="1076"/>
        <item x="1895"/>
        <item x="784"/>
        <item x="2415"/>
        <item x="659"/>
        <item x="2293"/>
        <item x="223"/>
        <item x="978"/>
        <item x="462"/>
        <item x="1704"/>
        <item x="1385"/>
        <item x="1087"/>
        <item x="43"/>
        <item x="385"/>
        <item x="1497"/>
        <item x="1651"/>
        <item x="949"/>
        <item x="366"/>
        <item x="631"/>
        <item x="2447"/>
        <item x="1825"/>
        <item x="1639"/>
        <item x="740"/>
        <item x="1136"/>
        <item x="1509"/>
        <item x="2029"/>
        <item x="2208"/>
        <item x="1320"/>
        <item x="1459"/>
        <item x="1641"/>
        <item x="1826"/>
        <item x="2016"/>
        <item x="1348"/>
        <item x="1737"/>
        <item x="2033"/>
        <item x="77"/>
        <item x="235"/>
        <item x="785"/>
        <item x="2239"/>
        <item x="135"/>
        <item x="2442"/>
        <item x="0"/>
        <item x="2374"/>
        <item x="1978"/>
        <item x="1493"/>
        <item x="310"/>
        <item x="1031"/>
        <item x="105"/>
        <item x="1722"/>
        <item x="1620"/>
        <item x="1960"/>
        <item x="402"/>
        <item x="1106"/>
        <item x="859"/>
        <item x="1306"/>
        <item x="979"/>
        <item x="202"/>
        <item x="2135"/>
        <item x="903"/>
        <item x="1188"/>
        <item x="748"/>
        <item x="24"/>
        <item x="1032"/>
        <item x="602"/>
        <item x="1173"/>
        <item x="236"/>
        <item x="2174"/>
        <item x="420"/>
        <item x="238"/>
        <item x="762"/>
        <item x="1902"/>
        <item x="1301"/>
        <item x="1844"/>
        <item x="321"/>
        <item x="734"/>
        <item x="1359"/>
        <item x="186"/>
        <item x="579"/>
        <item x="1129"/>
        <item x="1098"/>
        <item x="1514"/>
        <item x="1219"/>
        <item x="554"/>
        <item x="2085"/>
        <item x="2294"/>
        <item x="1224"/>
        <item x="146"/>
        <item x="1065"/>
        <item x="716"/>
        <item x="642"/>
        <item x="1929"/>
        <item x="2263"/>
        <item x="2076"/>
        <item x="939"/>
        <item x="2287"/>
        <item x="2306"/>
        <item x="1499"/>
        <item x="1531"/>
        <item x="22"/>
        <item x="963"/>
        <item x="1025"/>
        <item x="1933"/>
        <item x="2386"/>
        <item x="2497"/>
        <item x="1676"/>
        <item x="727"/>
        <item x="710"/>
        <item x="1227"/>
        <item x="1386"/>
        <item x="1072"/>
        <item x="1234"/>
        <item x="283"/>
        <item x="2188"/>
        <item x="1190"/>
        <item x="1974"/>
        <item x="1265"/>
        <item x="985"/>
        <item x="2010"/>
        <item x="1875"/>
        <item x="655"/>
        <item x="1202"/>
        <item x="2449"/>
        <item x="1118"/>
        <item x="860"/>
        <item x="2243"/>
        <item x="532"/>
        <item x="1099"/>
        <item x="195"/>
        <item x="2229"/>
        <item x="1183"/>
        <item x="1806"/>
        <item x="552"/>
        <item x="2234"/>
        <item x="2367"/>
        <item x="2339"/>
        <item x="2424"/>
        <item x="1083"/>
        <item x="244"/>
        <item x="2207"/>
        <item x="1095"/>
        <item x="547"/>
        <item x="1546"/>
        <item x="1852"/>
        <item x="2019"/>
        <item x="335"/>
        <item x="34"/>
        <item x="1880"/>
        <item x="880"/>
        <item x="773"/>
        <item x="2063"/>
        <item x="44"/>
        <item x="172"/>
        <item x="548"/>
        <item x="1715"/>
        <item x="908"/>
        <item x="373"/>
        <item x="940"/>
        <item x="1417"/>
        <item x="1542"/>
        <item x="1659"/>
        <item x="1961"/>
        <item x="2437"/>
        <item x="1266"/>
        <item x="1967"/>
        <item x="706"/>
        <item x="1156"/>
        <item x="1164"/>
        <item x="2416"/>
        <item x="1387"/>
        <item x="707"/>
        <item x="1525"/>
        <item x="367"/>
        <item x="1271"/>
        <item x="1028"/>
        <item x="1394"/>
        <item x="1096"/>
        <item x="1066"/>
        <item x="287"/>
        <item x="1203"/>
        <item x="1854"/>
        <item x="1423"/>
        <item x="2136"/>
        <item x="2119"/>
        <item x="1442"/>
        <item x="2042"/>
        <item x="1500"/>
        <item x="1670"/>
        <item x="226"/>
        <item x="881"/>
        <item x="1776"/>
        <item x="1236"/>
        <item x="447"/>
        <item x="1756"/>
        <item x="14"/>
        <item x="1822"/>
        <item x="158"/>
        <item x="1277"/>
        <item x="2267"/>
        <item x="441"/>
        <item x="474"/>
        <item x="1702"/>
        <item x="1488"/>
        <item x="2"/>
        <item x="1747"/>
        <item x="866"/>
        <item x="1220"/>
        <item x="1997"/>
        <item x="1986"/>
        <item x="2189"/>
        <item x="2467"/>
        <item x="25"/>
        <item x="1389"/>
        <item x="1144"/>
        <item x="752"/>
        <item x="1920"/>
        <item x="1443"/>
        <item x="671"/>
        <item x="2412"/>
        <item x="1552"/>
        <item x="1988"/>
        <item x="1460"/>
        <item x="507"/>
        <item x="904"/>
        <item x="424"/>
        <item x="475"/>
        <item x="1575"/>
        <item x="672"/>
        <item x="1609"/>
        <item x="1912"/>
        <item x="87"/>
        <item x="1370"/>
        <item x="1795"/>
        <item x="910"/>
        <item x="2486"/>
        <item x="1994"/>
        <item x="955"/>
        <item x="1876"/>
        <item x="418"/>
        <item x="1566"/>
        <item x="956"/>
        <item x="660"/>
        <item x="1744"/>
        <item x="1140"/>
        <item x="1989"/>
        <item x="239"/>
        <item x="1196"/>
        <item x="1054"/>
        <item x="2148"/>
        <item x="821"/>
        <item x="832"/>
        <item x="1377"/>
        <item x="2378"/>
        <item x="1934"/>
        <item x="517"/>
        <item x="1360"/>
        <item x="1302"/>
        <item x="2068"/>
        <item x="2152"/>
        <item x="632"/>
        <item x="140"/>
        <item x="2244"/>
        <item x="1907"/>
        <item x="2300"/>
        <item x="2084"/>
        <item x="1727"/>
        <item x="1349"/>
        <item x="2450"/>
        <item x="2368"/>
        <item x="395"/>
        <item x="217"/>
        <item x="535"/>
        <item x="518"/>
        <item x="2357"/>
        <item x="2303"/>
        <item x="1634"/>
        <item x="1465"/>
        <item x="1532"/>
        <item x="2012"/>
        <item x="435"/>
        <item x="1321"/>
        <item x="932"/>
        <item x="88"/>
        <item x="2022"/>
        <item x="315"/>
        <item x="377"/>
        <item x="1470"/>
        <item x="1494"/>
        <item x="200"/>
        <item x="661"/>
        <item x="841"/>
        <item x="2137"/>
        <item x="2035"/>
        <item x="1307"/>
        <item x="2307"/>
        <item x="930"/>
        <item x="7"/>
        <item x="618"/>
        <item x="801"/>
        <item x="647"/>
        <item x="482"/>
        <item x="1745"/>
        <item x="1350"/>
        <item x="750"/>
        <item x="2463"/>
        <item x="911"/>
        <item x="347"/>
        <item x="947"/>
        <item x="2043"/>
        <item x="187"/>
        <item x="1126"/>
        <item x="589"/>
        <item x="100"/>
        <item x="1278"/>
        <item x="1471"/>
        <item x="1088"/>
        <item x="828"/>
        <item x="1652"/>
        <item x="425"/>
        <item x="2069"/>
        <item x="1489"/>
        <item x="1533"/>
        <item x="2128"/>
        <item x="916"/>
        <item x="329"/>
        <item x="1253"/>
        <item x="717"/>
        <item x="1726"/>
        <item x="711"/>
        <item x="1979"/>
        <item x="109"/>
        <item x="354"/>
        <item x="1515"/>
        <item x="1272"/>
        <item x="1786"/>
        <item x="254"/>
        <item x="470"/>
        <item x="1585"/>
        <item x="558"/>
        <item x="2420"/>
        <item x="438"/>
        <item x="1472"/>
        <item x="1296"/>
        <item x="673"/>
        <item x="638"/>
        <item x="2235"/>
        <item x="2182"/>
        <item x="72"/>
        <item x="331"/>
        <item x="1790"/>
        <item x="2175"/>
        <item x="1416"/>
        <item x="2194"/>
        <item x="322"/>
        <item x="1905"/>
        <item x="1719"/>
        <item x="1577"/>
        <item x="1262"/>
        <item x="1803"/>
        <item x="1303"/>
        <item x="2219"/>
        <item x="1610"/>
        <item x="1595"/>
        <item x="396"/>
        <item x="889"/>
        <item x="1899"/>
        <item x="523"/>
        <item x="1418"/>
        <item x="209"/>
        <item x="1331"/>
        <item x="813"/>
        <item x="468"/>
        <item x="1395"/>
        <item x="1944"/>
        <item x="1930"/>
        <item x="147"/>
        <item x="1297"/>
        <item x="393"/>
        <item x="2141"/>
        <item x="1837"/>
        <item x="2099"/>
        <item x="1184"/>
        <item x="514"/>
        <item x="502"/>
        <item x="2045"/>
        <item x="1799"/>
        <item x="1015"/>
        <item x="679"/>
        <item x="808"/>
        <item x="1246"/>
        <item x="770"/>
        <item x="391"/>
        <item x="646"/>
        <item x="312"/>
        <item x="1279"/>
        <item x="639"/>
        <item x="508"/>
        <item x="1787"/>
        <item x="1640"/>
        <item x="559"/>
        <item x="1048"/>
        <item x="1690"/>
        <item x="1263"/>
        <item x="684"/>
        <item x="2483"/>
        <item x="998"/>
        <item x="1667"/>
        <item x="927"/>
        <item x="870"/>
        <item x="121"/>
        <item x="533"/>
        <item x="1060"/>
        <item x="974"/>
        <item x="733"/>
        <item x="392"/>
        <item x="3"/>
        <item x="691"/>
        <item x="1684"/>
        <item x="95"/>
        <item x="1372"/>
        <item x="31"/>
        <item x="519"/>
        <item x="1761"/>
        <item x="1067"/>
        <item x="122"/>
        <item x="2270"/>
        <item x="1264"/>
        <item x="28"/>
        <item x="2114"/>
        <item x="738"/>
        <item x="1657"/>
        <item x="1042"/>
        <item x="662"/>
        <item x="1093"/>
        <item x="1791"/>
        <item x="1614"/>
        <item x="2369"/>
        <item x="2470"/>
        <item x="1185"/>
        <item x="288"/>
        <item x="1237"/>
        <item x="941"/>
        <item x="35"/>
        <item x="1516"/>
        <item x="1404"/>
        <item x="1660"/>
        <item x="797"/>
        <item x="1896"/>
        <item x="1392"/>
        <item x="360"/>
        <item x="1137"/>
        <item x="442"/>
        <item x="299"/>
        <item x="2475"/>
        <item x="293"/>
        <item x="890"/>
        <item x="1578"/>
        <item x="2464"/>
        <item x="2465"/>
        <item x="2320"/>
        <item x="1777"/>
        <item x="1797"/>
        <item x="2473"/>
        <item x="1834"/>
        <item x="2304"/>
        <item x="786"/>
        <item x="494"/>
        <item x="972"/>
        <item x="1089"/>
        <item x="1998"/>
        <item x="358"/>
        <item x="1853"/>
        <item x="2023"/>
        <item x="1304"/>
        <item x="1396"/>
        <item x="1483"/>
        <item x="1073"/>
        <item x="1900"/>
        <item x="568"/>
        <item x="1405"/>
        <item x="387"/>
        <item x="2448"/>
        <item x="173"/>
        <item x="156"/>
        <item x="1094"/>
        <item x="2078"/>
        <item x="973"/>
        <item x="1255"/>
        <item x="490"/>
        <item x="2335"/>
        <item x="2210"/>
        <item x="2342"/>
        <item x="626"/>
        <item x="2240"/>
        <item x="871"/>
        <item x="2430"/>
        <item x="210"/>
        <item x="2417"/>
        <item x="2494"/>
        <item x="97"/>
        <item x="1440"/>
        <item x="2133"/>
        <item x="1571"/>
        <item x="2161"/>
        <item x="1664"/>
        <item x="476"/>
        <item x="702"/>
        <item x="571"/>
        <item x="2036"/>
        <item x="294"/>
        <item x="148"/>
        <item x="463"/>
        <item x="177"/>
        <item x="1412"/>
        <item x="1457"/>
        <item x="848"/>
        <item x="261"/>
        <item x="1648"/>
        <item x="2411"/>
        <item x="208"/>
        <item x="251"/>
        <item x="1586"/>
        <item x="924"/>
        <item x="1926"/>
        <item x="269"/>
        <item x="2071"/>
        <item x="255"/>
        <item x="368"/>
        <item x="741"/>
        <item x="1816"/>
        <item x="643"/>
        <item x="1336"/>
        <item x="528"/>
        <item x="2123"/>
        <item x="790"/>
        <item x="2165"/>
        <item x="1956"/>
        <item x="953"/>
        <item x="1677"/>
        <item x="1815"/>
        <item x="1642"/>
        <item x="1970"/>
        <item x="1414"/>
        <item x="1049"/>
        <item x="1696"/>
        <item x="1526"/>
        <item x="986"/>
        <item x="1720"/>
        <item x="2079"/>
        <item x="2066"/>
        <item x="644"/>
        <item x="1627"/>
        <item x="2050"/>
        <item x="1490"/>
        <item x="1628"/>
        <item x="1002"/>
        <item x="1080"/>
        <item x="1693"/>
        <item x="2106"/>
        <item x="83"/>
        <item x="872"/>
        <item x="1186"/>
        <item x="1543"/>
        <item x="1109"/>
        <item x="2458"/>
        <item x="127"/>
        <item x="8"/>
        <item x="415"/>
        <item x="211"/>
        <item x="2484"/>
        <item x="763"/>
        <item x="1913"/>
        <item x="1901"/>
        <item x="305"/>
        <item x="2183"/>
        <item x="1908"/>
        <item x="964"/>
        <item x="758"/>
        <item x="824"/>
        <item x="957"/>
        <item x="825"/>
        <item x="718"/>
        <item x="416"/>
        <item x="1130"/>
        <item x="2343"/>
        <item x="2395"/>
        <item x="2331"/>
        <item x="1055"/>
        <item x="580"/>
        <item x="348"/>
        <item x="60"/>
        <item x="1618"/>
        <item x="2154"/>
        <item x="2082"/>
        <item x="1517"/>
        <item x="55"/>
        <item x="2115"/>
        <item x="1345"/>
        <item x="295"/>
        <item x="2044"/>
        <item x="640"/>
        <item x="2396"/>
        <item x="1112"/>
        <item x="954"/>
        <item x="712"/>
        <item x="917"/>
        <item x="1311"/>
        <item x="477"/>
        <item x="1267"/>
        <item x="1655"/>
        <item x="837"/>
        <item x="1788"/>
        <item x="2213"/>
        <item x="212"/>
        <item x="1312"/>
        <item x="2134"/>
        <item x="958"/>
        <item x="2067"/>
        <item x="854"/>
        <item x="1216"/>
        <item x="778"/>
        <item x="793"/>
        <item x="215"/>
        <item x="2153"/>
        <item x="1949"/>
        <item x="791"/>
        <item x="240"/>
        <item x="1611"/>
        <item x="2073"/>
        <item x="1686"/>
        <item x="1551"/>
        <item x="2074"/>
        <item x="1864"/>
        <item x="2030"/>
        <item x="943"/>
        <item x="224"/>
        <item x="107"/>
        <item x="9"/>
        <item x="605"/>
        <item x="1410"/>
        <item x="479"/>
        <item x="1361"/>
        <item x="1592"/>
        <item x="2282"/>
        <item x="1429"/>
        <item x="1268"/>
        <item x="1337"/>
        <item x="861"/>
        <item x="1687"/>
        <item x="909"/>
        <item x="89"/>
        <item x="2190"/>
        <item x="192"/>
        <item x="772"/>
        <item x="670"/>
        <item x="2203"/>
        <item x="1987"/>
        <item x="1518"/>
        <item x="1527"/>
        <item x="2405"/>
        <item x="464"/>
        <item x="1056"/>
        <item x="1397"/>
        <item x="336"/>
        <item x="1572"/>
        <item x="704"/>
        <item x="84"/>
        <item x="855"/>
        <item x="2344"/>
        <item x="1409"/>
        <item x="421"/>
        <item x="809"/>
        <item x="480"/>
        <item x="110"/>
        <item x="443"/>
        <item x="1036"/>
        <item x="378"/>
        <item x="2107"/>
        <item x="1226"/>
        <item x="1748"/>
        <item x="284"/>
        <item x="1680"/>
        <item x="1868"/>
        <item x="1713"/>
        <item x="849"/>
        <item x="2499"/>
        <item x="2375"/>
        <item x="826"/>
        <item x="503"/>
        <item x="471"/>
        <item x="45"/>
        <item x="651"/>
        <item x="1484"/>
        <item x="1285"/>
        <item x="569"/>
        <item x="1607"/>
        <item x="2289"/>
        <item x="590"/>
        <item x="1847"/>
        <item x="207"/>
        <item x="1835"/>
        <item x="814"/>
        <item x="1643"/>
        <item x="1068"/>
        <item x="989"/>
        <item x="111"/>
        <item x="1746"/>
        <item x="29"/>
        <item x="1455"/>
        <item x="1286"/>
        <item x="520"/>
        <item x="465"/>
        <item x="2387"/>
        <item x="1599"/>
        <item x="270"/>
        <item x="1425"/>
        <item x="279"/>
        <item x="1189"/>
        <item x="1587"/>
        <item x="2459"/>
        <item x="163"/>
        <item x="1510"/>
        <item x="521"/>
        <item x="1909"/>
        <item x="164"/>
        <item x="621"/>
        <item x="1228"/>
        <item x="2370"/>
        <item x="1033"/>
        <item x="732"/>
        <item x="73"/>
        <item x="1897"/>
        <item x="1167"/>
        <item x="549"/>
        <item x="10"/>
        <item x="667"/>
        <item x="2145"/>
        <item x="999"/>
        <item x="2251"/>
        <item x="61"/>
        <item x="289"/>
        <item x="1580"/>
        <item x="726"/>
        <item x="1708"/>
        <item x="265"/>
        <item x="680"/>
        <item x="2124"/>
        <item x="1762"/>
        <item x="1504"/>
        <item x="1030"/>
        <item x="203"/>
        <item x="1084"/>
        <item x="873"/>
        <item x="1697"/>
        <item x="1157"/>
        <item x="2495"/>
        <item x="2259"/>
        <item x="1528"/>
        <item x="990"/>
        <item x="1553"/>
        <item x="1003"/>
        <item x="1430"/>
        <item x="1823"/>
        <item x="256"/>
        <item x="2295"/>
        <item x="1368"/>
        <item x="2057"/>
        <item x="1821"/>
        <item x="2352"/>
        <item x="2279"/>
        <item x="1452"/>
        <item x="1573"/>
        <item x="994"/>
        <item x="728"/>
        <item x="1730"/>
        <item x="613"/>
        <item x="1957"/>
        <item x="189"/>
        <item x="1645"/>
        <item x="730"/>
        <item x="108"/>
        <item x="2169"/>
        <item x="2011"/>
        <item x="2438"/>
        <item x="1950"/>
        <item x="1328"/>
        <item x="1398"/>
        <item x="2155"/>
        <item x="1554"/>
        <item x="2406"/>
        <item x="783"/>
        <item x="2083"/>
        <item x="982"/>
        <item x="942"/>
        <item x="2058"/>
        <item x="1749"/>
        <item x="779"/>
        <item x="1168"/>
        <item x="2166"/>
        <item x="1107"/>
        <item x="1260"/>
        <item x="2001"/>
        <item x="2226"/>
        <item x="1134"/>
        <item x="965"/>
        <item x="504"/>
        <item x="581"/>
        <item x="1879"/>
        <item x="1671"/>
        <item x="117"/>
        <item x="149"/>
        <item x="674"/>
        <item x="754"/>
        <item x="2230"/>
        <item x="1378"/>
        <item x="1257"/>
        <item x="204"/>
        <item x="2363"/>
        <item x="1004"/>
        <item x="2355"/>
        <item x="101"/>
        <item x="2037"/>
        <item x="1927"/>
        <item x="11"/>
        <item x="2216"/>
        <item x="2241"/>
        <item x="2214"/>
        <item x="2314"/>
        <item x="1983"/>
        <item x="1169"/>
        <item x="2038"/>
        <item x="1197"/>
        <item x="232"/>
        <item x="697"/>
        <item x="1012"/>
        <item x="842"/>
        <item x="1198"/>
        <item x="1567"/>
        <item x="1450"/>
        <item x="1341"/>
        <item x="1213"/>
        <item x="1308"/>
        <item x="2236"/>
        <item x="271"/>
        <item x="136"/>
        <item x="995"/>
        <item x="2290"/>
        <item x="1733"/>
        <item x="950"/>
        <item x="611"/>
        <item x="829"/>
        <item x="1583"/>
        <item x="1698"/>
        <item x="131"/>
        <item x="349"/>
        <item x="1408"/>
        <item x="2129"/>
        <item x="1750"/>
        <item x="996"/>
        <item x="2451"/>
        <item x="1375"/>
        <item x="90"/>
        <item x="2144"/>
        <item x="466"/>
        <item x="361"/>
        <item x="1034"/>
        <item x="285"/>
        <item x="181"/>
        <item x="2184"/>
        <item x="2149"/>
        <item x="1705"/>
        <item x="1205"/>
        <item x="705"/>
        <item x="1313"/>
        <item x="1466"/>
        <item x="411"/>
        <item x="1723"/>
        <item x="722"/>
        <item x="766"/>
        <item x="1369"/>
        <item x="46"/>
        <item x="316"/>
        <item x="1850"/>
        <item x="1534"/>
        <item x="2064"/>
        <item x="2461"/>
        <item x="2482"/>
        <item x="1221"/>
        <item x="1647"/>
        <item x="1824"/>
        <item x="2345"/>
        <item x="2425"/>
        <item x="850"/>
        <item x="1754"/>
        <item x="91"/>
        <item x="2176"/>
        <item x="665"/>
        <item x="1838"/>
        <item x="151"/>
        <item x="1491"/>
        <item x="1861"/>
        <item x="407"/>
        <item x="332"/>
        <item x="1127"/>
        <item x="2348"/>
        <item x="1005"/>
        <item x="1685"/>
        <item x="685"/>
        <item x="2324"/>
        <item x="410"/>
        <item x="719"/>
        <item x="1069"/>
        <item x="713"/>
        <item x="2180"/>
        <item x="225"/>
        <item x="1709"/>
        <item x="47"/>
        <item x="1889"/>
        <item x="2445"/>
        <item x="1178"/>
        <item x="2080"/>
        <item x="1124"/>
        <item x="196"/>
        <item x="2086"/>
        <item x="1862"/>
        <item x="1975"/>
        <item x="1874"/>
        <item x="1734"/>
        <item x="159"/>
        <item x="1792"/>
        <item x="20"/>
        <item x="62"/>
        <item x="1683"/>
        <item x="830"/>
        <item x="1247"/>
        <item x="822"/>
        <item x="2070"/>
        <item x="2222"/>
        <item x="1703"/>
        <item x="2271"/>
        <item x="1402"/>
        <item x="1103"/>
        <item x="997"/>
        <item x="78"/>
        <item x="448"/>
        <item x="1779"/>
        <item x="2059"/>
        <item x="1456"/>
        <item x="862"/>
        <item x="1768"/>
        <item x="2002"/>
        <item x="444"/>
        <item x="675"/>
        <item x="2125"/>
        <item x="1125"/>
        <item x="1992"/>
        <item x="1097"/>
        <item x="1419"/>
        <item x="1473"/>
        <item x="252"/>
        <item x="2421"/>
        <item x="1351"/>
        <item x="355"/>
        <item x="1921"/>
        <item x="1432"/>
        <item x="893"/>
        <item x="399"/>
        <item x="2220"/>
        <item x="823"/>
        <item x="1192"/>
        <item x="2051"/>
        <item x="2332"/>
        <item x="2298"/>
        <item x="2170"/>
        <item x="1962"/>
        <item x="1980"/>
        <item x="591"/>
        <item x="2252"/>
        <item x="1521"/>
        <item x="1699"/>
        <item x="2418"/>
        <item x="1945"/>
        <item x="2254"/>
        <item x="582"/>
        <item x="1159"/>
        <item x="753"/>
        <item x="457"/>
        <item x="912"/>
        <item x="867"/>
        <item x="1710"/>
        <item x="1446"/>
        <item x="2478"/>
        <item x="1474"/>
        <item x="419"/>
        <item x="1110"/>
        <item x="2439"/>
        <item x="2223"/>
        <item x="313"/>
        <item x="362"/>
        <item x="1428"/>
        <item x="1653"/>
        <item x="1656"/>
        <item x="2454"/>
        <item x="1479"/>
        <item x="201"/>
        <item x="524"/>
        <item x="432"/>
        <item x="1282"/>
        <item x="123"/>
        <item x="1444"/>
        <item x="1390"/>
        <item x="48"/>
        <item x="426"/>
        <item x="944"/>
        <item x="874"/>
        <item x="583"/>
        <item x="1751"/>
        <item x="124"/>
        <item x="882"/>
        <item x="277"/>
        <item x="918"/>
        <item x="578"/>
        <item x="205"/>
        <item x="838"/>
        <item x="810"/>
        <item x="1317"/>
        <item x="584"/>
        <item x="515"/>
        <item x="863"/>
        <item x="2452"/>
        <item x="1928"/>
        <item x="798"/>
        <item x="1706"/>
        <item x="839"/>
        <item x="1800"/>
        <item x="913"/>
        <item x="1269"/>
        <item x="1931"/>
        <item x="338"/>
        <item x="833"/>
        <item x="2052"/>
        <item x="2397"/>
        <item x="1026"/>
        <item x="698"/>
        <item x="1971"/>
        <item x="2197"/>
        <item x="2024"/>
        <item x="106"/>
        <item x="2379"/>
        <item x="2150"/>
        <item x="439"/>
        <item x="1160"/>
        <item x="1113"/>
        <item x="1298"/>
        <item x="1916"/>
        <item x="1574"/>
        <item x="74"/>
        <item x="2371"/>
        <item x="1291"/>
        <item x="1217"/>
        <item x="218"/>
        <item x="1050"/>
        <item x="987"/>
        <item x="2077"/>
        <item x="1161"/>
        <item x="531"/>
        <item x="759"/>
        <item x="1615"/>
        <item x="2472"/>
        <item x="2433"/>
        <item x="374"/>
        <item x="2191"/>
        <item x="1332"/>
        <item x="1841"/>
        <item x="1461"/>
        <item x="1505"/>
        <item x="1061"/>
        <item x="951"/>
        <item x="2209"/>
        <item x="2081"/>
        <item x="1995"/>
        <item x="266"/>
        <item x="1250"/>
        <item x="1283"/>
        <item x="2003"/>
        <item x="2177"/>
        <item x="1910"/>
        <item x="1793"/>
        <item x="2384"/>
        <item x="1039"/>
        <item x="1519"/>
        <item x="1668"/>
        <item x="2041"/>
        <item x="983"/>
        <item x="272"/>
        <item x="914"/>
        <item x="1694"/>
        <item x="2336"/>
        <item x="2321"/>
        <item x="1663"/>
        <item x="2100"/>
        <item x="1287"/>
        <item x="2095"/>
        <item x="2283"/>
        <item x="792"/>
        <item x="1238"/>
        <item x="144"/>
        <item x="2261"/>
        <item x="1407"/>
        <item x="2126"/>
        <item x="1433"/>
        <item x="536"/>
        <item x="1603"/>
        <item x="1866"/>
        <item x="241"/>
        <item x="2195"/>
        <item x="227"/>
        <item x="1016"/>
        <item x="1606"/>
        <item x="1153"/>
        <item x="1038"/>
        <item x="1035"/>
        <item x="404"/>
        <item x="2055"/>
        <item x="63"/>
        <item x="188"/>
        <item x="804"/>
        <item x="1612"/>
        <item x="1085"/>
        <item x="1946"/>
        <item x="1165"/>
        <item x="478"/>
        <item x="600"/>
        <item x="975"/>
        <item x="486"/>
        <item x="323"/>
        <item x="2340"/>
        <item x="433"/>
        <item x="1621"/>
        <item x="945"/>
        <item x="2380"/>
        <item x="412"/>
        <item x="1040"/>
        <item x="864"/>
        <item x="2120"/>
        <item x="330"/>
        <item x="875"/>
        <item x="1352"/>
        <item x="273"/>
        <item x="2381"/>
        <item x="2296"/>
        <item x="2260"/>
        <item x="1813"/>
        <item x="2231"/>
        <item x="1421"/>
        <item x="1631"/>
        <item x="1764"/>
        <item x="165"/>
        <item x="1976"/>
        <item x="2466"/>
        <item x="118"/>
        <item x="686"/>
        <item x="2364"/>
        <item x="1"/>
        <item x="1104"/>
        <item x="2256"/>
        <item x="363"/>
        <item x="427"/>
        <item x="883"/>
        <item x="1724"/>
        <item x="1081"/>
        <item x="1057"/>
        <item x="2178"/>
        <item x="2382"/>
        <item x="1781"/>
        <item x="919"/>
        <item x="1963"/>
        <item x="2198"/>
        <item x="39"/>
        <item x="414"/>
        <item x="2423"/>
        <item x="245"/>
        <item x="2341"/>
        <item x="815"/>
        <item x="152"/>
        <item x="1181"/>
        <item x="563"/>
        <item x="928"/>
        <item x="1231"/>
        <item x="2162"/>
        <item x="166"/>
        <item x="449"/>
        <item x="794"/>
        <item x="2277"/>
        <item x="1731"/>
        <item x="233"/>
        <item x="1958"/>
        <item x="1890"/>
        <item x="1051"/>
        <item x="491"/>
        <item x="1475"/>
        <item x="708"/>
        <item x="537"/>
        <item x="585"/>
        <item x="379"/>
        <item x="2401"/>
        <item x="2101"/>
        <item x="155"/>
        <item x="1568"/>
        <item x="843"/>
        <item x="193"/>
        <item x="1393"/>
        <item x="1006"/>
        <item x="145"/>
        <item x="180"/>
        <item x="450"/>
        <item x="1827"/>
        <item x="1506"/>
        <item x="2455"/>
        <item x="2346"/>
        <item x="262"/>
        <item x="2004"/>
        <item x="1363"/>
        <item x="2163"/>
        <item x="761"/>
        <item x="1622"/>
        <item x="2005"/>
        <item x="1058"/>
        <item x="1782"/>
        <item x="1765"/>
        <item x="1828"/>
        <item x="306"/>
        <item x="2102"/>
        <item x="774"/>
        <item x="15"/>
        <item x="1114"/>
        <item x="1218"/>
        <item x="564"/>
        <item x="2027"/>
        <item x="1288"/>
        <item x="1511"/>
        <item x="1678"/>
        <item x="2276"/>
        <item x="2116"/>
        <item x="980"/>
        <item x="1292"/>
        <item x="1019"/>
        <item x="1128"/>
        <item x="795"/>
        <item x="1674"/>
        <item x="1801"/>
        <item x="1064"/>
        <item x="1917"/>
        <item x="1784"/>
        <item x="1831"/>
        <item x="1658"/>
        <item x="2359"/>
        <item x="2087"/>
        <item x="901"/>
        <item x="1814"/>
        <item x="125"/>
        <item x="1804"/>
        <item x="1833"/>
        <item x="616"/>
        <item x="340"/>
        <item x="253"/>
        <item x="538"/>
        <item x="725"/>
        <item x="36"/>
        <item x="303"/>
        <item x="894"/>
        <item x="422"/>
        <item x="1090"/>
        <item x="1681"/>
        <item x="150"/>
        <item x="869"/>
        <item x="274"/>
        <item x="2090"/>
        <item x="2426"/>
        <item x="545"/>
        <item x="1798"/>
        <item x="280"/>
        <item x="1293"/>
        <item x="1769"/>
        <item x="1437"/>
        <item x="2013"/>
        <item x="469"/>
        <item x="2462"/>
        <item x="2237"/>
        <item x="550"/>
        <item x="472"/>
        <item x="281"/>
        <item x="2217"/>
        <item x="497"/>
        <item x="2108"/>
        <item x="1347"/>
        <item x="692"/>
        <item x="1082"/>
        <item x="242"/>
        <item x="2337"/>
        <item x="905"/>
        <item x="1996"/>
        <item x="2269"/>
        <item x="629"/>
        <item x="1984"/>
        <item x="1981"/>
        <item x="483"/>
        <item x="1299"/>
        <item x="1222"/>
        <item x="1403"/>
        <item x="307"/>
        <item x="1406"/>
        <item x="49"/>
        <item x="21"/>
        <item x="699"/>
        <item x="2096"/>
        <item x="1193"/>
        <item x="1251"/>
        <item x="290"/>
        <item x="2204"/>
        <item x="1752"/>
        <item x="214"/>
        <item x="50"/>
        <item x="350"/>
        <item x="2046"/>
        <item x="85"/>
        <item x="2422"/>
        <item x="2028"/>
        <item x="451"/>
        <item x="2245"/>
        <item x="1977"/>
        <item x="17"/>
        <item x="1560"/>
        <item x="1436"/>
        <item x="2284"/>
        <item x="2291"/>
        <item x="304"/>
        <item x="966"/>
        <item x="1848"/>
        <item x="126"/>
        <item x="1261"/>
        <item x="586"/>
        <item x="681"/>
        <item x="380"/>
        <item x="1770"/>
        <item x="509"/>
        <item x="51"/>
        <item x="816"/>
        <item x="221"/>
        <item x="1413"/>
        <item x="1258"/>
        <item x="2039"/>
        <item x="587"/>
        <item x="409"/>
        <item x="2434"/>
        <item x="1598"/>
        <item x="228"/>
        <item x="473"/>
        <item x="1982"/>
        <item x="2385"/>
        <item x="1179"/>
        <item x="2264"/>
        <item x="609"/>
        <item x="735"/>
        <item x="925"/>
        <item x="2117"/>
        <item x="80"/>
        <item x="1077"/>
        <item x="802"/>
        <item x="2268"/>
        <item x="1365"/>
        <item x="300"/>
        <item x="2097"/>
        <item x="1584"/>
        <item x="170"/>
        <item x="2221"/>
        <item x="742"/>
        <item x="178"/>
        <item x="505"/>
        <item x="481"/>
        <item x="844"/>
        <item x="128"/>
        <item x="1481"/>
        <item x="1052"/>
        <item x="1891"/>
        <item x="1716"/>
        <item x="2316"/>
        <item x="2172"/>
        <item x="405"/>
        <item x="1717"/>
        <item x="1180"/>
        <item x="388"/>
        <item x="561"/>
        <item x="2185"/>
        <item x="891"/>
        <item x="2383"/>
        <item x="498"/>
        <item x="96"/>
        <item x="2487"/>
        <item x="1212"/>
        <item x="1935"/>
        <item x="2349"/>
        <item x="41"/>
        <item x="2471"/>
        <item x="364"/>
        <item x="317"/>
        <item x="2338"/>
        <item x="1115"/>
        <item x="2317"/>
        <item x="622"/>
        <item x="263"/>
        <item x="1229"/>
        <item x="351"/>
        <item x="333"/>
        <item x="1043"/>
        <item x="1241"/>
        <item x="522"/>
        <item x="2365"/>
        <item x="623"/>
        <item x="98"/>
        <item x="840"/>
        <item x="341"/>
        <item x="1867"/>
        <item x="112"/>
        <item x="237"/>
        <item x="1422"/>
        <item x="2408"/>
        <item x="282"/>
        <item x="2224"/>
        <item x="736"/>
        <item x="2127"/>
        <item x="1235"/>
        <item x="2440"/>
        <item x="2409"/>
        <item x="743"/>
        <item x="2205"/>
        <item x="113"/>
        <item x="1802"/>
        <item x="1623"/>
        <item x="343"/>
        <item x="1135"/>
        <item x="1972"/>
        <item x="1629"/>
        <item x="413"/>
        <item x="2274"/>
        <item x="1914"/>
        <item x="2407"/>
        <item x="1141"/>
        <item x="1334"/>
        <item x="2265"/>
        <item x="2186"/>
        <item x="1829"/>
        <item x="1353"/>
        <item x="817"/>
        <item x="2146"/>
        <item x="417"/>
        <item x="1371"/>
        <item x="780"/>
        <item x="2257"/>
        <item x="739"/>
        <item x="1807"/>
        <item x="2060"/>
        <item x="408"/>
        <item x="606"/>
        <item x="2103"/>
        <item x="751"/>
        <item x="487"/>
        <item x="1541"/>
        <item x="246"/>
        <item x="2491"/>
        <item x="1354"/>
        <item x="1338"/>
        <item x="1940"/>
        <item x="428"/>
        <item x="831"/>
        <item x="2156"/>
        <item x="4"/>
        <item x="1044"/>
        <item x="1119"/>
        <item x="555"/>
        <item x="1244"/>
        <item x="2325"/>
        <item x="2310"/>
        <item x="2479"/>
        <item x="93"/>
        <item x="1766"/>
        <item x="1856"/>
        <item x="1547"/>
        <item x="2187"/>
        <item x="1964"/>
        <item x="398"/>
        <item x="2262"/>
        <item x="960"/>
        <item x="369"/>
        <item x="1248"/>
        <item x="926"/>
        <item x="1380"/>
        <item x="1342"/>
        <item x="384"/>
        <item x="970"/>
        <item x="190"/>
        <item x="1399"/>
        <item x="799"/>
        <item x="648"/>
        <item x="342"/>
        <item x="1045"/>
        <item x="1959"/>
        <item x="570"/>
        <item x="777"/>
        <item x="75"/>
        <item x="2398"/>
        <item x="2138"/>
        <item x="2328"/>
        <item x="2285"/>
        <item x="1911"/>
        <item x="1373"/>
        <item x="574"/>
        <item x="381"/>
        <item t="default"/>
      </items>
    </pivotField>
    <pivotField compact="0" showAll="0"/>
    <pivotField compact="0" showAll="0"/>
    <pivotField compact="0" numFmtId="185" showAll="0"/>
    <pivotField compact="0" numFmtId="185" showAll="0"/>
    <pivotField dataField="1" compact="0" numFmtId="185" showAll="0"/>
    <pivotField compact="0" showAll="0">
      <items count="5">
        <item m="1" x="3"/>
        <item x="2"/>
        <item x="1"/>
        <item x="0"/>
        <item t="default"/>
      </items>
    </pivotField>
    <pivotField compact="0" showAll="0"/>
    <pivotField compact="0" showAll="0">
      <items count="4">
        <item x="0"/>
        <item x="2"/>
        <item x="1"/>
        <item t="default"/>
      </items>
    </pivotField>
    <pivotField compact="0" numFmtId="186" showAll="0"/>
    <pivotField compact="0" showAll="0"/>
    <pivotField compact="0" showAll="0">
      <items count="5">
        <item x="2"/>
        <item x="0"/>
        <item x="1"/>
        <item x="3"/>
        <item t="default"/>
      </items>
    </pivotField>
    <pivotField compact="0" showAll="0"/>
  </pivotFields>
  <dataFields count="1">
    <dataField name="Total Gross Profit" fld="5" baseField="0" baseItem="0" numFmtId="182"/>
  </dataFields>
  <formats count="1">
    <format dxfId="2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8" minRefreshableVersion="3" createdVersion="5" useAutoFormatting="1" compact="0" indent="0" outline="1" compactData="0" outlineData="1" showDrill="1" multipleFieldFilters="0" chartFormat="6">
  <location ref="D1:E8" firstHeaderRow="1" firstDataRow="1" firstDataCol="1"/>
  <pivotFields count="13">
    <pivotField compact="0" showAll="0">
      <items count="2501">
        <item x="682"/>
        <item x="1206"/>
        <item x="2353"/>
        <item x="565"/>
        <item x="64"/>
        <item x="845"/>
        <item x="884"/>
        <item x="1968"/>
        <item x="1794"/>
        <item x="102"/>
        <item x="257"/>
        <item x="1355"/>
        <item x="1544"/>
        <item x="1239"/>
        <item x="291"/>
        <item x="1529"/>
        <item x="1476"/>
        <item x="714"/>
        <item x="2311"/>
        <item x="1091"/>
        <item x="1326"/>
        <item x="851"/>
        <item x="1356"/>
        <item x="1017"/>
        <item x="635"/>
        <item x="693"/>
        <item x="876"/>
        <item x="397"/>
        <item x="1857"/>
        <item x="2159"/>
        <item x="1732"/>
        <item x="445"/>
        <item x="1447"/>
        <item x="1411"/>
        <item x="1918"/>
        <item x="1020"/>
        <item x="137"/>
        <item x="2167"/>
        <item x="1535"/>
        <item x="1322"/>
        <item x="1254"/>
        <item x="1665"/>
        <item x="1536"/>
        <item x="1451"/>
        <item x="1007"/>
        <item x="800"/>
        <item x="1062"/>
        <item x="572"/>
        <item x="429"/>
        <item x="1969"/>
        <item x="1892"/>
        <item x="1323"/>
        <item x="2171"/>
        <item x="138"/>
        <item x="264"/>
        <item x="243"/>
        <item x="744"/>
        <item x="2056"/>
        <item x="167"/>
        <item x="1441"/>
        <item x="1131"/>
        <item x="1182"/>
        <item x="1881"/>
        <item x="1174"/>
        <item x="771"/>
        <item x="2480"/>
        <item x="370"/>
        <item x="141"/>
        <item x="929"/>
        <item x="2199"/>
        <item x="856"/>
        <item x="394"/>
        <item x="267"/>
        <item x="1364"/>
        <item x="1512"/>
        <item x="803"/>
        <item x="1728"/>
        <item x="2053"/>
        <item x="2173"/>
        <item x="1448"/>
        <item x="1513"/>
        <item x="1333"/>
        <item x="1158"/>
        <item x="1116"/>
        <item x="334"/>
        <item x="641"/>
        <item x="292"/>
        <item x="1009"/>
        <item x="1449"/>
        <item x="5"/>
        <item x="56"/>
        <item x="2453"/>
        <item x="2388"/>
        <item x="1941"/>
        <item x="18"/>
        <item x="2391"/>
        <item x="992"/>
        <item x="174"/>
        <item x="1811"/>
        <item x="619"/>
        <item x="805"/>
        <item x="1187"/>
        <item x="595"/>
        <item x="1485"/>
        <item x="1624"/>
        <item x="1013"/>
        <item x="2301"/>
        <item x="723"/>
        <item x="2109"/>
        <item x="2419"/>
        <item x="2318"/>
        <item x="1569"/>
        <item x="1100"/>
        <item x="755"/>
        <item x="534"/>
        <item x="488"/>
        <item x="458"/>
        <item x="1053"/>
        <item x="2326"/>
        <item x="301"/>
        <item x="403"/>
        <item x="2429"/>
        <item x="906"/>
        <item x="676"/>
        <item x="1588"/>
        <item x="324"/>
        <item x="2014"/>
        <item x="452"/>
        <item x="81"/>
        <item x="1637"/>
        <item x="1148"/>
        <item x="2329"/>
        <item x="694"/>
        <item x="933"/>
        <item x="575"/>
        <item x="2025"/>
        <item x="1191"/>
        <item x="516"/>
        <item x="1545"/>
        <item x="746"/>
        <item x="183"/>
        <item x="184"/>
        <item x="440"/>
        <item x="1593"/>
        <item x="2360"/>
        <item x="1022"/>
        <item x="2242"/>
        <item x="2481"/>
        <item x="2092"/>
        <item x="1842"/>
        <item x="1725"/>
        <item x="12"/>
        <item x="2474"/>
        <item x="560"/>
        <item x="1865"/>
        <item x="1767"/>
        <item x="1522"/>
        <item x="459"/>
        <item x="1563"/>
        <item x="1990"/>
        <item x="1555"/>
        <item x="1721"/>
        <item x="887"/>
        <item x="2054"/>
        <item x="19"/>
        <item x="1357"/>
        <item x="1120"/>
        <item x="1074"/>
        <item x="1108"/>
        <item x="2061"/>
        <item x="2358"/>
        <item x="495"/>
        <item x="94"/>
        <item x="434"/>
        <item x="1893"/>
        <item x="278"/>
        <item x="2110"/>
        <item x="1453"/>
        <item x="1376"/>
        <item x="2309"/>
        <item x="68"/>
        <item x="1037"/>
        <item x="2020"/>
        <item x="198"/>
        <item x="1027"/>
        <item x="400"/>
        <item x="1819"/>
        <item x="2488"/>
        <item x="1849"/>
        <item x="1613"/>
        <item x="2280"/>
        <item x="1294"/>
        <item x="787"/>
        <item x="636"/>
        <item x="1374"/>
        <item x="2266"/>
        <item x="132"/>
        <item x="52"/>
        <item x="325"/>
        <item x="1111"/>
        <item x="1537"/>
        <item x="1906"/>
        <item x="2253"/>
        <item x="1564"/>
        <item x="525"/>
        <item x="633"/>
        <item x="6"/>
        <item x="818"/>
        <item x="899"/>
        <item x="1086"/>
        <item x="197"/>
        <item x="376"/>
        <item x="1362"/>
        <item x="2247"/>
        <item x="1149"/>
        <item x="1601"/>
        <item x="1757"/>
        <item x="1092"/>
        <item x="2093"/>
        <item x="2435"/>
        <item x="467"/>
        <item x="1952"/>
        <item x="1121"/>
        <item x="1936"/>
        <item x="1616"/>
        <item x="2492"/>
        <item x="1843"/>
        <item x="213"/>
        <item x="2308"/>
        <item x="2098"/>
        <item x="1561"/>
        <item x="1101"/>
        <item x="1467"/>
        <item x="1942"/>
        <item x="624"/>
        <item x="510"/>
        <item x="2157"/>
        <item x="2006"/>
        <item x="834"/>
        <item x="2402"/>
        <item x="1884"/>
        <item x="2288"/>
        <item x="1208"/>
        <item x="1366"/>
        <item x="1199"/>
        <item x="1796"/>
        <item x="888"/>
        <item x="2088"/>
        <item x="1468"/>
        <item x="1154"/>
        <item x="296"/>
        <item x="993"/>
        <item x="1608"/>
        <item x="1932"/>
        <item x="1175"/>
        <item x="2007"/>
        <item x="99"/>
        <item x="1579"/>
        <item x="2200"/>
        <item x="1024"/>
        <item x="1145"/>
        <item x="1740"/>
        <item x="737"/>
        <item x="175"/>
        <item x="1018"/>
        <item x="1295"/>
        <item x="157"/>
        <item x="2443"/>
        <item x="1778"/>
        <item x="2399"/>
        <item x="2139"/>
        <item x="1142"/>
        <item x="199"/>
        <item x="2192"/>
        <item x="649"/>
        <item x="807"/>
        <item x="2211"/>
        <item x="206"/>
        <item x="2065"/>
        <item x="596"/>
        <item x="1245"/>
        <item x="2009"/>
        <item x="1314"/>
        <item x="286"/>
        <item x="2255"/>
        <item x="819"/>
        <item x="1630"/>
        <item x="775"/>
        <item x="1400"/>
        <item x="835"/>
        <item x="539"/>
        <item x="1548"/>
        <item x="119"/>
        <item x="1549"/>
        <item x="1132"/>
        <item x="1335"/>
        <item x="2413"/>
        <item x="1204"/>
        <item x="1000"/>
        <item x="1275"/>
        <item x="2031"/>
        <item x="65"/>
        <item x="511"/>
        <item x="1324"/>
        <item x="2248"/>
        <item x="1122"/>
        <item x="1523"/>
        <item x="915"/>
        <item x="1965"/>
        <item x="13"/>
        <item x="1735"/>
        <item x="959"/>
        <item x="1021"/>
        <item x="1830"/>
        <item x="1538"/>
        <item x="1758"/>
        <item x="1939"/>
        <item x="1817"/>
        <item x="2118"/>
        <item x="566"/>
        <item x="604"/>
        <item x="1808"/>
        <item x="375"/>
        <item x="806"/>
        <item x="1176"/>
        <item x="1177"/>
        <item x="687"/>
        <item x="153"/>
        <item x="2142"/>
        <item x="967"/>
        <item x="607"/>
        <item x="764"/>
        <item x="921"/>
        <item x="2130"/>
        <item x="116"/>
        <item x="757"/>
        <item x="26"/>
        <item x="724"/>
        <item x="1242"/>
        <item x="302"/>
        <item x="1070"/>
        <item x="1530"/>
        <item x="2017"/>
        <item x="1707"/>
        <item x="695"/>
        <item x="69"/>
        <item x="544"/>
        <item x="1495"/>
        <item x="2181"/>
        <item x="133"/>
        <item x="1162"/>
        <item x="1924"/>
        <item x="1381"/>
        <item x="689"/>
        <item x="1594"/>
        <item x="1477"/>
        <item x="551"/>
        <item x="788"/>
        <item x="92"/>
        <item x="1315"/>
        <item x="1426"/>
        <item x="1877"/>
        <item x="1501"/>
        <item x="1023"/>
        <item x="1953"/>
        <item x="656"/>
        <item x="2225"/>
        <item x="1507"/>
        <item x="663"/>
        <item x="66"/>
        <item x="811"/>
        <item x="1626"/>
        <item x="2333"/>
        <item x="1346"/>
        <item x="219"/>
        <item x="857"/>
        <item x="182"/>
        <item x="968"/>
        <item x="1661"/>
        <item x="1576"/>
        <item x="326"/>
        <item x="1424"/>
        <item x="386"/>
        <item x="1855"/>
        <item x="1209"/>
        <item x="129"/>
        <item x="1556"/>
        <item x="191"/>
        <item x="1041"/>
        <item x="1434"/>
        <item x="2047"/>
        <item x="1194"/>
        <item x="683"/>
        <item x="1214"/>
        <item x="749"/>
        <item x="668"/>
        <item x="846"/>
        <item x="1675"/>
        <item x="1309"/>
        <item x="2246"/>
        <item x="1117"/>
        <item x="1947"/>
        <item x="1150"/>
        <item x="1688"/>
        <item x="1689"/>
        <item x="2111"/>
        <item x="30"/>
        <item x="1207"/>
        <item x="827"/>
        <item x="2427"/>
        <item x="1619"/>
        <item x="356"/>
        <item x="2212"/>
        <item x="1223"/>
        <item x="1596"/>
        <item x="1029"/>
        <item x="70"/>
        <item x="1435"/>
        <item x="76"/>
        <item x="1305"/>
        <item x="627"/>
        <item x="453"/>
        <item x="86"/>
        <item x="57"/>
        <item x="1839"/>
        <item x="430"/>
        <item x="339"/>
        <item x="1951"/>
        <item x="1780"/>
        <item x="529"/>
        <item x="1999"/>
        <item x="1785"/>
        <item x="2075"/>
        <item x="512"/>
        <item x="2350"/>
        <item x="142"/>
        <item x="1919"/>
        <item x="79"/>
        <item x="1462"/>
        <item x="1170"/>
        <item x="593"/>
        <item x="1783"/>
        <item x="1172"/>
        <item x="1388"/>
        <item x="1597"/>
        <item x="454"/>
        <item x="2105"/>
        <item x="767"/>
        <item x="1151"/>
        <item x="53"/>
        <item x="625"/>
        <item x="1666"/>
        <item x="847"/>
        <item x="1617"/>
        <item x="1008"/>
        <item x="1415"/>
        <item x="327"/>
        <item x="1691"/>
        <item x="460"/>
        <item x="696"/>
        <item x="176"/>
        <item x="27"/>
        <item x="2392"/>
        <item x="1078"/>
        <item x="1644"/>
        <item x="1273"/>
        <item x="2327"/>
        <item x="2389"/>
        <item x="935"/>
        <item x="499"/>
        <item x="920"/>
        <item x="258"/>
        <item x="1325"/>
        <item x="1339"/>
        <item x="1300"/>
        <item x="42"/>
        <item x="576"/>
        <item x="1438"/>
        <item x="1845"/>
        <item x="2249"/>
        <item x="2201"/>
        <item x="2403"/>
        <item x="1539"/>
        <item x="1343"/>
        <item x="1200"/>
        <item x="1903"/>
        <item x="1812"/>
        <item x="500"/>
        <item x="781"/>
        <item x="760"/>
        <item x="1280"/>
        <item x="530"/>
        <item x="1195"/>
        <item x="1937"/>
        <item x="603"/>
        <item x="154"/>
        <item x="2490"/>
        <item x="652"/>
        <item x="2143"/>
        <item x="526"/>
        <item x="1075"/>
        <item x="1885"/>
        <item x="1915"/>
        <item x="1809"/>
        <item x="782"/>
        <item x="895"/>
        <item x="2361"/>
        <item x="82"/>
        <item x="1729"/>
        <item x="1146"/>
        <item x="1284"/>
        <item x="598"/>
        <item x="1859"/>
        <item x="1755"/>
        <item x="540"/>
        <item x="1679"/>
        <item x="318"/>
        <item x="2048"/>
        <item x="2238"/>
        <item x="1454"/>
        <item x="1508"/>
        <item x="1882"/>
        <item x="1138"/>
        <item x="1445"/>
        <item x="907"/>
        <item x="1738"/>
        <item x="2112"/>
        <item x="1232"/>
        <item x="1480"/>
        <item x="1469"/>
        <item x="2372"/>
        <item x="1010"/>
        <item x="67"/>
        <item x="2131"/>
        <item x="700"/>
        <item x="1810"/>
        <item x="365"/>
        <item x="720"/>
        <item x="2446"/>
        <item x="1635"/>
        <item x="247"/>
        <item x="71"/>
        <item x="319"/>
        <item x="2147"/>
        <item x="1760"/>
        <item x="2206"/>
        <item x="1502"/>
        <item x="297"/>
        <item x="1565"/>
        <item x="1581"/>
        <item x="1230"/>
        <item x="2113"/>
        <item x="542"/>
        <item x="2376"/>
        <item x="2160"/>
        <item x="1741"/>
        <item x="1682"/>
        <item x="2227"/>
        <item x="1046"/>
        <item x="630"/>
        <item x="1243"/>
        <item x="2354"/>
        <item x="2272"/>
        <item x="1993"/>
        <item x="32"/>
        <item x="1550"/>
        <item x="2322"/>
        <item x="501"/>
        <item x="1289"/>
        <item x="653"/>
        <item x="229"/>
        <item x="1736"/>
        <item x="1259"/>
        <item x="492"/>
        <item x="2292"/>
        <item x="885"/>
        <item x="1001"/>
        <item x="1463"/>
        <item x="1869"/>
        <item x="2444"/>
        <item x="230"/>
        <item x="721"/>
        <item x="1604"/>
        <item x="776"/>
        <item x="812"/>
        <item x="2312"/>
        <item x="1589"/>
        <item x="1379"/>
        <item x="765"/>
        <item x="139"/>
        <item x="614"/>
        <item x="2297"/>
        <item x="1771"/>
        <item x="1590"/>
        <item x="900"/>
        <item x="1878"/>
        <item x="1215"/>
        <item x="1540"/>
        <item x="961"/>
        <item x="1274"/>
        <item x="2193"/>
        <item x="952"/>
        <item x="2351"/>
        <item x="37"/>
        <item x="1011"/>
        <item x="1316"/>
        <item x="2072"/>
        <item x="1714"/>
        <item x="2400"/>
        <item x="1938"/>
        <item x="23"/>
        <item x="637"/>
        <item x="185"/>
        <item x="868"/>
        <item x="865"/>
        <item x="2319"/>
        <item x="1772"/>
        <item x="2132"/>
        <item x="489"/>
        <item x="114"/>
        <item x="382"/>
        <item x="703"/>
        <item x="1329"/>
        <item x="820"/>
        <item x="1763"/>
        <item x="1711"/>
        <item x="275"/>
        <item x="2414"/>
        <item x="2373"/>
        <item x="455"/>
        <item x="936"/>
        <item x="506"/>
        <item x="33"/>
        <item x="1625"/>
        <item x="308"/>
        <item x="1832"/>
        <item x="1774"/>
        <item x="610"/>
        <item x="1079"/>
        <item x="976"/>
        <item x="1871"/>
        <item x="902"/>
        <item x="1496"/>
        <item x="1894"/>
        <item x="446"/>
        <item x="2436"/>
        <item x="1759"/>
        <item x="1943"/>
        <item x="2428"/>
        <item x="1870"/>
        <item x="1954"/>
        <item x="896"/>
        <item x="852"/>
        <item x="2496"/>
        <item x="1695"/>
        <item x="1872"/>
        <item x="1883"/>
        <item x="344"/>
        <item x="858"/>
        <item x="1240"/>
        <item x="103"/>
        <item x="934"/>
        <item x="2104"/>
        <item x="553"/>
        <item x="2390"/>
        <item x="984"/>
        <item x="401"/>
        <item x="352"/>
        <item x="601"/>
        <item x="1753"/>
        <item x="389"/>
        <item x="2026"/>
        <item x="1281"/>
        <item x="969"/>
        <item x="383"/>
        <item x="461"/>
        <item x="1820"/>
        <item x="1712"/>
        <item x="2299"/>
        <item x="2377"/>
        <item x="1059"/>
        <item x="756"/>
        <item x="1636"/>
        <item x="666"/>
        <item x="2034"/>
        <item x="1775"/>
        <item x="664"/>
        <item x="359"/>
        <item x="2179"/>
        <item x="654"/>
        <item x="2460"/>
        <item x="104"/>
        <item x="1071"/>
        <item x="2404"/>
        <item x="1562"/>
        <item x="594"/>
        <item x="789"/>
        <item x="768"/>
        <item x="2273"/>
        <item x="922"/>
        <item x="345"/>
        <item x="2032"/>
        <item x="2313"/>
        <item x="456"/>
        <item x="2232"/>
        <item x="2121"/>
        <item x="2228"/>
        <item x="1582"/>
        <item x="160"/>
        <item x="1270"/>
        <item x="634"/>
        <item x="259"/>
        <item x="2158"/>
        <item x="946"/>
        <item x="1925"/>
        <item x="2218"/>
        <item x="371"/>
        <item x="747"/>
        <item x="1427"/>
        <item x="346"/>
        <item x="484"/>
        <item x="2278"/>
        <item x="1591"/>
        <item x="234"/>
        <item x="2094"/>
        <item x="311"/>
        <item x="2393"/>
        <item x="877"/>
        <item x="1330"/>
        <item x="222"/>
        <item x="423"/>
        <item x="1672"/>
        <item x="2196"/>
        <item x="2456"/>
        <item x="168"/>
        <item x="2302"/>
        <item x="1605"/>
        <item x="1650"/>
        <item x="981"/>
        <item x="1391"/>
        <item x="2015"/>
        <item x="527"/>
        <item x="1382"/>
        <item x="1818"/>
        <item x="1225"/>
        <item x="1256"/>
        <item x="320"/>
        <item x="1383"/>
        <item x="1276"/>
        <item x="836"/>
        <item x="2250"/>
        <item x="1503"/>
        <item x="1973"/>
        <item x="657"/>
        <item x="1133"/>
        <item x="268"/>
        <item x="617"/>
        <item x="2281"/>
        <item x="2140"/>
        <item x="2468"/>
        <item x="1886"/>
        <item x="1210"/>
        <item x="2040"/>
        <item x="1700"/>
        <item x="2168"/>
        <item x="701"/>
        <item x="1922"/>
        <item x="878"/>
        <item x="669"/>
        <item x="194"/>
        <item x="991"/>
        <item x="1233"/>
        <item x="962"/>
        <item x="592"/>
        <item x="2122"/>
        <item x="2441"/>
        <item x="1557"/>
        <item x="161"/>
        <item x="1152"/>
        <item x="2469"/>
        <item x="2330"/>
        <item x="1520"/>
        <item x="171"/>
        <item x="1367"/>
        <item x="1482"/>
        <item x="1654"/>
        <item x="2394"/>
        <item x="1851"/>
        <item x="2202"/>
        <item x="1646"/>
        <item x="1123"/>
        <item x="897"/>
        <item x="1873"/>
        <item x="2498"/>
        <item x="1063"/>
        <item x="2018"/>
        <item x="677"/>
        <item x="2305"/>
        <item x="971"/>
        <item x="1991"/>
        <item x="1948"/>
        <item x="1887"/>
        <item x="1420"/>
        <item x="1340"/>
        <item x="1439"/>
        <item x="1742"/>
        <item x="513"/>
        <item x="2493"/>
        <item x="1743"/>
        <item x="2362"/>
        <item x="729"/>
        <item x="599"/>
        <item x="2476"/>
        <item x="1789"/>
        <item x="328"/>
        <item x="309"/>
        <item x="543"/>
        <item x="1171"/>
        <item x="1662"/>
        <item x="886"/>
        <item x="54"/>
        <item x="923"/>
        <item x="1718"/>
        <item x="357"/>
        <item x="597"/>
        <item x="337"/>
        <item x="248"/>
        <item x="249"/>
        <item x="1773"/>
        <item x="1840"/>
        <item x="1836"/>
        <item x="1102"/>
        <item x="2366"/>
        <item x="1602"/>
        <item x="40"/>
        <item x="567"/>
        <item x="1384"/>
        <item x="1904"/>
        <item x="541"/>
        <item x="2258"/>
        <item x="1632"/>
        <item x="615"/>
        <item x="2334"/>
        <item x="588"/>
        <item x="276"/>
        <item x="977"/>
        <item x="1014"/>
        <item x="2008"/>
        <item x="2315"/>
        <item x="1143"/>
        <item x="2233"/>
        <item x="2021"/>
        <item x="58"/>
        <item x="1155"/>
        <item x="231"/>
        <item x="1955"/>
        <item x="179"/>
        <item x="59"/>
        <item x="546"/>
        <item x="796"/>
        <item x="1638"/>
        <item x="1498"/>
        <item x="769"/>
        <item x="2062"/>
        <item x="1290"/>
        <item x="715"/>
        <item x="1558"/>
        <item x="745"/>
        <item x="143"/>
        <item x="1163"/>
        <item x="16"/>
        <item x="2457"/>
        <item x="1898"/>
        <item x="1478"/>
        <item x="1464"/>
        <item x="1846"/>
        <item x="1458"/>
        <item x="2347"/>
        <item x="216"/>
        <item x="1559"/>
        <item x="1166"/>
        <item x="2089"/>
        <item x="988"/>
        <item x="931"/>
        <item x="573"/>
        <item x="577"/>
        <item x="2164"/>
        <item x="2215"/>
        <item x="353"/>
        <item x="162"/>
        <item x="38"/>
        <item x="892"/>
        <item x="1669"/>
        <item x="2091"/>
        <item x="1701"/>
        <item x="1673"/>
        <item x="1860"/>
        <item x="220"/>
        <item x="134"/>
        <item x="2489"/>
        <item x="493"/>
        <item x="2323"/>
        <item x="1249"/>
        <item x="948"/>
        <item x="1318"/>
        <item x="608"/>
        <item x="1600"/>
        <item x="115"/>
        <item x="1524"/>
        <item x="562"/>
        <item x="372"/>
        <item x="937"/>
        <item x="1401"/>
        <item x="436"/>
        <item x="390"/>
        <item x="2410"/>
        <item x="2356"/>
        <item x="612"/>
        <item x="485"/>
        <item x="1327"/>
        <item x="1344"/>
        <item x="2485"/>
        <item x="1570"/>
        <item x="645"/>
        <item x="2275"/>
        <item x="1739"/>
        <item x="1858"/>
        <item x="688"/>
        <item x="2000"/>
        <item x="1252"/>
        <item x="314"/>
        <item x="731"/>
        <item x="298"/>
        <item x="2431"/>
        <item x="260"/>
        <item x="1431"/>
        <item x="690"/>
        <item x="650"/>
        <item x="2286"/>
        <item x="169"/>
        <item x="250"/>
        <item x="1310"/>
        <item x="1633"/>
        <item x="1201"/>
        <item x="879"/>
        <item x="1211"/>
        <item x="406"/>
        <item x="556"/>
        <item x="120"/>
        <item x="431"/>
        <item x="1805"/>
        <item x="1966"/>
        <item x="1486"/>
        <item x="2049"/>
        <item x="1923"/>
        <item x="1105"/>
        <item x="620"/>
        <item x="709"/>
        <item x="1139"/>
        <item x="437"/>
        <item x="2477"/>
        <item x="1649"/>
        <item x="1147"/>
        <item x="1692"/>
        <item x="1319"/>
        <item x="938"/>
        <item x="1358"/>
        <item x="1863"/>
        <item x="628"/>
        <item x="1985"/>
        <item x="658"/>
        <item x="1047"/>
        <item x="1492"/>
        <item x="496"/>
        <item x="1888"/>
        <item x="853"/>
        <item x="557"/>
        <item x="2151"/>
        <item x="898"/>
        <item x="2432"/>
        <item x="130"/>
        <item x="1487"/>
        <item x="678"/>
        <item x="1076"/>
        <item x="1895"/>
        <item x="784"/>
        <item x="2415"/>
        <item x="659"/>
        <item x="2293"/>
        <item x="223"/>
        <item x="978"/>
        <item x="462"/>
        <item x="1704"/>
        <item x="1385"/>
        <item x="1087"/>
        <item x="43"/>
        <item x="385"/>
        <item x="1497"/>
        <item x="1651"/>
        <item x="949"/>
        <item x="366"/>
        <item x="631"/>
        <item x="2447"/>
        <item x="1825"/>
        <item x="1639"/>
        <item x="740"/>
        <item x="1136"/>
        <item x="1509"/>
        <item x="2029"/>
        <item x="2208"/>
        <item x="1320"/>
        <item x="1459"/>
        <item x="1641"/>
        <item x="1826"/>
        <item x="2016"/>
        <item x="1348"/>
        <item x="1737"/>
        <item x="2033"/>
        <item x="77"/>
        <item x="235"/>
        <item x="785"/>
        <item x="2239"/>
        <item x="135"/>
        <item x="2442"/>
        <item x="0"/>
        <item x="2374"/>
        <item x="1978"/>
        <item x="1493"/>
        <item x="310"/>
        <item x="1031"/>
        <item x="105"/>
        <item x="1722"/>
        <item x="1620"/>
        <item x="1960"/>
        <item x="402"/>
        <item x="1106"/>
        <item x="859"/>
        <item x="1306"/>
        <item x="979"/>
        <item x="202"/>
        <item x="2135"/>
        <item x="903"/>
        <item x="1188"/>
        <item x="748"/>
        <item x="24"/>
        <item x="1032"/>
        <item x="602"/>
        <item x="1173"/>
        <item x="236"/>
        <item x="2174"/>
        <item x="420"/>
        <item x="238"/>
        <item x="762"/>
        <item x="1902"/>
        <item x="1301"/>
        <item x="1844"/>
        <item x="321"/>
        <item x="734"/>
        <item x="1359"/>
        <item x="186"/>
        <item x="579"/>
        <item x="1129"/>
        <item x="1098"/>
        <item x="1514"/>
        <item x="1219"/>
        <item x="554"/>
        <item x="2085"/>
        <item x="2294"/>
        <item x="1224"/>
        <item x="146"/>
        <item x="1065"/>
        <item x="716"/>
        <item x="642"/>
        <item x="1929"/>
        <item x="2263"/>
        <item x="2076"/>
        <item x="939"/>
        <item x="2287"/>
        <item x="2306"/>
        <item x="1499"/>
        <item x="1531"/>
        <item x="22"/>
        <item x="963"/>
        <item x="1025"/>
        <item x="1933"/>
        <item x="2386"/>
        <item x="2497"/>
        <item x="1676"/>
        <item x="727"/>
        <item x="710"/>
        <item x="1227"/>
        <item x="1386"/>
        <item x="1072"/>
        <item x="1234"/>
        <item x="283"/>
        <item x="2188"/>
        <item x="1190"/>
        <item x="1974"/>
        <item x="1265"/>
        <item x="985"/>
        <item x="2010"/>
        <item x="1875"/>
        <item x="655"/>
        <item x="1202"/>
        <item x="2449"/>
        <item x="1118"/>
        <item x="860"/>
        <item x="2243"/>
        <item x="532"/>
        <item x="1099"/>
        <item x="195"/>
        <item x="2229"/>
        <item x="1183"/>
        <item x="1806"/>
        <item x="552"/>
        <item x="2234"/>
        <item x="2367"/>
        <item x="2339"/>
        <item x="2424"/>
        <item x="1083"/>
        <item x="244"/>
        <item x="2207"/>
        <item x="1095"/>
        <item x="547"/>
        <item x="1546"/>
        <item x="1852"/>
        <item x="2019"/>
        <item x="335"/>
        <item x="34"/>
        <item x="1880"/>
        <item x="880"/>
        <item x="773"/>
        <item x="2063"/>
        <item x="44"/>
        <item x="172"/>
        <item x="548"/>
        <item x="1715"/>
        <item x="908"/>
        <item x="373"/>
        <item x="940"/>
        <item x="1417"/>
        <item x="1542"/>
        <item x="1659"/>
        <item x="1961"/>
        <item x="2437"/>
        <item x="1266"/>
        <item x="1967"/>
        <item x="706"/>
        <item x="1156"/>
        <item x="1164"/>
        <item x="2416"/>
        <item x="1387"/>
        <item x="707"/>
        <item x="1525"/>
        <item x="367"/>
        <item x="1271"/>
        <item x="1028"/>
        <item x="1394"/>
        <item x="1096"/>
        <item x="1066"/>
        <item x="287"/>
        <item x="1203"/>
        <item x="1854"/>
        <item x="1423"/>
        <item x="2136"/>
        <item x="2119"/>
        <item x="1442"/>
        <item x="2042"/>
        <item x="1500"/>
        <item x="1670"/>
        <item x="226"/>
        <item x="881"/>
        <item x="1776"/>
        <item x="1236"/>
        <item x="447"/>
        <item x="1756"/>
        <item x="14"/>
        <item x="1822"/>
        <item x="158"/>
        <item x="1277"/>
        <item x="2267"/>
        <item x="441"/>
        <item x="474"/>
        <item x="1702"/>
        <item x="1488"/>
        <item x="2"/>
        <item x="1747"/>
        <item x="866"/>
        <item x="1220"/>
        <item x="1997"/>
        <item x="1986"/>
        <item x="2189"/>
        <item x="2467"/>
        <item x="25"/>
        <item x="1389"/>
        <item x="1144"/>
        <item x="752"/>
        <item x="1920"/>
        <item x="1443"/>
        <item x="671"/>
        <item x="2412"/>
        <item x="1552"/>
        <item x="1988"/>
        <item x="1460"/>
        <item x="507"/>
        <item x="904"/>
        <item x="424"/>
        <item x="475"/>
        <item x="1575"/>
        <item x="672"/>
        <item x="1609"/>
        <item x="1912"/>
        <item x="87"/>
        <item x="1370"/>
        <item x="1795"/>
        <item x="910"/>
        <item x="2486"/>
        <item x="1994"/>
        <item x="955"/>
        <item x="1876"/>
        <item x="418"/>
        <item x="1566"/>
        <item x="956"/>
        <item x="660"/>
        <item x="1744"/>
        <item x="1140"/>
        <item x="1989"/>
        <item x="239"/>
        <item x="1196"/>
        <item x="1054"/>
        <item x="2148"/>
        <item x="821"/>
        <item x="832"/>
        <item x="1377"/>
        <item x="2378"/>
        <item x="1934"/>
        <item x="517"/>
        <item x="1360"/>
        <item x="1302"/>
        <item x="2068"/>
        <item x="2152"/>
        <item x="632"/>
        <item x="140"/>
        <item x="2244"/>
        <item x="1907"/>
        <item x="2300"/>
        <item x="2084"/>
        <item x="1727"/>
        <item x="1349"/>
        <item x="2450"/>
        <item x="2368"/>
        <item x="395"/>
        <item x="217"/>
        <item x="535"/>
        <item x="518"/>
        <item x="2357"/>
        <item x="2303"/>
        <item x="1634"/>
        <item x="1465"/>
        <item x="1532"/>
        <item x="2012"/>
        <item x="435"/>
        <item x="1321"/>
        <item x="932"/>
        <item x="88"/>
        <item x="2022"/>
        <item x="315"/>
        <item x="377"/>
        <item x="1470"/>
        <item x="1494"/>
        <item x="200"/>
        <item x="661"/>
        <item x="841"/>
        <item x="2137"/>
        <item x="2035"/>
        <item x="1307"/>
        <item x="2307"/>
        <item x="930"/>
        <item x="7"/>
        <item x="618"/>
        <item x="801"/>
        <item x="647"/>
        <item x="482"/>
        <item x="1745"/>
        <item x="1350"/>
        <item x="750"/>
        <item x="2463"/>
        <item x="911"/>
        <item x="347"/>
        <item x="947"/>
        <item x="2043"/>
        <item x="187"/>
        <item x="1126"/>
        <item x="589"/>
        <item x="100"/>
        <item x="1278"/>
        <item x="1471"/>
        <item x="1088"/>
        <item x="828"/>
        <item x="1652"/>
        <item x="425"/>
        <item x="2069"/>
        <item x="1489"/>
        <item x="1533"/>
        <item x="2128"/>
        <item x="916"/>
        <item x="329"/>
        <item x="1253"/>
        <item x="717"/>
        <item x="1726"/>
        <item x="711"/>
        <item x="1979"/>
        <item x="109"/>
        <item x="354"/>
        <item x="1515"/>
        <item x="1272"/>
        <item x="1786"/>
        <item x="254"/>
        <item x="470"/>
        <item x="1585"/>
        <item x="558"/>
        <item x="2420"/>
        <item x="438"/>
        <item x="1472"/>
        <item x="1296"/>
        <item x="673"/>
        <item x="638"/>
        <item x="2235"/>
        <item x="2182"/>
        <item x="72"/>
        <item x="331"/>
        <item x="1790"/>
        <item x="2175"/>
        <item x="1416"/>
        <item x="2194"/>
        <item x="322"/>
        <item x="1905"/>
        <item x="1719"/>
        <item x="1577"/>
        <item x="1262"/>
        <item x="1803"/>
        <item x="1303"/>
        <item x="2219"/>
        <item x="1610"/>
        <item x="1595"/>
        <item x="396"/>
        <item x="889"/>
        <item x="1899"/>
        <item x="523"/>
        <item x="1418"/>
        <item x="209"/>
        <item x="1331"/>
        <item x="813"/>
        <item x="468"/>
        <item x="1395"/>
        <item x="1944"/>
        <item x="1930"/>
        <item x="147"/>
        <item x="1297"/>
        <item x="393"/>
        <item x="2141"/>
        <item x="1837"/>
        <item x="2099"/>
        <item x="1184"/>
        <item x="514"/>
        <item x="502"/>
        <item x="2045"/>
        <item x="1799"/>
        <item x="1015"/>
        <item x="679"/>
        <item x="808"/>
        <item x="1246"/>
        <item x="770"/>
        <item x="391"/>
        <item x="646"/>
        <item x="312"/>
        <item x="1279"/>
        <item x="639"/>
        <item x="508"/>
        <item x="1787"/>
        <item x="1640"/>
        <item x="559"/>
        <item x="1048"/>
        <item x="1690"/>
        <item x="1263"/>
        <item x="684"/>
        <item x="2483"/>
        <item x="998"/>
        <item x="1667"/>
        <item x="927"/>
        <item x="870"/>
        <item x="121"/>
        <item x="533"/>
        <item x="1060"/>
        <item x="974"/>
        <item x="733"/>
        <item x="392"/>
        <item x="3"/>
        <item x="691"/>
        <item x="1684"/>
        <item x="95"/>
        <item x="1372"/>
        <item x="31"/>
        <item x="519"/>
        <item x="1761"/>
        <item x="1067"/>
        <item x="122"/>
        <item x="2270"/>
        <item x="1264"/>
        <item x="28"/>
        <item x="2114"/>
        <item x="738"/>
        <item x="1657"/>
        <item x="1042"/>
        <item x="662"/>
        <item x="1093"/>
        <item x="1791"/>
        <item x="1614"/>
        <item x="2369"/>
        <item x="2470"/>
        <item x="1185"/>
        <item x="288"/>
        <item x="1237"/>
        <item x="941"/>
        <item x="35"/>
        <item x="1516"/>
        <item x="1404"/>
        <item x="1660"/>
        <item x="797"/>
        <item x="1896"/>
        <item x="1392"/>
        <item x="360"/>
        <item x="1137"/>
        <item x="442"/>
        <item x="299"/>
        <item x="2475"/>
        <item x="293"/>
        <item x="890"/>
        <item x="1578"/>
        <item x="2464"/>
        <item x="2465"/>
        <item x="2320"/>
        <item x="1777"/>
        <item x="1797"/>
        <item x="2473"/>
        <item x="1834"/>
        <item x="2304"/>
        <item x="786"/>
        <item x="494"/>
        <item x="972"/>
        <item x="1089"/>
        <item x="1998"/>
        <item x="358"/>
        <item x="1853"/>
        <item x="2023"/>
        <item x="1304"/>
        <item x="1396"/>
        <item x="1483"/>
        <item x="1073"/>
        <item x="1900"/>
        <item x="568"/>
        <item x="1405"/>
        <item x="387"/>
        <item x="2448"/>
        <item x="173"/>
        <item x="156"/>
        <item x="1094"/>
        <item x="2078"/>
        <item x="973"/>
        <item x="1255"/>
        <item x="490"/>
        <item x="2335"/>
        <item x="2210"/>
        <item x="2342"/>
        <item x="626"/>
        <item x="2240"/>
        <item x="871"/>
        <item x="2430"/>
        <item x="210"/>
        <item x="2417"/>
        <item x="2494"/>
        <item x="97"/>
        <item x="1440"/>
        <item x="2133"/>
        <item x="1571"/>
        <item x="2161"/>
        <item x="1664"/>
        <item x="476"/>
        <item x="702"/>
        <item x="571"/>
        <item x="2036"/>
        <item x="294"/>
        <item x="148"/>
        <item x="463"/>
        <item x="177"/>
        <item x="1412"/>
        <item x="1457"/>
        <item x="848"/>
        <item x="261"/>
        <item x="1648"/>
        <item x="2411"/>
        <item x="208"/>
        <item x="251"/>
        <item x="1586"/>
        <item x="924"/>
        <item x="1926"/>
        <item x="269"/>
        <item x="2071"/>
        <item x="255"/>
        <item x="368"/>
        <item x="741"/>
        <item x="1816"/>
        <item x="643"/>
        <item x="1336"/>
        <item x="528"/>
        <item x="2123"/>
        <item x="790"/>
        <item x="2165"/>
        <item x="1956"/>
        <item x="953"/>
        <item x="1677"/>
        <item x="1815"/>
        <item x="1642"/>
        <item x="1970"/>
        <item x="1414"/>
        <item x="1049"/>
        <item x="1696"/>
        <item x="1526"/>
        <item x="986"/>
        <item x="1720"/>
        <item x="2079"/>
        <item x="2066"/>
        <item x="644"/>
        <item x="1627"/>
        <item x="2050"/>
        <item x="1490"/>
        <item x="1628"/>
        <item x="1002"/>
        <item x="1080"/>
        <item x="1693"/>
        <item x="2106"/>
        <item x="83"/>
        <item x="872"/>
        <item x="1186"/>
        <item x="1543"/>
        <item x="1109"/>
        <item x="2458"/>
        <item x="127"/>
        <item x="8"/>
        <item x="415"/>
        <item x="211"/>
        <item x="2484"/>
        <item x="763"/>
        <item x="1913"/>
        <item x="1901"/>
        <item x="305"/>
        <item x="2183"/>
        <item x="1908"/>
        <item x="964"/>
        <item x="758"/>
        <item x="824"/>
        <item x="957"/>
        <item x="825"/>
        <item x="718"/>
        <item x="416"/>
        <item x="1130"/>
        <item x="2343"/>
        <item x="2395"/>
        <item x="2331"/>
        <item x="1055"/>
        <item x="580"/>
        <item x="348"/>
        <item x="60"/>
        <item x="1618"/>
        <item x="2154"/>
        <item x="2082"/>
        <item x="1517"/>
        <item x="55"/>
        <item x="2115"/>
        <item x="1345"/>
        <item x="295"/>
        <item x="2044"/>
        <item x="640"/>
        <item x="2396"/>
        <item x="1112"/>
        <item x="954"/>
        <item x="712"/>
        <item x="917"/>
        <item x="1311"/>
        <item x="477"/>
        <item x="1267"/>
        <item x="1655"/>
        <item x="837"/>
        <item x="1788"/>
        <item x="2213"/>
        <item x="212"/>
        <item x="1312"/>
        <item x="2134"/>
        <item x="958"/>
        <item x="2067"/>
        <item x="854"/>
        <item x="1216"/>
        <item x="778"/>
        <item x="793"/>
        <item x="215"/>
        <item x="2153"/>
        <item x="1949"/>
        <item x="791"/>
        <item x="240"/>
        <item x="1611"/>
        <item x="2073"/>
        <item x="1686"/>
        <item x="1551"/>
        <item x="2074"/>
        <item x="1864"/>
        <item x="2030"/>
        <item x="943"/>
        <item x="224"/>
        <item x="107"/>
        <item x="9"/>
        <item x="605"/>
        <item x="1410"/>
        <item x="479"/>
        <item x="1361"/>
        <item x="1592"/>
        <item x="2282"/>
        <item x="1429"/>
        <item x="1268"/>
        <item x="1337"/>
        <item x="861"/>
        <item x="1687"/>
        <item x="909"/>
        <item x="89"/>
        <item x="2190"/>
        <item x="192"/>
        <item x="772"/>
        <item x="670"/>
        <item x="2203"/>
        <item x="1987"/>
        <item x="1518"/>
        <item x="1527"/>
        <item x="2405"/>
        <item x="464"/>
        <item x="1056"/>
        <item x="1397"/>
        <item x="336"/>
        <item x="1572"/>
        <item x="704"/>
        <item x="84"/>
        <item x="855"/>
        <item x="2344"/>
        <item x="1409"/>
        <item x="421"/>
        <item x="809"/>
        <item x="480"/>
        <item x="110"/>
        <item x="443"/>
        <item x="1036"/>
        <item x="378"/>
        <item x="2107"/>
        <item x="1226"/>
        <item x="1748"/>
        <item x="284"/>
        <item x="1680"/>
        <item x="1868"/>
        <item x="1713"/>
        <item x="849"/>
        <item x="2499"/>
        <item x="2375"/>
        <item x="826"/>
        <item x="503"/>
        <item x="471"/>
        <item x="45"/>
        <item x="651"/>
        <item x="1484"/>
        <item x="1285"/>
        <item x="569"/>
        <item x="1607"/>
        <item x="2289"/>
        <item x="590"/>
        <item x="1847"/>
        <item x="207"/>
        <item x="1835"/>
        <item x="814"/>
        <item x="1643"/>
        <item x="1068"/>
        <item x="989"/>
        <item x="111"/>
        <item x="1746"/>
        <item x="29"/>
        <item x="1455"/>
        <item x="1286"/>
        <item x="520"/>
        <item x="465"/>
        <item x="2387"/>
        <item x="1599"/>
        <item x="270"/>
        <item x="1425"/>
        <item x="279"/>
        <item x="1189"/>
        <item x="1587"/>
        <item x="2459"/>
        <item x="163"/>
        <item x="1510"/>
        <item x="521"/>
        <item x="1909"/>
        <item x="164"/>
        <item x="621"/>
        <item x="1228"/>
        <item x="2370"/>
        <item x="1033"/>
        <item x="732"/>
        <item x="73"/>
        <item x="1897"/>
        <item x="1167"/>
        <item x="549"/>
        <item x="10"/>
        <item x="667"/>
        <item x="2145"/>
        <item x="999"/>
        <item x="2251"/>
        <item x="61"/>
        <item x="289"/>
        <item x="1580"/>
        <item x="726"/>
        <item x="1708"/>
        <item x="265"/>
        <item x="680"/>
        <item x="2124"/>
        <item x="1762"/>
        <item x="1504"/>
        <item x="1030"/>
        <item x="203"/>
        <item x="1084"/>
        <item x="873"/>
        <item x="1697"/>
        <item x="1157"/>
        <item x="2495"/>
        <item x="2259"/>
        <item x="1528"/>
        <item x="990"/>
        <item x="1553"/>
        <item x="1003"/>
        <item x="1430"/>
        <item x="1823"/>
        <item x="256"/>
        <item x="2295"/>
        <item x="1368"/>
        <item x="2057"/>
        <item x="1821"/>
        <item x="2352"/>
        <item x="2279"/>
        <item x="1452"/>
        <item x="1573"/>
        <item x="994"/>
        <item x="728"/>
        <item x="1730"/>
        <item x="613"/>
        <item x="1957"/>
        <item x="189"/>
        <item x="1645"/>
        <item x="730"/>
        <item x="108"/>
        <item x="2169"/>
        <item x="2011"/>
        <item x="2438"/>
        <item x="1950"/>
        <item x="1328"/>
        <item x="1398"/>
        <item x="2155"/>
        <item x="1554"/>
        <item x="2406"/>
        <item x="783"/>
        <item x="2083"/>
        <item x="982"/>
        <item x="942"/>
        <item x="2058"/>
        <item x="1749"/>
        <item x="779"/>
        <item x="1168"/>
        <item x="2166"/>
        <item x="1107"/>
        <item x="1260"/>
        <item x="2001"/>
        <item x="2226"/>
        <item x="1134"/>
        <item x="965"/>
        <item x="504"/>
        <item x="581"/>
        <item x="1879"/>
        <item x="1671"/>
        <item x="117"/>
        <item x="149"/>
        <item x="674"/>
        <item x="754"/>
        <item x="2230"/>
        <item x="1378"/>
        <item x="1257"/>
        <item x="204"/>
        <item x="2363"/>
        <item x="1004"/>
        <item x="2355"/>
        <item x="101"/>
        <item x="2037"/>
        <item x="1927"/>
        <item x="11"/>
        <item x="2216"/>
        <item x="2241"/>
        <item x="2214"/>
        <item x="2314"/>
        <item x="1983"/>
        <item x="1169"/>
        <item x="2038"/>
        <item x="1197"/>
        <item x="232"/>
        <item x="697"/>
        <item x="1012"/>
        <item x="842"/>
        <item x="1198"/>
        <item x="1567"/>
        <item x="1450"/>
        <item x="1341"/>
        <item x="1213"/>
        <item x="1308"/>
        <item x="2236"/>
        <item x="271"/>
        <item x="136"/>
        <item x="995"/>
        <item x="2290"/>
        <item x="1733"/>
        <item x="950"/>
        <item x="611"/>
        <item x="829"/>
        <item x="1583"/>
        <item x="1698"/>
        <item x="131"/>
        <item x="349"/>
        <item x="1408"/>
        <item x="2129"/>
        <item x="1750"/>
        <item x="996"/>
        <item x="2451"/>
        <item x="1375"/>
        <item x="90"/>
        <item x="2144"/>
        <item x="466"/>
        <item x="361"/>
        <item x="1034"/>
        <item x="285"/>
        <item x="181"/>
        <item x="2184"/>
        <item x="2149"/>
        <item x="1705"/>
        <item x="1205"/>
        <item x="705"/>
        <item x="1313"/>
        <item x="1466"/>
        <item x="411"/>
        <item x="1723"/>
        <item x="722"/>
        <item x="766"/>
        <item x="1369"/>
        <item x="46"/>
        <item x="316"/>
        <item x="1850"/>
        <item x="1534"/>
        <item x="2064"/>
        <item x="2461"/>
        <item x="2482"/>
        <item x="1221"/>
        <item x="1647"/>
        <item x="1824"/>
        <item x="2345"/>
        <item x="2425"/>
        <item x="850"/>
        <item x="1754"/>
        <item x="91"/>
        <item x="2176"/>
        <item x="665"/>
        <item x="1838"/>
        <item x="151"/>
        <item x="1491"/>
        <item x="1861"/>
        <item x="407"/>
        <item x="332"/>
        <item x="1127"/>
        <item x="2348"/>
        <item x="1005"/>
        <item x="1685"/>
        <item x="685"/>
        <item x="2324"/>
        <item x="410"/>
        <item x="719"/>
        <item x="1069"/>
        <item x="713"/>
        <item x="2180"/>
        <item x="225"/>
        <item x="1709"/>
        <item x="47"/>
        <item x="1889"/>
        <item x="2445"/>
        <item x="1178"/>
        <item x="2080"/>
        <item x="1124"/>
        <item x="196"/>
        <item x="2086"/>
        <item x="1862"/>
        <item x="1975"/>
        <item x="1874"/>
        <item x="1734"/>
        <item x="159"/>
        <item x="1792"/>
        <item x="20"/>
        <item x="62"/>
        <item x="1683"/>
        <item x="830"/>
        <item x="1247"/>
        <item x="822"/>
        <item x="2070"/>
        <item x="2222"/>
        <item x="1703"/>
        <item x="2271"/>
        <item x="1402"/>
        <item x="1103"/>
        <item x="997"/>
        <item x="78"/>
        <item x="448"/>
        <item x="1779"/>
        <item x="2059"/>
        <item x="1456"/>
        <item x="862"/>
        <item x="1768"/>
        <item x="2002"/>
        <item x="444"/>
        <item x="675"/>
        <item x="2125"/>
        <item x="1125"/>
        <item x="1992"/>
        <item x="1097"/>
        <item x="1419"/>
        <item x="1473"/>
        <item x="252"/>
        <item x="2421"/>
        <item x="1351"/>
        <item x="355"/>
        <item x="1921"/>
        <item x="1432"/>
        <item x="893"/>
        <item x="399"/>
        <item x="2220"/>
        <item x="823"/>
        <item x="1192"/>
        <item x="2051"/>
        <item x="2332"/>
        <item x="2298"/>
        <item x="2170"/>
        <item x="1962"/>
        <item x="1980"/>
        <item x="591"/>
        <item x="2252"/>
        <item x="1521"/>
        <item x="1699"/>
        <item x="2418"/>
        <item x="1945"/>
        <item x="2254"/>
        <item x="582"/>
        <item x="1159"/>
        <item x="753"/>
        <item x="457"/>
        <item x="912"/>
        <item x="867"/>
        <item x="1710"/>
        <item x="1446"/>
        <item x="2478"/>
        <item x="1474"/>
        <item x="419"/>
        <item x="1110"/>
        <item x="2439"/>
        <item x="2223"/>
        <item x="313"/>
        <item x="362"/>
        <item x="1428"/>
        <item x="1653"/>
        <item x="1656"/>
        <item x="2454"/>
        <item x="1479"/>
        <item x="201"/>
        <item x="524"/>
        <item x="432"/>
        <item x="1282"/>
        <item x="123"/>
        <item x="1444"/>
        <item x="1390"/>
        <item x="48"/>
        <item x="426"/>
        <item x="944"/>
        <item x="874"/>
        <item x="583"/>
        <item x="1751"/>
        <item x="124"/>
        <item x="882"/>
        <item x="277"/>
        <item x="918"/>
        <item x="578"/>
        <item x="205"/>
        <item x="838"/>
        <item x="810"/>
        <item x="1317"/>
        <item x="584"/>
        <item x="515"/>
        <item x="863"/>
        <item x="2452"/>
        <item x="1928"/>
        <item x="798"/>
        <item x="1706"/>
        <item x="839"/>
        <item x="1800"/>
        <item x="913"/>
        <item x="1269"/>
        <item x="1931"/>
        <item x="338"/>
        <item x="833"/>
        <item x="2052"/>
        <item x="2397"/>
        <item x="1026"/>
        <item x="698"/>
        <item x="1971"/>
        <item x="2197"/>
        <item x="2024"/>
        <item x="106"/>
        <item x="2379"/>
        <item x="2150"/>
        <item x="439"/>
        <item x="1160"/>
        <item x="1113"/>
        <item x="1298"/>
        <item x="1916"/>
        <item x="1574"/>
        <item x="74"/>
        <item x="2371"/>
        <item x="1291"/>
        <item x="1217"/>
        <item x="218"/>
        <item x="1050"/>
        <item x="987"/>
        <item x="2077"/>
        <item x="1161"/>
        <item x="531"/>
        <item x="759"/>
        <item x="1615"/>
        <item x="2472"/>
        <item x="2433"/>
        <item x="374"/>
        <item x="2191"/>
        <item x="1332"/>
        <item x="1841"/>
        <item x="1461"/>
        <item x="1505"/>
        <item x="1061"/>
        <item x="951"/>
        <item x="2209"/>
        <item x="2081"/>
        <item x="1995"/>
        <item x="266"/>
        <item x="1250"/>
        <item x="1283"/>
        <item x="2003"/>
        <item x="2177"/>
        <item x="1910"/>
        <item x="1793"/>
        <item x="2384"/>
        <item x="1039"/>
        <item x="1519"/>
        <item x="1668"/>
        <item x="2041"/>
        <item x="983"/>
        <item x="272"/>
        <item x="914"/>
        <item x="1694"/>
        <item x="2336"/>
        <item x="2321"/>
        <item x="1663"/>
        <item x="2100"/>
        <item x="1287"/>
        <item x="2095"/>
        <item x="2283"/>
        <item x="792"/>
        <item x="1238"/>
        <item x="144"/>
        <item x="2261"/>
        <item x="1407"/>
        <item x="2126"/>
        <item x="1433"/>
        <item x="536"/>
        <item x="1603"/>
        <item x="1866"/>
        <item x="241"/>
        <item x="2195"/>
        <item x="227"/>
        <item x="1016"/>
        <item x="1606"/>
        <item x="1153"/>
        <item x="1038"/>
        <item x="1035"/>
        <item x="404"/>
        <item x="2055"/>
        <item x="63"/>
        <item x="188"/>
        <item x="804"/>
        <item x="1612"/>
        <item x="1085"/>
        <item x="1946"/>
        <item x="1165"/>
        <item x="478"/>
        <item x="600"/>
        <item x="975"/>
        <item x="486"/>
        <item x="323"/>
        <item x="2340"/>
        <item x="433"/>
        <item x="1621"/>
        <item x="945"/>
        <item x="2380"/>
        <item x="412"/>
        <item x="1040"/>
        <item x="864"/>
        <item x="2120"/>
        <item x="330"/>
        <item x="875"/>
        <item x="1352"/>
        <item x="273"/>
        <item x="2381"/>
        <item x="2296"/>
        <item x="2260"/>
        <item x="1813"/>
        <item x="2231"/>
        <item x="1421"/>
        <item x="1631"/>
        <item x="1764"/>
        <item x="165"/>
        <item x="1976"/>
        <item x="2466"/>
        <item x="118"/>
        <item x="686"/>
        <item x="2364"/>
        <item x="1"/>
        <item x="1104"/>
        <item x="2256"/>
        <item x="363"/>
        <item x="427"/>
        <item x="883"/>
        <item x="1724"/>
        <item x="1081"/>
        <item x="1057"/>
        <item x="2178"/>
        <item x="2382"/>
        <item x="1781"/>
        <item x="919"/>
        <item x="1963"/>
        <item x="2198"/>
        <item x="39"/>
        <item x="414"/>
        <item x="2423"/>
        <item x="245"/>
        <item x="2341"/>
        <item x="815"/>
        <item x="152"/>
        <item x="1181"/>
        <item x="563"/>
        <item x="928"/>
        <item x="1231"/>
        <item x="2162"/>
        <item x="166"/>
        <item x="449"/>
        <item x="794"/>
        <item x="2277"/>
        <item x="1731"/>
        <item x="233"/>
        <item x="1958"/>
        <item x="1890"/>
        <item x="1051"/>
        <item x="491"/>
        <item x="1475"/>
        <item x="708"/>
        <item x="537"/>
        <item x="585"/>
        <item x="379"/>
        <item x="2401"/>
        <item x="2101"/>
        <item x="155"/>
        <item x="1568"/>
        <item x="843"/>
        <item x="193"/>
        <item x="1393"/>
        <item x="1006"/>
        <item x="145"/>
        <item x="180"/>
        <item x="450"/>
        <item x="1827"/>
        <item x="1506"/>
        <item x="2455"/>
        <item x="2346"/>
        <item x="262"/>
        <item x="2004"/>
        <item x="1363"/>
        <item x="2163"/>
        <item x="761"/>
        <item x="1622"/>
        <item x="2005"/>
        <item x="1058"/>
        <item x="1782"/>
        <item x="1765"/>
        <item x="1828"/>
        <item x="306"/>
        <item x="2102"/>
        <item x="774"/>
        <item x="15"/>
        <item x="1114"/>
        <item x="1218"/>
        <item x="564"/>
        <item x="2027"/>
        <item x="1288"/>
        <item x="1511"/>
        <item x="1678"/>
        <item x="2276"/>
        <item x="2116"/>
        <item x="980"/>
        <item x="1292"/>
        <item x="1019"/>
        <item x="1128"/>
        <item x="795"/>
        <item x="1674"/>
        <item x="1801"/>
        <item x="1064"/>
        <item x="1917"/>
        <item x="1784"/>
        <item x="1831"/>
        <item x="1658"/>
        <item x="2359"/>
        <item x="2087"/>
        <item x="901"/>
        <item x="1814"/>
        <item x="125"/>
        <item x="1804"/>
        <item x="1833"/>
        <item x="616"/>
        <item x="340"/>
        <item x="253"/>
        <item x="538"/>
        <item x="725"/>
        <item x="36"/>
        <item x="303"/>
        <item x="894"/>
        <item x="422"/>
        <item x="1090"/>
        <item x="1681"/>
        <item x="150"/>
        <item x="869"/>
        <item x="274"/>
        <item x="2090"/>
        <item x="2426"/>
        <item x="545"/>
        <item x="1798"/>
        <item x="280"/>
        <item x="1293"/>
        <item x="1769"/>
        <item x="1437"/>
        <item x="2013"/>
        <item x="469"/>
        <item x="2462"/>
        <item x="2237"/>
        <item x="550"/>
        <item x="472"/>
        <item x="281"/>
        <item x="2217"/>
        <item x="497"/>
        <item x="2108"/>
        <item x="1347"/>
        <item x="692"/>
        <item x="1082"/>
        <item x="242"/>
        <item x="2337"/>
        <item x="905"/>
        <item x="1996"/>
        <item x="2269"/>
        <item x="629"/>
        <item x="1984"/>
        <item x="1981"/>
        <item x="483"/>
        <item x="1299"/>
        <item x="1222"/>
        <item x="1403"/>
        <item x="307"/>
        <item x="1406"/>
        <item x="49"/>
        <item x="21"/>
        <item x="699"/>
        <item x="2096"/>
        <item x="1193"/>
        <item x="1251"/>
        <item x="290"/>
        <item x="2204"/>
        <item x="1752"/>
        <item x="214"/>
        <item x="50"/>
        <item x="350"/>
        <item x="2046"/>
        <item x="85"/>
        <item x="2422"/>
        <item x="2028"/>
        <item x="451"/>
        <item x="2245"/>
        <item x="1977"/>
        <item x="17"/>
        <item x="1560"/>
        <item x="1436"/>
        <item x="2284"/>
        <item x="2291"/>
        <item x="304"/>
        <item x="966"/>
        <item x="1848"/>
        <item x="126"/>
        <item x="1261"/>
        <item x="586"/>
        <item x="681"/>
        <item x="380"/>
        <item x="1770"/>
        <item x="509"/>
        <item x="51"/>
        <item x="816"/>
        <item x="221"/>
        <item x="1413"/>
        <item x="1258"/>
        <item x="2039"/>
        <item x="587"/>
        <item x="409"/>
        <item x="2434"/>
        <item x="1598"/>
        <item x="228"/>
        <item x="473"/>
        <item x="1982"/>
        <item x="2385"/>
        <item x="1179"/>
        <item x="2264"/>
        <item x="609"/>
        <item x="735"/>
        <item x="925"/>
        <item x="2117"/>
        <item x="80"/>
        <item x="1077"/>
        <item x="802"/>
        <item x="2268"/>
        <item x="1365"/>
        <item x="300"/>
        <item x="2097"/>
        <item x="1584"/>
        <item x="170"/>
        <item x="2221"/>
        <item x="742"/>
        <item x="178"/>
        <item x="505"/>
        <item x="481"/>
        <item x="844"/>
        <item x="128"/>
        <item x="1481"/>
        <item x="1052"/>
        <item x="1891"/>
        <item x="1716"/>
        <item x="2316"/>
        <item x="2172"/>
        <item x="405"/>
        <item x="1717"/>
        <item x="1180"/>
        <item x="388"/>
        <item x="561"/>
        <item x="2185"/>
        <item x="891"/>
        <item x="2383"/>
        <item x="498"/>
        <item x="96"/>
        <item x="2487"/>
        <item x="1212"/>
        <item x="1935"/>
        <item x="2349"/>
        <item x="41"/>
        <item x="2471"/>
        <item x="364"/>
        <item x="317"/>
        <item x="2338"/>
        <item x="1115"/>
        <item x="2317"/>
        <item x="622"/>
        <item x="263"/>
        <item x="1229"/>
        <item x="351"/>
        <item x="333"/>
        <item x="1043"/>
        <item x="1241"/>
        <item x="522"/>
        <item x="2365"/>
        <item x="623"/>
        <item x="98"/>
        <item x="840"/>
        <item x="341"/>
        <item x="1867"/>
        <item x="112"/>
        <item x="237"/>
        <item x="1422"/>
        <item x="2408"/>
        <item x="282"/>
        <item x="2224"/>
        <item x="736"/>
        <item x="2127"/>
        <item x="1235"/>
        <item x="2440"/>
        <item x="2409"/>
        <item x="743"/>
        <item x="2205"/>
        <item x="113"/>
        <item x="1802"/>
        <item x="1623"/>
        <item x="343"/>
        <item x="1135"/>
        <item x="1972"/>
        <item x="1629"/>
        <item x="413"/>
        <item x="2274"/>
        <item x="1914"/>
        <item x="2407"/>
        <item x="1141"/>
        <item x="1334"/>
        <item x="2265"/>
        <item x="2186"/>
        <item x="1829"/>
        <item x="1353"/>
        <item x="817"/>
        <item x="2146"/>
        <item x="417"/>
        <item x="1371"/>
        <item x="780"/>
        <item x="2257"/>
        <item x="739"/>
        <item x="1807"/>
        <item x="2060"/>
        <item x="408"/>
        <item x="606"/>
        <item x="2103"/>
        <item x="751"/>
        <item x="487"/>
        <item x="1541"/>
        <item x="246"/>
        <item x="2491"/>
        <item x="1354"/>
        <item x="1338"/>
        <item x="1940"/>
        <item x="428"/>
        <item x="831"/>
        <item x="2156"/>
        <item x="4"/>
        <item x="1044"/>
        <item x="1119"/>
        <item x="555"/>
        <item x="1244"/>
        <item x="2325"/>
        <item x="2310"/>
        <item x="2479"/>
        <item x="93"/>
        <item x="1766"/>
        <item x="1856"/>
        <item x="1547"/>
        <item x="2187"/>
        <item x="1964"/>
        <item x="398"/>
        <item x="2262"/>
        <item x="960"/>
        <item x="369"/>
        <item x="1248"/>
        <item x="926"/>
        <item x="1380"/>
        <item x="1342"/>
        <item x="384"/>
        <item x="970"/>
        <item x="190"/>
        <item x="1399"/>
        <item x="799"/>
        <item x="648"/>
        <item x="342"/>
        <item x="1045"/>
        <item x="1959"/>
        <item x="570"/>
        <item x="777"/>
        <item x="75"/>
        <item x="2398"/>
        <item x="2138"/>
        <item x="2328"/>
        <item x="2285"/>
        <item x="1911"/>
        <item x="1373"/>
        <item x="574"/>
        <item x="381"/>
        <item t="default"/>
      </items>
    </pivotField>
    <pivotField compact="0" showAll="0"/>
    <pivotField compact="0" showAll="0"/>
    <pivotField dataField="1" compact="0" numFmtId="185" showAll="0"/>
    <pivotField compact="0" numFmtId="185" showAll="0"/>
    <pivotField compact="0" numFmtId="185" showAll="0"/>
    <pivotField compact="0" showAll="0">
      <items count="5">
        <item m="1" x="3"/>
        <item x="2"/>
        <item x="1"/>
        <item x="0"/>
        <item t="default"/>
      </items>
    </pivotField>
    <pivotField axis="axisRow" compact="0" showAll="0">
      <items count="7">
        <item x="1"/>
        <item x="2"/>
        <item x="5"/>
        <item x="3"/>
        <item x="4"/>
        <item x="0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numFmtId="186" showAll="0"/>
    <pivotField compact="0" showAll="0"/>
    <pivotField compact="0" showAll="0">
      <items count="5">
        <item x="2"/>
        <item x="0"/>
        <item x="1"/>
        <item x="3"/>
        <item t="default"/>
      </items>
    </pivotField>
    <pivotField compact="0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Line_Revenue" fld="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5" useAutoFormatting="1" compact="0" indent="0" outline="1" compactData="0" outlineData="1" showDrill="1" multipleFieldFilters="0">
  <location ref="A25:A26" firstHeaderRow="1" firstDataRow="1" firstDataCol="0"/>
  <pivotFields count="13">
    <pivotField compact="0" showAll="0">
      <items count="2501">
        <item x="682"/>
        <item x="1206"/>
        <item x="2353"/>
        <item x="565"/>
        <item x="64"/>
        <item x="845"/>
        <item x="884"/>
        <item x="1968"/>
        <item x="1794"/>
        <item x="102"/>
        <item x="257"/>
        <item x="1355"/>
        <item x="1544"/>
        <item x="1239"/>
        <item x="291"/>
        <item x="1529"/>
        <item x="1476"/>
        <item x="714"/>
        <item x="2311"/>
        <item x="1091"/>
        <item x="1326"/>
        <item x="851"/>
        <item x="1356"/>
        <item x="1017"/>
        <item x="635"/>
        <item x="693"/>
        <item x="876"/>
        <item x="397"/>
        <item x="1857"/>
        <item x="2159"/>
        <item x="1732"/>
        <item x="445"/>
        <item x="1447"/>
        <item x="1411"/>
        <item x="1918"/>
        <item x="1020"/>
        <item x="137"/>
        <item x="2167"/>
        <item x="1535"/>
        <item x="1322"/>
        <item x="1254"/>
        <item x="1665"/>
        <item x="1536"/>
        <item x="1451"/>
        <item x="1007"/>
        <item x="800"/>
        <item x="1062"/>
        <item x="572"/>
        <item x="429"/>
        <item x="1969"/>
        <item x="1892"/>
        <item x="1323"/>
        <item x="2171"/>
        <item x="138"/>
        <item x="264"/>
        <item x="243"/>
        <item x="744"/>
        <item x="2056"/>
        <item x="167"/>
        <item x="1441"/>
        <item x="1131"/>
        <item x="1182"/>
        <item x="1881"/>
        <item x="1174"/>
        <item x="771"/>
        <item x="2480"/>
        <item x="370"/>
        <item x="141"/>
        <item x="929"/>
        <item x="2199"/>
        <item x="856"/>
        <item x="394"/>
        <item x="267"/>
        <item x="1364"/>
        <item x="1512"/>
        <item x="803"/>
        <item x="1728"/>
        <item x="2053"/>
        <item x="2173"/>
        <item x="1448"/>
        <item x="1513"/>
        <item x="1333"/>
        <item x="1158"/>
        <item x="1116"/>
        <item x="334"/>
        <item x="641"/>
        <item x="292"/>
        <item x="1009"/>
        <item x="1449"/>
        <item x="5"/>
        <item x="56"/>
        <item x="2453"/>
        <item x="2388"/>
        <item x="1941"/>
        <item x="18"/>
        <item x="2391"/>
        <item x="992"/>
        <item x="174"/>
        <item x="1811"/>
        <item x="619"/>
        <item x="805"/>
        <item x="1187"/>
        <item x="595"/>
        <item x="1485"/>
        <item x="1624"/>
        <item x="1013"/>
        <item x="2301"/>
        <item x="723"/>
        <item x="2109"/>
        <item x="2419"/>
        <item x="2318"/>
        <item x="1569"/>
        <item x="1100"/>
        <item x="755"/>
        <item x="534"/>
        <item x="488"/>
        <item x="458"/>
        <item x="1053"/>
        <item x="2326"/>
        <item x="301"/>
        <item x="403"/>
        <item x="2429"/>
        <item x="906"/>
        <item x="676"/>
        <item x="1588"/>
        <item x="324"/>
        <item x="2014"/>
        <item x="452"/>
        <item x="81"/>
        <item x="1637"/>
        <item x="1148"/>
        <item x="2329"/>
        <item x="694"/>
        <item x="933"/>
        <item x="575"/>
        <item x="2025"/>
        <item x="1191"/>
        <item x="516"/>
        <item x="1545"/>
        <item x="746"/>
        <item x="183"/>
        <item x="184"/>
        <item x="440"/>
        <item x="1593"/>
        <item x="2360"/>
        <item x="1022"/>
        <item x="2242"/>
        <item x="2481"/>
        <item x="2092"/>
        <item x="1842"/>
        <item x="1725"/>
        <item x="12"/>
        <item x="2474"/>
        <item x="560"/>
        <item x="1865"/>
        <item x="1767"/>
        <item x="1522"/>
        <item x="459"/>
        <item x="1563"/>
        <item x="1990"/>
        <item x="1555"/>
        <item x="1721"/>
        <item x="887"/>
        <item x="2054"/>
        <item x="19"/>
        <item x="1357"/>
        <item x="1120"/>
        <item x="1074"/>
        <item x="1108"/>
        <item x="2061"/>
        <item x="2358"/>
        <item x="495"/>
        <item x="94"/>
        <item x="434"/>
        <item x="1893"/>
        <item x="278"/>
        <item x="2110"/>
        <item x="1453"/>
        <item x="1376"/>
        <item x="2309"/>
        <item x="68"/>
        <item x="1037"/>
        <item x="2020"/>
        <item x="198"/>
        <item x="1027"/>
        <item x="400"/>
        <item x="1819"/>
        <item x="2488"/>
        <item x="1849"/>
        <item x="1613"/>
        <item x="2280"/>
        <item x="1294"/>
        <item x="787"/>
        <item x="636"/>
        <item x="1374"/>
        <item x="2266"/>
        <item x="132"/>
        <item x="52"/>
        <item x="325"/>
        <item x="1111"/>
        <item x="1537"/>
        <item x="1906"/>
        <item x="2253"/>
        <item x="1564"/>
        <item x="525"/>
        <item x="633"/>
        <item x="6"/>
        <item x="818"/>
        <item x="899"/>
        <item x="1086"/>
        <item x="197"/>
        <item x="376"/>
        <item x="1362"/>
        <item x="2247"/>
        <item x="1149"/>
        <item x="1601"/>
        <item x="1757"/>
        <item x="1092"/>
        <item x="2093"/>
        <item x="2435"/>
        <item x="467"/>
        <item x="1952"/>
        <item x="1121"/>
        <item x="1936"/>
        <item x="1616"/>
        <item x="2492"/>
        <item x="1843"/>
        <item x="213"/>
        <item x="2308"/>
        <item x="2098"/>
        <item x="1561"/>
        <item x="1101"/>
        <item x="1467"/>
        <item x="1942"/>
        <item x="624"/>
        <item x="510"/>
        <item x="2157"/>
        <item x="2006"/>
        <item x="834"/>
        <item x="2402"/>
        <item x="1884"/>
        <item x="2288"/>
        <item x="1208"/>
        <item x="1366"/>
        <item x="1199"/>
        <item x="1796"/>
        <item x="888"/>
        <item x="2088"/>
        <item x="1468"/>
        <item x="1154"/>
        <item x="296"/>
        <item x="993"/>
        <item x="1608"/>
        <item x="1932"/>
        <item x="1175"/>
        <item x="2007"/>
        <item x="99"/>
        <item x="1579"/>
        <item x="2200"/>
        <item x="1024"/>
        <item x="1145"/>
        <item x="1740"/>
        <item x="737"/>
        <item x="175"/>
        <item x="1018"/>
        <item x="1295"/>
        <item x="157"/>
        <item x="2443"/>
        <item x="1778"/>
        <item x="2399"/>
        <item x="2139"/>
        <item x="1142"/>
        <item x="199"/>
        <item x="2192"/>
        <item x="649"/>
        <item x="807"/>
        <item x="2211"/>
        <item x="206"/>
        <item x="2065"/>
        <item x="596"/>
        <item x="1245"/>
        <item x="2009"/>
        <item x="1314"/>
        <item x="286"/>
        <item x="2255"/>
        <item x="819"/>
        <item x="1630"/>
        <item x="775"/>
        <item x="1400"/>
        <item x="835"/>
        <item x="539"/>
        <item x="1548"/>
        <item x="119"/>
        <item x="1549"/>
        <item x="1132"/>
        <item x="1335"/>
        <item x="2413"/>
        <item x="1204"/>
        <item x="1000"/>
        <item x="1275"/>
        <item x="2031"/>
        <item x="65"/>
        <item x="511"/>
        <item x="1324"/>
        <item x="2248"/>
        <item x="1122"/>
        <item x="1523"/>
        <item x="915"/>
        <item x="1965"/>
        <item x="13"/>
        <item x="1735"/>
        <item x="959"/>
        <item x="1021"/>
        <item x="1830"/>
        <item x="1538"/>
        <item x="1758"/>
        <item x="1939"/>
        <item x="1817"/>
        <item x="2118"/>
        <item x="566"/>
        <item x="604"/>
        <item x="1808"/>
        <item x="375"/>
        <item x="806"/>
        <item x="1176"/>
        <item x="1177"/>
        <item x="687"/>
        <item x="153"/>
        <item x="2142"/>
        <item x="967"/>
        <item x="607"/>
        <item x="764"/>
        <item x="921"/>
        <item x="2130"/>
        <item x="116"/>
        <item x="757"/>
        <item x="26"/>
        <item x="724"/>
        <item x="1242"/>
        <item x="302"/>
        <item x="1070"/>
        <item x="1530"/>
        <item x="2017"/>
        <item x="1707"/>
        <item x="695"/>
        <item x="69"/>
        <item x="544"/>
        <item x="1495"/>
        <item x="2181"/>
        <item x="133"/>
        <item x="1162"/>
        <item x="1924"/>
        <item x="1381"/>
        <item x="689"/>
        <item x="1594"/>
        <item x="1477"/>
        <item x="551"/>
        <item x="788"/>
        <item x="92"/>
        <item x="1315"/>
        <item x="1426"/>
        <item x="1877"/>
        <item x="1501"/>
        <item x="1023"/>
        <item x="1953"/>
        <item x="656"/>
        <item x="2225"/>
        <item x="1507"/>
        <item x="663"/>
        <item x="66"/>
        <item x="811"/>
        <item x="1626"/>
        <item x="2333"/>
        <item x="1346"/>
        <item x="219"/>
        <item x="857"/>
        <item x="182"/>
        <item x="968"/>
        <item x="1661"/>
        <item x="1576"/>
        <item x="326"/>
        <item x="1424"/>
        <item x="386"/>
        <item x="1855"/>
        <item x="1209"/>
        <item x="129"/>
        <item x="1556"/>
        <item x="191"/>
        <item x="1041"/>
        <item x="1434"/>
        <item x="2047"/>
        <item x="1194"/>
        <item x="683"/>
        <item x="1214"/>
        <item x="749"/>
        <item x="668"/>
        <item x="846"/>
        <item x="1675"/>
        <item x="1309"/>
        <item x="2246"/>
        <item x="1117"/>
        <item x="1947"/>
        <item x="1150"/>
        <item x="1688"/>
        <item x="1689"/>
        <item x="2111"/>
        <item x="30"/>
        <item x="1207"/>
        <item x="827"/>
        <item x="2427"/>
        <item x="1619"/>
        <item x="356"/>
        <item x="2212"/>
        <item x="1223"/>
        <item x="1596"/>
        <item x="1029"/>
        <item x="70"/>
        <item x="1435"/>
        <item x="76"/>
        <item x="1305"/>
        <item x="627"/>
        <item x="453"/>
        <item x="86"/>
        <item x="57"/>
        <item x="1839"/>
        <item x="430"/>
        <item x="339"/>
        <item x="1951"/>
        <item x="1780"/>
        <item x="529"/>
        <item x="1999"/>
        <item x="1785"/>
        <item x="2075"/>
        <item x="512"/>
        <item x="2350"/>
        <item x="142"/>
        <item x="1919"/>
        <item x="79"/>
        <item x="1462"/>
        <item x="1170"/>
        <item x="593"/>
        <item x="1783"/>
        <item x="1172"/>
        <item x="1388"/>
        <item x="1597"/>
        <item x="454"/>
        <item x="2105"/>
        <item x="767"/>
        <item x="1151"/>
        <item x="53"/>
        <item x="625"/>
        <item x="1666"/>
        <item x="847"/>
        <item x="1617"/>
        <item x="1008"/>
        <item x="1415"/>
        <item x="327"/>
        <item x="1691"/>
        <item x="460"/>
        <item x="696"/>
        <item x="176"/>
        <item x="27"/>
        <item x="2392"/>
        <item x="1078"/>
        <item x="1644"/>
        <item x="1273"/>
        <item x="2327"/>
        <item x="2389"/>
        <item x="935"/>
        <item x="499"/>
        <item x="920"/>
        <item x="258"/>
        <item x="1325"/>
        <item x="1339"/>
        <item x="1300"/>
        <item x="42"/>
        <item x="576"/>
        <item x="1438"/>
        <item x="1845"/>
        <item x="2249"/>
        <item x="2201"/>
        <item x="2403"/>
        <item x="1539"/>
        <item x="1343"/>
        <item x="1200"/>
        <item x="1903"/>
        <item x="1812"/>
        <item x="500"/>
        <item x="781"/>
        <item x="760"/>
        <item x="1280"/>
        <item x="530"/>
        <item x="1195"/>
        <item x="1937"/>
        <item x="603"/>
        <item x="154"/>
        <item x="2490"/>
        <item x="652"/>
        <item x="2143"/>
        <item x="526"/>
        <item x="1075"/>
        <item x="1885"/>
        <item x="1915"/>
        <item x="1809"/>
        <item x="782"/>
        <item x="895"/>
        <item x="2361"/>
        <item x="82"/>
        <item x="1729"/>
        <item x="1146"/>
        <item x="1284"/>
        <item x="598"/>
        <item x="1859"/>
        <item x="1755"/>
        <item x="540"/>
        <item x="1679"/>
        <item x="318"/>
        <item x="2048"/>
        <item x="2238"/>
        <item x="1454"/>
        <item x="1508"/>
        <item x="1882"/>
        <item x="1138"/>
        <item x="1445"/>
        <item x="907"/>
        <item x="1738"/>
        <item x="2112"/>
        <item x="1232"/>
        <item x="1480"/>
        <item x="1469"/>
        <item x="2372"/>
        <item x="1010"/>
        <item x="67"/>
        <item x="2131"/>
        <item x="700"/>
        <item x="1810"/>
        <item x="365"/>
        <item x="720"/>
        <item x="2446"/>
        <item x="1635"/>
        <item x="247"/>
        <item x="71"/>
        <item x="319"/>
        <item x="2147"/>
        <item x="1760"/>
        <item x="2206"/>
        <item x="1502"/>
        <item x="297"/>
        <item x="1565"/>
        <item x="1581"/>
        <item x="1230"/>
        <item x="2113"/>
        <item x="542"/>
        <item x="2376"/>
        <item x="2160"/>
        <item x="1741"/>
        <item x="1682"/>
        <item x="2227"/>
        <item x="1046"/>
        <item x="630"/>
        <item x="1243"/>
        <item x="2354"/>
        <item x="2272"/>
        <item x="1993"/>
        <item x="32"/>
        <item x="1550"/>
        <item x="2322"/>
        <item x="501"/>
        <item x="1289"/>
        <item x="653"/>
        <item x="229"/>
        <item x="1736"/>
        <item x="1259"/>
        <item x="492"/>
        <item x="2292"/>
        <item x="885"/>
        <item x="1001"/>
        <item x="1463"/>
        <item x="1869"/>
        <item x="2444"/>
        <item x="230"/>
        <item x="721"/>
        <item x="1604"/>
        <item x="776"/>
        <item x="812"/>
        <item x="2312"/>
        <item x="1589"/>
        <item x="1379"/>
        <item x="765"/>
        <item x="139"/>
        <item x="614"/>
        <item x="2297"/>
        <item x="1771"/>
        <item x="1590"/>
        <item x="900"/>
        <item x="1878"/>
        <item x="1215"/>
        <item x="1540"/>
        <item x="961"/>
        <item x="1274"/>
        <item x="2193"/>
        <item x="952"/>
        <item x="2351"/>
        <item x="37"/>
        <item x="1011"/>
        <item x="1316"/>
        <item x="2072"/>
        <item x="1714"/>
        <item x="2400"/>
        <item x="1938"/>
        <item x="23"/>
        <item x="637"/>
        <item x="185"/>
        <item x="868"/>
        <item x="865"/>
        <item x="2319"/>
        <item x="1772"/>
        <item x="2132"/>
        <item x="489"/>
        <item x="114"/>
        <item x="382"/>
        <item x="703"/>
        <item x="1329"/>
        <item x="820"/>
        <item x="1763"/>
        <item x="1711"/>
        <item x="275"/>
        <item x="2414"/>
        <item x="2373"/>
        <item x="455"/>
        <item x="936"/>
        <item x="506"/>
        <item x="33"/>
        <item x="1625"/>
        <item x="308"/>
        <item x="1832"/>
        <item x="1774"/>
        <item x="610"/>
        <item x="1079"/>
        <item x="976"/>
        <item x="1871"/>
        <item x="902"/>
        <item x="1496"/>
        <item x="1894"/>
        <item x="446"/>
        <item x="2436"/>
        <item x="1759"/>
        <item x="1943"/>
        <item x="2428"/>
        <item x="1870"/>
        <item x="1954"/>
        <item x="896"/>
        <item x="852"/>
        <item x="2496"/>
        <item x="1695"/>
        <item x="1872"/>
        <item x="1883"/>
        <item x="344"/>
        <item x="858"/>
        <item x="1240"/>
        <item x="103"/>
        <item x="934"/>
        <item x="2104"/>
        <item x="553"/>
        <item x="2390"/>
        <item x="984"/>
        <item x="401"/>
        <item x="352"/>
        <item x="601"/>
        <item x="1753"/>
        <item x="389"/>
        <item x="2026"/>
        <item x="1281"/>
        <item x="969"/>
        <item x="383"/>
        <item x="461"/>
        <item x="1820"/>
        <item x="1712"/>
        <item x="2299"/>
        <item x="2377"/>
        <item x="1059"/>
        <item x="756"/>
        <item x="1636"/>
        <item x="666"/>
        <item x="2034"/>
        <item x="1775"/>
        <item x="664"/>
        <item x="359"/>
        <item x="2179"/>
        <item x="654"/>
        <item x="2460"/>
        <item x="104"/>
        <item x="1071"/>
        <item x="2404"/>
        <item x="1562"/>
        <item x="594"/>
        <item x="789"/>
        <item x="768"/>
        <item x="2273"/>
        <item x="922"/>
        <item x="345"/>
        <item x="2032"/>
        <item x="2313"/>
        <item x="456"/>
        <item x="2232"/>
        <item x="2121"/>
        <item x="2228"/>
        <item x="1582"/>
        <item x="160"/>
        <item x="1270"/>
        <item x="634"/>
        <item x="259"/>
        <item x="2158"/>
        <item x="946"/>
        <item x="1925"/>
        <item x="2218"/>
        <item x="371"/>
        <item x="747"/>
        <item x="1427"/>
        <item x="346"/>
        <item x="484"/>
        <item x="2278"/>
        <item x="1591"/>
        <item x="234"/>
        <item x="2094"/>
        <item x="311"/>
        <item x="2393"/>
        <item x="877"/>
        <item x="1330"/>
        <item x="222"/>
        <item x="423"/>
        <item x="1672"/>
        <item x="2196"/>
        <item x="2456"/>
        <item x="168"/>
        <item x="2302"/>
        <item x="1605"/>
        <item x="1650"/>
        <item x="981"/>
        <item x="1391"/>
        <item x="2015"/>
        <item x="527"/>
        <item x="1382"/>
        <item x="1818"/>
        <item x="1225"/>
        <item x="1256"/>
        <item x="320"/>
        <item x="1383"/>
        <item x="1276"/>
        <item x="836"/>
        <item x="2250"/>
        <item x="1503"/>
        <item x="1973"/>
        <item x="657"/>
        <item x="1133"/>
        <item x="268"/>
        <item x="617"/>
        <item x="2281"/>
        <item x="2140"/>
        <item x="2468"/>
        <item x="1886"/>
        <item x="1210"/>
        <item x="2040"/>
        <item x="1700"/>
        <item x="2168"/>
        <item x="701"/>
        <item x="1922"/>
        <item x="878"/>
        <item x="669"/>
        <item x="194"/>
        <item x="991"/>
        <item x="1233"/>
        <item x="962"/>
        <item x="592"/>
        <item x="2122"/>
        <item x="2441"/>
        <item x="1557"/>
        <item x="161"/>
        <item x="1152"/>
        <item x="2469"/>
        <item x="2330"/>
        <item x="1520"/>
        <item x="171"/>
        <item x="1367"/>
        <item x="1482"/>
        <item x="1654"/>
        <item x="2394"/>
        <item x="1851"/>
        <item x="2202"/>
        <item x="1646"/>
        <item x="1123"/>
        <item x="897"/>
        <item x="1873"/>
        <item x="2498"/>
        <item x="1063"/>
        <item x="2018"/>
        <item x="677"/>
        <item x="2305"/>
        <item x="971"/>
        <item x="1991"/>
        <item x="1948"/>
        <item x="1887"/>
        <item x="1420"/>
        <item x="1340"/>
        <item x="1439"/>
        <item x="1742"/>
        <item x="513"/>
        <item x="2493"/>
        <item x="1743"/>
        <item x="2362"/>
        <item x="729"/>
        <item x="599"/>
        <item x="2476"/>
        <item x="1789"/>
        <item x="328"/>
        <item x="309"/>
        <item x="543"/>
        <item x="1171"/>
        <item x="1662"/>
        <item x="886"/>
        <item x="54"/>
        <item x="923"/>
        <item x="1718"/>
        <item x="357"/>
        <item x="597"/>
        <item x="337"/>
        <item x="248"/>
        <item x="249"/>
        <item x="1773"/>
        <item x="1840"/>
        <item x="1836"/>
        <item x="1102"/>
        <item x="2366"/>
        <item x="1602"/>
        <item x="40"/>
        <item x="567"/>
        <item x="1384"/>
        <item x="1904"/>
        <item x="541"/>
        <item x="2258"/>
        <item x="1632"/>
        <item x="615"/>
        <item x="2334"/>
        <item x="588"/>
        <item x="276"/>
        <item x="977"/>
        <item x="1014"/>
        <item x="2008"/>
        <item x="2315"/>
        <item x="1143"/>
        <item x="2233"/>
        <item x="2021"/>
        <item x="58"/>
        <item x="1155"/>
        <item x="231"/>
        <item x="1955"/>
        <item x="179"/>
        <item x="59"/>
        <item x="546"/>
        <item x="796"/>
        <item x="1638"/>
        <item x="1498"/>
        <item x="769"/>
        <item x="2062"/>
        <item x="1290"/>
        <item x="715"/>
        <item x="1558"/>
        <item x="745"/>
        <item x="143"/>
        <item x="1163"/>
        <item x="16"/>
        <item x="2457"/>
        <item x="1898"/>
        <item x="1478"/>
        <item x="1464"/>
        <item x="1846"/>
        <item x="1458"/>
        <item x="2347"/>
        <item x="216"/>
        <item x="1559"/>
        <item x="1166"/>
        <item x="2089"/>
        <item x="988"/>
        <item x="931"/>
        <item x="573"/>
        <item x="577"/>
        <item x="2164"/>
        <item x="2215"/>
        <item x="353"/>
        <item x="162"/>
        <item x="38"/>
        <item x="892"/>
        <item x="1669"/>
        <item x="2091"/>
        <item x="1701"/>
        <item x="1673"/>
        <item x="1860"/>
        <item x="220"/>
        <item x="134"/>
        <item x="2489"/>
        <item x="493"/>
        <item x="2323"/>
        <item x="1249"/>
        <item x="948"/>
        <item x="1318"/>
        <item x="608"/>
        <item x="1600"/>
        <item x="115"/>
        <item x="1524"/>
        <item x="562"/>
        <item x="372"/>
        <item x="937"/>
        <item x="1401"/>
        <item x="436"/>
        <item x="390"/>
        <item x="2410"/>
        <item x="2356"/>
        <item x="612"/>
        <item x="485"/>
        <item x="1327"/>
        <item x="1344"/>
        <item x="2485"/>
        <item x="1570"/>
        <item x="645"/>
        <item x="2275"/>
        <item x="1739"/>
        <item x="1858"/>
        <item x="688"/>
        <item x="2000"/>
        <item x="1252"/>
        <item x="314"/>
        <item x="731"/>
        <item x="298"/>
        <item x="2431"/>
        <item x="260"/>
        <item x="1431"/>
        <item x="690"/>
        <item x="650"/>
        <item x="2286"/>
        <item x="169"/>
        <item x="250"/>
        <item x="1310"/>
        <item x="1633"/>
        <item x="1201"/>
        <item x="879"/>
        <item x="1211"/>
        <item x="406"/>
        <item x="556"/>
        <item x="120"/>
        <item x="431"/>
        <item x="1805"/>
        <item x="1966"/>
        <item x="1486"/>
        <item x="2049"/>
        <item x="1923"/>
        <item x="1105"/>
        <item x="620"/>
        <item x="709"/>
        <item x="1139"/>
        <item x="437"/>
        <item x="2477"/>
        <item x="1649"/>
        <item x="1147"/>
        <item x="1692"/>
        <item x="1319"/>
        <item x="938"/>
        <item x="1358"/>
        <item x="1863"/>
        <item x="628"/>
        <item x="1985"/>
        <item x="658"/>
        <item x="1047"/>
        <item x="1492"/>
        <item x="496"/>
        <item x="1888"/>
        <item x="853"/>
        <item x="557"/>
        <item x="2151"/>
        <item x="898"/>
        <item x="2432"/>
        <item x="130"/>
        <item x="1487"/>
        <item x="678"/>
        <item x="1076"/>
        <item x="1895"/>
        <item x="784"/>
        <item x="2415"/>
        <item x="659"/>
        <item x="2293"/>
        <item x="223"/>
        <item x="978"/>
        <item x="462"/>
        <item x="1704"/>
        <item x="1385"/>
        <item x="1087"/>
        <item x="43"/>
        <item x="385"/>
        <item x="1497"/>
        <item x="1651"/>
        <item x="949"/>
        <item x="366"/>
        <item x="631"/>
        <item x="2447"/>
        <item x="1825"/>
        <item x="1639"/>
        <item x="740"/>
        <item x="1136"/>
        <item x="1509"/>
        <item x="2029"/>
        <item x="2208"/>
        <item x="1320"/>
        <item x="1459"/>
        <item x="1641"/>
        <item x="1826"/>
        <item x="2016"/>
        <item x="1348"/>
        <item x="1737"/>
        <item x="2033"/>
        <item x="77"/>
        <item x="235"/>
        <item x="785"/>
        <item x="2239"/>
        <item x="135"/>
        <item x="2442"/>
        <item x="0"/>
        <item x="2374"/>
        <item x="1978"/>
        <item x="1493"/>
        <item x="310"/>
        <item x="1031"/>
        <item x="105"/>
        <item x="1722"/>
        <item x="1620"/>
        <item x="1960"/>
        <item x="402"/>
        <item x="1106"/>
        <item x="859"/>
        <item x="1306"/>
        <item x="979"/>
        <item x="202"/>
        <item x="2135"/>
        <item x="903"/>
        <item x="1188"/>
        <item x="748"/>
        <item x="24"/>
        <item x="1032"/>
        <item x="602"/>
        <item x="1173"/>
        <item x="236"/>
        <item x="2174"/>
        <item x="420"/>
        <item x="238"/>
        <item x="762"/>
        <item x="1902"/>
        <item x="1301"/>
        <item x="1844"/>
        <item x="321"/>
        <item x="734"/>
        <item x="1359"/>
        <item x="186"/>
        <item x="579"/>
        <item x="1129"/>
        <item x="1098"/>
        <item x="1514"/>
        <item x="1219"/>
        <item x="554"/>
        <item x="2085"/>
        <item x="2294"/>
        <item x="1224"/>
        <item x="146"/>
        <item x="1065"/>
        <item x="716"/>
        <item x="642"/>
        <item x="1929"/>
        <item x="2263"/>
        <item x="2076"/>
        <item x="939"/>
        <item x="2287"/>
        <item x="2306"/>
        <item x="1499"/>
        <item x="1531"/>
        <item x="22"/>
        <item x="963"/>
        <item x="1025"/>
        <item x="1933"/>
        <item x="2386"/>
        <item x="2497"/>
        <item x="1676"/>
        <item x="727"/>
        <item x="710"/>
        <item x="1227"/>
        <item x="1386"/>
        <item x="1072"/>
        <item x="1234"/>
        <item x="283"/>
        <item x="2188"/>
        <item x="1190"/>
        <item x="1974"/>
        <item x="1265"/>
        <item x="985"/>
        <item x="2010"/>
        <item x="1875"/>
        <item x="655"/>
        <item x="1202"/>
        <item x="2449"/>
        <item x="1118"/>
        <item x="860"/>
        <item x="2243"/>
        <item x="532"/>
        <item x="1099"/>
        <item x="195"/>
        <item x="2229"/>
        <item x="1183"/>
        <item x="1806"/>
        <item x="552"/>
        <item x="2234"/>
        <item x="2367"/>
        <item x="2339"/>
        <item x="2424"/>
        <item x="1083"/>
        <item x="244"/>
        <item x="2207"/>
        <item x="1095"/>
        <item x="547"/>
        <item x="1546"/>
        <item x="1852"/>
        <item x="2019"/>
        <item x="335"/>
        <item x="34"/>
        <item x="1880"/>
        <item x="880"/>
        <item x="773"/>
        <item x="2063"/>
        <item x="44"/>
        <item x="172"/>
        <item x="548"/>
        <item x="1715"/>
        <item x="908"/>
        <item x="373"/>
        <item x="940"/>
        <item x="1417"/>
        <item x="1542"/>
        <item x="1659"/>
        <item x="1961"/>
        <item x="2437"/>
        <item x="1266"/>
        <item x="1967"/>
        <item x="706"/>
        <item x="1156"/>
        <item x="1164"/>
        <item x="2416"/>
        <item x="1387"/>
        <item x="707"/>
        <item x="1525"/>
        <item x="367"/>
        <item x="1271"/>
        <item x="1028"/>
        <item x="1394"/>
        <item x="1096"/>
        <item x="1066"/>
        <item x="287"/>
        <item x="1203"/>
        <item x="1854"/>
        <item x="1423"/>
        <item x="2136"/>
        <item x="2119"/>
        <item x="1442"/>
        <item x="2042"/>
        <item x="1500"/>
        <item x="1670"/>
        <item x="226"/>
        <item x="881"/>
        <item x="1776"/>
        <item x="1236"/>
        <item x="447"/>
        <item x="1756"/>
        <item x="14"/>
        <item x="1822"/>
        <item x="158"/>
        <item x="1277"/>
        <item x="2267"/>
        <item x="441"/>
        <item x="474"/>
        <item x="1702"/>
        <item x="1488"/>
        <item x="2"/>
        <item x="1747"/>
        <item x="866"/>
        <item x="1220"/>
        <item x="1997"/>
        <item x="1986"/>
        <item x="2189"/>
        <item x="2467"/>
        <item x="25"/>
        <item x="1389"/>
        <item x="1144"/>
        <item x="752"/>
        <item x="1920"/>
        <item x="1443"/>
        <item x="671"/>
        <item x="2412"/>
        <item x="1552"/>
        <item x="1988"/>
        <item x="1460"/>
        <item x="507"/>
        <item x="904"/>
        <item x="424"/>
        <item x="475"/>
        <item x="1575"/>
        <item x="672"/>
        <item x="1609"/>
        <item x="1912"/>
        <item x="87"/>
        <item x="1370"/>
        <item x="1795"/>
        <item x="910"/>
        <item x="2486"/>
        <item x="1994"/>
        <item x="955"/>
        <item x="1876"/>
        <item x="418"/>
        <item x="1566"/>
        <item x="956"/>
        <item x="660"/>
        <item x="1744"/>
        <item x="1140"/>
        <item x="1989"/>
        <item x="239"/>
        <item x="1196"/>
        <item x="1054"/>
        <item x="2148"/>
        <item x="821"/>
        <item x="832"/>
        <item x="1377"/>
        <item x="2378"/>
        <item x="1934"/>
        <item x="517"/>
        <item x="1360"/>
        <item x="1302"/>
        <item x="2068"/>
        <item x="2152"/>
        <item x="632"/>
        <item x="140"/>
        <item x="2244"/>
        <item x="1907"/>
        <item x="2300"/>
        <item x="2084"/>
        <item x="1727"/>
        <item x="1349"/>
        <item x="2450"/>
        <item x="2368"/>
        <item x="395"/>
        <item x="217"/>
        <item x="535"/>
        <item x="518"/>
        <item x="2357"/>
        <item x="2303"/>
        <item x="1634"/>
        <item x="1465"/>
        <item x="1532"/>
        <item x="2012"/>
        <item x="435"/>
        <item x="1321"/>
        <item x="932"/>
        <item x="88"/>
        <item x="2022"/>
        <item x="315"/>
        <item x="377"/>
        <item x="1470"/>
        <item x="1494"/>
        <item x="200"/>
        <item x="661"/>
        <item x="841"/>
        <item x="2137"/>
        <item x="2035"/>
        <item x="1307"/>
        <item x="2307"/>
        <item x="930"/>
        <item x="7"/>
        <item x="618"/>
        <item x="801"/>
        <item x="647"/>
        <item x="482"/>
        <item x="1745"/>
        <item x="1350"/>
        <item x="750"/>
        <item x="2463"/>
        <item x="911"/>
        <item x="347"/>
        <item x="947"/>
        <item x="2043"/>
        <item x="187"/>
        <item x="1126"/>
        <item x="589"/>
        <item x="100"/>
        <item x="1278"/>
        <item x="1471"/>
        <item x="1088"/>
        <item x="828"/>
        <item x="1652"/>
        <item x="425"/>
        <item x="2069"/>
        <item x="1489"/>
        <item x="1533"/>
        <item x="2128"/>
        <item x="916"/>
        <item x="329"/>
        <item x="1253"/>
        <item x="717"/>
        <item x="1726"/>
        <item x="711"/>
        <item x="1979"/>
        <item x="109"/>
        <item x="354"/>
        <item x="1515"/>
        <item x="1272"/>
        <item x="1786"/>
        <item x="254"/>
        <item x="470"/>
        <item x="1585"/>
        <item x="558"/>
        <item x="2420"/>
        <item x="438"/>
        <item x="1472"/>
        <item x="1296"/>
        <item x="673"/>
        <item x="638"/>
        <item x="2235"/>
        <item x="2182"/>
        <item x="72"/>
        <item x="331"/>
        <item x="1790"/>
        <item x="2175"/>
        <item x="1416"/>
        <item x="2194"/>
        <item x="322"/>
        <item x="1905"/>
        <item x="1719"/>
        <item x="1577"/>
        <item x="1262"/>
        <item x="1803"/>
        <item x="1303"/>
        <item x="2219"/>
        <item x="1610"/>
        <item x="1595"/>
        <item x="396"/>
        <item x="889"/>
        <item x="1899"/>
        <item x="523"/>
        <item x="1418"/>
        <item x="209"/>
        <item x="1331"/>
        <item x="813"/>
        <item x="468"/>
        <item x="1395"/>
        <item x="1944"/>
        <item x="1930"/>
        <item x="147"/>
        <item x="1297"/>
        <item x="393"/>
        <item x="2141"/>
        <item x="1837"/>
        <item x="2099"/>
        <item x="1184"/>
        <item x="514"/>
        <item x="502"/>
        <item x="2045"/>
        <item x="1799"/>
        <item x="1015"/>
        <item x="679"/>
        <item x="808"/>
        <item x="1246"/>
        <item x="770"/>
        <item x="391"/>
        <item x="646"/>
        <item x="312"/>
        <item x="1279"/>
        <item x="639"/>
        <item x="508"/>
        <item x="1787"/>
        <item x="1640"/>
        <item x="559"/>
        <item x="1048"/>
        <item x="1690"/>
        <item x="1263"/>
        <item x="684"/>
        <item x="2483"/>
        <item x="998"/>
        <item x="1667"/>
        <item x="927"/>
        <item x="870"/>
        <item x="121"/>
        <item x="533"/>
        <item x="1060"/>
        <item x="974"/>
        <item x="733"/>
        <item x="392"/>
        <item x="3"/>
        <item x="691"/>
        <item x="1684"/>
        <item x="95"/>
        <item x="1372"/>
        <item x="31"/>
        <item x="519"/>
        <item x="1761"/>
        <item x="1067"/>
        <item x="122"/>
        <item x="2270"/>
        <item x="1264"/>
        <item x="28"/>
        <item x="2114"/>
        <item x="738"/>
        <item x="1657"/>
        <item x="1042"/>
        <item x="662"/>
        <item x="1093"/>
        <item x="1791"/>
        <item x="1614"/>
        <item x="2369"/>
        <item x="2470"/>
        <item x="1185"/>
        <item x="288"/>
        <item x="1237"/>
        <item x="941"/>
        <item x="35"/>
        <item x="1516"/>
        <item x="1404"/>
        <item x="1660"/>
        <item x="797"/>
        <item x="1896"/>
        <item x="1392"/>
        <item x="360"/>
        <item x="1137"/>
        <item x="442"/>
        <item x="299"/>
        <item x="2475"/>
        <item x="293"/>
        <item x="890"/>
        <item x="1578"/>
        <item x="2464"/>
        <item x="2465"/>
        <item x="2320"/>
        <item x="1777"/>
        <item x="1797"/>
        <item x="2473"/>
        <item x="1834"/>
        <item x="2304"/>
        <item x="786"/>
        <item x="494"/>
        <item x="972"/>
        <item x="1089"/>
        <item x="1998"/>
        <item x="358"/>
        <item x="1853"/>
        <item x="2023"/>
        <item x="1304"/>
        <item x="1396"/>
        <item x="1483"/>
        <item x="1073"/>
        <item x="1900"/>
        <item x="568"/>
        <item x="1405"/>
        <item x="387"/>
        <item x="2448"/>
        <item x="173"/>
        <item x="156"/>
        <item x="1094"/>
        <item x="2078"/>
        <item x="973"/>
        <item x="1255"/>
        <item x="490"/>
        <item x="2335"/>
        <item x="2210"/>
        <item x="2342"/>
        <item x="626"/>
        <item x="2240"/>
        <item x="871"/>
        <item x="2430"/>
        <item x="210"/>
        <item x="2417"/>
        <item x="2494"/>
        <item x="97"/>
        <item x="1440"/>
        <item x="2133"/>
        <item x="1571"/>
        <item x="2161"/>
        <item x="1664"/>
        <item x="476"/>
        <item x="702"/>
        <item x="571"/>
        <item x="2036"/>
        <item x="294"/>
        <item x="148"/>
        <item x="463"/>
        <item x="177"/>
        <item x="1412"/>
        <item x="1457"/>
        <item x="848"/>
        <item x="261"/>
        <item x="1648"/>
        <item x="2411"/>
        <item x="208"/>
        <item x="251"/>
        <item x="1586"/>
        <item x="924"/>
        <item x="1926"/>
        <item x="269"/>
        <item x="2071"/>
        <item x="255"/>
        <item x="368"/>
        <item x="741"/>
        <item x="1816"/>
        <item x="643"/>
        <item x="1336"/>
        <item x="528"/>
        <item x="2123"/>
        <item x="790"/>
        <item x="2165"/>
        <item x="1956"/>
        <item x="953"/>
        <item x="1677"/>
        <item x="1815"/>
        <item x="1642"/>
        <item x="1970"/>
        <item x="1414"/>
        <item x="1049"/>
        <item x="1696"/>
        <item x="1526"/>
        <item x="986"/>
        <item x="1720"/>
        <item x="2079"/>
        <item x="2066"/>
        <item x="644"/>
        <item x="1627"/>
        <item x="2050"/>
        <item x="1490"/>
        <item x="1628"/>
        <item x="1002"/>
        <item x="1080"/>
        <item x="1693"/>
        <item x="2106"/>
        <item x="83"/>
        <item x="872"/>
        <item x="1186"/>
        <item x="1543"/>
        <item x="1109"/>
        <item x="2458"/>
        <item x="127"/>
        <item x="8"/>
        <item x="415"/>
        <item x="211"/>
        <item x="2484"/>
        <item x="763"/>
        <item x="1913"/>
        <item x="1901"/>
        <item x="305"/>
        <item x="2183"/>
        <item x="1908"/>
        <item x="964"/>
        <item x="758"/>
        <item x="824"/>
        <item x="957"/>
        <item x="825"/>
        <item x="718"/>
        <item x="416"/>
        <item x="1130"/>
        <item x="2343"/>
        <item x="2395"/>
        <item x="2331"/>
        <item x="1055"/>
        <item x="580"/>
        <item x="348"/>
        <item x="60"/>
        <item x="1618"/>
        <item x="2154"/>
        <item x="2082"/>
        <item x="1517"/>
        <item x="55"/>
        <item x="2115"/>
        <item x="1345"/>
        <item x="295"/>
        <item x="2044"/>
        <item x="640"/>
        <item x="2396"/>
        <item x="1112"/>
        <item x="954"/>
        <item x="712"/>
        <item x="917"/>
        <item x="1311"/>
        <item x="477"/>
        <item x="1267"/>
        <item x="1655"/>
        <item x="837"/>
        <item x="1788"/>
        <item x="2213"/>
        <item x="212"/>
        <item x="1312"/>
        <item x="2134"/>
        <item x="958"/>
        <item x="2067"/>
        <item x="854"/>
        <item x="1216"/>
        <item x="778"/>
        <item x="793"/>
        <item x="215"/>
        <item x="2153"/>
        <item x="1949"/>
        <item x="791"/>
        <item x="240"/>
        <item x="1611"/>
        <item x="2073"/>
        <item x="1686"/>
        <item x="1551"/>
        <item x="2074"/>
        <item x="1864"/>
        <item x="2030"/>
        <item x="943"/>
        <item x="224"/>
        <item x="107"/>
        <item x="9"/>
        <item x="605"/>
        <item x="1410"/>
        <item x="479"/>
        <item x="1361"/>
        <item x="1592"/>
        <item x="2282"/>
        <item x="1429"/>
        <item x="1268"/>
        <item x="1337"/>
        <item x="861"/>
        <item x="1687"/>
        <item x="909"/>
        <item x="89"/>
        <item x="2190"/>
        <item x="192"/>
        <item x="772"/>
        <item x="670"/>
        <item x="2203"/>
        <item x="1987"/>
        <item x="1518"/>
        <item x="1527"/>
        <item x="2405"/>
        <item x="464"/>
        <item x="1056"/>
        <item x="1397"/>
        <item x="336"/>
        <item x="1572"/>
        <item x="704"/>
        <item x="84"/>
        <item x="855"/>
        <item x="2344"/>
        <item x="1409"/>
        <item x="421"/>
        <item x="809"/>
        <item x="480"/>
        <item x="110"/>
        <item x="443"/>
        <item x="1036"/>
        <item x="378"/>
        <item x="2107"/>
        <item x="1226"/>
        <item x="1748"/>
        <item x="284"/>
        <item x="1680"/>
        <item x="1868"/>
        <item x="1713"/>
        <item x="849"/>
        <item x="2499"/>
        <item x="2375"/>
        <item x="826"/>
        <item x="503"/>
        <item x="471"/>
        <item x="45"/>
        <item x="651"/>
        <item x="1484"/>
        <item x="1285"/>
        <item x="569"/>
        <item x="1607"/>
        <item x="2289"/>
        <item x="590"/>
        <item x="1847"/>
        <item x="207"/>
        <item x="1835"/>
        <item x="814"/>
        <item x="1643"/>
        <item x="1068"/>
        <item x="989"/>
        <item x="111"/>
        <item x="1746"/>
        <item x="29"/>
        <item x="1455"/>
        <item x="1286"/>
        <item x="520"/>
        <item x="465"/>
        <item x="2387"/>
        <item x="1599"/>
        <item x="270"/>
        <item x="1425"/>
        <item x="279"/>
        <item x="1189"/>
        <item x="1587"/>
        <item x="2459"/>
        <item x="163"/>
        <item x="1510"/>
        <item x="521"/>
        <item x="1909"/>
        <item x="164"/>
        <item x="621"/>
        <item x="1228"/>
        <item x="2370"/>
        <item x="1033"/>
        <item x="732"/>
        <item x="73"/>
        <item x="1897"/>
        <item x="1167"/>
        <item x="549"/>
        <item x="10"/>
        <item x="667"/>
        <item x="2145"/>
        <item x="999"/>
        <item x="2251"/>
        <item x="61"/>
        <item x="289"/>
        <item x="1580"/>
        <item x="726"/>
        <item x="1708"/>
        <item x="265"/>
        <item x="680"/>
        <item x="2124"/>
        <item x="1762"/>
        <item x="1504"/>
        <item x="1030"/>
        <item x="203"/>
        <item x="1084"/>
        <item x="873"/>
        <item x="1697"/>
        <item x="1157"/>
        <item x="2495"/>
        <item x="2259"/>
        <item x="1528"/>
        <item x="990"/>
        <item x="1553"/>
        <item x="1003"/>
        <item x="1430"/>
        <item x="1823"/>
        <item x="256"/>
        <item x="2295"/>
        <item x="1368"/>
        <item x="2057"/>
        <item x="1821"/>
        <item x="2352"/>
        <item x="2279"/>
        <item x="1452"/>
        <item x="1573"/>
        <item x="994"/>
        <item x="728"/>
        <item x="1730"/>
        <item x="613"/>
        <item x="1957"/>
        <item x="189"/>
        <item x="1645"/>
        <item x="730"/>
        <item x="108"/>
        <item x="2169"/>
        <item x="2011"/>
        <item x="2438"/>
        <item x="1950"/>
        <item x="1328"/>
        <item x="1398"/>
        <item x="2155"/>
        <item x="1554"/>
        <item x="2406"/>
        <item x="783"/>
        <item x="2083"/>
        <item x="982"/>
        <item x="942"/>
        <item x="2058"/>
        <item x="1749"/>
        <item x="779"/>
        <item x="1168"/>
        <item x="2166"/>
        <item x="1107"/>
        <item x="1260"/>
        <item x="2001"/>
        <item x="2226"/>
        <item x="1134"/>
        <item x="965"/>
        <item x="504"/>
        <item x="581"/>
        <item x="1879"/>
        <item x="1671"/>
        <item x="117"/>
        <item x="149"/>
        <item x="674"/>
        <item x="754"/>
        <item x="2230"/>
        <item x="1378"/>
        <item x="1257"/>
        <item x="204"/>
        <item x="2363"/>
        <item x="1004"/>
        <item x="2355"/>
        <item x="101"/>
        <item x="2037"/>
        <item x="1927"/>
        <item x="11"/>
        <item x="2216"/>
        <item x="2241"/>
        <item x="2214"/>
        <item x="2314"/>
        <item x="1983"/>
        <item x="1169"/>
        <item x="2038"/>
        <item x="1197"/>
        <item x="232"/>
        <item x="697"/>
        <item x="1012"/>
        <item x="842"/>
        <item x="1198"/>
        <item x="1567"/>
        <item x="1450"/>
        <item x="1341"/>
        <item x="1213"/>
        <item x="1308"/>
        <item x="2236"/>
        <item x="271"/>
        <item x="136"/>
        <item x="995"/>
        <item x="2290"/>
        <item x="1733"/>
        <item x="950"/>
        <item x="611"/>
        <item x="829"/>
        <item x="1583"/>
        <item x="1698"/>
        <item x="131"/>
        <item x="349"/>
        <item x="1408"/>
        <item x="2129"/>
        <item x="1750"/>
        <item x="996"/>
        <item x="2451"/>
        <item x="1375"/>
        <item x="90"/>
        <item x="2144"/>
        <item x="466"/>
        <item x="361"/>
        <item x="1034"/>
        <item x="285"/>
        <item x="181"/>
        <item x="2184"/>
        <item x="2149"/>
        <item x="1705"/>
        <item x="1205"/>
        <item x="705"/>
        <item x="1313"/>
        <item x="1466"/>
        <item x="411"/>
        <item x="1723"/>
        <item x="722"/>
        <item x="766"/>
        <item x="1369"/>
        <item x="46"/>
        <item x="316"/>
        <item x="1850"/>
        <item x="1534"/>
        <item x="2064"/>
        <item x="2461"/>
        <item x="2482"/>
        <item x="1221"/>
        <item x="1647"/>
        <item x="1824"/>
        <item x="2345"/>
        <item x="2425"/>
        <item x="850"/>
        <item x="1754"/>
        <item x="91"/>
        <item x="2176"/>
        <item x="665"/>
        <item x="1838"/>
        <item x="151"/>
        <item x="1491"/>
        <item x="1861"/>
        <item x="407"/>
        <item x="332"/>
        <item x="1127"/>
        <item x="2348"/>
        <item x="1005"/>
        <item x="1685"/>
        <item x="685"/>
        <item x="2324"/>
        <item x="410"/>
        <item x="719"/>
        <item x="1069"/>
        <item x="713"/>
        <item x="2180"/>
        <item x="225"/>
        <item x="1709"/>
        <item x="47"/>
        <item x="1889"/>
        <item x="2445"/>
        <item x="1178"/>
        <item x="2080"/>
        <item x="1124"/>
        <item x="196"/>
        <item x="2086"/>
        <item x="1862"/>
        <item x="1975"/>
        <item x="1874"/>
        <item x="1734"/>
        <item x="159"/>
        <item x="1792"/>
        <item x="20"/>
        <item x="62"/>
        <item x="1683"/>
        <item x="830"/>
        <item x="1247"/>
        <item x="822"/>
        <item x="2070"/>
        <item x="2222"/>
        <item x="1703"/>
        <item x="2271"/>
        <item x="1402"/>
        <item x="1103"/>
        <item x="997"/>
        <item x="78"/>
        <item x="448"/>
        <item x="1779"/>
        <item x="2059"/>
        <item x="1456"/>
        <item x="862"/>
        <item x="1768"/>
        <item x="2002"/>
        <item x="444"/>
        <item x="675"/>
        <item x="2125"/>
        <item x="1125"/>
        <item x="1992"/>
        <item x="1097"/>
        <item x="1419"/>
        <item x="1473"/>
        <item x="252"/>
        <item x="2421"/>
        <item x="1351"/>
        <item x="355"/>
        <item x="1921"/>
        <item x="1432"/>
        <item x="893"/>
        <item x="399"/>
        <item x="2220"/>
        <item x="823"/>
        <item x="1192"/>
        <item x="2051"/>
        <item x="2332"/>
        <item x="2298"/>
        <item x="2170"/>
        <item x="1962"/>
        <item x="1980"/>
        <item x="591"/>
        <item x="2252"/>
        <item x="1521"/>
        <item x="1699"/>
        <item x="2418"/>
        <item x="1945"/>
        <item x="2254"/>
        <item x="582"/>
        <item x="1159"/>
        <item x="753"/>
        <item x="457"/>
        <item x="912"/>
        <item x="867"/>
        <item x="1710"/>
        <item x="1446"/>
        <item x="2478"/>
        <item x="1474"/>
        <item x="419"/>
        <item x="1110"/>
        <item x="2439"/>
        <item x="2223"/>
        <item x="313"/>
        <item x="362"/>
        <item x="1428"/>
        <item x="1653"/>
        <item x="1656"/>
        <item x="2454"/>
        <item x="1479"/>
        <item x="201"/>
        <item x="524"/>
        <item x="432"/>
        <item x="1282"/>
        <item x="123"/>
        <item x="1444"/>
        <item x="1390"/>
        <item x="48"/>
        <item x="426"/>
        <item x="944"/>
        <item x="874"/>
        <item x="583"/>
        <item x="1751"/>
        <item x="124"/>
        <item x="882"/>
        <item x="277"/>
        <item x="918"/>
        <item x="578"/>
        <item x="205"/>
        <item x="838"/>
        <item x="810"/>
        <item x="1317"/>
        <item x="584"/>
        <item x="515"/>
        <item x="863"/>
        <item x="2452"/>
        <item x="1928"/>
        <item x="798"/>
        <item x="1706"/>
        <item x="839"/>
        <item x="1800"/>
        <item x="913"/>
        <item x="1269"/>
        <item x="1931"/>
        <item x="338"/>
        <item x="833"/>
        <item x="2052"/>
        <item x="2397"/>
        <item x="1026"/>
        <item x="698"/>
        <item x="1971"/>
        <item x="2197"/>
        <item x="2024"/>
        <item x="106"/>
        <item x="2379"/>
        <item x="2150"/>
        <item x="439"/>
        <item x="1160"/>
        <item x="1113"/>
        <item x="1298"/>
        <item x="1916"/>
        <item x="1574"/>
        <item x="74"/>
        <item x="2371"/>
        <item x="1291"/>
        <item x="1217"/>
        <item x="218"/>
        <item x="1050"/>
        <item x="987"/>
        <item x="2077"/>
        <item x="1161"/>
        <item x="531"/>
        <item x="759"/>
        <item x="1615"/>
        <item x="2472"/>
        <item x="2433"/>
        <item x="374"/>
        <item x="2191"/>
        <item x="1332"/>
        <item x="1841"/>
        <item x="1461"/>
        <item x="1505"/>
        <item x="1061"/>
        <item x="951"/>
        <item x="2209"/>
        <item x="2081"/>
        <item x="1995"/>
        <item x="266"/>
        <item x="1250"/>
        <item x="1283"/>
        <item x="2003"/>
        <item x="2177"/>
        <item x="1910"/>
        <item x="1793"/>
        <item x="2384"/>
        <item x="1039"/>
        <item x="1519"/>
        <item x="1668"/>
        <item x="2041"/>
        <item x="983"/>
        <item x="272"/>
        <item x="914"/>
        <item x="1694"/>
        <item x="2336"/>
        <item x="2321"/>
        <item x="1663"/>
        <item x="2100"/>
        <item x="1287"/>
        <item x="2095"/>
        <item x="2283"/>
        <item x="792"/>
        <item x="1238"/>
        <item x="144"/>
        <item x="2261"/>
        <item x="1407"/>
        <item x="2126"/>
        <item x="1433"/>
        <item x="536"/>
        <item x="1603"/>
        <item x="1866"/>
        <item x="241"/>
        <item x="2195"/>
        <item x="227"/>
        <item x="1016"/>
        <item x="1606"/>
        <item x="1153"/>
        <item x="1038"/>
        <item x="1035"/>
        <item x="404"/>
        <item x="2055"/>
        <item x="63"/>
        <item x="188"/>
        <item x="804"/>
        <item x="1612"/>
        <item x="1085"/>
        <item x="1946"/>
        <item x="1165"/>
        <item x="478"/>
        <item x="600"/>
        <item x="975"/>
        <item x="486"/>
        <item x="323"/>
        <item x="2340"/>
        <item x="433"/>
        <item x="1621"/>
        <item x="945"/>
        <item x="2380"/>
        <item x="412"/>
        <item x="1040"/>
        <item x="864"/>
        <item x="2120"/>
        <item x="330"/>
        <item x="875"/>
        <item x="1352"/>
        <item x="273"/>
        <item x="2381"/>
        <item x="2296"/>
        <item x="2260"/>
        <item x="1813"/>
        <item x="2231"/>
        <item x="1421"/>
        <item x="1631"/>
        <item x="1764"/>
        <item x="165"/>
        <item x="1976"/>
        <item x="2466"/>
        <item x="118"/>
        <item x="686"/>
        <item x="2364"/>
        <item x="1"/>
        <item x="1104"/>
        <item x="2256"/>
        <item x="363"/>
        <item x="427"/>
        <item x="883"/>
        <item x="1724"/>
        <item x="1081"/>
        <item x="1057"/>
        <item x="2178"/>
        <item x="2382"/>
        <item x="1781"/>
        <item x="919"/>
        <item x="1963"/>
        <item x="2198"/>
        <item x="39"/>
        <item x="414"/>
        <item x="2423"/>
        <item x="245"/>
        <item x="2341"/>
        <item x="815"/>
        <item x="152"/>
        <item x="1181"/>
        <item x="563"/>
        <item x="928"/>
        <item x="1231"/>
        <item x="2162"/>
        <item x="166"/>
        <item x="449"/>
        <item x="794"/>
        <item x="2277"/>
        <item x="1731"/>
        <item x="233"/>
        <item x="1958"/>
        <item x="1890"/>
        <item x="1051"/>
        <item x="491"/>
        <item x="1475"/>
        <item x="708"/>
        <item x="537"/>
        <item x="585"/>
        <item x="379"/>
        <item x="2401"/>
        <item x="2101"/>
        <item x="155"/>
        <item x="1568"/>
        <item x="843"/>
        <item x="193"/>
        <item x="1393"/>
        <item x="1006"/>
        <item x="145"/>
        <item x="180"/>
        <item x="450"/>
        <item x="1827"/>
        <item x="1506"/>
        <item x="2455"/>
        <item x="2346"/>
        <item x="262"/>
        <item x="2004"/>
        <item x="1363"/>
        <item x="2163"/>
        <item x="761"/>
        <item x="1622"/>
        <item x="2005"/>
        <item x="1058"/>
        <item x="1782"/>
        <item x="1765"/>
        <item x="1828"/>
        <item x="306"/>
        <item x="2102"/>
        <item x="774"/>
        <item x="15"/>
        <item x="1114"/>
        <item x="1218"/>
        <item x="564"/>
        <item x="2027"/>
        <item x="1288"/>
        <item x="1511"/>
        <item x="1678"/>
        <item x="2276"/>
        <item x="2116"/>
        <item x="980"/>
        <item x="1292"/>
        <item x="1019"/>
        <item x="1128"/>
        <item x="795"/>
        <item x="1674"/>
        <item x="1801"/>
        <item x="1064"/>
        <item x="1917"/>
        <item x="1784"/>
        <item x="1831"/>
        <item x="1658"/>
        <item x="2359"/>
        <item x="2087"/>
        <item x="901"/>
        <item x="1814"/>
        <item x="125"/>
        <item x="1804"/>
        <item x="1833"/>
        <item x="616"/>
        <item x="340"/>
        <item x="253"/>
        <item x="538"/>
        <item x="725"/>
        <item x="36"/>
        <item x="303"/>
        <item x="894"/>
        <item x="422"/>
        <item x="1090"/>
        <item x="1681"/>
        <item x="150"/>
        <item x="869"/>
        <item x="274"/>
        <item x="2090"/>
        <item x="2426"/>
        <item x="545"/>
        <item x="1798"/>
        <item x="280"/>
        <item x="1293"/>
        <item x="1769"/>
        <item x="1437"/>
        <item x="2013"/>
        <item x="469"/>
        <item x="2462"/>
        <item x="2237"/>
        <item x="550"/>
        <item x="472"/>
        <item x="281"/>
        <item x="2217"/>
        <item x="497"/>
        <item x="2108"/>
        <item x="1347"/>
        <item x="692"/>
        <item x="1082"/>
        <item x="242"/>
        <item x="2337"/>
        <item x="905"/>
        <item x="1996"/>
        <item x="2269"/>
        <item x="629"/>
        <item x="1984"/>
        <item x="1981"/>
        <item x="483"/>
        <item x="1299"/>
        <item x="1222"/>
        <item x="1403"/>
        <item x="307"/>
        <item x="1406"/>
        <item x="49"/>
        <item x="21"/>
        <item x="699"/>
        <item x="2096"/>
        <item x="1193"/>
        <item x="1251"/>
        <item x="290"/>
        <item x="2204"/>
        <item x="1752"/>
        <item x="214"/>
        <item x="50"/>
        <item x="350"/>
        <item x="2046"/>
        <item x="85"/>
        <item x="2422"/>
        <item x="2028"/>
        <item x="451"/>
        <item x="2245"/>
        <item x="1977"/>
        <item x="17"/>
        <item x="1560"/>
        <item x="1436"/>
        <item x="2284"/>
        <item x="2291"/>
        <item x="304"/>
        <item x="966"/>
        <item x="1848"/>
        <item x="126"/>
        <item x="1261"/>
        <item x="586"/>
        <item x="681"/>
        <item x="380"/>
        <item x="1770"/>
        <item x="509"/>
        <item x="51"/>
        <item x="816"/>
        <item x="221"/>
        <item x="1413"/>
        <item x="1258"/>
        <item x="2039"/>
        <item x="587"/>
        <item x="409"/>
        <item x="2434"/>
        <item x="1598"/>
        <item x="228"/>
        <item x="473"/>
        <item x="1982"/>
        <item x="2385"/>
        <item x="1179"/>
        <item x="2264"/>
        <item x="609"/>
        <item x="735"/>
        <item x="925"/>
        <item x="2117"/>
        <item x="80"/>
        <item x="1077"/>
        <item x="802"/>
        <item x="2268"/>
        <item x="1365"/>
        <item x="300"/>
        <item x="2097"/>
        <item x="1584"/>
        <item x="170"/>
        <item x="2221"/>
        <item x="742"/>
        <item x="178"/>
        <item x="505"/>
        <item x="481"/>
        <item x="844"/>
        <item x="128"/>
        <item x="1481"/>
        <item x="1052"/>
        <item x="1891"/>
        <item x="1716"/>
        <item x="2316"/>
        <item x="2172"/>
        <item x="405"/>
        <item x="1717"/>
        <item x="1180"/>
        <item x="388"/>
        <item x="561"/>
        <item x="2185"/>
        <item x="891"/>
        <item x="2383"/>
        <item x="498"/>
        <item x="96"/>
        <item x="2487"/>
        <item x="1212"/>
        <item x="1935"/>
        <item x="2349"/>
        <item x="41"/>
        <item x="2471"/>
        <item x="364"/>
        <item x="317"/>
        <item x="2338"/>
        <item x="1115"/>
        <item x="2317"/>
        <item x="622"/>
        <item x="263"/>
        <item x="1229"/>
        <item x="351"/>
        <item x="333"/>
        <item x="1043"/>
        <item x="1241"/>
        <item x="522"/>
        <item x="2365"/>
        <item x="623"/>
        <item x="98"/>
        <item x="840"/>
        <item x="341"/>
        <item x="1867"/>
        <item x="112"/>
        <item x="237"/>
        <item x="1422"/>
        <item x="2408"/>
        <item x="282"/>
        <item x="2224"/>
        <item x="736"/>
        <item x="2127"/>
        <item x="1235"/>
        <item x="2440"/>
        <item x="2409"/>
        <item x="743"/>
        <item x="2205"/>
        <item x="113"/>
        <item x="1802"/>
        <item x="1623"/>
        <item x="343"/>
        <item x="1135"/>
        <item x="1972"/>
        <item x="1629"/>
        <item x="413"/>
        <item x="2274"/>
        <item x="1914"/>
        <item x="2407"/>
        <item x="1141"/>
        <item x="1334"/>
        <item x="2265"/>
        <item x="2186"/>
        <item x="1829"/>
        <item x="1353"/>
        <item x="817"/>
        <item x="2146"/>
        <item x="417"/>
        <item x="1371"/>
        <item x="780"/>
        <item x="2257"/>
        <item x="739"/>
        <item x="1807"/>
        <item x="2060"/>
        <item x="408"/>
        <item x="606"/>
        <item x="2103"/>
        <item x="751"/>
        <item x="487"/>
        <item x="1541"/>
        <item x="246"/>
        <item x="2491"/>
        <item x="1354"/>
        <item x="1338"/>
        <item x="1940"/>
        <item x="428"/>
        <item x="831"/>
        <item x="2156"/>
        <item x="4"/>
        <item x="1044"/>
        <item x="1119"/>
        <item x="555"/>
        <item x="1244"/>
        <item x="2325"/>
        <item x="2310"/>
        <item x="2479"/>
        <item x="93"/>
        <item x="1766"/>
        <item x="1856"/>
        <item x="1547"/>
        <item x="2187"/>
        <item x="1964"/>
        <item x="398"/>
        <item x="2262"/>
        <item x="960"/>
        <item x="369"/>
        <item x="1248"/>
        <item x="926"/>
        <item x="1380"/>
        <item x="1342"/>
        <item x="384"/>
        <item x="970"/>
        <item x="190"/>
        <item x="1399"/>
        <item x="799"/>
        <item x="648"/>
        <item x="342"/>
        <item x="1045"/>
        <item x="1959"/>
        <item x="570"/>
        <item x="777"/>
        <item x="75"/>
        <item x="2398"/>
        <item x="2138"/>
        <item x="2328"/>
        <item x="2285"/>
        <item x="1911"/>
        <item x="1373"/>
        <item x="574"/>
        <item x="381"/>
        <item t="default"/>
      </items>
    </pivotField>
    <pivotField compact="0" showAll="0"/>
    <pivotField compact="0" showAll="0"/>
    <pivotField dataField="1" compact="0" numFmtId="185" showAll="0"/>
    <pivotField compact="0" numFmtId="185" showAll="0"/>
    <pivotField compact="0" numFmtId="185" showAll="0"/>
    <pivotField compact="0" showAll="0">
      <items count="5">
        <item m="1" x="3"/>
        <item x="2"/>
        <item x="1"/>
        <item x="0"/>
        <item t="default"/>
      </items>
    </pivotField>
    <pivotField compact="0" showAll="0"/>
    <pivotField compact="0" showAll="0">
      <items count="4">
        <item x="0"/>
        <item x="2"/>
        <item x="1"/>
        <item t="default"/>
      </items>
    </pivotField>
    <pivotField compact="0" numFmtId="186" showAll="0"/>
    <pivotField compact="0" showAll="0"/>
    <pivotField compact="0" showAll="0">
      <items count="5">
        <item x="2"/>
        <item x="0"/>
        <item x="1"/>
        <item x="3"/>
        <item t="default"/>
      </items>
    </pivotField>
    <pivotField compact="0" showAll="0"/>
  </pivotFields>
  <dataFields count="1">
    <dataField name="Total Revenue" fld="3" baseField="0" baseItem="0" numFmtId="182"/>
  </dataFields>
  <formats count="1">
    <format dxfId="3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8" minRefreshableVersion="3" createdVersion="5" useAutoFormatting="1" compact="0" indent="0" outline="1" compactData="0" outlineData="1" showDrill="1" multipleFieldFilters="0" chartFormat="6">
  <location ref="A1:B5" firstHeaderRow="1" firstDataRow="1" firstDataCol="1"/>
  <pivotFields count="13">
    <pivotField compact="0" showAll="0">
      <items count="2501">
        <item x="682"/>
        <item x="1206"/>
        <item x="2353"/>
        <item x="565"/>
        <item x="64"/>
        <item x="845"/>
        <item x="884"/>
        <item x="1968"/>
        <item x="1794"/>
        <item x="102"/>
        <item x="257"/>
        <item x="1355"/>
        <item x="1544"/>
        <item x="1239"/>
        <item x="291"/>
        <item x="1529"/>
        <item x="1476"/>
        <item x="714"/>
        <item x="2311"/>
        <item x="1091"/>
        <item x="1326"/>
        <item x="851"/>
        <item x="1356"/>
        <item x="1017"/>
        <item x="635"/>
        <item x="693"/>
        <item x="876"/>
        <item x="397"/>
        <item x="1857"/>
        <item x="2159"/>
        <item x="1732"/>
        <item x="445"/>
        <item x="1447"/>
        <item x="1411"/>
        <item x="1918"/>
        <item x="1020"/>
        <item x="137"/>
        <item x="2167"/>
        <item x="1535"/>
        <item x="1322"/>
        <item x="1254"/>
        <item x="1665"/>
        <item x="1536"/>
        <item x="1451"/>
        <item x="1007"/>
        <item x="800"/>
        <item x="1062"/>
        <item x="572"/>
        <item x="429"/>
        <item x="1969"/>
        <item x="1892"/>
        <item x="1323"/>
        <item x="2171"/>
        <item x="138"/>
        <item x="264"/>
        <item x="243"/>
        <item x="744"/>
        <item x="2056"/>
        <item x="167"/>
        <item x="1441"/>
        <item x="1131"/>
        <item x="1182"/>
        <item x="1881"/>
        <item x="1174"/>
        <item x="771"/>
        <item x="2480"/>
        <item x="370"/>
        <item x="141"/>
        <item x="929"/>
        <item x="2199"/>
        <item x="856"/>
        <item x="394"/>
        <item x="267"/>
        <item x="1364"/>
        <item x="1512"/>
        <item x="803"/>
        <item x="1728"/>
        <item x="2053"/>
        <item x="2173"/>
        <item x="1448"/>
        <item x="1513"/>
        <item x="1333"/>
        <item x="1158"/>
        <item x="1116"/>
        <item x="334"/>
        <item x="641"/>
        <item x="292"/>
        <item x="1009"/>
        <item x="1449"/>
        <item x="5"/>
        <item x="56"/>
        <item x="2453"/>
        <item x="2388"/>
        <item x="1941"/>
        <item x="18"/>
        <item x="2391"/>
        <item x="992"/>
        <item x="174"/>
        <item x="1811"/>
        <item x="619"/>
        <item x="805"/>
        <item x="1187"/>
        <item x="595"/>
        <item x="1485"/>
        <item x="1624"/>
        <item x="1013"/>
        <item x="2301"/>
        <item x="723"/>
        <item x="2109"/>
        <item x="2419"/>
        <item x="2318"/>
        <item x="1569"/>
        <item x="1100"/>
        <item x="755"/>
        <item x="534"/>
        <item x="488"/>
        <item x="458"/>
        <item x="1053"/>
        <item x="2326"/>
        <item x="301"/>
        <item x="403"/>
        <item x="2429"/>
        <item x="906"/>
        <item x="676"/>
        <item x="1588"/>
        <item x="324"/>
        <item x="2014"/>
        <item x="452"/>
        <item x="81"/>
        <item x="1637"/>
        <item x="1148"/>
        <item x="2329"/>
        <item x="694"/>
        <item x="933"/>
        <item x="575"/>
        <item x="2025"/>
        <item x="1191"/>
        <item x="516"/>
        <item x="1545"/>
        <item x="746"/>
        <item x="183"/>
        <item x="184"/>
        <item x="440"/>
        <item x="1593"/>
        <item x="2360"/>
        <item x="1022"/>
        <item x="2242"/>
        <item x="2481"/>
        <item x="2092"/>
        <item x="1842"/>
        <item x="1725"/>
        <item x="12"/>
        <item x="2474"/>
        <item x="560"/>
        <item x="1865"/>
        <item x="1767"/>
        <item x="1522"/>
        <item x="459"/>
        <item x="1563"/>
        <item x="1990"/>
        <item x="1555"/>
        <item x="1721"/>
        <item x="887"/>
        <item x="2054"/>
        <item x="19"/>
        <item x="1357"/>
        <item x="1120"/>
        <item x="1074"/>
        <item x="1108"/>
        <item x="2061"/>
        <item x="2358"/>
        <item x="495"/>
        <item x="94"/>
        <item x="434"/>
        <item x="1893"/>
        <item x="278"/>
        <item x="2110"/>
        <item x="1453"/>
        <item x="1376"/>
        <item x="2309"/>
        <item x="68"/>
        <item x="1037"/>
        <item x="2020"/>
        <item x="198"/>
        <item x="1027"/>
        <item x="400"/>
        <item x="1819"/>
        <item x="2488"/>
        <item x="1849"/>
        <item x="1613"/>
        <item x="2280"/>
        <item x="1294"/>
        <item x="787"/>
        <item x="636"/>
        <item x="1374"/>
        <item x="2266"/>
        <item x="132"/>
        <item x="52"/>
        <item x="325"/>
        <item x="1111"/>
        <item x="1537"/>
        <item x="1906"/>
        <item x="2253"/>
        <item x="1564"/>
        <item x="525"/>
        <item x="633"/>
        <item x="6"/>
        <item x="818"/>
        <item x="899"/>
        <item x="1086"/>
        <item x="197"/>
        <item x="376"/>
        <item x="1362"/>
        <item x="2247"/>
        <item x="1149"/>
        <item x="1601"/>
        <item x="1757"/>
        <item x="1092"/>
        <item x="2093"/>
        <item x="2435"/>
        <item x="467"/>
        <item x="1952"/>
        <item x="1121"/>
        <item x="1936"/>
        <item x="1616"/>
        <item x="2492"/>
        <item x="1843"/>
        <item x="213"/>
        <item x="2308"/>
        <item x="2098"/>
        <item x="1561"/>
        <item x="1101"/>
        <item x="1467"/>
        <item x="1942"/>
        <item x="624"/>
        <item x="510"/>
        <item x="2157"/>
        <item x="2006"/>
        <item x="834"/>
        <item x="2402"/>
        <item x="1884"/>
        <item x="2288"/>
        <item x="1208"/>
        <item x="1366"/>
        <item x="1199"/>
        <item x="1796"/>
        <item x="888"/>
        <item x="2088"/>
        <item x="1468"/>
        <item x="1154"/>
        <item x="296"/>
        <item x="993"/>
        <item x="1608"/>
        <item x="1932"/>
        <item x="1175"/>
        <item x="2007"/>
        <item x="99"/>
        <item x="1579"/>
        <item x="2200"/>
        <item x="1024"/>
        <item x="1145"/>
        <item x="1740"/>
        <item x="737"/>
        <item x="175"/>
        <item x="1018"/>
        <item x="1295"/>
        <item x="157"/>
        <item x="2443"/>
        <item x="1778"/>
        <item x="2399"/>
        <item x="2139"/>
        <item x="1142"/>
        <item x="199"/>
        <item x="2192"/>
        <item x="649"/>
        <item x="807"/>
        <item x="2211"/>
        <item x="206"/>
        <item x="2065"/>
        <item x="596"/>
        <item x="1245"/>
        <item x="2009"/>
        <item x="1314"/>
        <item x="286"/>
        <item x="2255"/>
        <item x="819"/>
        <item x="1630"/>
        <item x="775"/>
        <item x="1400"/>
        <item x="835"/>
        <item x="539"/>
        <item x="1548"/>
        <item x="119"/>
        <item x="1549"/>
        <item x="1132"/>
        <item x="1335"/>
        <item x="2413"/>
        <item x="1204"/>
        <item x="1000"/>
        <item x="1275"/>
        <item x="2031"/>
        <item x="65"/>
        <item x="511"/>
        <item x="1324"/>
        <item x="2248"/>
        <item x="1122"/>
        <item x="1523"/>
        <item x="915"/>
        <item x="1965"/>
        <item x="13"/>
        <item x="1735"/>
        <item x="959"/>
        <item x="1021"/>
        <item x="1830"/>
        <item x="1538"/>
        <item x="1758"/>
        <item x="1939"/>
        <item x="1817"/>
        <item x="2118"/>
        <item x="566"/>
        <item x="604"/>
        <item x="1808"/>
        <item x="375"/>
        <item x="806"/>
        <item x="1176"/>
        <item x="1177"/>
        <item x="687"/>
        <item x="153"/>
        <item x="2142"/>
        <item x="967"/>
        <item x="607"/>
        <item x="764"/>
        <item x="921"/>
        <item x="2130"/>
        <item x="116"/>
        <item x="757"/>
        <item x="26"/>
        <item x="724"/>
        <item x="1242"/>
        <item x="302"/>
        <item x="1070"/>
        <item x="1530"/>
        <item x="2017"/>
        <item x="1707"/>
        <item x="695"/>
        <item x="69"/>
        <item x="544"/>
        <item x="1495"/>
        <item x="2181"/>
        <item x="133"/>
        <item x="1162"/>
        <item x="1924"/>
        <item x="1381"/>
        <item x="689"/>
        <item x="1594"/>
        <item x="1477"/>
        <item x="551"/>
        <item x="788"/>
        <item x="92"/>
        <item x="1315"/>
        <item x="1426"/>
        <item x="1877"/>
        <item x="1501"/>
        <item x="1023"/>
        <item x="1953"/>
        <item x="656"/>
        <item x="2225"/>
        <item x="1507"/>
        <item x="663"/>
        <item x="66"/>
        <item x="811"/>
        <item x="1626"/>
        <item x="2333"/>
        <item x="1346"/>
        <item x="219"/>
        <item x="857"/>
        <item x="182"/>
        <item x="968"/>
        <item x="1661"/>
        <item x="1576"/>
        <item x="326"/>
        <item x="1424"/>
        <item x="386"/>
        <item x="1855"/>
        <item x="1209"/>
        <item x="129"/>
        <item x="1556"/>
        <item x="191"/>
        <item x="1041"/>
        <item x="1434"/>
        <item x="2047"/>
        <item x="1194"/>
        <item x="683"/>
        <item x="1214"/>
        <item x="749"/>
        <item x="668"/>
        <item x="846"/>
        <item x="1675"/>
        <item x="1309"/>
        <item x="2246"/>
        <item x="1117"/>
        <item x="1947"/>
        <item x="1150"/>
        <item x="1688"/>
        <item x="1689"/>
        <item x="2111"/>
        <item x="30"/>
        <item x="1207"/>
        <item x="827"/>
        <item x="2427"/>
        <item x="1619"/>
        <item x="356"/>
        <item x="2212"/>
        <item x="1223"/>
        <item x="1596"/>
        <item x="1029"/>
        <item x="70"/>
        <item x="1435"/>
        <item x="76"/>
        <item x="1305"/>
        <item x="627"/>
        <item x="453"/>
        <item x="86"/>
        <item x="57"/>
        <item x="1839"/>
        <item x="430"/>
        <item x="339"/>
        <item x="1951"/>
        <item x="1780"/>
        <item x="529"/>
        <item x="1999"/>
        <item x="1785"/>
        <item x="2075"/>
        <item x="512"/>
        <item x="2350"/>
        <item x="142"/>
        <item x="1919"/>
        <item x="79"/>
        <item x="1462"/>
        <item x="1170"/>
        <item x="593"/>
        <item x="1783"/>
        <item x="1172"/>
        <item x="1388"/>
        <item x="1597"/>
        <item x="454"/>
        <item x="2105"/>
        <item x="767"/>
        <item x="1151"/>
        <item x="53"/>
        <item x="625"/>
        <item x="1666"/>
        <item x="847"/>
        <item x="1617"/>
        <item x="1008"/>
        <item x="1415"/>
        <item x="327"/>
        <item x="1691"/>
        <item x="460"/>
        <item x="696"/>
        <item x="176"/>
        <item x="27"/>
        <item x="2392"/>
        <item x="1078"/>
        <item x="1644"/>
        <item x="1273"/>
        <item x="2327"/>
        <item x="2389"/>
        <item x="935"/>
        <item x="499"/>
        <item x="920"/>
        <item x="258"/>
        <item x="1325"/>
        <item x="1339"/>
        <item x="1300"/>
        <item x="42"/>
        <item x="576"/>
        <item x="1438"/>
        <item x="1845"/>
        <item x="2249"/>
        <item x="2201"/>
        <item x="2403"/>
        <item x="1539"/>
        <item x="1343"/>
        <item x="1200"/>
        <item x="1903"/>
        <item x="1812"/>
        <item x="500"/>
        <item x="781"/>
        <item x="760"/>
        <item x="1280"/>
        <item x="530"/>
        <item x="1195"/>
        <item x="1937"/>
        <item x="603"/>
        <item x="154"/>
        <item x="2490"/>
        <item x="652"/>
        <item x="2143"/>
        <item x="526"/>
        <item x="1075"/>
        <item x="1885"/>
        <item x="1915"/>
        <item x="1809"/>
        <item x="782"/>
        <item x="895"/>
        <item x="2361"/>
        <item x="82"/>
        <item x="1729"/>
        <item x="1146"/>
        <item x="1284"/>
        <item x="598"/>
        <item x="1859"/>
        <item x="1755"/>
        <item x="540"/>
        <item x="1679"/>
        <item x="318"/>
        <item x="2048"/>
        <item x="2238"/>
        <item x="1454"/>
        <item x="1508"/>
        <item x="1882"/>
        <item x="1138"/>
        <item x="1445"/>
        <item x="907"/>
        <item x="1738"/>
        <item x="2112"/>
        <item x="1232"/>
        <item x="1480"/>
        <item x="1469"/>
        <item x="2372"/>
        <item x="1010"/>
        <item x="67"/>
        <item x="2131"/>
        <item x="700"/>
        <item x="1810"/>
        <item x="365"/>
        <item x="720"/>
        <item x="2446"/>
        <item x="1635"/>
        <item x="247"/>
        <item x="71"/>
        <item x="319"/>
        <item x="2147"/>
        <item x="1760"/>
        <item x="2206"/>
        <item x="1502"/>
        <item x="297"/>
        <item x="1565"/>
        <item x="1581"/>
        <item x="1230"/>
        <item x="2113"/>
        <item x="542"/>
        <item x="2376"/>
        <item x="2160"/>
        <item x="1741"/>
        <item x="1682"/>
        <item x="2227"/>
        <item x="1046"/>
        <item x="630"/>
        <item x="1243"/>
        <item x="2354"/>
        <item x="2272"/>
        <item x="1993"/>
        <item x="32"/>
        <item x="1550"/>
        <item x="2322"/>
        <item x="501"/>
        <item x="1289"/>
        <item x="653"/>
        <item x="229"/>
        <item x="1736"/>
        <item x="1259"/>
        <item x="492"/>
        <item x="2292"/>
        <item x="885"/>
        <item x="1001"/>
        <item x="1463"/>
        <item x="1869"/>
        <item x="2444"/>
        <item x="230"/>
        <item x="721"/>
        <item x="1604"/>
        <item x="776"/>
        <item x="812"/>
        <item x="2312"/>
        <item x="1589"/>
        <item x="1379"/>
        <item x="765"/>
        <item x="139"/>
        <item x="614"/>
        <item x="2297"/>
        <item x="1771"/>
        <item x="1590"/>
        <item x="900"/>
        <item x="1878"/>
        <item x="1215"/>
        <item x="1540"/>
        <item x="961"/>
        <item x="1274"/>
        <item x="2193"/>
        <item x="952"/>
        <item x="2351"/>
        <item x="37"/>
        <item x="1011"/>
        <item x="1316"/>
        <item x="2072"/>
        <item x="1714"/>
        <item x="2400"/>
        <item x="1938"/>
        <item x="23"/>
        <item x="637"/>
        <item x="185"/>
        <item x="868"/>
        <item x="865"/>
        <item x="2319"/>
        <item x="1772"/>
        <item x="2132"/>
        <item x="489"/>
        <item x="114"/>
        <item x="382"/>
        <item x="703"/>
        <item x="1329"/>
        <item x="820"/>
        <item x="1763"/>
        <item x="1711"/>
        <item x="275"/>
        <item x="2414"/>
        <item x="2373"/>
        <item x="455"/>
        <item x="936"/>
        <item x="506"/>
        <item x="33"/>
        <item x="1625"/>
        <item x="308"/>
        <item x="1832"/>
        <item x="1774"/>
        <item x="610"/>
        <item x="1079"/>
        <item x="976"/>
        <item x="1871"/>
        <item x="902"/>
        <item x="1496"/>
        <item x="1894"/>
        <item x="446"/>
        <item x="2436"/>
        <item x="1759"/>
        <item x="1943"/>
        <item x="2428"/>
        <item x="1870"/>
        <item x="1954"/>
        <item x="896"/>
        <item x="852"/>
        <item x="2496"/>
        <item x="1695"/>
        <item x="1872"/>
        <item x="1883"/>
        <item x="344"/>
        <item x="858"/>
        <item x="1240"/>
        <item x="103"/>
        <item x="934"/>
        <item x="2104"/>
        <item x="553"/>
        <item x="2390"/>
        <item x="984"/>
        <item x="401"/>
        <item x="352"/>
        <item x="601"/>
        <item x="1753"/>
        <item x="389"/>
        <item x="2026"/>
        <item x="1281"/>
        <item x="969"/>
        <item x="383"/>
        <item x="461"/>
        <item x="1820"/>
        <item x="1712"/>
        <item x="2299"/>
        <item x="2377"/>
        <item x="1059"/>
        <item x="756"/>
        <item x="1636"/>
        <item x="666"/>
        <item x="2034"/>
        <item x="1775"/>
        <item x="664"/>
        <item x="359"/>
        <item x="2179"/>
        <item x="654"/>
        <item x="2460"/>
        <item x="104"/>
        <item x="1071"/>
        <item x="2404"/>
        <item x="1562"/>
        <item x="594"/>
        <item x="789"/>
        <item x="768"/>
        <item x="2273"/>
        <item x="922"/>
        <item x="345"/>
        <item x="2032"/>
        <item x="2313"/>
        <item x="456"/>
        <item x="2232"/>
        <item x="2121"/>
        <item x="2228"/>
        <item x="1582"/>
        <item x="160"/>
        <item x="1270"/>
        <item x="634"/>
        <item x="259"/>
        <item x="2158"/>
        <item x="946"/>
        <item x="1925"/>
        <item x="2218"/>
        <item x="371"/>
        <item x="747"/>
        <item x="1427"/>
        <item x="346"/>
        <item x="484"/>
        <item x="2278"/>
        <item x="1591"/>
        <item x="234"/>
        <item x="2094"/>
        <item x="311"/>
        <item x="2393"/>
        <item x="877"/>
        <item x="1330"/>
        <item x="222"/>
        <item x="423"/>
        <item x="1672"/>
        <item x="2196"/>
        <item x="2456"/>
        <item x="168"/>
        <item x="2302"/>
        <item x="1605"/>
        <item x="1650"/>
        <item x="981"/>
        <item x="1391"/>
        <item x="2015"/>
        <item x="527"/>
        <item x="1382"/>
        <item x="1818"/>
        <item x="1225"/>
        <item x="1256"/>
        <item x="320"/>
        <item x="1383"/>
        <item x="1276"/>
        <item x="836"/>
        <item x="2250"/>
        <item x="1503"/>
        <item x="1973"/>
        <item x="657"/>
        <item x="1133"/>
        <item x="268"/>
        <item x="617"/>
        <item x="2281"/>
        <item x="2140"/>
        <item x="2468"/>
        <item x="1886"/>
        <item x="1210"/>
        <item x="2040"/>
        <item x="1700"/>
        <item x="2168"/>
        <item x="701"/>
        <item x="1922"/>
        <item x="878"/>
        <item x="669"/>
        <item x="194"/>
        <item x="991"/>
        <item x="1233"/>
        <item x="962"/>
        <item x="592"/>
        <item x="2122"/>
        <item x="2441"/>
        <item x="1557"/>
        <item x="161"/>
        <item x="1152"/>
        <item x="2469"/>
        <item x="2330"/>
        <item x="1520"/>
        <item x="171"/>
        <item x="1367"/>
        <item x="1482"/>
        <item x="1654"/>
        <item x="2394"/>
        <item x="1851"/>
        <item x="2202"/>
        <item x="1646"/>
        <item x="1123"/>
        <item x="897"/>
        <item x="1873"/>
        <item x="2498"/>
        <item x="1063"/>
        <item x="2018"/>
        <item x="677"/>
        <item x="2305"/>
        <item x="971"/>
        <item x="1991"/>
        <item x="1948"/>
        <item x="1887"/>
        <item x="1420"/>
        <item x="1340"/>
        <item x="1439"/>
        <item x="1742"/>
        <item x="513"/>
        <item x="2493"/>
        <item x="1743"/>
        <item x="2362"/>
        <item x="729"/>
        <item x="599"/>
        <item x="2476"/>
        <item x="1789"/>
        <item x="328"/>
        <item x="309"/>
        <item x="543"/>
        <item x="1171"/>
        <item x="1662"/>
        <item x="886"/>
        <item x="54"/>
        <item x="923"/>
        <item x="1718"/>
        <item x="357"/>
        <item x="597"/>
        <item x="337"/>
        <item x="248"/>
        <item x="249"/>
        <item x="1773"/>
        <item x="1840"/>
        <item x="1836"/>
        <item x="1102"/>
        <item x="2366"/>
        <item x="1602"/>
        <item x="40"/>
        <item x="567"/>
        <item x="1384"/>
        <item x="1904"/>
        <item x="541"/>
        <item x="2258"/>
        <item x="1632"/>
        <item x="615"/>
        <item x="2334"/>
        <item x="588"/>
        <item x="276"/>
        <item x="977"/>
        <item x="1014"/>
        <item x="2008"/>
        <item x="2315"/>
        <item x="1143"/>
        <item x="2233"/>
        <item x="2021"/>
        <item x="58"/>
        <item x="1155"/>
        <item x="231"/>
        <item x="1955"/>
        <item x="179"/>
        <item x="59"/>
        <item x="546"/>
        <item x="796"/>
        <item x="1638"/>
        <item x="1498"/>
        <item x="769"/>
        <item x="2062"/>
        <item x="1290"/>
        <item x="715"/>
        <item x="1558"/>
        <item x="745"/>
        <item x="143"/>
        <item x="1163"/>
        <item x="16"/>
        <item x="2457"/>
        <item x="1898"/>
        <item x="1478"/>
        <item x="1464"/>
        <item x="1846"/>
        <item x="1458"/>
        <item x="2347"/>
        <item x="216"/>
        <item x="1559"/>
        <item x="1166"/>
        <item x="2089"/>
        <item x="988"/>
        <item x="931"/>
        <item x="573"/>
        <item x="577"/>
        <item x="2164"/>
        <item x="2215"/>
        <item x="353"/>
        <item x="162"/>
        <item x="38"/>
        <item x="892"/>
        <item x="1669"/>
        <item x="2091"/>
        <item x="1701"/>
        <item x="1673"/>
        <item x="1860"/>
        <item x="220"/>
        <item x="134"/>
        <item x="2489"/>
        <item x="493"/>
        <item x="2323"/>
        <item x="1249"/>
        <item x="948"/>
        <item x="1318"/>
        <item x="608"/>
        <item x="1600"/>
        <item x="115"/>
        <item x="1524"/>
        <item x="562"/>
        <item x="372"/>
        <item x="937"/>
        <item x="1401"/>
        <item x="436"/>
        <item x="390"/>
        <item x="2410"/>
        <item x="2356"/>
        <item x="612"/>
        <item x="485"/>
        <item x="1327"/>
        <item x="1344"/>
        <item x="2485"/>
        <item x="1570"/>
        <item x="645"/>
        <item x="2275"/>
        <item x="1739"/>
        <item x="1858"/>
        <item x="688"/>
        <item x="2000"/>
        <item x="1252"/>
        <item x="314"/>
        <item x="731"/>
        <item x="298"/>
        <item x="2431"/>
        <item x="260"/>
        <item x="1431"/>
        <item x="690"/>
        <item x="650"/>
        <item x="2286"/>
        <item x="169"/>
        <item x="250"/>
        <item x="1310"/>
        <item x="1633"/>
        <item x="1201"/>
        <item x="879"/>
        <item x="1211"/>
        <item x="406"/>
        <item x="556"/>
        <item x="120"/>
        <item x="431"/>
        <item x="1805"/>
        <item x="1966"/>
        <item x="1486"/>
        <item x="2049"/>
        <item x="1923"/>
        <item x="1105"/>
        <item x="620"/>
        <item x="709"/>
        <item x="1139"/>
        <item x="437"/>
        <item x="2477"/>
        <item x="1649"/>
        <item x="1147"/>
        <item x="1692"/>
        <item x="1319"/>
        <item x="938"/>
        <item x="1358"/>
        <item x="1863"/>
        <item x="628"/>
        <item x="1985"/>
        <item x="658"/>
        <item x="1047"/>
        <item x="1492"/>
        <item x="496"/>
        <item x="1888"/>
        <item x="853"/>
        <item x="557"/>
        <item x="2151"/>
        <item x="898"/>
        <item x="2432"/>
        <item x="130"/>
        <item x="1487"/>
        <item x="678"/>
        <item x="1076"/>
        <item x="1895"/>
        <item x="784"/>
        <item x="2415"/>
        <item x="659"/>
        <item x="2293"/>
        <item x="223"/>
        <item x="978"/>
        <item x="462"/>
        <item x="1704"/>
        <item x="1385"/>
        <item x="1087"/>
        <item x="43"/>
        <item x="385"/>
        <item x="1497"/>
        <item x="1651"/>
        <item x="949"/>
        <item x="366"/>
        <item x="631"/>
        <item x="2447"/>
        <item x="1825"/>
        <item x="1639"/>
        <item x="740"/>
        <item x="1136"/>
        <item x="1509"/>
        <item x="2029"/>
        <item x="2208"/>
        <item x="1320"/>
        <item x="1459"/>
        <item x="1641"/>
        <item x="1826"/>
        <item x="2016"/>
        <item x="1348"/>
        <item x="1737"/>
        <item x="2033"/>
        <item x="77"/>
        <item x="235"/>
        <item x="785"/>
        <item x="2239"/>
        <item x="135"/>
        <item x="2442"/>
        <item x="0"/>
        <item x="2374"/>
        <item x="1978"/>
        <item x="1493"/>
        <item x="310"/>
        <item x="1031"/>
        <item x="105"/>
        <item x="1722"/>
        <item x="1620"/>
        <item x="1960"/>
        <item x="402"/>
        <item x="1106"/>
        <item x="859"/>
        <item x="1306"/>
        <item x="979"/>
        <item x="202"/>
        <item x="2135"/>
        <item x="903"/>
        <item x="1188"/>
        <item x="748"/>
        <item x="24"/>
        <item x="1032"/>
        <item x="602"/>
        <item x="1173"/>
        <item x="236"/>
        <item x="2174"/>
        <item x="420"/>
        <item x="238"/>
        <item x="762"/>
        <item x="1902"/>
        <item x="1301"/>
        <item x="1844"/>
        <item x="321"/>
        <item x="734"/>
        <item x="1359"/>
        <item x="186"/>
        <item x="579"/>
        <item x="1129"/>
        <item x="1098"/>
        <item x="1514"/>
        <item x="1219"/>
        <item x="554"/>
        <item x="2085"/>
        <item x="2294"/>
        <item x="1224"/>
        <item x="146"/>
        <item x="1065"/>
        <item x="716"/>
        <item x="642"/>
        <item x="1929"/>
        <item x="2263"/>
        <item x="2076"/>
        <item x="939"/>
        <item x="2287"/>
        <item x="2306"/>
        <item x="1499"/>
        <item x="1531"/>
        <item x="22"/>
        <item x="963"/>
        <item x="1025"/>
        <item x="1933"/>
        <item x="2386"/>
        <item x="2497"/>
        <item x="1676"/>
        <item x="727"/>
        <item x="710"/>
        <item x="1227"/>
        <item x="1386"/>
        <item x="1072"/>
        <item x="1234"/>
        <item x="283"/>
        <item x="2188"/>
        <item x="1190"/>
        <item x="1974"/>
        <item x="1265"/>
        <item x="985"/>
        <item x="2010"/>
        <item x="1875"/>
        <item x="655"/>
        <item x="1202"/>
        <item x="2449"/>
        <item x="1118"/>
        <item x="860"/>
        <item x="2243"/>
        <item x="532"/>
        <item x="1099"/>
        <item x="195"/>
        <item x="2229"/>
        <item x="1183"/>
        <item x="1806"/>
        <item x="552"/>
        <item x="2234"/>
        <item x="2367"/>
        <item x="2339"/>
        <item x="2424"/>
        <item x="1083"/>
        <item x="244"/>
        <item x="2207"/>
        <item x="1095"/>
        <item x="547"/>
        <item x="1546"/>
        <item x="1852"/>
        <item x="2019"/>
        <item x="335"/>
        <item x="34"/>
        <item x="1880"/>
        <item x="880"/>
        <item x="773"/>
        <item x="2063"/>
        <item x="44"/>
        <item x="172"/>
        <item x="548"/>
        <item x="1715"/>
        <item x="908"/>
        <item x="373"/>
        <item x="940"/>
        <item x="1417"/>
        <item x="1542"/>
        <item x="1659"/>
        <item x="1961"/>
        <item x="2437"/>
        <item x="1266"/>
        <item x="1967"/>
        <item x="706"/>
        <item x="1156"/>
        <item x="1164"/>
        <item x="2416"/>
        <item x="1387"/>
        <item x="707"/>
        <item x="1525"/>
        <item x="367"/>
        <item x="1271"/>
        <item x="1028"/>
        <item x="1394"/>
        <item x="1096"/>
        <item x="1066"/>
        <item x="287"/>
        <item x="1203"/>
        <item x="1854"/>
        <item x="1423"/>
        <item x="2136"/>
        <item x="2119"/>
        <item x="1442"/>
        <item x="2042"/>
        <item x="1500"/>
        <item x="1670"/>
        <item x="226"/>
        <item x="881"/>
        <item x="1776"/>
        <item x="1236"/>
        <item x="447"/>
        <item x="1756"/>
        <item x="14"/>
        <item x="1822"/>
        <item x="158"/>
        <item x="1277"/>
        <item x="2267"/>
        <item x="441"/>
        <item x="474"/>
        <item x="1702"/>
        <item x="1488"/>
        <item x="2"/>
        <item x="1747"/>
        <item x="866"/>
        <item x="1220"/>
        <item x="1997"/>
        <item x="1986"/>
        <item x="2189"/>
        <item x="2467"/>
        <item x="25"/>
        <item x="1389"/>
        <item x="1144"/>
        <item x="752"/>
        <item x="1920"/>
        <item x="1443"/>
        <item x="671"/>
        <item x="2412"/>
        <item x="1552"/>
        <item x="1988"/>
        <item x="1460"/>
        <item x="507"/>
        <item x="904"/>
        <item x="424"/>
        <item x="475"/>
        <item x="1575"/>
        <item x="672"/>
        <item x="1609"/>
        <item x="1912"/>
        <item x="87"/>
        <item x="1370"/>
        <item x="1795"/>
        <item x="910"/>
        <item x="2486"/>
        <item x="1994"/>
        <item x="955"/>
        <item x="1876"/>
        <item x="418"/>
        <item x="1566"/>
        <item x="956"/>
        <item x="660"/>
        <item x="1744"/>
        <item x="1140"/>
        <item x="1989"/>
        <item x="239"/>
        <item x="1196"/>
        <item x="1054"/>
        <item x="2148"/>
        <item x="821"/>
        <item x="832"/>
        <item x="1377"/>
        <item x="2378"/>
        <item x="1934"/>
        <item x="517"/>
        <item x="1360"/>
        <item x="1302"/>
        <item x="2068"/>
        <item x="2152"/>
        <item x="632"/>
        <item x="140"/>
        <item x="2244"/>
        <item x="1907"/>
        <item x="2300"/>
        <item x="2084"/>
        <item x="1727"/>
        <item x="1349"/>
        <item x="2450"/>
        <item x="2368"/>
        <item x="395"/>
        <item x="217"/>
        <item x="535"/>
        <item x="518"/>
        <item x="2357"/>
        <item x="2303"/>
        <item x="1634"/>
        <item x="1465"/>
        <item x="1532"/>
        <item x="2012"/>
        <item x="435"/>
        <item x="1321"/>
        <item x="932"/>
        <item x="88"/>
        <item x="2022"/>
        <item x="315"/>
        <item x="377"/>
        <item x="1470"/>
        <item x="1494"/>
        <item x="200"/>
        <item x="661"/>
        <item x="841"/>
        <item x="2137"/>
        <item x="2035"/>
        <item x="1307"/>
        <item x="2307"/>
        <item x="930"/>
        <item x="7"/>
        <item x="618"/>
        <item x="801"/>
        <item x="647"/>
        <item x="482"/>
        <item x="1745"/>
        <item x="1350"/>
        <item x="750"/>
        <item x="2463"/>
        <item x="911"/>
        <item x="347"/>
        <item x="947"/>
        <item x="2043"/>
        <item x="187"/>
        <item x="1126"/>
        <item x="589"/>
        <item x="100"/>
        <item x="1278"/>
        <item x="1471"/>
        <item x="1088"/>
        <item x="828"/>
        <item x="1652"/>
        <item x="425"/>
        <item x="2069"/>
        <item x="1489"/>
        <item x="1533"/>
        <item x="2128"/>
        <item x="916"/>
        <item x="329"/>
        <item x="1253"/>
        <item x="717"/>
        <item x="1726"/>
        <item x="711"/>
        <item x="1979"/>
        <item x="109"/>
        <item x="354"/>
        <item x="1515"/>
        <item x="1272"/>
        <item x="1786"/>
        <item x="254"/>
        <item x="470"/>
        <item x="1585"/>
        <item x="558"/>
        <item x="2420"/>
        <item x="438"/>
        <item x="1472"/>
        <item x="1296"/>
        <item x="673"/>
        <item x="638"/>
        <item x="2235"/>
        <item x="2182"/>
        <item x="72"/>
        <item x="331"/>
        <item x="1790"/>
        <item x="2175"/>
        <item x="1416"/>
        <item x="2194"/>
        <item x="322"/>
        <item x="1905"/>
        <item x="1719"/>
        <item x="1577"/>
        <item x="1262"/>
        <item x="1803"/>
        <item x="1303"/>
        <item x="2219"/>
        <item x="1610"/>
        <item x="1595"/>
        <item x="396"/>
        <item x="889"/>
        <item x="1899"/>
        <item x="523"/>
        <item x="1418"/>
        <item x="209"/>
        <item x="1331"/>
        <item x="813"/>
        <item x="468"/>
        <item x="1395"/>
        <item x="1944"/>
        <item x="1930"/>
        <item x="147"/>
        <item x="1297"/>
        <item x="393"/>
        <item x="2141"/>
        <item x="1837"/>
        <item x="2099"/>
        <item x="1184"/>
        <item x="514"/>
        <item x="502"/>
        <item x="2045"/>
        <item x="1799"/>
        <item x="1015"/>
        <item x="679"/>
        <item x="808"/>
        <item x="1246"/>
        <item x="770"/>
        <item x="391"/>
        <item x="646"/>
        <item x="312"/>
        <item x="1279"/>
        <item x="639"/>
        <item x="508"/>
        <item x="1787"/>
        <item x="1640"/>
        <item x="559"/>
        <item x="1048"/>
        <item x="1690"/>
        <item x="1263"/>
        <item x="684"/>
        <item x="2483"/>
        <item x="998"/>
        <item x="1667"/>
        <item x="927"/>
        <item x="870"/>
        <item x="121"/>
        <item x="533"/>
        <item x="1060"/>
        <item x="974"/>
        <item x="733"/>
        <item x="392"/>
        <item x="3"/>
        <item x="691"/>
        <item x="1684"/>
        <item x="95"/>
        <item x="1372"/>
        <item x="31"/>
        <item x="519"/>
        <item x="1761"/>
        <item x="1067"/>
        <item x="122"/>
        <item x="2270"/>
        <item x="1264"/>
        <item x="28"/>
        <item x="2114"/>
        <item x="738"/>
        <item x="1657"/>
        <item x="1042"/>
        <item x="662"/>
        <item x="1093"/>
        <item x="1791"/>
        <item x="1614"/>
        <item x="2369"/>
        <item x="2470"/>
        <item x="1185"/>
        <item x="288"/>
        <item x="1237"/>
        <item x="941"/>
        <item x="35"/>
        <item x="1516"/>
        <item x="1404"/>
        <item x="1660"/>
        <item x="797"/>
        <item x="1896"/>
        <item x="1392"/>
        <item x="360"/>
        <item x="1137"/>
        <item x="442"/>
        <item x="299"/>
        <item x="2475"/>
        <item x="293"/>
        <item x="890"/>
        <item x="1578"/>
        <item x="2464"/>
        <item x="2465"/>
        <item x="2320"/>
        <item x="1777"/>
        <item x="1797"/>
        <item x="2473"/>
        <item x="1834"/>
        <item x="2304"/>
        <item x="786"/>
        <item x="494"/>
        <item x="972"/>
        <item x="1089"/>
        <item x="1998"/>
        <item x="358"/>
        <item x="1853"/>
        <item x="2023"/>
        <item x="1304"/>
        <item x="1396"/>
        <item x="1483"/>
        <item x="1073"/>
        <item x="1900"/>
        <item x="568"/>
        <item x="1405"/>
        <item x="387"/>
        <item x="2448"/>
        <item x="173"/>
        <item x="156"/>
        <item x="1094"/>
        <item x="2078"/>
        <item x="973"/>
        <item x="1255"/>
        <item x="490"/>
        <item x="2335"/>
        <item x="2210"/>
        <item x="2342"/>
        <item x="626"/>
        <item x="2240"/>
        <item x="871"/>
        <item x="2430"/>
        <item x="210"/>
        <item x="2417"/>
        <item x="2494"/>
        <item x="97"/>
        <item x="1440"/>
        <item x="2133"/>
        <item x="1571"/>
        <item x="2161"/>
        <item x="1664"/>
        <item x="476"/>
        <item x="702"/>
        <item x="571"/>
        <item x="2036"/>
        <item x="294"/>
        <item x="148"/>
        <item x="463"/>
        <item x="177"/>
        <item x="1412"/>
        <item x="1457"/>
        <item x="848"/>
        <item x="261"/>
        <item x="1648"/>
        <item x="2411"/>
        <item x="208"/>
        <item x="251"/>
        <item x="1586"/>
        <item x="924"/>
        <item x="1926"/>
        <item x="269"/>
        <item x="2071"/>
        <item x="255"/>
        <item x="368"/>
        <item x="741"/>
        <item x="1816"/>
        <item x="643"/>
        <item x="1336"/>
        <item x="528"/>
        <item x="2123"/>
        <item x="790"/>
        <item x="2165"/>
        <item x="1956"/>
        <item x="953"/>
        <item x="1677"/>
        <item x="1815"/>
        <item x="1642"/>
        <item x="1970"/>
        <item x="1414"/>
        <item x="1049"/>
        <item x="1696"/>
        <item x="1526"/>
        <item x="986"/>
        <item x="1720"/>
        <item x="2079"/>
        <item x="2066"/>
        <item x="644"/>
        <item x="1627"/>
        <item x="2050"/>
        <item x="1490"/>
        <item x="1628"/>
        <item x="1002"/>
        <item x="1080"/>
        <item x="1693"/>
        <item x="2106"/>
        <item x="83"/>
        <item x="872"/>
        <item x="1186"/>
        <item x="1543"/>
        <item x="1109"/>
        <item x="2458"/>
        <item x="127"/>
        <item x="8"/>
        <item x="415"/>
        <item x="211"/>
        <item x="2484"/>
        <item x="763"/>
        <item x="1913"/>
        <item x="1901"/>
        <item x="305"/>
        <item x="2183"/>
        <item x="1908"/>
        <item x="964"/>
        <item x="758"/>
        <item x="824"/>
        <item x="957"/>
        <item x="825"/>
        <item x="718"/>
        <item x="416"/>
        <item x="1130"/>
        <item x="2343"/>
        <item x="2395"/>
        <item x="2331"/>
        <item x="1055"/>
        <item x="580"/>
        <item x="348"/>
        <item x="60"/>
        <item x="1618"/>
        <item x="2154"/>
        <item x="2082"/>
        <item x="1517"/>
        <item x="55"/>
        <item x="2115"/>
        <item x="1345"/>
        <item x="295"/>
        <item x="2044"/>
        <item x="640"/>
        <item x="2396"/>
        <item x="1112"/>
        <item x="954"/>
        <item x="712"/>
        <item x="917"/>
        <item x="1311"/>
        <item x="477"/>
        <item x="1267"/>
        <item x="1655"/>
        <item x="837"/>
        <item x="1788"/>
        <item x="2213"/>
        <item x="212"/>
        <item x="1312"/>
        <item x="2134"/>
        <item x="958"/>
        <item x="2067"/>
        <item x="854"/>
        <item x="1216"/>
        <item x="778"/>
        <item x="793"/>
        <item x="215"/>
        <item x="2153"/>
        <item x="1949"/>
        <item x="791"/>
        <item x="240"/>
        <item x="1611"/>
        <item x="2073"/>
        <item x="1686"/>
        <item x="1551"/>
        <item x="2074"/>
        <item x="1864"/>
        <item x="2030"/>
        <item x="943"/>
        <item x="224"/>
        <item x="107"/>
        <item x="9"/>
        <item x="605"/>
        <item x="1410"/>
        <item x="479"/>
        <item x="1361"/>
        <item x="1592"/>
        <item x="2282"/>
        <item x="1429"/>
        <item x="1268"/>
        <item x="1337"/>
        <item x="861"/>
        <item x="1687"/>
        <item x="909"/>
        <item x="89"/>
        <item x="2190"/>
        <item x="192"/>
        <item x="772"/>
        <item x="670"/>
        <item x="2203"/>
        <item x="1987"/>
        <item x="1518"/>
        <item x="1527"/>
        <item x="2405"/>
        <item x="464"/>
        <item x="1056"/>
        <item x="1397"/>
        <item x="336"/>
        <item x="1572"/>
        <item x="704"/>
        <item x="84"/>
        <item x="855"/>
        <item x="2344"/>
        <item x="1409"/>
        <item x="421"/>
        <item x="809"/>
        <item x="480"/>
        <item x="110"/>
        <item x="443"/>
        <item x="1036"/>
        <item x="378"/>
        <item x="2107"/>
        <item x="1226"/>
        <item x="1748"/>
        <item x="284"/>
        <item x="1680"/>
        <item x="1868"/>
        <item x="1713"/>
        <item x="849"/>
        <item x="2499"/>
        <item x="2375"/>
        <item x="826"/>
        <item x="503"/>
        <item x="471"/>
        <item x="45"/>
        <item x="651"/>
        <item x="1484"/>
        <item x="1285"/>
        <item x="569"/>
        <item x="1607"/>
        <item x="2289"/>
        <item x="590"/>
        <item x="1847"/>
        <item x="207"/>
        <item x="1835"/>
        <item x="814"/>
        <item x="1643"/>
        <item x="1068"/>
        <item x="989"/>
        <item x="111"/>
        <item x="1746"/>
        <item x="29"/>
        <item x="1455"/>
        <item x="1286"/>
        <item x="520"/>
        <item x="465"/>
        <item x="2387"/>
        <item x="1599"/>
        <item x="270"/>
        <item x="1425"/>
        <item x="279"/>
        <item x="1189"/>
        <item x="1587"/>
        <item x="2459"/>
        <item x="163"/>
        <item x="1510"/>
        <item x="521"/>
        <item x="1909"/>
        <item x="164"/>
        <item x="621"/>
        <item x="1228"/>
        <item x="2370"/>
        <item x="1033"/>
        <item x="732"/>
        <item x="73"/>
        <item x="1897"/>
        <item x="1167"/>
        <item x="549"/>
        <item x="10"/>
        <item x="667"/>
        <item x="2145"/>
        <item x="999"/>
        <item x="2251"/>
        <item x="61"/>
        <item x="289"/>
        <item x="1580"/>
        <item x="726"/>
        <item x="1708"/>
        <item x="265"/>
        <item x="680"/>
        <item x="2124"/>
        <item x="1762"/>
        <item x="1504"/>
        <item x="1030"/>
        <item x="203"/>
        <item x="1084"/>
        <item x="873"/>
        <item x="1697"/>
        <item x="1157"/>
        <item x="2495"/>
        <item x="2259"/>
        <item x="1528"/>
        <item x="990"/>
        <item x="1553"/>
        <item x="1003"/>
        <item x="1430"/>
        <item x="1823"/>
        <item x="256"/>
        <item x="2295"/>
        <item x="1368"/>
        <item x="2057"/>
        <item x="1821"/>
        <item x="2352"/>
        <item x="2279"/>
        <item x="1452"/>
        <item x="1573"/>
        <item x="994"/>
        <item x="728"/>
        <item x="1730"/>
        <item x="613"/>
        <item x="1957"/>
        <item x="189"/>
        <item x="1645"/>
        <item x="730"/>
        <item x="108"/>
        <item x="2169"/>
        <item x="2011"/>
        <item x="2438"/>
        <item x="1950"/>
        <item x="1328"/>
        <item x="1398"/>
        <item x="2155"/>
        <item x="1554"/>
        <item x="2406"/>
        <item x="783"/>
        <item x="2083"/>
        <item x="982"/>
        <item x="942"/>
        <item x="2058"/>
        <item x="1749"/>
        <item x="779"/>
        <item x="1168"/>
        <item x="2166"/>
        <item x="1107"/>
        <item x="1260"/>
        <item x="2001"/>
        <item x="2226"/>
        <item x="1134"/>
        <item x="965"/>
        <item x="504"/>
        <item x="581"/>
        <item x="1879"/>
        <item x="1671"/>
        <item x="117"/>
        <item x="149"/>
        <item x="674"/>
        <item x="754"/>
        <item x="2230"/>
        <item x="1378"/>
        <item x="1257"/>
        <item x="204"/>
        <item x="2363"/>
        <item x="1004"/>
        <item x="2355"/>
        <item x="101"/>
        <item x="2037"/>
        <item x="1927"/>
        <item x="11"/>
        <item x="2216"/>
        <item x="2241"/>
        <item x="2214"/>
        <item x="2314"/>
        <item x="1983"/>
        <item x="1169"/>
        <item x="2038"/>
        <item x="1197"/>
        <item x="232"/>
        <item x="697"/>
        <item x="1012"/>
        <item x="842"/>
        <item x="1198"/>
        <item x="1567"/>
        <item x="1450"/>
        <item x="1341"/>
        <item x="1213"/>
        <item x="1308"/>
        <item x="2236"/>
        <item x="271"/>
        <item x="136"/>
        <item x="995"/>
        <item x="2290"/>
        <item x="1733"/>
        <item x="950"/>
        <item x="611"/>
        <item x="829"/>
        <item x="1583"/>
        <item x="1698"/>
        <item x="131"/>
        <item x="349"/>
        <item x="1408"/>
        <item x="2129"/>
        <item x="1750"/>
        <item x="996"/>
        <item x="2451"/>
        <item x="1375"/>
        <item x="90"/>
        <item x="2144"/>
        <item x="466"/>
        <item x="361"/>
        <item x="1034"/>
        <item x="285"/>
        <item x="181"/>
        <item x="2184"/>
        <item x="2149"/>
        <item x="1705"/>
        <item x="1205"/>
        <item x="705"/>
        <item x="1313"/>
        <item x="1466"/>
        <item x="411"/>
        <item x="1723"/>
        <item x="722"/>
        <item x="766"/>
        <item x="1369"/>
        <item x="46"/>
        <item x="316"/>
        <item x="1850"/>
        <item x="1534"/>
        <item x="2064"/>
        <item x="2461"/>
        <item x="2482"/>
        <item x="1221"/>
        <item x="1647"/>
        <item x="1824"/>
        <item x="2345"/>
        <item x="2425"/>
        <item x="850"/>
        <item x="1754"/>
        <item x="91"/>
        <item x="2176"/>
        <item x="665"/>
        <item x="1838"/>
        <item x="151"/>
        <item x="1491"/>
        <item x="1861"/>
        <item x="407"/>
        <item x="332"/>
        <item x="1127"/>
        <item x="2348"/>
        <item x="1005"/>
        <item x="1685"/>
        <item x="685"/>
        <item x="2324"/>
        <item x="410"/>
        <item x="719"/>
        <item x="1069"/>
        <item x="713"/>
        <item x="2180"/>
        <item x="225"/>
        <item x="1709"/>
        <item x="47"/>
        <item x="1889"/>
        <item x="2445"/>
        <item x="1178"/>
        <item x="2080"/>
        <item x="1124"/>
        <item x="196"/>
        <item x="2086"/>
        <item x="1862"/>
        <item x="1975"/>
        <item x="1874"/>
        <item x="1734"/>
        <item x="159"/>
        <item x="1792"/>
        <item x="20"/>
        <item x="62"/>
        <item x="1683"/>
        <item x="830"/>
        <item x="1247"/>
        <item x="822"/>
        <item x="2070"/>
        <item x="2222"/>
        <item x="1703"/>
        <item x="2271"/>
        <item x="1402"/>
        <item x="1103"/>
        <item x="997"/>
        <item x="78"/>
        <item x="448"/>
        <item x="1779"/>
        <item x="2059"/>
        <item x="1456"/>
        <item x="862"/>
        <item x="1768"/>
        <item x="2002"/>
        <item x="444"/>
        <item x="675"/>
        <item x="2125"/>
        <item x="1125"/>
        <item x="1992"/>
        <item x="1097"/>
        <item x="1419"/>
        <item x="1473"/>
        <item x="252"/>
        <item x="2421"/>
        <item x="1351"/>
        <item x="355"/>
        <item x="1921"/>
        <item x="1432"/>
        <item x="893"/>
        <item x="399"/>
        <item x="2220"/>
        <item x="823"/>
        <item x="1192"/>
        <item x="2051"/>
        <item x="2332"/>
        <item x="2298"/>
        <item x="2170"/>
        <item x="1962"/>
        <item x="1980"/>
        <item x="591"/>
        <item x="2252"/>
        <item x="1521"/>
        <item x="1699"/>
        <item x="2418"/>
        <item x="1945"/>
        <item x="2254"/>
        <item x="582"/>
        <item x="1159"/>
        <item x="753"/>
        <item x="457"/>
        <item x="912"/>
        <item x="867"/>
        <item x="1710"/>
        <item x="1446"/>
        <item x="2478"/>
        <item x="1474"/>
        <item x="419"/>
        <item x="1110"/>
        <item x="2439"/>
        <item x="2223"/>
        <item x="313"/>
        <item x="362"/>
        <item x="1428"/>
        <item x="1653"/>
        <item x="1656"/>
        <item x="2454"/>
        <item x="1479"/>
        <item x="201"/>
        <item x="524"/>
        <item x="432"/>
        <item x="1282"/>
        <item x="123"/>
        <item x="1444"/>
        <item x="1390"/>
        <item x="48"/>
        <item x="426"/>
        <item x="944"/>
        <item x="874"/>
        <item x="583"/>
        <item x="1751"/>
        <item x="124"/>
        <item x="882"/>
        <item x="277"/>
        <item x="918"/>
        <item x="578"/>
        <item x="205"/>
        <item x="838"/>
        <item x="810"/>
        <item x="1317"/>
        <item x="584"/>
        <item x="515"/>
        <item x="863"/>
        <item x="2452"/>
        <item x="1928"/>
        <item x="798"/>
        <item x="1706"/>
        <item x="839"/>
        <item x="1800"/>
        <item x="913"/>
        <item x="1269"/>
        <item x="1931"/>
        <item x="338"/>
        <item x="833"/>
        <item x="2052"/>
        <item x="2397"/>
        <item x="1026"/>
        <item x="698"/>
        <item x="1971"/>
        <item x="2197"/>
        <item x="2024"/>
        <item x="106"/>
        <item x="2379"/>
        <item x="2150"/>
        <item x="439"/>
        <item x="1160"/>
        <item x="1113"/>
        <item x="1298"/>
        <item x="1916"/>
        <item x="1574"/>
        <item x="74"/>
        <item x="2371"/>
        <item x="1291"/>
        <item x="1217"/>
        <item x="218"/>
        <item x="1050"/>
        <item x="987"/>
        <item x="2077"/>
        <item x="1161"/>
        <item x="531"/>
        <item x="759"/>
        <item x="1615"/>
        <item x="2472"/>
        <item x="2433"/>
        <item x="374"/>
        <item x="2191"/>
        <item x="1332"/>
        <item x="1841"/>
        <item x="1461"/>
        <item x="1505"/>
        <item x="1061"/>
        <item x="951"/>
        <item x="2209"/>
        <item x="2081"/>
        <item x="1995"/>
        <item x="266"/>
        <item x="1250"/>
        <item x="1283"/>
        <item x="2003"/>
        <item x="2177"/>
        <item x="1910"/>
        <item x="1793"/>
        <item x="2384"/>
        <item x="1039"/>
        <item x="1519"/>
        <item x="1668"/>
        <item x="2041"/>
        <item x="983"/>
        <item x="272"/>
        <item x="914"/>
        <item x="1694"/>
        <item x="2336"/>
        <item x="2321"/>
        <item x="1663"/>
        <item x="2100"/>
        <item x="1287"/>
        <item x="2095"/>
        <item x="2283"/>
        <item x="792"/>
        <item x="1238"/>
        <item x="144"/>
        <item x="2261"/>
        <item x="1407"/>
        <item x="2126"/>
        <item x="1433"/>
        <item x="536"/>
        <item x="1603"/>
        <item x="1866"/>
        <item x="241"/>
        <item x="2195"/>
        <item x="227"/>
        <item x="1016"/>
        <item x="1606"/>
        <item x="1153"/>
        <item x="1038"/>
        <item x="1035"/>
        <item x="404"/>
        <item x="2055"/>
        <item x="63"/>
        <item x="188"/>
        <item x="804"/>
        <item x="1612"/>
        <item x="1085"/>
        <item x="1946"/>
        <item x="1165"/>
        <item x="478"/>
        <item x="600"/>
        <item x="975"/>
        <item x="486"/>
        <item x="323"/>
        <item x="2340"/>
        <item x="433"/>
        <item x="1621"/>
        <item x="945"/>
        <item x="2380"/>
        <item x="412"/>
        <item x="1040"/>
        <item x="864"/>
        <item x="2120"/>
        <item x="330"/>
        <item x="875"/>
        <item x="1352"/>
        <item x="273"/>
        <item x="2381"/>
        <item x="2296"/>
        <item x="2260"/>
        <item x="1813"/>
        <item x="2231"/>
        <item x="1421"/>
        <item x="1631"/>
        <item x="1764"/>
        <item x="165"/>
        <item x="1976"/>
        <item x="2466"/>
        <item x="118"/>
        <item x="686"/>
        <item x="2364"/>
        <item x="1"/>
        <item x="1104"/>
        <item x="2256"/>
        <item x="363"/>
        <item x="427"/>
        <item x="883"/>
        <item x="1724"/>
        <item x="1081"/>
        <item x="1057"/>
        <item x="2178"/>
        <item x="2382"/>
        <item x="1781"/>
        <item x="919"/>
        <item x="1963"/>
        <item x="2198"/>
        <item x="39"/>
        <item x="414"/>
        <item x="2423"/>
        <item x="245"/>
        <item x="2341"/>
        <item x="815"/>
        <item x="152"/>
        <item x="1181"/>
        <item x="563"/>
        <item x="928"/>
        <item x="1231"/>
        <item x="2162"/>
        <item x="166"/>
        <item x="449"/>
        <item x="794"/>
        <item x="2277"/>
        <item x="1731"/>
        <item x="233"/>
        <item x="1958"/>
        <item x="1890"/>
        <item x="1051"/>
        <item x="491"/>
        <item x="1475"/>
        <item x="708"/>
        <item x="537"/>
        <item x="585"/>
        <item x="379"/>
        <item x="2401"/>
        <item x="2101"/>
        <item x="155"/>
        <item x="1568"/>
        <item x="843"/>
        <item x="193"/>
        <item x="1393"/>
        <item x="1006"/>
        <item x="145"/>
        <item x="180"/>
        <item x="450"/>
        <item x="1827"/>
        <item x="1506"/>
        <item x="2455"/>
        <item x="2346"/>
        <item x="262"/>
        <item x="2004"/>
        <item x="1363"/>
        <item x="2163"/>
        <item x="761"/>
        <item x="1622"/>
        <item x="2005"/>
        <item x="1058"/>
        <item x="1782"/>
        <item x="1765"/>
        <item x="1828"/>
        <item x="306"/>
        <item x="2102"/>
        <item x="774"/>
        <item x="15"/>
        <item x="1114"/>
        <item x="1218"/>
        <item x="564"/>
        <item x="2027"/>
        <item x="1288"/>
        <item x="1511"/>
        <item x="1678"/>
        <item x="2276"/>
        <item x="2116"/>
        <item x="980"/>
        <item x="1292"/>
        <item x="1019"/>
        <item x="1128"/>
        <item x="795"/>
        <item x="1674"/>
        <item x="1801"/>
        <item x="1064"/>
        <item x="1917"/>
        <item x="1784"/>
        <item x="1831"/>
        <item x="1658"/>
        <item x="2359"/>
        <item x="2087"/>
        <item x="901"/>
        <item x="1814"/>
        <item x="125"/>
        <item x="1804"/>
        <item x="1833"/>
        <item x="616"/>
        <item x="340"/>
        <item x="253"/>
        <item x="538"/>
        <item x="725"/>
        <item x="36"/>
        <item x="303"/>
        <item x="894"/>
        <item x="422"/>
        <item x="1090"/>
        <item x="1681"/>
        <item x="150"/>
        <item x="869"/>
        <item x="274"/>
        <item x="2090"/>
        <item x="2426"/>
        <item x="545"/>
        <item x="1798"/>
        <item x="280"/>
        <item x="1293"/>
        <item x="1769"/>
        <item x="1437"/>
        <item x="2013"/>
        <item x="469"/>
        <item x="2462"/>
        <item x="2237"/>
        <item x="550"/>
        <item x="472"/>
        <item x="281"/>
        <item x="2217"/>
        <item x="497"/>
        <item x="2108"/>
        <item x="1347"/>
        <item x="692"/>
        <item x="1082"/>
        <item x="242"/>
        <item x="2337"/>
        <item x="905"/>
        <item x="1996"/>
        <item x="2269"/>
        <item x="629"/>
        <item x="1984"/>
        <item x="1981"/>
        <item x="483"/>
        <item x="1299"/>
        <item x="1222"/>
        <item x="1403"/>
        <item x="307"/>
        <item x="1406"/>
        <item x="49"/>
        <item x="21"/>
        <item x="699"/>
        <item x="2096"/>
        <item x="1193"/>
        <item x="1251"/>
        <item x="290"/>
        <item x="2204"/>
        <item x="1752"/>
        <item x="214"/>
        <item x="50"/>
        <item x="350"/>
        <item x="2046"/>
        <item x="85"/>
        <item x="2422"/>
        <item x="2028"/>
        <item x="451"/>
        <item x="2245"/>
        <item x="1977"/>
        <item x="17"/>
        <item x="1560"/>
        <item x="1436"/>
        <item x="2284"/>
        <item x="2291"/>
        <item x="304"/>
        <item x="966"/>
        <item x="1848"/>
        <item x="126"/>
        <item x="1261"/>
        <item x="586"/>
        <item x="681"/>
        <item x="380"/>
        <item x="1770"/>
        <item x="509"/>
        <item x="51"/>
        <item x="816"/>
        <item x="221"/>
        <item x="1413"/>
        <item x="1258"/>
        <item x="2039"/>
        <item x="587"/>
        <item x="409"/>
        <item x="2434"/>
        <item x="1598"/>
        <item x="228"/>
        <item x="473"/>
        <item x="1982"/>
        <item x="2385"/>
        <item x="1179"/>
        <item x="2264"/>
        <item x="609"/>
        <item x="735"/>
        <item x="925"/>
        <item x="2117"/>
        <item x="80"/>
        <item x="1077"/>
        <item x="802"/>
        <item x="2268"/>
        <item x="1365"/>
        <item x="300"/>
        <item x="2097"/>
        <item x="1584"/>
        <item x="170"/>
        <item x="2221"/>
        <item x="742"/>
        <item x="178"/>
        <item x="505"/>
        <item x="481"/>
        <item x="844"/>
        <item x="128"/>
        <item x="1481"/>
        <item x="1052"/>
        <item x="1891"/>
        <item x="1716"/>
        <item x="2316"/>
        <item x="2172"/>
        <item x="405"/>
        <item x="1717"/>
        <item x="1180"/>
        <item x="388"/>
        <item x="561"/>
        <item x="2185"/>
        <item x="891"/>
        <item x="2383"/>
        <item x="498"/>
        <item x="96"/>
        <item x="2487"/>
        <item x="1212"/>
        <item x="1935"/>
        <item x="2349"/>
        <item x="41"/>
        <item x="2471"/>
        <item x="364"/>
        <item x="317"/>
        <item x="2338"/>
        <item x="1115"/>
        <item x="2317"/>
        <item x="622"/>
        <item x="263"/>
        <item x="1229"/>
        <item x="351"/>
        <item x="333"/>
        <item x="1043"/>
        <item x="1241"/>
        <item x="522"/>
        <item x="2365"/>
        <item x="623"/>
        <item x="98"/>
        <item x="840"/>
        <item x="341"/>
        <item x="1867"/>
        <item x="112"/>
        <item x="237"/>
        <item x="1422"/>
        <item x="2408"/>
        <item x="282"/>
        <item x="2224"/>
        <item x="736"/>
        <item x="2127"/>
        <item x="1235"/>
        <item x="2440"/>
        <item x="2409"/>
        <item x="743"/>
        <item x="2205"/>
        <item x="113"/>
        <item x="1802"/>
        <item x="1623"/>
        <item x="343"/>
        <item x="1135"/>
        <item x="1972"/>
        <item x="1629"/>
        <item x="413"/>
        <item x="2274"/>
        <item x="1914"/>
        <item x="2407"/>
        <item x="1141"/>
        <item x="1334"/>
        <item x="2265"/>
        <item x="2186"/>
        <item x="1829"/>
        <item x="1353"/>
        <item x="817"/>
        <item x="2146"/>
        <item x="417"/>
        <item x="1371"/>
        <item x="780"/>
        <item x="2257"/>
        <item x="739"/>
        <item x="1807"/>
        <item x="2060"/>
        <item x="408"/>
        <item x="606"/>
        <item x="2103"/>
        <item x="751"/>
        <item x="487"/>
        <item x="1541"/>
        <item x="246"/>
        <item x="2491"/>
        <item x="1354"/>
        <item x="1338"/>
        <item x="1940"/>
        <item x="428"/>
        <item x="831"/>
        <item x="2156"/>
        <item x="4"/>
        <item x="1044"/>
        <item x="1119"/>
        <item x="555"/>
        <item x="1244"/>
        <item x="2325"/>
        <item x="2310"/>
        <item x="2479"/>
        <item x="93"/>
        <item x="1766"/>
        <item x="1856"/>
        <item x="1547"/>
        <item x="2187"/>
        <item x="1964"/>
        <item x="398"/>
        <item x="2262"/>
        <item x="960"/>
        <item x="369"/>
        <item x="1248"/>
        <item x="926"/>
        <item x="1380"/>
        <item x="1342"/>
        <item x="384"/>
        <item x="970"/>
        <item x="190"/>
        <item x="1399"/>
        <item x="799"/>
        <item x="648"/>
        <item x="342"/>
        <item x="1045"/>
        <item x="1959"/>
        <item x="570"/>
        <item x="777"/>
        <item x="75"/>
        <item x="2398"/>
        <item x="2138"/>
        <item x="2328"/>
        <item x="2285"/>
        <item x="1911"/>
        <item x="1373"/>
        <item x="574"/>
        <item x="381"/>
        <item t="default"/>
      </items>
    </pivotField>
    <pivotField compact="0" showAll="0"/>
    <pivotField compact="0" showAll="0"/>
    <pivotField dataField="1" compact="0" numFmtId="185" showAll="0"/>
    <pivotField compact="0" numFmtId="185" showAll="0"/>
    <pivotField compact="0" numFmtId="185" showAll="0"/>
    <pivotField axis="axisRow" compact="0" showAll="0">
      <items count="5">
        <item m="1" x="3"/>
        <item x="2"/>
        <item x="1"/>
        <item x="0"/>
        <item t="default"/>
      </items>
    </pivotField>
    <pivotField compact="0" showAll="0"/>
    <pivotField compact="0" showAll="0">
      <items count="4">
        <item x="0"/>
        <item x="2"/>
        <item x="1"/>
        <item t="default"/>
      </items>
    </pivotField>
    <pivotField compact="0" numFmtId="186" showAll="0"/>
    <pivotField compact="0" showAll="0"/>
    <pivotField compact="0" showAll="0">
      <items count="5">
        <item x="2"/>
        <item x="0"/>
        <item x="1"/>
        <item x="3"/>
        <item t="default"/>
      </items>
    </pivotField>
    <pivotField compact="0" showAll="0"/>
  </pivotFields>
  <rowFields count="1">
    <field x="6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Line_Revenue" fld="3" baseField="0" baseItem="0"/>
  </dataFields>
  <formats count="2">
    <format dxfId="4">
      <pivotArea grandRow="1" outline="0" collapsedLevelsAreSubtotals="1" fieldPosition="0"/>
    </format>
    <format dxfId="5">
      <pivotArea fieldPosition="0">
        <references count="1">
          <reference field="6" count="0"/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ales_Channel" sourceName="Sales_Channel">
  <pivotTables>
    <pivotTable tabId="10" name="PivotTable2"/>
    <pivotTable tabId="10" name="PivotTable1"/>
    <pivotTable tabId="10" name="PivotTable10"/>
    <pivotTable tabId="10" name="PivotTable3"/>
    <pivotTable tabId="10" name="PivotTable4"/>
    <pivotTable tabId="10" name="PivotTable5"/>
    <pivotTable tabId="10" name="PivotTable6"/>
    <pivotTable tabId="10" name="PivotTable8"/>
    <pivotTable tabId="10" name="PivotTable16"/>
  </pivotTables>
  <data>
    <tabular pivotCacheId="1">
      <items count="4">
        <i x="2" s="1"/>
        <i x="1" s="1"/>
        <i x="0" s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rder_Status" sourceName="Order Status">
  <pivotTables>
    <pivotTable tabId="10" name="PivotTable3"/>
    <pivotTable tabId="10" name="PivotTable5"/>
    <pivotTable tabId="10" name="PivotTable8"/>
    <pivotTable tabId="10" name="PivotTable2"/>
    <pivotTable tabId="10" name="PivotTable4"/>
    <pivotTable tabId="10" name="PivotTable6"/>
    <pivotTable tabId="10" name="PivotTable1"/>
    <pivotTable tabId="10" name="PivotTable10"/>
    <pivotTable tabId="10" name="PivotTable16"/>
  </pivotTables>
  <data>
    <tabular pivotCacheId="1">
      <items count="4">
        <i x="2" s="1"/>
        <i x="0" s="1"/>
        <i x="1" s="1"/>
        <i x="3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ustomer_Segment" sourceName="Customer_Segment">
  <pivotTables>
    <pivotTable tabId="10" name="PivotTable3"/>
    <pivotTable tabId="10" name="PivotTable5"/>
    <pivotTable tabId="10" name="PivotTable8"/>
    <pivotTable tabId="10" name="PivotTable2"/>
    <pivotTable tabId="10" name="PivotTable4"/>
    <pivotTable tabId="10" name="PivotTable6"/>
    <pivotTable tabId="10" name="PivotTable1"/>
    <pivotTable tabId="10" name="PivotTable10"/>
    <pivotTable tabId="10" name="PivotTable16"/>
  </pivotTables>
  <data>
    <tabular pivotCacheId="1">
      <items count="3">
        <i x="0" s="1"/>
        <i x="2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ales_Channel" cache="Slicer_Sales_Channel" caption="Sales_Channel" style="Slicer Style 3" rowHeight="241300"/>
  <slicer name="Order Status" cache="Slicer_Order_Status" caption="Order Status" style="Slicer Style 3" rowHeight="225425"/>
  <slicer name="Customer_Segment" cache="Slicer_Customer_Segment" caption="Customer_Segment" style="Slicer Style 3" rowHeight="225425"/>
</slicers>
</file>

<file path=xl/tables/table1.xml><?xml version="1.0" encoding="utf-8"?>
<table xmlns="http://schemas.openxmlformats.org/spreadsheetml/2006/main" id="1" name="Table1" displayName="Table1" ref="A1:N3755" totalsRowShown="0">
  <autoFilter xmlns:etc="http://www.wps.cn/officeDocument/2017/etCustomData" ref="A1:N3755" etc:filterBottomFollowUsedRange="0"/>
  <tableColumns count="14">
    <tableColumn id="1" name="Order_ID"/>
    <tableColumn id="2" name="Product_ID"/>
    <tableColumn id="3" name="Quantity"/>
    <tableColumn id="4" name="Line_Revenue" dataDxfId="6"/>
    <tableColumn id="5" name="Unit_Cost" dataDxfId="7"/>
    <tableColumn id="6" name="Gross_Profit" dataDxfId="8">
      <calculatedColumnFormula>D2-(C2*E2)</calculatedColumnFormula>
    </tableColumn>
    <tableColumn id="7" name="Sales_Channel" dataDxfId="9"/>
    <tableColumn id="8" name="Category" dataDxfId="10">
      <calculatedColumnFormula>_xlfn.XLOOKUP(B2,Products_Raw!A:A,Products_Raw!C:C)</calculatedColumnFormula>
    </tableColumn>
    <tableColumn id="9" name="Customer_Segment">
      <calculatedColumnFormula>_xlfn.XLOOKUP(_xlfn.XLOOKUP(A2,Orders_Raw!A:A,Orders_Raw!B:B),Customers_Raw!A:A,Customers_Raw!E:E)</calculatedColumnFormula>
    </tableColumn>
    <tableColumn id="10" name="Order_Date" dataDxfId="11"/>
    <tableColumn id="11" name="Order_Month"/>
    <tableColumn id="12" name="Order Status" dataDxfId="12">
      <calculatedColumnFormula>_xlfn.XLOOKUP(A2,Orders_Raw!A:A,Orders_Raw!D:D)</calculatedColumnFormula>
    </tableColumn>
    <tableColumn id="13" name="Customer Segment" dataDxfId="13">
      <calculatedColumnFormula>_xlfn.XLOOKUP(_xlfn.XLOOKUP(A2,Orders_Raw!A:A,Orders_Raw!B:B),Customers_Raw!A:A,Customers_Raw!E:E)</calculatedColumnFormula>
    </tableColumn>
    <tableColumn id="14" name="Order_Flag">
      <calculatedColumnFormula>IF(COUNTIF($A$2:A2,A2)=1,1,0)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11.xml"/><Relationship Id="rId8" Type="http://schemas.openxmlformats.org/officeDocument/2006/relationships/pivotTable" Target="../pivotTables/pivotTable10.xml"/><Relationship Id="rId7" Type="http://schemas.openxmlformats.org/officeDocument/2006/relationships/pivotTable" Target="../pivotTables/pivotTable9.xml"/><Relationship Id="rId6" Type="http://schemas.openxmlformats.org/officeDocument/2006/relationships/pivotTable" Target="../pivotTables/pivotTable8.xml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0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01"/>
  <sheetViews>
    <sheetView workbookViewId="0">
      <pane ySplit="1" topLeftCell="A2" activePane="bottomLeft" state="frozen"/>
      <selection/>
      <selection pane="bottomLeft" activeCell="E10" sqref="E10"/>
    </sheetView>
  </sheetViews>
  <sheetFormatPr defaultColWidth="9" defaultRowHeight="14.5" outlineLevelCol="4"/>
  <cols>
    <col min="1" max="1" width="15" customWidth="1"/>
    <col min="2" max="2" width="18.5454545454545" customWidth="1"/>
    <col min="3" max="3" width="11.0909090909091" customWidth="1"/>
    <col min="4" max="4" width="14.7272727272727" style="19" customWidth="1"/>
    <col min="5" max="5" width="21.2727272727273" customWidth="1"/>
  </cols>
  <sheetData>
    <row r="1" spans="1:5">
      <c r="A1" s="23" t="s">
        <v>0</v>
      </c>
      <c r="B1" s="23" t="s">
        <v>1</v>
      </c>
      <c r="C1" s="23" t="s">
        <v>2</v>
      </c>
      <c r="D1" s="25" t="s">
        <v>3</v>
      </c>
      <c r="E1" s="23" t="s">
        <v>4</v>
      </c>
    </row>
    <row r="2" spans="1:5">
      <c r="A2" t="s">
        <v>5</v>
      </c>
      <c r="B2" t="s">
        <v>6</v>
      </c>
      <c r="C2" t="s">
        <v>7</v>
      </c>
      <c r="D2" s="19">
        <v>45815</v>
      </c>
      <c r="E2" t="s">
        <v>8</v>
      </c>
    </row>
    <row r="3" spans="1:5">
      <c r="A3" t="s">
        <v>9</v>
      </c>
      <c r="B3" t="s">
        <v>10</v>
      </c>
      <c r="C3" t="s">
        <v>11</v>
      </c>
      <c r="D3" s="19">
        <v>45692</v>
      </c>
      <c r="E3" t="s">
        <v>12</v>
      </c>
    </row>
    <row r="4" spans="1:5">
      <c r="A4" t="s">
        <v>13</v>
      </c>
      <c r="B4" t="s">
        <v>14</v>
      </c>
      <c r="C4" t="s">
        <v>11</v>
      </c>
      <c r="D4" s="19">
        <v>45996</v>
      </c>
      <c r="E4" t="s">
        <v>12</v>
      </c>
    </row>
    <row r="5" spans="1:5">
      <c r="A5" t="s">
        <v>15</v>
      </c>
      <c r="B5" t="s">
        <v>16</v>
      </c>
      <c r="C5" t="s">
        <v>17</v>
      </c>
      <c r="D5" s="19">
        <v>45313</v>
      </c>
      <c r="E5" t="s">
        <v>18</v>
      </c>
    </row>
    <row r="6" spans="1:5">
      <c r="A6" t="s">
        <v>19</v>
      </c>
      <c r="B6" t="s">
        <v>20</v>
      </c>
      <c r="C6" t="s">
        <v>21</v>
      </c>
      <c r="D6" s="19">
        <v>45765</v>
      </c>
      <c r="E6" t="s">
        <v>18</v>
      </c>
    </row>
    <row r="7" spans="1:5">
      <c r="A7" t="s">
        <v>22</v>
      </c>
      <c r="B7" t="s">
        <v>23</v>
      </c>
      <c r="C7" t="s">
        <v>24</v>
      </c>
      <c r="D7" s="19">
        <v>45411</v>
      </c>
      <c r="E7" t="s">
        <v>18</v>
      </c>
    </row>
    <row r="8" spans="1:5">
      <c r="A8" t="s">
        <v>25</v>
      </c>
      <c r="B8" t="s">
        <v>26</v>
      </c>
      <c r="C8" t="s">
        <v>21</v>
      </c>
      <c r="D8" s="19">
        <v>45501</v>
      </c>
      <c r="E8" t="s">
        <v>12</v>
      </c>
    </row>
    <row r="9" spans="1:5">
      <c r="A9" t="s">
        <v>27</v>
      </c>
      <c r="B9" t="s">
        <v>28</v>
      </c>
      <c r="C9" t="s">
        <v>29</v>
      </c>
      <c r="D9" s="19">
        <v>45597</v>
      </c>
      <c r="E9" t="s">
        <v>18</v>
      </c>
    </row>
    <row r="10" spans="1:5">
      <c r="A10" t="s">
        <v>30</v>
      </c>
      <c r="B10" t="s">
        <v>31</v>
      </c>
      <c r="C10" t="s">
        <v>24</v>
      </c>
      <c r="D10" s="19">
        <v>45561</v>
      </c>
      <c r="E10" t="s">
        <v>18</v>
      </c>
    </row>
    <row r="11" spans="1:5">
      <c r="A11" t="s">
        <v>32</v>
      </c>
      <c r="B11" t="s">
        <v>33</v>
      </c>
      <c r="C11" t="s">
        <v>7</v>
      </c>
      <c r="D11" s="19">
        <v>45995</v>
      </c>
      <c r="E11" t="s">
        <v>8</v>
      </c>
    </row>
    <row r="12" spans="1:5">
      <c r="A12" t="s">
        <v>34</v>
      </c>
      <c r="B12" t="s">
        <v>35</v>
      </c>
      <c r="C12" t="s">
        <v>29</v>
      </c>
      <c r="D12" s="19">
        <v>45978</v>
      </c>
      <c r="E12" t="s">
        <v>18</v>
      </c>
    </row>
    <row r="13" spans="1:5">
      <c r="A13" t="s">
        <v>36</v>
      </c>
      <c r="B13" t="s">
        <v>37</v>
      </c>
      <c r="C13" t="s">
        <v>38</v>
      </c>
      <c r="D13" s="19">
        <v>45576</v>
      </c>
      <c r="E13" t="s">
        <v>18</v>
      </c>
    </row>
    <row r="14" spans="1:5">
      <c r="A14" t="s">
        <v>39</v>
      </c>
      <c r="B14" t="s">
        <v>40</v>
      </c>
      <c r="C14" t="s">
        <v>41</v>
      </c>
      <c r="D14" s="19">
        <v>46007</v>
      </c>
      <c r="E14" t="s">
        <v>18</v>
      </c>
    </row>
    <row r="15" spans="1:5">
      <c r="A15" t="s">
        <v>42</v>
      </c>
      <c r="B15" t="s">
        <v>43</v>
      </c>
      <c r="C15" t="s">
        <v>44</v>
      </c>
      <c r="D15" s="19">
        <v>45967</v>
      </c>
      <c r="E15" t="s">
        <v>8</v>
      </c>
    </row>
    <row r="16" spans="1:5">
      <c r="A16" t="s">
        <v>45</v>
      </c>
      <c r="B16" t="s">
        <v>46</v>
      </c>
      <c r="C16" t="s">
        <v>21</v>
      </c>
      <c r="D16" s="19">
        <v>45518</v>
      </c>
      <c r="E16" t="s">
        <v>18</v>
      </c>
    </row>
    <row r="17" spans="1:5">
      <c r="A17" t="s">
        <v>47</v>
      </c>
      <c r="B17" t="s">
        <v>48</v>
      </c>
      <c r="C17" t="s">
        <v>38</v>
      </c>
      <c r="D17" s="19">
        <v>45672</v>
      </c>
      <c r="E17" t="s">
        <v>12</v>
      </c>
    </row>
    <row r="18" spans="1:5">
      <c r="A18" t="s">
        <v>49</v>
      </c>
      <c r="B18" t="s">
        <v>50</v>
      </c>
      <c r="C18" t="s">
        <v>41</v>
      </c>
      <c r="D18" s="19">
        <v>45751</v>
      </c>
      <c r="E18" t="s">
        <v>12</v>
      </c>
    </row>
    <row r="19" spans="1:5">
      <c r="A19" t="s">
        <v>51</v>
      </c>
      <c r="B19" t="s">
        <v>52</v>
      </c>
      <c r="C19" t="s">
        <v>53</v>
      </c>
      <c r="D19" s="19">
        <v>45298</v>
      </c>
      <c r="E19" t="s">
        <v>18</v>
      </c>
    </row>
    <row r="20" spans="1:5">
      <c r="A20" t="s">
        <v>54</v>
      </c>
      <c r="B20" t="s">
        <v>55</v>
      </c>
      <c r="C20" t="s">
        <v>56</v>
      </c>
      <c r="D20" s="19">
        <v>45320</v>
      </c>
      <c r="E20" t="s">
        <v>12</v>
      </c>
    </row>
    <row r="21" spans="1:5">
      <c r="A21" t="s">
        <v>57</v>
      </c>
      <c r="B21" t="s">
        <v>58</v>
      </c>
      <c r="C21" t="s">
        <v>24</v>
      </c>
      <c r="D21" s="19">
        <v>45324</v>
      </c>
      <c r="E21" t="s">
        <v>18</v>
      </c>
    </row>
    <row r="22" spans="1:5">
      <c r="A22" t="s">
        <v>59</v>
      </c>
      <c r="B22" t="s">
        <v>20</v>
      </c>
      <c r="C22" t="s">
        <v>17</v>
      </c>
      <c r="D22" s="19">
        <v>45937</v>
      </c>
      <c r="E22" t="s">
        <v>18</v>
      </c>
    </row>
    <row r="23" spans="1:5">
      <c r="A23" t="s">
        <v>60</v>
      </c>
      <c r="B23" t="s">
        <v>61</v>
      </c>
      <c r="C23" t="s">
        <v>17</v>
      </c>
      <c r="D23" s="19">
        <v>45370</v>
      </c>
      <c r="E23" t="s">
        <v>12</v>
      </c>
    </row>
    <row r="24" spans="1:5">
      <c r="A24" t="s">
        <v>62</v>
      </c>
      <c r="B24" t="s">
        <v>63</v>
      </c>
      <c r="C24" t="s">
        <v>29</v>
      </c>
      <c r="D24" s="19">
        <v>45750</v>
      </c>
      <c r="E24" t="s">
        <v>8</v>
      </c>
    </row>
    <row r="25" spans="1:5">
      <c r="A25" t="s">
        <v>64</v>
      </c>
      <c r="C25" t="s">
        <v>11</v>
      </c>
      <c r="D25" s="19">
        <v>45861</v>
      </c>
      <c r="E25" t="s">
        <v>12</v>
      </c>
    </row>
    <row r="26" spans="1:5">
      <c r="A26" t="s">
        <v>65</v>
      </c>
      <c r="B26" t="s">
        <v>66</v>
      </c>
      <c r="C26" t="s">
        <v>41</v>
      </c>
      <c r="D26" s="19">
        <v>45829</v>
      </c>
      <c r="E26" t="s">
        <v>18</v>
      </c>
    </row>
    <row r="27" spans="1:5">
      <c r="A27" t="s">
        <v>67</v>
      </c>
      <c r="B27" t="s">
        <v>68</v>
      </c>
      <c r="C27" t="s">
        <v>56</v>
      </c>
      <c r="D27" s="19">
        <v>45773</v>
      </c>
      <c r="E27" t="s">
        <v>18</v>
      </c>
    </row>
    <row r="28" spans="1:5">
      <c r="A28" t="s">
        <v>69</v>
      </c>
      <c r="B28" t="s">
        <v>70</v>
      </c>
      <c r="C28" t="s">
        <v>38</v>
      </c>
      <c r="D28" s="19">
        <v>45721</v>
      </c>
      <c r="E28" t="s">
        <v>18</v>
      </c>
    </row>
    <row r="29" spans="1:5">
      <c r="A29" t="s">
        <v>71</v>
      </c>
      <c r="B29" t="s">
        <v>72</v>
      </c>
      <c r="C29" t="s">
        <v>24</v>
      </c>
      <c r="D29" s="19">
        <v>45576</v>
      </c>
      <c r="E29" t="s">
        <v>18</v>
      </c>
    </row>
    <row r="30" spans="1:5">
      <c r="A30" t="s">
        <v>73</v>
      </c>
      <c r="B30" t="s">
        <v>74</v>
      </c>
      <c r="C30" t="s">
        <v>41</v>
      </c>
      <c r="D30" s="19">
        <v>45807</v>
      </c>
      <c r="E30" t="s">
        <v>18</v>
      </c>
    </row>
    <row r="31" spans="1:5">
      <c r="A31" t="s">
        <v>75</v>
      </c>
      <c r="B31" t="s">
        <v>76</v>
      </c>
      <c r="C31" t="s">
        <v>56</v>
      </c>
      <c r="D31" s="19">
        <v>45390</v>
      </c>
      <c r="E31" t="s">
        <v>18</v>
      </c>
    </row>
    <row r="32" spans="1:5">
      <c r="A32" t="s">
        <v>77</v>
      </c>
      <c r="B32" t="s">
        <v>78</v>
      </c>
      <c r="C32" t="s">
        <v>44</v>
      </c>
      <c r="D32" s="19">
        <v>45688</v>
      </c>
      <c r="E32" t="s">
        <v>18</v>
      </c>
    </row>
    <row r="33" spans="1:5">
      <c r="A33" t="s">
        <v>79</v>
      </c>
      <c r="B33" t="s">
        <v>80</v>
      </c>
      <c r="C33" t="s">
        <v>21</v>
      </c>
      <c r="D33" s="19">
        <v>45780</v>
      </c>
      <c r="E33" t="s">
        <v>18</v>
      </c>
    </row>
    <row r="34" spans="1:5">
      <c r="A34" t="s">
        <v>81</v>
      </c>
      <c r="B34" t="s">
        <v>82</v>
      </c>
      <c r="C34" t="s">
        <v>17</v>
      </c>
      <c r="D34" s="19">
        <v>45330</v>
      </c>
      <c r="E34" t="s">
        <v>18</v>
      </c>
    </row>
    <row r="35" spans="1:5">
      <c r="A35" t="s">
        <v>83</v>
      </c>
      <c r="B35" t="s">
        <v>84</v>
      </c>
      <c r="C35" t="s">
        <v>38</v>
      </c>
      <c r="D35" s="19">
        <v>45562</v>
      </c>
      <c r="E35" t="s">
        <v>18</v>
      </c>
    </row>
    <row r="36" spans="1:5">
      <c r="A36" t="s">
        <v>85</v>
      </c>
      <c r="B36" t="s">
        <v>86</v>
      </c>
      <c r="C36" t="s">
        <v>17</v>
      </c>
      <c r="D36" s="19">
        <v>45448</v>
      </c>
      <c r="E36" t="s">
        <v>12</v>
      </c>
    </row>
    <row r="37" spans="1:5">
      <c r="A37" t="s">
        <v>87</v>
      </c>
      <c r="B37" t="s">
        <v>88</v>
      </c>
      <c r="C37" t="s">
        <v>38</v>
      </c>
      <c r="D37" s="19">
        <v>45366</v>
      </c>
      <c r="E37" t="s">
        <v>18</v>
      </c>
    </row>
    <row r="38" spans="1:5">
      <c r="A38" t="s">
        <v>89</v>
      </c>
      <c r="B38" t="s">
        <v>90</v>
      </c>
      <c r="C38" t="s">
        <v>29</v>
      </c>
      <c r="D38" s="19">
        <v>45421</v>
      </c>
      <c r="E38" t="s">
        <v>8</v>
      </c>
    </row>
    <row r="39" spans="1:5">
      <c r="A39" t="s">
        <v>91</v>
      </c>
      <c r="B39" t="s">
        <v>92</v>
      </c>
      <c r="C39" t="s">
        <v>11</v>
      </c>
      <c r="D39" s="19">
        <v>45978</v>
      </c>
      <c r="E39" t="s">
        <v>8</v>
      </c>
    </row>
    <row r="40" spans="1:5">
      <c r="A40" t="s">
        <v>93</v>
      </c>
      <c r="B40" t="s">
        <v>94</v>
      </c>
      <c r="C40" t="s">
        <v>38</v>
      </c>
      <c r="D40" s="19">
        <v>45375</v>
      </c>
      <c r="E40" t="s">
        <v>18</v>
      </c>
    </row>
    <row r="41" spans="1:5">
      <c r="A41" t="s">
        <v>95</v>
      </c>
      <c r="B41" t="s">
        <v>48</v>
      </c>
      <c r="C41" t="s">
        <v>17</v>
      </c>
      <c r="D41" s="19">
        <v>45313</v>
      </c>
      <c r="E41" t="s">
        <v>12</v>
      </c>
    </row>
    <row r="42" spans="1:5">
      <c r="A42" t="s">
        <v>96</v>
      </c>
      <c r="B42" t="s">
        <v>97</v>
      </c>
      <c r="C42" t="s">
        <v>29</v>
      </c>
      <c r="D42" s="19">
        <v>45750</v>
      </c>
      <c r="E42" t="s">
        <v>18</v>
      </c>
    </row>
    <row r="43" spans="1:5">
      <c r="A43" t="s">
        <v>98</v>
      </c>
      <c r="B43" t="s">
        <v>99</v>
      </c>
      <c r="C43" t="s">
        <v>38</v>
      </c>
      <c r="D43" s="19">
        <v>45830</v>
      </c>
      <c r="E43" t="s">
        <v>18</v>
      </c>
    </row>
    <row r="44" spans="1:5">
      <c r="A44" t="s">
        <v>100</v>
      </c>
      <c r="B44" t="s">
        <v>101</v>
      </c>
      <c r="C44" t="s">
        <v>44</v>
      </c>
      <c r="D44" s="19">
        <v>45998</v>
      </c>
      <c r="E44" t="s">
        <v>18</v>
      </c>
    </row>
    <row r="45" spans="1:5">
      <c r="A45" t="s">
        <v>102</v>
      </c>
      <c r="B45" t="s">
        <v>103</v>
      </c>
      <c r="C45" t="s">
        <v>11</v>
      </c>
      <c r="D45" s="19">
        <v>45673</v>
      </c>
      <c r="E45" t="s">
        <v>18</v>
      </c>
    </row>
    <row r="46" spans="1:5">
      <c r="A46" t="s">
        <v>104</v>
      </c>
      <c r="B46" t="s">
        <v>105</v>
      </c>
      <c r="C46" t="s">
        <v>38</v>
      </c>
      <c r="D46" s="19">
        <v>45731</v>
      </c>
      <c r="E46" t="s">
        <v>18</v>
      </c>
    </row>
    <row r="47" spans="1:5">
      <c r="A47" t="s">
        <v>106</v>
      </c>
      <c r="B47" t="s">
        <v>107</v>
      </c>
      <c r="C47" t="s">
        <v>29</v>
      </c>
      <c r="D47" s="19">
        <v>45895</v>
      </c>
      <c r="E47" t="s">
        <v>18</v>
      </c>
    </row>
    <row r="48" spans="1:5">
      <c r="A48" t="s">
        <v>108</v>
      </c>
      <c r="B48" t="s">
        <v>109</v>
      </c>
      <c r="C48" t="s">
        <v>53</v>
      </c>
      <c r="D48" s="19">
        <v>45312</v>
      </c>
      <c r="E48" t="s">
        <v>12</v>
      </c>
    </row>
    <row r="49" spans="1:5">
      <c r="A49" t="s">
        <v>110</v>
      </c>
      <c r="B49" t="s">
        <v>111</v>
      </c>
      <c r="C49" t="s">
        <v>41</v>
      </c>
      <c r="D49" s="19">
        <v>45594</v>
      </c>
      <c r="E49" t="s">
        <v>12</v>
      </c>
    </row>
    <row r="50" spans="1:5">
      <c r="A50" t="s">
        <v>112</v>
      </c>
      <c r="B50" t="s">
        <v>37</v>
      </c>
      <c r="C50" t="s">
        <v>113</v>
      </c>
      <c r="D50" s="19">
        <v>45375</v>
      </c>
      <c r="E50" t="s">
        <v>18</v>
      </c>
    </row>
    <row r="51" spans="1:5">
      <c r="A51" t="s">
        <v>114</v>
      </c>
      <c r="B51" t="s">
        <v>115</v>
      </c>
      <c r="C51" t="s">
        <v>56</v>
      </c>
      <c r="D51" s="19">
        <v>45950</v>
      </c>
      <c r="E51" t="s">
        <v>12</v>
      </c>
    </row>
    <row r="52" spans="1:5">
      <c r="A52" t="s">
        <v>116</v>
      </c>
      <c r="B52" t="s">
        <v>117</v>
      </c>
      <c r="C52" t="s">
        <v>113</v>
      </c>
      <c r="D52" s="19">
        <v>45744</v>
      </c>
      <c r="E52" t="s">
        <v>18</v>
      </c>
    </row>
    <row r="53" spans="1:5">
      <c r="A53" t="s">
        <v>118</v>
      </c>
      <c r="B53" t="s">
        <v>119</v>
      </c>
      <c r="C53" t="s">
        <v>53</v>
      </c>
      <c r="D53" s="19">
        <v>45678</v>
      </c>
      <c r="E53" t="s">
        <v>18</v>
      </c>
    </row>
    <row r="54" spans="1:5">
      <c r="A54" t="s">
        <v>120</v>
      </c>
      <c r="B54" t="s">
        <v>121</v>
      </c>
      <c r="C54" t="s">
        <v>113</v>
      </c>
      <c r="D54" s="19">
        <v>45798</v>
      </c>
      <c r="E54" t="s">
        <v>12</v>
      </c>
    </row>
    <row r="55" spans="1:5">
      <c r="A55" t="s">
        <v>122</v>
      </c>
      <c r="B55" t="s">
        <v>123</v>
      </c>
      <c r="C55" t="s">
        <v>53</v>
      </c>
      <c r="D55" s="19">
        <v>45548</v>
      </c>
      <c r="E55" t="s">
        <v>18</v>
      </c>
    </row>
    <row r="56" spans="1:5">
      <c r="A56" t="s">
        <v>124</v>
      </c>
      <c r="B56" t="s">
        <v>125</v>
      </c>
      <c r="C56" t="s">
        <v>24</v>
      </c>
      <c r="D56" s="19">
        <v>45861</v>
      </c>
      <c r="E56" t="s">
        <v>18</v>
      </c>
    </row>
    <row r="57" spans="1:5">
      <c r="A57" t="s">
        <v>126</v>
      </c>
      <c r="B57" t="s">
        <v>16</v>
      </c>
      <c r="C57" t="s">
        <v>53</v>
      </c>
      <c r="D57" s="19">
        <v>45818</v>
      </c>
      <c r="E57" t="s">
        <v>18</v>
      </c>
    </row>
    <row r="58" spans="1:5">
      <c r="A58" t="s">
        <v>127</v>
      </c>
      <c r="B58" t="s">
        <v>128</v>
      </c>
      <c r="C58" t="s">
        <v>53</v>
      </c>
      <c r="D58" s="19">
        <v>45453</v>
      </c>
      <c r="E58" t="s">
        <v>18</v>
      </c>
    </row>
    <row r="59" spans="1:5">
      <c r="A59" t="s">
        <v>129</v>
      </c>
      <c r="B59" t="s">
        <v>111</v>
      </c>
      <c r="C59" t="s">
        <v>7</v>
      </c>
      <c r="D59" s="19">
        <v>45454</v>
      </c>
      <c r="E59" t="s">
        <v>8</v>
      </c>
    </row>
    <row r="60" spans="1:5">
      <c r="A60" t="s">
        <v>130</v>
      </c>
      <c r="B60" t="s">
        <v>131</v>
      </c>
      <c r="C60" t="s">
        <v>53</v>
      </c>
      <c r="D60" s="19">
        <v>45815</v>
      </c>
      <c r="E60" t="s">
        <v>18</v>
      </c>
    </row>
    <row r="61" spans="1:5">
      <c r="A61" t="s">
        <v>132</v>
      </c>
      <c r="B61" t="s">
        <v>133</v>
      </c>
      <c r="C61" t="s">
        <v>44</v>
      </c>
      <c r="D61" s="19">
        <v>45562</v>
      </c>
      <c r="E61" t="s">
        <v>8</v>
      </c>
    </row>
    <row r="62" spans="1:5">
      <c r="A62" t="s">
        <v>134</v>
      </c>
      <c r="B62" t="s">
        <v>135</v>
      </c>
      <c r="C62" t="s">
        <v>41</v>
      </c>
      <c r="D62" s="19">
        <v>45783</v>
      </c>
      <c r="E62" t="s">
        <v>18</v>
      </c>
    </row>
    <row r="63" spans="1:5">
      <c r="A63" t="s">
        <v>136</v>
      </c>
      <c r="B63" t="s">
        <v>137</v>
      </c>
      <c r="C63" t="s">
        <v>21</v>
      </c>
      <c r="D63" s="19">
        <v>45499</v>
      </c>
      <c r="E63" t="s">
        <v>18</v>
      </c>
    </row>
    <row r="64" spans="1:5">
      <c r="A64" t="s">
        <v>138</v>
      </c>
      <c r="B64" t="s">
        <v>139</v>
      </c>
      <c r="C64" t="s">
        <v>38</v>
      </c>
      <c r="D64" s="19">
        <v>45830</v>
      </c>
      <c r="E64" t="s">
        <v>18</v>
      </c>
    </row>
    <row r="65" spans="1:5">
      <c r="A65" t="s">
        <v>140</v>
      </c>
      <c r="B65" t="s">
        <v>141</v>
      </c>
      <c r="C65" t="s">
        <v>56</v>
      </c>
      <c r="D65" s="19">
        <v>45875</v>
      </c>
      <c r="E65" t="s">
        <v>12</v>
      </c>
    </row>
    <row r="66" spans="1:5">
      <c r="A66" t="s">
        <v>142</v>
      </c>
      <c r="B66" t="s">
        <v>58</v>
      </c>
      <c r="C66" t="s">
        <v>11</v>
      </c>
      <c r="D66" s="19">
        <v>45351</v>
      </c>
      <c r="E66" t="s">
        <v>18</v>
      </c>
    </row>
    <row r="67" spans="1:5">
      <c r="A67" t="s">
        <v>143</v>
      </c>
      <c r="B67" t="s">
        <v>50</v>
      </c>
      <c r="C67" t="s">
        <v>41</v>
      </c>
      <c r="D67" s="19">
        <v>45721</v>
      </c>
      <c r="E67" t="s">
        <v>8</v>
      </c>
    </row>
    <row r="68" spans="1:5">
      <c r="A68" t="s">
        <v>144</v>
      </c>
      <c r="B68" t="s">
        <v>141</v>
      </c>
      <c r="C68" t="s">
        <v>17</v>
      </c>
      <c r="D68" s="19">
        <v>45948</v>
      </c>
      <c r="E68" t="s">
        <v>12</v>
      </c>
    </row>
    <row r="69" spans="1:5">
      <c r="A69" t="s">
        <v>145</v>
      </c>
      <c r="B69" t="s">
        <v>125</v>
      </c>
      <c r="C69" t="s">
        <v>21</v>
      </c>
      <c r="D69" s="19">
        <v>45896</v>
      </c>
      <c r="E69" t="s">
        <v>18</v>
      </c>
    </row>
    <row r="70" spans="1:5">
      <c r="A70" t="s">
        <v>146</v>
      </c>
      <c r="B70" t="s">
        <v>147</v>
      </c>
      <c r="C70" t="s">
        <v>24</v>
      </c>
      <c r="D70" s="19">
        <v>45600</v>
      </c>
      <c r="E70" t="s">
        <v>8</v>
      </c>
    </row>
    <row r="71" spans="1:5">
      <c r="A71" t="s">
        <v>148</v>
      </c>
      <c r="B71" t="s">
        <v>149</v>
      </c>
      <c r="C71" t="s">
        <v>24</v>
      </c>
      <c r="D71" s="19">
        <v>45811</v>
      </c>
      <c r="E71" t="s">
        <v>12</v>
      </c>
    </row>
    <row r="72" spans="1:5">
      <c r="A72" t="s">
        <v>150</v>
      </c>
      <c r="B72" t="s">
        <v>151</v>
      </c>
      <c r="C72" t="s">
        <v>53</v>
      </c>
      <c r="D72" s="19">
        <v>45882</v>
      </c>
      <c r="E72" t="s">
        <v>12</v>
      </c>
    </row>
    <row r="73" spans="1:5">
      <c r="A73" t="s">
        <v>152</v>
      </c>
      <c r="B73" t="s">
        <v>46</v>
      </c>
      <c r="C73" t="s">
        <v>41</v>
      </c>
      <c r="D73" s="19">
        <v>45318</v>
      </c>
      <c r="E73" t="s">
        <v>18</v>
      </c>
    </row>
    <row r="74" spans="1:5">
      <c r="A74" t="s">
        <v>153</v>
      </c>
      <c r="B74" t="s">
        <v>154</v>
      </c>
      <c r="C74" t="s">
        <v>29</v>
      </c>
      <c r="D74" s="19">
        <v>45977</v>
      </c>
      <c r="E74" t="s">
        <v>18</v>
      </c>
    </row>
    <row r="75" spans="1:5">
      <c r="A75" t="s">
        <v>155</v>
      </c>
      <c r="B75" t="s">
        <v>156</v>
      </c>
      <c r="C75" t="s">
        <v>7</v>
      </c>
      <c r="D75" s="19">
        <v>45853</v>
      </c>
      <c r="E75" t="s">
        <v>18</v>
      </c>
    </row>
    <row r="76" spans="1:5">
      <c r="A76" t="s">
        <v>157</v>
      </c>
      <c r="B76" t="s">
        <v>158</v>
      </c>
      <c r="C76" t="s">
        <v>113</v>
      </c>
      <c r="D76" s="19">
        <v>45490</v>
      </c>
      <c r="E76" t="s">
        <v>18</v>
      </c>
    </row>
    <row r="77" spans="1:5">
      <c r="A77" t="s">
        <v>159</v>
      </c>
      <c r="B77" t="s">
        <v>94</v>
      </c>
      <c r="C77" t="s">
        <v>17</v>
      </c>
      <c r="D77" s="19">
        <v>45678</v>
      </c>
      <c r="E77" t="s">
        <v>18</v>
      </c>
    </row>
    <row r="78" spans="1:5">
      <c r="A78" t="s">
        <v>160</v>
      </c>
      <c r="B78" t="s">
        <v>161</v>
      </c>
      <c r="C78" t="s">
        <v>24</v>
      </c>
      <c r="D78" s="19">
        <v>45640</v>
      </c>
      <c r="E78" t="s">
        <v>12</v>
      </c>
    </row>
    <row r="79" spans="1:5">
      <c r="A79" t="s">
        <v>162</v>
      </c>
      <c r="B79" t="s">
        <v>163</v>
      </c>
      <c r="C79" t="s">
        <v>56</v>
      </c>
      <c r="D79" s="19">
        <v>45984</v>
      </c>
      <c r="E79" t="s">
        <v>18</v>
      </c>
    </row>
    <row r="80" spans="1:5">
      <c r="A80" t="s">
        <v>164</v>
      </c>
      <c r="B80" t="s">
        <v>10</v>
      </c>
      <c r="C80" t="s">
        <v>24</v>
      </c>
      <c r="D80" s="19">
        <v>45827</v>
      </c>
      <c r="E80" t="s">
        <v>18</v>
      </c>
    </row>
    <row r="81" spans="1:5">
      <c r="A81" t="s">
        <v>165</v>
      </c>
      <c r="B81" t="s">
        <v>166</v>
      </c>
      <c r="C81" t="s">
        <v>11</v>
      </c>
      <c r="D81" s="19">
        <v>45669</v>
      </c>
      <c r="E81" t="s">
        <v>8</v>
      </c>
    </row>
    <row r="82" spans="1:5">
      <c r="A82" t="s">
        <v>167</v>
      </c>
      <c r="B82" t="s">
        <v>168</v>
      </c>
      <c r="C82" t="s">
        <v>38</v>
      </c>
      <c r="D82" s="19">
        <v>45849</v>
      </c>
      <c r="E82" t="s">
        <v>8</v>
      </c>
    </row>
    <row r="83" spans="1:5">
      <c r="A83" t="s">
        <v>169</v>
      </c>
      <c r="B83" t="s">
        <v>170</v>
      </c>
      <c r="C83" t="s">
        <v>24</v>
      </c>
      <c r="D83" s="19">
        <v>45818</v>
      </c>
      <c r="E83" t="s">
        <v>18</v>
      </c>
    </row>
    <row r="84" spans="1:5">
      <c r="A84" t="s">
        <v>171</v>
      </c>
      <c r="B84" t="s">
        <v>172</v>
      </c>
      <c r="C84" t="s">
        <v>11</v>
      </c>
      <c r="D84" s="19">
        <v>45444</v>
      </c>
      <c r="E84" t="s">
        <v>8</v>
      </c>
    </row>
    <row r="85" spans="1:5">
      <c r="A85" t="s">
        <v>173</v>
      </c>
      <c r="B85" t="s">
        <v>174</v>
      </c>
      <c r="C85" t="s">
        <v>41</v>
      </c>
      <c r="D85" s="19">
        <v>45497</v>
      </c>
      <c r="E85" t="s">
        <v>18</v>
      </c>
    </row>
    <row r="86" spans="1:5">
      <c r="A86" t="s">
        <v>175</v>
      </c>
      <c r="B86" t="s">
        <v>176</v>
      </c>
      <c r="C86" t="s">
        <v>41</v>
      </c>
      <c r="D86" s="19">
        <v>45746</v>
      </c>
      <c r="E86" t="s">
        <v>18</v>
      </c>
    </row>
    <row r="87" spans="1:5">
      <c r="A87" t="s">
        <v>177</v>
      </c>
      <c r="B87" t="s">
        <v>178</v>
      </c>
      <c r="C87" t="s">
        <v>7</v>
      </c>
      <c r="D87" s="19">
        <v>45564</v>
      </c>
      <c r="E87" t="s">
        <v>12</v>
      </c>
    </row>
    <row r="88" spans="1:5">
      <c r="A88" t="s">
        <v>179</v>
      </c>
      <c r="B88" t="s">
        <v>180</v>
      </c>
      <c r="C88" t="s">
        <v>21</v>
      </c>
      <c r="D88" s="19">
        <v>45527</v>
      </c>
      <c r="E88" t="s">
        <v>18</v>
      </c>
    </row>
    <row r="89" spans="1:5">
      <c r="A89" t="s">
        <v>181</v>
      </c>
      <c r="B89" t="s">
        <v>182</v>
      </c>
      <c r="C89" t="s">
        <v>24</v>
      </c>
      <c r="D89" s="19">
        <v>45812</v>
      </c>
      <c r="E89" t="s">
        <v>18</v>
      </c>
    </row>
    <row r="90" spans="1:5">
      <c r="A90" t="s">
        <v>183</v>
      </c>
      <c r="B90" t="s">
        <v>184</v>
      </c>
      <c r="C90" t="s">
        <v>56</v>
      </c>
      <c r="D90" s="19">
        <v>45969</v>
      </c>
      <c r="E90" t="s">
        <v>18</v>
      </c>
    </row>
    <row r="91" spans="1:5">
      <c r="A91" t="s">
        <v>185</v>
      </c>
      <c r="B91" t="s">
        <v>186</v>
      </c>
      <c r="C91" t="s">
        <v>24</v>
      </c>
      <c r="D91" s="19">
        <v>46017</v>
      </c>
      <c r="E91" t="s">
        <v>18</v>
      </c>
    </row>
    <row r="92" spans="1:5">
      <c r="A92" t="s">
        <v>187</v>
      </c>
      <c r="B92" t="s">
        <v>158</v>
      </c>
      <c r="C92" t="s">
        <v>56</v>
      </c>
      <c r="D92" s="19">
        <v>45792</v>
      </c>
      <c r="E92" t="s">
        <v>18</v>
      </c>
    </row>
    <row r="93" spans="1:5">
      <c r="A93" t="s">
        <v>188</v>
      </c>
      <c r="B93" t="s">
        <v>189</v>
      </c>
      <c r="C93" t="s">
        <v>44</v>
      </c>
      <c r="D93" s="19">
        <v>45408</v>
      </c>
      <c r="E93" t="s">
        <v>18</v>
      </c>
    </row>
    <row r="94" spans="1:5">
      <c r="A94" t="s">
        <v>190</v>
      </c>
      <c r="B94" t="s">
        <v>191</v>
      </c>
      <c r="C94" t="s">
        <v>53</v>
      </c>
      <c r="D94" s="19">
        <v>45677</v>
      </c>
      <c r="E94" t="s">
        <v>12</v>
      </c>
    </row>
    <row r="95" spans="1:5">
      <c r="A95" t="s">
        <v>192</v>
      </c>
      <c r="B95" t="s">
        <v>193</v>
      </c>
      <c r="C95" t="s">
        <v>21</v>
      </c>
      <c r="D95" s="19">
        <v>45635</v>
      </c>
      <c r="E95" t="s">
        <v>12</v>
      </c>
    </row>
    <row r="96" spans="1:5">
      <c r="A96" t="s">
        <v>194</v>
      </c>
      <c r="B96" t="s">
        <v>195</v>
      </c>
      <c r="C96" t="s">
        <v>44</v>
      </c>
      <c r="D96" s="19">
        <v>45875</v>
      </c>
      <c r="E96" t="s">
        <v>18</v>
      </c>
    </row>
    <row r="97" spans="1:5">
      <c r="A97" t="s">
        <v>196</v>
      </c>
      <c r="B97" t="s">
        <v>197</v>
      </c>
      <c r="C97" t="s">
        <v>24</v>
      </c>
      <c r="D97" s="19">
        <v>45686</v>
      </c>
      <c r="E97" t="s">
        <v>18</v>
      </c>
    </row>
    <row r="98" spans="1:5">
      <c r="A98" t="s">
        <v>198</v>
      </c>
      <c r="B98" t="s">
        <v>199</v>
      </c>
      <c r="C98" t="s">
        <v>21</v>
      </c>
      <c r="D98" s="19">
        <v>45355</v>
      </c>
      <c r="E98" t="s">
        <v>18</v>
      </c>
    </row>
    <row r="99" spans="1:5">
      <c r="A99" t="s">
        <v>200</v>
      </c>
      <c r="B99" t="s">
        <v>139</v>
      </c>
      <c r="C99" t="s">
        <v>44</v>
      </c>
      <c r="D99" s="19">
        <v>46008</v>
      </c>
      <c r="E99" t="s">
        <v>18</v>
      </c>
    </row>
    <row r="100" spans="1:5">
      <c r="A100" t="s">
        <v>201</v>
      </c>
      <c r="B100" t="s">
        <v>10</v>
      </c>
      <c r="C100" t="s">
        <v>113</v>
      </c>
      <c r="D100" s="19">
        <v>46012</v>
      </c>
      <c r="E100" t="s">
        <v>12</v>
      </c>
    </row>
    <row r="101" spans="1:5">
      <c r="A101" t="s">
        <v>202</v>
      </c>
      <c r="B101" t="s">
        <v>203</v>
      </c>
      <c r="C101" t="s">
        <v>24</v>
      </c>
      <c r="D101" s="19">
        <v>45363</v>
      </c>
      <c r="E101" t="s">
        <v>18</v>
      </c>
    </row>
    <row r="102" spans="1:5">
      <c r="A102" t="s">
        <v>204</v>
      </c>
      <c r="B102" t="s">
        <v>205</v>
      </c>
      <c r="C102" t="s">
        <v>44</v>
      </c>
      <c r="D102" s="19">
        <v>45565</v>
      </c>
      <c r="E102" t="s">
        <v>18</v>
      </c>
    </row>
    <row r="103" spans="1:5">
      <c r="A103" t="s">
        <v>206</v>
      </c>
      <c r="B103" t="s">
        <v>207</v>
      </c>
      <c r="C103" t="s">
        <v>113</v>
      </c>
      <c r="D103" s="19">
        <v>45611</v>
      </c>
      <c r="E103" t="s">
        <v>12</v>
      </c>
    </row>
    <row r="104" spans="1:5">
      <c r="A104" t="s">
        <v>208</v>
      </c>
      <c r="B104" t="s">
        <v>209</v>
      </c>
      <c r="C104" t="s">
        <v>113</v>
      </c>
      <c r="D104" s="19">
        <v>45629</v>
      </c>
      <c r="E104" t="s">
        <v>12</v>
      </c>
    </row>
    <row r="105" spans="1:5">
      <c r="A105" t="s">
        <v>210</v>
      </c>
      <c r="B105" t="s">
        <v>211</v>
      </c>
      <c r="C105" t="s">
        <v>41</v>
      </c>
      <c r="D105" s="19">
        <v>45657</v>
      </c>
      <c r="E105" t="s">
        <v>12</v>
      </c>
    </row>
    <row r="106" spans="1:5">
      <c r="A106" t="s">
        <v>212</v>
      </c>
      <c r="B106" t="s">
        <v>141</v>
      </c>
      <c r="C106" t="s">
        <v>7</v>
      </c>
      <c r="D106" s="19">
        <v>45786</v>
      </c>
      <c r="E106" t="s">
        <v>18</v>
      </c>
    </row>
    <row r="107" spans="1:5">
      <c r="A107" t="s">
        <v>213</v>
      </c>
      <c r="B107" t="s">
        <v>197</v>
      </c>
      <c r="C107" t="s">
        <v>24</v>
      </c>
      <c r="D107" s="19">
        <v>45898</v>
      </c>
      <c r="E107" t="s">
        <v>18</v>
      </c>
    </row>
    <row r="108" spans="1:5">
      <c r="A108" t="s">
        <v>214</v>
      </c>
      <c r="B108" t="s">
        <v>43</v>
      </c>
      <c r="C108" t="s">
        <v>113</v>
      </c>
      <c r="D108" s="19">
        <v>45457</v>
      </c>
      <c r="E108" t="s">
        <v>18</v>
      </c>
    </row>
    <row r="109" spans="1:5">
      <c r="A109" t="s">
        <v>215</v>
      </c>
      <c r="B109" t="s">
        <v>216</v>
      </c>
      <c r="C109" t="s">
        <v>41</v>
      </c>
      <c r="D109" s="19">
        <v>45835</v>
      </c>
      <c r="E109" t="s">
        <v>18</v>
      </c>
    </row>
    <row r="110" spans="1:5">
      <c r="A110" t="s">
        <v>217</v>
      </c>
      <c r="B110" t="s">
        <v>218</v>
      </c>
      <c r="C110" t="s">
        <v>44</v>
      </c>
      <c r="D110" s="19">
        <v>45302</v>
      </c>
      <c r="E110" t="s">
        <v>12</v>
      </c>
    </row>
    <row r="111" spans="1:5">
      <c r="A111" t="s">
        <v>219</v>
      </c>
      <c r="B111" t="s">
        <v>197</v>
      </c>
      <c r="C111" t="s">
        <v>11</v>
      </c>
      <c r="D111" s="19">
        <v>45592</v>
      </c>
      <c r="E111" t="s">
        <v>12</v>
      </c>
    </row>
    <row r="112" spans="1:5">
      <c r="A112" t="s">
        <v>220</v>
      </c>
      <c r="B112" t="s">
        <v>221</v>
      </c>
      <c r="C112" t="s">
        <v>24</v>
      </c>
      <c r="D112" s="19">
        <v>46020</v>
      </c>
      <c r="E112" t="s">
        <v>12</v>
      </c>
    </row>
    <row r="113" spans="1:5">
      <c r="A113" t="s">
        <v>222</v>
      </c>
      <c r="B113" t="s">
        <v>223</v>
      </c>
      <c r="C113" t="s">
        <v>21</v>
      </c>
      <c r="D113" s="19">
        <v>45393</v>
      </c>
      <c r="E113" t="s">
        <v>12</v>
      </c>
    </row>
    <row r="114" spans="1:5">
      <c r="A114" t="s">
        <v>224</v>
      </c>
      <c r="B114" t="s">
        <v>225</v>
      </c>
      <c r="C114" t="s">
        <v>56</v>
      </c>
      <c r="D114" s="19">
        <v>45716</v>
      </c>
      <c r="E114" t="s">
        <v>18</v>
      </c>
    </row>
    <row r="115" spans="1:5">
      <c r="A115" t="s">
        <v>226</v>
      </c>
      <c r="B115" t="s">
        <v>227</v>
      </c>
      <c r="C115" t="s">
        <v>56</v>
      </c>
      <c r="D115" s="19">
        <v>45683</v>
      </c>
      <c r="E115" t="s">
        <v>12</v>
      </c>
    </row>
    <row r="116" spans="1:5">
      <c r="A116" t="s">
        <v>228</v>
      </c>
      <c r="B116" t="s">
        <v>229</v>
      </c>
      <c r="C116" t="s">
        <v>44</v>
      </c>
      <c r="D116" s="19">
        <v>45505</v>
      </c>
      <c r="E116" t="s">
        <v>18</v>
      </c>
    </row>
    <row r="117" spans="1:5">
      <c r="A117" t="s">
        <v>230</v>
      </c>
      <c r="B117" t="s">
        <v>231</v>
      </c>
      <c r="C117" t="s">
        <v>29</v>
      </c>
      <c r="D117" s="19">
        <v>45982</v>
      </c>
      <c r="E117" t="s">
        <v>18</v>
      </c>
    </row>
    <row r="118" spans="1:5">
      <c r="A118" t="s">
        <v>232</v>
      </c>
      <c r="B118" t="s">
        <v>233</v>
      </c>
      <c r="C118" t="s">
        <v>29</v>
      </c>
      <c r="D118" s="19">
        <v>45379</v>
      </c>
      <c r="E118" t="s">
        <v>18</v>
      </c>
    </row>
    <row r="119" spans="1:5">
      <c r="A119" t="s">
        <v>234</v>
      </c>
      <c r="B119" t="s">
        <v>235</v>
      </c>
      <c r="C119" t="s">
        <v>44</v>
      </c>
      <c r="D119" s="19">
        <v>45844</v>
      </c>
      <c r="E119" t="s">
        <v>18</v>
      </c>
    </row>
    <row r="120" spans="1:5">
      <c r="A120" t="s">
        <v>236</v>
      </c>
      <c r="B120" t="s">
        <v>237</v>
      </c>
      <c r="C120" t="s">
        <v>113</v>
      </c>
      <c r="D120" s="19">
        <v>45692</v>
      </c>
      <c r="E120" t="s">
        <v>18</v>
      </c>
    </row>
    <row r="121" spans="1:5">
      <c r="A121" t="s">
        <v>238</v>
      </c>
      <c r="B121" t="s">
        <v>239</v>
      </c>
      <c r="C121" t="s">
        <v>7</v>
      </c>
      <c r="D121" s="19">
        <v>45879</v>
      </c>
      <c r="E121" t="s">
        <v>8</v>
      </c>
    </row>
    <row r="122" spans="1:5">
      <c r="A122" t="s">
        <v>240</v>
      </c>
      <c r="B122" t="s">
        <v>241</v>
      </c>
      <c r="C122" t="s">
        <v>24</v>
      </c>
      <c r="D122" s="19">
        <v>45337</v>
      </c>
      <c r="E122" t="s">
        <v>18</v>
      </c>
    </row>
    <row r="123" spans="1:5">
      <c r="A123" t="s">
        <v>242</v>
      </c>
      <c r="B123" t="s">
        <v>243</v>
      </c>
      <c r="C123" t="s">
        <v>56</v>
      </c>
      <c r="D123" s="19">
        <v>45963</v>
      </c>
      <c r="E123" t="s">
        <v>18</v>
      </c>
    </row>
    <row r="124" spans="1:5">
      <c r="A124" t="s">
        <v>244</v>
      </c>
      <c r="B124" t="s">
        <v>128</v>
      </c>
      <c r="C124" t="s">
        <v>56</v>
      </c>
      <c r="D124" s="19">
        <v>45754</v>
      </c>
      <c r="E124" t="s">
        <v>18</v>
      </c>
    </row>
    <row r="125" spans="1:5">
      <c r="A125" t="s">
        <v>245</v>
      </c>
      <c r="B125" t="s">
        <v>246</v>
      </c>
      <c r="C125" t="s">
        <v>7</v>
      </c>
      <c r="D125" s="19">
        <v>45883</v>
      </c>
      <c r="E125" t="s">
        <v>12</v>
      </c>
    </row>
    <row r="126" spans="1:5">
      <c r="A126" t="s">
        <v>247</v>
      </c>
      <c r="B126" t="s">
        <v>248</v>
      </c>
      <c r="C126" t="s">
        <v>113</v>
      </c>
      <c r="D126" s="19">
        <v>45601</v>
      </c>
      <c r="E126" t="s">
        <v>18</v>
      </c>
    </row>
    <row r="127" spans="1:5">
      <c r="A127" t="s">
        <v>249</v>
      </c>
      <c r="B127" t="s">
        <v>250</v>
      </c>
      <c r="C127" t="s">
        <v>56</v>
      </c>
      <c r="D127" s="19">
        <v>45377</v>
      </c>
      <c r="E127" t="s">
        <v>12</v>
      </c>
    </row>
    <row r="128" spans="1:5">
      <c r="A128" t="s">
        <v>251</v>
      </c>
      <c r="B128" t="s">
        <v>252</v>
      </c>
      <c r="C128" t="s">
        <v>21</v>
      </c>
      <c r="D128" s="19">
        <v>45383</v>
      </c>
      <c r="E128" t="s">
        <v>18</v>
      </c>
    </row>
    <row r="129" spans="1:5">
      <c r="A129" t="s">
        <v>253</v>
      </c>
      <c r="B129" t="s">
        <v>254</v>
      </c>
      <c r="C129" t="s">
        <v>24</v>
      </c>
      <c r="D129" s="19">
        <v>45951</v>
      </c>
      <c r="E129" t="s">
        <v>12</v>
      </c>
    </row>
    <row r="130" spans="1:5">
      <c r="A130" t="s">
        <v>255</v>
      </c>
      <c r="B130" t="s">
        <v>6</v>
      </c>
      <c r="C130" t="s">
        <v>38</v>
      </c>
      <c r="D130" s="19">
        <v>45964</v>
      </c>
      <c r="E130" t="s">
        <v>18</v>
      </c>
    </row>
    <row r="131" spans="1:5">
      <c r="A131" t="s">
        <v>256</v>
      </c>
      <c r="B131" t="s">
        <v>257</v>
      </c>
      <c r="C131" t="s">
        <v>56</v>
      </c>
      <c r="D131" s="19">
        <v>46005</v>
      </c>
      <c r="E131" t="s">
        <v>12</v>
      </c>
    </row>
    <row r="132" spans="1:5">
      <c r="A132" t="s">
        <v>258</v>
      </c>
      <c r="B132" t="s">
        <v>259</v>
      </c>
      <c r="C132" t="s">
        <v>44</v>
      </c>
      <c r="D132" s="19">
        <v>45533</v>
      </c>
      <c r="E132" t="s">
        <v>12</v>
      </c>
    </row>
    <row r="133" spans="1:5">
      <c r="A133" t="s">
        <v>260</v>
      </c>
      <c r="B133" t="s">
        <v>80</v>
      </c>
      <c r="C133" t="s">
        <v>21</v>
      </c>
      <c r="D133" s="19">
        <v>45293</v>
      </c>
      <c r="E133" t="s">
        <v>18</v>
      </c>
    </row>
    <row r="134" spans="1:5">
      <c r="A134" t="s">
        <v>261</v>
      </c>
      <c r="B134" t="s">
        <v>123</v>
      </c>
      <c r="C134" t="s">
        <v>56</v>
      </c>
      <c r="D134" s="19">
        <v>45516</v>
      </c>
      <c r="E134" t="s">
        <v>18</v>
      </c>
    </row>
    <row r="135" spans="1:5">
      <c r="A135" t="s">
        <v>262</v>
      </c>
      <c r="B135" t="s">
        <v>263</v>
      </c>
      <c r="C135" t="s">
        <v>53</v>
      </c>
      <c r="D135" s="19">
        <v>45880</v>
      </c>
      <c r="E135" t="s">
        <v>18</v>
      </c>
    </row>
    <row r="136" spans="1:5">
      <c r="A136" t="s">
        <v>264</v>
      </c>
      <c r="B136" t="s">
        <v>265</v>
      </c>
      <c r="C136" t="s">
        <v>21</v>
      </c>
      <c r="D136" s="19">
        <v>45407</v>
      </c>
      <c r="E136" t="s">
        <v>18</v>
      </c>
    </row>
    <row r="137" spans="1:5">
      <c r="A137" t="s">
        <v>266</v>
      </c>
      <c r="B137" t="s">
        <v>72</v>
      </c>
      <c r="C137" t="s">
        <v>41</v>
      </c>
      <c r="D137" s="19">
        <v>45957</v>
      </c>
      <c r="E137" t="s">
        <v>18</v>
      </c>
    </row>
    <row r="138" spans="1:5">
      <c r="A138" t="s">
        <v>267</v>
      </c>
      <c r="B138" t="s">
        <v>268</v>
      </c>
      <c r="C138" t="s">
        <v>38</v>
      </c>
      <c r="D138" s="19">
        <v>45394</v>
      </c>
      <c r="E138" t="s">
        <v>12</v>
      </c>
    </row>
    <row r="139" spans="1:5">
      <c r="A139" t="s">
        <v>269</v>
      </c>
      <c r="B139" t="s">
        <v>270</v>
      </c>
      <c r="C139" t="s">
        <v>17</v>
      </c>
      <c r="D139" s="19">
        <v>45485</v>
      </c>
      <c r="E139" t="s">
        <v>18</v>
      </c>
    </row>
    <row r="140" spans="1:5">
      <c r="A140" t="s">
        <v>271</v>
      </c>
      <c r="B140" t="s">
        <v>209</v>
      </c>
      <c r="C140" t="s">
        <v>44</v>
      </c>
      <c r="D140" s="19">
        <v>45457</v>
      </c>
      <c r="E140" t="s">
        <v>18</v>
      </c>
    </row>
    <row r="141" spans="1:5">
      <c r="A141" t="s">
        <v>272</v>
      </c>
      <c r="B141" t="s">
        <v>216</v>
      </c>
      <c r="C141" t="s">
        <v>44</v>
      </c>
      <c r="D141" s="19">
        <v>45381</v>
      </c>
      <c r="E141" t="s">
        <v>18</v>
      </c>
    </row>
    <row r="142" spans="1:5">
      <c r="A142" t="s">
        <v>273</v>
      </c>
      <c r="B142" t="s">
        <v>274</v>
      </c>
      <c r="C142" t="s">
        <v>24</v>
      </c>
      <c r="D142" s="19">
        <v>45977</v>
      </c>
      <c r="E142" t="s">
        <v>18</v>
      </c>
    </row>
    <row r="143" spans="1:5">
      <c r="A143" t="s">
        <v>275</v>
      </c>
      <c r="B143" t="s">
        <v>276</v>
      </c>
      <c r="C143" t="s">
        <v>7</v>
      </c>
      <c r="D143" s="19">
        <v>45413</v>
      </c>
      <c r="E143" t="s">
        <v>8</v>
      </c>
    </row>
    <row r="144" spans="1:5">
      <c r="A144" t="s">
        <v>277</v>
      </c>
      <c r="B144" t="s">
        <v>278</v>
      </c>
      <c r="C144" t="s">
        <v>21</v>
      </c>
      <c r="D144" s="19">
        <v>45434</v>
      </c>
      <c r="E144" t="s">
        <v>18</v>
      </c>
    </row>
    <row r="145" spans="1:5">
      <c r="A145" t="s">
        <v>279</v>
      </c>
      <c r="B145" t="s">
        <v>280</v>
      </c>
      <c r="C145" t="s">
        <v>113</v>
      </c>
      <c r="D145" s="19">
        <v>45397</v>
      </c>
      <c r="E145" t="s">
        <v>12</v>
      </c>
    </row>
    <row r="146" spans="1:5">
      <c r="A146" t="s">
        <v>281</v>
      </c>
      <c r="B146" t="s">
        <v>121</v>
      </c>
      <c r="C146" t="s">
        <v>44</v>
      </c>
      <c r="D146" s="19">
        <v>45719</v>
      </c>
      <c r="E146" t="s">
        <v>12</v>
      </c>
    </row>
    <row r="147" spans="1:5">
      <c r="A147" t="s">
        <v>282</v>
      </c>
      <c r="B147" t="s">
        <v>283</v>
      </c>
      <c r="C147" t="s">
        <v>21</v>
      </c>
      <c r="D147" s="19">
        <v>45596</v>
      </c>
      <c r="E147" t="s">
        <v>12</v>
      </c>
    </row>
    <row r="148" spans="1:5">
      <c r="A148" t="s">
        <v>284</v>
      </c>
      <c r="B148" t="s">
        <v>285</v>
      </c>
      <c r="C148" t="s">
        <v>21</v>
      </c>
      <c r="D148" s="19">
        <v>45608</v>
      </c>
      <c r="E148" t="s">
        <v>8</v>
      </c>
    </row>
    <row r="149" spans="1:5">
      <c r="A149" t="s">
        <v>286</v>
      </c>
      <c r="B149" t="s">
        <v>287</v>
      </c>
      <c r="C149" t="s">
        <v>53</v>
      </c>
      <c r="D149" s="19">
        <v>45926</v>
      </c>
      <c r="E149" t="s">
        <v>18</v>
      </c>
    </row>
    <row r="150" spans="1:5">
      <c r="A150" t="s">
        <v>288</v>
      </c>
      <c r="B150" t="s">
        <v>289</v>
      </c>
      <c r="C150" t="s">
        <v>11</v>
      </c>
      <c r="D150" s="19">
        <v>45300</v>
      </c>
      <c r="E150" t="s">
        <v>8</v>
      </c>
    </row>
    <row r="151" spans="1:5">
      <c r="A151" t="s">
        <v>290</v>
      </c>
      <c r="B151" t="s">
        <v>119</v>
      </c>
      <c r="C151" t="s">
        <v>11</v>
      </c>
      <c r="D151" s="19">
        <v>45364</v>
      </c>
      <c r="E151" t="s">
        <v>18</v>
      </c>
    </row>
    <row r="152" spans="1:5">
      <c r="A152" t="s">
        <v>291</v>
      </c>
      <c r="B152" t="s">
        <v>292</v>
      </c>
      <c r="C152" t="s">
        <v>17</v>
      </c>
      <c r="D152" s="19">
        <v>45650</v>
      </c>
      <c r="E152" t="s">
        <v>18</v>
      </c>
    </row>
    <row r="153" spans="1:5">
      <c r="A153" t="s">
        <v>293</v>
      </c>
      <c r="B153" t="s">
        <v>294</v>
      </c>
      <c r="C153" t="s">
        <v>41</v>
      </c>
      <c r="D153" s="19">
        <v>45514</v>
      </c>
      <c r="E153" t="s">
        <v>12</v>
      </c>
    </row>
    <row r="154" spans="1:5">
      <c r="A154" t="s">
        <v>295</v>
      </c>
      <c r="B154" t="s">
        <v>76</v>
      </c>
      <c r="C154" t="s">
        <v>17</v>
      </c>
      <c r="D154" s="19">
        <v>45707</v>
      </c>
      <c r="E154" t="s">
        <v>8</v>
      </c>
    </row>
    <row r="155" spans="1:5">
      <c r="A155" t="s">
        <v>296</v>
      </c>
      <c r="B155" t="s">
        <v>297</v>
      </c>
      <c r="C155" t="s">
        <v>56</v>
      </c>
      <c r="D155" s="19">
        <v>45844</v>
      </c>
      <c r="E155" t="s">
        <v>12</v>
      </c>
    </row>
    <row r="156" spans="1:5">
      <c r="A156" t="s">
        <v>298</v>
      </c>
      <c r="B156" t="s">
        <v>299</v>
      </c>
      <c r="C156" t="s">
        <v>113</v>
      </c>
      <c r="D156" s="19">
        <v>45661</v>
      </c>
      <c r="E156" t="s">
        <v>18</v>
      </c>
    </row>
    <row r="157" spans="1:5">
      <c r="A157" t="s">
        <v>300</v>
      </c>
      <c r="B157" t="s">
        <v>301</v>
      </c>
      <c r="C157" t="s">
        <v>56</v>
      </c>
      <c r="D157" s="19">
        <v>46007</v>
      </c>
      <c r="E157" t="s">
        <v>18</v>
      </c>
    </row>
    <row r="158" spans="1:5">
      <c r="A158" t="s">
        <v>302</v>
      </c>
      <c r="B158" t="s">
        <v>303</v>
      </c>
      <c r="C158" t="s">
        <v>29</v>
      </c>
      <c r="D158" s="19">
        <v>45555</v>
      </c>
      <c r="E158" t="s">
        <v>8</v>
      </c>
    </row>
    <row r="159" spans="1:5">
      <c r="A159" t="s">
        <v>304</v>
      </c>
      <c r="B159" t="s">
        <v>203</v>
      </c>
      <c r="C159" t="s">
        <v>56</v>
      </c>
      <c r="D159" s="19">
        <v>45981</v>
      </c>
      <c r="E159" t="s">
        <v>18</v>
      </c>
    </row>
    <row r="160" spans="1:5">
      <c r="A160" t="s">
        <v>305</v>
      </c>
      <c r="B160" t="s">
        <v>306</v>
      </c>
      <c r="C160" t="s">
        <v>24</v>
      </c>
      <c r="D160" s="19">
        <v>45609</v>
      </c>
      <c r="E160" t="s">
        <v>12</v>
      </c>
    </row>
    <row r="161" spans="1:5">
      <c r="A161" t="s">
        <v>307</v>
      </c>
      <c r="B161" t="s">
        <v>274</v>
      </c>
      <c r="C161" t="s">
        <v>56</v>
      </c>
      <c r="D161" s="19">
        <v>45375</v>
      </c>
      <c r="E161" t="s">
        <v>12</v>
      </c>
    </row>
    <row r="162" spans="1:5">
      <c r="A162" t="s">
        <v>308</v>
      </c>
      <c r="B162" t="s">
        <v>309</v>
      </c>
      <c r="C162" t="s">
        <v>17</v>
      </c>
      <c r="D162" s="19">
        <v>45609</v>
      </c>
      <c r="E162" t="s">
        <v>18</v>
      </c>
    </row>
    <row r="163" spans="1:5">
      <c r="A163" t="s">
        <v>310</v>
      </c>
      <c r="B163" t="s">
        <v>259</v>
      </c>
      <c r="C163" t="s">
        <v>44</v>
      </c>
      <c r="D163" s="19">
        <v>45402</v>
      </c>
      <c r="E163" t="s">
        <v>18</v>
      </c>
    </row>
    <row r="164" spans="1:5">
      <c r="A164" t="s">
        <v>311</v>
      </c>
      <c r="B164" t="s">
        <v>141</v>
      </c>
      <c r="C164" t="s">
        <v>44</v>
      </c>
      <c r="D164" s="19">
        <v>45542</v>
      </c>
      <c r="E164" t="s">
        <v>18</v>
      </c>
    </row>
    <row r="165" spans="1:5">
      <c r="A165" t="s">
        <v>312</v>
      </c>
      <c r="B165" t="s">
        <v>37</v>
      </c>
      <c r="C165" t="s">
        <v>11</v>
      </c>
      <c r="D165" s="19">
        <v>45674</v>
      </c>
      <c r="E165" t="s">
        <v>18</v>
      </c>
    </row>
    <row r="166" spans="1:5">
      <c r="A166" t="s">
        <v>313</v>
      </c>
      <c r="B166" t="s">
        <v>170</v>
      </c>
      <c r="C166" t="s">
        <v>7</v>
      </c>
      <c r="D166" s="19">
        <v>45298</v>
      </c>
      <c r="E166" t="s">
        <v>8</v>
      </c>
    </row>
    <row r="167" spans="1:5">
      <c r="A167" t="s">
        <v>314</v>
      </c>
      <c r="B167" t="s">
        <v>315</v>
      </c>
      <c r="C167" t="s">
        <v>113</v>
      </c>
      <c r="D167" s="19">
        <v>45750</v>
      </c>
      <c r="E167" t="s">
        <v>18</v>
      </c>
    </row>
    <row r="168" spans="1:5">
      <c r="A168" t="s">
        <v>316</v>
      </c>
      <c r="B168" t="s">
        <v>84</v>
      </c>
      <c r="C168" t="s">
        <v>113</v>
      </c>
      <c r="D168" s="19">
        <v>45375</v>
      </c>
      <c r="E168" t="s">
        <v>8</v>
      </c>
    </row>
    <row r="169" spans="1:5">
      <c r="A169" t="s">
        <v>317</v>
      </c>
      <c r="B169" t="s">
        <v>154</v>
      </c>
      <c r="C169" t="s">
        <v>24</v>
      </c>
      <c r="D169" s="19">
        <v>45499</v>
      </c>
      <c r="E169" t="s">
        <v>18</v>
      </c>
    </row>
    <row r="170" spans="1:5">
      <c r="A170" t="s">
        <v>318</v>
      </c>
      <c r="B170" t="s">
        <v>193</v>
      </c>
      <c r="C170" t="s">
        <v>17</v>
      </c>
      <c r="D170" s="19">
        <v>45681</v>
      </c>
      <c r="E170" t="s">
        <v>8</v>
      </c>
    </row>
    <row r="171" spans="1:5">
      <c r="A171" t="s">
        <v>319</v>
      </c>
      <c r="B171" t="s">
        <v>223</v>
      </c>
      <c r="C171" t="s">
        <v>11</v>
      </c>
      <c r="D171" s="19">
        <v>45605</v>
      </c>
      <c r="E171" t="s">
        <v>18</v>
      </c>
    </row>
    <row r="172" spans="1:5">
      <c r="A172" t="s">
        <v>320</v>
      </c>
      <c r="B172" t="s">
        <v>37</v>
      </c>
      <c r="C172" t="s">
        <v>53</v>
      </c>
      <c r="D172" s="19">
        <v>45313</v>
      </c>
      <c r="E172" t="s">
        <v>18</v>
      </c>
    </row>
    <row r="173" spans="1:5">
      <c r="A173" t="s">
        <v>321</v>
      </c>
      <c r="B173" t="s">
        <v>322</v>
      </c>
      <c r="C173" t="s">
        <v>29</v>
      </c>
      <c r="D173" s="19">
        <v>45701</v>
      </c>
      <c r="E173" t="s">
        <v>18</v>
      </c>
    </row>
    <row r="174" spans="1:5">
      <c r="A174" t="s">
        <v>323</v>
      </c>
      <c r="B174" t="s">
        <v>324</v>
      </c>
      <c r="C174" t="s">
        <v>113</v>
      </c>
      <c r="D174" s="19">
        <v>45806</v>
      </c>
      <c r="E174" t="s">
        <v>12</v>
      </c>
    </row>
    <row r="175" spans="1:5">
      <c r="A175" t="s">
        <v>325</v>
      </c>
      <c r="B175" t="s">
        <v>283</v>
      </c>
      <c r="C175" t="s">
        <v>44</v>
      </c>
      <c r="D175" s="19">
        <v>45418</v>
      </c>
      <c r="E175" t="s">
        <v>12</v>
      </c>
    </row>
    <row r="176" spans="1:5">
      <c r="A176" t="s">
        <v>326</v>
      </c>
      <c r="B176" t="s">
        <v>250</v>
      </c>
      <c r="C176" t="s">
        <v>56</v>
      </c>
      <c r="D176" s="19">
        <v>45991</v>
      </c>
      <c r="E176" t="s">
        <v>12</v>
      </c>
    </row>
    <row r="177" spans="1:5">
      <c r="A177" t="s">
        <v>327</v>
      </c>
      <c r="B177" t="s">
        <v>328</v>
      </c>
      <c r="C177" t="s">
        <v>56</v>
      </c>
      <c r="D177" s="19">
        <v>45305</v>
      </c>
      <c r="E177" t="s">
        <v>18</v>
      </c>
    </row>
    <row r="178" spans="1:5">
      <c r="A178" t="s">
        <v>329</v>
      </c>
      <c r="B178" t="s">
        <v>178</v>
      </c>
      <c r="C178" t="s">
        <v>7</v>
      </c>
      <c r="D178" s="19">
        <v>45303</v>
      </c>
      <c r="E178" t="s">
        <v>18</v>
      </c>
    </row>
    <row r="179" spans="1:5">
      <c r="A179" t="s">
        <v>330</v>
      </c>
      <c r="B179" t="s">
        <v>331</v>
      </c>
      <c r="C179" t="s">
        <v>11</v>
      </c>
      <c r="D179" s="19">
        <v>45378</v>
      </c>
      <c r="E179" t="s">
        <v>18</v>
      </c>
    </row>
    <row r="180" spans="1:5">
      <c r="A180" t="s">
        <v>332</v>
      </c>
      <c r="B180" t="s">
        <v>333</v>
      </c>
      <c r="C180" t="s">
        <v>17</v>
      </c>
      <c r="D180" s="19">
        <v>45815</v>
      </c>
      <c r="E180" t="s">
        <v>18</v>
      </c>
    </row>
    <row r="181" spans="1:5">
      <c r="A181" t="s">
        <v>334</v>
      </c>
      <c r="B181" t="s">
        <v>335</v>
      </c>
      <c r="C181" t="s">
        <v>17</v>
      </c>
      <c r="D181" s="19">
        <v>45828</v>
      </c>
      <c r="E181" t="s">
        <v>18</v>
      </c>
    </row>
    <row r="182" spans="1:5">
      <c r="A182" t="s">
        <v>336</v>
      </c>
      <c r="B182" t="s">
        <v>205</v>
      </c>
      <c r="C182" t="s">
        <v>41</v>
      </c>
      <c r="D182" s="19">
        <v>45592</v>
      </c>
      <c r="E182" t="s">
        <v>8</v>
      </c>
    </row>
    <row r="183" spans="1:5">
      <c r="A183" t="s">
        <v>337</v>
      </c>
      <c r="B183" t="s">
        <v>338</v>
      </c>
      <c r="C183" t="s">
        <v>38</v>
      </c>
      <c r="D183" s="19">
        <v>45534</v>
      </c>
      <c r="E183" t="s">
        <v>8</v>
      </c>
    </row>
    <row r="184" spans="1:5">
      <c r="A184" t="s">
        <v>339</v>
      </c>
      <c r="B184" t="s">
        <v>306</v>
      </c>
      <c r="C184" t="s">
        <v>113</v>
      </c>
      <c r="D184" s="19">
        <v>45413</v>
      </c>
      <c r="E184" t="s">
        <v>8</v>
      </c>
    </row>
    <row r="185" spans="1:5">
      <c r="A185" t="s">
        <v>340</v>
      </c>
      <c r="B185" t="s">
        <v>221</v>
      </c>
      <c r="C185" t="s">
        <v>17</v>
      </c>
      <c r="D185" s="19">
        <v>45438</v>
      </c>
      <c r="E185" t="s">
        <v>12</v>
      </c>
    </row>
    <row r="186" spans="1:5">
      <c r="A186" t="s">
        <v>341</v>
      </c>
      <c r="B186" t="s">
        <v>342</v>
      </c>
      <c r="C186" t="s">
        <v>7</v>
      </c>
      <c r="D186" s="19">
        <v>45858</v>
      </c>
      <c r="E186" t="s">
        <v>18</v>
      </c>
    </row>
    <row r="187" spans="1:5">
      <c r="A187" t="s">
        <v>343</v>
      </c>
      <c r="B187" t="s">
        <v>344</v>
      </c>
      <c r="C187" t="s">
        <v>44</v>
      </c>
      <c r="D187" s="19">
        <v>45647</v>
      </c>
      <c r="E187" t="s">
        <v>18</v>
      </c>
    </row>
    <row r="188" spans="1:5">
      <c r="A188" t="s">
        <v>345</v>
      </c>
      <c r="B188" t="s">
        <v>346</v>
      </c>
      <c r="C188" t="s">
        <v>11</v>
      </c>
      <c r="D188" s="19">
        <v>45976</v>
      </c>
      <c r="E188" t="s">
        <v>18</v>
      </c>
    </row>
    <row r="189" spans="1:5">
      <c r="A189" t="s">
        <v>347</v>
      </c>
      <c r="B189" t="s">
        <v>348</v>
      </c>
      <c r="C189" t="s">
        <v>29</v>
      </c>
      <c r="D189" s="19">
        <v>45922</v>
      </c>
      <c r="E189" t="s">
        <v>12</v>
      </c>
    </row>
    <row r="190" spans="1:5">
      <c r="A190" t="s">
        <v>349</v>
      </c>
      <c r="B190" t="s">
        <v>103</v>
      </c>
      <c r="C190" t="s">
        <v>41</v>
      </c>
      <c r="D190" s="19">
        <v>45600</v>
      </c>
      <c r="E190" t="s">
        <v>18</v>
      </c>
    </row>
    <row r="191" spans="1:5">
      <c r="A191" t="s">
        <v>350</v>
      </c>
      <c r="B191" t="s">
        <v>351</v>
      </c>
      <c r="C191" t="s">
        <v>7</v>
      </c>
      <c r="D191" s="19">
        <v>45986</v>
      </c>
      <c r="E191" t="s">
        <v>18</v>
      </c>
    </row>
    <row r="192" spans="1:5">
      <c r="A192" t="s">
        <v>352</v>
      </c>
      <c r="B192" t="s">
        <v>353</v>
      </c>
      <c r="C192" t="s">
        <v>21</v>
      </c>
      <c r="D192" s="19">
        <v>45579</v>
      </c>
      <c r="E192" t="s">
        <v>18</v>
      </c>
    </row>
    <row r="193" spans="1:5">
      <c r="A193" t="s">
        <v>354</v>
      </c>
      <c r="B193" t="s">
        <v>119</v>
      </c>
      <c r="C193" t="s">
        <v>24</v>
      </c>
      <c r="D193" s="19">
        <v>45598</v>
      </c>
      <c r="E193" t="s">
        <v>18</v>
      </c>
    </row>
    <row r="194" spans="1:5">
      <c r="A194" t="s">
        <v>355</v>
      </c>
      <c r="B194" t="s">
        <v>109</v>
      </c>
      <c r="C194" t="s">
        <v>29</v>
      </c>
      <c r="D194" s="19">
        <v>45885</v>
      </c>
      <c r="E194" t="s">
        <v>8</v>
      </c>
    </row>
    <row r="195" spans="1:5">
      <c r="A195" t="s">
        <v>356</v>
      </c>
      <c r="B195" t="s">
        <v>357</v>
      </c>
      <c r="C195" t="s">
        <v>21</v>
      </c>
      <c r="D195" s="19">
        <v>46014</v>
      </c>
      <c r="E195" t="s">
        <v>12</v>
      </c>
    </row>
    <row r="196" spans="1:5">
      <c r="A196" t="s">
        <v>358</v>
      </c>
      <c r="B196" t="s">
        <v>135</v>
      </c>
      <c r="C196" t="s">
        <v>53</v>
      </c>
      <c r="D196" s="19">
        <v>45953</v>
      </c>
      <c r="E196" t="s">
        <v>18</v>
      </c>
    </row>
    <row r="197" spans="1:5">
      <c r="A197" t="s">
        <v>359</v>
      </c>
      <c r="B197" t="s">
        <v>360</v>
      </c>
      <c r="C197" t="s">
        <v>56</v>
      </c>
      <c r="D197" s="19">
        <v>45840</v>
      </c>
      <c r="E197" t="s">
        <v>8</v>
      </c>
    </row>
    <row r="198" spans="1:5">
      <c r="A198" t="s">
        <v>361</v>
      </c>
      <c r="B198" t="s">
        <v>362</v>
      </c>
      <c r="C198" t="s">
        <v>24</v>
      </c>
      <c r="D198" s="19">
        <v>45643</v>
      </c>
      <c r="E198" t="s">
        <v>12</v>
      </c>
    </row>
    <row r="199" spans="1:5">
      <c r="A199" t="s">
        <v>363</v>
      </c>
      <c r="B199" t="s">
        <v>364</v>
      </c>
      <c r="C199" t="s">
        <v>113</v>
      </c>
      <c r="D199" s="19">
        <v>45603</v>
      </c>
      <c r="E199" t="s">
        <v>18</v>
      </c>
    </row>
    <row r="200" spans="1:5">
      <c r="A200" t="s">
        <v>365</v>
      </c>
      <c r="B200" t="s">
        <v>111</v>
      </c>
      <c r="C200" t="s">
        <v>44</v>
      </c>
      <c r="D200" s="19">
        <v>45350</v>
      </c>
      <c r="E200" t="s">
        <v>18</v>
      </c>
    </row>
    <row r="201" spans="1:5">
      <c r="A201" t="s">
        <v>366</v>
      </c>
      <c r="B201" t="s">
        <v>166</v>
      </c>
      <c r="C201" t="s">
        <v>24</v>
      </c>
      <c r="D201" s="19">
        <v>45934</v>
      </c>
      <c r="E201" t="s">
        <v>18</v>
      </c>
    </row>
    <row r="202" spans="1:5">
      <c r="A202" t="s">
        <v>367</v>
      </c>
      <c r="B202" t="s">
        <v>368</v>
      </c>
      <c r="C202" t="s">
        <v>38</v>
      </c>
      <c r="D202" s="19">
        <v>46005</v>
      </c>
      <c r="E202" t="s">
        <v>18</v>
      </c>
    </row>
    <row r="203" spans="1:5">
      <c r="A203" t="s">
        <v>369</v>
      </c>
      <c r="B203" t="s">
        <v>97</v>
      </c>
      <c r="C203" t="s">
        <v>21</v>
      </c>
      <c r="D203" s="19">
        <v>45326</v>
      </c>
      <c r="E203" t="s">
        <v>8</v>
      </c>
    </row>
    <row r="204" spans="1:5">
      <c r="A204" t="s">
        <v>370</v>
      </c>
      <c r="B204" t="s">
        <v>371</v>
      </c>
      <c r="C204" t="s">
        <v>113</v>
      </c>
      <c r="D204" s="19">
        <v>45736</v>
      </c>
      <c r="E204" t="s">
        <v>18</v>
      </c>
    </row>
    <row r="205" spans="1:5">
      <c r="A205" t="s">
        <v>372</v>
      </c>
      <c r="B205" t="s">
        <v>373</v>
      </c>
      <c r="C205" t="s">
        <v>38</v>
      </c>
      <c r="D205" s="19">
        <v>45384</v>
      </c>
      <c r="E205" t="s">
        <v>8</v>
      </c>
    </row>
    <row r="206" spans="1:5">
      <c r="A206" t="s">
        <v>374</v>
      </c>
      <c r="B206" t="s">
        <v>70</v>
      </c>
      <c r="C206" t="s">
        <v>56</v>
      </c>
      <c r="D206" s="19">
        <v>45498</v>
      </c>
      <c r="E206" t="s">
        <v>18</v>
      </c>
    </row>
    <row r="207" spans="1:5">
      <c r="A207" t="s">
        <v>375</v>
      </c>
      <c r="B207" t="s">
        <v>376</v>
      </c>
      <c r="C207" t="s">
        <v>38</v>
      </c>
      <c r="D207" s="19">
        <v>45644</v>
      </c>
      <c r="E207" t="s">
        <v>18</v>
      </c>
    </row>
    <row r="208" spans="1:5">
      <c r="A208" t="s">
        <v>377</v>
      </c>
      <c r="B208" t="s">
        <v>378</v>
      </c>
      <c r="C208" t="s">
        <v>41</v>
      </c>
      <c r="D208" s="19">
        <v>45623</v>
      </c>
      <c r="E208" t="s">
        <v>18</v>
      </c>
    </row>
    <row r="209" spans="1:5">
      <c r="A209" t="s">
        <v>379</v>
      </c>
      <c r="B209" t="s">
        <v>78</v>
      </c>
      <c r="C209" t="s">
        <v>41</v>
      </c>
      <c r="D209" s="19">
        <v>46016</v>
      </c>
      <c r="E209" t="s">
        <v>18</v>
      </c>
    </row>
    <row r="210" spans="1:5">
      <c r="A210" t="s">
        <v>380</v>
      </c>
      <c r="B210" t="s">
        <v>381</v>
      </c>
      <c r="C210" t="s">
        <v>53</v>
      </c>
      <c r="D210" s="19">
        <v>45450</v>
      </c>
      <c r="E210" t="s">
        <v>18</v>
      </c>
    </row>
    <row r="211" spans="1:5">
      <c r="A211" t="s">
        <v>382</v>
      </c>
      <c r="B211" t="s">
        <v>383</v>
      </c>
      <c r="C211" t="s">
        <v>11</v>
      </c>
      <c r="D211" s="19">
        <v>45315</v>
      </c>
      <c r="E211" t="s">
        <v>8</v>
      </c>
    </row>
    <row r="212" spans="1:5">
      <c r="A212" t="s">
        <v>384</v>
      </c>
      <c r="B212" t="s">
        <v>385</v>
      </c>
      <c r="C212" t="s">
        <v>29</v>
      </c>
      <c r="D212" s="19">
        <v>45695</v>
      </c>
      <c r="E212" t="s">
        <v>18</v>
      </c>
    </row>
    <row r="213" spans="1:5">
      <c r="A213" t="s">
        <v>386</v>
      </c>
      <c r="B213" t="s">
        <v>197</v>
      </c>
      <c r="C213" t="s">
        <v>29</v>
      </c>
      <c r="D213" s="19">
        <v>45807</v>
      </c>
      <c r="E213" t="s">
        <v>12</v>
      </c>
    </row>
    <row r="214" spans="1:5">
      <c r="A214" t="s">
        <v>387</v>
      </c>
      <c r="B214" t="s">
        <v>99</v>
      </c>
      <c r="C214" t="s">
        <v>113</v>
      </c>
      <c r="D214" s="19">
        <v>45655</v>
      </c>
      <c r="E214" t="s">
        <v>18</v>
      </c>
    </row>
    <row r="215" spans="1:5">
      <c r="A215" t="s">
        <v>388</v>
      </c>
      <c r="B215" t="s">
        <v>178</v>
      </c>
      <c r="C215" t="s">
        <v>56</v>
      </c>
      <c r="D215" s="19">
        <v>45673</v>
      </c>
      <c r="E215" t="s">
        <v>18</v>
      </c>
    </row>
    <row r="216" spans="1:5">
      <c r="A216" t="s">
        <v>389</v>
      </c>
      <c r="B216" t="s">
        <v>161</v>
      </c>
      <c r="C216" t="s">
        <v>17</v>
      </c>
      <c r="D216" s="19">
        <v>45823</v>
      </c>
      <c r="E216" t="s">
        <v>18</v>
      </c>
    </row>
    <row r="217" spans="1:5">
      <c r="A217" t="s">
        <v>390</v>
      </c>
      <c r="B217" t="s">
        <v>292</v>
      </c>
      <c r="C217" t="s">
        <v>53</v>
      </c>
      <c r="D217" s="19">
        <v>45443</v>
      </c>
      <c r="E217" t="s">
        <v>18</v>
      </c>
    </row>
    <row r="218" spans="1:5">
      <c r="A218" t="s">
        <v>391</v>
      </c>
      <c r="B218" t="s">
        <v>392</v>
      </c>
      <c r="C218" t="s">
        <v>41</v>
      </c>
      <c r="D218" s="19">
        <v>45853</v>
      </c>
      <c r="E218" t="s">
        <v>18</v>
      </c>
    </row>
    <row r="219" spans="1:5">
      <c r="A219" t="s">
        <v>393</v>
      </c>
      <c r="B219" t="s">
        <v>394</v>
      </c>
      <c r="C219" t="s">
        <v>113</v>
      </c>
      <c r="D219" s="19">
        <v>45980</v>
      </c>
      <c r="E219" t="s">
        <v>18</v>
      </c>
    </row>
    <row r="220" spans="1:5">
      <c r="A220" t="s">
        <v>395</v>
      </c>
      <c r="B220" t="s">
        <v>294</v>
      </c>
      <c r="C220" t="s">
        <v>17</v>
      </c>
      <c r="D220" s="19">
        <v>45899</v>
      </c>
      <c r="E220" t="s">
        <v>18</v>
      </c>
    </row>
    <row r="221" spans="1:5">
      <c r="A221" t="s">
        <v>396</v>
      </c>
      <c r="B221" t="s">
        <v>101</v>
      </c>
      <c r="C221" t="s">
        <v>29</v>
      </c>
      <c r="D221" s="19">
        <v>45908</v>
      </c>
      <c r="E221" t="s">
        <v>18</v>
      </c>
    </row>
    <row r="222" spans="1:5">
      <c r="A222" t="s">
        <v>397</v>
      </c>
      <c r="B222" t="s">
        <v>398</v>
      </c>
      <c r="C222" t="s">
        <v>11</v>
      </c>
      <c r="D222" s="19">
        <v>45711</v>
      </c>
      <c r="E222" t="s">
        <v>18</v>
      </c>
    </row>
    <row r="223" spans="1:5">
      <c r="A223" t="s">
        <v>399</v>
      </c>
      <c r="B223" t="s">
        <v>92</v>
      </c>
      <c r="C223" t="s">
        <v>38</v>
      </c>
      <c r="D223" s="19">
        <v>45541</v>
      </c>
      <c r="E223" t="s">
        <v>18</v>
      </c>
    </row>
    <row r="224" spans="1:5">
      <c r="A224" t="s">
        <v>400</v>
      </c>
      <c r="B224" t="s">
        <v>401</v>
      </c>
      <c r="C224" t="s">
        <v>41</v>
      </c>
      <c r="D224" s="19">
        <v>45408</v>
      </c>
      <c r="E224" t="s">
        <v>8</v>
      </c>
    </row>
    <row r="225" spans="1:5">
      <c r="A225" t="s">
        <v>402</v>
      </c>
      <c r="B225" t="s">
        <v>403</v>
      </c>
      <c r="C225" t="s">
        <v>113</v>
      </c>
      <c r="D225" s="19">
        <v>45803</v>
      </c>
      <c r="E225" t="s">
        <v>12</v>
      </c>
    </row>
    <row r="226" spans="1:5">
      <c r="A226" t="s">
        <v>404</v>
      </c>
      <c r="B226" t="s">
        <v>125</v>
      </c>
      <c r="C226" t="s">
        <v>24</v>
      </c>
      <c r="D226" s="19">
        <v>45869</v>
      </c>
      <c r="E226" t="s">
        <v>18</v>
      </c>
    </row>
    <row r="227" spans="1:5">
      <c r="A227" t="s">
        <v>405</v>
      </c>
      <c r="B227" t="s">
        <v>128</v>
      </c>
      <c r="C227" t="s">
        <v>17</v>
      </c>
      <c r="D227" s="19">
        <v>45626</v>
      </c>
      <c r="E227" t="s">
        <v>18</v>
      </c>
    </row>
    <row r="228" spans="1:5">
      <c r="A228" t="s">
        <v>406</v>
      </c>
      <c r="B228" t="s">
        <v>407</v>
      </c>
      <c r="C228" t="s">
        <v>38</v>
      </c>
      <c r="D228" s="19">
        <v>45709</v>
      </c>
      <c r="E228" t="s">
        <v>8</v>
      </c>
    </row>
    <row r="229" spans="1:5">
      <c r="A229" t="s">
        <v>408</v>
      </c>
      <c r="B229" t="s">
        <v>409</v>
      </c>
      <c r="C229" t="s">
        <v>41</v>
      </c>
      <c r="D229" s="19">
        <v>45586</v>
      </c>
      <c r="E229" t="s">
        <v>12</v>
      </c>
    </row>
    <row r="230" spans="1:5">
      <c r="A230" t="s">
        <v>410</v>
      </c>
      <c r="B230" t="s">
        <v>411</v>
      </c>
      <c r="C230" t="s">
        <v>29</v>
      </c>
      <c r="D230" s="19">
        <v>45662</v>
      </c>
      <c r="E230" t="s">
        <v>18</v>
      </c>
    </row>
    <row r="231" spans="1:5">
      <c r="A231" t="s">
        <v>412</v>
      </c>
      <c r="B231" t="s">
        <v>270</v>
      </c>
      <c r="C231" t="s">
        <v>7</v>
      </c>
      <c r="D231" s="19">
        <v>45477</v>
      </c>
      <c r="E231" t="s">
        <v>8</v>
      </c>
    </row>
    <row r="232" spans="1:5">
      <c r="A232" t="s">
        <v>413</v>
      </c>
      <c r="B232" t="s">
        <v>14</v>
      </c>
      <c r="C232" t="s">
        <v>56</v>
      </c>
      <c r="D232" s="19">
        <v>45537</v>
      </c>
      <c r="E232" t="s">
        <v>18</v>
      </c>
    </row>
    <row r="233" spans="1:5">
      <c r="A233" t="s">
        <v>414</v>
      </c>
      <c r="B233" t="s">
        <v>415</v>
      </c>
      <c r="C233" t="s">
        <v>17</v>
      </c>
      <c r="D233" s="19">
        <v>45928</v>
      </c>
      <c r="E233" t="s">
        <v>18</v>
      </c>
    </row>
    <row r="234" spans="1:5">
      <c r="A234" t="s">
        <v>416</v>
      </c>
      <c r="B234" t="s">
        <v>417</v>
      </c>
      <c r="C234" t="s">
        <v>29</v>
      </c>
      <c r="D234" s="19">
        <v>45559</v>
      </c>
      <c r="E234" t="s">
        <v>12</v>
      </c>
    </row>
    <row r="235" spans="1:5">
      <c r="A235" t="s">
        <v>418</v>
      </c>
      <c r="B235" t="s">
        <v>419</v>
      </c>
      <c r="C235" t="s">
        <v>41</v>
      </c>
      <c r="D235" s="19">
        <v>45934</v>
      </c>
      <c r="E235" t="s">
        <v>18</v>
      </c>
    </row>
    <row r="236" spans="1:5">
      <c r="A236" t="s">
        <v>420</v>
      </c>
      <c r="B236" t="s">
        <v>338</v>
      </c>
      <c r="C236" t="s">
        <v>17</v>
      </c>
      <c r="D236" s="19">
        <v>45528</v>
      </c>
      <c r="E236" t="s">
        <v>8</v>
      </c>
    </row>
    <row r="237" spans="1:5">
      <c r="A237" t="s">
        <v>421</v>
      </c>
      <c r="B237" t="s">
        <v>283</v>
      </c>
      <c r="C237" t="s">
        <v>53</v>
      </c>
      <c r="D237" s="19">
        <v>45821</v>
      </c>
      <c r="E237" t="s">
        <v>12</v>
      </c>
    </row>
    <row r="238" spans="1:5">
      <c r="A238" t="s">
        <v>422</v>
      </c>
      <c r="B238" t="s">
        <v>419</v>
      </c>
      <c r="C238" t="s">
        <v>38</v>
      </c>
      <c r="D238" s="19">
        <v>45843</v>
      </c>
      <c r="E238" t="s">
        <v>18</v>
      </c>
    </row>
    <row r="239" spans="1:5">
      <c r="A239" t="s">
        <v>423</v>
      </c>
      <c r="B239" t="s">
        <v>424</v>
      </c>
      <c r="C239" t="s">
        <v>41</v>
      </c>
      <c r="D239" s="19">
        <v>45312</v>
      </c>
      <c r="E239" t="s">
        <v>18</v>
      </c>
    </row>
    <row r="240" spans="1:5">
      <c r="A240" t="s">
        <v>425</v>
      </c>
      <c r="B240" t="s">
        <v>426</v>
      </c>
      <c r="C240" t="s">
        <v>53</v>
      </c>
      <c r="D240" s="19">
        <v>45811</v>
      </c>
      <c r="E240" t="s">
        <v>18</v>
      </c>
    </row>
    <row r="241" spans="1:5">
      <c r="A241" t="s">
        <v>427</v>
      </c>
      <c r="B241" t="s">
        <v>205</v>
      </c>
      <c r="C241" t="s">
        <v>21</v>
      </c>
      <c r="D241" s="19">
        <v>45391</v>
      </c>
      <c r="E241" t="s">
        <v>18</v>
      </c>
    </row>
    <row r="242" spans="1:5">
      <c r="A242" t="s">
        <v>428</v>
      </c>
      <c r="B242" t="s">
        <v>315</v>
      </c>
      <c r="C242" t="s">
        <v>113</v>
      </c>
      <c r="D242" s="19">
        <v>45769</v>
      </c>
      <c r="E242" t="s">
        <v>12</v>
      </c>
    </row>
    <row r="243" spans="1:5">
      <c r="A243" t="s">
        <v>429</v>
      </c>
      <c r="B243" t="s">
        <v>430</v>
      </c>
      <c r="C243" t="s">
        <v>7</v>
      </c>
      <c r="D243" s="19">
        <v>45890</v>
      </c>
      <c r="E243" t="s">
        <v>18</v>
      </c>
    </row>
    <row r="244" spans="1:5">
      <c r="A244" t="s">
        <v>431</v>
      </c>
      <c r="B244" t="s">
        <v>225</v>
      </c>
      <c r="C244" t="s">
        <v>38</v>
      </c>
      <c r="D244" s="19">
        <v>45589</v>
      </c>
      <c r="E244" t="s">
        <v>18</v>
      </c>
    </row>
    <row r="245" spans="1:5">
      <c r="A245" t="s">
        <v>432</v>
      </c>
      <c r="B245" t="s">
        <v>433</v>
      </c>
      <c r="C245" t="s">
        <v>17</v>
      </c>
      <c r="D245" s="19">
        <v>45817</v>
      </c>
      <c r="E245" t="s">
        <v>12</v>
      </c>
    </row>
    <row r="246" spans="1:5">
      <c r="A246" t="s">
        <v>434</v>
      </c>
      <c r="B246" t="s">
        <v>6</v>
      </c>
      <c r="C246" t="s">
        <v>56</v>
      </c>
      <c r="D246" s="19">
        <v>45625</v>
      </c>
      <c r="E246" t="s">
        <v>18</v>
      </c>
    </row>
    <row r="247" spans="1:5">
      <c r="A247" t="s">
        <v>435</v>
      </c>
      <c r="B247" t="s">
        <v>274</v>
      </c>
      <c r="C247" t="s">
        <v>29</v>
      </c>
      <c r="D247" s="19">
        <v>45293</v>
      </c>
      <c r="E247" t="s">
        <v>12</v>
      </c>
    </row>
    <row r="248" spans="1:5">
      <c r="A248" t="s">
        <v>436</v>
      </c>
      <c r="B248" t="s">
        <v>161</v>
      </c>
      <c r="C248" t="s">
        <v>24</v>
      </c>
      <c r="D248" s="19">
        <v>45666</v>
      </c>
      <c r="E248" t="s">
        <v>18</v>
      </c>
    </row>
    <row r="249" spans="1:5">
      <c r="A249" t="s">
        <v>437</v>
      </c>
      <c r="B249" t="s">
        <v>381</v>
      </c>
      <c r="C249" t="s">
        <v>29</v>
      </c>
      <c r="D249" s="19">
        <v>45584</v>
      </c>
      <c r="E249" t="s">
        <v>8</v>
      </c>
    </row>
    <row r="250" spans="1:5">
      <c r="A250" t="s">
        <v>438</v>
      </c>
      <c r="B250" t="s">
        <v>237</v>
      </c>
      <c r="C250" t="s">
        <v>17</v>
      </c>
      <c r="D250" s="19">
        <v>45844</v>
      </c>
      <c r="E250" t="s">
        <v>18</v>
      </c>
    </row>
    <row r="251" spans="1:5">
      <c r="A251" t="s">
        <v>439</v>
      </c>
      <c r="B251" t="s">
        <v>68</v>
      </c>
      <c r="C251" t="s">
        <v>7</v>
      </c>
      <c r="D251" s="19">
        <v>45609</v>
      </c>
      <c r="E251" t="s">
        <v>18</v>
      </c>
    </row>
    <row r="252" spans="1:5">
      <c r="A252" t="s">
        <v>440</v>
      </c>
      <c r="B252" t="s">
        <v>441</v>
      </c>
      <c r="C252" t="s">
        <v>29</v>
      </c>
      <c r="D252" s="19">
        <v>45793</v>
      </c>
      <c r="E252" t="s">
        <v>18</v>
      </c>
    </row>
    <row r="253" spans="1:5">
      <c r="A253" t="s">
        <v>442</v>
      </c>
      <c r="B253" t="s">
        <v>199</v>
      </c>
      <c r="C253" t="s">
        <v>113</v>
      </c>
      <c r="D253" s="19">
        <v>45672</v>
      </c>
      <c r="E253" t="s">
        <v>18</v>
      </c>
    </row>
    <row r="254" spans="1:5">
      <c r="A254" t="s">
        <v>443</v>
      </c>
      <c r="B254" t="s">
        <v>287</v>
      </c>
      <c r="C254" t="s">
        <v>7</v>
      </c>
      <c r="D254" s="19">
        <v>45914</v>
      </c>
      <c r="E254" t="s">
        <v>12</v>
      </c>
    </row>
    <row r="255" spans="1:5">
      <c r="A255" t="s">
        <v>444</v>
      </c>
      <c r="B255" t="s">
        <v>445</v>
      </c>
      <c r="C255" t="s">
        <v>41</v>
      </c>
      <c r="D255" s="19">
        <v>45305</v>
      </c>
      <c r="E255" t="s">
        <v>12</v>
      </c>
    </row>
    <row r="256" spans="1:5">
      <c r="A256" t="s">
        <v>446</v>
      </c>
      <c r="B256" t="s">
        <v>26</v>
      </c>
      <c r="C256" t="s">
        <v>53</v>
      </c>
      <c r="D256" s="19">
        <v>45795</v>
      </c>
      <c r="E256" t="s">
        <v>12</v>
      </c>
    </row>
    <row r="257" spans="1:5">
      <c r="A257" t="s">
        <v>447</v>
      </c>
      <c r="B257" t="s">
        <v>135</v>
      </c>
      <c r="C257" t="s">
        <v>24</v>
      </c>
      <c r="D257" s="19">
        <v>45522</v>
      </c>
      <c r="E257" t="s">
        <v>18</v>
      </c>
    </row>
    <row r="258" spans="1:5">
      <c r="A258" t="s">
        <v>448</v>
      </c>
      <c r="B258" t="s">
        <v>133</v>
      </c>
      <c r="C258" t="s">
        <v>44</v>
      </c>
      <c r="D258" s="19">
        <v>45375</v>
      </c>
      <c r="E258" t="s">
        <v>18</v>
      </c>
    </row>
    <row r="259" spans="1:5">
      <c r="A259" t="s">
        <v>449</v>
      </c>
      <c r="B259" t="s">
        <v>285</v>
      </c>
      <c r="C259" t="s">
        <v>17</v>
      </c>
      <c r="D259" s="19">
        <v>45421</v>
      </c>
      <c r="E259" t="s">
        <v>18</v>
      </c>
    </row>
    <row r="260" spans="1:5">
      <c r="A260" t="s">
        <v>450</v>
      </c>
      <c r="B260" t="s">
        <v>90</v>
      </c>
      <c r="C260" t="s">
        <v>11</v>
      </c>
      <c r="D260" s="19">
        <v>45436</v>
      </c>
      <c r="E260" t="s">
        <v>18</v>
      </c>
    </row>
    <row r="261" spans="1:5">
      <c r="A261" t="s">
        <v>451</v>
      </c>
      <c r="B261" t="s">
        <v>338</v>
      </c>
      <c r="C261" t="s">
        <v>44</v>
      </c>
      <c r="D261" s="19">
        <v>45319</v>
      </c>
      <c r="E261" t="s">
        <v>8</v>
      </c>
    </row>
    <row r="262" spans="1:5">
      <c r="A262" t="s">
        <v>452</v>
      </c>
      <c r="B262" t="s">
        <v>186</v>
      </c>
      <c r="C262" t="s">
        <v>29</v>
      </c>
      <c r="D262" s="19">
        <v>45357</v>
      </c>
      <c r="E262" t="s">
        <v>18</v>
      </c>
    </row>
    <row r="263" spans="1:5">
      <c r="A263" t="s">
        <v>453</v>
      </c>
      <c r="B263" t="s">
        <v>454</v>
      </c>
      <c r="C263" t="s">
        <v>17</v>
      </c>
      <c r="D263" s="19">
        <v>45454</v>
      </c>
      <c r="E263" t="s">
        <v>18</v>
      </c>
    </row>
    <row r="264" spans="1:5">
      <c r="A264" t="s">
        <v>455</v>
      </c>
      <c r="B264" t="s">
        <v>324</v>
      </c>
      <c r="C264" t="s">
        <v>53</v>
      </c>
      <c r="D264" s="19">
        <v>45520</v>
      </c>
      <c r="E264" t="s">
        <v>18</v>
      </c>
    </row>
    <row r="265" spans="1:5">
      <c r="A265" t="s">
        <v>456</v>
      </c>
      <c r="B265" t="s">
        <v>141</v>
      </c>
      <c r="C265" t="s">
        <v>21</v>
      </c>
      <c r="D265" s="19">
        <v>45552</v>
      </c>
      <c r="E265" t="s">
        <v>12</v>
      </c>
    </row>
    <row r="266" spans="1:5">
      <c r="A266" t="s">
        <v>457</v>
      </c>
      <c r="B266" t="s">
        <v>287</v>
      </c>
      <c r="C266" t="s">
        <v>53</v>
      </c>
      <c r="D266" s="19">
        <v>45740</v>
      </c>
      <c r="E266" t="s">
        <v>12</v>
      </c>
    </row>
    <row r="267" spans="1:5">
      <c r="A267" t="s">
        <v>458</v>
      </c>
      <c r="B267" t="s">
        <v>459</v>
      </c>
      <c r="C267" t="s">
        <v>11</v>
      </c>
      <c r="D267" s="19">
        <v>45715</v>
      </c>
      <c r="E267" t="s">
        <v>8</v>
      </c>
    </row>
    <row r="268" spans="1:5">
      <c r="A268" t="s">
        <v>460</v>
      </c>
      <c r="B268" t="s">
        <v>461</v>
      </c>
      <c r="C268" t="s">
        <v>24</v>
      </c>
      <c r="D268" s="19">
        <v>45751</v>
      </c>
      <c r="E268" t="s">
        <v>18</v>
      </c>
    </row>
    <row r="269" spans="1:5">
      <c r="A269" t="s">
        <v>462</v>
      </c>
      <c r="B269" t="s">
        <v>364</v>
      </c>
      <c r="C269" t="s">
        <v>53</v>
      </c>
      <c r="D269" s="19">
        <v>45967</v>
      </c>
      <c r="E269" t="s">
        <v>18</v>
      </c>
    </row>
    <row r="270" spans="1:5">
      <c r="A270" t="s">
        <v>463</v>
      </c>
      <c r="B270" t="s">
        <v>464</v>
      </c>
      <c r="C270" t="s">
        <v>56</v>
      </c>
      <c r="D270" s="19">
        <v>45592</v>
      </c>
      <c r="E270" t="s">
        <v>8</v>
      </c>
    </row>
    <row r="271" spans="1:5">
      <c r="A271" t="s">
        <v>465</v>
      </c>
      <c r="B271" t="s">
        <v>466</v>
      </c>
      <c r="C271" t="s">
        <v>21</v>
      </c>
      <c r="D271" s="19">
        <v>45594</v>
      </c>
      <c r="E271" t="s">
        <v>12</v>
      </c>
    </row>
    <row r="272" spans="1:5">
      <c r="A272" t="s">
        <v>467</v>
      </c>
      <c r="B272" t="s">
        <v>468</v>
      </c>
      <c r="C272" t="s">
        <v>44</v>
      </c>
      <c r="D272" s="19">
        <v>45578</v>
      </c>
      <c r="E272" t="s">
        <v>18</v>
      </c>
    </row>
    <row r="273" spans="1:5">
      <c r="A273" t="s">
        <v>469</v>
      </c>
      <c r="B273" t="s">
        <v>207</v>
      </c>
      <c r="C273" t="s">
        <v>41</v>
      </c>
      <c r="D273" s="19">
        <v>45686</v>
      </c>
      <c r="E273" t="s">
        <v>12</v>
      </c>
    </row>
    <row r="274" spans="1:5">
      <c r="A274" t="s">
        <v>470</v>
      </c>
      <c r="B274" t="s">
        <v>14</v>
      </c>
      <c r="C274" t="s">
        <v>113</v>
      </c>
      <c r="D274" s="19">
        <v>45301</v>
      </c>
      <c r="E274" t="s">
        <v>12</v>
      </c>
    </row>
    <row r="275" spans="1:5">
      <c r="A275" t="s">
        <v>471</v>
      </c>
      <c r="B275" t="s">
        <v>441</v>
      </c>
      <c r="C275" t="s">
        <v>56</v>
      </c>
      <c r="D275" s="19">
        <v>45998</v>
      </c>
      <c r="E275" t="s">
        <v>12</v>
      </c>
    </row>
    <row r="276" spans="1:5">
      <c r="A276" t="s">
        <v>472</v>
      </c>
      <c r="B276" t="s">
        <v>473</v>
      </c>
      <c r="C276" t="s">
        <v>21</v>
      </c>
      <c r="D276" s="19">
        <v>45921</v>
      </c>
      <c r="E276" t="s">
        <v>12</v>
      </c>
    </row>
    <row r="277" spans="1:5">
      <c r="A277" t="s">
        <v>474</v>
      </c>
      <c r="B277" t="s">
        <v>61</v>
      </c>
      <c r="C277" t="s">
        <v>41</v>
      </c>
      <c r="D277" s="19">
        <v>45561</v>
      </c>
      <c r="E277" t="s">
        <v>18</v>
      </c>
    </row>
    <row r="278" spans="1:5">
      <c r="A278" t="s">
        <v>475</v>
      </c>
      <c r="B278" t="s">
        <v>476</v>
      </c>
      <c r="C278" t="s">
        <v>41</v>
      </c>
      <c r="D278" s="19">
        <v>45883</v>
      </c>
      <c r="E278" t="s">
        <v>18</v>
      </c>
    </row>
    <row r="279" spans="1:5">
      <c r="A279" t="s">
        <v>477</v>
      </c>
      <c r="B279" t="s">
        <v>478</v>
      </c>
      <c r="C279" t="s">
        <v>17</v>
      </c>
      <c r="D279" s="19">
        <v>45896</v>
      </c>
      <c r="E279" t="s">
        <v>18</v>
      </c>
    </row>
    <row r="280" spans="1:5">
      <c r="A280" t="s">
        <v>479</v>
      </c>
      <c r="B280" t="s">
        <v>480</v>
      </c>
      <c r="C280" t="s">
        <v>21</v>
      </c>
      <c r="D280" s="19">
        <v>45652</v>
      </c>
      <c r="E280" t="s">
        <v>12</v>
      </c>
    </row>
    <row r="281" spans="1:5">
      <c r="A281" t="s">
        <v>481</v>
      </c>
      <c r="B281" t="s">
        <v>482</v>
      </c>
      <c r="C281" t="s">
        <v>24</v>
      </c>
      <c r="D281" s="19">
        <v>45548</v>
      </c>
      <c r="E281" t="s">
        <v>12</v>
      </c>
    </row>
    <row r="282" spans="1:5">
      <c r="A282" t="s">
        <v>483</v>
      </c>
      <c r="B282" t="s">
        <v>476</v>
      </c>
      <c r="C282" t="s">
        <v>29</v>
      </c>
      <c r="D282" s="19">
        <v>45424</v>
      </c>
      <c r="E282" t="s">
        <v>12</v>
      </c>
    </row>
    <row r="283" spans="1:5">
      <c r="A283" t="s">
        <v>484</v>
      </c>
      <c r="B283" t="s">
        <v>485</v>
      </c>
      <c r="C283" t="s">
        <v>11</v>
      </c>
      <c r="D283" s="19">
        <v>45567</v>
      </c>
      <c r="E283" t="s">
        <v>18</v>
      </c>
    </row>
    <row r="284" spans="1:5">
      <c r="A284" t="s">
        <v>486</v>
      </c>
      <c r="B284" t="s">
        <v>141</v>
      </c>
      <c r="C284" t="s">
        <v>11</v>
      </c>
      <c r="D284" s="19">
        <v>45974</v>
      </c>
      <c r="E284" t="s">
        <v>12</v>
      </c>
    </row>
    <row r="285" spans="1:5">
      <c r="A285" t="s">
        <v>487</v>
      </c>
      <c r="B285" t="s">
        <v>248</v>
      </c>
      <c r="C285" t="s">
        <v>44</v>
      </c>
      <c r="D285" s="19">
        <v>45804</v>
      </c>
      <c r="E285" t="s">
        <v>12</v>
      </c>
    </row>
    <row r="286" spans="1:5">
      <c r="A286" t="s">
        <v>488</v>
      </c>
      <c r="B286" t="s">
        <v>489</v>
      </c>
      <c r="C286" t="s">
        <v>44</v>
      </c>
      <c r="D286" s="19">
        <v>45604</v>
      </c>
      <c r="E286" t="s">
        <v>12</v>
      </c>
    </row>
    <row r="287" spans="1:5">
      <c r="A287" t="s">
        <v>490</v>
      </c>
      <c r="B287" t="s">
        <v>491</v>
      </c>
      <c r="C287" t="s">
        <v>11</v>
      </c>
      <c r="D287" s="19">
        <v>45867</v>
      </c>
      <c r="E287" t="s">
        <v>12</v>
      </c>
    </row>
    <row r="288" spans="1:5">
      <c r="A288" t="s">
        <v>492</v>
      </c>
      <c r="B288" t="s">
        <v>324</v>
      </c>
      <c r="C288" t="s">
        <v>53</v>
      </c>
      <c r="D288" s="19">
        <v>45575</v>
      </c>
      <c r="E288" t="s">
        <v>12</v>
      </c>
    </row>
    <row r="289" spans="1:5">
      <c r="A289" t="s">
        <v>493</v>
      </c>
      <c r="B289" t="s">
        <v>494</v>
      </c>
      <c r="C289" t="s">
        <v>24</v>
      </c>
      <c r="D289" s="19">
        <v>45412</v>
      </c>
      <c r="E289" t="s">
        <v>18</v>
      </c>
    </row>
    <row r="290" spans="1:5">
      <c r="A290" t="s">
        <v>495</v>
      </c>
      <c r="B290" t="s">
        <v>496</v>
      </c>
      <c r="C290" t="s">
        <v>53</v>
      </c>
      <c r="D290" s="19">
        <v>45398</v>
      </c>
      <c r="E290" t="s">
        <v>18</v>
      </c>
    </row>
    <row r="291" spans="1:5">
      <c r="A291" t="s">
        <v>497</v>
      </c>
      <c r="B291" t="s">
        <v>297</v>
      </c>
      <c r="C291" t="s">
        <v>53</v>
      </c>
      <c r="D291" s="19">
        <v>45978</v>
      </c>
      <c r="E291" t="s">
        <v>18</v>
      </c>
    </row>
    <row r="292" spans="1:5">
      <c r="A292" t="s">
        <v>498</v>
      </c>
      <c r="B292" t="s">
        <v>328</v>
      </c>
      <c r="C292" t="s">
        <v>113</v>
      </c>
      <c r="D292" s="19">
        <v>45495</v>
      </c>
      <c r="E292" t="s">
        <v>18</v>
      </c>
    </row>
    <row r="293" spans="1:5">
      <c r="A293" t="s">
        <v>499</v>
      </c>
      <c r="B293" t="s">
        <v>55</v>
      </c>
      <c r="C293" t="s">
        <v>38</v>
      </c>
      <c r="D293" s="19">
        <v>45456</v>
      </c>
      <c r="E293" t="s">
        <v>12</v>
      </c>
    </row>
    <row r="294" spans="1:5">
      <c r="A294" t="s">
        <v>500</v>
      </c>
      <c r="B294" t="s">
        <v>501</v>
      </c>
      <c r="C294" t="s">
        <v>29</v>
      </c>
      <c r="D294" s="19">
        <v>45596</v>
      </c>
      <c r="E294" t="s">
        <v>12</v>
      </c>
    </row>
    <row r="295" spans="1:5">
      <c r="A295" t="s">
        <v>502</v>
      </c>
      <c r="B295" t="s">
        <v>401</v>
      </c>
      <c r="C295" t="s">
        <v>113</v>
      </c>
      <c r="D295" s="19">
        <v>45788</v>
      </c>
      <c r="E295" t="s">
        <v>18</v>
      </c>
    </row>
    <row r="296" spans="1:5">
      <c r="A296" t="s">
        <v>503</v>
      </c>
      <c r="B296" t="s">
        <v>504</v>
      </c>
      <c r="C296" t="s">
        <v>17</v>
      </c>
      <c r="D296" s="19">
        <v>45923</v>
      </c>
      <c r="E296" t="s">
        <v>18</v>
      </c>
    </row>
    <row r="297" spans="1:5">
      <c r="A297" t="s">
        <v>505</v>
      </c>
      <c r="B297" t="s">
        <v>189</v>
      </c>
      <c r="C297" t="s">
        <v>38</v>
      </c>
      <c r="D297" s="19">
        <v>45847</v>
      </c>
      <c r="E297" t="s">
        <v>12</v>
      </c>
    </row>
    <row r="298" spans="1:5">
      <c r="A298" t="s">
        <v>506</v>
      </c>
      <c r="B298" t="s">
        <v>40</v>
      </c>
      <c r="C298" t="s">
        <v>38</v>
      </c>
      <c r="D298" s="19">
        <v>45447</v>
      </c>
      <c r="E298" t="s">
        <v>18</v>
      </c>
    </row>
    <row r="299" spans="1:5">
      <c r="A299" t="s">
        <v>507</v>
      </c>
      <c r="B299" t="s">
        <v>72</v>
      </c>
      <c r="C299" t="s">
        <v>21</v>
      </c>
      <c r="D299" s="19">
        <v>45658</v>
      </c>
      <c r="E299" t="s">
        <v>18</v>
      </c>
    </row>
    <row r="300" spans="1:5">
      <c r="A300" t="s">
        <v>508</v>
      </c>
      <c r="B300" t="s">
        <v>509</v>
      </c>
      <c r="C300" t="s">
        <v>24</v>
      </c>
      <c r="D300" s="19">
        <v>46010</v>
      </c>
      <c r="E300" t="s">
        <v>18</v>
      </c>
    </row>
    <row r="301" spans="1:5">
      <c r="A301" t="s">
        <v>510</v>
      </c>
      <c r="B301" t="s">
        <v>511</v>
      </c>
      <c r="C301" t="s">
        <v>24</v>
      </c>
      <c r="D301" s="19">
        <v>45911</v>
      </c>
      <c r="E301" t="s">
        <v>18</v>
      </c>
    </row>
    <row r="302" spans="1:5">
      <c r="A302" t="s">
        <v>512</v>
      </c>
      <c r="B302" t="s">
        <v>513</v>
      </c>
      <c r="C302" t="s">
        <v>38</v>
      </c>
      <c r="D302" s="19">
        <v>45542</v>
      </c>
      <c r="E302" t="s">
        <v>18</v>
      </c>
    </row>
    <row r="303" spans="1:5">
      <c r="A303" t="s">
        <v>514</v>
      </c>
      <c r="B303" t="s">
        <v>137</v>
      </c>
      <c r="C303" t="s">
        <v>53</v>
      </c>
      <c r="D303" s="19">
        <v>45625</v>
      </c>
      <c r="E303" t="s">
        <v>18</v>
      </c>
    </row>
    <row r="304" spans="1:5">
      <c r="A304" t="s">
        <v>515</v>
      </c>
      <c r="B304" t="s">
        <v>40</v>
      </c>
      <c r="C304" t="s">
        <v>21</v>
      </c>
      <c r="D304" s="19">
        <v>45933</v>
      </c>
      <c r="E304" t="s">
        <v>18</v>
      </c>
    </row>
    <row r="305" spans="1:5">
      <c r="A305" t="s">
        <v>516</v>
      </c>
      <c r="B305" t="s">
        <v>289</v>
      </c>
      <c r="C305" t="s">
        <v>29</v>
      </c>
      <c r="D305" s="19">
        <v>45802</v>
      </c>
      <c r="E305" t="s">
        <v>8</v>
      </c>
    </row>
    <row r="306" spans="1:5">
      <c r="A306" t="s">
        <v>517</v>
      </c>
      <c r="B306" t="s">
        <v>518</v>
      </c>
      <c r="C306" t="s">
        <v>38</v>
      </c>
      <c r="D306" s="19">
        <v>45584</v>
      </c>
      <c r="E306" t="s">
        <v>18</v>
      </c>
    </row>
    <row r="307" spans="1:5">
      <c r="A307" t="s">
        <v>519</v>
      </c>
      <c r="B307" t="s">
        <v>270</v>
      </c>
      <c r="C307" t="s">
        <v>56</v>
      </c>
      <c r="D307" s="19">
        <v>45311</v>
      </c>
      <c r="E307" t="s">
        <v>12</v>
      </c>
    </row>
    <row r="308" spans="1:5">
      <c r="A308" t="s">
        <v>520</v>
      </c>
      <c r="B308" t="s">
        <v>163</v>
      </c>
      <c r="C308" t="s">
        <v>44</v>
      </c>
      <c r="D308" s="19">
        <v>45573</v>
      </c>
      <c r="E308" t="s">
        <v>18</v>
      </c>
    </row>
    <row r="309" spans="1:5">
      <c r="A309" t="s">
        <v>521</v>
      </c>
      <c r="B309" t="s">
        <v>441</v>
      </c>
      <c r="C309" t="s">
        <v>44</v>
      </c>
      <c r="D309" s="19">
        <v>45292</v>
      </c>
      <c r="E309" t="s">
        <v>18</v>
      </c>
    </row>
    <row r="310" spans="1:5">
      <c r="A310" t="s">
        <v>522</v>
      </c>
      <c r="B310" t="s">
        <v>184</v>
      </c>
      <c r="C310" t="s">
        <v>113</v>
      </c>
      <c r="D310" s="19">
        <v>45410</v>
      </c>
      <c r="E310" t="s">
        <v>12</v>
      </c>
    </row>
    <row r="311" spans="1:5">
      <c r="A311" t="s">
        <v>523</v>
      </c>
      <c r="B311" t="s">
        <v>137</v>
      </c>
      <c r="C311" t="s">
        <v>17</v>
      </c>
      <c r="D311" s="19">
        <v>45326</v>
      </c>
      <c r="E311" t="s">
        <v>18</v>
      </c>
    </row>
    <row r="312" spans="1:5">
      <c r="A312" t="s">
        <v>524</v>
      </c>
      <c r="B312" t="s">
        <v>23</v>
      </c>
      <c r="C312" t="s">
        <v>7</v>
      </c>
      <c r="D312" s="19">
        <v>45489</v>
      </c>
      <c r="E312" t="s">
        <v>18</v>
      </c>
    </row>
    <row r="313" spans="1:5">
      <c r="A313" t="s">
        <v>525</v>
      </c>
      <c r="B313" t="s">
        <v>103</v>
      </c>
      <c r="C313" t="s">
        <v>7</v>
      </c>
      <c r="D313" s="19">
        <v>45776</v>
      </c>
      <c r="E313" t="s">
        <v>18</v>
      </c>
    </row>
    <row r="314" spans="1:5">
      <c r="A314" t="s">
        <v>526</v>
      </c>
      <c r="B314" t="s">
        <v>40</v>
      </c>
      <c r="C314" t="s">
        <v>44</v>
      </c>
      <c r="D314" s="19">
        <v>45350</v>
      </c>
      <c r="E314" t="s">
        <v>12</v>
      </c>
    </row>
    <row r="315" spans="1:5">
      <c r="A315" t="s">
        <v>527</v>
      </c>
      <c r="B315" t="s">
        <v>441</v>
      </c>
      <c r="C315" t="s">
        <v>41</v>
      </c>
      <c r="D315" s="19">
        <v>45452</v>
      </c>
      <c r="E315" t="s">
        <v>18</v>
      </c>
    </row>
    <row r="316" spans="1:5">
      <c r="A316" t="s">
        <v>528</v>
      </c>
      <c r="B316" t="s">
        <v>529</v>
      </c>
      <c r="C316" t="s">
        <v>113</v>
      </c>
      <c r="D316" s="19">
        <v>45982</v>
      </c>
      <c r="E316" t="s">
        <v>18</v>
      </c>
    </row>
    <row r="317" spans="1:5">
      <c r="A317" t="s">
        <v>530</v>
      </c>
      <c r="B317" t="s">
        <v>227</v>
      </c>
      <c r="C317" t="s">
        <v>7</v>
      </c>
      <c r="D317" s="19">
        <v>45497</v>
      </c>
      <c r="E317" t="s">
        <v>12</v>
      </c>
    </row>
    <row r="318" spans="1:5">
      <c r="A318" t="s">
        <v>531</v>
      </c>
      <c r="B318" t="s">
        <v>532</v>
      </c>
      <c r="C318" t="s">
        <v>44</v>
      </c>
      <c r="D318" s="19">
        <v>45303</v>
      </c>
      <c r="E318" t="s">
        <v>18</v>
      </c>
    </row>
    <row r="319" spans="1:5">
      <c r="A319" t="s">
        <v>533</v>
      </c>
      <c r="B319" t="s">
        <v>534</v>
      </c>
      <c r="C319" t="s">
        <v>17</v>
      </c>
      <c r="D319" s="19">
        <v>45781</v>
      </c>
      <c r="E319" t="s">
        <v>12</v>
      </c>
    </row>
    <row r="320" spans="1:5">
      <c r="A320" t="s">
        <v>535</v>
      </c>
      <c r="B320" t="s">
        <v>536</v>
      </c>
      <c r="C320" t="s">
        <v>7</v>
      </c>
      <c r="D320" s="19">
        <v>45567</v>
      </c>
      <c r="E320" t="s">
        <v>12</v>
      </c>
    </row>
    <row r="321" spans="1:5">
      <c r="A321" t="s">
        <v>537</v>
      </c>
      <c r="B321" t="s">
        <v>223</v>
      </c>
      <c r="C321" t="s">
        <v>53</v>
      </c>
      <c r="D321" s="19">
        <v>45984</v>
      </c>
      <c r="E321" t="s">
        <v>8</v>
      </c>
    </row>
    <row r="322" spans="1:5">
      <c r="A322" t="s">
        <v>538</v>
      </c>
      <c r="B322" t="s">
        <v>419</v>
      </c>
      <c r="C322" t="s">
        <v>53</v>
      </c>
      <c r="D322" s="19">
        <v>45533</v>
      </c>
      <c r="E322" t="s">
        <v>18</v>
      </c>
    </row>
    <row r="323" spans="1:5">
      <c r="A323" t="s">
        <v>539</v>
      </c>
      <c r="B323" t="s">
        <v>540</v>
      </c>
      <c r="C323" t="s">
        <v>24</v>
      </c>
      <c r="D323" s="19">
        <v>45507</v>
      </c>
      <c r="E323" t="s">
        <v>12</v>
      </c>
    </row>
    <row r="324" spans="1:5">
      <c r="A324" t="s">
        <v>541</v>
      </c>
      <c r="B324" t="s">
        <v>101</v>
      </c>
      <c r="C324" t="s">
        <v>24</v>
      </c>
      <c r="D324" s="19">
        <v>45542</v>
      </c>
      <c r="E324" t="s">
        <v>18</v>
      </c>
    </row>
    <row r="325" spans="1:5">
      <c r="A325" t="s">
        <v>542</v>
      </c>
      <c r="B325" t="s">
        <v>543</v>
      </c>
      <c r="C325" t="s">
        <v>29</v>
      </c>
      <c r="D325" s="19">
        <v>45417</v>
      </c>
      <c r="E325" t="s">
        <v>18</v>
      </c>
    </row>
    <row r="326" spans="1:5">
      <c r="A326" t="s">
        <v>544</v>
      </c>
      <c r="B326" t="s">
        <v>368</v>
      </c>
      <c r="C326" t="s">
        <v>38</v>
      </c>
      <c r="D326" s="19">
        <v>45508</v>
      </c>
      <c r="E326" t="s">
        <v>18</v>
      </c>
    </row>
    <row r="327" spans="1:5">
      <c r="A327" t="s">
        <v>545</v>
      </c>
      <c r="B327" t="s">
        <v>111</v>
      </c>
      <c r="C327" t="s">
        <v>56</v>
      </c>
      <c r="D327" s="19">
        <v>45597</v>
      </c>
      <c r="E327" t="s">
        <v>12</v>
      </c>
    </row>
    <row r="328" spans="1:5">
      <c r="A328" t="s">
        <v>546</v>
      </c>
      <c r="B328" t="s">
        <v>392</v>
      </c>
      <c r="C328" t="s">
        <v>24</v>
      </c>
      <c r="D328" s="19">
        <v>45476</v>
      </c>
      <c r="E328" t="s">
        <v>18</v>
      </c>
    </row>
    <row r="329" spans="1:5">
      <c r="A329" t="s">
        <v>547</v>
      </c>
      <c r="B329" t="s">
        <v>292</v>
      </c>
      <c r="C329" t="s">
        <v>7</v>
      </c>
      <c r="D329" s="19">
        <v>45330</v>
      </c>
      <c r="E329" t="s">
        <v>18</v>
      </c>
    </row>
    <row r="330" spans="1:5">
      <c r="A330" t="s">
        <v>548</v>
      </c>
      <c r="B330" t="s">
        <v>549</v>
      </c>
      <c r="C330" t="s">
        <v>21</v>
      </c>
      <c r="D330" s="19">
        <v>45514</v>
      </c>
      <c r="E330" t="s">
        <v>18</v>
      </c>
    </row>
    <row r="331" spans="1:5">
      <c r="A331" t="s">
        <v>550</v>
      </c>
      <c r="B331" t="s">
        <v>551</v>
      </c>
      <c r="C331" t="s">
        <v>44</v>
      </c>
      <c r="D331" s="19">
        <v>45475</v>
      </c>
      <c r="E331" t="s">
        <v>12</v>
      </c>
    </row>
    <row r="332" spans="1:5">
      <c r="A332" t="s">
        <v>552</v>
      </c>
      <c r="B332" t="s">
        <v>168</v>
      </c>
      <c r="C332" t="s">
        <v>21</v>
      </c>
      <c r="D332" s="19">
        <v>45786</v>
      </c>
      <c r="E332" t="s">
        <v>12</v>
      </c>
    </row>
    <row r="333" spans="1:5">
      <c r="A333" t="s">
        <v>553</v>
      </c>
      <c r="B333" t="s">
        <v>441</v>
      </c>
      <c r="C333" t="s">
        <v>17</v>
      </c>
      <c r="D333" s="19">
        <v>45718</v>
      </c>
      <c r="E333" t="s">
        <v>12</v>
      </c>
    </row>
    <row r="334" spans="1:5">
      <c r="A334" t="s">
        <v>554</v>
      </c>
      <c r="B334" t="s">
        <v>20</v>
      </c>
      <c r="C334" t="s">
        <v>24</v>
      </c>
      <c r="D334" s="19">
        <v>45469</v>
      </c>
      <c r="E334" t="s">
        <v>18</v>
      </c>
    </row>
    <row r="335" spans="1:5">
      <c r="A335" t="s">
        <v>555</v>
      </c>
      <c r="B335" t="s">
        <v>303</v>
      </c>
      <c r="C335" t="s">
        <v>56</v>
      </c>
      <c r="D335" s="19">
        <v>45719</v>
      </c>
      <c r="E335" t="s">
        <v>18</v>
      </c>
    </row>
    <row r="336" spans="1:5">
      <c r="A336" t="s">
        <v>556</v>
      </c>
      <c r="B336" t="s">
        <v>557</v>
      </c>
      <c r="C336" t="s">
        <v>17</v>
      </c>
      <c r="D336" s="19">
        <v>45585</v>
      </c>
      <c r="E336" t="s">
        <v>12</v>
      </c>
    </row>
    <row r="337" spans="1:5">
      <c r="A337" t="s">
        <v>558</v>
      </c>
      <c r="B337" t="s">
        <v>209</v>
      </c>
      <c r="C337" t="s">
        <v>41</v>
      </c>
      <c r="D337" s="19">
        <v>45442</v>
      </c>
      <c r="E337" t="s">
        <v>18</v>
      </c>
    </row>
    <row r="338" spans="1:5">
      <c r="A338" t="s">
        <v>559</v>
      </c>
      <c r="B338" t="s">
        <v>14</v>
      </c>
      <c r="C338" t="s">
        <v>41</v>
      </c>
      <c r="D338" s="19">
        <v>45675</v>
      </c>
      <c r="E338" t="s">
        <v>18</v>
      </c>
    </row>
    <row r="339" spans="1:5">
      <c r="A339" t="s">
        <v>560</v>
      </c>
      <c r="B339" t="s">
        <v>61</v>
      </c>
      <c r="C339" t="s">
        <v>21</v>
      </c>
      <c r="D339" s="19">
        <v>45929</v>
      </c>
      <c r="E339" t="s">
        <v>12</v>
      </c>
    </row>
    <row r="340" spans="1:5">
      <c r="A340" t="s">
        <v>561</v>
      </c>
      <c r="B340" t="s">
        <v>221</v>
      </c>
      <c r="C340" t="s">
        <v>38</v>
      </c>
      <c r="D340" s="19">
        <v>45599</v>
      </c>
      <c r="E340" t="s">
        <v>8</v>
      </c>
    </row>
    <row r="341" spans="1:5">
      <c r="A341" t="s">
        <v>562</v>
      </c>
      <c r="B341" t="s">
        <v>364</v>
      </c>
      <c r="C341" t="s">
        <v>113</v>
      </c>
      <c r="D341" s="19">
        <v>45627</v>
      </c>
      <c r="E341" t="s">
        <v>12</v>
      </c>
    </row>
    <row r="342" spans="1:5">
      <c r="A342" t="s">
        <v>563</v>
      </c>
      <c r="B342" t="s">
        <v>564</v>
      </c>
      <c r="C342" t="s">
        <v>38</v>
      </c>
      <c r="D342" s="19">
        <v>45666</v>
      </c>
      <c r="E342" t="s">
        <v>12</v>
      </c>
    </row>
    <row r="343" spans="1:5">
      <c r="A343" t="s">
        <v>565</v>
      </c>
      <c r="B343" t="s">
        <v>543</v>
      </c>
      <c r="C343" t="s">
        <v>7</v>
      </c>
      <c r="D343" s="19">
        <v>45299</v>
      </c>
      <c r="E343" t="s">
        <v>8</v>
      </c>
    </row>
    <row r="344" spans="1:5">
      <c r="A344" t="s">
        <v>566</v>
      </c>
      <c r="B344" t="s">
        <v>567</v>
      </c>
      <c r="C344" t="s">
        <v>53</v>
      </c>
      <c r="D344" s="19">
        <v>45632</v>
      </c>
      <c r="E344" t="s">
        <v>18</v>
      </c>
    </row>
    <row r="345" spans="1:5">
      <c r="A345" t="s">
        <v>568</v>
      </c>
      <c r="B345" t="s">
        <v>461</v>
      </c>
      <c r="C345" t="s">
        <v>29</v>
      </c>
      <c r="D345" s="19">
        <v>45420</v>
      </c>
      <c r="E345" t="s">
        <v>18</v>
      </c>
    </row>
    <row r="346" spans="1:5">
      <c r="A346" t="s">
        <v>569</v>
      </c>
      <c r="B346" t="s">
        <v>570</v>
      </c>
      <c r="C346" t="s">
        <v>38</v>
      </c>
      <c r="D346" s="19">
        <v>45960</v>
      </c>
      <c r="E346" t="s">
        <v>8</v>
      </c>
    </row>
    <row r="347" spans="1:5">
      <c r="A347" t="s">
        <v>571</v>
      </c>
      <c r="B347" t="s">
        <v>513</v>
      </c>
      <c r="C347" t="s">
        <v>29</v>
      </c>
      <c r="D347" s="19">
        <v>45643</v>
      </c>
      <c r="E347" t="s">
        <v>18</v>
      </c>
    </row>
    <row r="348" spans="1:5">
      <c r="A348" t="s">
        <v>572</v>
      </c>
      <c r="B348" t="s">
        <v>573</v>
      </c>
      <c r="C348" t="s">
        <v>29</v>
      </c>
      <c r="D348" s="19">
        <v>45649</v>
      </c>
      <c r="E348" t="s">
        <v>12</v>
      </c>
    </row>
    <row r="349" spans="1:5">
      <c r="A349" t="s">
        <v>574</v>
      </c>
      <c r="B349" t="s">
        <v>385</v>
      </c>
      <c r="C349" t="s">
        <v>56</v>
      </c>
      <c r="D349" s="19">
        <v>45808</v>
      </c>
      <c r="E349" t="s">
        <v>18</v>
      </c>
    </row>
    <row r="350" spans="1:5">
      <c r="A350" t="s">
        <v>575</v>
      </c>
      <c r="B350" t="s">
        <v>237</v>
      </c>
      <c r="C350" t="s">
        <v>24</v>
      </c>
      <c r="D350" s="19">
        <v>45786</v>
      </c>
      <c r="E350" t="s">
        <v>18</v>
      </c>
    </row>
    <row r="351" spans="1:5">
      <c r="A351" t="s">
        <v>576</v>
      </c>
      <c r="B351" t="s">
        <v>121</v>
      </c>
      <c r="C351" t="s">
        <v>56</v>
      </c>
      <c r="D351" s="19">
        <v>45377</v>
      </c>
      <c r="E351" t="s">
        <v>12</v>
      </c>
    </row>
    <row r="352" spans="1:5">
      <c r="A352" t="s">
        <v>577</v>
      </c>
      <c r="B352" t="s">
        <v>55</v>
      </c>
      <c r="C352" t="s">
        <v>29</v>
      </c>
      <c r="D352" s="19">
        <v>45466</v>
      </c>
      <c r="E352" t="s">
        <v>8</v>
      </c>
    </row>
    <row r="353" spans="1:5">
      <c r="A353" t="s">
        <v>578</v>
      </c>
      <c r="B353" t="s">
        <v>103</v>
      </c>
      <c r="C353" t="s">
        <v>17</v>
      </c>
      <c r="D353" s="19">
        <v>45484</v>
      </c>
      <c r="E353" t="s">
        <v>12</v>
      </c>
    </row>
    <row r="354" spans="1:5">
      <c r="A354" t="s">
        <v>579</v>
      </c>
      <c r="B354" t="s">
        <v>257</v>
      </c>
      <c r="C354" t="s">
        <v>41</v>
      </c>
      <c r="D354" s="19">
        <v>45602</v>
      </c>
      <c r="E354" t="s">
        <v>18</v>
      </c>
    </row>
    <row r="355" spans="1:5">
      <c r="A355" t="s">
        <v>580</v>
      </c>
      <c r="B355" t="s">
        <v>509</v>
      </c>
      <c r="C355" t="s">
        <v>29</v>
      </c>
      <c r="D355" s="19">
        <v>45410</v>
      </c>
      <c r="E355" t="s">
        <v>8</v>
      </c>
    </row>
    <row r="356" spans="1:5">
      <c r="A356" t="s">
        <v>581</v>
      </c>
      <c r="B356" t="s">
        <v>582</v>
      </c>
      <c r="C356" t="s">
        <v>56</v>
      </c>
      <c r="D356" s="19">
        <v>45509</v>
      </c>
      <c r="E356" t="s">
        <v>18</v>
      </c>
    </row>
    <row r="357" spans="1:5">
      <c r="A357" t="s">
        <v>583</v>
      </c>
      <c r="B357" t="s">
        <v>468</v>
      </c>
      <c r="C357" t="s">
        <v>17</v>
      </c>
      <c r="D357" s="19">
        <v>45718</v>
      </c>
      <c r="E357" t="s">
        <v>18</v>
      </c>
    </row>
    <row r="358" spans="1:5">
      <c r="A358" t="s">
        <v>584</v>
      </c>
      <c r="B358" t="s">
        <v>385</v>
      </c>
      <c r="C358" t="s">
        <v>56</v>
      </c>
      <c r="D358" s="19">
        <v>45705</v>
      </c>
      <c r="E358" t="s">
        <v>18</v>
      </c>
    </row>
    <row r="359" spans="1:5">
      <c r="A359" t="s">
        <v>585</v>
      </c>
      <c r="B359" t="s">
        <v>586</v>
      </c>
      <c r="C359" t="s">
        <v>38</v>
      </c>
      <c r="D359" s="19">
        <v>45405</v>
      </c>
      <c r="E359" t="s">
        <v>18</v>
      </c>
    </row>
    <row r="360" spans="1:5">
      <c r="A360" t="s">
        <v>587</v>
      </c>
      <c r="B360" t="s">
        <v>176</v>
      </c>
      <c r="C360" t="s">
        <v>44</v>
      </c>
      <c r="D360" s="19">
        <v>45436</v>
      </c>
      <c r="E360" t="s">
        <v>18</v>
      </c>
    </row>
    <row r="361" spans="1:5">
      <c r="A361" t="s">
        <v>588</v>
      </c>
      <c r="B361" t="s">
        <v>534</v>
      </c>
      <c r="C361" t="s">
        <v>21</v>
      </c>
      <c r="D361" s="19">
        <v>45829</v>
      </c>
      <c r="E361" t="s">
        <v>8</v>
      </c>
    </row>
    <row r="362" spans="1:5">
      <c r="A362" t="s">
        <v>589</v>
      </c>
      <c r="B362" t="s">
        <v>476</v>
      </c>
      <c r="C362" t="s">
        <v>113</v>
      </c>
      <c r="D362" s="19">
        <v>45939</v>
      </c>
      <c r="E362" t="s">
        <v>12</v>
      </c>
    </row>
    <row r="363" spans="1:5">
      <c r="A363" t="s">
        <v>590</v>
      </c>
      <c r="B363" t="s">
        <v>534</v>
      </c>
      <c r="C363" t="s">
        <v>53</v>
      </c>
      <c r="D363" s="19">
        <v>45594</v>
      </c>
      <c r="E363" t="s">
        <v>12</v>
      </c>
    </row>
    <row r="364" spans="1:5">
      <c r="A364" t="s">
        <v>591</v>
      </c>
      <c r="B364" t="s">
        <v>398</v>
      </c>
      <c r="C364" t="s">
        <v>56</v>
      </c>
      <c r="D364" s="19">
        <v>45879</v>
      </c>
      <c r="E364" t="s">
        <v>18</v>
      </c>
    </row>
    <row r="365" spans="1:5">
      <c r="A365" t="s">
        <v>592</v>
      </c>
      <c r="B365" t="s">
        <v>485</v>
      </c>
      <c r="C365" t="s">
        <v>113</v>
      </c>
      <c r="D365" s="19">
        <v>45636</v>
      </c>
      <c r="E365" t="s">
        <v>8</v>
      </c>
    </row>
    <row r="366" spans="1:5">
      <c r="A366" t="s">
        <v>593</v>
      </c>
      <c r="B366" t="s">
        <v>594</v>
      </c>
      <c r="C366" t="s">
        <v>11</v>
      </c>
      <c r="D366" s="19">
        <v>45292</v>
      </c>
      <c r="E366" t="s">
        <v>8</v>
      </c>
    </row>
    <row r="367" spans="1:5">
      <c r="A367" t="s">
        <v>595</v>
      </c>
      <c r="B367" t="s">
        <v>564</v>
      </c>
      <c r="C367" t="s">
        <v>56</v>
      </c>
      <c r="D367" s="19">
        <v>45438</v>
      </c>
      <c r="E367" t="s">
        <v>12</v>
      </c>
    </row>
    <row r="368" spans="1:5">
      <c r="A368" t="s">
        <v>596</v>
      </c>
      <c r="B368" t="s">
        <v>582</v>
      </c>
      <c r="C368" t="s">
        <v>44</v>
      </c>
      <c r="D368" s="19">
        <v>45578</v>
      </c>
      <c r="E368" t="s">
        <v>18</v>
      </c>
    </row>
    <row r="369" spans="1:5">
      <c r="A369" t="s">
        <v>597</v>
      </c>
      <c r="B369" t="s">
        <v>158</v>
      </c>
      <c r="C369" t="s">
        <v>113</v>
      </c>
      <c r="D369" s="19">
        <v>45945</v>
      </c>
      <c r="E369" t="s">
        <v>18</v>
      </c>
    </row>
    <row r="370" spans="1:5">
      <c r="A370" t="s">
        <v>598</v>
      </c>
      <c r="B370" t="s">
        <v>101</v>
      </c>
      <c r="C370" t="s">
        <v>53</v>
      </c>
      <c r="D370" s="19">
        <v>45344</v>
      </c>
      <c r="E370" t="s">
        <v>18</v>
      </c>
    </row>
    <row r="371" spans="1:5">
      <c r="A371" t="s">
        <v>599</v>
      </c>
      <c r="B371" t="s">
        <v>174</v>
      </c>
      <c r="C371" t="s">
        <v>29</v>
      </c>
      <c r="D371" s="19">
        <v>45595</v>
      </c>
      <c r="E371" t="s">
        <v>18</v>
      </c>
    </row>
    <row r="372" spans="1:5">
      <c r="A372" t="s">
        <v>600</v>
      </c>
      <c r="B372" t="s">
        <v>303</v>
      </c>
      <c r="C372" t="s">
        <v>56</v>
      </c>
      <c r="D372" s="19">
        <v>45360</v>
      </c>
      <c r="E372" t="s">
        <v>18</v>
      </c>
    </row>
    <row r="373" spans="1:5">
      <c r="A373" t="s">
        <v>601</v>
      </c>
      <c r="B373" t="s">
        <v>35</v>
      </c>
      <c r="C373" t="s">
        <v>24</v>
      </c>
      <c r="D373" s="19">
        <v>45652</v>
      </c>
      <c r="E373" t="s">
        <v>8</v>
      </c>
    </row>
    <row r="374" spans="1:5">
      <c r="A374" t="s">
        <v>602</v>
      </c>
      <c r="B374" t="s">
        <v>603</v>
      </c>
      <c r="C374" t="s">
        <v>21</v>
      </c>
      <c r="D374" s="19">
        <v>45893</v>
      </c>
      <c r="E374" t="s">
        <v>18</v>
      </c>
    </row>
    <row r="375" spans="1:5">
      <c r="A375" t="s">
        <v>604</v>
      </c>
      <c r="B375" t="s">
        <v>605</v>
      </c>
      <c r="C375" t="s">
        <v>44</v>
      </c>
      <c r="D375" s="19">
        <v>45511</v>
      </c>
      <c r="E375" t="s">
        <v>18</v>
      </c>
    </row>
    <row r="376" spans="1:5">
      <c r="A376" t="s">
        <v>606</v>
      </c>
      <c r="B376" t="s">
        <v>172</v>
      </c>
      <c r="C376" t="s">
        <v>7</v>
      </c>
      <c r="D376" s="19">
        <v>45995</v>
      </c>
      <c r="E376" t="s">
        <v>18</v>
      </c>
    </row>
    <row r="377" spans="1:5">
      <c r="A377" t="s">
        <v>607</v>
      </c>
      <c r="B377" t="s">
        <v>608</v>
      </c>
      <c r="C377" t="s">
        <v>7</v>
      </c>
      <c r="D377" s="19">
        <v>45866</v>
      </c>
      <c r="E377" t="s">
        <v>18</v>
      </c>
    </row>
    <row r="378" spans="1:5">
      <c r="A378" t="s">
        <v>609</v>
      </c>
      <c r="B378" t="s">
        <v>610</v>
      </c>
      <c r="C378" t="s">
        <v>113</v>
      </c>
      <c r="D378" s="19">
        <v>45876</v>
      </c>
      <c r="E378" t="s">
        <v>18</v>
      </c>
    </row>
    <row r="379" spans="1:5">
      <c r="A379" t="s">
        <v>611</v>
      </c>
      <c r="B379" t="s">
        <v>543</v>
      </c>
      <c r="C379" t="s">
        <v>44</v>
      </c>
      <c r="D379" s="19">
        <v>45452</v>
      </c>
      <c r="E379" t="s">
        <v>18</v>
      </c>
    </row>
    <row r="380" spans="1:5">
      <c r="A380" t="s">
        <v>612</v>
      </c>
      <c r="B380" t="s">
        <v>613</v>
      </c>
      <c r="C380" t="s">
        <v>17</v>
      </c>
      <c r="D380" s="19">
        <v>45972</v>
      </c>
      <c r="E380" t="s">
        <v>18</v>
      </c>
    </row>
    <row r="381" spans="1:5">
      <c r="A381" t="s">
        <v>614</v>
      </c>
      <c r="B381" t="s">
        <v>322</v>
      </c>
      <c r="C381" t="s">
        <v>53</v>
      </c>
      <c r="D381" s="19">
        <v>45380</v>
      </c>
      <c r="E381" t="s">
        <v>12</v>
      </c>
    </row>
    <row r="382" spans="1:5">
      <c r="A382" t="s">
        <v>615</v>
      </c>
      <c r="B382" t="s">
        <v>616</v>
      </c>
      <c r="C382" t="s">
        <v>21</v>
      </c>
      <c r="D382" s="19">
        <v>45979</v>
      </c>
      <c r="E382" t="s">
        <v>8</v>
      </c>
    </row>
    <row r="383" spans="1:5">
      <c r="A383" t="s">
        <v>617</v>
      </c>
      <c r="B383" t="s">
        <v>618</v>
      </c>
      <c r="C383" t="s">
        <v>29</v>
      </c>
      <c r="D383" s="19">
        <v>45876</v>
      </c>
      <c r="E383" t="s">
        <v>18</v>
      </c>
    </row>
    <row r="384" spans="1:5">
      <c r="A384" t="s">
        <v>619</v>
      </c>
      <c r="B384" t="s">
        <v>613</v>
      </c>
      <c r="C384" t="s">
        <v>56</v>
      </c>
      <c r="D384" s="19">
        <v>45880</v>
      </c>
      <c r="E384" t="s">
        <v>18</v>
      </c>
    </row>
    <row r="385" spans="1:5">
      <c r="A385" t="s">
        <v>620</v>
      </c>
      <c r="B385" t="s">
        <v>189</v>
      </c>
      <c r="C385" t="s">
        <v>56</v>
      </c>
      <c r="D385" s="19">
        <v>45450</v>
      </c>
      <c r="E385" t="s">
        <v>12</v>
      </c>
    </row>
    <row r="386" spans="1:5">
      <c r="A386" t="s">
        <v>621</v>
      </c>
      <c r="B386" t="s">
        <v>582</v>
      </c>
      <c r="C386" t="s">
        <v>7</v>
      </c>
      <c r="D386" s="19">
        <v>45780</v>
      </c>
      <c r="E386" t="s">
        <v>18</v>
      </c>
    </row>
    <row r="387" spans="1:5">
      <c r="A387" t="s">
        <v>622</v>
      </c>
      <c r="B387" t="s">
        <v>135</v>
      </c>
      <c r="C387" t="s">
        <v>56</v>
      </c>
      <c r="D387" s="19">
        <v>45615</v>
      </c>
      <c r="E387" t="s">
        <v>18</v>
      </c>
    </row>
    <row r="388" spans="1:5">
      <c r="A388" t="s">
        <v>623</v>
      </c>
      <c r="B388" t="s">
        <v>176</v>
      </c>
      <c r="C388" t="s">
        <v>21</v>
      </c>
      <c r="D388" s="19">
        <v>45901</v>
      </c>
      <c r="E388" t="s">
        <v>8</v>
      </c>
    </row>
    <row r="389" spans="1:5">
      <c r="A389" t="s">
        <v>624</v>
      </c>
      <c r="B389" t="s">
        <v>625</v>
      </c>
      <c r="C389" t="s">
        <v>24</v>
      </c>
      <c r="D389" s="19">
        <v>45672</v>
      </c>
      <c r="E389" t="s">
        <v>18</v>
      </c>
    </row>
    <row r="390" spans="1:5">
      <c r="A390" t="s">
        <v>626</v>
      </c>
      <c r="B390" t="s">
        <v>419</v>
      </c>
      <c r="C390" t="s">
        <v>11</v>
      </c>
      <c r="D390" s="19">
        <v>45393</v>
      </c>
      <c r="E390" t="s">
        <v>12</v>
      </c>
    </row>
    <row r="391" spans="1:5">
      <c r="A391" t="s">
        <v>627</v>
      </c>
      <c r="B391" t="s">
        <v>58</v>
      </c>
      <c r="C391" t="s">
        <v>41</v>
      </c>
      <c r="D391" s="19">
        <v>45785</v>
      </c>
      <c r="E391" t="s">
        <v>18</v>
      </c>
    </row>
    <row r="392" spans="1:5">
      <c r="A392" t="s">
        <v>628</v>
      </c>
      <c r="B392" t="s">
        <v>629</v>
      </c>
      <c r="C392" t="s">
        <v>38</v>
      </c>
      <c r="D392" s="19">
        <v>45935</v>
      </c>
      <c r="E392" t="s">
        <v>18</v>
      </c>
    </row>
    <row r="393" spans="1:5">
      <c r="A393" t="s">
        <v>630</v>
      </c>
      <c r="B393" t="s">
        <v>125</v>
      </c>
      <c r="C393" t="s">
        <v>113</v>
      </c>
      <c r="D393" s="19">
        <v>45905</v>
      </c>
      <c r="E393" t="s">
        <v>18</v>
      </c>
    </row>
    <row r="394" spans="1:5">
      <c r="A394" t="s">
        <v>631</v>
      </c>
      <c r="B394" t="s">
        <v>265</v>
      </c>
      <c r="C394" t="s">
        <v>24</v>
      </c>
      <c r="D394" s="19">
        <v>45310</v>
      </c>
      <c r="E394" t="s">
        <v>12</v>
      </c>
    </row>
    <row r="395" spans="1:5">
      <c r="A395" t="s">
        <v>632</v>
      </c>
      <c r="B395" t="s">
        <v>625</v>
      </c>
      <c r="C395" t="s">
        <v>29</v>
      </c>
      <c r="D395" s="19">
        <v>45745</v>
      </c>
      <c r="E395" t="s">
        <v>18</v>
      </c>
    </row>
    <row r="396" spans="1:5">
      <c r="A396" t="s">
        <v>633</v>
      </c>
      <c r="B396" t="s">
        <v>634</v>
      </c>
      <c r="C396" t="s">
        <v>7</v>
      </c>
      <c r="D396" s="19">
        <v>45773</v>
      </c>
      <c r="E396" t="s">
        <v>18</v>
      </c>
    </row>
    <row r="397" spans="1:5">
      <c r="A397" t="s">
        <v>635</v>
      </c>
      <c r="B397" t="s">
        <v>636</v>
      </c>
      <c r="C397" t="s">
        <v>113</v>
      </c>
      <c r="D397" s="19">
        <v>45885</v>
      </c>
      <c r="E397" t="s">
        <v>12</v>
      </c>
    </row>
    <row r="398" spans="1:5">
      <c r="A398" t="s">
        <v>637</v>
      </c>
      <c r="B398" t="s">
        <v>549</v>
      </c>
      <c r="C398" t="s">
        <v>56</v>
      </c>
      <c r="D398" s="19">
        <v>45688</v>
      </c>
      <c r="E398" t="s">
        <v>18</v>
      </c>
    </row>
    <row r="399" spans="1:5">
      <c r="A399" t="s">
        <v>638</v>
      </c>
      <c r="B399" t="s">
        <v>392</v>
      </c>
      <c r="C399" t="s">
        <v>44</v>
      </c>
      <c r="D399" s="19">
        <v>45570</v>
      </c>
      <c r="E399" t="s">
        <v>18</v>
      </c>
    </row>
    <row r="400" spans="1:5">
      <c r="A400" t="s">
        <v>639</v>
      </c>
      <c r="B400" t="s">
        <v>186</v>
      </c>
      <c r="C400" t="s">
        <v>29</v>
      </c>
      <c r="D400" s="19">
        <v>45656</v>
      </c>
      <c r="E400" t="s">
        <v>8</v>
      </c>
    </row>
    <row r="401" spans="1:5">
      <c r="A401" t="s">
        <v>640</v>
      </c>
      <c r="B401" t="s">
        <v>641</v>
      </c>
      <c r="C401" t="s">
        <v>113</v>
      </c>
      <c r="D401" s="19">
        <v>45622</v>
      </c>
      <c r="E401" t="s">
        <v>18</v>
      </c>
    </row>
    <row r="402" spans="1:5">
      <c r="A402" t="s">
        <v>642</v>
      </c>
      <c r="B402" t="s">
        <v>259</v>
      </c>
      <c r="C402" t="s">
        <v>53</v>
      </c>
      <c r="D402" s="19">
        <v>45932</v>
      </c>
      <c r="E402" t="s">
        <v>12</v>
      </c>
    </row>
    <row r="403" spans="1:5">
      <c r="A403" t="s">
        <v>643</v>
      </c>
      <c r="B403" t="s">
        <v>239</v>
      </c>
      <c r="C403" t="s">
        <v>56</v>
      </c>
      <c r="D403" s="19">
        <v>45635</v>
      </c>
      <c r="E403" t="s">
        <v>12</v>
      </c>
    </row>
    <row r="404" spans="1:5">
      <c r="A404" t="s">
        <v>644</v>
      </c>
      <c r="B404" t="s">
        <v>645</v>
      </c>
      <c r="C404" t="s">
        <v>113</v>
      </c>
      <c r="D404" s="19">
        <v>45746</v>
      </c>
      <c r="E404" t="s">
        <v>12</v>
      </c>
    </row>
    <row r="405" spans="1:5">
      <c r="A405" t="s">
        <v>646</v>
      </c>
      <c r="B405" t="s">
        <v>398</v>
      </c>
      <c r="C405" t="s">
        <v>44</v>
      </c>
      <c r="D405" s="19">
        <v>45892</v>
      </c>
      <c r="E405" t="s">
        <v>18</v>
      </c>
    </row>
    <row r="406" spans="1:5">
      <c r="A406" t="s">
        <v>647</v>
      </c>
      <c r="B406" t="s">
        <v>543</v>
      </c>
      <c r="C406" t="s">
        <v>53</v>
      </c>
      <c r="D406" s="19">
        <v>46016</v>
      </c>
      <c r="E406" t="s">
        <v>8</v>
      </c>
    </row>
    <row r="407" spans="1:5">
      <c r="A407" t="s">
        <v>648</v>
      </c>
      <c r="B407" t="s">
        <v>276</v>
      </c>
      <c r="C407" t="s">
        <v>56</v>
      </c>
      <c r="D407" s="19">
        <v>45946</v>
      </c>
      <c r="E407" t="s">
        <v>18</v>
      </c>
    </row>
    <row r="408" spans="1:5">
      <c r="A408" t="s">
        <v>649</v>
      </c>
      <c r="B408" t="s">
        <v>233</v>
      </c>
      <c r="C408" t="s">
        <v>11</v>
      </c>
      <c r="D408" s="19">
        <v>45356</v>
      </c>
      <c r="E408" t="s">
        <v>12</v>
      </c>
    </row>
    <row r="409" spans="1:5">
      <c r="A409" t="s">
        <v>650</v>
      </c>
      <c r="B409" t="s">
        <v>651</v>
      </c>
      <c r="C409" t="s">
        <v>24</v>
      </c>
      <c r="D409" s="19">
        <v>45367</v>
      </c>
      <c r="E409" t="s">
        <v>18</v>
      </c>
    </row>
    <row r="410" spans="1:5">
      <c r="A410" t="s">
        <v>652</v>
      </c>
      <c r="B410" t="s">
        <v>513</v>
      </c>
      <c r="C410" t="s">
        <v>17</v>
      </c>
      <c r="D410" s="19">
        <v>46002</v>
      </c>
      <c r="E410" t="s">
        <v>18</v>
      </c>
    </row>
    <row r="411" spans="1:5">
      <c r="A411" t="s">
        <v>653</v>
      </c>
      <c r="B411" t="s">
        <v>464</v>
      </c>
      <c r="C411" t="s">
        <v>7</v>
      </c>
      <c r="D411" s="19">
        <v>45434</v>
      </c>
      <c r="E411" t="s">
        <v>18</v>
      </c>
    </row>
    <row r="412" spans="1:5">
      <c r="A412" t="s">
        <v>654</v>
      </c>
      <c r="B412" t="s">
        <v>117</v>
      </c>
      <c r="C412" t="s">
        <v>38</v>
      </c>
      <c r="D412" s="19">
        <v>45896</v>
      </c>
      <c r="E412" t="s">
        <v>8</v>
      </c>
    </row>
    <row r="413" spans="1:5">
      <c r="A413" t="s">
        <v>655</v>
      </c>
      <c r="B413" t="s">
        <v>191</v>
      </c>
      <c r="C413" t="s">
        <v>21</v>
      </c>
      <c r="D413" s="19">
        <v>45764</v>
      </c>
      <c r="E413" t="s">
        <v>8</v>
      </c>
    </row>
    <row r="414" spans="1:5">
      <c r="A414" t="s">
        <v>656</v>
      </c>
      <c r="B414" t="s">
        <v>239</v>
      </c>
      <c r="C414" t="s">
        <v>7</v>
      </c>
      <c r="D414" s="19">
        <v>45708</v>
      </c>
      <c r="E414" t="s">
        <v>18</v>
      </c>
    </row>
    <row r="415" spans="1:5">
      <c r="A415" t="s">
        <v>657</v>
      </c>
      <c r="B415" t="s">
        <v>301</v>
      </c>
      <c r="C415" t="s">
        <v>38</v>
      </c>
      <c r="D415" s="19">
        <v>45596</v>
      </c>
      <c r="E415" t="s">
        <v>18</v>
      </c>
    </row>
    <row r="416" spans="1:5">
      <c r="A416" t="s">
        <v>658</v>
      </c>
      <c r="B416" t="s">
        <v>299</v>
      </c>
      <c r="C416" t="s">
        <v>29</v>
      </c>
      <c r="D416" s="19">
        <v>45788</v>
      </c>
      <c r="E416" t="s">
        <v>12</v>
      </c>
    </row>
    <row r="417" spans="1:5">
      <c r="A417" t="s">
        <v>659</v>
      </c>
      <c r="B417" t="s">
        <v>10</v>
      </c>
      <c r="C417" t="s">
        <v>38</v>
      </c>
      <c r="D417" s="19">
        <v>45582</v>
      </c>
      <c r="E417" t="s">
        <v>18</v>
      </c>
    </row>
    <row r="418" spans="1:5">
      <c r="A418" t="s">
        <v>660</v>
      </c>
      <c r="B418" t="s">
        <v>661</v>
      </c>
      <c r="C418" t="s">
        <v>56</v>
      </c>
      <c r="D418" s="19">
        <v>45393</v>
      </c>
      <c r="E418" t="s">
        <v>18</v>
      </c>
    </row>
    <row r="419" spans="1:5">
      <c r="A419" t="s">
        <v>662</v>
      </c>
      <c r="B419" t="s">
        <v>68</v>
      </c>
      <c r="C419" t="s">
        <v>11</v>
      </c>
      <c r="D419" s="19">
        <v>45558</v>
      </c>
      <c r="E419" t="s">
        <v>12</v>
      </c>
    </row>
    <row r="420" spans="1:5">
      <c r="A420" t="s">
        <v>663</v>
      </c>
      <c r="B420" t="s">
        <v>664</v>
      </c>
      <c r="C420" t="s">
        <v>17</v>
      </c>
      <c r="D420" s="19">
        <v>45913</v>
      </c>
      <c r="E420" t="s">
        <v>18</v>
      </c>
    </row>
    <row r="421" spans="1:5">
      <c r="A421" t="s">
        <v>665</v>
      </c>
      <c r="B421" t="s">
        <v>70</v>
      </c>
      <c r="C421" t="s">
        <v>24</v>
      </c>
      <c r="D421" s="19">
        <v>45294</v>
      </c>
      <c r="E421" t="s">
        <v>8</v>
      </c>
    </row>
    <row r="422" spans="1:5">
      <c r="A422" t="s">
        <v>666</v>
      </c>
      <c r="B422" t="s">
        <v>265</v>
      </c>
      <c r="C422" t="s">
        <v>24</v>
      </c>
      <c r="D422" s="19">
        <v>45376</v>
      </c>
      <c r="E422" t="s">
        <v>18</v>
      </c>
    </row>
    <row r="423" spans="1:5">
      <c r="A423" t="s">
        <v>667</v>
      </c>
      <c r="B423" t="s">
        <v>625</v>
      </c>
      <c r="C423" t="s">
        <v>44</v>
      </c>
      <c r="D423" s="19">
        <v>45619</v>
      </c>
      <c r="E423" t="s">
        <v>18</v>
      </c>
    </row>
    <row r="424" spans="1:5">
      <c r="A424" t="s">
        <v>668</v>
      </c>
      <c r="B424" t="s">
        <v>476</v>
      </c>
      <c r="C424" t="s">
        <v>21</v>
      </c>
      <c r="D424" s="19">
        <v>45741</v>
      </c>
      <c r="E424" t="s">
        <v>18</v>
      </c>
    </row>
    <row r="425" spans="1:5">
      <c r="A425" t="s">
        <v>669</v>
      </c>
      <c r="B425" t="s">
        <v>207</v>
      </c>
      <c r="C425" t="s">
        <v>113</v>
      </c>
      <c r="D425" s="19">
        <v>45745</v>
      </c>
      <c r="E425" t="s">
        <v>12</v>
      </c>
    </row>
    <row r="426" spans="1:5">
      <c r="A426" t="s">
        <v>670</v>
      </c>
      <c r="B426" t="s">
        <v>671</v>
      </c>
      <c r="C426" t="s">
        <v>11</v>
      </c>
      <c r="D426" s="19">
        <v>45920</v>
      </c>
      <c r="E426" t="s">
        <v>18</v>
      </c>
    </row>
    <row r="427" spans="1:5">
      <c r="A427" t="s">
        <v>672</v>
      </c>
      <c r="B427" t="s">
        <v>285</v>
      </c>
      <c r="C427" t="s">
        <v>113</v>
      </c>
      <c r="D427" s="19">
        <v>45512</v>
      </c>
      <c r="E427" t="s">
        <v>12</v>
      </c>
    </row>
    <row r="428" spans="1:5">
      <c r="A428" t="s">
        <v>673</v>
      </c>
      <c r="B428" t="s">
        <v>674</v>
      </c>
      <c r="C428" t="s">
        <v>17</v>
      </c>
      <c r="D428" s="19">
        <v>45445</v>
      </c>
      <c r="E428" t="s">
        <v>18</v>
      </c>
    </row>
    <row r="429" spans="1:5">
      <c r="A429" t="s">
        <v>675</v>
      </c>
      <c r="B429" t="s">
        <v>676</v>
      </c>
      <c r="C429" t="s">
        <v>38</v>
      </c>
      <c r="D429" s="19">
        <v>45956</v>
      </c>
      <c r="E429" t="s">
        <v>12</v>
      </c>
    </row>
    <row r="430" spans="1:5">
      <c r="A430" t="s">
        <v>677</v>
      </c>
      <c r="B430" t="s">
        <v>678</v>
      </c>
      <c r="C430" t="s">
        <v>24</v>
      </c>
      <c r="D430" s="19">
        <v>45303</v>
      </c>
      <c r="E430" t="s">
        <v>18</v>
      </c>
    </row>
    <row r="431" spans="1:5">
      <c r="A431" t="s">
        <v>679</v>
      </c>
      <c r="B431" t="s">
        <v>23</v>
      </c>
      <c r="C431" t="s">
        <v>17</v>
      </c>
      <c r="D431" s="19">
        <v>45424</v>
      </c>
      <c r="E431" t="s">
        <v>18</v>
      </c>
    </row>
    <row r="432" spans="1:5">
      <c r="A432" t="s">
        <v>680</v>
      </c>
      <c r="B432" t="s">
        <v>681</v>
      </c>
      <c r="C432" t="s">
        <v>38</v>
      </c>
      <c r="D432" s="19">
        <v>45595</v>
      </c>
      <c r="E432" t="s">
        <v>12</v>
      </c>
    </row>
    <row r="433" spans="1:5">
      <c r="A433" t="s">
        <v>682</v>
      </c>
      <c r="B433" t="s">
        <v>661</v>
      </c>
      <c r="C433" t="s">
        <v>24</v>
      </c>
      <c r="D433" s="19">
        <v>45584</v>
      </c>
      <c r="E433" t="s">
        <v>18</v>
      </c>
    </row>
    <row r="434" spans="1:5">
      <c r="A434" t="s">
        <v>683</v>
      </c>
      <c r="B434" t="s">
        <v>48</v>
      </c>
      <c r="C434" t="s">
        <v>38</v>
      </c>
      <c r="D434" s="19">
        <v>45591</v>
      </c>
      <c r="E434" t="s">
        <v>18</v>
      </c>
    </row>
    <row r="435" spans="1:5">
      <c r="A435" t="s">
        <v>684</v>
      </c>
      <c r="B435" t="s">
        <v>357</v>
      </c>
      <c r="C435" t="s">
        <v>21</v>
      </c>
      <c r="D435" s="19">
        <v>45334</v>
      </c>
      <c r="E435" t="s">
        <v>8</v>
      </c>
    </row>
    <row r="436" spans="1:5">
      <c r="A436" t="s">
        <v>685</v>
      </c>
      <c r="B436" t="s">
        <v>686</v>
      </c>
      <c r="C436" t="s">
        <v>11</v>
      </c>
      <c r="D436" s="19">
        <v>45634</v>
      </c>
      <c r="E436" t="s">
        <v>18</v>
      </c>
    </row>
    <row r="437" spans="1:5">
      <c r="A437" t="s">
        <v>687</v>
      </c>
      <c r="B437" t="s">
        <v>26</v>
      </c>
      <c r="C437" t="s">
        <v>7</v>
      </c>
      <c r="D437" s="19">
        <v>45617</v>
      </c>
      <c r="E437" t="s">
        <v>12</v>
      </c>
    </row>
    <row r="438" spans="1:5">
      <c r="A438" t="s">
        <v>688</v>
      </c>
      <c r="B438" t="s">
        <v>26</v>
      </c>
      <c r="C438" t="s">
        <v>53</v>
      </c>
      <c r="D438" s="19">
        <v>45789</v>
      </c>
      <c r="E438" t="s">
        <v>18</v>
      </c>
    </row>
    <row r="439" spans="1:5">
      <c r="A439" t="s">
        <v>689</v>
      </c>
      <c r="B439" t="s">
        <v>121</v>
      </c>
      <c r="C439" t="s">
        <v>29</v>
      </c>
      <c r="D439" s="19">
        <v>45655</v>
      </c>
      <c r="E439" t="s">
        <v>12</v>
      </c>
    </row>
    <row r="440" spans="1:5">
      <c r="A440" t="s">
        <v>690</v>
      </c>
      <c r="B440" t="s">
        <v>478</v>
      </c>
      <c r="C440" t="s">
        <v>17</v>
      </c>
      <c r="D440" s="19">
        <v>45718</v>
      </c>
      <c r="E440" t="s">
        <v>18</v>
      </c>
    </row>
    <row r="441" spans="1:5">
      <c r="A441" t="s">
        <v>691</v>
      </c>
      <c r="B441" t="s">
        <v>692</v>
      </c>
      <c r="C441" t="s">
        <v>17</v>
      </c>
      <c r="D441" s="19">
        <v>45312</v>
      </c>
      <c r="E441" t="s">
        <v>18</v>
      </c>
    </row>
    <row r="442" spans="1:5">
      <c r="A442" t="s">
        <v>693</v>
      </c>
      <c r="B442" t="s">
        <v>674</v>
      </c>
      <c r="C442" t="s">
        <v>53</v>
      </c>
      <c r="D442" s="19">
        <v>45698</v>
      </c>
      <c r="E442" t="s">
        <v>8</v>
      </c>
    </row>
    <row r="443" spans="1:5">
      <c r="A443" t="s">
        <v>694</v>
      </c>
      <c r="B443" t="s">
        <v>695</v>
      </c>
      <c r="C443" t="s">
        <v>7</v>
      </c>
      <c r="D443" s="19">
        <v>45910</v>
      </c>
      <c r="E443" t="s">
        <v>12</v>
      </c>
    </row>
    <row r="444" spans="1:5">
      <c r="A444" t="s">
        <v>696</v>
      </c>
      <c r="B444" t="s">
        <v>664</v>
      </c>
      <c r="C444" t="s">
        <v>41</v>
      </c>
      <c r="D444" s="19">
        <v>45627</v>
      </c>
      <c r="E444" t="s">
        <v>18</v>
      </c>
    </row>
    <row r="445" spans="1:5">
      <c r="A445" t="s">
        <v>697</v>
      </c>
      <c r="B445" t="s">
        <v>485</v>
      </c>
      <c r="C445" t="s">
        <v>56</v>
      </c>
      <c r="D445" s="19">
        <v>45408</v>
      </c>
      <c r="E445" t="s">
        <v>18</v>
      </c>
    </row>
    <row r="446" spans="1:5">
      <c r="A446" t="s">
        <v>698</v>
      </c>
      <c r="B446" t="s">
        <v>225</v>
      </c>
      <c r="C446" t="s">
        <v>21</v>
      </c>
      <c r="D446" s="19">
        <v>45415</v>
      </c>
      <c r="E446" t="s">
        <v>8</v>
      </c>
    </row>
    <row r="447" spans="1:5">
      <c r="A447" t="s">
        <v>699</v>
      </c>
      <c r="B447" t="s">
        <v>464</v>
      </c>
      <c r="C447" t="s">
        <v>21</v>
      </c>
      <c r="D447" s="19">
        <v>45690</v>
      </c>
      <c r="E447" t="s">
        <v>18</v>
      </c>
    </row>
    <row r="448" spans="1:5">
      <c r="A448" t="s">
        <v>700</v>
      </c>
      <c r="B448" t="s">
        <v>205</v>
      </c>
      <c r="C448" t="s">
        <v>53</v>
      </c>
      <c r="D448" s="19">
        <v>46006</v>
      </c>
      <c r="E448" t="s">
        <v>12</v>
      </c>
    </row>
    <row r="449" spans="1:5">
      <c r="A449" t="s">
        <v>701</v>
      </c>
      <c r="B449" t="s">
        <v>501</v>
      </c>
      <c r="C449" t="s">
        <v>113</v>
      </c>
      <c r="D449" s="19">
        <v>45342</v>
      </c>
      <c r="E449" t="s">
        <v>12</v>
      </c>
    </row>
    <row r="450" spans="1:5">
      <c r="A450" t="s">
        <v>702</v>
      </c>
      <c r="B450" t="s">
        <v>66</v>
      </c>
      <c r="C450" t="s">
        <v>38</v>
      </c>
      <c r="D450" s="19">
        <v>45615</v>
      </c>
      <c r="E450" t="s">
        <v>18</v>
      </c>
    </row>
    <row r="451" spans="1:5">
      <c r="A451" t="s">
        <v>703</v>
      </c>
      <c r="B451" t="s">
        <v>605</v>
      </c>
      <c r="C451" t="s">
        <v>56</v>
      </c>
      <c r="D451" s="19">
        <v>45432</v>
      </c>
      <c r="E451" t="s">
        <v>18</v>
      </c>
    </row>
    <row r="452" spans="1:5">
      <c r="A452" t="s">
        <v>704</v>
      </c>
      <c r="B452" t="s">
        <v>705</v>
      </c>
      <c r="C452" t="s">
        <v>11</v>
      </c>
      <c r="D452" s="19">
        <v>45761</v>
      </c>
      <c r="E452" t="s">
        <v>12</v>
      </c>
    </row>
    <row r="453" spans="1:5">
      <c r="A453" t="s">
        <v>706</v>
      </c>
      <c r="B453" t="s">
        <v>241</v>
      </c>
      <c r="C453" t="s">
        <v>11</v>
      </c>
      <c r="D453" s="19">
        <v>45625</v>
      </c>
      <c r="E453" t="s">
        <v>18</v>
      </c>
    </row>
    <row r="454" spans="1:5">
      <c r="A454" t="s">
        <v>707</v>
      </c>
      <c r="B454" t="s">
        <v>101</v>
      </c>
      <c r="C454" t="s">
        <v>53</v>
      </c>
      <c r="D454" s="19">
        <v>45664</v>
      </c>
      <c r="E454" t="s">
        <v>18</v>
      </c>
    </row>
    <row r="455" spans="1:5">
      <c r="A455" t="s">
        <v>708</v>
      </c>
      <c r="B455" t="s">
        <v>207</v>
      </c>
      <c r="C455" t="s">
        <v>21</v>
      </c>
      <c r="D455" s="19">
        <v>45855</v>
      </c>
      <c r="E455" t="s">
        <v>8</v>
      </c>
    </row>
    <row r="456" spans="1:5">
      <c r="A456" t="s">
        <v>709</v>
      </c>
      <c r="B456" t="s">
        <v>710</v>
      </c>
      <c r="C456" t="s">
        <v>11</v>
      </c>
      <c r="D456" s="19">
        <v>45785</v>
      </c>
      <c r="E456" t="s">
        <v>18</v>
      </c>
    </row>
    <row r="457" spans="1:5">
      <c r="A457" t="s">
        <v>711</v>
      </c>
      <c r="B457" t="s">
        <v>712</v>
      </c>
      <c r="C457" t="s">
        <v>41</v>
      </c>
      <c r="D457" s="19">
        <v>45830</v>
      </c>
      <c r="E457" t="s">
        <v>12</v>
      </c>
    </row>
    <row r="458" spans="1:5">
      <c r="A458" t="s">
        <v>713</v>
      </c>
      <c r="B458" t="s">
        <v>303</v>
      </c>
      <c r="C458" t="s">
        <v>17</v>
      </c>
      <c r="D458" s="19">
        <v>45960</v>
      </c>
      <c r="E458" t="s">
        <v>18</v>
      </c>
    </row>
    <row r="459" spans="1:5">
      <c r="A459" t="s">
        <v>714</v>
      </c>
      <c r="B459" t="s">
        <v>715</v>
      </c>
      <c r="C459" t="s">
        <v>44</v>
      </c>
      <c r="D459" s="19">
        <v>45447</v>
      </c>
      <c r="E459" t="s">
        <v>18</v>
      </c>
    </row>
    <row r="460" spans="1:5">
      <c r="A460" t="s">
        <v>716</v>
      </c>
      <c r="B460" t="s">
        <v>717</v>
      </c>
      <c r="C460" t="s">
        <v>29</v>
      </c>
      <c r="D460" s="19">
        <v>45582</v>
      </c>
      <c r="E460" t="s">
        <v>18</v>
      </c>
    </row>
    <row r="461" spans="1:5">
      <c r="A461" t="s">
        <v>718</v>
      </c>
      <c r="B461" t="s">
        <v>719</v>
      </c>
      <c r="C461" t="s">
        <v>53</v>
      </c>
      <c r="D461" s="19">
        <v>45939</v>
      </c>
      <c r="E461" t="s">
        <v>18</v>
      </c>
    </row>
    <row r="462" spans="1:5">
      <c r="A462" t="s">
        <v>720</v>
      </c>
      <c r="B462" t="s">
        <v>348</v>
      </c>
      <c r="C462" t="s">
        <v>113</v>
      </c>
      <c r="D462" s="19">
        <v>45435</v>
      </c>
      <c r="E462" t="s">
        <v>18</v>
      </c>
    </row>
    <row r="463" spans="1:5">
      <c r="A463" t="s">
        <v>721</v>
      </c>
      <c r="B463" t="s">
        <v>678</v>
      </c>
      <c r="C463" t="s">
        <v>38</v>
      </c>
      <c r="D463" s="19">
        <v>45397</v>
      </c>
      <c r="E463" t="s">
        <v>18</v>
      </c>
    </row>
    <row r="464" spans="1:5">
      <c r="A464" t="s">
        <v>722</v>
      </c>
      <c r="B464" t="s">
        <v>723</v>
      </c>
      <c r="C464" t="s">
        <v>29</v>
      </c>
      <c r="D464" s="19">
        <v>45711</v>
      </c>
      <c r="E464" t="s">
        <v>12</v>
      </c>
    </row>
    <row r="465" spans="1:5">
      <c r="A465" t="s">
        <v>724</v>
      </c>
      <c r="B465" t="s">
        <v>20</v>
      </c>
      <c r="C465" t="s">
        <v>38</v>
      </c>
      <c r="D465" s="19">
        <v>45961</v>
      </c>
      <c r="E465" t="s">
        <v>18</v>
      </c>
    </row>
    <row r="466" spans="1:5">
      <c r="A466" t="s">
        <v>725</v>
      </c>
      <c r="B466" t="s">
        <v>252</v>
      </c>
      <c r="C466" t="s">
        <v>24</v>
      </c>
      <c r="D466" s="19">
        <v>45949</v>
      </c>
      <c r="E466" t="s">
        <v>18</v>
      </c>
    </row>
    <row r="467" spans="1:5">
      <c r="A467" t="s">
        <v>726</v>
      </c>
      <c r="B467" t="s">
        <v>723</v>
      </c>
      <c r="C467" t="s">
        <v>29</v>
      </c>
      <c r="D467" s="19">
        <v>45293</v>
      </c>
      <c r="E467" t="s">
        <v>18</v>
      </c>
    </row>
    <row r="468" spans="1:5">
      <c r="A468" t="s">
        <v>727</v>
      </c>
      <c r="B468" t="s">
        <v>70</v>
      </c>
      <c r="C468" t="s">
        <v>44</v>
      </c>
      <c r="D468" s="19">
        <v>45880</v>
      </c>
      <c r="E468" t="s">
        <v>18</v>
      </c>
    </row>
    <row r="469" spans="1:5">
      <c r="A469" t="s">
        <v>728</v>
      </c>
      <c r="B469" t="s">
        <v>557</v>
      </c>
      <c r="C469" t="s">
        <v>21</v>
      </c>
      <c r="D469" s="19">
        <v>45935</v>
      </c>
      <c r="E469" t="s">
        <v>18</v>
      </c>
    </row>
    <row r="470" spans="1:5">
      <c r="A470" t="s">
        <v>729</v>
      </c>
      <c r="B470" t="s">
        <v>333</v>
      </c>
      <c r="C470" t="s">
        <v>41</v>
      </c>
      <c r="D470" s="19">
        <v>45381</v>
      </c>
      <c r="E470" t="s">
        <v>18</v>
      </c>
    </row>
    <row r="471" spans="1:5">
      <c r="A471" t="s">
        <v>730</v>
      </c>
      <c r="B471" t="s">
        <v>661</v>
      </c>
      <c r="C471" t="s">
        <v>17</v>
      </c>
      <c r="D471" s="19">
        <v>45636</v>
      </c>
      <c r="E471" t="s">
        <v>18</v>
      </c>
    </row>
    <row r="472" spans="1:5">
      <c r="A472" t="s">
        <v>731</v>
      </c>
      <c r="B472" t="s">
        <v>324</v>
      </c>
      <c r="C472" t="s">
        <v>17</v>
      </c>
      <c r="D472" s="19">
        <v>45641</v>
      </c>
      <c r="E472" t="s">
        <v>18</v>
      </c>
    </row>
    <row r="473" spans="1:5">
      <c r="A473" t="s">
        <v>732</v>
      </c>
      <c r="B473" t="s">
        <v>360</v>
      </c>
      <c r="C473" t="s">
        <v>41</v>
      </c>
      <c r="D473" s="19">
        <v>45750</v>
      </c>
      <c r="E473" t="s">
        <v>18</v>
      </c>
    </row>
    <row r="474" spans="1:5">
      <c r="A474" t="s">
        <v>733</v>
      </c>
      <c r="B474" t="s">
        <v>494</v>
      </c>
      <c r="C474" t="s">
        <v>56</v>
      </c>
      <c r="D474" s="19">
        <v>45554</v>
      </c>
      <c r="E474" t="s">
        <v>12</v>
      </c>
    </row>
    <row r="475" spans="1:5">
      <c r="A475" t="s">
        <v>734</v>
      </c>
      <c r="B475" t="s">
        <v>40</v>
      </c>
      <c r="C475" t="s">
        <v>24</v>
      </c>
      <c r="D475" s="19">
        <v>45642</v>
      </c>
      <c r="E475" t="s">
        <v>18</v>
      </c>
    </row>
    <row r="476" spans="1:5">
      <c r="A476" t="s">
        <v>735</v>
      </c>
      <c r="B476" t="s">
        <v>618</v>
      </c>
      <c r="C476" t="s">
        <v>38</v>
      </c>
      <c r="D476" s="19">
        <v>45399</v>
      </c>
      <c r="E476" t="s">
        <v>18</v>
      </c>
    </row>
    <row r="477" spans="1:5">
      <c r="A477" t="s">
        <v>736</v>
      </c>
      <c r="B477" t="s">
        <v>55</v>
      </c>
      <c r="C477" t="s">
        <v>44</v>
      </c>
      <c r="D477" s="19">
        <v>45877</v>
      </c>
      <c r="E477" t="s">
        <v>12</v>
      </c>
    </row>
    <row r="478" spans="1:5">
      <c r="A478" t="s">
        <v>737</v>
      </c>
      <c r="B478" t="s">
        <v>476</v>
      </c>
      <c r="C478" t="s">
        <v>11</v>
      </c>
      <c r="D478" s="19">
        <v>45330</v>
      </c>
      <c r="E478" t="s">
        <v>18</v>
      </c>
    </row>
    <row r="479" spans="1:5">
      <c r="A479" t="s">
        <v>738</v>
      </c>
      <c r="B479" t="s">
        <v>297</v>
      </c>
      <c r="C479" t="s">
        <v>29</v>
      </c>
      <c r="D479" s="19">
        <v>45450</v>
      </c>
      <c r="E479" t="s">
        <v>8</v>
      </c>
    </row>
    <row r="480" spans="1:5">
      <c r="A480" t="s">
        <v>739</v>
      </c>
      <c r="B480" t="s">
        <v>557</v>
      </c>
      <c r="C480" t="s">
        <v>24</v>
      </c>
      <c r="D480" s="19">
        <v>45874</v>
      </c>
      <c r="E480" t="s">
        <v>18</v>
      </c>
    </row>
    <row r="481" spans="1:5">
      <c r="A481" t="s">
        <v>740</v>
      </c>
      <c r="B481" t="s">
        <v>741</v>
      </c>
      <c r="C481" t="s">
        <v>53</v>
      </c>
      <c r="D481" s="19">
        <v>45603</v>
      </c>
      <c r="E481" t="s">
        <v>18</v>
      </c>
    </row>
    <row r="482" spans="1:5">
      <c r="A482" t="s">
        <v>742</v>
      </c>
      <c r="B482" t="s">
        <v>383</v>
      </c>
      <c r="C482" t="s">
        <v>29</v>
      </c>
      <c r="D482" s="19">
        <v>45532</v>
      </c>
      <c r="E482" t="s">
        <v>18</v>
      </c>
    </row>
    <row r="483" spans="1:5">
      <c r="A483" t="s">
        <v>743</v>
      </c>
      <c r="B483" t="s">
        <v>351</v>
      </c>
      <c r="C483" t="s">
        <v>44</v>
      </c>
      <c r="D483" s="19">
        <v>45736</v>
      </c>
      <c r="E483" t="s">
        <v>18</v>
      </c>
    </row>
    <row r="484" spans="1:5">
      <c r="A484" t="s">
        <v>744</v>
      </c>
      <c r="B484" t="s">
        <v>115</v>
      </c>
      <c r="C484" t="s">
        <v>113</v>
      </c>
      <c r="D484" s="19">
        <v>45589</v>
      </c>
      <c r="E484" t="s">
        <v>12</v>
      </c>
    </row>
    <row r="485" spans="1:5">
      <c r="A485" t="s">
        <v>745</v>
      </c>
      <c r="B485" t="s">
        <v>671</v>
      </c>
      <c r="C485" t="s">
        <v>113</v>
      </c>
      <c r="D485" s="19">
        <v>45327</v>
      </c>
      <c r="E485" t="s">
        <v>18</v>
      </c>
    </row>
    <row r="486" spans="1:5">
      <c r="A486" t="s">
        <v>746</v>
      </c>
      <c r="B486" t="s">
        <v>199</v>
      </c>
      <c r="C486" t="s">
        <v>24</v>
      </c>
      <c r="D486" s="19">
        <v>45375</v>
      </c>
      <c r="E486" t="s">
        <v>8</v>
      </c>
    </row>
    <row r="487" spans="1:5">
      <c r="A487" t="s">
        <v>747</v>
      </c>
      <c r="B487" t="s">
        <v>335</v>
      </c>
      <c r="C487" t="s">
        <v>21</v>
      </c>
      <c r="D487" s="19">
        <v>45743</v>
      </c>
      <c r="E487" t="s">
        <v>18</v>
      </c>
    </row>
    <row r="488" spans="1:5">
      <c r="A488" t="s">
        <v>748</v>
      </c>
      <c r="B488" t="s">
        <v>749</v>
      </c>
      <c r="C488" t="s">
        <v>44</v>
      </c>
      <c r="D488" s="19">
        <v>45676</v>
      </c>
      <c r="E488" t="s">
        <v>18</v>
      </c>
    </row>
    <row r="489" spans="1:5">
      <c r="A489" t="s">
        <v>750</v>
      </c>
      <c r="B489" t="s">
        <v>751</v>
      </c>
      <c r="C489" t="s">
        <v>44</v>
      </c>
      <c r="D489" s="19">
        <v>45463</v>
      </c>
      <c r="E489" t="s">
        <v>18</v>
      </c>
    </row>
    <row r="490" spans="1:5">
      <c r="A490" t="s">
        <v>752</v>
      </c>
      <c r="B490" t="s">
        <v>753</v>
      </c>
      <c r="C490" t="s">
        <v>41</v>
      </c>
      <c r="D490" s="19">
        <v>45667</v>
      </c>
      <c r="E490" t="s">
        <v>18</v>
      </c>
    </row>
    <row r="491" spans="1:5">
      <c r="A491" t="s">
        <v>754</v>
      </c>
      <c r="B491" t="s">
        <v>485</v>
      </c>
      <c r="C491" t="s">
        <v>21</v>
      </c>
      <c r="D491" s="19">
        <v>45976</v>
      </c>
      <c r="E491" t="s">
        <v>18</v>
      </c>
    </row>
    <row r="492" spans="1:5">
      <c r="A492" t="s">
        <v>755</v>
      </c>
      <c r="B492" t="s">
        <v>582</v>
      </c>
      <c r="C492" t="s">
        <v>38</v>
      </c>
      <c r="D492" s="19">
        <v>45653</v>
      </c>
      <c r="E492" t="s">
        <v>12</v>
      </c>
    </row>
    <row r="493" spans="1:5">
      <c r="A493" t="s">
        <v>756</v>
      </c>
      <c r="B493" t="s">
        <v>84</v>
      </c>
      <c r="C493" t="s">
        <v>38</v>
      </c>
      <c r="D493" s="19">
        <v>45850</v>
      </c>
      <c r="E493" t="s">
        <v>12</v>
      </c>
    </row>
    <row r="494" spans="1:5">
      <c r="A494" t="s">
        <v>757</v>
      </c>
      <c r="B494" t="s">
        <v>309</v>
      </c>
      <c r="C494" t="s">
        <v>11</v>
      </c>
      <c r="D494" s="19">
        <v>45432</v>
      </c>
      <c r="E494" t="s">
        <v>18</v>
      </c>
    </row>
    <row r="495" spans="1:5">
      <c r="A495" t="s">
        <v>758</v>
      </c>
      <c r="B495" t="s">
        <v>759</v>
      </c>
      <c r="C495" t="s">
        <v>17</v>
      </c>
      <c r="D495" s="19">
        <v>45409</v>
      </c>
      <c r="E495" t="s">
        <v>12</v>
      </c>
    </row>
    <row r="496" spans="1:5">
      <c r="A496" t="s">
        <v>760</v>
      </c>
      <c r="B496" t="s">
        <v>61</v>
      </c>
      <c r="C496" t="s">
        <v>113</v>
      </c>
      <c r="D496" s="19">
        <v>45568</v>
      </c>
      <c r="E496" t="s">
        <v>8</v>
      </c>
    </row>
    <row r="497" spans="1:5">
      <c r="A497" t="s">
        <v>761</v>
      </c>
      <c r="B497" t="s">
        <v>121</v>
      </c>
      <c r="C497" t="s">
        <v>53</v>
      </c>
      <c r="D497" s="19">
        <v>46017</v>
      </c>
      <c r="E497" t="s">
        <v>8</v>
      </c>
    </row>
    <row r="498" spans="1:5">
      <c r="A498" t="s">
        <v>762</v>
      </c>
      <c r="B498" t="s">
        <v>99</v>
      </c>
      <c r="C498" t="s">
        <v>38</v>
      </c>
      <c r="D498" s="19">
        <v>45511</v>
      </c>
      <c r="E498" t="s">
        <v>18</v>
      </c>
    </row>
    <row r="499" spans="1:5">
      <c r="A499" t="s">
        <v>763</v>
      </c>
      <c r="B499" t="s">
        <v>26</v>
      </c>
      <c r="C499" t="s">
        <v>21</v>
      </c>
      <c r="D499" s="19">
        <v>45317</v>
      </c>
      <c r="E499" t="s">
        <v>12</v>
      </c>
    </row>
    <row r="500" spans="1:5">
      <c r="A500" t="s">
        <v>764</v>
      </c>
      <c r="B500" t="s">
        <v>35</v>
      </c>
      <c r="C500" t="s">
        <v>44</v>
      </c>
      <c r="D500" s="19">
        <v>45812</v>
      </c>
      <c r="E500" t="s">
        <v>18</v>
      </c>
    </row>
    <row r="501" spans="1:5">
      <c r="A501" t="s">
        <v>765</v>
      </c>
      <c r="B501" t="s">
        <v>209</v>
      </c>
      <c r="C501" t="s">
        <v>53</v>
      </c>
      <c r="D501" s="19">
        <v>45301</v>
      </c>
      <c r="E501" t="s">
        <v>8</v>
      </c>
    </row>
    <row r="502" spans="1:5">
      <c r="A502" t="s">
        <v>766</v>
      </c>
      <c r="B502" t="s">
        <v>767</v>
      </c>
      <c r="C502" t="s">
        <v>7</v>
      </c>
      <c r="D502" s="19">
        <v>45669</v>
      </c>
      <c r="E502" t="s">
        <v>18</v>
      </c>
    </row>
    <row r="503" spans="1:5">
      <c r="A503" t="s">
        <v>768</v>
      </c>
      <c r="B503" t="s">
        <v>383</v>
      </c>
      <c r="C503" t="s">
        <v>38</v>
      </c>
      <c r="D503" s="19">
        <v>45924</v>
      </c>
      <c r="E503" t="s">
        <v>18</v>
      </c>
    </row>
    <row r="504" spans="1:5">
      <c r="A504" t="s">
        <v>769</v>
      </c>
      <c r="B504" t="s">
        <v>205</v>
      </c>
      <c r="C504" t="s">
        <v>44</v>
      </c>
      <c r="D504" s="19">
        <v>45928</v>
      </c>
      <c r="E504" t="s">
        <v>12</v>
      </c>
    </row>
    <row r="505" spans="1:5">
      <c r="A505" t="s">
        <v>770</v>
      </c>
      <c r="B505" t="s">
        <v>333</v>
      </c>
      <c r="C505" t="s">
        <v>38</v>
      </c>
      <c r="D505" s="19">
        <v>45973</v>
      </c>
      <c r="E505" t="s">
        <v>18</v>
      </c>
    </row>
    <row r="506" spans="1:5">
      <c r="A506" t="s">
        <v>771</v>
      </c>
      <c r="B506" t="s">
        <v>351</v>
      </c>
      <c r="C506" t="s">
        <v>113</v>
      </c>
      <c r="D506" s="19">
        <v>45875</v>
      </c>
      <c r="E506" t="s">
        <v>8</v>
      </c>
    </row>
    <row r="507" spans="1:5">
      <c r="A507" t="s">
        <v>772</v>
      </c>
      <c r="B507" t="s">
        <v>231</v>
      </c>
      <c r="C507" t="s">
        <v>7</v>
      </c>
      <c r="D507" s="19">
        <v>45443</v>
      </c>
      <c r="E507" t="s">
        <v>8</v>
      </c>
    </row>
    <row r="508" spans="1:5">
      <c r="A508" t="s">
        <v>773</v>
      </c>
      <c r="B508" t="s">
        <v>549</v>
      </c>
      <c r="C508" t="s">
        <v>29</v>
      </c>
      <c r="D508" s="19">
        <v>46011</v>
      </c>
      <c r="E508" t="s">
        <v>12</v>
      </c>
    </row>
    <row r="509" spans="1:5">
      <c r="A509" t="s">
        <v>774</v>
      </c>
      <c r="B509" t="s">
        <v>276</v>
      </c>
      <c r="C509" t="s">
        <v>38</v>
      </c>
      <c r="D509" s="19">
        <v>45340</v>
      </c>
      <c r="E509" t="s">
        <v>18</v>
      </c>
    </row>
    <row r="510" spans="1:5">
      <c r="A510" t="s">
        <v>775</v>
      </c>
      <c r="B510" t="s">
        <v>567</v>
      </c>
      <c r="C510" t="s">
        <v>21</v>
      </c>
      <c r="D510" s="19">
        <v>45445</v>
      </c>
      <c r="E510" t="s">
        <v>12</v>
      </c>
    </row>
    <row r="511" spans="1:5">
      <c r="A511" t="s">
        <v>776</v>
      </c>
      <c r="B511" t="s">
        <v>250</v>
      </c>
      <c r="C511" t="s">
        <v>38</v>
      </c>
      <c r="D511" s="19">
        <v>45584</v>
      </c>
      <c r="E511" t="s">
        <v>18</v>
      </c>
    </row>
    <row r="512" spans="1:5">
      <c r="A512" t="s">
        <v>777</v>
      </c>
      <c r="B512" t="s">
        <v>368</v>
      </c>
      <c r="C512" t="s">
        <v>17</v>
      </c>
      <c r="D512" s="19">
        <v>45871</v>
      </c>
      <c r="E512" t="s">
        <v>18</v>
      </c>
    </row>
    <row r="513" spans="1:5">
      <c r="A513" t="s">
        <v>778</v>
      </c>
      <c r="B513" t="s">
        <v>368</v>
      </c>
      <c r="C513" t="s">
        <v>53</v>
      </c>
      <c r="D513" s="19">
        <v>45341</v>
      </c>
      <c r="E513" t="s">
        <v>12</v>
      </c>
    </row>
    <row r="514" spans="1:5">
      <c r="A514" t="s">
        <v>779</v>
      </c>
      <c r="B514" t="s">
        <v>780</v>
      </c>
      <c r="C514" t="s">
        <v>53</v>
      </c>
      <c r="D514" s="19">
        <v>45955</v>
      </c>
      <c r="E514" t="s">
        <v>18</v>
      </c>
    </row>
    <row r="515" spans="1:5">
      <c r="A515" t="s">
        <v>781</v>
      </c>
      <c r="B515" t="s">
        <v>407</v>
      </c>
      <c r="C515" t="s">
        <v>113</v>
      </c>
      <c r="D515" s="19">
        <v>45822</v>
      </c>
      <c r="E515" t="s">
        <v>18</v>
      </c>
    </row>
    <row r="516" spans="1:5">
      <c r="A516" t="s">
        <v>782</v>
      </c>
      <c r="B516" t="s">
        <v>783</v>
      </c>
      <c r="C516" t="s">
        <v>21</v>
      </c>
      <c r="D516" s="19">
        <v>45903</v>
      </c>
      <c r="E516" t="s">
        <v>8</v>
      </c>
    </row>
    <row r="517" spans="1:5">
      <c r="A517" t="s">
        <v>784</v>
      </c>
      <c r="B517" t="s">
        <v>785</v>
      </c>
      <c r="C517" t="s">
        <v>7</v>
      </c>
      <c r="D517" s="19">
        <v>45351</v>
      </c>
      <c r="E517" t="s">
        <v>18</v>
      </c>
    </row>
    <row r="518" spans="1:5">
      <c r="A518" t="s">
        <v>786</v>
      </c>
      <c r="B518" t="s">
        <v>241</v>
      </c>
      <c r="C518" t="s">
        <v>41</v>
      </c>
      <c r="D518" s="19">
        <v>45458</v>
      </c>
      <c r="E518" t="s">
        <v>18</v>
      </c>
    </row>
    <row r="519" spans="1:5">
      <c r="A519" t="s">
        <v>787</v>
      </c>
      <c r="B519" t="s">
        <v>166</v>
      </c>
      <c r="C519" t="s">
        <v>21</v>
      </c>
      <c r="D519" s="19">
        <v>45493</v>
      </c>
      <c r="E519" t="s">
        <v>8</v>
      </c>
    </row>
    <row r="520" spans="1:5">
      <c r="A520" t="s">
        <v>788</v>
      </c>
      <c r="B520" t="s">
        <v>117</v>
      </c>
      <c r="C520" t="s">
        <v>53</v>
      </c>
      <c r="D520" s="19">
        <v>45437</v>
      </c>
      <c r="E520" t="s">
        <v>18</v>
      </c>
    </row>
    <row r="521" spans="1:5">
      <c r="A521" t="s">
        <v>789</v>
      </c>
      <c r="B521" t="s">
        <v>543</v>
      </c>
      <c r="C521" t="s">
        <v>17</v>
      </c>
      <c r="D521" s="19">
        <v>45967</v>
      </c>
      <c r="E521" t="s">
        <v>12</v>
      </c>
    </row>
    <row r="522" spans="1:5">
      <c r="A522" t="s">
        <v>790</v>
      </c>
      <c r="B522" t="s">
        <v>80</v>
      </c>
      <c r="C522" t="s">
        <v>29</v>
      </c>
      <c r="D522" s="19">
        <v>45730</v>
      </c>
      <c r="E522" t="s">
        <v>8</v>
      </c>
    </row>
    <row r="523" spans="1:5">
      <c r="A523" t="s">
        <v>791</v>
      </c>
      <c r="B523" t="s">
        <v>792</v>
      </c>
      <c r="C523" t="s">
        <v>113</v>
      </c>
      <c r="D523" s="19">
        <v>45533</v>
      </c>
      <c r="E523" t="s">
        <v>8</v>
      </c>
    </row>
    <row r="524" spans="1:5">
      <c r="A524" t="s">
        <v>793</v>
      </c>
      <c r="B524" t="s">
        <v>46</v>
      </c>
      <c r="C524" t="s">
        <v>41</v>
      </c>
      <c r="D524" s="19">
        <v>45872</v>
      </c>
      <c r="E524" t="s">
        <v>12</v>
      </c>
    </row>
    <row r="525" spans="1:5">
      <c r="A525" t="s">
        <v>794</v>
      </c>
      <c r="B525" t="s">
        <v>678</v>
      </c>
      <c r="C525" t="s">
        <v>17</v>
      </c>
      <c r="D525" s="19">
        <v>45978</v>
      </c>
      <c r="E525" t="s">
        <v>18</v>
      </c>
    </row>
    <row r="526" spans="1:5">
      <c r="A526" t="s">
        <v>795</v>
      </c>
      <c r="B526" t="s">
        <v>641</v>
      </c>
      <c r="C526" t="s">
        <v>7</v>
      </c>
      <c r="D526" s="19">
        <v>45852</v>
      </c>
      <c r="E526" t="s">
        <v>18</v>
      </c>
    </row>
    <row r="527" spans="1:5">
      <c r="A527" t="s">
        <v>796</v>
      </c>
      <c r="B527" t="s">
        <v>368</v>
      </c>
      <c r="C527" t="s">
        <v>7</v>
      </c>
      <c r="D527" s="19">
        <v>45774</v>
      </c>
      <c r="E527" t="s">
        <v>12</v>
      </c>
    </row>
    <row r="528" spans="1:5">
      <c r="A528" t="s">
        <v>797</v>
      </c>
      <c r="B528" t="s">
        <v>485</v>
      </c>
      <c r="C528" t="s">
        <v>17</v>
      </c>
      <c r="D528" s="19">
        <v>45399</v>
      </c>
      <c r="E528" t="s">
        <v>8</v>
      </c>
    </row>
    <row r="529" spans="1:5">
      <c r="A529" t="s">
        <v>798</v>
      </c>
      <c r="B529" t="s">
        <v>564</v>
      </c>
      <c r="C529" t="s">
        <v>24</v>
      </c>
      <c r="D529" s="19">
        <v>45517</v>
      </c>
      <c r="E529" t="s">
        <v>18</v>
      </c>
    </row>
    <row r="530" spans="1:5">
      <c r="A530" t="s">
        <v>799</v>
      </c>
      <c r="B530" t="s">
        <v>241</v>
      </c>
      <c r="C530" t="s">
        <v>113</v>
      </c>
      <c r="D530" s="19">
        <v>45964</v>
      </c>
      <c r="E530" t="s">
        <v>18</v>
      </c>
    </row>
    <row r="531" spans="1:5">
      <c r="A531" t="s">
        <v>800</v>
      </c>
      <c r="B531" t="s">
        <v>227</v>
      </c>
      <c r="C531" t="s">
        <v>21</v>
      </c>
      <c r="D531" s="19">
        <v>45922</v>
      </c>
      <c r="E531" t="s">
        <v>18</v>
      </c>
    </row>
    <row r="532" spans="1:5">
      <c r="A532" t="s">
        <v>801</v>
      </c>
      <c r="B532" t="s">
        <v>76</v>
      </c>
      <c r="C532" t="s">
        <v>44</v>
      </c>
      <c r="D532" s="19">
        <v>45952</v>
      </c>
      <c r="E532" t="s">
        <v>18</v>
      </c>
    </row>
    <row r="533" spans="1:5">
      <c r="A533" t="s">
        <v>802</v>
      </c>
      <c r="B533" t="s">
        <v>625</v>
      </c>
      <c r="C533" t="s">
        <v>29</v>
      </c>
      <c r="D533" s="19">
        <v>45953</v>
      </c>
      <c r="E533" t="s">
        <v>12</v>
      </c>
    </row>
    <row r="534" spans="1:5">
      <c r="A534" t="s">
        <v>803</v>
      </c>
      <c r="B534" t="s">
        <v>90</v>
      </c>
      <c r="C534" t="s">
        <v>44</v>
      </c>
      <c r="D534" s="19">
        <v>45723</v>
      </c>
      <c r="E534" t="s">
        <v>18</v>
      </c>
    </row>
    <row r="535" spans="1:5">
      <c r="A535" t="s">
        <v>804</v>
      </c>
      <c r="B535" t="s">
        <v>331</v>
      </c>
      <c r="C535" t="s">
        <v>21</v>
      </c>
      <c r="D535" s="19">
        <v>45946</v>
      </c>
      <c r="E535" t="s">
        <v>8</v>
      </c>
    </row>
    <row r="536" spans="1:5">
      <c r="A536" t="s">
        <v>805</v>
      </c>
      <c r="B536" t="s">
        <v>806</v>
      </c>
      <c r="C536" t="s">
        <v>21</v>
      </c>
      <c r="D536" s="19">
        <v>45710</v>
      </c>
      <c r="E536" t="s">
        <v>12</v>
      </c>
    </row>
    <row r="537" spans="1:5">
      <c r="A537" t="s">
        <v>807</v>
      </c>
      <c r="B537" t="s">
        <v>218</v>
      </c>
      <c r="C537" t="s">
        <v>113</v>
      </c>
      <c r="D537" s="19">
        <v>45746</v>
      </c>
      <c r="E537" t="s">
        <v>18</v>
      </c>
    </row>
    <row r="538" spans="1:5">
      <c r="A538" t="s">
        <v>808</v>
      </c>
      <c r="B538" t="s">
        <v>121</v>
      </c>
      <c r="C538" t="s">
        <v>21</v>
      </c>
      <c r="D538" s="19">
        <v>45451</v>
      </c>
      <c r="E538" t="s">
        <v>12</v>
      </c>
    </row>
    <row r="539" spans="1:5">
      <c r="A539" t="s">
        <v>809</v>
      </c>
      <c r="B539" t="s">
        <v>287</v>
      </c>
      <c r="C539" t="s">
        <v>53</v>
      </c>
      <c r="D539" s="19">
        <v>45814</v>
      </c>
      <c r="E539" t="s">
        <v>18</v>
      </c>
    </row>
    <row r="540" spans="1:5">
      <c r="A540" t="s">
        <v>810</v>
      </c>
      <c r="B540" t="s">
        <v>193</v>
      </c>
      <c r="C540" t="s">
        <v>24</v>
      </c>
      <c r="D540" s="19">
        <v>45941</v>
      </c>
      <c r="E540" t="s">
        <v>18</v>
      </c>
    </row>
    <row r="541" spans="1:5">
      <c r="A541" t="s">
        <v>811</v>
      </c>
      <c r="B541" t="s">
        <v>335</v>
      </c>
      <c r="C541" t="s">
        <v>41</v>
      </c>
      <c r="D541" s="19">
        <v>45881</v>
      </c>
      <c r="E541" t="s">
        <v>12</v>
      </c>
    </row>
    <row r="542" spans="1:5">
      <c r="A542" t="s">
        <v>812</v>
      </c>
      <c r="B542" t="s">
        <v>424</v>
      </c>
      <c r="C542" t="s">
        <v>21</v>
      </c>
      <c r="D542" s="19">
        <v>45368</v>
      </c>
      <c r="E542" t="s">
        <v>12</v>
      </c>
    </row>
    <row r="543" spans="1:5">
      <c r="A543" t="s">
        <v>813</v>
      </c>
      <c r="B543" t="s">
        <v>58</v>
      </c>
      <c r="C543" t="s">
        <v>44</v>
      </c>
      <c r="D543" s="19">
        <v>45800</v>
      </c>
      <c r="E543" t="s">
        <v>12</v>
      </c>
    </row>
    <row r="544" spans="1:5">
      <c r="A544" t="s">
        <v>814</v>
      </c>
      <c r="B544" t="s">
        <v>629</v>
      </c>
      <c r="C544" t="s">
        <v>21</v>
      </c>
      <c r="D544" s="19">
        <v>45732</v>
      </c>
      <c r="E544" t="s">
        <v>18</v>
      </c>
    </row>
    <row r="545" spans="1:5">
      <c r="A545" t="s">
        <v>815</v>
      </c>
      <c r="B545" t="s">
        <v>454</v>
      </c>
      <c r="C545" t="s">
        <v>7</v>
      </c>
      <c r="D545" s="19">
        <v>45545</v>
      </c>
      <c r="E545" t="s">
        <v>18</v>
      </c>
    </row>
    <row r="546" spans="1:5">
      <c r="A546" t="s">
        <v>816</v>
      </c>
      <c r="B546" t="s">
        <v>719</v>
      </c>
      <c r="C546" t="s">
        <v>24</v>
      </c>
      <c r="D546" s="19">
        <v>45611</v>
      </c>
      <c r="E546" t="s">
        <v>12</v>
      </c>
    </row>
    <row r="547" spans="1:5">
      <c r="A547" t="s">
        <v>817</v>
      </c>
      <c r="B547" t="s">
        <v>482</v>
      </c>
      <c r="C547" t="s">
        <v>53</v>
      </c>
      <c r="D547" s="19">
        <v>45554</v>
      </c>
      <c r="E547" t="s">
        <v>18</v>
      </c>
    </row>
    <row r="548" spans="1:5">
      <c r="A548" t="s">
        <v>818</v>
      </c>
      <c r="B548" t="s">
        <v>819</v>
      </c>
      <c r="C548" t="s">
        <v>53</v>
      </c>
      <c r="D548" s="19">
        <v>45888</v>
      </c>
      <c r="E548" t="s">
        <v>18</v>
      </c>
    </row>
    <row r="549" spans="1:5">
      <c r="A549" t="s">
        <v>820</v>
      </c>
      <c r="B549" t="s">
        <v>80</v>
      </c>
      <c r="C549" t="s">
        <v>38</v>
      </c>
      <c r="D549" s="19">
        <v>45949</v>
      </c>
      <c r="E549" t="s">
        <v>18</v>
      </c>
    </row>
    <row r="550" spans="1:5">
      <c r="A550" t="s">
        <v>821</v>
      </c>
      <c r="B550" t="s">
        <v>259</v>
      </c>
      <c r="C550" t="s">
        <v>53</v>
      </c>
      <c r="D550" s="19">
        <v>45845</v>
      </c>
      <c r="E550" t="s">
        <v>12</v>
      </c>
    </row>
    <row r="551" spans="1:5">
      <c r="A551" t="s">
        <v>822</v>
      </c>
      <c r="B551" t="s">
        <v>97</v>
      </c>
      <c r="C551" t="s">
        <v>38</v>
      </c>
      <c r="D551" s="19">
        <v>45665</v>
      </c>
      <c r="E551" t="s">
        <v>18</v>
      </c>
    </row>
    <row r="552" spans="1:5">
      <c r="A552" t="s">
        <v>823</v>
      </c>
      <c r="B552" t="s">
        <v>549</v>
      </c>
      <c r="C552" t="s">
        <v>17</v>
      </c>
      <c r="D552" s="19">
        <v>45928</v>
      </c>
      <c r="E552" t="s">
        <v>12</v>
      </c>
    </row>
    <row r="553" spans="1:5">
      <c r="A553" t="s">
        <v>824</v>
      </c>
      <c r="B553" t="s">
        <v>664</v>
      </c>
      <c r="C553" t="s">
        <v>29</v>
      </c>
      <c r="D553" s="19">
        <v>45458</v>
      </c>
      <c r="E553" t="s">
        <v>8</v>
      </c>
    </row>
    <row r="554" spans="1:5">
      <c r="A554" t="s">
        <v>825</v>
      </c>
      <c r="B554" t="s">
        <v>322</v>
      </c>
      <c r="C554" t="s">
        <v>11</v>
      </c>
      <c r="D554" s="19">
        <v>45750</v>
      </c>
      <c r="E554" t="s">
        <v>18</v>
      </c>
    </row>
    <row r="555" spans="1:5">
      <c r="A555" t="s">
        <v>826</v>
      </c>
      <c r="B555" t="s">
        <v>328</v>
      </c>
      <c r="C555" t="s">
        <v>53</v>
      </c>
      <c r="D555" s="19">
        <v>45571</v>
      </c>
      <c r="E555" t="s">
        <v>18</v>
      </c>
    </row>
    <row r="556" spans="1:5">
      <c r="A556" t="s">
        <v>827</v>
      </c>
      <c r="B556" t="s">
        <v>651</v>
      </c>
      <c r="C556" t="s">
        <v>41</v>
      </c>
      <c r="D556" s="19">
        <v>45991</v>
      </c>
      <c r="E556" t="s">
        <v>18</v>
      </c>
    </row>
    <row r="557" spans="1:5">
      <c r="A557" t="s">
        <v>828</v>
      </c>
      <c r="B557" t="s">
        <v>411</v>
      </c>
      <c r="C557" t="s">
        <v>7</v>
      </c>
      <c r="D557" s="19">
        <v>45593</v>
      </c>
      <c r="E557" t="s">
        <v>8</v>
      </c>
    </row>
    <row r="558" spans="1:5">
      <c r="A558" t="s">
        <v>829</v>
      </c>
      <c r="B558" t="s">
        <v>115</v>
      </c>
      <c r="C558" t="s">
        <v>56</v>
      </c>
      <c r="D558" s="19">
        <v>45822</v>
      </c>
      <c r="E558" t="s">
        <v>18</v>
      </c>
    </row>
    <row r="559" spans="1:5">
      <c r="A559" t="s">
        <v>830</v>
      </c>
      <c r="B559" t="s">
        <v>20</v>
      </c>
      <c r="C559" t="s">
        <v>17</v>
      </c>
      <c r="D559" s="19">
        <v>45871</v>
      </c>
      <c r="E559" t="s">
        <v>18</v>
      </c>
    </row>
    <row r="560" spans="1:5">
      <c r="A560" t="s">
        <v>831</v>
      </c>
      <c r="B560" t="s">
        <v>170</v>
      </c>
      <c r="C560" t="s">
        <v>53</v>
      </c>
      <c r="D560" s="19">
        <v>45509</v>
      </c>
      <c r="E560" t="s">
        <v>18</v>
      </c>
    </row>
    <row r="561" spans="1:5">
      <c r="A561" t="s">
        <v>832</v>
      </c>
      <c r="B561" t="s">
        <v>333</v>
      </c>
      <c r="C561" t="s">
        <v>29</v>
      </c>
      <c r="D561" s="19">
        <v>45393</v>
      </c>
      <c r="E561" t="s">
        <v>12</v>
      </c>
    </row>
    <row r="562" spans="1:5">
      <c r="A562" t="s">
        <v>833</v>
      </c>
      <c r="B562" t="s">
        <v>834</v>
      </c>
      <c r="C562" t="s">
        <v>38</v>
      </c>
      <c r="D562" s="19">
        <v>45845</v>
      </c>
      <c r="E562" t="s">
        <v>18</v>
      </c>
    </row>
    <row r="563" spans="1:5">
      <c r="A563" t="s">
        <v>835</v>
      </c>
      <c r="B563" t="s">
        <v>534</v>
      </c>
      <c r="C563" t="s">
        <v>44</v>
      </c>
      <c r="D563" s="19">
        <v>45579</v>
      </c>
      <c r="E563" t="s">
        <v>12</v>
      </c>
    </row>
    <row r="564" spans="1:5">
      <c r="A564" t="s">
        <v>836</v>
      </c>
      <c r="B564" t="s">
        <v>715</v>
      </c>
      <c r="C564" t="s">
        <v>56</v>
      </c>
      <c r="D564" s="19">
        <v>45458</v>
      </c>
      <c r="E564" t="s">
        <v>8</v>
      </c>
    </row>
    <row r="565" spans="1:5">
      <c r="A565" t="s">
        <v>837</v>
      </c>
      <c r="B565" t="s">
        <v>107</v>
      </c>
      <c r="C565" t="s">
        <v>29</v>
      </c>
      <c r="D565" s="19">
        <v>45912</v>
      </c>
      <c r="E565" t="s">
        <v>18</v>
      </c>
    </row>
    <row r="566" spans="1:5">
      <c r="A566" t="s">
        <v>838</v>
      </c>
      <c r="B566" t="s">
        <v>306</v>
      </c>
      <c r="C566" t="s">
        <v>29</v>
      </c>
      <c r="D566" s="19">
        <v>45327</v>
      </c>
      <c r="E566" t="s">
        <v>12</v>
      </c>
    </row>
    <row r="567" spans="1:5">
      <c r="A567" t="s">
        <v>839</v>
      </c>
      <c r="B567" t="s">
        <v>168</v>
      </c>
      <c r="C567" t="s">
        <v>53</v>
      </c>
      <c r="D567" s="19">
        <v>45644</v>
      </c>
      <c r="E567" t="s">
        <v>18</v>
      </c>
    </row>
    <row r="568" spans="1:5">
      <c r="A568" t="s">
        <v>840</v>
      </c>
      <c r="B568" t="s">
        <v>166</v>
      </c>
      <c r="C568" t="s">
        <v>17</v>
      </c>
      <c r="D568" s="19">
        <v>45967</v>
      </c>
      <c r="E568" t="s">
        <v>8</v>
      </c>
    </row>
    <row r="569" spans="1:5">
      <c r="A569" t="s">
        <v>841</v>
      </c>
      <c r="B569" t="s">
        <v>842</v>
      </c>
      <c r="C569" t="s">
        <v>56</v>
      </c>
      <c r="D569" s="19">
        <v>45364</v>
      </c>
      <c r="E569" t="s">
        <v>12</v>
      </c>
    </row>
    <row r="570" spans="1:5">
      <c r="A570" t="s">
        <v>843</v>
      </c>
      <c r="B570" t="s">
        <v>415</v>
      </c>
      <c r="C570" t="s">
        <v>113</v>
      </c>
      <c r="D570" s="19">
        <v>45939</v>
      </c>
      <c r="E570" t="s">
        <v>8</v>
      </c>
    </row>
    <row r="571" spans="1:5">
      <c r="A571" t="s">
        <v>844</v>
      </c>
      <c r="B571" t="s">
        <v>278</v>
      </c>
      <c r="C571" t="s">
        <v>11</v>
      </c>
      <c r="D571" s="19">
        <v>45644</v>
      </c>
      <c r="E571" t="s">
        <v>18</v>
      </c>
    </row>
    <row r="572" spans="1:5">
      <c r="A572" t="s">
        <v>845</v>
      </c>
      <c r="B572" t="s">
        <v>274</v>
      </c>
      <c r="C572" t="s">
        <v>113</v>
      </c>
      <c r="D572" s="19">
        <v>45361</v>
      </c>
      <c r="E572" t="s">
        <v>18</v>
      </c>
    </row>
    <row r="573" spans="1:5">
      <c r="A573" t="s">
        <v>846</v>
      </c>
      <c r="B573" t="s">
        <v>292</v>
      </c>
      <c r="C573" t="s">
        <v>7</v>
      </c>
      <c r="D573" s="19">
        <v>45716</v>
      </c>
      <c r="E573" t="s">
        <v>18</v>
      </c>
    </row>
    <row r="574" spans="1:5">
      <c r="A574" t="s">
        <v>847</v>
      </c>
      <c r="B574" t="s">
        <v>172</v>
      </c>
      <c r="C574" t="s">
        <v>56</v>
      </c>
      <c r="D574" s="19">
        <v>45999</v>
      </c>
      <c r="E574" t="s">
        <v>18</v>
      </c>
    </row>
    <row r="575" spans="1:5">
      <c r="A575" t="s">
        <v>848</v>
      </c>
      <c r="B575" t="s">
        <v>278</v>
      </c>
      <c r="C575" t="s">
        <v>113</v>
      </c>
      <c r="D575" s="19">
        <v>45852</v>
      </c>
      <c r="E575" t="s">
        <v>18</v>
      </c>
    </row>
    <row r="576" spans="1:5">
      <c r="A576" t="s">
        <v>849</v>
      </c>
      <c r="B576" t="s">
        <v>850</v>
      </c>
      <c r="C576" t="s">
        <v>53</v>
      </c>
      <c r="D576" s="19">
        <v>45933</v>
      </c>
      <c r="E576" t="s">
        <v>18</v>
      </c>
    </row>
    <row r="577" spans="1:5">
      <c r="A577" t="s">
        <v>851</v>
      </c>
      <c r="B577" t="s">
        <v>246</v>
      </c>
      <c r="C577" t="s">
        <v>24</v>
      </c>
      <c r="D577" s="19">
        <v>45808</v>
      </c>
      <c r="E577" t="s">
        <v>18</v>
      </c>
    </row>
    <row r="578" spans="1:5">
      <c r="A578" t="s">
        <v>852</v>
      </c>
      <c r="B578" t="s">
        <v>741</v>
      </c>
      <c r="C578" t="s">
        <v>38</v>
      </c>
      <c r="D578" s="19">
        <v>45719</v>
      </c>
      <c r="E578" t="s">
        <v>18</v>
      </c>
    </row>
    <row r="579" spans="1:5">
      <c r="A579" t="s">
        <v>853</v>
      </c>
      <c r="B579" t="s">
        <v>854</v>
      </c>
      <c r="C579" t="s">
        <v>24</v>
      </c>
      <c r="D579" s="19">
        <v>45830</v>
      </c>
      <c r="E579" t="s">
        <v>12</v>
      </c>
    </row>
    <row r="580" spans="1:5">
      <c r="A580" t="s">
        <v>855</v>
      </c>
      <c r="B580" t="s">
        <v>285</v>
      </c>
      <c r="C580" t="s">
        <v>21</v>
      </c>
      <c r="D580" s="19">
        <v>45451</v>
      </c>
      <c r="E580" t="s">
        <v>18</v>
      </c>
    </row>
    <row r="581" spans="1:5">
      <c r="A581" t="s">
        <v>856</v>
      </c>
      <c r="B581" t="s">
        <v>107</v>
      </c>
      <c r="C581" t="s">
        <v>113</v>
      </c>
      <c r="D581" s="19">
        <v>45440</v>
      </c>
      <c r="E581" t="s">
        <v>18</v>
      </c>
    </row>
    <row r="582" spans="1:5">
      <c r="A582" t="s">
        <v>857</v>
      </c>
      <c r="B582" t="s">
        <v>99</v>
      </c>
      <c r="C582" t="s">
        <v>7</v>
      </c>
      <c r="D582" s="19">
        <v>45521</v>
      </c>
      <c r="E582" t="s">
        <v>18</v>
      </c>
    </row>
    <row r="583" spans="1:5">
      <c r="A583" t="s">
        <v>858</v>
      </c>
      <c r="B583" t="s">
        <v>741</v>
      </c>
      <c r="C583" t="s">
        <v>21</v>
      </c>
      <c r="D583" s="19">
        <v>46003</v>
      </c>
      <c r="E583" t="s">
        <v>18</v>
      </c>
    </row>
    <row r="584" spans="1:5">
      <c r="A584" t="s">
        <v>859</v>
      </c>
      <c r="B584" t="s">
        <v>461</v>
      </c>
      <c r="C584" t="s">
        <v>44</v>
      </c>
      <c r="D584" s="19">
        <v>45853</v>
      </c>
      <c r="E584" t="s">
        <v>8</v>
      </c>
    </row>
    <row r="585" spans="1:5">
      <c r="A585" t="s">
        <v>860</v>
      </c>
      <c r="B585" t="s">
        <v>751</v>
      </c>
      <c r="C585" t="s">
        <v>41</v>
      </c>
      <c r="D585" s="19">
        <v>45358</v>
      </c>
      <c r="E585" t="s">
        <v>18</v>
      </c>
    </row>
    <row r="586" spans="1:5">
      <c r="A586" t="s">
        <v>861</v>
      </c>
      <c r="B586" t="s">
        <v>692</v>
      </c>
      <c r="C586" t="s">
        <v>44</v>
      </c>
      <c r="D586" s="19">
        <v>45672</v>
      </c>
      <c r="E586" t="s">
        <v>12</v>
      </c>
    </row>
    <row r="587" spans="1:5">
      <c r="A587" t="s">
        <v>862</v>
      </c>
      <c r="B587" t="s">
        <v>863</v>
      </c>
      <c r="C587" t="s">
        <v>56</v>
      </c>
      <c r="D587" s="19">
        <v>45349</v>
      </c>
      <c r="E587" t="s">
        <v>8</v>
      </c>
    </row>
    <row r="588" spans="1:5">
      <c r="A588" t="s">
        <v>864</v>
      </c>
      <c r="B588" t="s">
        <v>23</v>
      </c>
      <c r="C588" t="s">
        <v>29</v>
      </c>
      <c r="D588" s="19">
        <v>45550</v>
      </c>
      <c r="E588" t="s">
        <v>12</v>
      </c>
    </row>
    <row r="589" spans="1:5">
      <c r="A589" t="s">
        <v>865</v>
      </c>
      <c r="B589" t="s">
        <v>237</v>
      </c>
      <c r="C589" t="s">
        <v>38</v>
      </c>
      <c r="D589" s="19">
        <v>45633</v>
      </c>
      <c r="E589" t="s">
        <v>12</v>
      </c>
    </row>
    <row r="590" spans="1:5">
      <c r="A590" t="s">
        <v>866</v>
      </c>
      <c r="B590" t="s">
        <v>759</v>
      </c>
      <c r="C590" t="s">
        <v>113</v>
      </c>
      <c r="D590" s="19">
        <v>45421</v>
      </c>
      <c r="E590" t="s">
        <v>12</v>
      </c>
    </row>
    <row r="591" spans="1:5">
      <c r="A591" t="s">
        <v>867</v>
      </c>
      <c r="B591" t="s">
        <v>586</v>
      </c>
      <c r="C591" t="s">
        <v>7</v>
      </c>
      <c r="D591" s="19">
        <v>46018</v>
      </c>
      <c r="E591" t="s">
        <v>8</v>
      </c>
    </row>
    <row r="592" spans="1:5">
      <c r="A592" t="s">
        <v>868</v>
      </c>
      <c r="B592" t="s">
        <v>84</v>
      </c>
      <c r="C592" t="s">
        <v>7</v>
      </c>
      <c r="D592" s="19">
        <v>45463</v>
      </c>
      <c r="E592" t="s">
        <v>12</v>
      </c>
    </row>
    <row r="593" spans="1:5">
      <c r="A593" t="s">
        <v>869</v>
      </c>
      <c r="B593" t="s">
        <v>259</v>
      </c>
      <c r="C593" t="s">
        <v>17</v>
      </c>
      <c r="D593" s="19">
        <v>45905</v>
      </c>
      <c r="E593" t="s">
        <v>18</v>
      </c>
    </row>
    <row r="594" spans="1:5">
      <c r="A594" t="s">
        <v>870</v>
      </c>
      <c r="B594" t="s">
        <v>151</v>
      </c>
      <c r="C594" t="s">
        <v>41</v>
      </c>
      <c r="D594" s="19">
        <v>45500</v>
      </c>
      <c r="E594" t="s">
        <v>12</v>
      </c>
    </row>
    <row r="595" spans="1:5">
      <c r="A595" t="s">
        <v>871</v>
      </c>
      <c r="B595" t="s">
        <v>723</v>
      </c>
      <c r="C595" t="s">
        <v>11</v>
      </c>
      <c r="D595" s="19">
        <v>45645</v>
      </c>
      <c r="E595" t="s">
        <v>18</v>
      </c>
    </row>
    <row r="596" spans="1:5">
      <c r="A596" t="s">
        <v>872</v>
      </c>
      <c r="B596" t="s">
        <v>225</v>
      </c>
      <c r="C596" t="s">
        <v>11</v>
      </c>
      <c r="D596" s="19">
        <v>45762</v>
      </c>
      <c r="E596" t="s">
        <v>12</v>
      </c>
    </row>
    <row r="597" spans="1:5">
      <c r="A597" t="s">
        <v>873</v>
      </c>
      <c r="B597" t="s">
        <v>854</v>
      </c>
      <c r="C597" t="s">
        <v>11</v>
      </c>
      <c r="D597" s="19">
        <v>45407</v>
      </c>
      <c r="E597" t="s">
        <v>18</v>
      </c>
    </row>
    <row r="598" spans="1:5">
      <c r="A598" t="s">
        <v>874</v>
      </c>
      <c r="B598" t="s">
        <v>342</v>
      </c>
      <c r="C598" t="s">
        <v>113</v>
      </c>
      <c r="D598" s="19">
        <v>45555</v>
      </c>
      <c r="E598" t="s">
        <v>18</v>
      </c>
    </row>
    <row r="599" spans="1:5">
      <c r="A599" t="s">
        <v>875</v>
      </c>
      <c r="B599" t="s">
        <v>409</v>
      </c>
      <c r="C599" t="s">
        <v>11</v>
      </c>
      <c r="D599" s="19">
        <v>45953</v>
      </c>
      <c r="E599" t="s">
        <v>18</v>
      </c>
    </row>
    <row r="600" spans="1:5">
      <c r="A600" t="s">
        <v>876</v>
      </c>
      <c r="B600" t="s">
        <v>131</v>
      </c>
      <c r="C600" t="s">
        <v>53</v>
      </c>
      <c r="D600" s="19">
        <v>45733</v>
      </c>
      <c r="E600" t="s">
        <v>18</v>
      </c>
    </row>
    <row r="601" spans="1:5">
      <c r="A601" t="s">
        <v>877</v>
      </c>
      <c r="B601" t="s">
        <v>385</v>
      </c>
      <c r="C601" t="s">
        <v>24</v>
      </c>
      <c r="D601" s="19">
        <v>45839</v>
      </c>
      <c r="E601" t="s">
        <v>18</v>
      </c>
    </row>
  </sheetData>
  <autoFilter xmlns:etc="http://www.wps.cn/officeDocument/2017/etCustomData" ref="A1:E601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01"/>
  <sheetViews>
    <sheetView workbookViewId="0">
      <pane ySplit="1" topLeftCell="A2" activePane="bottomLeft" state="frozen"/>
      <selection/>
      <selection pane="bottomLeft" activeCell="I6" sqref="I6"/>
    </sheetView>
  </sheetViews>
  <sheetFormatPr defaultColWidth="9" defaultRowHeight="14.5" outlineLevelCol="6"/>
  <cols>
    <col min="1" max="1" width="10" customWidth="1"/>
    <col min="2" max="2" width="13" customWidth="1"/>
    <col min="3" max="3" width="21" style="19" customWidth="1"/>
    <col min="4" max="4" width="14" customWidth="1"/>
    <col min="5" max="5" width="12.1818181818182" customWidth="1"/>
    <col min="6" max="7" width="16" customWidth="1"/>
  </cols>
  <sheetData>
    <row r="1" spans="1:7">
      <c r="A1" s="23" t="s">
        <v>878</v>
      </c>
      <c r="B1" s="23" t="s">
        <v>0</v>
      </c>
      <c r="C1" s="25" t="s">
        <v>879</v>
      </c>
      <c r="D1" s="23" t="s">
        <v>880</v>
      </c>
      <c r="E1" s="23" t="s">
        <v>881</v>
      </c>
      <c r="F1" s="23" t="s">
        <v>882</v>
      </c>
      <c r="G1" s="26" t="s">
        <v>4</v>
      </c>
    </row>
    <row r="2" spans="1:7">
      <c r="A2" t="s">
        <v>883</v>
      </c>
      <c r="B2" t="s">
        <v>271</v>
      </c>
      <c r="C2" s="19">
        <v>45692</v>
      </c>
      <c r="D2" t="s">
        <v>884</v>
      </c>
      <c r="E2" t="s">
        <v>885</v>
      </c>
      <c r="F2" t="s">
        <v>886</v>
      </c>
      <c r="G2" t="str">
        <f>_xlfn.XLOOKUP(Orders_Raw!B2,Customers_Raw!A:A,Customers_Raw!E:E)</f>
        <v>Consumer</v>
      </c>
    </row>
    <row r="3" spans="1:7">
      <c r="A3" t="s">
        <v>887</v>
      </c>
      <c r="B3" t="s">
        <v>587</v>
      </c>
      <c r="C3" s="19">
        <v>45840</v>
      </c>
      <c r="D3" t="s">
        <v>884</v>
      </c>
      <c r="E3" t="s">
        <v>885</v>
      </c>
      <c r="F3" t="s">
        <v>888</v>
      </c>
      <c r="G3" t="str">
        <f>_xlfn.XLOOKUP(Orders_Raw!B3,Customers_Raw!A:A,Customers_Raw!E:E)</f>
        <v>Consumer</v>
      </c>
    </row>
    <row r="4" spans="1:7">
      <c r="A4" t="s">
        <v>889</v>
      </c>
      <c r="B4" t="s">
        <v>764</v>
      </c>
      <c r="C4" s="19">
        <v>45927</v>
      </c>
      <c r="D4" t="s">
        <v>884</v>
      </c>
      <c r="E4" t="s">
        <v>885</v>
      </c>
      <c r="F4" t="s">
        <v>890</v>
      </c>
      <c r="G4" t="str">
        <f>_xlfn.XLOOKUP(Orders_Raw!B4,Customers_Raw!A:A,Customers_Raw!E:E)</f>
        <v>Consumer</v>
      </c>
    </row>
    <row r="5" spans="1:7">
      <c r="A5" t="s">
        <v>891</v>
      </c>
      <c r="B5" t="s">
        <v>621</v>
      </c>
      <c r="C5" s="19">
        <v>46015</v>
      </c>
      <c r="D5" t="s">
        <v>892</v>
      </c>
      <c r="E5" t="s">
        <v>893</v>
      </c>
      <c r="F5" t="s">
        <v>888</v>
      </c>
      <c r="G5" t="str">
        <f>_xlfn.XLOOKUP(Orders_Raw!B5,Customers_Raw!A:A,Customers_Raw!E:E)</f>
        <v>Consumer</v>
      </c>
    </row>
    <row r="6" spans="1:7">
      <c r="A6" t="s">
        <v>894</v>
      </c>
      <c r="B6" t="s">
        <v>481</v>
      </c>
      <c r="C6" s="19">
        <v>45757</v>
      </c>
      <c r="D6" t="s">
        <v>892</v>
      </c>
      <c r="E6" t="s">
        <v>895</v>
      </c>
      <c r="F6" t="s">
        <v>886</v>
      </c>
      <c r="G6" t="str">
        <f>_xlfn.XLOOKUP(Orders_Raw!B6,Customers_Raw!A:A,Customers_Raw!E:E)</f>
        <v>Corporate</v>
      </c>
    </row>
    <row r="7" spans="1:7">
      <c r="A7" t="s">
        <v>896</v>
      </c>
      <c r="B7" t="s">
        <v>744</v>
      </c>
      <c r="C7" s="19">
        <v>45664</v>
      </c>
      <c r="D7" t="s">
        <v>892</v>
      </c>
      <c r="E7" t="s">
        <v>893</v>
      </c>
      <c r="F7" t="s">
        <v>897</v>
      </c>
      <c r="G7" t="str">
        <f>_xlfn.XLOOKUP(Orders_Raw!B7,Customers_Raw!A:A,Customers_Raw!E:E)</f>
        <v>Corporate</v>
      </c>
    </row>
    <row r="8" spans="1:7">
      <c r="A8" t="s">
        <v>898</v>
      </c>
      <c r="B8" t="s">
        <v>220</v>
      </c>
      <c r="C8" s="19">
        <v>45687</v>
      </c>
      <c r="D8" t="s">
        <v>899</v>
      </c>
      <c r="E8" t="s">
        <v>885</v>
      </c>
      <c r="F8" t="s">
        <v>897</v>
      </c>
      <c r="G8" t="str">
        <f>_xlfn.XLOOKUP(Orders_Raw!B8,Customers_Raw!A:A,Customers_Raw!E:E)</f>
        <v>Corporate</v>
      </c>
    </row>
    <row r="9" spans="1:7">
      <c r="A9" t="s">
        <v>900</v>
      </c>
      <c r="B9" t="s">
        <v>271</v>
      </c>
      <c r="C9" s="19">
        <v>45962</v>
      </c>
      <c r="D9" t="s">
        <v>892</v>
      </c>
      <c r="E9" t="s">
        <v>893</v>
      </c>
      <c r="F9" t="s">
        <v>890</v>
      </c>
      <c r="G9" t="str">
        <f>_xlfn.XLOOKUP(Orders_Raw!B9,Customers_Raw!A:A,Customers_Raw!E:E)</f>
        <v>Consumer</v>
      </c>
    </row>
    <row r="10" spans="1:7">
      <c r="A10" t="s">
        <v>901</v>
      </c>
      <c r="B10" t="s">
        <v>685</v>
      </c>
      <c r="C10" s="19">
        <v>45801</v>
      </c>
      <c r="D10" t="s">
        <v>892</v>
      </c>
      <c r="E10" t="s">
        <v>893</v>
      </c>
      <c r="F10" t="s">
        <v>902</v>
      </c>
      <c r="G10" t="str">
        <f>_xlfn.XLOOKUP(Orders_Raw!B10,Customers_Raw!A:A,Customers_Raw!E:E)</f>
        <v>Consumer</v>
      </c>
    </row>
    <row r="11" spans="1:7">
      <c r="A11" t="s">
        <v>903</v>
      </c>
      <c r="B11" t="s">
        <v>775</v>
      </c>
      <c r="C11" s="19">
        <v>45768</v>
      </c>
      <c r="D11" t="s">
        <v>892</v>
      </c>
      <c r="E11" t="s">
        <v>885</v>
      </c>
      <c r="F11" t="s">
        <v>888</v>
      </c>
      <c r="G11" t="str">
        <f>_xlfn.XLOOKUP(Orders_Raw!B11,Customers_Raw!A:A,Customers_Raw!E:E)</f>
        <v>Corporate</v>
      </c>
    </row>
    <row r="12" spans="1:7">
      <c r="A12" t="s">
        <v>904</v>
      </c>
      <c r="B12" t="s">
        <v>470</v>
      </c>
      <c r="C12" s="19">
        <v>45889</v>
      </c>
      <c r="D12" t="s">
        <v>892</v>
      </c>
      <c r="E12" t="s">
        <v>895</v>
      </c>
      <c r="F12" t="s">
        <v>897</v>
      </c>
      <c r="G12" t="str">
        <f>_xlfn.XLOOKUP(Orders_Raw!B12,Customers_Raw!A:A,Customers_Raw!E:E)</f>
        <v>Corporate</v>
      </c>
    </row>
    <row r="13" spans="1:7">
      <c r="A13" t="s">
        <v>905</v>
      </c>
      <c r="B13" t="s">
        <v>201</v>
      </c>
      <c r="C13" s="19">
        <v>45836</v>
      </c>
      <c r="D13" t="s">
        <v>892</v>
      </c>
      <c r="E13" t="s">
        <v>885</v>
      </c>
      <c r="F13" t="s">
        <v>890</v>
      </c>
      <c r="G13" t="str">
        <f>_xlfn.XLOOKUP(Orders_Raw!B13,Customers_Raw!A:A,Customers_Raw!E:E)</f>
        <v>Corporate</v>
      </c>
    </row>
    <row r="14" spans="1:7">
      <c r="A14" t="s">
        <v>906</v>
      </c>
      <c r="B14" t="s">
        <v>210</v>
      </c>
      <c r="C14" s="19">
        <v>45729</v>
      </c>
      <c r="D14" t="s">
        <v>892</v>
      </c>
      <c r="E14" t="s">
        <v>895</v>
      </c>
      <c r="F14" t="s">
        <v>890</v>
      </c>
      <c r="G14" t="str">
        <f>_xlfn.XLOOKUP(Orders_Raw!B14,Customers_Raw!A:A,Customers_Raw!E:E)</f>
        <v>Corporate</v>
      </c>
    </row>
    <row r="15" spans="1:7">
      <c r="A15" t="s">
        <v>907</v>
      </c>
      <c r="B15" t="s">
        <v>388</v>
      </c>
      <c r="C15" s="19">
        <v>45867</v>
      </c>
      <c r="D15" t="s">
        <v>899</v>
      </c>
      <c r="E15" t="s">
        <v>885</v>
      </c>
      <c r="F15" t="s">
        <v>886</v>
      </c>
      <c r="G15" t="str">
        <f>_xlfn.XLOOKUP(Orders_Raw!B15,Customers_Raw!A:A,Customers_Raw!E:E)</f>
        <v>Consumer</v>
      </c>
    </row>
    <row r="16" spans="1:7">
      <c r="A16" t="s">
        <v>908</v>
      </c>
      <c r="B16" t="s">
        <v>313</v>
      </c>
      <c r="C16" s="19">
        <v>45877</v>
      </c>
      <c r="D16" t="s">
        <v>909</v>
      </c>
      <c r="E16" t="s">
        <v>893</v>
      </c>
      <c r="F16" t="s">
        <v>902</v>
      </c>
      <c r="G16" t="str">
        <f>_xlfn.XLOOKUP(Orders_Raw!B16,Customers_Raw!A:A,Customers_Raw!E:E)</f>
        <v>Small Business</v>
      </c>
    </row>
    <row r="17" spans="1:7">
      <c r="A17" t="s">
        <v>910</v>
      </c>
      <c r="B17" t="s">
        <v>789</v>
      </c>
      <c r="C17" s="19">
        <v>45737</v>
      </c>
      <c r="D17" t="s">
        <v>892</v>
      </c>
      <c r="E17" t="s">
        <v>885</v>
      </c>
      <c r="F17" t="s">
        <v>888</v>
      </c>
      <c r="G17" t="str">
        <f>_xlfn.XLOOKUP(Orders_Raw!B17,Customers_Raw!A:A,Customers_Raw!E:E)</f>
        <v>Corporate</v>
      </c>
    </row>
    <row r="18" spans="1:7">
      <c r="A18" t="s">
        <v>911</v>
      </c>
      <c r="B18" t="s">
        <v>487</v>
      </c>
      <c r="C18" s="19">
        <v>45740</v>
      </c>
      <c r="D18" t="s">
        <v>892</v>
      </c>
      <c r="E18" t="s">
        <v>893</v>
      </c>
      <c r="F18" t="s">
        <v>890</v>
      </c>
      <c r="G18" t="str">
        <f>_xlfn.XLOOKUP(Orders_Raw!B18,Customers_Raw!A:A,Customers_Raw!E:E)</f>
        <v>Corporate</v>
      </c>
    </row>
    <row r="19" spans="1:7">
      <c r="A19" t="s">
        <v>912</v>
      </c>
      <c r="B19" t="s">
        <v>786</v>
      </c>
      <c r="C19" s="19">
        <v>45699</v>
      </c>
      <c r="D19" t="s">
        <v>884</v>
      </c>
      <c r="E19" t="s">
        <v>885</v>
      </c>
      <c r="F19" t="s">
        <v>888</v>
      </c>
      <c r="G19" t="str">
        <f>_xlfn.XLOOKUP(Orders_Raw!B19,Customers_Raw!A:A,Customers_Raw!E:E)</f>
        <v>Consumer</v>
      </c>
    </row>
    <row r="20" spans="1:7">
      <c r="A20" t="s">
        <v>913</v>
      </c>
      <c r="B20" t="s">
        <v>312</v>
      </c>
      <c r="C20" s="19">
        <v>45930</v>
      </c>
      <c r="D20" t="s">
        <v>909</v>
      </c>
      <c r="E20" t="s">
        <v>895</v>
      </c>
      <c r="F20" t="s">
        <v>890</v>
      </c>
      <c r="G20" t="str">
        <f>_xlfn.XLOOKUP(Orders_Raw!B20,Customers_Raw!A:A,Customers_Raw!E:E)</f>
        <v>Consumer</v>
      </c>
    </row>
    <row r="21" spans="1:7">
      <c r="A21" t="s">
        <v>914</v>
      </c>
      <c r="B21" t="s">
        <v>140</v>
      </c>
      <c r="C21" s="19">
        <v>45848</v>
      </c>
      <c r="D21" t="s">
        <v>892</v>
      </c>
      <c r="E21" t="s">
        <v>893</v>
      </c>
      <c r="F21" t="s">
        <v>890</v>
      </c>
      <c r="G21" t="str">
        <f>_xlfn.XLOOKUP(Orders_Raw!B21,Customers_Raw!A:A,Customers_Raw!E:E)</f>
        <v>Corporate</v>
      </c>
    </row>
    <row r="22" spans="1:7">
      <c r="A22" t="s">
        <v>915</v>
      </c>
      <c r="B22" t="s">
        <v>187</v>
      </c>
      <c r="C22" s="19">
        <v>45830</v>
      </c>
      <c r="D22" t="s">
        <v>892</v>
      </c>
      <c r="E22" t="s">
        <v>895</v>
      </c>
      <c r="F22" t="s">
        <v>886</v>
      </c>
      <c r="G22" t="str">
        <f>_xlfn.XLOOKUP(Orders_Raw!B22,Customers_Raw!A:A,Customers_Raw!E:E)</f>
        <v>Consumer</v>
      </c>
    </row>
    <row r="23" spans="1:7">
      <c r="A23" t="s">
        <v>916</v>
      </c>
      <c r="B23" t="s">
        <v>232</v>
      </c>
      <c r="C23" s="19">
        <v>45664</v>
      </c>
      <c r="D23" t="s">
        <v>892</v>
      </c>
      <c r="E23" t="s">
        <v>893</v>
      </c>
      <c r="F23" t="s">
        <v>902</v>
      </c>
      <c r="G23" t="str">
        <f>_xlfn.XLOOKUP(Orders_Raw!B23,Customers_Raw!A:A,Customers_Raw!E:E)</f>
        <v>Consumer</v>
      </c>
    </row>
    <row r="24" spans="1:7">
      <c r="A24" t="s">
        <v>917</v>
      </c>
      <c r="B24" t="s">
        <v>460</v>
      </c>
      <c r="C24" s="19">
        <v>45812</v>
      </c>
      <c r="D24" t="s">
        <v>884</v>
      </c>
      <c r="E24" t="s">
        <v>895</v>
      </c>
      <c r="F24" t="s">
        <v>890</v>
      </c>
      <c r="G24" t="str">
        <f>_xlfn.XLOOKUP(Orders_Raw!B24,Customers_Raw!A:A,Customers_Raw!E:E)</f>
        <v>Consumer</v>
      </c>
    </row>
    <row r="25" spans="1:7">
      <c r="A25" t="s">
        <v>918</v>
      </c>
      <c r="B25" t="s">
        <v>831</v>
      </c>
      <c r="C25" s="19">
        <v>45667</v>
      </c>
      <c r="D25" t="s">
        <v>892</v>
      </c>
      <c r="E25" t="s">
        <v>885</v>
      </c>
      <c r="F25" t="s">
        <v>897</v>
      </c>
      <c r="G25" t="str">
        <f>_xlfn.XLOOKUP(Orders_Raw!B25,Customers_Raw!A:A,Customers_Raw!E:E)</f>
        <v>Consumer</v>
      </c>
    </row>
    <row r="26" spans="1:7">
      <c r="A26" t="s">
        <v>919</v>
      </c>
      <c r="B26" t="s">
        <v>272</v>
      </c>
      <c r="C26" s="19">
        <v>45691</v>
      </c>
      <c r="D26" t="s">
        <v>892</v>
      </c>
      <c r="E26" t="s">
        <v>893</v>
      </c>
      <c r="F26" t="s">
        <v>890</v>
      </c>
      <c r="G26" t="str">
        <f>_xlfn.XLOOKUP(Orders_Raw!B26,Customers_Raw!A:A,Customers_Raw!E:E)</f>
        <v>Consumer</v>
      </c>
    </row>
    <row r="27" spans="1:7">
      <c r="A27" t="s">
        <v>920</v>
      </c>
      <c r="B27" t="s">
        <v>435</v>
      </c>
      <c r="C27" s="19">
        <v>45693</v>
      </c>
      <c r="D27" t="s">
        <v>892</v>
      </c>
      <c r="E27" t="s">
        <v>893</v>
      </c>
      <c r="F27" t="s">
        <v>890</v>
      </c>
      <c r="G27" t="str">
        <f>_xlfn.XLOOKUP(Orders_Raw!B27,Customers_Raw!A:A,Customers_Raw!E:E)</f>
        <v>Corporate</v>
      </c>
    </row>
    <row r="28" spans="1:7">
      <c r="A28" t="s">
        <v>921</v>
      </c>
      <c r="B28" t="s">
        <v>633</v>
      </c>
      <c r="C28" s="19">
        <v>45663</v>
      </c>
      <c r="D28" t="s">
        <v>909</v>
      </c>
      <c r="E28" t="s">
        <v>893</v>
      </c>
      <c r="F28" t="s">
        <v>890</v>
      </c>
      <c r="G28" t="str">
        <f>_xlfn.XLOOKUP(Orders_Raw!B28,Customers_Raw!A:A,Customers_Raw!E:E)</f>
        <v>Consumer</v>
      </c>
    </row>
    <row r="29" spans="1:7">
      <c r="A29" t="s">
        <v>922</v>
      </c>
      <c r="B29" t="s">
        <v>748</v>
      </c>
      <c r="C29" s="19">
        <v>45872</v>
      </c>
      <c r="D29" t="s">
        <v>892</v>
      </c>
      <c r="E29" t="s">
        <v>893</v>
      </c>
      <c r="F29" t="s">
        <v>897</v>
      </c>
      <c r="G29" t="str">
        <f>_xlfn.XLOOKUP(Orders_Raw!B29,Customers_Raw!A:A,Customers_Raw!E:E)</f>
        <v>Consumer</v>
      </c>
    </row>
    <row r="30" spans="1:7">
      <c r="A30" t="s">
        <v>923</v>
      </c>
      <c r="B30" t="s">
        <v>736</v>
      </c>
      <c r="C30" s="19">
        <v>45791</v>
      </c>
      <c r="D30" t="s">
        <v>892</v>
      </c>
      <c r="E30" t="s">
        <v>885</v>
      </c>
      <c r="F30" t="s">
        <v>890</v>
      </c>
      <c r="G30" t="str">
        <f>_xlfn.XLOOKUP(Orders_Raw!B30,Customers_Raw!A:A,Customers_Raw!E:E)</f>
        <v>Corporate</v>
      </c>
    </row>
    <row r="31" spans="1:7">
      <c r="A31" t="s">
        <v>924</v>
      </c>
      <c r="B31" t="s">
        <v>786</v>
      </c>
      <c r="C31" s="19">
        <v>45942</v>
      </c>
      <c r="D31" t="s">
        <v>892</v>
      </c>
      <c r="E31" t="s">
        <v>885</v>
      </c>
      <c r="F31" t="s">
        <v>888</v>
      </c>
      <c r="G31" t="str">
        <f>_xlfn.XLOOKUP(Orders_Raw!B31,Customers_Raw!A:A,Customers_Raw!E:E)</f>
        <v>Consumer</v>
      </c>
    </row>
    <row r="32" spans="1:7">
      <c r="A32" t="s">
        <v>925</v>
      </c>
      <c r="B32" t="s">
        <v>340</v>
      </c>
      <c r="C32" s="19">
        <v>45783</v>
      </c>
      <c r="D32" t="s">
        <v>892</v>
      </c>
      <c r="E32" t="s">
        <v>895</v>
      </c>
      <c r="F32" t="s">
        <v>890</v>
      </c>
      <c r="G32" t="str">
        <f>_xlfn.XLOOKUP(Orders_Raw!B32,Customers_Raw!A:A,Customers_Raw!E:E)</f>
        <v>Corporate</v>
      </c>
    </row>
    <row r="33" spans="1:7">
      <c r="A33" t="s">
        <v>926</v>
      </c>
      <c r="B33" t="s">
        <v>57</v>
      </c>
      <c r="C33" s="19">
        <v>45994</v>
      </c>
      <c r="D33" t="s">
        <v>892</v>
      </c>
      <c r="E33" t="s">
        <v>893</v>
      </c>
      <c r="F33" t="s">
        <v>890</v>
      </c>
      <c r="G33" t="str">
        <f>_xlfn.XLOOKUP(Orders_Raw!B33,Customers_Raw!A:A,Customers_Raw!E:E)</f>
        <v>Consumer</v>
      </c>
    </row>
    <row r="34" spans="1:7">
      <c r="A34" t="s">
        <v>927</v>
      </c>
      <c r="B34" t="s">
        <v>830</v>
      </c>
      <c r="C34" s="19">
        <v>45831</v>
      </c>
      <c r="D34" t="s">
        <v>892</v>
      </c>
      <c r="E34" t="s">
        <v>885</v>
      </c>
      <c r="F34" t="s">
        <v>890</v>
      </c>
      <c r="G34" t="str">
        <f>_xlfn.XLOOKUP(Orders_Raw!B34,Customers_Raw!A:A,Customers_Raw!E:E)</f>
        <v>Consumer</v>
      </c>
    </row>
    <row r="35" spans="1:7">
      <c r="A35" t="s">
        <v>928</v>
      </c>
      <c r="B35" t="s">
        <v>794</v>
      </c>
      <c r="C35" s="19">
        <v>45809</v>
      </c>
      <c r="D35" t="s">
        <v>892</v>
      </c>
      <c r="E35" t="s">
        <v>893</v>
      </c>
      <c r="F35" t="s">
        <v>902</v>
      </c>
      <c r="G35" t="str">
        <f>_xlfn.XLOOKUP(Orders_Raw!B35,Customers_Raw!A:A,Customers_Raw!E:E)</f>
        <v>Consumer</v>
      </c>
    </row>
    <row r="36" spans="1:7">
      <c r="A36" t="s">
        <v>929</v>
      </c>
      <c r="B36" t="s">
        <v>858</v>
      </c>
      <c r="C36" s="19">
        <v>45988</v>
      </c>
      <c r="D36" t="s">
        <v>909</v>
      </c>
      <c r="E36" t="s">
        <v>895</v>
      </c>
      <c r="F36" t="s">
        <v>897</v>
      </c>
      <c r="G36" t="str">
        <f>_xlfn.XLOOKUP(Orders_Raw!B36,Customers_Raw!A:A,Customers_Raw!E:E)</f>
        <v>Consumer</v>
      </c>
    </row>
    <row r="37" spans="1:7">
      <c r="A37" t="s">
        <v>930</v>
      </c>
      <c r="B37" t="s">
        <v>799</v>
      </c>
      <c r="C37" s="19">
        <v>45683</v>
      </c>
      <c r="D37" t="s">
        <v>892</v>
      </c>
      <c r="E37" t="s">
        <v>931</v>
      </c>
      <c r="F37" t="s">
        <v>902</v>
      </c>
      <c r="G37" t="str">
        <f>_xlfn.XLOOKUP(Orders_Raw!B37,Customers_Raw!A:A,Customers_Raw!E:E)</f>
        <v>Consumer</v>
      </c>
    </row>
    <row r="38" spans="1:7">
      <c r="A38" t="s">
        <v>932</v>
      </c>
      <c r="B38" t="s">
        <v>284</v>
      </c>
      <c r="C38" s="19">
        <v>45772</v>
      </c>
      <c r="D38" t="s">
        <v>892</v>
      </c>
      <c r="E38" t="s">
        <v>895</v>
      </c>
      <c r="F38" t="s">
        <v>888</v>
      </c>
      <c r="G38" t="str">
        <f>_xlfn.XLOOKUP(Orders_Raw!B38,Customers_Raw!A:A,Customers_Raw!E:E)</f>
        <v>Small Business</v>
      </c>
    </row>
    <row r="39" spans="1:7">
      <c r="A39" t="s">
        <v>933</v>
      </c>
      <c r="B39" t="s">
        <v>516</v>
      </c>
      <c r="C39" s="19">
        <v>45941</v>
      </c>
      <c r="D39" t="s">
        <v>892</v>
      </c>
      <c r="E39" t="s">
        <v>895</v>
      </c>
      <c r="F39" t="s">
        <v>888</v>
      </c>
      <c r="G39" t="str">
        <f>_xlfn.XLOOKUP(Orders_Raw!B39,Customers_Raw!A:A,Customers_Raw!E:E)</f>
        <v>Small Business</v>
      </c>
    </row>
    <row r="40" spans="1:7">
      <c r="A40" t="s">
        <v>934</v>
      </c>
      <c r="B40" t="s">
        <v>858</v>
      </c>
      <c r="C40" s="19">
        <v>45732</v>
      </c>
      <c r="D40" t="s">
        <v>892</v>
      </c>
      <c r="E40" t="s">
        <v>895</v>
      </c>
      <c r="F40" t="s">
        <v>888</v>
      </c>
      <c r="G40" t="str">
        <f>_xlfn.XLOOKUP(Orders_Raw!B40,Customers_Raw!A:A,Customers_Raw!E:E)</f>
        <v>Consumer</v>
      </c>
    </row>
    <row r="41" spans="1:7">
      <c r="A41" t="s">
        <v>935</v>
      </c>
      <c r="B41" t="s">
        <v>408</v>
      </c>
      <c r="C41" s="19">
        <v>45823</v>
      </c>
      <c r="D41" t="s">
        <v>892</v>
      </c>
      <c r="E41" t="s">
        <v>895</v>
      </c>
      <c r="F41" t="s">
        <v>890</v>
      </c>
      <c r="G41" t="str">
        <f>_xlfn.XLOOKUP(Orders_Raw!B41,Customers_Raw!A:A,Customers_Raw!E:E)</f>
        <v>Corporate</v>
      </c>
    </row>
    <row r="42" spans="1:7">
      <c r="A42" t="s">
        <v>936</v>
      </c>
      <c r="B42" t="s">
        <v>206</v>
      </c>
      <c r="C42" s="19">
        <v>45846</v>
      </c>
      <c r="D42" t="s">
        <v>909</v>
      </c>
      <c r="E42" t="s">
        <v>893</v>
      </c>
      <c r="F42" t="s">
        <v>897</v>
      </c>
      <c r="G42" t="str">
        <f>_xlfn.XLOOKUP(Orders_Raw!B42,Customers_Raw!A:A,Customers_Raw!E:E)</f>
        <v>Corporate</v>
      </c>
    </row>
    <row r="43" spans="1:7">
      <c r="A43" t="s">
        <v>937</v>
      </c>
      <c r="B43" t="s">
        <v>864</v>
      </c>
      <c r="C43" s="19">
        <v>45735</v>
      </c>
      <c r="D43" t="s">
        <v>892</v>
      </c>
      <c r="E43" t="s">
        <v>885</v>
      </c>
      <c r="F43" t="s">
        <v>888</v>
      </c>
      <c r="G43" t="str">
        <f>_xlfn.XLOOKUP(Orders_Raw!B43,Customers_Raw!A:A,Customers_Raw!E:E)</f>
        <v>Corporate</v>
      </c>
    </row>
    <row r="44" spans="1:7">
      <c r="A44" t="s">
        <v>938</v>
      </c>
      <c r="B44" t="s">
        <v>660</v>
      </c>
      <c r="C44" s="19">
        <v>45747</v>
      </c>
      <c r="D44" t="s">
        <v>892</v>
      </c>
      <c r="E44" t="s">
        <v>885</v>
      </c>
      <c r="F44" t="s">
        <v>888</v>
      </c>
      <c r="G44" t="str">
        <f>_xlfn.XLOOKUP(Orders_Raw!B44,Customers_Raw!A:A,Customers_Raw!E:E)</f>
        <v>Consumer</v>
      </c>
    </row>
    <row r="45" spans="1:7">
      <c r="A45" t="s">
        <v>939</v>
      </c>
      <c r="B45" t="s">
        <v>390</v>
      </c>
      <c r="C45" s="19">
        <v>45833</v>
      </c>
      <c r="D45" t="s">
        <v>899</v>
      </c>
      <c r="E45" t="s">
        <v>885</v>
      </c>
      <c r="F45" t="s">
        <v>897</v>
      </c>
      <c r="G45" t="str">
        <f>_xlfn.XLOOKUP(Orders_Raw!B45,Customers_Raw!A:A,Customers_Raw!E:E)</f>
        <v>Consumer</v>
      </c>
    </row>
    <row r="46" spans="1:7">
      <c r="A46" t="s">
        <v>940</v>
      </c>
      <c r="B46" t="s">
        <v>649</v>
      </c>
      <c r="C46" s="19">
        <v>45678</v>
      </c>
      <c r="D46" t="s">
        <v>892</v>
      </c>
      <c r="E46" t="s">
        <v>885</v>
      </c>
      <c r="F46" t="s">
        <v>888</v>
      </c>
      <c r="G46" t="str">
        <f>_xlfn.XLOOKUP(Orders_Raw!B46,Customers_Raw!A:A,Customers_Raw!E:E)</f>
        <v>Corporate</v>
      </c>
    </row>
    <row r="47" spans="1:7">
      <c r="A47" t="s">
        <v>941</v>
      </c>
      <c r="B47" t="s">
        <v>639</v>
      </c>
      <c r="C47" s="19">
        <v>45711</v>
      </c>
      <c r="D47" t="s">
        <v>884</v>
      </c>
      <c r="E47" t="s">
        <v>885</v>
      </c>
      <c r="F47" t="s">
        <v>902</v>
      </c>
      <c r="G47" t="str">
        <f>_xlfn.XLOOKUP(Orders_Raw!B47,Customers_Raw!A:A,Customers_Raw!E:E)</f>
        <v>Small Business</v>
      </c>
    </row>
    <row r="48" spans="1:7">
      <c r="A48" t="s">
        <v>942</v>
      </c>
      <c r="B48" t="s">
        <v>764</v>
      </c>
      <c r="C48" s="19">
        <v>45841</v>
      </c>
      <c r="D48" t="s">
        <v>892</v>
      </c>
      <c r="E48" t="s">
        <v>885</v>
      </c>
      <c r="F48" t="s">
        <v>888</v>
      </c>
      <c r="G48" t="str">
        <f>_xlfn.XLOOKUP(Orders_Raw!B48,Customers_Raw!A:A,Customers_Raw!E:E)</f>
        <v>Consumer</v>
      </c>
    </row>
    <row r="49" spans="1:7">
      <c r="A49" t="s">
        <v>943</v>
      </c>
      <c r="B49" t="s">
        <v>725</v>
      </c>
      <c r="C49" s="19">
        <v>46016</v>
      </c>
      <c r="D49" t="s">
        <v>892</v>
      </c>
      <c r="E49" t="s">
        <v>885</v>
      </c>
      <c r="F49" t="s">
        <v>897</v>
      </c>
      <c r="G49" t="str">
        <f>_xlfn.XLOOKUP(Orders_Raw!B49,Customers_Raw!A:A,Customers_Raw!E:E)</f>
        <v>Consumer</v>
      </c>
    </row>
    <row r="50" spans="1:7">
      <c r="A50" t="s">
        <v>944</v>
      </c>
      <c r="B50" t="s">
        <v>169</v>
      </c>
      <c r="C50" s="19">
        <v>45879</v>
      </c>
      <c r="D50" t="s">
        <v>892</v>
      </c>
      <c r="E50" t="s">
        <v>885</v>
      </c>
      <c r="F50" t="s">
        <v>888</v>
      </c>
      <c r="G50" t="str">
        <f>_xlfn.XLOOKUP(Orders_Raw!B50,Customers_Raw!A:A,Customers_Raw!E:E)</f>
        <v>Consumer</v>
      </c>
    </row>
    <row r="51" spans="1:7">
      <c r="A51" t="s">
        <v>945</v>
      </c>
      <c r="B51" t="s">
        <v>593</v>
      </c>
      <c r="C51" s="19">
        <v>45972</v>
      </c>
      <c r="D51" t="s">
        <v>892</v>
      </c>
      <c r="E51" t="s">
        <v>895</v>
      </c>
      <c r="F51" t="s">
        <v>902</v>
      </c>
      <c r="G51" t="str">
        <f>_xlfn.XLOOKUP(Orders_Raw!B51,Customers_Raw!A:A,Customers_Raw!E:E)</f>
        <v>Small Business</v>
      </c>
    </row>
    <row r="52" spans="1:7">
      <c r="A52" t="s">
        <v>946</v>
      </c>
      <c r="B52" t="s">
        <v>311</v>
      </c>
      <c r="C52" s="19">
        <v>45985</v>
      </c>
      <c r="D52" t="s">
        <v>892</v>
      </c>
      <c r="E52" t="s">
        <v>885</v>
      </c>
      <c r="F52" t="s">
        <v>888</v>
      </c>
      <c r="G52" t="str">
        <f>_xlfn.XLOOKUP(Orders_Raw!B52,Customers_Raw!A:A,Customers_Raw!E:E)</f>
        <v>Consumer</v>
      </c>
    </row>
    <row r="53" spans="1:7">
      <c r="A53" t="s">
        <v>947</v>
      </c>
      <c r="B53" t="s">
        <v>110</v>
      </c>
      <c r="C53" s="19">
        <v>45836</v>
      </c>
      <c r="D53" t="s">
        <v>892</v>
      </c>
      <c r="E53" t="s">
        <v>893</v>
      </c>
      <c r="F53" t="s">
        <v>897</v>
      </c>
      <c r="G53" t="str">
        <f>_xlfn.XLOOKUP(Orders_Raw!B53,Customers_Raw!A:A,Customers_Raw!E:E)</f>
        <v>Corporate</v>
      </c>
    </row>
    <row r="54" spans="1:7">
      <c r="A54" t="s">
        <v>948</v>
      </c>
      <c r="B54" t="s">
        <v>777</v>
      </c>
      <c r="C54" s="19">
        <v>45933</v>
      </c>
      <c r="D54" t="s">
        <v>892</v>
      </c>
      <c r="E54" t="s">
        <v>893</v>
      </c>
      <c r="F54" t="s">
        <v>890</v>
      </c>
      <c r="G54" t="str">
        <f>_xlfn.XLOOKUP(Orders_Raw!B54,Customers_Raw!A:A,Customers_Raw!E:E)</f>
        <v>Consumer</v>
      </c>
    </row>
    <row r="55" spans="1:7">
      <c r="A55" t="s">
        <v>949</v>
      </c>
      <c r="B55" t="s">
        <v>548</v>
      </c>
      <c r="C55" s="19">
        <v>45769</v>
      </c>
      <c r="D55" t="s">
        <v>884</v>
      </c>
      <c r="E55" t="s">
        <v>885</v>
      </c>
      <c r="F55" t="s">
        <v>886</v>
      </c>
      <c r="G55" t="str">
        <f>_xlfn.XLOOKUP(Orders_Raw!B55,Customers_Raw!A:A,Customers_Raw!E:E)</f>
        <v>Consumer</v>
      </c>
    </row>
    <row r="56" spans="1:7">
      <c r="A56" t="s">
        <v>950</v>
      </c>
      <c r="B56" t="s">
        <v>230</v>
      </c>
      <c r="C56" s="19">
        <v>45881</v>
      </c>
      <c r="D56" t="s">
        <v>892</v>
      </c>
      <c r="E56" t="s">
        <v>895</v>
      </c>
      <c r="F56" t="s">
        <v>890</v>
      </c>
      <c r="G56" t="str">
        <f>_xlfn.XLOOKUP(Orders_Raw!B56,Customers_Raw!A:A,Customers_Raw!E:E)</f>
        <v>Consumer</v>
      </c>
    </row>
    <row r="57" spans="1:7">
      <c r="A57" t="s">
        <v>951</v>
      </c>
      <c r="B57" t="s">
        <v>559</v>
      </c>
      <c r="C57" s="19">
        <v>45871</v>
      </c>
      <c r="D57" t="s">
        <v>909</v>
      </c>
      <c r="E57" t="s">
        <v>893</v>
      </c>
      <c r="F57" t="s">
        <v>888</v>
      </c>
      <c r="G57" t="str">
        <f>_xlfn.XLOOKUP(Orders_Raw!B57,Customers_Raw!A:A,Customers_Raw!E:E)</f>
        <v>Consumer</v>
      </c>
    </row>
    <row r="58" spans="1:7">
      <c r="A58" t="s">
        <v>952</v>
      </c>
      <c r="B58" t="s">
        <v>284</v>
      </c>
      <c r="C58" s="19">
        <v>45716</v>
      </c>
      <c r="D58" t="s">
        <v>892</v>
      </c>
      <c r="E58" t="s">
        <v>885</v>
      </c>
      <c r="F58" t="s">
        <v>902</v>
      </c>
      <c r="G58" t="str">
        <f>_xlfn.XLOOKUP(Orders_Raw!B58,Customers_Raw!A:A,Customers_Raw!E:E)</f>
        <v>Small Business</v>
      </c>
    </row>
    <row r="59" spans="1:7">
      <c r="A59" t="s">
        <v>953</v>
      </c>
      <c r="B59" t="s">
        <v>849</v>
      </c>
      <c r="C59" s="19">
        <v>45984</v>
      </c>
      <c r="D59" t="s">
        <v>892</v>
      </c>
      <c r="E59" t="s">
        <v>885</v>
      </c>
      <c r="F59" t="s">
        <v>902</v>
      </c>
      <c r="G59" t="str">
        <f>_xlfn.XLOOKUP(Orders_Raw!B59,Customers_Raw!A:A,Customers_Raw!E:E)</f>
        <v>Consumer</v>
      </c>
    </row>
    <row r="60" spans="1:7">
      <c r="A60" t="s">
        <v>954</v>
      </c>
      <c r="B60" t="s">
        <v>541</v>
      </c>
      <c r="C60" s="19">
        <v>45766</v>
      </c>
      <c r="D60" t="s">
        <v>884</v>
      </c>
      <c r="E60" t="s">
        <v>885</v>
      </c>
      <c r="F60" t="s">
        <v>888</v>
      </c>
      <c r="G60" t="str">
        <f>_xlfn.XLOOKUP(Orders_Raw!B60,Customers_Raw!A:A,Customers_Raw!E:E)</f>
        <v>Consumer</v>
      </c>
    </row>
    <row r="61" spans="1:7">
      <c r="A61" t="s">
        <v>955</v>
      </c>
      <c r="B61" t="s">
        <v>696</v>
      </c>
      <c r="C61" s="19">
        <v>45814</v>
      </c>
      <c r="D61" t="s">
        <v>892</v>
      </c>
      <c r="E61" t="s">
        <v>885</v>
      </c>
      <c r="F61" t="s">
        <v>886</v>
      </c>
      <c r="G61" t="str">
        <f>_xlfn.XLOOKUP(Orders_Raw!B61,Customers_Raw!A:A,Customers_Raw!E:E)</f>
        <v>Consumer</v>
      </c>
    </row>
    <row r="62" spans="1:7">
      <c r="A62" t="s">
        <v>956</v>
      </c>
      <c r="B62" t="s">
        <v>39</v>
      </c>
      <c r="C62" s="19">
        <v>45848</v>
      </c>
      <c r="D62" t="s">
        <v>899</v>
      </c>
      <c r="E62" t="s">
        <v>885</v>
      </c>
      <c r="F62" t="s">
        <v>890</v>
      </c>
      <c r="G62" t="str">
        <f>_xlfn.XLOOKUP(Orders_Raw!B62,Customers_Raw!A:A,Customers_Raw!E:E)</f>
        <v>Consumer</v>
      </c>
    </row>
    <row r="63" spans="1:7">
      <c r="A63" t="s">
        <v>957</v>
      </c>
      <c r="B63" t="s">
        <v>758</v>
      </c>
      <c r="C63" s="19">
        <v>45857</v>
      </c>
      <c r="D63" t="s">
        <v>892</v>
      </c>
      <c r="E63" t="s">
        <v>893</v>
      </c>
      <c r="F63" t="s">
        <v>886</v>
      </c>
      <c r="G63" t="str">
        <f>_xlfn.XLOOKUP(Orders_Raw!B63,Customers_Raw!A:A,Customers_Raw!E:E)</f>
        <v>Corporate</v>
      </c>
    </row>
    <row r="64" spans="1:7">
      <c r="A64" t="s">
        <v>958</v>
      </c>
      <c r="B64" t="s">
        <v>492</v>
      </c>
      <c r="C64" s="19">
        <v>45969</v>
      </c>
      <c r="D64" t="s">
        <v>892</v>
      </c>
      <c r="E64" t="s">
        <v>895</v>
      </c>
      <c r="F64" t="s">
        <v>897</v>
      </c>
      <c r="G64" t="str">
        <f>_xlfn.XLOOKUP(Orders_Raw!B64,Customers_Raw!A:A,Customers_Raw!E:E)</f>
        <v>Corporate</v>
      </c>
    </row>
    <row r="65" spans="1:7">
      <c r="A65" t="s">
        <v>959</v>
      </c>
      <c r="B65" t="s">
        <v>226</v>
      </c>
      <c r="C65" s="19">
        <v>45853</v>
      </c>
      <c r="D65" t="s">
        <v>892</v>
      </c>
      <c r="E65" t="s">
        <v>893</v>
      </c>
      <c r="F65" t="s">
        <v>888</v>
      </c>
      <c r="G65" t="str">
        <f>_xlfn.XLOOKUP(Orders_Raw!B65,Customers_Raw!A:A,Customers_Raw!E:E)</f>
        <v>Corporate</v>
      </c>
    </row>
    <row r="66" spans="1:7">
      <c r="A66" t="s">
        <v>960</v>
      </c>
      <c r="B66" t="s">
        <v>740</v>
      </c>
      <c r="C66" s="19">
        <v>45692</v>
      </c>
      <c r="D66" t="s">
        <v>892</v>
      </c>
      <c r="E66" t="s">
        <v>885</v>
      </c>
      <c r="F66" t="s">
        <v>902</v>
      </c>
      <c r="G66" t="str">
        <f>_xlfn.XLOOKUP(Orders_Raw!B66,Customers_Raw!A:A,Customers_Raw!E:E)</f>
        <v>Consumer</v>
      </c>
    </row>
    <row r="67" spans="1:7">
      <c r="A67" t="s">
        <v>961</v>
      </c>
      <c r="B67" t="s">
        <v>60</v>
      </c>
      <c r="C67" s="19">
        <v>45903</v>
      </c>
      <c r="D67" t="s">
        <v>892</v>
      </c>
      <c r="E67" t="s">
        <v>885</v>
      </c>
      <c r="F67" t="s">
        <v>886</v>
      </c>
      <c r="G67" t="str">
        <f>_xlfn.XLOOKUP(Orders_Raw!B67,Customers_Raw!A:A,Customers_Raw!E:E)</f>
        <v>Corporate</v>
      </c>
    </row>
    <row r="68" spans="1:7">
      <c r="A68" t="s">
        <v>962</v>
      </c>
      <c r="B68" t="s">
        <v>575</v>
      </c>
      <c r="C68" s="19">
        <v>45894</v>
      </c>
      <c r="D68" t="s">
        <v>892</v>
      </c>
      <c r="E68" t="s">
        <v>885</v>
      </c>
      <c r="F68" t="s">
        <v>890</v>
      </c>
      <c r="G68" t="str">
        <f>_xlfn.XLOOKUP(Orders_Raw!B68,Customers_Raw!A:A,Customers_Raw!E:E)</f>
        <v>Consumer</v>
      </c>
    </row>
    <row r="69" spans="1:7">
      <c r="A69" t="s">
        <v>963</v>
      </c>
      <c r="B69" t="s">
        <v>839</v>
      </c>
      <c r="C69" s="19">
        <v>45761</v>
      </c>
      <c r="D69" t="s">
        <v>892</v>
      </c>
      <c r="E69" t="s">
        <v>885</v>
      </c>
      <c r="F69" t="s">
        <v>886</v>
      </c>
      <c r="G69" t="str">
        <f>_xlfn.XLOOKUP(Orders_Raw!B69,Customers_Raw!A:A,Customers_Raw!E:E)</f>
        <v>Consumer</v>
      </c>
    </row>
    <row r="70" spans="1:7">
      <c r="A70" t="s">
        <v>964</v>
      </c>
      <c r="B70" t="s">
        <v>537</v>
      </c>
      <c r="C70" s="19">
        <v>45664</v>
      </c>
      <c r="D70" t="s">
        <v>892</v>
      </c>
      <c r="E70" t="s">
        <v>885</v>
      </c>
      <c r="F70" t="s">
        <v>890</v>
      </c>
      <c r="G70" t="str">
        <f>_xlfn.XLOOKUP(Orders_Raw!B70,Customers_Raw!A:A,Customers_Raw!E:E)</f>
        <v>Small Business</v>
      </c>
    </row>
    <row r="71" spans="1:7">
      <c r="A71" t="s">
        <v>965</v>
      </c>
      <c r="B71" t="s">
        <v>249</v>
      </c>
      <c r="C71" s="19">
        <v>45940</v>
      </c>
      <c r="D71" t="s">
        <v>892</v>
      </c>
      <c r="E71" t="s">
        <v>895</v>
      </c>
      <c r="F71" t="s">
        <v>886</v>
      </c>
      <c r="G71" t="str">
        <f>_xlfn.XLOOKUP(Orders_Raw!B71,Customers_Raw!A:A,Customers_Raw!E:E)</f>
        <v>Corporate</v>
      </c>
    </row>
    <row r="72" spans="1:7">
      <c r="A72" t="s">
        <v>966</v>
      </c>
      <c r="B72" t="s">
        <v>475</v>
      </c>
      <c r="C72" s="19">
        <v>45658</v>
      </c>
      <c r="D72" t="s">
        <v>892</v>
      </c>
      <c r="E72" t="s">
        <v>885</v>
      </c>
      <c r="F72" t="s">
        <v>897</v>
      </c>
      <c r="G72" t="str">
        <f>_xlfn.XLOOKUP(Orders_Raw!B72,Customers_Raw!A:A,Customers_Raw!E:E)</f>
        <v>Consumer</v>
      </c>
    </row>
    <row r="73" spans="1:7">
      <c r="A73" t="s">
        <v>967</v>
      </c>
      <c r="B73" t="s">
        <v>372</v>
      </c>
      <c r="C73" s="19">
        <v>45876</v>
      </c>
      <c r="D73" t="s">
        <v>892</v>
      </c>
      <c r="E73" t="s">
        <v>895</v>
      </c>
      <c r="F73" t="s">
        <v>890</v>
      </c>
      <c r="G73" t="str">
        <f>_xlfn.XLOOKUP(Orders_Raw!B73,Customers_Raw!A:A,Customers_Raw!E:E)</f>
        <v>Small Business</v>
      </c>
    </row>
    <row r="74" spans="1:7">
      <c r="A74" t="s">
        <v>968</v>
      </c>
      <c r="B74" t="s">
        <v>356</v>
      </c>
      <c r="C74" s="19">
        <v>45887</v>
      </c>
      <c r="D74" t="s">
        <v>909</v>
      </c>
      <c r="E74" t="s">
        <v>885</v>
      </c>
      <c r="F74" t="s">
        <v>897</v>
      </c>
      <c r="G74" t="str">
        <f>_xlfn.XLOOKUP(Orders_Raw!B74,Customers_Raw!A:A,Customers_Raw!E:E)</f>
        <v>Corporate</v>
      </c>
    </row>
    <row r="75" spans="1:7">
      <c r="A75" t="s">
        <v>969</v>
      </c>
      <c r="B75" t="s">
        <v>818</v>
      </c>
      <c r="C75" s="19">
        <v>45829</v>
      </c>
      <c r="D75" t="s">
        <v>892</v>
      </c>
      <c r="E75" t="s">
        <v>895</v>
      </c>
      <c r="F75" t="s">
        <v>897</v>
      </c>
      <c r="G75" t="str">
        <f>_xlfn.XLOOKUP(Orders_Raw!B75,Customers_Raw!A:A,Customers_Raw!E:E)</f>
        <v>Consumer</v>
      </c>
    </row>
    <row r="76" spans="1:7">
      <c r="A76" t="s">
        <v>970</v>
      </c>
      <c r="B76" t="s">
        <v>490</v>
      </c>
      <c r="C76" s="19">
        <v>45744</v>
      </c>
      <c r="D76" t="s">
        <v>892</v>
      </c>
      <c r="E76" t="s">
        <v>893</v>
      </c>
      <c r="F76" t="s">
        <v>897</v>
      </c>
      <c r="G76" t="str">
        <f>_xlfn.XLOOKUP(Orders_Raw!B76,Customers_Raw!A:A,Customers_Raw!E:E)</f>
        <v>Corporate</v>
      </c>
    </row>
    <row r="77" spans="1:7">
      <c r="A77" t="s">
        <v>971</v>
      </c>
      <c r="B77" t="s">
        <v>127</v>
      </c>
      <c r="C77" s="19">
        <v>45698</v>
      </c>
      <c r="D77" t="s">
        <v>884</v>
      </c>
      <c r="E77" t="s">
        <v>893</v>
      </c>
      <c r="F77" t="s">
        <v>890</v>
      </c>
      <c r="G77" t="str">
        <f>_xlfn.XLOOKUP(Orders_Raw!B77,Customers_Raw!A:A,Customers_Raw!E:E)</f>
        <v>Consumer</v>
      </c>
    </row>
    <row r="78" spans="1:7">
      <c r="A78" t="s">
        <v>972</v>
      </c>
      <c r="B78" t="s">
        <v>515</v>
      </c>
      <c r="C78" s="19">
        <v>45780</v>
      </c>
      <c r="D78" t="s">
        <v>892</v>
      </c>
      <c r="E78" t="s">
        <v>885</v>
      </c>
      <c r="F78" t="s">
        <v>890</v>
      </c>
      <c r="G78" t="str">
        <f>_xlfn.XLOOKUP(Orders_Raw!B78,Customers_Raw!A:A,Customers_Raw!E:E)</f>
        <v>Consumer</v>
      </c>
    </row>
    <row r="79" spans="1:7">
      <c r="A79" t="s">
        <v>973</v>
      </c>
      <c r="B79" t="s">
        <v>311</v>
      </c>
      <c r="C79" s="19">
        <v>45988</v>
      </c>
      <c r="D79" t="s">
        <v>909</v>
      </c>
      <c r="E79" t="s">
        <v>895</v>
      </c>
      <c r="F79" t="s">
        <v>886</v>
      </c>
      <c r="G79" t="str">
        <f>_xlfn.XLOOKUP(Orders_Raw!B79,Customers_Raw!A:A,Customers_Raw!E:E)</f>
        <v>Consumer</v>
      </c>
    </row>
    <row r="80" spans="1:7">
      <c r="A80" t="s">
        <v>974</v>
      </c>
      <c r="B80" t="s">
        <v>54</v>
      </c>
      <c r="C80" s="19">
        <v>45955</v>
      </c>
      <c r="D80" t="s">
        <v>892</v>
      </c>
      <c r="E80" t="s">
        <v>895</v>
      </c>
      <c r="F80" t="s">
        <v>890</v>
      </c>
      <c r="G80" t="str">
        <f>_xlfn.XLOOKUP(Orders_Raw!B80,Customers_Raw!A:A,Customers_Raw!E:E)</f>
        <v>Corporate</v>
      </c>
    </row>
    <row r="81" spans="1:7">
      <c r="A81" t="s">
        <v>975</v>
      </c>
      <c r="B81" t="s">
        <v>599</v>
      </c>
      <c r="C81" s="19">
        <v>45835</v>
      </c>
      <c r="D81" t="s">
        <v>892</v>
      </c>
      <c r="E81" t="s">
        <v>893</v>
      </c>
      <c r="F81" t="s">
        <v>888</v>
      </c>
      <c r="G81" t="str">
        <f>_xlfn.XLOOKUP(Orders_Raw!B81,Customers_Raw!A:A,Customers_Raw!E:E)</f>
        <v>Consumer</v>
      </c>
    </row>
    <row r="82" spans="1:7">
      <c r="A82" t="s">
        <v>976</v>
      </c>
      <c r="B82" t="s">
        <v>456</v>
      </c>
      <c r="C82" s="19">
        <v>45720</v>
      </c>
      <c r="D82" t="s">
        <v>892</v>
      </c>
      <c r="E82" t="s">
        <v>893</v>
      </c>
      <c r="F82" t="s">
        <v>897</v>
      </c>
      <c r="G82" t="str">
        <f>_xlfn.XLOOKUP(Orders_Raw!B82,Customers_Raw!A:A,Customers_Raw!E:E)</f>
        <v>Corporate</v>
      </c>
    </row>
    <row r="83" spans="1:7">
      <c r="A83" t="s">
        <v>977</v>
      </c>
      <c r="B83" t="s">
        <v>224</v>
      </c>
      <c r="C83" s="19">
        <v>45822</v>
      </c>
      <c r="D83" t="s">
        <v>892</v>
      </c>
      <c r="E83" t="s">
        <v>893</v>
      </c>
      <c r="F83" t="s">
        <v>890</v>
      </c>
      <c r="G83" t="str">
        <f>_xlfn.XLOOKUP(Orders_Raw!B83,Customers_Raw!A:A,Customers_Raw!E:E)</f>
        <v>Consumer</v>
      </c>
    </row>
    <row r="84" spans="1:7">
      <c r="A84" t="s">
        <v>978</v>
      </c>
      <c r="B84" t="s">
        <v>750</v>
      </c>
      <c r="C84" s="19">
        <v>45844</v>
      </c>
      <c r="D84" t="s">
        <v>892</v>
      </c>
      <c r="E84" t="s">
        <v>885</v>
      </c>
      <c r="F84" t="s">
        <v>897</v>
      </c>
      <c r="G84" t="str">
        <f>_xlfn.XLOOKUP(Orders_Raw!B84,Customers_Raw!A:A,Customers_Raw!E:E)</f>
        <v>Consumer</v>
      </c>
    </row>
    <row r="85" spans="1:7">
      <c r="A85" t="s">
        <v>979</v>
      </c>
      <c r="B85" t="s">
        <v>546</v>
      </c>
      <c r="C85" s="19">
        <v>45866</v>
      </c>
      <c r="D85" t="s">
        <v>892</v>
      </c>
      <c r="E85" t="s">
        <v>893</v>
      </c>
      <c r="F85" t="s">
        <v>897</v>
      </c>
      <c r="G85" t="str">
        <f>_xlfn.XLOOKUP(Orders_Raw!B85,Customers_Raw!A:A,Customers_Raw!E:E)</f>
        <v>Consumer</v>
      </c>
    </row>
    <row r="86" spans="1:7">
      <c r="A86" t="s">
        <v>980</v>
      </c>
      <c r="B86" t="s">
        <v>813</v>
      </c>
      <c r="C86" s="19">
        <v>45884</v>
      </c>
      <c r="D86" t="s">
        <v>884</v>
      </c>
      <c r="E86" t="s">
        <v>895</v>
      </c>
      <c r="F86" t="s">
        <v>897</v>
      </c>
      <c r="G86" t="str">
        <f>_xlfn.XLOOKUP(Orders_Raw!B86,Customers_Raw!A:A,Customers_Raw!E:E)</f>
        <v>Corporate</v>
      </c>
    </row>
    <row r="87" spans="1:7">
      <c r="A87" t="s">
        <v>981</v>
      </c>
      <c r="B87" t="s">
        <v>855</v>
      </c>
      <c r="C87" s="19">
        <v>45705</v>
      </c>
      <c r="D87" t="s">
        <v>892</v>
      </c>
      <c r="E87" t="s">
        <v>885</v>
      </c>
      <c r="F87" t="s">
        <v>888</v>
      </c>
      <c r="G87" t="str">
        <f>_xlfn.XLOOKUP(Orders_Raw!B87,Customers_Raw!A:A,Customers_Raw!E:E)</f>
        <v>Consumer</v>
      </c>
    </row>
    <row r="88" spans="1:7">
      <c r="A88" t="s">
        <v>982</v>
      </c>
      <c r="B88" t="s">
        <v>142</v>
      </c>
      <c r="C88" s="19">
        <v>45881</v>
      </c>
      <c r="D88" t="s">
        <v>892</v>
      </c>
      <c r="E88" t="s">
        <v>885</v>
      </c>
      <c r="F88" t="s">
        <v>888</v>
      </c>
      <c r="G88" t="str">
        <f>_xlfn.XLOOKUP(Orders_Raw!B88,Customers_Raw!A:A,Customers_Raw!E:E)</f>
        <v>Consumer</v>
      </c>
    </row>
    <row r="89" spans="1:7">
      <c r="A89" t="s">
        <v>983</v>
      </c>
      <c r="B89" t="s">
        <v>499</v>
      </c>
      <c r="C89" s="19">
        <v>45660</v>
      </c>
      <c r="D89" t="s">
        <v>892</v>
      </c>
      <c r="E89" t="s">
        <v>885</v>
      </c>
      <c r="F89" t="s">
        <v>888</v>
      </c>
      <c r="G89" t="str">
        <f>_xlfn.XLOOKUP(Orders_Raw!B89,Customers_Raw!A:A,Customers_Raw!E:E)</f>
        <v>Corporate</v>
      </c>
    </row>
    <row r="90" spans="1:7">
      <c r="A90" t="s">
        <v>984</v>
      </c>
      <c r="B90" t="s">
        <v>65</v>
      </c>
      <c r="C90" s="19">
        <v>45832</v>
      </c>
      <c r="D90" t="s">
        <v>892</v>
      </c>
      <c r="E90" t="s">
        <v>893</v>
      </c>
      <c r="F90" t="s">
        <v>886</v>
      </c>
      <c r="G90" t="str">
        <f>_xlfn.XLOOKUP(Orders_Raw!B90,Customers_Raw!A:A,Customers_Raw!E:E)</f>
        <v>Consumer</v>
      </c>
    </row>
    <row r="91" spans="1:7">
      <c r="A91" t="s">
        <v>985</v>
      </c>
      <c r="B91" t="s">
        <v>821</v>
      </c>
      <c r="C91" s="19">
        <v>45756</v>
      </c>
      <c r="D91" t="s">
        <v>892</v>
      </c>
      <c r="E91" t="s">
        <v>885</v>
      </c>
      <c r="F91" t="s">
        <v>890</v>
      </c>
      <c r="G91" t="str">
        <f>_xlfn.XLOOKUP(Orders_Raw!B91,Customers_Raw!A:A,Customers_Raw!E:E)</f>
        <v>Corporate</v>
      </c>
    </row>
    <row r="92" spans="1:7">
      <c r="A92" t="s">
        <v>986</v>
      </c>
      <c r="B92" t="s">
        <v>5</v>
      </c>
      <c r="C92" s="19">
        <v>45773</v>
      </c>
      <c r="D92" t="s">
        <v>892</v>
      </c>
      <c r="E92" t="s">
        <v>885</v>
      </c>
      <c r="F92" t="s">
        <v>902</v>
      </c>
      <c r="G92" t="str">
        <f>_xlfn.XLOOKUP(Orders_Raw!B92,Customers_Raw!A:A,Customers_Raw!E:E)</f>
        <v>Small Business</v>
      </c>
    </row>
    <row r="93" spans="1:7">
      <c r="A93" t="s">
        <v>987</v>
      </c>
      <c r="B93" t="s">
        <v>821</v>
      </c>
      <c r="C93" s="19">
        <v>45927</v>
      </c>
      <c r="D93" t="s">
        <v>892</v>
      </c>
      <c r="E93" t="s">
        <v>885</v>
      </c>
      <c r="F93" t="s">
        <v>897</v>
      </c>
      <c r="G93" t="str">
        <f>_xlfn.XLOOKUP(Orders_Raw!B93,Customers_Raw!A:A,Customers_Raw!E:E)</f>
        <v>Corporate</v>
      </c>
    </row>
    <row r="94" spans="1:7">
      <c r="A94" t="s">
        <v>988</v>
      </c>
      <c r="B94" t="s">
        <v>273</v>
      </c>
      <c r="C94" s="19">
        <v>45910</v>
      </c>
      <c r="D94" t="s">
        <v>892</v>
      </c>
      <c r="E94" t="s">
        <v>893</v>
      </c>
      <c r="F94" t="s">
        <v>902</v>
      </c>
      <c r="G94" t="str">
        <f>_xlfn.XLOOKUP(Orders_Raw!B94,Customers_Raw!A:A,Customers_Raw!E:E)</f>
        <v>Consumer</v>
      </c>
    </row>
    <row r="95" spans="1:7">
      <c r="A95" t="s">
        <v>989</v>
      </c>
      <c r="B95" t="s">
        <v>347</v>
      </c>
      <c r="C95" s="19">
        <v>45974</v>
      </c>
      <c r="D95" t="s">
        <v>892</v>
      </c>
      <c r="E95" t="s">
        <v>885</v>
      </c>
      <c r="F95" t="s">
        <v>888</v>
      </c>
      <c r="G95" t="str">
        <f>_xlfn.XLOOKUP(Orders_Raw!B95,Customers_Raw!A:A,Customers_Raw!E:E)</f>
        <v>Corporate</v>
      </c>
    </row>
    <row r="96" spans="1:7">
      <c r="A96" t="s">
        <v>990</v>
      </c>
      <c r="B96" t="s">
        <v>253</v>
      </c>
      <c r="C96" s="19">
        <v>45752</v>
      </c>
      <c r="D96" t="s">
        <v>899</v>
      </c>
      <c r="E96" t="s">
        <v>893</v>
      </c>
      <c r="F96" t="s">
        <v>888</v>
      </c>
      <c r="G96" t="str">
        <f>_xlfn.XLOOKUP(Orders_Raw!B96,Customers_Raw!A:A,Customers_Raw!E:E)</f>
        <v>Corporate</v>
      </c>
    </row>
    <row r="97" spans="1:7">
      <c r="A97" t="s">
        <v>991</v>
      </c>
      <c r="B97" t="s">
        <v>367</v>
      </c>
      <c r="C97" s="19">
        <v>45930</v>
      </c>
      <c r="D97" t="s">
        <v>884</v>
      </c>
      <c r="E97" t="s">
        <v>885</v>
      </c>
      <c r="F97" t="s">
        <v>902</v>
      </c>
      <c r="G97" t="str">
        <f>_xlfn.XLOOKUP(Orders_Raw!B97,Customers_Raw!A:A,Customers_Raw!E:E)</f>
        <v>Consumer</v>
      </c>
    </row>
    <row r="98" spans="1:7">
      <c r="A98" t="s">
        <v>992</v>
      </c>
      <c r="B98" t="s">
        <v>251</v>
      </c>
      <c r="C98" s="19">
        <v>45681</v>
      </c>
      <c r="D98" t="s">
        <v>892</v>
      </c>
      <c r="E98" t="s">
        <v>893</v>
      </c>
      <c r="F98" t="s">
        <v>890</v>
      </c>
      <c r="G98" t="str">
        <f>_xlfn.XLOOKUP(Orders_Raw!B98,Customers_Raw!A:A,Customers_Raw!E:E)</f>
        <v>Consumer</v>
      </c>
    </row>
    <row r="99" spans="1:7">
      <c r="A99" t="s">
        <v>993</v>
      </c>
      <c r="B99" t="s">
        <v>448</v>
      </c>
      <c r="C99" s="19">
        <v>45773</v>
      </c>
      <c r="D99" t="s">
        <v>892</v>
      </c>
      <c r="E99" t="s">
        <v>895</v>
      </c>
      <c r="F99" t="s">
        <v>890</v>
      </c>
      <c r="G99" t="str">
        <f>_xlfn.XLOOKUP(Orders_Raw!B99,Customers_Raw!A:A,Customers_Raw!E:E)</f>
        <v>Consumer</v>
      </c>
    </row>
    <row r="100" spans="1:7">
      <c r="A100" t="s">
        <v>994</v>
      </c>
      <c r="B100" t="s">
        <v>818</v>
      </c>
      <c r="C100" s="19">
        <v>45808</v>
      </c>
      <c r="D100" t="s">
        <v>892</v>
      </c>
      <c r="E100" t="s">
        <v>885</v>
      </c>
      <c r="F100" t="s">
        <v>890</v>
      </c>
      <c r="G100" t="str">
        <f>_xlfn.XLOOKUP(Orders_Raw!B100,Customers_Raw!A:A,Customers_Raw!E:E)</f>
        <v>Consumer</v>
      </c>
    </row>
    <row r="101" spans="1:7">
      <c r="A101" t="s">
        <v>995</v>
      </c>
      <c r="B101" t="s">
        <v>356</v>
      </c>
      <c r="C101" s="19">
        <v>45995</v>
      </c>
      <c r="D101" t="s">
        <v>892</v>
      </c>
      <c r="E101" t="s">
        <v>885</v>
      </c>
      <c r="F101" t="s">
        <v>902</v>
      </c>
      <c r="G101" t="str">
        <f>_xlfn.XLOOKUP(Orders_Raw!B101,Customers_Raw!A:A,Customers_Raw!E:E)</f>
        <v>Corporate</v>
      </c>
    </row>
    <row r="102" spans="1:7">
      <c r="A102" t="s">
        <v>996</v>
      </c>
      <c r="B102" t="s">
        <v>210</v>
      </c>
      <c r="C102" s="19">
        <v>45707</v>
      </c>
      <c r="D102" t="s">
        <v>892</v>
      </c>
      <c r="E102" t="s">
        <v>895</v>
      </c>
      <c r="F102" t="s">
        <v>897</v>
      </c>
      <c r="G102" t="str">
        <f>_xlfn.XLOOKUP(Orders_Raw!B102,Customers_Raw!A:A,Customers_Raw!E:E)</f>
        <v>Corporate</v>
      </c>
    </row>
    <row r="103" spans="1:7">
      <c r="A103" t="s">
        <v>997</v>
      </c>
      <c r="B103" t="s">
        <v>805</v>
      </c>
      <c r="C103" s="19">
        <v>45863</v>
      </c>
      <c r="D103" t="s">
        <v>892</v>
      </c>
      <c r="E103" t="s">
        <v>885</v>
      </c>
      <c r="F103" t="s">
        <v>897</v>
      </c>
      <c r="G103" t="str">
        <f>_xlfn.XLOOKUP(Orders_Raw!B103,Customers_Raw!A:A,Customers_Raw!E:E)</f>
        <v>Corporate</v>
      </c>
    </row>
    <row r="104" spans="1:7">
      <c r="A104" t="s">
        <v>998</v>
      </c>
      <c r="B104" t="s">
        <v>457</v>
      </c>
      <c r="C104" s="19">
        <v>45992</v>
      </c>
      <c r="D104" t="s">
        <v>899</v>
      </c>
      <c r="E104" t="s">
        <v>885</v>
      </c>
      <c r="F104" t="s">
        <v>897</v>
      </c>
      <c r="G104" t="str">
        <f>_xlfn.XLOOKUP(Orders_Raw!B104,Customers_Raw!A:A,Customers_Raw!E:E)</f>
        <v>Corporate</v>
      </c>
    </row>
    <row r="105" spans="1:7">
      <c r="A105" t="s">
        <v>999</v>
      </c>
      <c r="B105" t="s">
        <v>620</v>
      </c>
      <c r="C105" s="19">
        <v>45736</v>
      </c>
      <c r="D105" t="s">
        <v>892</v>
      </c>
      <c r="E105" t="s">
        <v>895</v>
      </c>
      <c r="F105" t="s">
        <v>888</v>
      </c>
      <c r="G105" t="str">
        <f>_xlfn.XLOOKUP(Orders_Raw!B105,Customers_Raw!A:A,Customers_Raw!E:E)</f>
        <v>Corporate</v>
      </c>
    </row>
    <row r="106" spans="1:7">
      <c r="A106" t="s">
        <v>1000</v>
      </c>
      <c r="B106" t="s">
        <v>451</v>
      </c>
      <c r="C106" s="19">
        <v>45727</v>
      </c>
      <c r="D106" t="s">
        <v>892</v>
      </c>
      <c r="E106" t="s">
        <v>895</v>
      </c>
      <c r="F106" t="s">
        <v>886</v>
      </c>
      <c r="G106" t="str">
        <f>_xlfn.XLOOKUP(Orders_Raw!B106,Customers_Raw!A:A,Customers_Raw!E:E)</f>
        <v>Small Business</v>
      </c>
    </row>
    <row r="107" spans="1:7">
      <c r="A107" t="s">
        <v>1001</v>
      </c>
      <c r="B107" t="s">
        <v>657</v>
      </c>
      <c r="C107" s="19">
        <v>45684</v>
      </c>
      <c r="D107" t="s">
        <v>892</v>
      </c>
      <c r="E107" t="s">
        <v>893</v>
      </c>
      <c r="F107" t="s">
        <v>888</v>
      </c>
      <c r="G107" t="str">
        <f>_xlfn.XLOOKUP(Orders_Raw!B107,Customers_Raw!A:A,Customers_Raw!E:E)</f>
        <v>Consumer</v>
      </c>
    </row>
    <row r="108" spans="1:7">
      <c r="A108" t="s">
        <v>1002</v>
      </c>
      <c r="B108" t="s">
        <v>585</v>
      </c>
      <c r="C108" s="19">
        <v>45928</v>
      </c>
      <c r="D108" t="s">
        <v>892</v>
      </c>
      <c r="E108" t="s">
        <v>885</v>
      </c>
      <c r="F108" t="s">
        <v>886</v>
      </c>
      <c r="G108" t="str">
        <f>_xlfn.XLOOKUP(Orders_Raw!B108,Customers_Raw!A:A,Customers_Raw!E:E)</f>
        <v>Consumer</v>
      </c>
    </row>
    <row r="109" spans="1:7">
      <c r="A109" t="s">
        <v>1003</v>
      </c>
      <c r="B109" t="s">
        <v>157</v>
      </c>
      <c r="C109" s="19">
        <v>45707</v>
      </c>
      <c r="D109" t="s">
        <v>892</v>
      </c>
      <c r="E109" t="s">
        <v>885</v>
      </c>
      <c r="F109" t="s">
        <v>890</v>
      </c>
      <c r="G109" t="str">
        <f>_xlfn.XLOOKUP(Orders_Raw!B109,Customers_Raw!A:A,Customers_Raw!E:E)</f>
        <v>Consumer</v>
      </c>
    </row>
    <row r="110" spans="1:7">
      <c r="A110" t="s">
        <v>1004</v>
      </c>
      <c r="B110" t="s">
        <v>581</v>
      </c>
      <c r="C110" s="19">
        <v>45949</v>
      </c>
      <c r="D110" t="s">
        <v>892</v>
      </c>
      <c r="E110" t="s">
        <v>885</v>
      </c>
      <c r="F110" t="s">
        <v>890</v>
      </c>
      <c r="G110" t="str">
        <f>_xlfn.XLOOKUP(Orders_Raw!B110,Customers_Raw!A:A,Customers_Raw!E:E)</f>
        <v>Consumer</v>
      </c>
    </row>
    <row r="111" spans="1:7">
      <c r="A111" t="s">
        <v>1005</v>
      </c>
      <c r="B111" t="s">
        <v>860</v>
      </c>
      <c r="C111" s="19">
        <v>45904</v>
      </c>
      <c r="D111" t="s">
        <v>892</v>
      </c>
      <c r="E111" t="s">
        <v>893</v>
      </c>
      <c r="F111" t="s">
        <v>888</v>
      </c>
      <c r="G111" t="str">
        <f>_xlfn.XLOOKUP(Orders_Raw!B111,Customers_Raw!A:A,Customers_Raw!E:E)</f>
        <v>Consumer</v>
      </c>
    </row>
    <row r="112" spans="1:7">
      <c r="A112" t="s">
        <v>1006</v>
      </c>
      <c r="B112" t="s">
        <v>347</v>
      </c>
      <c r="C112" s="19">
        <v>45921</v>
      </c>
      <c r="D112" t="s">
        <v>892</v>
      </c>
      <c r="E112" t="s">
        <v>893</v>
      </c>
      <c r="F112" t="s">
        <v>888</v>
      </c>
      <c r="G112" t="str">
        <f>_xlfn.XLOOKUP(Orders_Raw!B112,Customers_Raw!A:A,Customers_Raw!E:E)</f>
        <v>Corporate</v>
      </c>
    </row>
    <row r="113" spans="1:7">
      <c r="A113" t="s">
        <v>1007</v>
      </c>
      <c r="B113" t="s">
        <v>497</v>
      </c>
      <c r="C113" s="19">
        <v>45736</v>
      </c>
      <c r="D113" t="s">
        <v>892</v>
      </c>
      <c r="E113" t="s">
        <v>895</v>
      </c>
      <c r="F113" t="s">
        <v>897</v>
      </c>
      <c r="G113" t="str">
        <f>_xlfn.XLOOKUP(Orders_Raw!B113,Customers_Raw!A:A,Customers_Raw!E:E)</f>
        <v>Consumer</v>
      </c>
    </row>
    <row r="114" spans="1:7">
      <c r="A114" t="s">
        <v>1008</v>
      </c>
      <c r="B114" t="s">
        <v>104</v>
      </c>
      <c r="C114" s="19">
        <v>45847</v>
      </c>
      <c r="D114" t="s">
        <v>892</v>
      </c>
      <c r="E114" t="s">
        <v>885</v>
      </c>
      <c r="F114" t="s">
        <v>888</v>
      </c>
      <c r="G114" t="str">
        <f>_xlfn.XLOOKUP(Orders_Raw!B114,Customers_Raw!A:A,Customers_Raw!E:E)</f>
        <v>Consumer</v>
      </c>
    </row>
    <row r="115" spans="1:7">
      <c r="A115" t="s">
        <v>1009</v>
      </c>
      <c r="B115" t="s">
        <v>847</v>
      </c>
      <c r="C115" s="19">
        <v>45704</v>
      </c>
      <c r="D115" t="s">
        <v>892</v>
      </c>
      <c r="E115" t="s">
        <v>893</v>
      </c>
      <c r="F115" t="s">
        <v>890</v>
      </c>
      <c r="G115" t="str">
        <f>_xlfn.XLOOKUP(Orders_Raw!B115,Customers_Raw!A:A,Customers_Raw!E:E)</f>
        <v>Consumer</v>
      </c>
    </row>
    <row r="116" spans="1:7">
      <c r="A116" t="s">
        <v>1010</v>
      </c>
      <c r="B116" t="s">
        <v>171</v>
      </c>
      <c r="C116" s="19">
        <v>46018</v>
      </c>
      <c r="D116" t="s">
        <v>892</v>
      </c>
      <c r="E116" t="s">
        <v>885</v>
      </c>
      <c r="F116" t="s">
        <v>888</v>
      </c>
      <c r="G116" t="str">
        <f>_xlfn.XLOOKUP(Orders_Raw!B116,Customers_Raw!A:A,Customers_Raw!E:E)</f>
        <v>Small Business</v>
      </c>
    </row>
    <row r="117" spans="1:7">
      <c r="A117" t="s">
        <v>1011</v>
      </c>
      <c r="B117" t="s">
        <v>244</v>
      </c>
      <c r="C117" s="19">
        <v>46011</v>
      </c>
      <c r="D117" t="s">
        <v>892</v>
      </c>
      <c r="E117" t="s">
        <v>885</v>
      </c>
      <c r="F117" t="s">
        <v>897</v>
      </c>
      <c r="G117" t="str">
        <f>_xlfn.XLOOKUP(Orders_Raw!B117,Customers_Raw!A:A,Customers_Raw!E:E)</f>
        <v>Consumer</v>
      </c>
    </row>
    <row r="118" spans="1:7">
      <c r="A118" t="s">
        <v>1012</v>
      </c>
      <c r="B118" t="s">
        <v>585</v>
      </c>
      <c r="C118" s="19">
        <v>46009</v>
      </c>
      <c r="D118" t="s">
        <v>899</v>
      </c>
      <c r="E118" t="s">
        <v>893</v>
      </c>
      <c r="F118" t="s">
        <v>890</v>
      </c>
      <c r="G118" t="str">
        <f>_xlfn.XLOOKUP(Orders_Raw!B118,Customers_Raw!A:A,Customers_Raw!E:E)</f>
        <v>Consumer</v>
      </c>
    </row>
    <row r="119" spans="1:7">
      <c r="A119" t="s">
        <v>1013</v>
      </c>
      <c r="B119" t="s">
        <v>798</v>
      </c>
      <c r="C119" s="19">
        <v>45846</v>
      </c>
      <c r="D119" t="s">
        <v>892</v>
      </c>
      <c r="E119" t="s">
        <v>885</v>
      </c>
      <c r="F119" t="s">
        <v>897</v>
      </c>
      <c r="G119" t="str">
        <f>_xlfn.XLOOKUP(Orders_Raw!B119,Customers_Raw!A:A,Customers_Raw!E:E)</f>
        <v>Consumer</v>
      </c>
    </row>
    <row r="120" spans="1:7">
      <c r="A120" t="s">
        <v>1014</v>
      </c>
      <c r="B120" t="s">
        <v>143</v>
      </c>
      <c r="C120" s="19">
        <v>45913</v>
      </c>
      <c r="D120" t="s">
        <v>909</v>
      </c>
      <c r="E120" t="s">
        <v>893</v>
      </c>
      <c r="F120" t="s">
        <v>888</v>
      </c>
      <c r="G120" t="str">
        <f>_xlfn.XLOOKUP(Orders_Raw!B120,Customers_Raw!A:A,Customers_Raw!E:E)</f>
        <v>Small Business</v>
      </c>
    </row>
    <row r="121" spans="1:7">
      <c r="A121" t="s">
        <v>1015</v>
      </c>
      <c r="B121" t="s">
        <v>606</v>
      </c>
      <c r="C121" s="19">
        <v>45879</v>
      </c>
      <c r="D121" t="s">
        <v>909</v>
      </c>
      <c r="E121" t="s">
        <v>893</v>
      </c>
      <c r="F121" t="s">
        <v>888</v>
      </c>
      <c r="G121" t="str">
        <f>_xlfn.XLOOKUP(Orders_Raw!B121,Customers_Raw!A:A,Customers_Raw!E:E)</f>
        <v>Consumer</v>
      </c>
    </row>
    <row r="122" spans="1:7">
      <c r="A122" t="s">
        <v>1016</v>
      </c>
      <c r="B122" t="s">
        <v>310</v>
      </c>
      <c r="C122" s="19">
        <v>45898</v>
      </c>
      <c r="D122" t="s">
        <v>892</v>
      </c>
      <c r="E122" t="s">
        <v>895</v>
      </c>
      <c r="F122" t="s">
        <v>890</v>
      </c>
      <c r="G122" t="str">
        <f>_xlfn.XLOOKUP(Orders_Raw!B122,Customers_Raw!A:A,Customers_Raw!E:E)</f>
        <v>Consumer</v>
      </c>
    </row>
    <row r="123" spans="1:7">
      <c r="A123" t="s">
        <v>1017</v>
      </c>
      <c r="B123" t="s">
        <v>614</v>
      </c>
      <c r="C123" s="19">
        <v>45926</v>
      </c>
      <c r="D123" t="s">
        <v>892</v>
      </c>
      <c r="E123" t="s">
        <v>893</v>
      </c>
      <c r="F123" t="s">
        <v>902</v>
      </c>
      <c r="G123" t="str">
        <f>_xlfn.XLOOKUP(Orders_Raw!B123,Customers_Raw!A:A,Customers_Raw!E:E)</f>
        <v>Corporate</v>
      </c>
    </row>
    <row r="124" spans="1:7">
      <c r="A124" t="s">
        <v>1018</v>
      </c>
      <c r="B124" t="s">
        <v>585</v>
      </c>
      <c r="C124" s="19">
        <v>45658</v>
      </c>
      <c r="D124" t="s">
        <v>884</v>
      </c>
      <c r="E124" t="s">
        <v>895</v>
      </c>
      <c r="F124" t="s">
        <v>897</v>
      </c>
      <c r="G124" t="str">
        <f>_xlfn.XLOOKUP(Orders_Raw!B124,Customers_Raw!A:A,Customers_Raw!E:E)</f>
        <v>Consumer</v>
      </c>
    </row>
    <row r="125" spans="1:7">
      <c r="A125" t="s">
        <v>1019</v>
      </c>
      <c r="B125" t="s">
        <v>347</v>
      </c>
      <c r="C125" s="19">
        <v>45691</v>
      </c>
      <c r="D125" t="s">
        <v>892</v>
      </c>
      <c r="E125" t="s">
        <v>893</v>
      </c>
      <c r="F125" t="s">
        <v>890</v>
      </c>
      <c r="G125" t="str">
        <f>_xlfn.XLOOKUP(Orders_Raw!B125,Customers_Raw!A:A,Customers_Raw!E:E)</f>
        <v>Corporate</v>
      </c>
    </row>
    <row r="126" spans="1:7">
      <c r="A126" t="s">
        <v>1020</v>
      </c>
      <c r="B126" t="s">
        <v>539</v>
      </c>
      <c r="C126" s="19">
        <v>45736</v>
      </c>
      <c r="D126" t="s">
        <v>892</v>
      </c>
      <c r="E126" t="s">
        <v>885</v>
      </c>
      <c r="F126" t="s">
        <v>897</v>
      </c>
      <c r="G126" t="str">
        <f>_xlfn.XLOOKUP(Orders_Raw!B126,Customers_Raw!A:A,Customers_Raw!E:E)</f>
        <v>Corporate</v>
      </c>
    </row>
    <row r="127" spans="1:7">
      <c r="A127" t="s">
        <v>1021</v>
      </c>
      <c r="B127" t="s">
        <v>703</v>
      </c>
      <c r="C127" s="19">
        <v>45893</v>
      </c>
      <c r="D127" t="s">
        <v>909</v>
      </c>
      <c r="E127" t="s">
        <v>885</v>
      </c>
      <c r="F127" t="s">
        <v>886</v>
      </c>
      <c r="G127" t="str">
        <f>_xlfn.XLOOKUP(Orders_Raw!B127,Customers_Raw!A:A,Customers_Raw!E:E)</f>
        <v>Consumer</v>
      </c>
    </row>
    <row r="128" spans="1:7">
      <c r="A128" t="s">
        <v>1022</v>
      </c>
      <c r="B128" t="s">
        <v>734</v>
      </c>
      <c r="C128" s="19">
        <v>45991</v>
      </c>
      <c r="D128" t="s">
        <v>892</v>
      </c>
      <c r="E128" t="s">
        <v>893</v>
      </c>
      <c r="F128" t="s">
        <v>888</v>
      </c>
      <c r="G128" t="str">
        <f>_xlfn.XLOOKUP(Orders_Raw!B128,Customers_Raw!A:A,Customers_Raw!E:E)</f>
        <v>Consumer</v>
      </c>
    </row>
    <row r="129" spans="1:7">
      <c r="A129" t="s">
        <v>1023</v>
      </c>
      <c r="B129" t="s">
        <v>39</v>
      </c>
      <c r="C129" s="19">
        <v>46006</v>
      </c>
      <c r="D129" t="s">
        <v>892</v>
      </c>
      <c r="E129" t="s">
        <v>893</v>
      </c>
      <c r="F129" t="s">
        <v>886</v>
      </c>
      <c r="G129" t="str">
        <f>_xlfn.XLOOKUP(Orders_Raw!B129,Customers_Raw!A:A,Customers_Raw!E:E)</f>
        <v>Consumer</v>
      </c>
    </row>
    <row r="130" spans="1:7">
      <c r="A130" t="s">
        <v>1024</v>
      </c>
      <c r="B130" t="s">
        <v>340</v>
      </c>
      <c r="C130" s="19">
        <v>45755</v>
      </c>
      <c r="D130" t="s">
        <v>892</v>
      </c>
      <c r="E130" t="s">
        <v>893</v>
      </c>
      <c r="F130" t="s">
        <v>890</v>
      </c>
      <c r="G130" t="str">
        <f>_xlfn.XLOOKUP(Orders_Raw!B130,Customers_Raw!A:A,Customers_Raw!E:E)</f>
        <v>Corporate</v>
      </c>
    </row>
    <row r="131" spans="1:7">
      <c r="A131" t="s">
        <v>1025</v>
      </c>
      <c r="B131" t="s">
        <v>220</v>
      </c>
      <c r="C131" s="19">
        <v>45739</v>
      </c>
      <c r="D131" t="s">
        <v>884</v>
      </c>
      <c r="E131" t="s">
        <v>885</v>
      </c>
      <c r="F131" t="s">
        <v>886</v>
      </c>
      <c r="G131" t="str">
        <f>_xlfn.XLOOKUP(Orders_Raw!B131,Customers_Raw!A:A,Customers_Raw!E:E)</f>
        <v>Corporate</v>
      </c>
    </row>
    <row r="132" spans="1:7">
      <c r="A132" t="s">
        <v>1026</v>
      </c>
      <c r="B132" t="s">
        <v>774</v>
      </c>
      <c r="C132" s="19">
        <v>45849</v>
      </c>
      <c r="D132" t="s">
        <v>892</v>
      </c>
      <c r="E132" t="s">
        <v>885</v>
      </c>
      <c r="F132" t="s">
        <v>888</v>
      </c>
      <c r="G132" t="str">
        <f>_xlfn.XLOOKUP(Orders_Raw!B132,Customers_Raw!A:A,Customers_Raw!E:E)</f>
        <v>Consumer</v>
      </c>
    </row>
    <row r="133" spans="1:7">
      <c r="A133" t="s">
        <v>1027</v>
      </c>
      <c r="B133" t="s">
        <v>497</v>
      </c>
      <c r="C133" s="19">
        <v>45910</v>
      </c>
      <c r="D133" t="s">
        <v>892</v>
      </c>
      <c r="E133" t="s">
        <v>885</v>
      </c>
      <c r="F133" t="s">
        <v>890</v>
      </c>
      <c r="G133" t="str">
        <f>_xlfn.XLOOKUP(Orders_Raw!B133,Customers_Raw!A:A,Customers_Raw!E:E)</f>
        <v>Consumer</v>
      </c>
    </row>
    <row r="134" spans="1:7">
      <c r="A134" t="s">
        <v>1028</v>
      </c>
      <c r="B134" t="s">
        <v>503</v>
      </c>
      <c r="C134" s="19">
        <v>45695</v>
      </c>
      <c r="D134" t="s">
        <v>892</v>
      </c>
      <c r="E134" t="s">
        <v>893</v>
      </c>
      <c r="F134" t="s">
        <v>888</v>
      </c>
      <c r="G134" t="str">
        <f>_xlfn.XLOOKUP(Orders_Raw!B134,Customers_Raw!A:A,Customers_Raw!E:E)</f>
        <v>Consumer</v>
      </c>
    </row>
    <row r="135" spans="1:7">
      <c r="A135" t="s">
        <v>1029</v>
      </c>
      <c r="B135" t="s">
        <v>704</v>
      </c>
      <c r="C135" s="19">
        <v>45671</v>
      </c>
      <c r="D135" t="s">
        <v>892</v>
      </c>
      <c r="E135" t="s">
        <v>893</v>
      </c>
      <c r="F135" t="s">
        <v>902</v>
      </c>
      <c r="G135" t="str">
        <f>_xlfn.XLOOKUP(Orders_Raw!B135,Customers_Raw!A:A,Customers_Raw!E:E)</f>
        <v>Corporate</v>
      </c>
    </row>
    <row r="136" spans="1:7">
      <c r="A136" t="s">
        <v>1030</v>
      </c>
      <c r="B136" t="s">
        <v>389</v>
      </c>
      <c r="C136" s="19">
        <v>46004</v>
      </c>
      <c r="D136" t="s">
        <v>892</v>
      </c>
      <c r="E136" t="s">
        <v>893</v>
      </c>
      <c r="F136" t="s">
        <v>886</v>
      </c>
      <c r="G136" t="str">
        <f>_xlfn.XLOOKUP(Orders_Raw!B136,Customers_Raw!A:A,Customers_Raw!E:E)</f>
        <v>Consumer</v>
      </c>
    </row>
    <row r="137" spans="1:7">
      <c r="A137" t="s">
        <v>1031</v>
      </c>
      <c r="B137" t="s">
        <v>840</v>
      </c>
      <c r="C137" s="19">
        <v>45967</v>
      </c>
      <c r="D137" t="s">
        <v>892</v>
      </c>
      <c r="E137" t="s">
        <v>885</v>
      </c>
      <c r="F137" t="s">
        <v>897</v>
      </c>
      <c r="G137" t="str">
        <f>_xlfn.XLOOKUP(Orders_Raw!B137,Customers_Raw!A:A,Customers_Raw!E:E)</f>
        <v>Small Business</v>
      </c>
    </row>
    <row r="138" spans="1:7">
      <c r="A138" t="s">
        <v>1032</v>
      </c>
      <c r="B138" t="s">
        <v>69</v>
      </c>
      <c r="C138" s="19">
        <v>45866</v>
      </c>
      <c r="D138" t="s">
        <v>892</v>
      </c>
      <c r="E138" t="s">
        <v>885</v>
      </c>
      <c r="F138" t="s">
        <v>890</v>
      </c>
      <c r="G138" t="str">
        <f>_xlfn.XLOOKUP(Orders_Raw!B138,Customers_Raw!A:A,Customers_Raw!E:E)</f>
        <v>Consumer</v>
      </c>
    </row>
    <row r="139" spans="1:7">
      <c r="A139" t="s">
        <v>1033</v>
      </c>
      <c r="B139" t="s">
        <v>413</v>
      </c>
      <c r="C139" s="19">
        <v>46014</v>
      </c>
      <c r="D139" t="s">
        <v>892</v>
      </c>
      <c r="E139" t="s">
        <v>893</v>
      </c>
      <c r="F139" t="s">
        <v>888</v>
      </c>
      <c r="G139" t="str">
        <f>_xlfn.XLOOKUP(Orders_Raw!B139,Customers_Raw!A:A,Customers_Raw!E:E)</f>
        <v>Consumer</v>
      </c>
    </row>
    <row r="140" spans="1:7">
      <c r="A140" t="s">
        <v>1034</v>
      </c>
      <c r="B140" t="s">
        <v>838</v>
      </c>
      <c r="C140" s="19">
        <v>45746</v>
      </c>
      <c r="D140" t="s">
        <v>892</v>
      </c>
      <c r="E140" t="s">
        <v>893</v>
      </c>
      <c r="F140" t="s">
        <v>890</v>
      </c>
      <c r="G140" t="str">
        <f>_xlfn.XLOOKUP(Orders_Raw!B140,Customers_Raw!A:A,Customers_Raw!E:E)</f>
        <v>Corporate</v>
      </c>
    </row>
    <row r="141" spans="1:7">
      <c r="A141" t="s">
        <v>1035</v>
      </c>
      <c r="B141" t="s">
        <v>538</v>
      </c>
      <c r="C141" s="19">
        <v>45713</v>
      </c>
      <c r="D141" t="s">
        <v>892</v>
      </c>
      <c r="E141" t="s">
        <v>893</v>
      </c>
      <c r="F141" t="s">
        <v>890</v>
      </c>
      <c r="G141" t="str">
        <f>_xlfn.XLOOKUP(Orders_Raw!B141,Customers_Raw!A:A,Customers_Raw!E:E)</f>
        <v>Consumer</v>
      </c>
    </row>
    <row r="142" spans="1:7">
      <c r="A142" t="s">
        <v>1036</v>
      </c>
      <c r="B142" t="s">
        <v>416</v>
      </c>
      <c r="C142" s="19">
        <v>45751</v>
      </c>
      <c r="D142" t="s">
        <v>899</v>
      </c>
      <c r="E142" t="s">
        <v>893</v>
      </c>
      <c r="F142" t="s">
        <v>888</v>
      </c>
      <c r="G142" t="str">
        <f>_xlfn.XLOOKUP(Orders_Raw!B142,Customers_Raw!A:A,Customers_Raw!E:E)</f>
        <v>Corporate</v>
      </c>
    </row>
    <row r="143" spans="1:7">
      <c r="A143" t="s">
        <v>1037</v>
      </c>
      <c r="B143" t="s">
        <v>688</v>
      </c>
      <c r="C143" s="19">
        <v>45750</v>
      </c>
      <c r="D143" t="s">
        <v>892</v>
      </c>
      <c r="E143" t="s">
        <v>885</v>
      </c>
      <c r="F143" t="s">
        <v>902</v>
      </c>
      <c r="G143" t="str">
        <f>_xlfn.XLOOKUP(Orders_Raw!B143,Customers_Raw!A:A,Customers_Raw!E:E)</f>
        <v>Consumer</v>
      </c>
    </row>
    <row r="144" spans="1:7">
      <c r="A144" t="s">
        <v>1038</v>
      </c>
      <c r="B144" t="s">
        <v>803</v>
      </c>
      <c r="C144" s="19">
        <v>45997</v>
      </c>
      <c r="D144" t="s">
        <v>892</v>
      </c>
      <c r="E144" t="s">
        <v>893</v>
      </c>
      <c r="F144" t="s">
        <v>897</v>
      </c>
      <c r="G144" t="str">
        <f>_xlfn.XLOOKUP(Orders_Raw!B144,Customers_Raw!A:A,Customers_Raw!E:E)</f>
        <v>Consumer</v>
      </c>
    </row>
    <row r="145" spans="1:7">
      <c r="A145" t="s">
        <v>1039</v>
      </c>
      <c r="B145" t="s">
        <v>644</v>
      </c>
      <c r="C145" s="19">
        <v>45742</v>
      </c>
      <c r="D145" t="s">
        <v>892</v>
      </c>
      <c r="E145" t="s">
        <v>895</v>
      </c>
      <c r="F145" t="s">
        <v>890</v>
      </c>
      <c r="G145" t="str">
        <f>_xlfn.XLOOKUP(Orders_Raw!B145,Customers_Raw!A:A,Customers_Raw!E:E)</f>
        <v>Corporate</v>
      </c>
    </row>
    <row r="146" spans="1:7">
      <c r="A146" t="s">
        <v>1040</v>
      </c>
      <c r="B146" t="s">
        <v>120</v>
      </c>
      <c r="C146" s="19">
        <v>45902</v>
      </c>
      <c r="D146" t="s">
        <v>884</v>
      </c>
      <c r="E146" t="s">
        <v>893</v>
      </c>
      <c r="F146" t="s">
        <v>897</v>
      </c>
      <c r="G146" t="str">
        <f>_xlfn.XLOOKUP(Orders_Raw!B146,Customers_Raw!A:A,Customers_Raw!E:E)</f>
        <v>Corporate</v>
      </c>
    </row>
    <row r="147" spans="1:7">
      <c r="A147" t="s">
        <v>1041</v>
      </c>
      <c r="B147" t="s">
        <v>526</v>
      </c>
      <c r="C147" s="19">
        <v>45679</v>
      </c>
      <c r="D147" t="s">
        <v>892</v>
      </c>
      <c r="E147" t="s">
        <v>893</v>
      </c>
      <c r="F147" t="s">
        <v>902</v>
      </c>
      <c r="G147" t="str">
        <f>_xlfn.XLOOKUP(Orders_Raw!B147,Customers_Raw!A:A,Customers_Raw!E:E)</f>
        <v>Corporate</v>
      </c>
    </row>
    <row r="148" spans="1:7">
      <c r="A148" t="s">
        <v>1042</v>
      </c>
      <c r="B148" t="s">
        <v>483</v>
      </c>
      <c r="C148" s="19">
        <v>45948</v>
      </c>
      <c r="D148" t="s">
        <v>892</v>
      </c>
      <c r="E148" t="s">
        <v>893</v>
      </c>
      <c r="F148" t="s">
        <v>897</v>
      </c>
      <c r="G148" t="str">
        <f>_xlfn.XLOOKUP(Orders_Raw!B148,Customers_Raw!A:A,Customers_Raw!E:E)</f>
        <v>Corporate</v>
      </c>
    </row>
    <row r="149" spans="1:7">
      <c r="A149" t="s">
        <v>1043</v>
      </c>
      <c r="B149" t="s">
        <v>77</v>
      </c>
      <c r="C149" s="19">
        <v>45929</v>
      </c>
      <c r="D149" t="s">
        <v>892</v>
      </c>
      <c r="E149" t="s">
        <v>893</v>
      </c>
      <c r="F149" t="s">
        <v>897</v>
      </c>
      <c r="G149" t="str">
        <f>_xlfn.XLOOKUP(Orders_Raw!B149,Customers_Raw!A:A,Customers_Raw!E:E)</f>
        <v>Consumer</v>
      </c>
    </row>
    <row r="150" spans="1:7">
      <c r="A150" t="s">
        <v>1044</v>
      </c>
      <c r="B150" t="s">
        <v>559</v>
      </c>
      <c r="C150" s="19">
        <v>45963</v>
      </c>
      <c r="D150" t="s">
        <v>892</v>
      </c>
      <c r="E150" t="s">
        <v>893</v>
      </c>
      <c r="F150" t="s">
        <v>902</v>
      </c>
      <c r="G150" t="str">
        <f>_xlfn.XLOOKUP(Orders_Raw!B150,Customers_Raw!A:A,Customers_Raw!E:E)</f>
        <v>Consumer</v>
      </c>
    </row>
    <row r="151" spans="1:7">
      <c r="A151" t="s">
        <v>1045</v>
      </c>
      <c r="B151" t="s">
        <v>339</v>
      </c>
      <c r="C151" s="19">
        <v>45779</v>
      </c>
      <c r="D151" t="s">
        <v>892</v>
      </c>
      <c r="E151" t="s">
        <v>893</v>
      </c>
      <c r="F151" t="s">
        <v>886</v>
      </c>
      <c r="G151" t="str">
        <f>_xlfn.XLOOKUP(Orders_Raw!B151,Customers_Raw!A:A,Customers_Raw!E:E)</f>
        <v>Small Business</v>
      </c>
    </row>
    <row r="152" spans="1:7">
      <c r="A152" t="s">
        <v>1046</v>
      </c>
      <c r="B152" t="s">
        <v>62</v>
      </c>
      <c r="C152" s="19">
        <v>45785</v>
      </c>
      <c r="D152" t="s">
        <v>892</v>
      </c>
      <c r="E152" t="s">
        <v>893</v>
      </c>
      <c r="F152" t="s">
        <v>890</v>
      </c>
      <c r="G152" t="str">
        <f>_xlfn.XLOOKUP(Orders_Raw!B152,Customers_Raw!A:A,Customers_Raw!E:E)</f>
        <v>Small Business</v>
      </c>
    </row>
    <row r="153" spans="1:7">
      <c r="A153" t="s">
        <v>1047</v>
      </c>
      <c r="B153" t="s">
        <v>815</v>
      </c>
      <c r="C153" s="19">
        <v>45770</v>
      </c>
      <c r="D153" t="s">
        <v>892</v>
      </c>
      <c r="E153" t="s">
        <v>885</v>
      </c>
      <c r="F153" t="s">
        <v>888</v>
      </c>
      <c r="G153" t="str">
        <f>_xlfn.XLOOKUP(Orders_Raw!B153,Customers_Raw!A:A,Customers_Raw!E:E)</f>
        <v>Consumer</v>
      </c>
    </row>
    <row r="154" spans="1:7">
      <c r="A154" t="s">
        <v>1048</v>
      </c>
      <c r="B154" t="s">
        <v>699</v>
      </c>
      <c r="C154" s="19">
        <v>45930</v>
      </c>
      <c r="D154" t="s">
        <v>909</v>
      </c>
      <c r="E154" t="s">
        <v>895</v>
      </c>
      <c r="F154" t="s">
        <v>902</v>
      </c>
      <c r="G154" t="str">
        <f>_xlfn.XLOOKUP(Orders_Raw!B154,Customers_Raw!A:A,Customers_Raw!E:E)</f>
        <v>Consumer</v>
      </c>
    </row>
    <row r="155" spans="1:7">
      <c r="A155" t="s">
        <v>1049</v>
      </c>
      <c r="B155" t="s">
        <v>155</v>
      </c>
      <c r="C155" s="19">
        <v>45993</v>
      </c>
      <c r="D155" t="s">
        <v>892</v>
      </c>
      <c r="E155" t="s">
        <v>893</v>
      </c>
      <c r="F155" t="s">
        <v>888</v>
      </c>
      <c r="G155" t="str">
        <f>_xlfn.XLOOKUP(Orders_Raw!B155,Customers_Raw!A:A,Customers_Raw!E:E)</f>
        <v>Consumer</v>
      </c>
    </row>
    <row r="156" spans="1:7">
      <c r="A156" t="s">
        <v>1050</v>
      </c>
      <c r="B156" t="s">
        <v>32</v>
      </c>
      <c r="C156" s="19">
        <v>45787</v>
      </c>
      <c r="D156" t="s">
        <v>892</v>
      </c>
      <c r="E156" t="s">
        <v>885</v>
      </c>
      <c r="F156" t="s">
        <v>890</v>
      </c>
      <c r="G156" t="str">
        <f>_xlfn.XLOOKUP(Orders_Raw!B156,Customers_Raw!A:A,Customers_Raw!E:E)</f>
        <v>Small Business</v>
      </c>
    </row>
    <row r="157" spans="1:7">
      <c r="A157" t="s">
        <v>1051</v>
      </c>
      <c r="B157" t="s">
        <v>745</v>
      </c>
      <c r="C157" s="19">
        <v>45789</v>
      </c>
      <c r="D157" t="s">
        <v>892</v>
      </c>
      <c r="E157" t="s">
        <v>893</v>
      </c>
      <c r="F157" t="s">
        <v>888</v>
      </c>
      <c r="G157" t="str">
        <f>_xlfn.XLOOKUP(Orders_Raw!B157,Customers_Raw!A:A,Customers_Raw!E:E)</f>
        <v>Consumer</v>
      </c>
    </row>
    <row r="158" spans="1:7">
      <c r="A158" t="s">
        <v>1052</v>
      </c>
      <c r="B158" t="s">
        <v>711</v>
      </c>
      <c r="C158" s="19">
        <v>45742</v>
      </c>
      <c r="D158" t="s">
        <v>899</v>
      </c>
      <c r="E158" t="s">
        <v>885</v>
      </c>
      <c r="F158" t="s">
        <v>897</v>
      </c>
      <c r="G158" t="str">
        <f>_xlfn.XLOOKUP(Orders_Raw!B158,Customers_Raw!A:A,Customers_Raw!E:E)</f>
        <v>Corporate</v>
      </c>
    </row>
    <row r="159" spans="1:7">
      <c r="A159" t="s">
        <v>1053</v>
      </c>
      <c r="B159" t="s">
        <v>839</v>
      </c>
      <c r="C159" s="19">
        <v>46007</v>
      </c>
      <c r="D159" t="s">
        <v>892</v>
      </c>
      <c r="E159" t="s">
        <v>885</v>
      </c>
      <c r="F159" t="s">
        <v>902</v>
      </c>
      <c r="G159" t="str">
        <f>_xlfn.XLOOKUP(Orders_Raw!B159,Customers_Raw!A:A,Customers_Raw!E:E)</f>
        <v>Consumer</v>
      </c>
    </row>
    <row r="160" spans="1:7">
      <c r="A160" t="s">
        <v>1054</v>
      </c>
      <c r="B160" t="s">
        <v>837</v>
      </c>
      <c r="C160" s="19">
        <v>45738</v>
      </c>
      <c r="D160" t="s">
        <v>899</v>
      </c>
      <c r="E160" t="s">
        <v>885</v>
      </c>
      <c r="F160" t="s">
        <v>888</v>
      </c>
      <c r="G160" t="str">
        <f>_xlfn.XLOOKUP(Orders_Raw!B160,Customers_Raw!A:A,Customers_Raw!E:E)</f>
        <v>Consumer</v>
      </c>
    </row>
    <row r="161" spans="1:7">
      <c r="A161" t="s">
        <v>1055</v>
      </c>
      <c r="B161" t="s">
        <v>307</v>
      </c>
      <c r="C161" s="19">
        <v>45982</v>
      </c>
      <c r="D161" t="s">
        <v>884</v>
      </c>
      <c r="E161" t="s">
        <v>893</v>
      </c>
      <c r="F161" t="s">
        <v>888</v>
      </c>
      <c r="G161" t="str">
        <f>_xlfn.XLOOKUP(Orders_Raw!B161,Customers_Raw!A:A,Customers_Raw!E:E)</f>
        <v>Corporate</v>
      </c>
    </row>
    <row r="162" spans="1:7">
      <c r="A162" t="s">
        <v>1056</v>
      </c>
      <c r="B162" t="s">
        <v>42</v>
      </c>
      <c r="C162" s="19">
        <v>45726</v>
      </c>
      <c r="D162" t="s">
        <v>892</v>
      </c>
      <c r="E162" t="s">
        <v>895</v>
      </c>
      <c r="F162" t="s">
        <v>902</v>
      </c>
      <c r="G162" t="str">
        <f>_xlfn.XLOOKUP(Orders_Raw!B162,Customers_Raw!A:A,Customers_Raw!E:E)</f>
        <v>Small Business</v>
      </c>
    </row>
    <row r="163" spans="1:7">
      <c r="A163" t="s">
        <v>1057</v>
      </c>
      <c r="B163" t="s">
        <v>330</v>
      </c>
      <c r="C163" s="19">
        <v>45805</v>
      </c>
      <c r="D163" t="s">
        <v>892</v>
      </c>
      <c r="E163" t="s">
        <v>893</v>
      </c>
      <c r="F163" t="s">
        <v>888</v>
      </c>
      <c r="G163" t="str">
        <f>_xlfn.XLOOKUP(Orders_Raw!B163,Customers_Raw!A:A,Customers_Raw!E:E)</f>
        <v>Consumer</v>
      </c>
    </row>
    <row r="164" spans="1:7">
      <c r="A164" t="s">
        <v>1058</v>
      </c>
      <c r="B164" t="s">
        <v>655</v>
      </c>
      <c r="C164" s="19">
        <v>45673</v>
      </c>
      <c r="D164" t="s">
        <v>892</v>
      </c>
      <c r="E164" t="s">
        <v>893</v>
      </c>
      <c r="F164" t="s">
        <v>890</v>
      </c>
      <c r="G164" t="str">
        <f>_xlfn.XLOOKUP(Orders_Raw!B164,Customers_Raw!A:A,Customers_Raw!E:E)</f>
        <v>Small Business</v>
      </c>
    </row>
    <row r="165" spans="1:7">
      <c r="A165" t="s">
        <v>1059</v>
      </c>
      <c r="B165" t="s">
        <v>120</v>
      </c>
      <c r="C165" s="19">
        <v>45964</v>
      </c>
      <c r="D165" t="s">
        <v>892</v>
      </c>
      <c r="E165" t="s">
        <v>885</v>
      </c>
      <c r="F165" t="s">
        <v>902</v>
      </c>
      <c r="G165" t="str">
        <f>_xlfn.XLOOKUP(Orders_Raw!B165,Customers_Raw!A:A,Customers_Raw!E:E)</f>
        <v>Corporate</v>
      </c>
    </row>
    <row r="166" spans="1:7">
      <c r="A166" t="s">
        <v>1060</v>
      </c>
      <c r="B166" t="s">
        <v>650</v>
      </c>
      <c r="C166" s="19">
        <v>45762</v>
      </c>
      <c r="D166" t="s">
        <v>892</v>
      </c>
      <c r="E166" t="s">
        <v>885</v>
      </c>
      <c r="F166" t="s">
        <v>888</v>
      </c>
      <c r="G166" t="str">
        <f>_xlfn.XLOOKUP(Orders_Raw!B166,Customers_Raw!A:A,Customers_Raw!E:E)</f>
        <v>Consumer</v>
      </c>
    </row>
    <row r="167" spans="1:7">
      <c r="A167" t="s">
        <v>1061</v>
      </c>
      <c r="B167" t="s">
        <v>60</v>
      </c>
      <c r="C167" s="19">
        <v>45822</v>
      </c>
      <c r="D167" t="s">
        <v>892</v>
      </c>
      <c r="E167" t="s">
        <v>885</v>
      </c>
      <c r="F167" t="s">
        <v>888</v>
      </c>
      <c r="G167" t="str">
        <f>_xlfn.XLOOKUP(Orders_Raw!B167,Customers_Raw!A:A,Customers_Raw!E:E)</f>
        <v>Corporate</v>
      </c>
    </row>
    <row r="168" spans="1:7">
      <c r="A168" t="s">
        <v>1062</v>
      </c>
      <c r="B168" t="s">
        <v>75</v>
      </c>
      <c r="C168" s="19">
        <v>45858</v>
      </c>
      <c r="D168" t="s">
        <v>909</v>
      </c>
      <c r="E168" t="s">
        <v>893</v>
      </c>
      <c r="F168" t="s">
        <v>897</v>
      </c>
      <c r="G168" t="str">
        <f>_xlfn.XLOOKUP(Orders_Raw!B168,Customers_Raw!A:A,Customers_Raw!E:E)</f>
        <v>Consumer</v>
      </c>
    </row>
    <row r="169" spans="1:7">
      <c r="A169" t="s">
        <v>1063</v>
      </c>
      <c r="B169" t="s">
        <v>451</v>
      </c>
      <c r="C169" s="19">
        <v>45854</v>
      </c>
      <c r="D169" t="s">
        <v>892</v>
      </c>
      <c r="E169" t="s">
        <v>895</v>
      </c>
      <c r="F169" t="s">
        <v>890</v>
      </c>
      <c r="G169" t="str">
        <f>_xlfn.XLOOKUP(Orders_Raw!B169,Customers_Raw!A:A,Customers_Raw!E:E)</f>
        <v>Small Business</v>
      </c>
    </row>
    <row r="170" spans="1:7">
      <c r="A170" t="s">
        <v>1064</v>
      </c>
      <c r="B170" t="s">
        <v>374</v>
      </c>
      <c r="C170" s="19">
        <v>45842</v>
      </c>
      <c r="D170" t="s">
        <v>884</v>
      </c>
      <c r="E170" t="s">
        <v>893</v>
      </c>
      <c r="F170" t="s">
        <v>902</v>
      </c>
      <c r="G170" t="str">
        <f>_xlfn.XLOOKUP(Orders_Raw!B170,Customers_Raw!A:A,Customers_Raw!E:E)</f>
        <v>Consumer</v>
      </c>
    </row>
    <row r="171" spans="1:7">
      <c r="A171" t="s">
        <v>1065</v>
      </c>
      <c r="B171" t="s">
        <v>130</v>
      </c>
      <c r="C171" s="19">
        <v>45979</v>
      </c>
      <c r="D171" t="s">
        <v>892</v>
      </c>
      <c r="E171" t="s">
        <v>893</v>
      </c>
      <c r="F171" t="s">
        <v>888</v>
      </c>
      <c r="G171" t="str">
        <f>_xlfn.XLOOKUP(Orders_Raw!B171,Customers_Raw!A:A,Customers_Raw!E:E)</f>
        <v>Consumer</v>
      </c>
    </row>
    <row r="172" spans="1:7">
      <c r="A172" t="s">
        <v>1066</v>
      </c>
      <c r="B172" t="s">
        <v>731</v>
      </c>
      <c r="C172" s="19">
        <v>45922</v>
      </c>
      <c r="D172" t="s">
        <v>892</v>
      </c>
      <c r="E172" t="s">
        <v>895</v>
      </c>
      <c r="F172" t="s">
        <v>888</v>
      </c>
      <c r="G172" t="str">
        <f>_xlfn.XLOOKUP(Orders_Raw!B172,Customers_Raw!A:A,Customers_Raw!E:E)</f>
        <v>Consumer</v>
      </c>
    </row>
    <row r="173" spans="1:7">
      <c r="A173" t="s">
        <v>1067</v>
      </c>
      <c r="B173" t="s">
        <v>726</v>
      </c>
      <c r="C173" s="19">
        <v>46020</v>
      </c>
      <c r="D173" t="s">
        <v>884</v>
      </c>
      <c r="E173" t="s">
        <v>885</v>
      </c>
      <c r="F173" t="s">
        <v>890</v>
      </c>
      <c r="G173" t="str">
        <f>_xlfn.XLOOKUP(Orders_Raw!B173,Customers_Raw!A:A,Customers_Raw!E:E)</f>
        <v>Consumer</v>
      </c>
    </row>
    <row r="174" spans="1:7">
      <c r="A174" t="s">
        <v>1068</v>
      </c>
      <c r="B174" t="s">
        <v>36</v>
      </c>
      <c r="C174" s="19">
        <v>45757</v>
      </c>
      <c r="D174" t="s">
        <v>892</v>
      </c>
      <c r="E174" t="s">
        <v>893</v>
      </c>
      <c r="F174" t="s">
        <v>888</v>
      </c>
      <c r="G174" t="str">
        <f>_xlfn.XLOOKUP(Orders_Raw!B174,Customers_Raw!A:A,Customers_Raw!E:E)</f>
        <v>Consumer</v>
      </c>
    </row>
    <row r="175" spans="1:7">
      <c r="A175" t="s">
        <v>1069</v>
      </c>
      <c r="B175" t="s">
        <v>497</v>
      </c>
      <c r="C175" s="19">
        <v>45999</v>
      </c>
      <c r="D175" t="s">
        <v>892</v>
      </c>
      <c r="E175" t="s">
        <v>893</v>
      </c>
      <c r="F175" t="s">
        <v>886</v>
      </c>
      <c r="G175" t="str">
        <f>_xlfn.XLOOKUP(Orders_Raw!B175,Customers_Raw!A:A,Customers_Raw!E:E)</f>
        <v>Consumer</v>
      </c>
    </row>
    <row r="176" spans="1:7">
      <c r="A176" t="s">
        <v>1070</v>
      </c>
      <c r="B176" t="s">
        <v>580</v>
      </c>
      <c r="C176" s="19">
        <v>45977</v>
      </c>
      <c r="D176" t="s">
        <v>892</v>
      </c>
      <c r="E176" t="s">
        <v>893</v>
      </c>
      <c r="F176" t="s">
        <v>886</v>
      </c>
      <c r="G176" t="str">
        <f>_xlfn.XLOOKUP(Orders_Raw!B176,Customers_Raw!A:A,Customers_Raw!E:E)</f>
        <v>Small Business</v>
      </c>
    </row>
    <row r="177" spans="1:7">
      <c r="A177" t="s">
        <v>1071</v>
      </c>
      <c r="B177" t="s">
        <v>157</v>
      </c>
      <c r="C177" s="19">
        <v>45871</v>
      </c>
      <c r="D177" t="s">
        <v>892</v>
      </c>
      <c r="E177" t="s">
        <v>885</v>
      </c>
      <c r="F177" t="s">
        <v>902</v>
      </c>
      <c r="G177" t="str">
        <f>_xlfn.XLOOKUP(Orders_Raw!B177,Customers_Raw!A:A,Customers_Raw!E:E)</f>
        <v>Consumer</v>
      </c>
    </row>
    <row r="178" spans="1:7">
      <c r="A178" t="s">
        <v>1072</v>
      </c>
      <c r="B178" t="s">
        <v>833</v>
      </c>
      <c r="C178" s="19">
        <v>45935</v>
      </c>
      <c r="D178" t="s">
        <v>892</v>
      </c>
      <c r="E178" t="s">
        <v>893</v>
      </c>
      <c r="F178" t="s">
        <v>888</v>
      </c>
      <c r="G178" t="str">
        <f>_xlfn.XLOOKUP(Orders_Raw!B178,Customers_Raw!A:A,Customers_Raw!E:E)</f>
        <v>Consumer</v>
      </c>
    </row>
    <row r="179" spans="1:7">
      <c r="A179" t="s">
        <v>1073</v>
      </c>
      <c r="B179" t="s">
        <v>868</v>
      </c>
      <c r="C179" s="19">
        <v>45819</v>
      </c>
      <c r="D179" t="s">
        <v>892</v>
      </c>
      <c r="E179" t="s">
        <v>893</v>
      </c>
      <c r="F179" t="s">
        <v>897</v>
      </c>
      <c r="G179" t="str">
        <f>_xlfn.XLOOKUP(Orders_Raw!B179,Customers_Raw!A:A,Customers_Raw!E:E)</f>
        <v>Corporate</v>
      </c>
    </row>
    <row r="180" spans="1:7">
      <c r="A180" t="s">
        <v>1074</v>
      </c>
      <c r="B180" t="s">
        <v>693</v>
      </c>
      <c r="C180" s="19">
        <v>45814</v>
      </c>
      <c r="D180" t="s">
        <v>892</v>
      </c>
      <c r="E180" t="s">
        <v>885</v>
      </c>
      <c r="F180" t="s">
        <v>888</v>
      </c>
      <c r="G180" t="str">
        <f>_xlfn.XLOOKUP(Orders_Raw!B180,Customers_Raw!A:A,Customers_Raw!E:E)</f>
        <v>Small Business</v>
      </c>
    </row>
    <row r="181" spans="1:7">
      <c r="A181" t="s">
        <v>1075</v>
      </c>
      <c r="B181" t="s">
        <v>428</v>
      </c>
      <c r="C181" s="19">
        <v>45908</v>
      </c>
      <c r="D181" t="s">
        <v>899</v>
      </c>
      <c r="E181" t="s">
        <v>893</v>
      </c>
      <c r="F181" t="s">
        <v>886</v>
      </c>
      <c r="G181" t="str">
        <f>_xlfn.XLOOKUP(Orders_Raw!B181,Customers_Raw!A:A,Customers_Raw!E:E)</f>
        <v>Corporate</v>
      </c>
    </row>
    <row r="182" spans="1:7">
      <c r="A182" t="s">
        <v>1076</v>
      </c>
      <c r="B182" t="s">
        <v>296</v>
      </c>
      <c r="C182" s="19">
        <v>45754</v>
      </c>
      <c r="D182" t="s">
        <v>892</v>
      </c>
      <c r="E182" t="s">
        <v>885</v>
      </c>
      <c r="F182" t="s">
        <v>897</v>
      </c>
      <c r="G182" t="str">
        <f>_xlfn.XLOOKUP(Orders_Raw!B182,Customers_Raw!A:A,Customers_Raw!E:E)</f>
        <v>Corporate</v>
      </c>
    </row>
    <row r="183" spans="1:7">
      <c r="A183" t="s">
        <v>1077</v>
      </c>
      <c r="B183" t="s">
        <v>196</v>
      </c>
      <c r="C183" s="19">
        <v>45675</v>
      </c>
      <c r="D183" t="s">
        <v>909</v>
      </c>
      <c r="E183" t="s">
        <v>895</v>
      </c>
      <c r="F183" t="s">
        <v>888</v>
      </c>
      <c r="G183" t="str">
        <f>_xlfn.XLOOKUP(Orders_Raw!B183,Customers_Raw!A:A,Customers_Raw!E:E)</f>
        <v>Consumer</v>
      </c>
    </row>
    <row r="184" spans="1:7">
      <c r="A184" t="s">
        <v>1078</v>
      </c>
      <c r="B184" t="s">
        <v>502</v>
      </c>
      <c r="C184" s="19">
        <v>45984</v>
      </c>
      <c r="D184" t="s">
        <v>892</v>
      </c>
      <c r="E184" t="s">
        <v>893</v>
      </c>
      <c r="F184" t="s">
        <v>888</v>
      </c>
      <c r="G184" t="str">
        <f>_xlfn.XLOOKUP(Orders_Raw!B184,Customers_Raw!A:A,Customers_Raw!E:E)</f>
        <v>Consumer</v>
      </c>
    </row>
    <row r="185" spans="1:7">
      <c r="A185" t="s">
        <v>1079</v>
      </c>
      <c r="B185" t="s">
        <v>380</v>
      </c>
      <c r="C185" s="19">
        <v>45754</v>
      </c>
      <c r="D185" t="s">
        <v>892</v>
      </c>
      <c r="E185" t="s">
        <v>895</v>
      </c>
      <c r="F185" t="s">
        <v>890</v>
      </c>
      <c r="G185" t="str">
        <f>_xlfn.XLOOKUP(Orders_Raw!B185,Customers_Raw!A:A,Customers_Raw!E:E)</f>
        <v>Consumer</v>
      </c>
    </row>
    <row r="186" spans="1:7">
      <c r="A186" t="s">
        <v>1080</v>
      </c>
      <c r="B186" t="s">
        <v>566</v>
      </c>
      <c r="C186" s="19">
        <v>45658</v>
      </c>
      <c r="D186" t="s">
        <v>892</v>
      </c>
      <c r="E186" t="s">
        <v>885</v>
      </c>
      <c r="F186" t="s">
        <v>897</v>
      </c>
      <c r="G186" t="str">
        <f>_xlfn.XLOOKUP(Orders_Raw!B186,Customers_Raw!A:A,Customers_Raw!E:E)</f>
        <v>Consumer</v>
      </c>
    </row>
    <row r="187" spans="1:7">
      <c r="A187" t="s">
        <v>1081</v>
      </c>
      <c r="B187" t="s">
        <v>181</v>
      </c>
      <c r="C187" s="19">
        <v>45873</v>
      </c>
      <c r="D187" t="s">
        <v>892</v>
      </c>
      <c r="E187" t="s">
        <v>885</v>
      </c>
      <c r="F187" t="s">
        <v>902</v>
      </c>
      <c r="G187" t="str">
        <f>_xlfn.XLOOKUP(Orders_Raw!B187,Customers_Raw!A:A,Customers_Raw!E:E)</f>
        <v>Consumer</v>
      </c>
    </row>
    <row r="188" spans="1:7">
      <c r="A188" t="s">
        <v>1082</v>
      </c>
      <c r="B188" t="s">
        <v>627</v>
      </c>
      <c r="C188" s="19">
        <v>45789</v>
      </c>
      <c r="D188" t="s">
        <v>884</v>
      </c>
      <c r="E188" t="s">
        <v>885</v>
      </c>
      <c r="F188" t="s">
        <v>890</v>
      </c>
      <c r="G188" t="str">
        <f>_xlfn.XLOOKUP(Orders_Raw!B188,Customers_Raw!A:A,Customers_Raw!E:E)</f>
        <v>Consumer</v>
      </c>
    </row>
    <row r="189" spans="1:7">
      <c r="A189" t="s">
        <v>1083</v>
      </c>
      <c r="B189" t="s">
        <v>544</v>
      </c>
      <c r="C189" s="19">
        <v>45917</v>
      </c>
      <c r="D189" t="s">
        <v>892</v>
      </c>
      <c r="E189" t="s">
        <v>885</v>
      </c>
      <c r="F189" t="s">
        <v>890</v>
      </c>
      <c r="G189" t="str">
        <f>_xlfn.XLOOKUP(Orders_Raw!B189,Customers_Raw!A:A,Customers_Raw!E:E)</f>
        <v>Consumer</v>
      </c>
    </row>
    <row r="190" spans="1:7">
      <c r="A190" t="s">
        <v>1084</v>
      </c>
      <c r="B190" t="s">
        <v>302</v>
      </c>
      <c r="C190" s="19">
        <v>45782</v>
      </c>
      <c r="D190" t="s">
        <v>892</v>
      </c>
      <c r="E190" t="s">
        <v>885</v>
      </c>
      <c r="F190" t="s">
        <v>890</v>
      </c>
      <c r="G190" t="str">
        <f>_xlfn.XLOOKUP(Orders_Raw!B190,Customers_Raw!A:A,Customers_Raw!E:E)</f>
        <v>Small Business</v>
      </c>
    </row>
    <row r="191" spans="1:7">
      <c r="A191" t="s">
        <v>1085</v>
      </c>
      <c r="B191" t="s">
        <v>852</v>
      </c>
      <c r="C191" s="19">
        <v>45739</v>
      </c>
      <c r="D191" t="s">
        <v>892</v>
      </c>
      <c r="E191" t="s">
        <v>893</v>
      </c>
      <c r="F191" t="s">
        <v>886</v>
      </c>
      <c r="G191" t="str">
        <f>_xlfn.XLOOKUP(Orders_Raw!B191,Customers_Raw!A:A,Customers_Raw!E:E)</f>
        <v>Consumer</v>
      </c>
    </row>
    <row r="192" spans="1:7">
      <c r="A192" t="s">
        <v>1086</v>
      </c>
      <c r="B192" t="s">
        <v>267</v>
      </c>
      <c r="C192" s="19">
        <v>45940</v>
      </c>
      <c r="D192" t="s">
        <v>892</v>
      </c>
      <c r="E192" t="s">
        <v>885</v>
      </c>
      <c r="F192" t="s">
        <v>888</v>
      </c>
      <c r="G192" t="str">
        <f>_xlfn.XLOOKUP(Orders_Raw!B192,Customers_Raw!A:A,Customers_Raw!E:E)</f>
        <v>Corporate</v>
      </c>
    </row>
    <row r="193" spans="1:7">
      <c r="A193" t="s">
        <v>1087</v>
      </c>
      <c r="B193" t="s">
        <v>675</v>
      </c>
      <c r="C193" s="19">
        <v>45828</v>
      </c>
      <c r="D193" t="s">
        <v>909</v>
      </c>
      <c r="E193" t="s">
        <v>893</v>
      </c>
      <c r="F193" t="s">
        <v>890</v>
      </c>
      <c r="G193" t="str">
        <f>_xlfn.XLOOKUP(Orders_Raw!B193,Customers_Raw!A:A,Customers_Raw!E:E)</f>
        <v>Corporate</v>
      </c>
    </row>
    <row r="194" spans="1:7">
      <c r="A194" t="s">
        <v>1088</v>
      </c>
      <c r="B194" t="s">
        <v>706</v>
      </c>
      <c r="C194" s="19">
        <v>45716</v>
      </c>
      <c r="D194" t="s">
        <v>884</v>
      </c>
      <c r="E194" t="s">
        <v>885</v>
      </c>
      <c r="F194" t="s">
        <v>888</v>
      </c>
      <c r="G194" t="str">
        <f>_xlfn.XLOOKUP(Orders_Raw!B194,Customers_Raw!A:A,Customers_Raw!E:E)</f>
        <v>Consumer</v>
      </c>
    </row>
    <row r="195" spans="1:7">
      <c r="A195" t="s">
        <v>1089</v>
      </c>
      <c r="B195" t="s">
        <v>273</v>
      </c>
      <c r="C195" s="19">
        <v>45689</v>
      </c>
      <c r="D195" t="s">
        <v>892</v>
      </c>
      <c r="E195" t="s">
        <v>893</v>
      </c>
      <c r="F195" t="s">
        <v>897</v>
      </c>
      <c r="G195" t="str">
        <f>_xlfn.XLOOKUP(Orders_Raw!B195,Customers_Raw!A:A,Customers_Raw!E:E)</f>
        <v>Consumer</v>
      </c>
    </row>
    <row r="196" spans="1:7">
      <c r="A196" t="s">
        <v>1090</v>
      </c>
      <c r="B196" t="s">
        <v>171</v>
      </c>
      <c r="C196" s="19">
        <v>45818</v>
      </c>
      <c r="D196" t="s">
        <v>892</v>
      </c>
      <c r="E196" t="s">
        <v>893</v>
      </c>
      <c r="F196" t="s">
        <v>888</v>
      </c>
      <c r="G196" t="str">
        <f>_xlfn.XLOOKUP(Orders_Raw!B196,Customers_Raw!A:A,Customers_Raw!E:E)</f>
        <v>Small Business</v>
      </c>
    </row>
    <row r="197" spans="1:7">
      <c r="A197" t="s">
        <v>1091</v>
      </c>
      <c r="B197" t="s">
        <v>329</v>
      </c>
      <c r="C197" s="19">
        <v>45941</v>
      </c>
      <c r="D197" t="s">
        <v>892</v>
      </c>
      <c r="E197" t="s">
        <v>893</v>
      </c>
      <c r="F197" t="s">
        <v>886</v>
      </c>
      <c r="G197" t="str">
        <f>_xlfn.XLOOKUP(Orders_Raw!B197,Customers_Raw!A:A,Customers_Raw!E:E)</f>
        <v>Consumer</v>
      </c>
    </row>
    <row r="198" spans="1:7">
      <c r="A198" t="s">
        <v>1092</v>
      </c>
      <c r="B198" t="s">
        <v>363</v>
      </c>
      <c r="C198" s="19">
        <v>45763</v>
      </c>
      <c r="D198" t="s">
        <v>892</v>
      </c>
      <c r="E198" t="s">
        <v>895</v>
      </c>
      <c r="F198" t="s">
        <v>888</v>
      </c>
      <c r="G198" t="str">
        <f>_xlfn.XLOOKUP(Orders_Raw!B198,Customers_Raw!A:A,Customers_Raw!E:E)</f>
        <v>Consumer</v>
      </c>
    </row>
    <row r="199" spans="1:7">
      <c r="A199" t="s">
        <v>1093</v>
      </c>
      <c r="B199" t="s">
        <v>841</v>
      </c>
      <c r="C199" s="19">
        <v>45762</v>
      </c>
      <c r="D199" t="s">
        <v>899</v>
      </c>
      <c r="E199" t="s">
        <v>885</v>
      </c>
      <c r="F199" t="s">
        <v>888</v>
      </c>
      <c r="G199" t="str">
        <f>_xlfn.XLOOKUP(Orders_Raw!B199,Customers_Raw!A:A,Customers_Raw!E:E)</f>
        <v>Corporate</v>
      </c>
    </row>
    <row r="200" spans="1:7">
      <c r="A200" t="s">
        <v>1094</v>
      </c>
      <c r="B200" t="s">
        <v>666</v>
      </c>
      <c r="C200" s="19">
        <v>45885</v>
      </c>
      <c r="D200" t="s">
        <v>892</v>
      </c>
      <c r="E200" t="s">
        <v>885</v>
      </c>
      <c r="F200" t="s">
        <v>890</v>
      </c>
      <c r="G200" t="str">
        <f>_xlfn.XLOOKUP(Orders_Raw!B200,Customers_Raw!A:A,Customers_Raw!E:E)</f>
        <v>Consumer</v>
      </c>
    </row>
    <row r="201" spans="1:7">
      <c r="A201" t="s">
        <v>1095</v>
      </c>
      <c r="B201" t="s">
        <v>642</v>
      </c>
      <c r="C201" s="19">
        <v>45845</v>
      </c>
      <c r="D201" t="s">
        <v>892</v>
      </c>
      <c r="E201" t="s">
        <v>885</v>
      </c>
      <c r="F201" t="s">
        <v>890</v>
      </c>
      <c r="G201" t="str">
        <f>_xlfn.XLOOKUP(Orders_Raw!B201,Customers_Raw!A:A,Customers_Raw!E:E)</f>
        <v>Corporate</v>
      </c>
    </row>
    <row r="202" spans="1:7">
      <c r="A202" t="s">
        <v>1096</v>
      </c>
      <c r="B202" t="s">
        <v>731</v>
      </c>
      <c r="C202" s="19">
        <v>45727</v>
      </c>
      <c r="D202" t="s">
        <v>892</v>
      </c>
      <c r="E202" t="s">
        <v>885</v>
      </c>
      <c r="F202" t="s">
        <v>888</v>
      </c>
      <c r="G202" t="str">
        <f>_xlfn.XLOOKUP(Orders_Raw!B202,Customers_Raw!A:A,Customers_Raw!E:E)</f>
        <v>Consumer</v>
      </c>
    </row>
    <row r="203" spans="1:7">
      <c r="A203" t="s">
        <v>1097</v>
      </c>
      <c r="B203" t="s">
        <v>393</v>
      </c>
      <c r="C203" s="19">
        <v>45975</v>
      </c>
      <c r="D203" t="s">
        <v>899</v>
      </c>
      <c r="E203" t="s">
        <v>893</v>
      </c>
      <c r="F203" t="s">
        <v>888</v>
      </c>
      <c r="G203" t="str">
        <f>_xlfn.XLOOKUP(Orders_Raw!B203,Customers_Raw!A:A,Customers_Raw!E:E)</f>
        <v>Consumer</v>
      </c>
    </row>
    <row r="204" spans="1:7">
      <c r="A204" t="s">
        <v>1098</v>
      </c>
      <c r="B204" t="s">
        <v>326</v>
      </c>
      <c r="C204" s="19">
        <v>45947</v>
      </c>
      <c r="D204" t="s">
        <v>892</v>
      </c>
      <c r="E204" t="s">
        <v>893</v>
      </c>
      <c r="F204" t="s">
        <v>897</v>
      </c>
      <c r="G204" t="str">
        <f>_xlfn.XLOOKUP(Orders_Raw!B204,Customers_Raw!A:A,Customers_Raw!E:E)</f>
        <v>Corporate</v>
      </c>
    </row>
    <row r="205" spans="1:7">
      <c r="A205" t="s">
        <v>1099</v>
      </c>
      <c r="B205" t="s">
        <v>62</v>
      </c>
      <c r="C205" s="19">
        <v>45744</v>
      </c>
      <c r="D205" t="s">
        <v>892</v>
      </c>
      <c r="E205" t="s">
        <v>893</v>
      </c>
      <c r="F205" t="s">
        <v>890</v>
      </c>
      <c r="G205" t="str">
        <f>_xlfn.XLOOKUP(Orders_Raw!B205,Customers_Raw!A:A,Customers_Raw!E:E)</f>
        <v>Small Business</v>
      </c>
    </row>
    <row r="206" spans="1:7">
      <c r="A206" t="s">
        <v>1100</v>
      </c>
      <c r="B206" t="s">
        <v>420</v>
      </c>
      <c r="C206" s="19">
        <v>46019</v>
      </c>
      <c r="D206" t="s">
        <v>892</v>
      </c>
      <c r="E206" t="s">
        <v>885</v>
      </c>
      <c r="F206" t="s">
        <v>890</v>
      </c>
      <c r="G206" t="str">
        <f>_xlfn.XLOOKUP(Orders_Raw!B206,Customers_Raw!A:A,Customers_Raw!E:E)</f>
        <v>Small Business</v>
      </c>
    </row>
    <row r="207" spans="1:7">
      <c r="A207" t="s">
        <v>1101</v>
      </c>
      <c r="B207" t="s">
        <v>39</v>
      </c>
      <c r="C207" s="19">
        <v>45713</v>
      </c>
      <c r="D207" t="s">
        <v>892</v>
      </c>
      <c r="E207" t="s">
        <v>895</v>
      </c>
      <c r="F207" t="s">
        <v>902</v>
      </c>
      <c r="G207" t="str">
        <f>_xlfn.XLOOKUP(Orders_Raw!B207,Customers_Raw!A:A,Customers_Raw!E:E)</f>
        <v>Consumer</v>
      </c>
    </row>
    <row r="208" spans="1:7">
      <c r="A208" t="s">
        <v>1102</v>
      </c>
      <c r="B208" t="s">
        <v>204</v>
      </c>
      <c r="C208" s="19">
        <v>45770</v>
      </c>
      <c r="D208" t="s">
        <v>892</v>
      </c>
      <c r="E208" t="s">
        <v>895</v>
      </c>
      <c r="F208" t="s">
        <v>897</v>
      </c>
      <c r="G208" t="str">
        <f>_xlfn.XLOOKUP(Orders_Raw!B208,Customers_Raw!A:A,Customers_Raw!E:E)</f>
        <v>Consumer</v>
      </c>
    </row>
    <row r="209" spans="1:7">
      <c r="A209" t="s">
        <v>1103</v>
      </c>
      <c r="B209" t="s">
        <v>807</v>
      </c>
      <c r="C209" s="19">
        <v>45670</v>
      </c>
      <c r="D209" t="s">
        <v>892</v>
      </c>
      <c r="E209" t="s">
        <v>885</v>
      </c>
      <c r="F209" t="s">
        <v>897</v>
      </c>
      <c r="G209" t="str">
        <f>_xlfn.XLOOKUP(Orders_Raw!B209,Customers_Raw!A:A,Customers_Raw!E:E)</f>
        <v>Consumer</v>
      </c>
    </row>
    <row r="210" spans="1:7">
      <c r="A210" t="s">
        <v>1104</v>
      </c>
      <c r="B210" t="s">
        <v>793</v>
      </c>
      <c r="C210" s="19">
        <v>45675</v>
      </c>
      <c r="D210" t="s">
        <v>892</v>
      </c>
      <c r="E210" t="s">
        <v>885</v>
      </c>
      <c r="F210" t="s">
        <v>886</v>
      </c>
      <c r="G210" t="str">
        <f>_xlfn.XLOOKUP(Orders_Raw!B210,Customers_Raw!A:A,Customers_Raw!E:E)</f>
        <v>Corporate</v>
      </c>
    </row>
    <row r="211" spans="1:7">
      <c r="A211" t="s">
        <v>1105</v>
      </c>
      <c r="B211" t="s">
        <v>706</v>
      </c>
      <c r="C211" s="19">
        <v>45839</v>
      </c>
      <c r="D211" t="s">
        <v>892</v>
      </c>
      <c r="E211" t="s">
        <v>895</v>
      </c>
      <c r="F211" t="s">
        <v>888</v>
      </c>
      <c r="G211" t="str">
        <f>_xlfn.XLOOKUP(Orders_Raw!B211,Customers_Raw!A:A,Customers_Raw!E:E)</f>
        <v>Consumer</v>
      </c>
    </row>
    <row r="212" spans="1:7">
      <c r="A212" t="s">
        <v>1106</v>
      </c>
      <c r="B212" t="s">
        <v>680</v>
      </c>
      <c r="C212" s="19">
        <v>45770</v>
      </c>
      <c r="D212" t="s">
        <v>892</v>
      </c>
      <c r="E212" t="s">
        <v>895</v>
      </c>
      <c r="F212" t="s">
        <v>886</v>
      </c>
      <c r="G212" t="str">
        <f>_xlfn.XLOOKUP(Orders_Raw!B212,Customers_Raw!A:A,Customers_Raw!E:E)</f>
        <v>Corporate</v>
      </c>
    </row>
    <row r="213" spans="1:7">
      <c r="A213" t="s">
        <v>1107</v>
      </c>
      <c r="B213" t="s">
        <v>803</v>
      </c>
      <c r="C213" s="19">
        <v>45886</v>
      </c>
      <c r="D213" t="s">
        <v>892</v>
      </c>
      <c r="E213" t="s">
        <v>885</v>
      </c>
      <c r="F213" t="s">
        <v>888</v>
      </c>
      <c r="G213" t="str">
        <f>_xlfn.XLOOKUP(Orders_Raw!B213,Customers_Raw!A:A,Customers_Raw!E:E)</f>
        <v>Consumer</v>
      </c>
    </row>
    <row r="214" spans="1:7">
      <c r="A214" t="s">
        <v>1108</v>
      </c>
      <c r="B214" t="s">
        <v>500</v>
      </c>
      <c r="C214" s="19">
        <v>45828</v>
      </c>
      <c r="D214" t="s">
        <v>892</v>
      </c>
      <c r="E214" t="s">
        <v>885</v>
      </c>
      <c r="F214" t="s">
        <v>890</v>
      </c>
      <c r="G214" t="str">
        <f>_xlfn.XLOOKUP(Orders_Raw!B214,Customers_Raw!A:A,Customers_Raw!E:E)</f>
        <v>Corporate</v>
      </c>
    </row>
    <row r="215" spans="1:7">
      <c r="A215" t="s">
        <v>1109</v>
      </c>
      <c r="B215" t="s">
        <v>204</v>
      </c>
      <c r="C215" s="19">
        <v>45952</v>
      </c>
      <c r="D215" t="s">
        <v>892</v>
      </c>
      <c r="E215" t="s">
        <v>895</v>
      </c>
      <c r="F215" t="s">
        <v>888</v>
      </c>
      <c r="G215" t="str">
        <f>_xlfn.XLOOKUP(Orders_Raw!B215,Customers_Raw!A:A,Customers_Raw!E:E)</f>
        <v>Consumer</v>
      </c>
    </row>
    <row r="216" spans="1:7">
      <c r="A216" t="s">
        <v>1110</v>
      </c>
      <c r="B216" t="s">
        <v>768</v>
      </c>
      <c r="C216" s="19">
        <v>45846</v>
      </c>
      <c r="D216" t="s">
        <v>892</v>
      </c>
      <c r="E216" t="s">
        <v>893</v>
      </c>
      <c r="F216" t="s">
        <v>888</v>
      </c>
      <c r="G216" t="str">
        <f>_xlfn.XLOOKUP(Orders_Raw!B216,Customers_Raw!A:A,Customers_Raw!E:E)</f>
        <v>Consumer</v>
      </c>
    </row>
    <row r="217" spans="1:7">
      <c r="A217" t="s">
        <v>1111</v>
      </c>
      <c r="B217" t="s">
        <v>516</v>
      </c>
      <c r="C217" s="19">
        <v>45736</v>
      </c>
      <c r="D217" t="s">
        <v>892</v>
      </c>
      <c r="E217" t="s">
        <v>885</v>
      </c>
      <c r="F217" t="s">
        <v>888</v>
      </c>
      <c r="G217" t="str">
        <f>_xlfn.XLOOKUP(Orders_Raw!B217,Customers_Raw!A:A,Customers_Raw!E:E)</f>
        <v>Small Business</v>
      </c>
    </row>
    <row r="218" spans="1:7">
      <c r="A218" t="s">
        <v>1112</v>
      </c>
      <c r="B218" t="s">
        <v>811</v>
      </c>
      <c r="C218" s="19">
        <v>45803</v>
      </c>
      <c r="D218" t="s">
        <v>909</v>
      </c>
      <c r="E218" t="s">
        <v>893</v>
      </c>
      <c r="F218" t="s">
        <v>888</v>
      </c>
      <c r="G218" t="str">
        <f>_xlfn.XLOOKUP(Orders_Raw!B218,Customers_Raw!A:A,Customers_Raw!E:E)</f>
        <v>Corporate</v>
      </c>
    </row>
    <row r="219" spans="1:7">
      <c r="A219" t="s">
        <v>1113</v>
      </c>
      <c r="B219" t="s">
        <v>825</v>
      </c>
      <c r="C219" s="19">
        <v>45839</v>
      </c>
      <c r="D219" t="s">
        <v>892</v>
      </c>
      <c r="E219" t="s">
        <v>895</v>
      </c>
      <c r="F219" t="s">
        <v>888</v>
      </c>
      <c r="G219" t="str">
        <f>_xlfn.XLOOKUP(Orders_Raw!B219,Customers_Raw!A:A,Customers_Raw!E:E)</f>
        <v>Consumer</v>
      </c>
    </row>
    <row r="220" spans="1:7">
      <c r="A220" t="s">
        <v>1114</v>
      </c>
      <c r="B220" t="s">
        <v>581</v>
      </c>
      <c r="C220" s="19">
        <v>45943</v>
      </c>
      <c r="D220" t="s">
        <v>892</v>
      </c>
      <c r="E220" t="s">
        <v>895</v>
      </c>
      <c r="F220" t="s">
        <v>890</v>
      </c>
      <c r="G220" t="str">
        <f>_xlfn.XLOOKUP(Orders_Raw!B220,Customers_Raw!A:A,Customers_Raw!E:E)</f>
        <v>Consumer</v>
      </c>
    </row>
    <row r="221" spans="1:7">
      <c r="A221" t="s">
        <v>1115</v>
      </c>
      <c r="B221" t="s">
        <v>515</v>
      </c>
      <c r="C221" s="19">
        <v>45907</v>
      </c>
      <c r="D221" t="s">
        <v>892</v>
      </c>
      <c r="E221" t="s">
        <v>893</v>
      </c>
      <c r="F221" t="s">
        <v>890</v>
      </c>
      <c r="G221" t="str">
        <f>_xlfn.XLOOKUP(Orders_Raw!B221,Customers_Raw!A:A,Customers_Raw!E:E)</f>
        <v>Consumer</v>
      </c>
    </row>
    <row r="222" spans="1:7">
      <c r="A222" t="s">
        <v>1116</v>
      </c>
      <c r="B222" t="s">
        <v>761</v>
      </c>
      <c r="C222" s="19">
        <v>46011</v>
      </c>
      <c r="D222" t="s">
        <v>892</v>
      </c>
      <c r="E222" t="s">
        <v>893</v>
      </c>
      <c r="F222" t="s">
        <v>890</v>
      </c>
      <c r="G222" t="str">
        <f>_xlfn.XLOOKUP(Orders_Raw!B222,Customers_Raw!A:A,Customers_Raw!E:E)</f>
        <v>Small Business</v>
      </c>
    </row>
    <row r="223" spans="1:7">
      <c r="A223" t="s">
        <v>1117</v>
      </c>
      <c r="B223" t="s">
        <v>406</v>
      </c>
      <c r="C223" s="19">
        <v>45971</v>
      </c>
      <c r="D223" t="s">
        <v>892</v>
      </c>
      <c r="E223" t="s">
        <v>885</v>
      </c>
      <c r="F223" t="s">
        <v>890</v>
      </c>
      <c r="G223" t="str">
        <f>_xlfn.XLOOKUP(Orders_Raw!B223,Customers_Raw!A:A,Customers_Raw!E:E)</f>
        <v>Small Business</v>
      </c>
    </row>
    <row r="224" spans="1:7">
      <c r="A224" t="s">
        <v>1118</v>
      </c>
      <c r="B224" t="s">
        <v>421</v>
      </c>
      <c r="C224" s="19">
        <v>45853</v>
      </c>
      <c r="D224" t="s">
        <v>884</v>
      </c>
      <c r="E224" t="s">
        <v>895</v>
      </c>
      <c r="F224" t="s">
        <v>888</v>
      </c>
      <c r="G224" t="str">
        <f>_xlfn.XLOOKUP(Orders_Raw!B224,Customers_Raw!A:A,Customers_Raw!E:E)</f>
        <v>Corporate</v>
      </c>
    </row>
    <row r="225" spans="1:7">
      <c r="A225" t="s">
        <v>1119</v>
      </c>
      <c r="B225" t="s">
        <v>709</v>
      </c>
      <c r="C225" s="19">
        <v>45980</v>
      </c>
      <c r="D225" t="s">
        <v>892</v>
      </c>
      <c r="E225" t="s">
        <v>885</v>
      </c>
      <c r="F225" t="s">
        <v>897</v>
      </c>
      <c r="G225" t="str">
        <f>_xlfn.XLOOKUP(Orders_Raw!B225,Customers_Raw!A:A,Customers_Raw!E:E)</f>
        <v>Consumer</v>
      </c>
    </row>
    <row r="226" spans="1:7">
      <c r="A226" t="s">
        <v>1120</v>
      </c>
      <c r="B226" t="s">
        <v>39</v>
      </c>
      <c r="C226" s="19">
        <v>45728</v>
      </c>
      <c r="D226" t="s">
        <v>892</v>
      </c>
      <c r="E226" t="s">
        <v>895</v>
      </c>
      <c r="F226" t="s">
        <v>890</v>
      </c>
      <c r="G226" t="str">
        <f>_xlfn.XLOOKUP(Orders_Raw!B226,Customers_Raw!A:A,Customers_Raw!E:E)</f>
        <v>Consumer</v>
      </c>
    </row>
    <row r="227" spans="1:7">
      <c r="A227" t="s">
        <v>1121</v>
      </c>
      <c r="B227" t="s">
        <v>382</v>
      </c>
      <c r="C227" s="19">
        <v>45905</v>
      </c>
      <c r="D227" t="s">
        <v>892</v>
      </c>
      <c r="E227" t="s">
        <v>885</v>
      </c>
      <c r="F227" t="s">
        <v>902</v>
      </c>
      <c r="G227" t="str">
        <f>_xlfn.XLOOKUP(Orders_Raw!B227,Customers_Raw!A:A,Customers_Raw!E:E)</f>
        <v>Small Business</v>
      </c>
    </row>
    <row r="228" spans="1:7">
      <c r="A228" t="s">
        <v>1122</v>
      </c>
      <c r="B228" t="s">
        <v>637</v>
      </c>
      <c r="C228" s="19">
        <v>45803</v>
      </c>
      <c r="D228" t="s">
        <v>892</v>
      </c>
      <c r="E228" t="s">
        <v>895</v>
      </c>
      <c r="F228" t="s">
        <v>886</v>
      </c>
      <c r="G228" t="str">
        <f>_xlfn.XLOOKUP(Orders_Raw!B228,Customers_Raw!A:A,Customers_Raw!E:E)</f>
        <v>Consumer</v>
      </c>
    </row>
    <row r="229" spans="1:7">
      <c r="A229" t="s">
        <v>1123</v>
      </c>
      <c r="B229" t="s">
        <v>202</v>
      </c>
      <c r="C229" s="19">
        <v>45763</v>
      </c>
      <c r="D229" t="s">
        <v>892</v>
      </c>
      <c r="E229" t="s">
        <v>885</v>
      </c>
      <c r="F229" t="s">
        <v>888</v>
      </c>
      <c r="G229" t="str">
        <f>_xlfn.XLOOKUP(Orders_Raw!B229,Customers_Raw!A:A,Customers_Raw!E:E)</f>
        <v>Consumer</v>
      </c>
    </row>
    <row r="230" spans="1:7">
      <c r="A230" t="s">
        <v>1124</v>
      </c>
      <c r="B230" t="s">
        <v>77</v>
      </c>
      <c r="C230" s="19">
        <v>45920</v>
      </c>
      <c r="D230" t="s">
        <v>892</v>
      </c>
      <c r="E230" t="s">
        <v>893</v>
      </c>
      <c r="F230" t="s">
        <v>897</v>
      </c>
      <c r="G230" t="str">
        <f>_xlfn.XLOOKUP(Orders_Raw!B230,Customers_Raw!A:A,Customers_Raw!E:E)</f>
        <v>Consumer</v>
      </c>
    </row>
    <row r="231" spans="1:7">
      <c r="A231" t="s">
        <v>1125</v>
      </c>
      <c r="B231" t="s">
        <v>798</v>
      </c>
      <c r="C231" s="19">
        <v>45953</v>
      </c>
      <c r="D231" t="s">
        <v>892</v>
      </c>
      <c r="E231" t="s">
        <v>885</v>
      </c>
      <c r="F231" t="s">
        <v>888</v>
      </c>
      <c r="G231" t="str">
        <f>_xlfn.XLOOKUP(Orders_Raw!B231,Customers_Raw!A:A,Customers_Raw!E:E)</f>
        <v>Consumer</v>
      </c>
    </row>
    <row r="232" spans="1:7">
      <c r="A232" t="s">
        <v>1126</v>
      </c>
      <c r="B232" t="s">
        <v>548</v>
      </c>
      <c r="C232" s="19">
        <v>45727</v>
      </c>
      <c r="D232" t="s">
        <v>892</v>
      </c>
      <c r="E232" t="s">
        <v>893</v>
      </c>
      <c r="F232" t="s">
        <v>890</v>
      </c>
      <c r="G232" t="str">
        <f>_xlfn.XLOOKUP(Orders_Raw!B232,Customers_Raw!A:A,Customers_Raw!E:E)</f>
        <v>Consumer</v>
      </c>
    </row>
    <row r="233" spans="1:7">
      <c r="A233" t="s">
        <v>1127</v>
      </c>
      <c r="B233" t="s">
        <v>314</v>
      </c>
      <c r="C233" s="19">
        <v>45850</v>
      </c>
      <c r="D233" t="s">
        <v>899</v>
      </c>
      <c r="E233" t="s">
        <v>895</v>
      </c>
      <c r="F233" t="s">
        <v>902</v>
      </c>
      <c r="G233" t="str">
        <f>_xlfn.XLOOKUP(Orders_Raw!B233,Customers_Raw!A:A,Customers_Raw!E:E)</f>
        <v>Consumer</v>
      </c>
    </row>
    <row r="234" spans="1:7">
      <c r="A234" t="s">
        <v>1128</v>
      </c>
      <c r="B234" t="s">
        <v>716</v>
      </c>
      <c r="C234" s="19">
        <v>45725</v>
      </c>
      <c r="D234" t="s">
        <v>884</v>
      </c>
      <c r="E234" t="s">
        <v>893</v>
      </c>
      <c r="F234" t="s">
        <v>890</v>
      </c>
      <c r="G234" t="str">
        <f>_xlfn.XLOOKUP(Orders_Raw!B234,Customers_Raw!A:A,Customers_Raw!E:E)</f>
        <v>Consumer</v>
      </c>
    </row>
    <row r="235" spans="1:7">
      <c r="A235" t="s">
        <v>1129</v>
      </c>
      <c r="B235" t="s">
        <v>202</v>
      </c>
      <c r="C235" s="19">
        <v>45962</v>
      </c>
      <c r="D235" t="s">
        <v>892</v>
      </c>
      <c r="E235" t="s">
        <v>893</v>
      </c>
      <c r="F235" t="s">
        <v>902</v>
      </c>
      <c r="G235" t="str">
        <f>_xlfn.XLOOKUP(Orders_Raw!B235,Customers_Raw!A:A,Customers_Raw!E:E)</f>
        <v>Consumer</v>
      </c>
    </row>
    <row r="236" spans="1:7">
      <c r="A236" t="s">
        <v>1130</v>
      </c>
      <c r="B236" t="s">
        <v>323</v>
      </c>
      <c r="C236" s="19">
        <v>45709</v>
      </c>
      <c r="D236" t="s">
        <v>892</v>
      </c>
      <c r="E236" t="s">
        <v>885</v>
      </c>
      <c r="F236" t="s">
        <v>897</v>
      </c>
      <c r="G236" t="str">
        <f>_xlfn.XLOOKUP(Orders_Raw!B236,Customers_Raw!A:A,Customers_Raw!E:E)</f>
        <v>Corporate</v>
      </c>
    </row>
    <row r="237" spans="1:7">
      <c r="A237" t="s">
        <v>1131</v>
      </c>
      <c r="B237" t="s">
        <v>310</v>
      </c>
      <c r="C237" s="19">
        <v>46020</v>
      </c>
      <c r="D237" t="s">
        <v>909</v>
      </c>
      <c r="E237" t="s">
        <v>895</v>
      </c>
      <c r="F237" t="s">
        <v>888</v>
      </c>
      <c r="G237" t="str">
        <f>_xlfn.XLOOKUP(Orders_Raw!B237,Customers_Raw!A:A,Customers_Raw!E:E)</f>
        <v>Consumer</v>
      </c>
    </row>
    <row r="238" spans="1:7">
      <c r="A238" t="s">
        <v>1132</v>
      </c>
      <c r="B238" t="s">
        <v>455</v>
      </c>
      <c r="C238" s="19">
        <v>45942</v>
      </c>
      <c r="D238" t="s">
        <v>892</v>
      </c>
      <c r="E238" t="s">
        <v>893</v>
      </c>
      <c r="F238" t="s">
        <v>888</v>
      </c>
      <c r="G238" t="str">
        <f>_xlfn.XLOOKUP(Orders_Raw!B238,Customers_Raw!A:A,Customers_Raw!E:E)</f>
        <v>Consumer</v>
      </c>
    </row>
    <row r="239" spans="1:7">
      <c r="A239" t="s">
        <v>1133</v>
      </c>
      <c r="B239" t="s">
        <v>471</v>
      </c>
      <c r="C239" s="19">
        <v>45991</v>
      </c>
      <c r="D239" t="s">
        <v>892</v>
      </c>
      <c r="E239" t="s">
        <v>893</v>
      </c>
      <c r="F239" t="s">
        <v>888</v>
      </c>
      <c r="G239" t="str">
        <f>_xlfn.XLOOKUP(Orders_Raw!B239,Customers_Raw!A:A,Customers_Raw!E:E)</f>
        <v>Corporate</v>
      </c>
    </row>
    <row r="240" spans="1:7">
      <c r="A240" t="s">
        <v>1134</v>
      </c>
      <c r="B240" t="s">
        <v>13</v>
      </c>
      <c r="C240" s="19">
        <v>45666</v>
      </c>
      <c r="D240" t="s">
        <v>909</v>
      </c>
      <c r="E240" t="s">
        <v>893</v>
      </c>
      <c r="F240" t="s">
        <v>890</v>
      </c>
      <c r="G240" t="str">
        <f>_xlfn.XLOOKUP(Orders_Raw!B240,Customers_Raw!A:A,Customers_Raw!E:E)</f>
        <v>Corporate</v>
      </c>
    </row>
    <row r="241" spans="1:7">
      <c r="A241" t="s">
        <v>1135</v>
      </c>
      <c r="B241" t="s">
        <v>71</v>
      </c>
      <c r="C241" s="19">
        <v>45908</v>
      </c>
      <c r="D241" t="s">
        <v>884</v>
      </c>
      <c r="E241" t="s">
        <v>893</v>
      </c>
      <c r="F241" t="s">
        <v>888</v>
      </c>
      <c r="G241" t="str">
        <f>_xlfn.XLOOKUP(Orders_Raw!B241,Customers_Raw!A:A,Customers_Raw!E:E)</f>
        <v>Consumer</v>
      </c>
    </row>
    <row r="242" spans="1:7">
      <c r="A242" t="s">
        <v>1136</v>
      </c>
      <c r="B242" t="s">
        <v>545</v>
      </c>
      <c r="C242" s="19">
        <v>45989</v>
      </c>
      <c r="D242" t="s">
        <v>892</v>
      </c>
      <c r="E242" t="s">
        <v>885</v>
      </c>
      <c r="F242" t="s">
        <v>886</v>
      </c>
      <c r="G242" t="str">
        <f>_xlfn.XLOOKUP(Orders_Raw!B242,Customers_Raw!A:A,Customers_Raw!E:E)</f>
        <v>Corporate</v>
      </c>
    </row>
    <row r="243" spans="1:7">
      <c r="A243" t="s">
        <v>1137</v>
      </c>
      <c r="B243" t="s">
        <v>288</v>
      </c>
      <c r="C243" s="19">
        <v>45955</v>
      </c>
      <c r="D243" t="s">
        <v>892</v>
      </c>
      <c r="E243" t="s">
        <v>893</v>
      </c>
      <c r="F243" t="s">
        <v>888</v>
      </c>
      <c r="G243" t="str">
        <f>_xlfn.XLOOKUP(Orders_Raw!B243,Customers_Raw!A:A,Customers_Raw!E:E)</f>
        <v>Small Business</v>
      </c>
    </row>
    <row r="244" spans="1:7">
      <c r="A244" t="s">
        <v>1138</v>
      </c>
      <c r="B244" t="s">
        <v>811</v>
      </c>
      <c r="C244" s="19">
        <v>45841</v>
      </c>
      <c r="D244" t="s">
        <v>892</v>
      </c>
      <c r="E244" t="s">
        <v>893</v>
      </c>
      <c r="F244" t="s">
        <v>890</v>
      </c>
      <c r="G244" t="str">
        <f>_xlfn.XLOOKUP(Orders_Raw!B244,Customers_Raw!A:A,Customers_Raw!E:E)</f>
        <v>Corporate</v>
      </c>
    </row>
    <row r="245" spans="1:7">
      <c r="A245" t="s">
        <v>1139</v>
      </c>
      <c r="B245" t="s">
        <v>750</v>
      </c>
      <c r="C245" s="19">
        <v>45836</v>
      </c>
      <c r="D245" t="s">
        <v>892</v>
      </c>
      <c r="E245" t="s">
        <v>895</v>
      </c>
      <c r="F245" t="s">
        <v>888</v>
      </c>
      <c r="G245" t="str">
        <f>_xlfn.XLOOKUP(Orders_Raw!B245,Customers_Raw!A:A,Customers_Raw!E:E)</f>
        <v>Consumer</v>
      </c>
    </row>
    <row r="246" spans="1:7">
      <c r="A246" t="s">
        <v>1140</v>
      </c>
      <c r="B246" t="s">
        <v>689</v>
      </c>
      <c r="C246" s="19">
        <v>45855</v>
      </c>
      <c r="D246" t="s">
        <v>892</v>
      </c>
      <c r="E246" t="s">
        <v>895</v>
      </c>
      <c r="F246" t="s">
        <v>902</v>
      </c>
      <c r="G246" t="str">
        <f>_xlfn.XLOOKUP(Orders_Raw!B246,Customers_Raw!A:A,Customers_Raw!E:E)</f>
        <v>Corporate</v>
      </c>
    </row>
    <row r="247" spans="1:7">
      <c r="A247" t="s">
        <v>1141</v>
      </c>
      <c r="B247" t="s">
        <v>142</v>
      </c>
      <c r="C247" s="19">
        <v>45785</v>
      </c>
      <c r="D247" t="s">
        <v>892</v>
      </c>
      <c r="E247" t="s">
        <v>885</v>
      </c>
      <c r="F247" t="s">
        <v>888</v>
      </c>
      <c r="G247" t="str">
        <f>_xlfn.XLOOKUP(Orders_Raw!B247,Customers_Raw!A:A,Customers_Raw!E:E)</f>
        <v>Consumer</v>
      </c>
    </row>
    <row r="248" spans="1:7">
      <c r="A248" t="s">
        <v>1142</v>
      </c>
      <c r="B248" t="s">
        <v>583</v>
      </c>
      <c r="C248" s="19">
        <v>45677</v>
      </c>
      <c r="D248" t="s">
        <v>892</v>
      </c>
      <c r="E248" t="s">
        <v>885</v>
      </c>
      <c r="F248" t="s">
        <v>888</v>
      </c>
      <c r="G248" t="str">
        <f>_xlfn.XLOOKUP(Orders_Raw!B248,Customers_Raw!A:A,Customers_Raw!E:E)</f>
        <v>Consumer</v>
      </c>
    </row>
    <row r="249" spans="1:7">
      <c r="A249" t="s">
        <v>1143</v>
      </c>
      <c r="B249" t="s">
        <v>803</v>
      </c>
      <c r="C249" s="19">
        <v>45985</v>
      </c>
      <c r="D249" t="s">
        <v>892</v>
      </c>
      <c r="E249" t="s">
        <v>885</v>
      </c>
      <c r="F249" t="s">
        <v>902</v>
      </c>
      <c r="G249" t="str">
        <f>_xlfn.XLOOKUP(Orders_Raw!B249,Customers_Raw!A:A,Customers_Raw!E:E)</f>
        <v>Consumer</v>
      </c>
    </row>
    <row r="250" spans="1:7">
      <c r="A250" t="s">
        <v>1144</v>
      </c>
      <c r="B250" t="s">
        <v>442</v>
      </c>
      <c r="C250" s="19">
        <v>45722</v>
      </c>
      <c r="D250" t="s">
        <v>892</v>
      </c>
      <c r="E250" t="s">
        <v>885</v>
      </c>
      <c r="F250" t="s">
        <v>888</v>
      </c>
      <c r="G250" t="str">
        <f>_xlfn.XLOOKUP(Orders_Raw!B250,Customers_Raw!A:A,Customers_Raw!E:E)</f>
        <v>Consumer</v>
      </c>
    </row>
    <row r="251" spans="1:7">
      <c r="A251" t="s">
        <v>1145</v>
      </c>
      <c r="B251" t="s">
        <v>420</v>
      </c>
      <c r="C251" s="19">
        <v>45839</v>
      </c>
      <c r="D251" t="s">
        <v>892</v>
      </c>
      <c r="E251" t="s">
        <v>893</v>
      </c>
      <c r="F251" t="s">
        <v>888</v>
      </c>
      <c r="G251" t="str">
        <f>_xlfn.XLOOKUP(Orders_Raw!B251,Customers_Raw!A:A,Customers_Raw!E:E)</f>
        <v>Small Business</v>
      </c>
    </row>
    <row r="252" spans="1:7">
      <c r="A252" t="s">
        <v>1146</v>
      </c>
      <c r="B252" t="s">
        <v>406</v>
      </c>
      <c r="C252" s="19">
        <v>45898</v>
      </c>
      <c r="D252" t="s">
        <v>892</v>
      </c>
      <c r="E252" t="s">
        <v>895</v>
      </c>
      <c r="F252" t="s">
        <v>886</v>
      </c>
      <c r="G252" t="str">
        <f>_xlfn.XLOOKUP(Orders_Raw!B252,Customers_Raw!A:A,Customers_Raw!E:E)</f>
        <v>Small Business</v>
      </c>
    </row>
    <row r="253" spans="1:7">
      <c r="A253" t="s">
        <v>1147</v>
      </c>
      <c r="B253" t="s">
        <v>795</v>
      </c>
      <c r="C253" s="19">
        <v>45681</v>
      </c>
      <c r="D253" t="s">
        <v>892</v>
      </c>
      <c r="E253" t="s">
        <v>885</v>
      </c>
      <c r="F253" t="s">
        <v>886</v>
      </c>
      <c r="G253" t="str">
        <f>_xlfn.XLOOKUP(Orders_Raw!B253,Customers_Raw!A:A,Customers_Raw!E:E)</f>
        <v>Consumer</v>
      </c>
    </row>
    <row r="254" spans="1:7">
      <c r="A254" t="s">
        <v>1148</v>
      </c>
      <c r="B254" t="s">
        <v>526</v>
      </c>
      <c r="C254" s="19">
        <v>45740</v>
      </c>
      <c r="D254" t="s">
        <v>909</v>
      </c>
      <c r="E254" t="s">
        <v>893</v>
      </c>
      <c r="F254" t="s">
        <v>890</v>
      </c>
      <c r="G254" t="str">
        <f>_xlfn.XLOOKUP(Orders_Raw!B254,Customers_Raw!A:A,Customers_Raw!E:E)</f>
        <v>Corporate</v>
      </c>
    </row>
    <row r="255" spans="1:7">
      <c r="A255" t="s">
        <v>1149</v>
      </c>
      <c r="B255" t="s">
        <v>112</v>
      </c>
      <c r="C255" s="19">
        <v>45976</v>
      </c>
      <c r="D255" t="s">
        <v>892</v>
      </c>
      <c r="E255" t="s">
        <v>895</v>
      </c>
      <c r="F255" t="s">
        <v>890</v>
      </c>
      <c r="G255" t="str">
        <f>_xlfn.XLOOKUP(Orders_Raw!B255,Customers_Raw!A:A,Customers_Raw!E:E)</f>
        <v>Consumer</v>
      </c>
    </row>
    <row r="256" spans="1:7">
      <c r="A256" t="s">
        <v>1150</v>
      </c>
      <c r="B256" t="s">
        <v>234</v>
      </c>
      <c r="C256" s="19">
        <v>45842</v>
      </c>
      <c r="D256" t="s">
        <v>892</v>
      </c>
      <c r="E256" t="s">
        <v>895</v>
      </c>
      <c r="F256" t="s">
        <v>897</v>
      </c>
      <c r="G256" t="str">
        <f>_xlfn.XLOOKUP(Orders_Raw!B256,Customers_Raw!A:A,Customers_Raw!E:E)</f>
        <v>Consumer</v>
      </c>
    </row>
    <row r="257" spans="1:7">
      <c r="A257" t="s">
        <v>1151</v>
      </c>
      <c r="B257" t="s">
        <v>122</v>
      </c>
      <c r="C257" s="19">
        <v>45973</v>
      </c>
      <c r="D257" t="s">
        <v>909</v>
      </c>
      <c r="E257" t="s">
        <v>893</v>
      </c>
      <c r="F257" t="s">
        <v>890</v>
      </c>
      <c r="G257" t="str">
        <f>_xlfn.XLOOKUP(Orders_Raw!B257,Customers_Raw!A:A,Customers_Raw!E:E)</f>
        <v>Consumer</v>
      </c>
    </row>
    <row r="258" spans="1:7">
      <c r="A258" t="s">
        <v>1152</v>
      </c>
      <c r="B258" t="s">
        <v>838</v>
      </c>
      <c r="C258" s="19">
        <v>45756</v>
      </c>
      <c r="D258" t="s">
        <v>892</v>
      </c>
      <c r="E258" t="s">
        <v>893</v>
      </c>
      <c r="F258" t="s">
        <v>902</v>
      </c>
      <c r="G258" t="str">
        <f>_xlfn.XLOOKUP(Orders_Raw!B258,Customers_Raw!A:A,Customers_Raw!E:E)</f>
        <v>Corporate</v>
      </c>
    </row>
    <row r="259" spans="1:7">
      <c r="A259" t="s">
        <v>1153</v>
      </c>
      <c r="B259" t="s">
        <v>102</v>
      </c>
      <c r="C259" s="19">
        <v>45719</v>
      </c>
      <c r="D259" t="s">
        <v>892</v>
      </c>
      <c r="E259" t="s">
        <v>893</v>
      </c>
      <c r="F259" t="s">
        <v>890</v>
      </c>
      <c r="G259" t="str">
        <f>_xlfn.XLOOKUP(Orders_Raw!B259,Customers_Raw!A:A,Customers_Raw!E:E)</f>
        <v>Consumer</v>
      </c>
    </row>
    <row r="260" spans="1:7">
      <c r="A260" t="s">
        <v>1154</v>
      </c>
      <c r="B260" t="s">
        <v>120</v>
      </c>
      <c r="C260" s="19">
        <v>45943</v>
      </c>
      <c r="D260" t="s">
        <v>909</v>
      </c>
      <c r="E260" t="s">
        <v>885</v>
      </c>
      <c r="F260" t="s">
        <v>888</v>
      </c>
      <c r="G260" t="str">
        <f>_xlfn.XLOOKUP(Orders_Raw!B260,Customers_Raw!A:A,Customers_Raw!E:E)</f>
        <v>Corporate</v>
      </c>
    </row>
    <row r="261" spans="1:7">
      <c r="A261" t="s">
        <v>1155</v>
      </c>
      <c r="B261" t="s">
        <v>862</v>
      </c>
      <c r="C261" s="19">
        <v>45679</v>
      </c>
      <c r="D261" t="s">
        <v>892</v>
      </c>
      <c r="E261" t="s">
        <v>885</v>
      </c>
      <c r="F261" t="s">
        <v>890</v>
      </c>
      <c r="G261" t="str">
        <f>_xlfn.XLOOKUP(Orders_Raw!B261,Customers_Raw!A:A,Customers_Raw!E:E)</f>
        <v>Small Business</v>
      </c>
    </row>
    <row r="262" spans="1:7">
      <c r="A262" t="s">
        <v>1156</v>
      </c>
      <c r="B262" t="s">
        <v>830</v>
      </c>
      <c r="C262" s="19">
        <v>45869</v>
      </c>
      <c r="D262" t="s">
        <v>892</v>
      </c>
      <c r="E262" t="s">
        <v>885</v>
      </c>
      <c r="F262" t="s">
        <v>897</v>
      </c>
      <c r="G262" t="str">
        <f>_xlfn.XLOOKUP(Orders_Raw!B262,Customers_Raw!A:A,Customers_Raw!E:E)</f>
        <v>Consumer</v>
      </c>
    </row>
    <row r="263" spans="1:7">
      <c r="A263" t="s">
        <v>1157</v>
      </c>
      <c r="B263" t="s">
        <v>795</v>
      </c>
      <c r="C263" s="19">
        <v>45783</v>
      </c>
      <c r="D263" t="s">
        <v>892</v>
      </c>
      <c r="E263" t="s">
        <v>885</v>
      </c>
      <c r="F263" t="s">
        <v>902</v>
      </c>
      <c r="G263" t="str">
        <f>_xlfn.XLOOKUP(Orders_Raw!B263,Customers_Raw!A:A,Customers_Raw!E:E)</f>
        <v>Consumer</v>
      </c>
    </row>
    <row r="264" spans="1:7">
      <c r="A264" t="s">
        <v>1158</v>
      </c>
      <c r="B264" t="s">
        <v>206</v>
      </c>
      <c r="C264" s="19">
        <v>45699</v>
      </c>
      <c r="D264" t="s">
        <v>892</v>
      </c>
      <c r="E264" t="s">
        <v>895</v>
      </c>
      <c r="F264" t="s">
        <v>897</v>
      </c>
      <c r="G264" t="str">
        <f>_xlfn.XLOOKUP(Orders_Raw!B264,Customers_Raw!A:A,Customers_Raw!E:E)</f>
        <v>Corporate</v>
      </c>
    </row>
    <row r="265" spans="1:7">
      <c r="A265" t="s">
        <v>1159</v>
      </c>
      <c r="B265" t="s">
        <v>638</v>
      </c>
      <c r="C265" s="19">
        <v>45755</v>
      </c>
      <c r="D265" t="s">
        <v>884</v>
      </c>
      <c r="E265" t="s">
        <v>893</v>
      </c>
      <c r="F265" t="s">
        <v>902</v>
      </c>
      <c r="G265" t="str">
        <f>_xlfn.XLOOKUP(Orders_Raw!B265,Customers_Raw!A:A,Customers_Raw!E:E)</f>
        <v>Consumer</v>
      </c>
    </row>
    <row r="266" spans="1:7">
      <c r="A266" t="s">
        <v>1160</v>
      </c>
      <c r="B266" t="s">
        <v>269</v>
      </c>
      <c r="C266" s="19">
        <v>45688</v>
      </c>
      <c r="D266" t="s">
        <v>909</v>
      </c>
      <c r="E266" t="s">
        <v>885</v>
      </c>
      <c r="F266" t="s">
        <v>890</v>
      </c>
      <c r="G266" t="str">
        <f>_xlfn.XLOOKUP(Orders_Raw!B266,Customers_Raw!A:A,Customers_Raw!E:E)</f>
        <v>Consumer</v>
      </c>
    </row>
    <row r="267" spans="1:7">
      <c r="A267" t="s">
        <v>1161</v>
      </c>
      <c r="B267" t="s">
        <v>623</v>
      </c>
      <c r="C267" s="19">
        <v>45815</v>
      </c>
      <c r="D267" t="s">
        <v>884</v>
      </c>
      <c r="E267" t="s">
        <v>893</v>
      </c>
      <c r="F267" t="s">
        <v>890</v>
      </c>
      <c r="G267" t="str">
        <f>_xlfn.XLOOKUP(Orders_Raw!B267,Customers_Raw!A:A,Customers_Raw!E:E)</f>
        <v>Small Business</v>
      </c>
    </row>
    <row r="268" spans="1:7">
      <c r="A268" t="s">
        <v>1162</v>
      </c>
      <c r="B268" t="s">
        <v>220</v>
      </c>
      <c r="C268" s="19">
        <v>45769</v>
      </c>
      <c r="D268" t="s">
        <v>892</v>
      </c>
      <c r="E268" t="s">
        <v>885</v>
      </c>
      <c r="F268" t="s">
        <v>886</v>
      </c>
      <c r="G268" t="str">
        <f>_xlfn.XLOOKUP(Orders_Raw!B268,Customers_Raw!A:A,Customers_Raw!E:E)</f>
        <v>Corporate</v>
      </c>
    </row>
    <row r="269" spans="1:7">
      <c r="A269" t="s">
        <v>1163</v>
      </c>
      <c r="B269" t="s">
        <v>49</v>
      </c>
      <c r="C269" s="19">
        <v>45904</v>
      </c>
      <c r="D269" t="s">
        <v>892</v>
      </c>
      <c r="E269" t="s">
        <v>893</v>
      </c>
      <c r="F269" t="s">
        <v>902</v>
      </c>
      <c r="G269" t="str">
        <f>_xlfn.XLOOKUP(Orders_Raw!B269,Customers_Raw!A:A,Customers_Raw!E:E)</f>
        <v>Corporate</v>
      </c>
    </row>
    <row r="270" spans="1:7">
      <c r="A270" t="s">
        <v>1164</v>
      </c>
      <c r="B270" t="s">
        <v>337</v>
      </c>
      <c r="C270" s="19">
        <v>45779</v>
      </c>
      <c r="D270" t="s">
        <v>892</v>
      </c>
      <c r="E270" t="s">
        <v>895</v>
      </c>
      <c r="F270" t="s">
        <v>886</v>
      </c>
      <c r="G270" t="str">
        <f>_xlfn.XLOOKUP(Orders_Raw!B270,Customers_Raw!A:A,Customers_Raw!E:E)</f>
        <v>Small Business</v>
      </c>
    </row>
    <row r="271" spans="1:7">
      <c r="A271" t="s">
        <v>1165</v>
      </c>
      <c r="B271" t="s">
        <v>807</v>
      </c>
      <c r="C271" s="19">
        <v>45930</v>
      </c>
      <c r="D271" t="s">
        <v>892</v>
      </c>
      <c r="E271" t="s">
        <v>885</v>
      </c>
      <c r="F271" t="s">
        <v>886</v>
      </c>
      <c r="G271" t="str">
        <f>_xlfn.XLOOKUP(Orders_Raw!B271,Customers_Raw!A:A,Customers_Raw!E:E)</f>
        <v>Consumer</v>
      </c>
    </row>
    <row r="272" spans="1:7">
      <c r="A272" t="s">
        <v>1166</v>
      </c>
      <c r="B272" t="s">
        <v>812</v>
      </c>
      <c r="C272" s="19">
        <v>45951</v>
      </c>
      <c r="D272" t="s">
        <v>892</v>
      </c>
      <c r="E272" t="s">
        <v>885</v>
      </c>
      <c r="F272" t="s">
        <v>888</v>
      </c>
      <c r="G272" t="str">
        <f>_xlfn.XLOOKUP(Orders_Raw!B272,Customers_Raw!A:A,Customers_Raw!E:E)</f>
        <v>Corporate</v>
      </c>
    </row>
    <row r="273" spans="1:7">
      <c r="A273" t="s">
        <v>1167</v>
      </c>
      <c r="B273" t="s">
        <v>320</v>
      </c>
      <c r="C273" s="19">
        <v>45864</v>
      </c>
      <c r="D273" t="s">
        <v>892</v>
      </c>
      <c r="E273" t="s">
        <v>893</v>
      </c>
      <c r="F273" t="s">
        <v>890</v>
      </c>
      <c r="G273" t="str">
        <f>_xlfn.XLOOKUP(Orders_Raw!B273,Customers_Raw!A:A,Customers_Raw!E:E)</f>
        <v>Consumer</v>
      </c>
    </row>
    <row r="274" spans="1:7">
      <c r="A274" t="s">
        <v>1168</v>
      </c>
      <c r="B274" t="s">
        <v>652</v>
      </c>
      <c r="C274" s="19">
        <v>45767</v>
      </c>
      <c r="D274" t="s">
        <v>892</v>
      </c>
      <c r="E274" t="s">
        <v>893</v>
      </c>
      <c r="F274" t="s">
        <v>902</v>
      </c>
      <c r="G274" t="str">
        <f>_xlfn.XLOOKUP(Orders_Raw!B274,Customers_Raw!A:A,Customers_Raw!E:E)</f>
        <v>Consumer</v>
      </c>
    </row>
    <row r="275" spans="1:7">
      <c r="A275" t="s">
        <v>1169</v>
      </c>
      <c r="B275" t="s">
        <v>611</v>
      </c>
      <c r="C275" s="19">
        <v>45935</v>
      </c>
      <c r="D275" t="s">
        <v>892</v>
      </c>
      <c r="E275" t="s">
        <v>885</v>
      </c>
      <c r="F275" t="s">
        <v>888</v>
      </c>
      <c r="G275" t="str">
        <f>_xlfn.XLOOKUP(Orders_Raw!B275,Customers_Raw!A:A,Customers_Raw!E:E)</f>
        <v>Consumer</v>
      </c>
    </row>
    <row r="276" spans="1:7">
      <c r="A276" t="s">
        <v>1170</v>
      </c>
      <c r="B276" t="s">
        <v>347</v>
      </c>
      <c r="C276" s="19">
        <v>45713</v>
      </c>
      <c r="D276" t="s">
        <v>892</v>
      </c>
      <c r="E276" t="s">
        <v>893</v>
      </c>
      <c r="F276" t="s">
        <v>888</v>
      </c>
      <c r="G276" t="str">
        <f>_xlfn.XLOOKUP(Orders_Raw!B276,Customers_Raw!A:A,Customers_Raw!E:E)</f>
        <v>Corporate</v>
      </c>
    </row>
    <row r="277" spans="1:7">
      <c r="A277" t="s">
        <v>1171</v>
      </c>
      <c r="B277" t="s">
        <v>412</v>
      </c>
      <c r="C277" s="19">
        <v>45714</v>
      </c>
      <c r="D277" t="s">
        <v>892</v>
      </c>
      <c r="E277" t="s">
        <v>893</v>
      </c>
      <c r="F277" t="s">
        <v>897</v>
      </c>
      <c r="G277" t="str">
        <f>_xlfn.XLOOKUP(Orders_Raw!B277,Customers_Raw!A:A,Customers_Raw!E:E)</f>
        <v>Small Business</v>
      </c>
    </row>
    <row r="278" spans="1:7">
      <c r="A278" t="s">
        <v>1172</v>
      </c>
      <c r="B278" t="s">
        <v>236</v>
      </c>
      <c r="C278" s="19">
        <v>45948</v>
      </c>
      <c r="D278" t="s">
        <v>892</v>
      </c>
      <c r="E278" t="s">
        <v>885</v>
      </c>
      <c r="F278" t="s">
        <v>890</v>
      </c>
      <c r="G278" t="str">
        <f>_xlfn.XLOOKUP(Orders_Raw!B278,Customers_Raw!A:A,Customers_Raw!E:E)</f>
        <v>Consumer</v>
      </c>
    </row>
    <row r="279" spans="1:7">
      <c r="A279" t="s">
        <v>1173</v>
      </c>
      <c r="B279" t="s">
        <v>300</v>
      </c>
      <c r="C279" s="19">
        <v>45771</v>
      </c>
      <c r="D279" t="s">
        <v>892</v>
      </c>
      <c r="E279" t="s">
        <v>885</v>
      </c>
      <c r="F279" t="s">
        <v>886</v>
      </c>
      <c r="G279" t="str">
        <f>_xlfn.XLOOKUP(Orders_Raw!B279,Customers_Raw!A:A,Customers_Raw!E:E)</f>
        <v>Consumer</v>
      </c>
    </row>
    <row r="280" spans="1:7">
      <c r="A280" t="s">
        <v>1174</v>
      </c>
      <c r="B280" t="s">
        <v>725</v>
      </c>
      <c r="C280" s="19">
        <v>45965</v>
      </c>
      <c r="D280" t="s">
        <v>892</v>
      </c>
      <c r="E280" t="s">
        <v>885</v>
      </c>
      <c r="F280" t="s">
        <v>890</v>
      </c>
      <c r="G280" t="str">
        <f>_xlfn.XLOOKUP(Orders_Raw!B280,Customers_Raw!A:A,Customers_Raw!E:E)</f>
        <v>Consumer</v>
      </c>
    </row>
    <row r="281" spans="1:7">
      <c r="A281" t="s">
        <v>1175</v>
      </c>
      <c r="B281" t="s">
        <v>210</v>
      </c>
      <c r="C281" s="19">
        <v>45998</v>
      </c>
      <c r="D281" t="s">
        <v>892</v>
      </c>
      <c r="E281" t="s">
        <v>895</v>
      </c>
      <c r="F281" t="s">
        <v>886</v>
      </c>
      <c r="G281" t="str">
        <f>_xlfn.XLOOKUP(Orders_Raw!B281,Customers_Raw!A:A,Customers_Raw!E:E)</f>
        <v>Corporate</v>
      </c>
    </row>
    <row r="282" spans="1:7">
      <c r="A282" t="s">
        <v>1176</v>
      </c>
      <c r="B282" t="s">
        <v>768</v>
      </c>
      <c r="C282" s="19">
        <v>45855</v>
      </c>
      <c r="D282" t="s">
        <v>892</v>
      </c>
      <c r="E282" t="s">
        <v>895</v>
      </c>
      <c r="F282" t="s">
        <v>897</v>
      </c>
      <c r="G282" t="str">
        <f>_xlfn.XLOOKUP(Orders_Raw!B282,Customers_Raw!A:A,Customers_Raw!E:E)</f>
        <v>Consumer</v>
      </c>
    </row>
    <row r="283" spans="1:7">
      <c r="A283" t="s">
        <v>1177</v>
      </c>
      <c r="B283" t="s">
        <v>326</v>
      </c>
      <c r="C283" s="19">
        <v>45978</v>
      </c>
      <c r="D283" t="s">
        <v>899</v>
      </c>
      <c r="E283" t="s">
        <v>895</v>
      </c>
      <c r="F283" t="s">
        <v>897</v>
      </c>
      <c r="G283" t="str">
        <f>_xlfn.XLOOKUP(Orders_Raw!B283,Customers_Raw!A:A,Customers_Raw!E:E)</f>
        <v>Corporate</v>
      </c>
    </row>
    <row r="284" spans="1:7">
      <c r="A284" t="s">
        <v>1178</v>
      </c>
      <c r="B284" t="s">
        <v>666</v>
      </c>
      <c r="C284" s="19">
        <v>45836</v>
      </c>
      <c r="D284" t="s">
        <v>892</v>
      </c>
      <c r="E284" t="s">
        <v>893</v>
      </c>
      <c r="F284" t="s">
        <v>888</v>
      </c>
      <c r="G284" t="str">
        <f>_xlfn.XLOOKUP(Orders_Raw!B284,Customers_Raw!A:A,Customers_Raw!E:E)</f>
        <v>Consumer</v>
      </c>
    </row>
    <row r="285" spans="1:7">
      <c r="A285" t="s">
        <v>1179</v>
      </c>
      <c r="B285" t="s">
        <v>262</v>
      </c>
      <c r="C285" s="19">
        <v>45876</v>
      </c>
      <c r="D285" t="s">
        <v>892</v>
      </c>
      <c r="E285" t="s">
        <v>893</v>
      </c>
      <c r="F285" t="s">
        <v>890</v>
      </c>
      <c r="G285" t="str">
        <f>_xlfn.XLOOKUP(Orders_Raw!B285,Customers_Raw!A:A,Customers_Raw!E:E)</f>
        <v>Consumer</v>
      </c>
    </row>
    <row r="286" spans="1:7">
      <c r="A286" t="s">
        <v>1180</v>
      </c>
      <c r="B286" t="s">
        <v>628</v>
      </c>
      <c r="C286" s="19">
        <v>45934</v>
      </c>
      <c r="D286" t="s">
        <v>892</v>
      </c>
      <c r="E286" t="s">
        <v>893</v>
      </c>
      <c r="F286" t="s">
        <v>888</v>
      </c>
      <c r="G286" t="str">
        <f>_xlfn.XLOOKUP(Orders_Raw!B286,Customers_Raw!A:A,Customers_Raw!E:E)</f>
        <v>Consumer</v>
      </c>
    </row>
    <row r="287" spans="1:7">
      <c r="A287" t="s">
        <v>1181</v>
      </c>
      <c r="B287" t="s">
        <v>766</v>
      </c>
      <c r="C287" s="19">
        <v>45673</v>
      </c>
      <c r="D287" t="s">
        <v>892</v>
      </c>
      <c r="E287" t="s">
        <v>895</v>
      </c>
      <c r="F287" t="s">
        <v>888</v>
      </c>
      <c r="G287" t="str">
        <f>_xlfn.XLOOKUP(Orders_Raw!B287,Customers_Raw!A:A,Customers_Raw!E:E)</f>
        <v>Consumer</v>
      </c>
    </row>
    <row r="288" spans="1:7">
      <c r="A288" t="s">
        <v>1182</v>
      </c>
      <c r="B288" t="s">
        <v>81</v>
      </c>
      <c r="C288" s="19">
        <v>45718</v>
      </c>
      <c r="D288" t="s">
        <v>892</v>
      </c>
      <c r="E288" t="s">
        <v>885</v>
      </c>
      <c r="F288" t="s">
        <v>897</v>
      </c>
      <c r="G288" t="str">
        <f>_xlfn.XLOOKUP(Orders_Raw!B288,Customers_Raw!A:A,Customers_Raw!E:E)</f>
        <v>Consumer</v>
      </c>
    </row>
    <row r="289" spans="1:7">
      <c r="A289" t="s">
        <v>1183</v>
      </c>
      <c r="B289" t="s">
        <v>124</v>
      </c>
      <c r="C289" s="19">
        <v>45711</v>
      </c>
      <c r="D289" t="s">
        <v>884</v>
      </c>
      <c r="E289" t="s">
        <v>893</v>
      </c>
      <c r="F289" t="s">
        <v>890</v>
      </c>
      <c r="G289" t="str">
        <f>_xlfn.XLOOKUP(Orders_Raw!B289,Customers_Raw!A:A,Customers_Raw!E:E)</f>
        <v>Consumer</v>
      </c>
    </row>
    <row r="290" spans="1:7">
      <c r="A290" t="s">
        <v>1184</v>
      </c>
      <c r="B290" t="s">
        <v>788</v>
      </c>
      <c r="C290" s="19">
        <v>45825</v>
      </c>
      <c r="D290" t="s">
        <v>892</v>
      </c>
      <c r="E290" t="s">
        <v>893</v>
      </c>
      <c r="F290" t="s">
        <v>890</v>
      </c>
      <c r="G290" t="str">
        <f>_xlfn.XLOOKUP(Orders_Raw!B290,Customers_Raw!A:A,Customers_Raw!E:E)</f>
        <v>Consumer</v>
      </c>
    </row>
    <row r="291" spans="1:7">
      <c r="A291" t="s">
        <v>1185</v>
      </c>
      <c r="B291" t="s">
        <v>36</v>
      </c>
      <c r="C291" s="19">
        <v>45683</v>
      </c>
      <c r="D291" t="s">
        <v>909</v>
      </c>
      <c r="E291" t="s">
        <v>893</v>
      </c>
      <c r="F291" t="s">
        <v>890</v>
      </c>
      <c r="G291" t="str">
        <f>_xlfn.XLOOKUP(Orders_Raw!B291,Customers_Raw!A:A,Customers_Raw!E:E)</f>
        <v>Consumer</v>
      </c>
    </row>
    <row r="292" spans="1:7">
      <c r="A292" t="s">
        <v>1186</v>
      </c>
      <c r="B292" t="s">
        <v>798</v>
      </c>
      <c r="C292" s="19">
        <v>45993</v>
      </c>
      <c r="D292" t="s">
        <v>909</v>
      </c>
      <c r="E292" t="s">
        <v>885</v>
      </c>
      <c r="F292" t="s">
        <v>897</v>
      </c>
      <c r="G292" t="str">
        <f>_xlfn.XLOOKUP(Orders_Raw!B292,Customers_Raw!A:A,Customers_Raw!E:E)</f>
        <v>Consumer</v>
      </c>
    </row>
    <row r="293" spans="1:7">
      <c r="A293" t="s">
        <v>1187</v>
      </c>
      <c r="B293" t="s">
        <v>827</v>
      </c>
      <c r="C293" s="19">
        <v>45722</v>
      </c>
      <c r="D293" t="s">
        <v>892</v>
      </c>
      <c r="E293" t="s">
        <v>893</v>
      </c>
      <c r="F293" t="s">
        <v>890</v>
      </c>
      <c r="G293" t="str">
        <f>_xlfn.XLOOKUP(Orders_Raw!B293,Customers_Raw!A:A,Customers_Raw!E:E)</f>
        <v>Consumer</v>
      </c>
    </row>
    <row r="294" spans="1:7">
      <c r="A294" t="s">
        <v>1188</v>
      </c>
      <c r="B294" t="s">
        <v>602</v>
      </c>
      <c r="C294" s="19">
        <v>45757</v>
      </c>
      <c r="D294" t="s">
        <v>892</v>
      </c>
      <c r="E294" t="s">
        <v>893</v>
      </c>
      <c r="F294" t="s">
        <v>902</v>
      </c>
      <c r="G294" t="str">
        <f>_xlfn.XLOOKUP(Orders_Raw!B294,Customers_Raw!A:A,Customers_Raw!E:E)</f>
        <v>Consumer</v>
      </c>
    </row>
    <row r="295" spans="1:7">
      <c r="A295" t="s">
        <v>1189</v>
      </c>
      <c r="B295" t="s">
        <v>745</v>
      </c>
      <c r="C295" s="19">
        <v>45731</v>
      </c>
      <c r="D295" t="s">
        <v>892</v>
      </c>
      <c r="E295" t="s">
        <v>893</v>
      </c>
      <c r="F295" t="s">
        <v>897</v>
      </c>
      <c r="G295" t="str">
        <f>_xlfn.XLOOKUP(Orders_Raw!B295,Customers_Raw!A:A,Customers_Raw!E:E)</f>
        <v>Consumer</v>
      </c>
    </row>
    <row r="296" spans="1:7">
      <c r="A296" t="s">
        <v>1190</v>
      </c>
      <c r="B296" t="s">
        <v>408</v>
      </c>
      <c r="C296" s="19">
        <v>45849</v>
      </c>
      <c r="D296" t="s">
        <v>892</v>
      </c>
      <c r="E296" t="s">
        <v>893</v>
      </c>
      <c r="F296" t="s">
        <v>886</v>
      </c>
      <c r="G296" t="str">
        <f>_xlfn.XLOOKUP(Orders_Raw!B296,Customers_Raw!A:A,Customers_Raw!E:E)</f>
        <v>Corporate</v>
      </c>
    </row>
    <row r="297" spans="1:7">
      <c r="A297" t="s">
        <v>1191</v>
      </c>
      <c r="B297" t="s">
        <v>520</v>
      </c>
      <c r="C297" s="19">
        <v>45828</v>
      </c>
      <c r="D297" t="s">
        <v>892</v>
      </c>
      <c r="E297" t="s">
        <v>885</v>
      </c>
      <c r="F297" t="s">
        <v>886</v>
      </c>
      <c r="G297" t="str">
        <f>_xlfn.XLOOKUP(Orders_Raw!B297,Customers_Raw!A:A,Customers_Raw!E:E)</f>
        <v>Consumer</v>
      </c>
    </row>
    <row r="298" spans="1:7">
      <c r="A298" t="s">
        <v>1192</v>
      </c>
      <c r="B298" t="s">
        <v>713</v>
      </c>
      <c r="C298" s="19">
        <v>45930</v>
      </c>
      <c r="D298" t="s">
        <v>892</v>
      </c>
      <c r="E298" t="s">
        <v>895</v>
      </c>
      <c r="F298" t="s">
        <v>890</v>
      </c>
      <c r="G298" t="str">
        <f>_xlfn.XLOOKUP(Orders_Raw!B298,Customers_Raw!A:A,Customers_Raw!E:E)</f>
        <v>Consumer</v>
      </c>
    </row>
    <row r="299" spans="1:7">
      <c r="A299" t="s">
        <v>1193</v>
      </c>
      <c r="B299" t="s">
        <v>307</v>
      </c>
      <c r="C299" s="19">
        <v>45844</v>
      </c>
      <c r="D299" t="s">
        <v>892</v>
      </c>
      <c r="E299" t="s">
        <v>893</v>
      </c>
      <c r="F299" t="s">
        <v>886</v>
      </c>
      <c r="G299" t="str">
        <f>_xlfn.XLOOKUP(Orders_Raw!B299,Customers_Raw!A:A,Customers_Raw!E:E)</f>
        <v>Corporate</v>
      </c>
    </row>
    <row r="300" spans="1:7">
      <c r="A300" t="s">
        <v>1194</v>
      </c>
      <c r="B300" t="s">
        <v>552</v>
      </c>
      <c r="C300" s="19">
        <v>45680</v>
      </c>
      <c r="D300" t="s">
        <v>892</v>
      </c>
      <c r="E300" t="s">
        <v>893</v>
      </c>
      <c r="F300" t="s">
        <v>888</v>
      </c>
      <c r="G300" t="str">
        <f>_xlfn.XLOOKUP(Orders_Raw!B300,Customers_Raw!A:A,Customers_Raw!E:E)</f>
        <v>Corporate</v>
      </c>
    </row>
    <row r="301" spans="1:7">
      <c r="A301" t="s">
        <v>1195</v>
      </c>
      <c r="B301" t="s">
        <v>404</v>
      </c>
      <c r="C301" s="19">
        <v>45838</v>
      </c>
      <c r="D301" t="s">
        <v>892</v>
      </c>
      <c r="E301" t="s">
        <v>885</v>
      </c>
      <c r="F301" t="s">
        <v>902</v>
      </c>
      <c r="G301" t="str">
        <f>_xlfn.XLOOKUP(Orders_Raw!B301,Customers_Raw!A:A,Customers_Raw!E:E)</f>
        <v>Consumer</v>
      </c>
    </row>
    <row r="302" spans="1:7">
      <c r="A302" t="s">
        <v>1196</v>
      </c>
      <c r="B302" t="s">
        <v>770</v>
      </c>
      <c r="C302" s="19">
        <v>45984</v>
      </c>
      <c r="D302" t="s">
        <v>892</v>
      </c>
      <c r="E302" t="s">
        <v>885</v>
      </c>
      <c r="F302" t="s">
        <v>902</v>
      </c>
      <c r="G302" t="str">
        <f>_xlfn.XLOOKUP(Orders_Raw!B302,Customers_Raw!A:A,Customers_Raw!E:E)</f>
        <v>Consumer</v>
      </c>
    </row>
    <row r="303" spans="1:7">
      <c r="A303" t="s">
        <v>1197</v>
      </c>
      <c r="B303" t="s">
        <v>711</v>
      </c>
      <c r="C303" s="19">
        <v>45765</v>
      </c>
      <c r="D303" t="s">
        <v>892</v>
      </c>
      <c r="E303" t="s">
        <v>893</v>
      </c>
      <c r="F303" t="s">
        <v>890</v>
      </c>
      <c r="G303" t="str">
        <f>_xlfn.XLOOKUP(Orders_Raw!B303,Customers_Raw!A:A,Customers_Raw!E:E)</f>
        <v>Corporate</v>
      </c>
    </row>
    <row r="304" spans="1:7">
      <c r="A304" t="s">
        <v>1198</v>
      </c>
      <c r="B304" t="s">
        <v>104</v>
      </c>
      <c r="C304" s="19">
        <v>45992</v>
      </c>
      <c r="D304" t="s">
        <v>892</v>
      </c>
      <c r="E304" t="s">
        <v>885</v>
      </c>
      <c r="F304" t="s">
        <v>888</v>
      </c>
      <c r="G304" t="str">
        <f>_xlfn.XLOOKUP(Orders_Raw!B304,Customers_Raw!A:A,Customers_Raw!E:E)</f>
        <v>Consumer</v>
      </c>
    </row>
    <row r="305" spans="1:7">
      <c r="A305" t="s">
        <v>1199</v>
      </c>
      <c r="B305" t="s">
        <v>388</v>
      </c>
      <c r="C305" s="19">
        <v>45819</v>
      </c>
      <c r="D305" t="s">
        <v>892</v>
      </c>
      <c r="E305" t="s">
        <v>893</v>
      </c>
      <c r="F305" t="s">
        <v>888</v>
      </c>
      <c r="G305" t="str">
        <f>_xlfn.XLOOKUP(Orders_Raw!B305,Customers_Raw!A:A,Customers_Raw!E:E)</f>
        <v>Consumer</v>
      </c>
    </row>
    <row r="306" spans="1:7">
      <c r="A306" t="s">
        <v>1200</v>
      </c>
      <c r="B306" t="s">
        <v>130</v>
      </c>
      <c r="C306" s="19">
        <v>45959</v>
      </c>
      <c r="D306" t="s">
        <v>892</v>
      </c>
      <c r="E306" t="s">
        <v>885</v>
      </c>
      <c r="F306" t="s">
        <v>897</v>
      </c>
      <c r="G306" t="str">
        <f>_xlfn.XLOOKUP(Orders_Raw!B306,Customers_Raw!A:A,Customers_Raw!E:E)</f>
        <v>Consumer</v>
      </c>
    </row>
    <row r="307" spans="1:7">
      <c r="A307" t="s">
        <v>1201</v>
      </c>
      <c r="B307" t="s">
        <v>358</v>
      </c>
      <c r="C307" s="19">
        <v>45863</v>
      </c>
      <c r="D307" t="s">
        <v>909</v>
      </c>
      <c r="E307" t="s">
        <v>895</v>
      </c>
      <c r="F307" t="s">
        <v>890</v>
      </c>
      <c r="G307" t="str">
        <f>_xlfn.XLOOKUP(Orders_Raw!B307,Customers_Raw!A:A,Customers_Raw!E:E)</f>
        <v>Consumer</v>
      </c>
    </row>
    <row r="308" spans="1:7">
      <c r="A308" t="s">
        <v>1202</v>
      </c>
      <c r="B308" t="s">
        <v>752</v>
      </c>
      <c r="C308" s="19">
        <v>45735</v>
      </c>
      <c r="D308" t="s">
        <v>892</v>
      </c>
      <c r="E308" t="s">
        <v>893</v>
      </c>
      <c r="F308" t="s">
        <v>890</v>
      </c>
      <c r="G308" t="str">
        <f>_xlfn.XLOOKUP(Orders_Raw!B308,Customers_Raw!A:A,Customers_Raw!E:E)</f>
        <v>Consumer</v>
      </c>
    </row>
    <row r="309" spans="1:7">
      <c r="A309" t="s">
        <v>1203</v>
      </c>
      <c r="B309" t="s">
        <v>302</v>
      </c>
      <c r="C309" s="19">
        <v>45673</v>
      </c>
      <c r="D309" t="s">
        <v>892</v>
      </c>
      <c r="E309" t="s">
        <v>885</v>
      </c>
      <c r="F309" t="s">
        <v>888</v>
      </c>
      <c r="G309" t="str">
        <f>_xlfn.XLOOKUP(Orders_Raw!B309,Customers_Raw!A:A,Customers_Raw!E:E)</f>
        <v>Small Business</v>
      </c>
    </row>
    <row r="310" spans="1:7">
      <c r="A310" t="s">
        <v>1204</v>
      </c>
      <c r="B310" t="s">
        <v>405</v>
      </c>
      <c r="C310" s="19">
        <v>45984</v>
      </c>
      <c r="D310" t="s">
        <v>892</v>
      </c>
      <c r="E310" t="s">
        <v>893</v>
      </c>
      <c r="F310" t="s">
        <v>888</v>
      </c>
      <c r="G310" t="str">
        <f>_xlfn.XLOOKUP(Orders_Raw!B310,Customers_Raw!A:A,Customers_Raw!E:E)</f>
        <v>Consumer</v>
      </c>
    </row>
    <row r="311" spans="1:7">
      <c r="A311" t="s">
        <v>1205</v>
      </c>
      <c r="B311" t="s">
        <v>655</v>
      </c>
      <c r="C311" s="19">
        <v>45753</v>
      </c>
      <c r="D311" t="s">
        <v>892</v>
      </c>
      <c r="E311" t="s">
        <v>895</v>
      </c>
      <c r="F311" t="s">
        <v>902</v>
      </c>
      <c r="G311" t="str">
        <f>_xlfn.XLOOKUP(Orders_Raw!B311,Customers_Raw!A:A,Customers_Raw!E:E)</f>
        <v>Small Business</v>
      </c>
    </row>
    <row r="312" spans="1:7">
      <c r="A312" t="s">
        <v>1206</v>
      </c>
      <c r="B312" t="s">
        <v>374</v>
      </c>
      <c r="C312" s="19">
        <v>45804</v>
      </c>
      <c r="D312" t="s">
        <v>892</v>
      </c>
      <c r="E312" t="s">
        <v>893</v>
      </c>
      <c r="F312" t="s">
        <v>886</v>
      </c>
      <c r="G312" t="str">
        <f>_xlfn.XLOOKUP(Orders_Raw!B312,Customers_Raw!A:A,Customers_Raw!E:E)</f>
        <v>Consumer</v>
      </c>
    </row>
    <row r="313" spans="1:7">
      <c r="A313" t="s">
        <v>1207</v>
      </c>
      <c r="B313" t="s">
        <v>164</v>
      </c>
      <c r="C313" s="19">
        <v>45659</v>
      </c>
      <c r="D313" t="s">
        <v>892</v>
      </c>
      <c r="E313" t="s">
        <v>885</v>
      </c>
      <c r="F313" t="s">
        <v>888</v>
      </c>
      <c r="G313" t="str">
        <f>_xlfn.XLOOKUP(Orders_Raw!B313,Customers_Raw!A:A,Customers_Raw!E:E)</f>
        <v>Consumer</v>
      </c>
    </row>
    <row r="314" spans="1:7">
      <c r="A314" t="s">
        <v>1208</v>
      </c>
      <c r="B314" t="s">
        <v>245</v>
      </c>
      <c r="C314" s="19">
        <v>45667</v>
      </c>
      <c r="D314" t="s">
        <v>892</v>
      </c>
      <c r="E314" t="s">
        <v>893</v>
      </c>
      <c r="F314" t="s">
        <v>890</v>
      </c>
      <c r="G314" t="str">
        <f>_xlfn.XLOOKUP(Orders_Raw!B314,Customers_Raw!A:A,Customers_Raw!E:E)</f>
        <v>Corporate</v>
      </c>
    </row>
    <row r="315" spans="1:7">
      <c r="A315" t="s">
        <v>1209</v>
      </c>
      <c r="B315" t="s">
        <v>731</v>
      </c>
      <c r="C315" s="19">
        <v>45782</v>
      </c>
      <c r="D315" t="s">
        <v>892</v>
      </c>
      <c r="E315" t="s">
        <v>885</v>
      </c>
      <c r="F315" t="s">
        <v>890</v>
      </c>
      <c r="G315" t="str">
        <f>_xlfn.XLOOKUP(Orders_Raw!B315,Customers_Raw!A:A,Customers_Raw!E:E)</f>
        <v>Consumer</v>
      </c>
    </row>
    <row r="316" spans="1:7">
      <c r="A316" t="s">
        <v>1210</v>
      </c>
      <c r="B316" t="s">
        <v>393</v>
      </c>
      <c r="C316" s="19">
        <v>45738</v>
      </c>
      <c r="D316" t="s">
        <v>892</v>
      </c>
      <c r="E316" t="s">
        <v>885</v>
      </c>
      <c r="F316" t="s">
        <v>888</v>
      </c>
      <c r="G316" t="str">
        <f>_xlfn.XLOOKUP(Orders_Raw!B316,Customers_Raw!A:A,Customers_Raw!E:E)</f>
        <v>Consumer</v>
      </c>
    </row>
    <row r="317" spans="1:7">
      <c r="A317" t="s">
        <v>1211</v>
      </c>
      <c r="B317" t="s">
        <v>784</v>
      </c>
      <c r="C317" s="19">
        <v>45797</v>
      </c>
      <c r="D317" t="s">
        <v>892</v>
      </c>
      <c r="E317" t="s">
        <v>885</v>
      </c>
      <c r="F317" t="s">
        <v>886</v>
      </c>
      <c r="G317" t="str">
        <f>_xlfn.XLOOKUP(Orders_Raw!B317,Customers_Raw!A:A,Customers_Raw!E:E)</f>
        <v>Consumer</v>
      </c>
    </row>
    <row r="318" spans="1:7">
      <c r="A318" t="s">
        <v>1212</v>
      </c>
      <c r="B318" t="s">
        <v>210</v>
      </c>
      <c r="C318" s="19">
        <v>45983</v>
      </c>
      <c r="D318" t="s">
        <v>892</v>
      </c>
      <c r="E318" t="s">
        <v>893</v>
      </c>
      <c r="F318" t="s">
        <v>888</v>
      </c>
      <c r="G318" t="str">
        <f>_xlfn.XLOOKUP(Orders_Raw!B318,Customers_Raw!A:A,Customers_Raw!E:E)</f>
        <v>Corporate</v>
      </c>
    </row>
    <row r="319" spans="1:7">
      <c r="A319" t="s">
        <v>1213</v>
      </c>
      <c r="B319" t="s">
        <v>631</v>
      </c>
      <c r="C319" s="19">
        <v>45807</v>
      </c>
      <c r="D319" t="s">
        <v>892</v>
      </c>
      <c r="E319" t="s">
        <v>885</v>
      </c>
      <c r="F319" t="s">
        <v>888</v>
      </c>
      <c r="G319" t="str">
        <f>_xlfn.XLOOKUP(Orders_Raw!B319,Customers_Raw!A:A,Customers_Raw!E:E)</f>
        <v>Corporate</v>
      </c>
    </row>
    <row r="320" spans="1:7">
      <c r="A320" t="s">
        <v>1214</v>
      </c>
      <c r="B320" t="s">
        <v>684</v>
      </c>
      <c r="C320" s="19">
        <v>45945</v>
      </c>
      <c r="D320" t="s">
        <v>884</v>
      </c>
      <c r="E320" t="s">
        <v>895</v>
      </c>
      <c r="F320" t="s">
        <v>902</v>
      </c>
      <c r="G320" t="str">
        <f>_xlfn.XLOOKUP(Orders_Raw!B320,Customers_Raw!A:A,Customers_Raw!E:E)</f>
        <v>Small Business</v>
      </c>
    </row>
    <row r="321" spans="1:7">
      <c r="A321" t="s">
        <v>1215</v>
      </c>
      <c r="B321" t="s">
        <v>552</v>
      </c>
      <c r="C321" s="19">
        <v>46018</v>
      </c>
      <c r="D321" t="s">
        <v>892</v>
      </c>
      <c r="E321" t="s">
        <v>885</v>
      </c>
      <c r="F321" t="s">
        <v>902</v>
      </c>
      <c r="G321" t="str">
        <f>_xlfn.XLOOKUP(Orders_Raw!B321,Customers_Raw!A:A,Customers_Raw!E:E)</f>
        <v>Corporate</v>
      </c>
    </row>
    <row r="322" spans="1:7">
      <c r="A322" t="s">
        <v>1216</v>
      </c>
      <c r="B322" t="s">
        <v>277</v>
      </c>
      <c r="C322" s="19">
        <v>45997</v>
      </c>
      <c r="D322" t="s">
        <v>884</v>
      </c>
      <c r="E322" t="s">
        <v>885</v>
      </c>
      <c r="F322" t="s">
        <v>890</v>
      </c>
      <c r="G322" t="str">
        <f>_xlfn.XLOOKUP(Orders_Raw!B322,Customers_Raw!A:A,Customers_Raw!E:E)</f>
        <v>Consumer</v>
      </c>
    </row>
    <row r="323" spans="1:7">
      <c r="A323" t="s">
        <v>1217</v>
      </c>
      <c r="B323" t="s">
        <v>811</v>
      </c>
      <c r="C323" s="19">
        <v>45786</v>
      </c>
      <c r="D323" t="s">
        <v>892</v>
      </c>
      <c r="E323" t="s">
        <v>893</v>
      </c>
      <c r="F323" t="s">
        <v>890</v>
      </c>
      <c r="G323" t="str">
        <f>_xlfn.XLOOKUP(Orders_Raw!B323,Customers_Raw!A:A,Customers_Raw!E:E)</f>
        <v>Corporate</v>
      </c>
    </row>
    <row r="324" spans="1:7">
      <c r="A324" t="s">
        <v>1218</v>
      </c>
      <c r="B324" t="s">
        <v>477</v>
      </c>
      <c r="C324" s="19">
        <v>45896</v>
      </c>
      <c r="D324" t="s">
        <v>892</v>
      </c>
      <c r="E324" t="s">
        <v>885</v>
      </c>
      <c r="F324" t="s">
        <v>888</v>
      </c>
      <c r="G324" t="str">
        <f>_xlfn.XLOOKUP(Orders_Raw!B324,Customers_Raw!A:A,Customers_Raw!E:E)</f>
        <v>Consumer</v>
      </c>
    </row>
    <row r="325" spans="1:7">
      <c r="A325" t="s">
        <v>1219</v>
      </c>
      <c r="B325" t="s">
        <v>416</v>
      </c>
      <c r="C325" s="19">
        <v>45715</v>
      </c>
      <c r="D325" t="s">
        <v>909</v>
      </c>
      <c r="E325" t="s">
        <v>893</v>
      </c>
      <c r="F325" t="s">
        <v>897</v>
      </c>
      <c r="G325" t="str">
        <f>_xlfn.XLOOKUP(Orders_Raw!B325,Customers_Raw!A:A,Customers_Raw!E:E)</f>
        <v>Corporate</v>
      </c>
    </row>
    <row r="326" spans="1:7">
      <c r="A326" t="s">
        <v>1220</v>
      </c>
      <c r="B326" t="s">
        <v>799</v>
      </c>
      <c r="C326" s="19">
        <v>45855</v>
      </c>
      <c r="D326" t="s">
        <v>892</v>
      </c>
      <c r="E326" t="s">
        <v>885</v>
      </c>
      <c r="F326" t="s">
        <v>902</v>
      </c>
      <c r="G326" t="str">
        <f>_xlfn.XLOOKUP(Orders_Raw!B326,Customers_Raw!A:A,Customers_Raw!E:E)</f>
        <v>Consumer</v>
      </c>
    </row>
    <row r="327" spans="1:7">
      <c r="A327" t="s">
        <v>1221</v>
      </c>
      <c r="B327" t="s">
        <v>845</v>
      </c>
      <c r="C327" s="19">
        <v>45868</v>
      </c>
      <c r="D327" t="s">
        <v>884</v>
      </c>
      <c r="E327" t="s">
        <v>885</v>
      </c>
      <c r="F327" t="s">
        <v>890</v>
      </c>
      <c r="G327" t="str">
        <f>_xlfn.XLOOKUP(Orders_Raw!B327,Customers_Raw!A:A,Customers_Raw!E:E)</f>
        <v>Consumer</v>
      </c>
    </row>
    <row r="328" spans="1:7">
      <c r="A328" t="s">
        <v>1222</v>
      </c>
      <c r="B328" t="s">
        <v>185</v>
      </c>
      <c r="C328" s="19">
        <v>45702</v>
      </c>
      <c r="D328" t="s">
        <v>892</v>
      </c>
      <c r="E328" t="s">
        <v>885</v>
      </c>
      <c r="F328" t="s">
        <v>890</v>
      </c>
      <c r="G328" t="str">
        <f>_xlfn.XLOOKUP(Orders_Raw!B328,Customers_Raw!A:A,Customers_Raw!E:E)</f>
        <v>Consumer</v>
      </c>
    </row>
    <row r="329" spans="1:7">
      <c r="A329" t="s">
        <v>1223</v>
      </c>
      <c r="B329" t="s">
        <v>756</v>
      </c>
      <c r="C329" s="19">
        <v>45754</v>
      </c>
      <c r="D329" t="s">
        <v>892</v>
      </c>
      <c r="E329" t="s">
        <v>885</v>
      </c>
      <c r="F329" t="s">
        <v>902</v>
      </c>
      <c r="G329" t="str">
        <f>_xlfn.XLOOKUP(Orders_Raw!B329,Customers_Raw!A:A,Customers_Raw!E:E)</f>
        <v>Corporate</v>
      </c>
    </row>
    <row r="330" spans="1:7">
      <c r="A330" t="s">
        <v>1224</v>
      </c>
      <c r="B330" t="s">
        <v>365</v>
      </c>
      <c r="C330" s="19">
        <v>45936</v>
      </c>
      <c r="D330" t="s">
        <v>884</v>
      </c>
      <c r="E330" t="s">
        <v>885</v>
      </c>
      <c r="F330" t="s">
        <v>886</v>
      </c>
      <c r="G330" t="str">
        <f>_xlfn.XLOOKUP(Orders_Raw!B330,Customers_Raw!A:A,Customers_Raw!E:E)</f>
        <v>Consumer</v>
      </c>
    </row>
    <row r="331" spans="1:7">
      <c r="A331" t="s">
        <v>1225</v>
      </c>
      <c r="B331" t="s">
        <v>590</v>
      </c>
      <c r="C331" s="19">
        <v>45680</v>
      </c>
      <c r="D331" t="s">
        <v>892</v>
      </c>
      <c r="E331" t="s">
        <v>893</v>
      </c>
      <c r="F331" t="s">
        <v>902</v>
      </c>
      <c r="G331" t="str">
        <f>_xlfn.XLOOKUP(Orders_Raw!B331,Customers_Raw!A:A,Customers_Raw!E:E)</f>
        <v>Corporate</v>
      </c>
    </row>
    <row r="332" spans="1:7">
      <c r="A332" t="s">
        <v>1226</v>
      </c>
      <c r="B332" t="s">
        <v>693</v>
      </c>
      <c r="C332" s="19">
        <v>45992</v>
      </c>
      <c r="D332" t="s">
        <v>884</v>
      </c>
      <c r="E332" t="s">
        <v>893</v>
      </c>
      <c r="F332" t="s">
        <v>888</v>
      </c>
      <c r="G332" t="str">
        <f>_xlfn.XLOOKUP(Orders_Raw!B332,Customers_Raw!A:A,Customers_Raw!E:E)</f>
        <v>Small Business</v>
      </c>
    </row>
    <row r="333" spans="1:7">
      <c r="A333" t="s">
        <v>1227</v>
      </c>
      <c r="B333" t="s">
        <v>67</v>
      </c>
      <c r="C333" s="19">
        <v>45701</v>
      </c>
      <c r="D333" t="s">
        <v>892</v>
      </c>
      <c r="E333" t="s">
        <v>893</v>
      </c>
      <c r="F333" t="s">
        <v>888</v>
      </c>
      <c r="G333" t="str">
        <f>_xlfn.XLOOKUP(Orders_Raw!B333,Customers_Raw!A:A,Customers_Raw!E:E)</f>
        <v>Consumer</v>
      </c>
    </row>
    <row r="334" spans="1:7">
      <c r="A334" t="s">
        <v>1228</v>
      </c>
      <c r="B334" t="s">
        <v>65</v>
      </c>
      <c r="C334" s="19">
        <v>45684</v>
      </c>
      <c r="D334" t="s">
        <v>892</v>
      </c>
      <c r="E334" t="s">
        <v>893</v>
      </c>
      <c r="F334" t="s">
        <v>890</v>
      </c>
      <c r="G334" t="str">
        <f>_xlfn.XLOOKUP(Orders_Raw!B334,Customers_Raw!A:A,Customers_Raw!E:E)</f>
        <v>Consumer</v>
      </c>
    </row>
    <row r="335" spans="1:7">
      <c r="A335" t="s">
        <v>1229</v>
      </c>
      <c r="B335" t="s">
        <v>632</v>
      </c>
      <c r="C335" s="19">
        <v>45939</v>
      </c>
      <c r="D335" t="s">
        <v>892</v>
      </c>
      <c r="E335" t="s">
        <v>893</v>
      </c>
      <c r="F335" t="s">
        <v>890</v>
      </c>
      <c r="G335" t="str">
        <f>_xlfn.XLOOKUP(Orders_Raw!B335,Customers_Raw!A:A,Customers_Raw!E:E)</f>
        <v>Consumer</v>
      </c>
    </row>
    <row r="336" spans="1:7">
      <c r="A336" t="s">
        <v>1230</v>
      </c>
      <c r="B336" t="s">
        <v>773</v>
      </c>
      <c r="C336" s="19">
        <v>45754</v>
      </c>
      <c r="D336" t="s">
        <v>884</v>
      </c>
      <c r="E336" t="s">
        <v>895</v>
      </c>
      <c r="F336" t="s">
        <v>897</v>
      </c>
      <c r="G336" t="str">
        <f>_xlfn.XLOOKUP(Orders_Raw!B336,Customers_Raw!A:A,Customers_Raw!E:E)</f>
        <v>Corporate</v>
      </c>
    </row>
    <row r="337" spans="1:7">
      <c r="A337" t="s">
        <v>1231</v>
      </c>
      <c r="B337" t="s">
        <v>512</v>
      </c>
      <c r="C337" s="19">
        <v>45693</v>
      </c>
      <c r="D337" t="s">
        <v>892</v>
      </c>
      <c r="E337" t="s">
        <v>885</v>
      </c>
      <c r="F337" t="s">
        <v>888</v>
      </c>
      <c r="G337" t="str">
        <f>_xlfn.XLOOKUP(Orders_Raw!B337,Customers_Raw!A:A,Customers_Raw!E:E)</f>
        <v>Consumer</v>
      </c>
    </row>
    <row r="338" spans="1:7">
      <c r="A338" t="s">
        <v>1232</v>
      </c>
      <c r="B338" t="s">
        <v>561</v>
      </c>
      <c r="C338" s="19">
        <v>45766</v>
      </c>
      <c r="D338" t="s">
        <v>892</v>
      </c>
      <c r="E338" t="s">
        <v>885</v>
      </c>
      <c r="F338" t="s">
        <v>890</v>
      </c>
      <c r="G338" t="str">
        <f>_xlfn.XLOOKUP(Orders_Raw!B338,Customers_Raw!A:A,Customers_Raw!E:E)</f>
        <v>Small Business</v>
      </c>
    </row>
    <row r="339" spans="1:7">
      <c r="A339" t="s">
        <v>1233</v>
      </c>
      <c r="B339" t="s">
        <v>460</v>
      </c>
      <c r="C339" s="19">
        <v>45712</v>
      </c>
      <c r="D339" t="s">
        <v>884</v>
      </c>
      <c r="E339" t="s">
        <v>885</v>
      </c>
      <c r="F339" t="s">
        <v>902</v>
      </c>
      <c r="G339" t="str">
        <f>_xlfn.XLOOKUP(Orders_Raw!B339,Customers_Raw!A:A,Customers_Raw!E:E)</f>
        <v>Consumer</v>
      </c>
    </row>
    <row r="340" spans="1:7">
      <c r="A340" t="s">
        <v>1234</v>
      </c>
      <c r="B340" t="s">
        <v>720</v>
      </c>
      <c r="C340" s="19">
        <v>45849</v>
      </c>
      <c r="D340" t="s">
        <v>892</v>
      </c>
      <c r="E340" t="s">
        <v>885</v>
      </c>
      <c r="F340" t="s">
        <v>890</v>
      </c>
      <c r="G340" t="str">
        <f>_xlfn.XLOOKUP(Orders_Raw!B340,Customers_Raw!A:A,Customers_Raw!E:E)</f>
        <v>Consumer</v>
      </c>
    </row>
    <row r="341" spans="1:7">
      <c r="A341" t="s">
        <v>1235</v>
      </c>
      <c r="B341" t="s">
        <v>711</v>
      </c>
      <c r="C341" s="19">
        <v>45876</v>
      </c>
      <c r="D341" t="s">
        <v>892</v>
      </c>
      <c r="E341" t="s">
        <v>885</v>
      </c>
      <c r="F341" t="s">
        <v>886</v>
      </c>
      <c r="G341" t="str">
        <f>_xlfn.XLOOKUP(Orders_Raw!B341,Customers_Raw!A:A,Customers_Raw!E:E)</f>
        <v>Corporate</v>
      </c>
    </row>
    <row r="342" spans="1:7">
      <c r="A342" t="s">
        <v>1236</v>
      </c>
      <c r="B342" t="s">
        <v>588</v>
      </c>
      <c r="C342" s="19">
        <v>45842</v>
      </c>
      <c r="D342" t="s">
        <v>892</v>
      </c>
      <c r="E342" t="s">
        <v>893</v>
      </c>
      <c r="F342" t="s">
        <v>890</v>
      </c>
      <c r="G342" t="str">
        <f>_xlfn.XLOOKUP(Orders_Raw!B342,Customers_Raw!A:A,Customers_Raw!E:E)</f>
        <v>Small Business</v>
      </c>
    </row>
    <row r="343" spans="1:7">
      <c r="A343" t="s">
        <v>1237</v>
      </c>
      <c r="B343" t="s">
        <v>145</v>
      </c>
      <c r="C343" s="19">
        <v>45726</v>
      </c>
      <c r="D343" t="s">
        <v>892</v>
      </c>
      <c r="E343" t="s">
        <v>893</v>
      </c>
      <c r="F343" t="s">
        <v>886</v>
      </c>
      <c r="G343" t="str">
        <f>_xlfn.XLOOKUP(Orders_Raw!B343,Customers_Raw!A:A,Customers_Raw!E:E)</f>
        <v>Consumer</v>
      </c>
    </row>
    <row r="344" spans="1:7">
      <c r="A344" t="s">
        <v>1238</v>
      </c>
      <c r="B344" t="s">
        <v>655</v>
      </c>
      <c r="C344" s="19">
        <v>45974</v>
      </c>
      <c r="D344" t="s">
        <v>892</v>
      </c>
      <c r="E344" t="s">
        <v>895</v>
      </c>
      <c r="F344" t="s">
        <v>890</v>
      </c>
      <c r="G344" t="str">
        <f>_xlfn.XLOOKUP(Orders_Raw!B344,Customers_Raw!A:A,Customers_Raw!E:E)</f>
        <v>Small Business</v>
      </c>
    </row>
    <row r="345" spans="1:7">
      <c r="A345" t="s">
        <v>1239</v>
      </c>
      <c r="B345" t="s">
        <v>755</v>
      </c>
      <c r="C345" s="19">
        <v>45787</v>
      </c>
      <c r="D345" t="s">
        <v>892</v>
      </c>
      <c r="E345" t="s">
        <v>885</v>
      </c>
      <c r="F345" t="s">
        <v>886</v>
      </c>
      <c r="G345" t="str">
        <f>_xlfn.XLOOKUP(Orders_Raw!B345,Customers_Raw!A:A,Customers_Raw!E:E)</f>
        <v>Corporate</v>
      </c>
    </row>
    <row r="346" spans="1:7">
      <c r="A346" t="s">
        <v>1240</v>
      </c>
      <c r="B346" t="s">
        <v>112</v>
      </c>
      <c r="C346" s="19">
        <v>45712</v>
      </c>
      <c r="D346" t="s">
        <v>892</v>
      </c>
      <c r="E346" t="s">
        <v>885</v>
      </c>
      <c r="F346" t="s">
        <v>890</v>
      </c>
      <c r="G346" t="str">
        <f>_xlfn.XLOOKUP(Orders_Raw!B346,Customers_Raw!A:A,Customers_Raw!E:E)</f>
        <v>Consumer</v>
      </c>
    </row>
    <row r="347" spans="1:7">
      <c r="A347" t="s">
        <v>1241</v>
      </c>
      <c r="B347" t="s">
        <v>837</v>
      </c>
      <c r="C347" s="19">
        <v>45754</v>
      </c>
      <c r="D347" t="s">
        <v>892</v>
      </c>
      <c r="E347" t="s">
        <v>895</v>
      </c>
      <c r="F347" t="s">
        <v>888</v>
      </c>
      <c r="G347" t="str">
        <f>_xlfn.XLOOKUP(Orders_Raw!B347,Customers_Raw!A:A,Customers_Raw!E:E)</f>
        <v>Consumer</v>
      </c>
    </row>
    <row r="348" spans="1:7">
      <c r="A348" t="s">
        <v>1242</v>
      </c>
      <c r="B348" t="s">
        <v>206</v>
      </c>
      <c r="C348" s="19">
        <v>45993</v>
      </c>
      <c r="D348" t="s">
        <v>884</v>
      </c>
      <c r="E348" t="s">
        <v>895</v>
      </c>
      <c r="F348" t="s">
        <v>886</v>
      </c>
      <c r="G348" t="str">
        <f>_xlfn.XLOOKUP(Orders_Raw!B348,Customers_Raw!A:A,Customers_Raw!E:E)</f>
        <v>Corporate</v>
      </c>
    </row>
    <row r="349" spans="1:7">
      <c r="A349" t="s">
        <v>1243</v>
      </c>
      <c r="B349" t="s">
        <v>390</v>
      </c>
      <c r="C349" s="19">
        <v>45744</v>
      </c>
      <c r="D349" t="s">
        <v>884</v>
      </c>
      <c r="E349" t="s">
        <v>893</v>
      </c>
      <c r="F349" t="s">
        <v>890</v>
      </c>
      <c r="G349" t="str">
        <f>_xlfn.XLOOKUP(Orders_Raw!B349,Customers_Raw!A:A,Customers_Raw!E:E)</f>
        <v>Consumer</v>
      </c>
    </row>
    <row r="350" spans="1:7">
      <c r="A350" t="s">
        <v>1244</v>
      </c>
      <c r="B350" t="s">
        <v>689</v>
      </c>
      <c r="C350" s="19">
        <v>45951</v>
      </c>
      <c r="D350" t="s">
        <v>892</v>
      </c>
      <c r="E350" t="s">
        <v>893</v>
      </c>
      <c r="F350" t="s">
        <v>890</v>
      </c>
      <c r="G350" t="str">
        <f>_xlfn.XLOOKUP(Orders_Raw!B350,Customers_Raw!A:A,Customers_Raw!E:E)</f>
        <v>Corporate</v>
      </c>
    </row>
    <row r="351" spans="1:7">
      <c r="A351" t="s">
        <v>1245</v>
      </c>
      <c r="B351" t="s">
        <v>843</v>
      </c>
      <c r="C351" s="19">
        <v>45776</v>
      </c>
      <c r="D351" t="s">
        <v>892</v>
      </c>
      <c r="E351" t="s">
        <v>895</v>
      </c>
      <c r="F351" t="s">
        <v>902</v>
      </c>
      <c r="G351" t="str">
        <f>_xlfn.XLOOKUP(Orders_Raw!B351,Customers_Raw!A:A,Customers_Raw!E:E)</f>
        <v>Small Business</v>
      </c>
    </row>
    <row r="352" spans="1:7">
      <c r="A352" t="s">
        <v>1246</v>
      </c>
      <c r="B352" t="s">
        <v>831</v>
      </c>
      <c r="C352" s="19">
        <v>45865</v>
      </c>
      <c r="D352" t="s">
        <v>892</v>
      </c>
      <c r="E352" t="s">
        <v>893</v>
      </c>
      <c r="F352" t="s">
        <v>902</v>
      </c>
      <c r="G352" t="str">
        <f>_xlfn.XLOOKUP(Orders_Raw!B352,Customers_Raw!A:A,Customers_Raw!E:E)</f>
        <v>Consumer</v>
      </c>
    </row>
    <row r="353" spans="1:7">
      <c r="A353" t="s">
        <v>1247</v>
      </c>
      <c r="B353" t="s">
        <v>305</v>
      </c>
      <c r="C353" s="19">
        <v>45991</v>
      </c>
      <c r="D353" t="s">
        <v>892</v>
      </c>
      <c r="E353" t="s">
        <v>885</v>
      </c>
      <c r="F353" t="s">
        <v>890</v>
      </c>
      <c r="G353" t="str">
        <f>_xlfn.XLOOKUP(Orders_Raw!B353,Customers_Raw!A:A,Customers_Raw!E:E)</f>
        <v>Corporate</v>
      </c>
    </row>
    <row r="354" spans="1:7">
      <c r="A354" t="s">
        <v>1248</v>
      </c>
      <c r="B354" t="s">
        <v>752</v>
      </c>
      <c r="C354" s="19">
        <v>45811</v>
      </c>
      <c r="D354" t="s">
        <v>892</v>
      </c>
      <c r="E354" t="s">
        <v>895</v>
      </c>
      <c r="F354" t="s">
        <v>890</v>
      </c>
      <c r="G354" t="str">
        <f>_xlfn.XLOOKUP(Orders_Raw!B354,Customers_Raw!A:A,Customers_Raw!E:E)</f>
        <v>Consumer</v>
      </c>
    </row>
    <row r="355" spans="1:7">
      <c r="A355" t="s">
        <v>1249</v>
      </c>
      <c r="B355" t="s">
        <v>429</v>
      </c>
      <c r="C355" s="19">
        <v>45692</v>
      </c>
      <c r="D355" t="s">
        <v>892</v>
      </c>
      <c r="E355" t="s">
        <v>893</v>
      </c>
      <c r="F355" t="s">
        <v>890</v>
      </c>
      <c r="G355" t="str">
        <f>_xlfn.XLOOKUP(Orders_Raw!B355,Customers_Raw!A:A,Customers_Raw!E:E)</f>
        <v>Consumer</v>
      </c>
    </row>
    <row r="356" spans="1:7">
      <c r="A356" t="s">
        <v>1250</v>
      </c>
      <c r="B356" t="s">
        <v>19</v>
      </c>
      <c r="C356" s="19">
        <v>45736</v>
      </c>
      <c r="D356" t="s">
        <v>892</v>
      </c>
      <c r="E356" t="s">
        <v>885</v>
      </c>
      <c r="F356" t="s">
        <v>890</v>
      </c>
      <c r="G356" t="str">
        <f>_xlfn.XLOOKUP(Orders_Raw!B356,Customers_Raw!A:A,Customers_Raw!E:E)</f>
        <v>Consumer</v>
      </c>
    </row>
    <row r="357" spans="1:7">
      <c r="A357" t="s">
        <v>1251</v>
      </c>
      <c r="B357" t="s">
        <v>873</v>
      </c>
      <c r="C357" s="19">
        <v>45724</v>
      </c>
      <c r="D357" t="s">
        <v>892</v>
      </c>
      <c r="E357" t="s">
        <v>893</v>
      </c>
      <c r="F357" t="s">
        <v>902</v>
      </c>
      <c r="G357" t="str">
        <f>_xlfn.XLOOKUP(Orders_Raw!B357,Customers_Raw!A:A,Customers_Raw!E:E)</f>
        <v>Consumer</v>
      </c>
    </row>
    <row r="358" spans="1:7">
      <c r="A358" t="s">
        <v>1252</v>
      </c>
      <c r="B358" t="s">
        <v>589</v>
      </c>
      <c r="C358" s="19">
        <v>46000</v>
      </c>
      <c r="D358" t="s">
        <v>892</v>
      </c>
      <c r="E358" t="s">
        <v>885</v>
      </c>
      <c r="F358" t="s">
        <v>897</v>
      </c>
      <c r="G358" t="str">
        <f>_xlfn.XLOOKUP(Orders_Raw!B358,Customers_Raw!A:A,Customers_Raw!E:E)</f>
        <v>Corporate</v>
      </c>
    </row>
    <row r="359" spans="1:7">
      <c r="A359" t="s">
        <v>1253</v>
      </c>
      <c r="B359" t="s">
        <v>716</v>
      </c>
      <c r="C359" s="19">
        <v>45691</v>
      </c>
      <c r="D359" t="s">
        <v>892</v>
      </c>
      <c r="E359" t="s">
        <v>895</v>
      </c>
      <c r="F359" t="s">
        <v>888</v>
      </c>
      <c r="G359" t="str">
        <f>_xlfn.XLOOKUP(Orders_Raw!B359,Customers_Raw!A:A,Customers_Raw!E:E)</f>
        <v>Consumer</v>
      </c>
    </row>
    <row r="360" spans="1:7">
      <c r="A360" t="s">
        <v>1254</v>
      </c>
      <c r="B360" t="s">
        <v>437</v>
      </c>
      <c r="C360" s="19">
        <v>45754</v>
      </c>
      <c r="D360" t="s">
        <v>892</v>
      </c>
      <c r="E360" t="s">
        <v>885</v>
      </c>
      <c r="F360" t="s">
        <v>902</v>
      </c>
      <c r="G360" t="str">
        <f>_xlfn.XLOOKUP(Orders_Raw!B360,Customers_Raw!A:A,Customers_Raw!E:E)</f>
        <v>Small Business</v>
      </c>
    </row>
    <row r="361" spans="1:7">
      <c r="A361" t="s">
        <v>1255</v>
      </c>
      <c r="B361" t="s">
        <v>839</v>
      </c>
      <c r="C361" s="19">
        <v>45826</v>
      </c>
      <c r="D361" t="s">
        <v>892</v>
      </c>
      <c r="E361" t="s">
        <v>895</v>
      </c>
      <c r="F361" t="s">
        <v>897</v>
      </c>
      <c r="G361" t="str">
        <f>_xlfn.XLOOKUP(Orders_Raw!B361,Customers_Raw!A:A,Customers_Raw!E:E)</f>
        <v>Consumer</v>
      </c>
    </row>
    <row r="362" spans="1:7">
      <c r="A362" t="s">
        <v>1256</v>
      </c>
      <c r="B362" t="s">
        <v>667</v>
      </c>
      <c r="C362" s="19">
        <v>45826</v>
      </c>
      <c r="D362" t="s">
        <v>892</v>
      </c>
      <c r="E362" t="s">
        <v>893</v>
      </c>
      <c r="F362" t="s">
        <v>897</v>
      </c>
      <c r="G362" t="str">
        <f>_xlfn.XLOOKUP(Orders_Raw!B362,Customers_Raw!A:A,Customers_Raw!E:E)</f>
        <v>Consumer</v>
      </c>
    </row>
    <row r="363" spans="1:7">
      <c r="A363" t="s">
        <v>1257</v>
      </c>
      <c r="B363" t="s">
        <v>45</v>
      </c>
      <c r="C363" s="19">
        <v>45808</v>
      </c>
      <c r="D363" t="s">
        <v>884</v>
      </c>
      <c r="E363" t="s">
        <v>885</v>
      </c>
      <c r="F363" t="s">
        <v>888</v>
      </c>
      <c r="G363" t="str">
        <f>_xlfn.XLOOKUP(Orders_Raw!B363,Customers_Raw!A:A,Customers_Raw!E:E)</f>
        <v>Consumer</v>
      </c>
    </row>
    <row r="364" spans="1:7">
      <c r="A364" t="s">
        <v>1258</v>
      </c>
      <c r="B364" t="s">
        <v>847</v>
      </c>
      <c r="C364" s="19">
        <v>45728</v>
      </c>
      <c r="D364" t="s">
        <v>884</v>
      </c>
      <c r="E364" t="s">
        <v>885</v>
      </c>
      <c r="F364" t="s">
        <v>888</v>
      </c>
      <c r="G364" t="str">
        <f>_xlfn.XLOOKUP(Orders_Raw!B364,Customers_Raw!A:A,Customers_Raw!E:E)</f>
        <v>Consumer</v>
      </c>
    </row>
    <row r="365" spans="1:7">
      <c r="A365" t="s">
        <v>1259</v>
      </c>
      <c r="B365" t="s">
        <v>242</v>
      </c>
      <c r="C365" s="19">
        <v>45660</v>
      </c>
      <c r="D365" t="s">
        <v>892</v>
      </c>
      <c r="E365" t="s">
        <v>893</v>
      </c>
      <c r="F365" t="s">
        <v>897</v>
      </c>
      <c r="G365" t="str">
        <f>_xlfn.XLOOKUP(Orders_Raw!B365,Customers_Raw!A:A,Customers_Raw!E:E)</f>
        <v>Consumer</v>
      </c>
    </row>
    <row r="366" spans="1:7">
      <c r="A366" t="s">
        <v>1260</v>
      </c>
      <c r="B366" t="s">
        <v>475</v>
      </c>
      <c r="C366" s="19">
        <v>45971</v>
      </c>
      <c r="D366" t="s">
        <v>892</v>
      </c>
      <c r="E366" t="s">
        <v>895</v>
      </c>
      <c r="F366" t="s">
        <v>890</v>
      </c>
      <c r="G366" t="str">
        <f>_xlfn.XLOOKUP(Orders_Raw!B366,Customers_Raw!A:A,Customers_Raw!E:E)</f>
        <v>Consumer</v>
      </c>
    </row>
    <row r="367" spans="1:7">
      <c r="A367" t="s">
        <v>1261</v>
      </c>
      <c r="B367" t="s">
        <v>830</v>
      </c>
      <c r="C367" s="19">
        <v>45689</v>
      </c>
      <c r="D367" t="s">
        <v>892</v>
      </c>
      <c r="E367" t="s">
        <v>885</v>
      </c>
      <c r="F367" t="s">
        <v>890</v>
      </c>
      <c r="G367" t="str">
        <f>_xlfn.XLOOKUP(Orders_Raw!B367,Customers_Raw!A:A,Customers_Raw!E:E)</f>
        <v>Consumer</v>
      </c>
    </row>
    <row r="368" spans="1:7">
      <c r="A368" t="s">
        <v>1262</v>
      </c>
      <c r="B368" t="s">
        <v>707</v>
      </c>
      <c r="C368" s="19">
        <v>45944</v>
      </c>
      <c r="D368" t="s">
        <v>892</v>
      </c>
      <c r="E368" t="s">
        <v>885</v>
      </c>
      <c r="F368" t="s">
        <v>890</v>
      </c>
      <c r="G368" t="str">
        <f>_xlfn.XLOOKUP(Orders_Raw!B368,Customers_Raw!A:A,Customers_Raw!E:E)</f>
        <v>Consumer</v>
      </c>
    </row>
    <row r="369" spans="1:7">
      <c r="A369" t="s">
        <v>1263</v>
      </c>
      <c r="B369" t="s">
        <v>627</v>
      </c>
      <c r="C369" s="19">
        <v>45739</v>
      </c>
      <c r="D369" t="s">
        <v>892</v>
      </c>
      <c r="E369" t="s">
        <v>893</v>
      </c>
      <c r="F369" t="s">
        <v>890</v>
      </c>
      <c r="G369" t="str">
        <f>_xlfn.XLOOKUP(Orders_Raw!B369,Customers_Raw!A:A,Customers_Raw!E:E)</f>
        <v>Consumer</v>
      </c>
    </row>
    <row r="370" spans="1:7">
      <c r="A370" t="s">
        <v>1264</v>
      </c>
      <c r="B370" t="s">
        <v>502</v>
      </c>
      <c r="C370" s="19">
        <v>45700</v>
      </c>
      <c r="D370" t="s">
        <v>892</v>
      </c>
      <c r="E370" t="s">
        <v>893</v>
      </c>
      <c r="F370" t="s">
        <v>888</v>
      </c>
      <c r="G370" t="str">
        <f>_xlfn.XLOOKUP(Orders_Raw!B370,Customers_Raw!A:A,Customers_Raw!E:E)</f>
        <v>Consumer</v>
      </c>
    </row>
    <row r="371" spans="1:7">
      <c r="A371" t="s">
        <v>1265</v>
      </c>
      <c r="B371" t="s">
        <v>848</v>
      </c>
      <c r="C371" s="19">
        <v>45762</v>
      </c>
      <c r="D371" t="s">
        <v>892</v>
      </c>
      <c r="E371" t="s">
        <v>885</v>
      </c>
      <c r="F371" t="s">
        <v>897</v>
      </c>
      <c r="G371" t="str">
        <f>_xlfn.XLOOKUP(Orders_Raw!B371,Customers_Raw!A:A,Customers_Raw!E:E)</f>
        <v>Consumer</v>
      </c>
    </row>
    <row r="372" spans="1:7">
      <c r="A372" t="s">
        <v>1266</v>
      </c>
      <c r="B372" t="s">
        <v>875</v>
      </c>
      <c r="C372" s="19">
        <v>45658</v>
      </c>
      <c r="D372" t="s">
        <v>892</v>
      </c>
      <c r="E372" t="s">
        <v>893</v>
      </c>
      <c r="F372" t="s">
        <v>888</v>
      </c>
      <c r="G372" t="str">
        <f>_xlfn.XLOOKUP(Orders_Raw!B372,Customers_Raw!A:A,Customers_Raw!E:E)</f>
        <v>Consumer</v>
      </c>
    </row>
    <row r="373" spans="1:7">
      <c r="A373" t="s">
        <v>1267</v>
      </c>
      <c r="B373" t="s">
        <v>699</v>
      </c>
      <c r="C373" s="19">
        <v>45718</v>
      </c>
      <c r="D373" t="s">
        <v>892</v>
      </c>
      <c r="E373" t="s">
        <v>893</v>
      </c>
      <c r="F373" t="s">
        <v>890</v>
      </c>
      <c r="G373" t="str">
        <f>_xlfn.XLOOKUP(Orders_Raw!B373,Customers_Raw!A:A,Customers_Raw!E:E)</f>
        <v>Consumer</v>
      </c>
    </row>
    <row r="374" spans="1:7">
      <c r="A374" t="s">
        <v>1268</v>
      </c>
      <c r="B374" t="s">
        <v>382</v>
      </c>
      <c r="C374" s="19">
        <v>45927</v>
      </c>
      <c r="D374" t="s">
        <v>892</v>
      </c>
      <c r="E374" t="s">
        <v>885</v>
      </c>
      <c r="F374" t="s">
        <v>897</v>
      </c>
      <c r="G374" t="str">
        <f>_xlfn.XLOOKUP(Orders_Raw!B374,Customers_Raw!A:A,Customers_Raw!E:E)</f>
        <v>Small Business</v>
      </c>
    </row>
    <row r="375" spans="1:7">
      <c r="A375" t="s">
        <v>1269</v>
      </c>
      <c r="B375" t="s">
        <v>867</v>
      </c>
      <c r="C375" s="19">
        <v>45837</v>
      </c>
      <c r="D375" t="s">
        <v>892</v>
      </c>
      <c r="E375" t="s">
        <v>893</v>
      </c>
      <c r="F375" t="s">
        <v>890</v>
      </c>
      <c r="G375" t="str">
        <f>_xlfn.XLOOKUP(Orders_Raw!B375,Customers_Raw!A:A,Customers_Raw!E:E)</f>
        <v>Small Business</v>
      </c>
    </row>
    <row r="376" spans="1:7">
      <c r="A376" t="s">
        <v>1270</v>
      </c>
      <c r="B376" t="s">
        <v>514</v>
      </c>
      <c r="C376" s="19">
        <v>45881</v>
      </c>
      <c r="D376" t="s">
        <v>892</v>
      </c>
      <c r="E376" t="s">
        <v>885</v>
      </c>
      <c r="F376" t="s">
        <v>888</v>
      </c>
      <c r="G376" t="str">
        <f>_xlfn.XLOOKUP(Orders_Raw!B376,Customers_Raw!A:A,Customers_Raw!E:E)</f>
        <v>Consumer</v>
      </c>
    </row>
    <row r="377" spans="1:7">
      <c r="A377" t="s">
        <v>1271</v>
      </c>
      <c r="B377" t="s">
        <v>400</v>
      </c>
      <c r="C377" s="19">
        <v>45663</v>
      </c>
      <c r="D377" t="s">
        <v>892</v>
      </c>
      <c r="E377" t="s">
        <v>893</v>
      </c>
      <c r="F377" t="s">
        <v>886</v>
      </c>
      <c r="G377" t="str">
        <f>_xlfn.XLOOKUP(Orders_Raw!B377,Customers_Raw!A:A,Customers_Raw!E:E)</f>
        <v>Small Business</v>
      </c>
    </row>
    <row r="378" spans="1:7">
      <c r="A378" t="s">
        <v>1272</v>
      </c>
      <c r="B378" t="s">
        <v>13</v>
      </c>
      <c r="C378" s="19">
        <v>45760</v>
      </c>
      <c r="D378" t="s">
        <v>892</v>
      </c>
      <c r="E378" t="s">
        <v>893</v>
      </c>
      <c r="F378" t="s">
        <v>890</v>
      </c>
      <c r="G378" t="str">
        <f>_xlfn.XLOOKUP(Orders_Raw!B378,Customers_Raw!A:A,Customers_Raw!E:E)</f>
        <v>Corporate</v>
      </c>
    </row>
    <row r="379" spans="1:7">
      <c r="A379" t="s">
        <v>1273</v>
      </c>
      <c r="B379" t="s">
        <v>787</v>
      </c>
      <c r="C379" s="19">
        <v>45667</v>
      </c>
      <c r="D379" t="s">
        <v>909</v>
      </c>
      <c r="E379" t="s">
        <v>893</v>
      </c>
      <c r="F379" t="s">
        <v>886</v>
      </c>
      <c r="G379" t="str">
        <f>_xlfn.XLOOKUP(Orders_Raw!B379,Customers_Raw!A:A,Customers_Raw!E:E)</f>
        <v>Small Business</v>
      </c>
    </row>
    <row r="380" spans="1:7">
      <c r="A380" t="s">
        <v>1274</v>
      </c>
      <c r="B380" t="s">
        <v>190</v>
      </c>
      <c r="C380" s="19">
        <v>45728</v>
      </c>
      <c r="D380" t="s">
        <v>909</v>
      </c>
      <c r="E380" t="s">
        <v>885</v>
      </c>
      <c r="F380" t="s">
        <v>886</v>
      </c>
      <c r="G380" t="str">
        <f>_xlfn.XLOOKUP(Orders_Raw!B380,Customers_Raw!A:A,Customers_Raw!E:E)</f>
        <v>Corporate</v>
      </c>
    </row>
    <row r="381" spans="1:7">
      <c r="A381" t="s">
        <v>1275</v>
      </c>
      <c r="B381" t="s">
        <v>789</v>
      </c>
      <c r="C381" s="19">
        <v>45747</v>
      </c>
      <c r="D381" t="s">
        <v>892</v>
      </c>
      <c r="E381" t="s">
        <v>885</v>
      </c>
      <c r="F381" t="s">
        <v>890</v>
      </c>
      <c r="G381" t="str">
        <f>_xlfn.XLOOKUP(Orders_Raw!B381,Customers_Raw!A:A,Customers_Raw!E:E)</f>
        <v>Corporate</v>
      </c>
    </row>
    <row r="382" spans="1:7">
      <c r="A382" t="s">
        <v>1276</v>
      </c>
      <c r="B382" t="s">
        <v>675</v>
      </c>
      <c r="C382" s="19">
        <v>45883</v>
      </c>
      <c r="D382" t="s">
        <v>892</v>
      </c>
      <c r="E382" t="s">
        <v>895</v>
      </c>
      <c r="F382" t="s">
        <v>890</v>
      </c>
      <c r="G382" t="str">
        <f>_xlfn.XLOOKUP(Orders_Raw!B382,Customers_Raw!A:A,Customers_Raw!E:E)</f>
        <v>Corporate</v>
      </c>
    </row>
    <row r="383" spans="1:7">
      <c r="A383" t="s">
        <v>1277</v>
      </c>
      <c r="B383" t="s">
        <v>757</v>
      </c>
      <c r="C383" s="19">
        <v>45815</v>
      </c>
      <c r="D383" t="s">
        <v>892</v>
      </c>
      <c r="E383" t="s">
        <v>893</v>
      </c>
      <c r="F383" t="s">
        <v>902</v>
      </c>
      <c r="G383" t="str">
        <f>_xlfn.XLOOKUP(Orders_Raw!B383,Customers_Raw!A:A,Customers_Raw!E:E)</f>
        <v>Consumer</v>
      </c>
    </row>
    <row r="384" spans="1:7">
      <c r="A384" t="s">
        <v>1278</v>
      </c>
      <c r="B384" t="s">
        <v>420</v>
      </c>
      <c r="C384" s="19">
        <v>45885</v>
      </c>
      <c r="D384" t="s">
        <v>884</v>
      </c>
      <c r="E384" t="s">
        <v>893</v>
      </c>
      <c r="F384" t="s">
        <v>890</v>
      </c>
      <c r="G384" t="str">
        <f>_xlfn.XLOOKUP(Orders_Raw!B384,Customers_Raw!A:A,Customers_Raw!E:E)</f>
        <v>Small Business</v>
      </c>
    </row>
    <row r="385" spans="1:7">
      <c r="A385" t="s">
        <v>1279</v>
      </c>
      <c r="B385" t="s">
        <v>308</v>
      </c>
      <c r="C385" s="19">
        <v>45783</v>
      </c>
      <c r="D385" t="s">
        <v>892</v>
      </c>
      <c r="E385" t="s">
        <v>893</v>
      </c>
      <c r="F385" t="s">
        <v>886</v>
      </c>
      <c r="G385" t="str">
        <f>_xlfn.XLOOKUP(Orders_Raw!B385,Customers_Raw!A:A,Customers_Raw!E:E)</f>
        <v>Consumer</v>
      </c>
    </row>
    <row r="386" spans="1:7">
      <c r="A386" t="s">
        <v>1280</v>
      </c>
      <c r="B386" t="s">
        <v>552</v>
      </c>
      <c r="C386" s="19">
        <v>45866</v>
      </c>
      <c r="D386" t="s">
        <v>892</v>
      </c>
      <c r="E386" t="s">
        <v>885</v>
      </c>
      <c r="F386" t="s">
        <v>897</v>
      </c>
      <c r="G386" t="str">
        <f>_xlfn.XLOOKUP(Orders_Raw!B386,Customers_Raw!A:A,Customers_Raw!E:E)</f>
        <v>Corporate</v>
      </c>
    </row>
    <row r="387" spans="1:7">
      <c r="A387" t="s">
        <v>1281</v>
      </c>
      <c r="B387" t="s">
        <v>554</v>
      </c>
      <c r="C387" s="19">
        <v>45754</v>
      </c>
      <c r="D387" t="s">
        <v>884</v>
      </c>
      <c r="E387" t="s">
        <v>885</v>
      </c>
      <c r="F387" t="s">
        <v>890</v>
      </c>
      <c r="G387" t="str">
        <f>_xlfn.XLOOKUP(Orders_Raw!B387,Customers_Raw!A:A,Customers_Raw!E:E)</f>
        <v>Consumer</v>
      </c>
    </row>
    <row r="388" spans="1:7">
      <c r="A388" t="s">
        <v>1282</v>
      </c>
      <c r="B388" t="s">
        <v>114</v>
      </c>
      <c r="C388" s="19">
        <v>45731</v>
      </c>
      <c r="D388" t="s">
        <v>892</v>
      </c>
      <c r="E388" t="s">
        <v>885</v>
      </c>
      <c r="F388" t="s">
        <v>890</v>
      </c>
      <c r="G388" t="str">
        <f>_xlfn.XLOOKUP(Orders_Raw!B388,Customers_Raw!A:A,Customers_Raw!E:E)</f>
        <v>Corporate</v>
      </c>
    </row>
    <row r="389" spans="1:7">
      <c r="A389" t="s">
        <v>1283</v>
      </c>
      <c r="B389" t="s">
        <v>793</v>
      </c>
      <c r="C389" s="19">
        <v>45772</v>
      </c>
      <c r="D389" t="s">
        <v>892</v>
      </c>
      <c r="E389" t="s">
        <v>885</v>
      </c>
      <c r="F389" t="s">
        <v>888</v>
      </c>
      <c r="G389" t="str">
        <f>_xlfn.XLOOKUP(Orders_Raw!B389,Customers_Raw!A:A,Customers_Raw!E:E)</f>
        <v>Corporate</v>
      </c>
    </row>
    <row r="390" spans="1:7">
      <c r="A390" t="s">
        <v>1284</v>
      </c>
      <c r="B390" t="s">
        <v>756</v>
      </c>
      <c r="C390" s="19">
        <v>45848</v>
      </c>
      <c r="D390" t="s">
        <v>892</v>
      </c>
      <c r="E390" t="s">
        <v>893</v>
      </c>
      <c r="F390" t="s">
        <v>888</v>
      </c>
      <c r="G390" t="str">
        <f>_xlfn.XLOOKUP(Orders_Raw!B390,Customers_Raw!A:A,Customers_Raw!E:E)</f>
        <v>Corporate</v>
      </c>
    </row>
    <row r="391" spans="1:7">
      <c r="A391" t="s">
        <v>1285</v>
      </c>
      <c r="B391" t="s">
        <v>858</v>
      </c>
      <c r="C391" s="19">
        <v>45827</v>
      </c>
      <c r="D391" t="s">
        <v>892</v>
      </c>
      <c r="E391" t="s">
        <v>885</v>
      </c>
      <c r="F391" t="s">
        <v>897</v>
      </c>
      <c r="G391" t="str">
        <f>_xlfn.XLOOKUP(Orders_Raw!B391,Customers_Raw!A:A,Customers_Raw!E:E)</f>
        <v>Consumer</v>
      </c>
    </row>
    <row r="392" spans="1:7">
      <c r="A392" t="s">
        <v>1286</v>
      </c>
      <c r="B392" t="s">
        <v>469</v>
      </c>
      <c r="C392" s="19">
        <v>45964</v>
      </c>
      <c r="D392" t="s">
        <v>892</v>
      </c>
      <c r="E392" t="s">
        <v>885</v>
      </c>
      <c r="F392" t="s">
        <v>902</v>
      </c>
      <c r="G392" t="str">
        <f>_xlfn.XLOOKUP(Orders_Raw!B392,Customers_Raw!A:A,Customers_Raw!E:E)</f>
        <v>Corporate</v>
      </c>
    </row>
    <row r="393" spans="1:7">
      <c r="A393" t="s">
        <v>1287</v>
      </c>
      <c r="B393" t="s">
        <v>856</v>
      </c>
      <c r="C393" s="19">
        <v>45861</v>
      </c>
      <c r="D393" t="s">
        <v>892</v>
      </c>
      <c r="E393" t="s">
        <v>893</v>
      </c>
      <c r="F393" t="s">
        <v>886</v>
      </c>
      <c r="G393" t="str">
        <f>_xlfn.XLOOKUP(Orders_Raw!B393,Customers_Raw!A:A,Customers_Raw!E:E)</f>
        <v>Consumer</v>
      </c>
    </row>
    <row r="394" spans="1:7">
      <c r="A394" t="s">
        <v>1288</v>
      </c>
      <c r="B394" t="s">
        <v>442</v>
      </c>
      <c r="C394" s="19">
        <v>45713</v>
      </c>
      <c r="D394" t="s">
        <v>892</v>
      </c>
      <c r="E394" t="s">
        <v>885</v>
      </c>
      <c r="F394" t="s">
        <v>890</v>
      </c>
      <c r="G394" t="str">
        <f>_xlfn.XLOOKUP(Orders_Raw!B394,Customers_Raw!A:A,Customers_Raw!E:E)</f>
        <v>Consumer</v>
      </c>
    </row>
    <row r="395" spans="1:7">
      <c r="A395" t="s">
        <v>1289</v>
      </c>
      <c r="B395" t="s">
        <v>832</v>
      </c>
      <c r="C395" s="19">
        <v>45865</v>
      </c>
      <c r="D395" t="s">
        <v>892</v>
      </c>
      <c r="E395" t="s">
        <v>893</v>
      </c>
      <c r="F395" t="s">
        <v>902</v>
      </c>
      <c r="G395" t="str">
        <f>_xlfn.XLOOKUP(Orders_Raw!B395,Customers_Raw!A:A,Customers_Raw!E:E)</f>
        <v>Corporate</v>
      </c>
    </row>
    <row r="396" spans="1:7">
      <c r="A396" t="s">
        <v>1290</v>
      </c>
      <c r="B396" t="s">
        <v>185</v>
      </c>
      <c r="C396" s="19">
        <v>45698</v>
      </c>
      <c r="D396" t="s">
        <v>909</v>
      </c>
      <c r="E396" t="s">
        <v>885</v>
      </c>
      <c r="F396" t="s">
        <v>886</v>
      </c>
      <c r="G396" t="str">
        <f>_xlfn.XLOOKUP(Orders_Raw!B396,Customers_Raw!A:A,Customers_Raw!E:E)</f>
        <v>Consumer</v>
      </c>
    </row>
    <row r="397" spans="1:7">
      <c r="A397" t="s">
        <v>1291</v>
      </c>
      <c r="B397" t="s">
        <v>699</v>
      </c>
      <c r="C397" s="19">
        <v>45689</v>
      </c>
      <c r="D397" t="s">
        <v>892</v>
      </c>
      <c r="E397" t="s">
        <v>885</v>
      </c>
      <c r="F397" t="s">
        <v>902</v>
      </c>
      <c r="G397" t="str">
        <f>_xlfn.XLOOKUP(Orders_Raw!B397,Customers_Raw!A:A,Customers_Raw!E:E)</f>
        <v>Consumer</v>
      </c>
    </row>
    <row r="398" spans="1:7">
      <c r="A398" t="s">
        <v>1292</v>
      </c>
      <c r="B398" t="s">
        <v>553</v>
      </c>
      <c r="C398" s="19">
        <v>45672</v>
      </c>
      <c r="D398" t="s">
        <v>892</v>
      </c>
      <c r="E398" t="s">
        <v>885</v>
      </c>
      <c r="F398" t="s">
        <v>888</v>
      </c>
      <c r="G398" t="str">
        <f>_xlfn.XLOOKUP(Orders_Raw!B398,Customers_Raw!A:A,Customers_Raw!E:E)</f>
        <v>Corporate</v>
      </c>
    </row>
    <row r="399" spans="1:7">
      <c r="A399" t="s">
        <v>1293</v>
      </c>
      <c r="B399" t="s">
        <v>271</v>
      </c>
      <c r="C399" s="19">
        <v>45719</v>
      </c>
      <c r="D399" t="s">
        <v>892</v>
      </c>
      <c r="E399" t="s">
        <v>885</v>
      </c>
      <c r="F399" t="s">
        <v>886</v>
      </c>
      <c r="G399" t="str">
        <f>_xlfn.XLOOKUP(Orders_Raw!B399,Customers_Raw!A:A,Customers_Raw!E:E)</f>
        <v>Consumer</v>
      </c>
    </row>
    <row r="400" spans="1:7">
      <c r="A400" t="s">
        <v>1294</v>
      </c>
      <c r="B400" t="s">
        <v>584</v>
      </c>
      <c r="C400" s="19">
        <v>45812</v>
      </c>
      <c r="D400" t="s">
        <v>884</v>
      </c>
      <c r="E400" t="s">
        <v>895</v>
      </c>
      <c r="F400" t="s">
        <v>897</v>
      </c>
      <c r="G400" t="str">
        <f>_xlfn.XLOOKUP(Orders_Raw!B400,Customers_Raw!A:A,Customers_Raw!E:E)</f>
        <v>Consumer</v>
      </c>
    </row>
    <row r="401" spans="1:7">
      <c r="A401" t="s">
        <v>1295</v>
      </c>
      <c r="B401" t="s">
        <v>471</v>
      </c>
      <c r="C401" s="19">
        <v>45941</v>
      </c>
      <c r="D401" t="s">
        <v>892</v>
      </c>
      <c r="E401" t="s">
        <v>893</v>
      </c>
      <c r="F401" t="s">
        <v>888</v>
      </c>
      <c r="G401" t="str">
        <f>_xlfn.XLOOKUP(Orders_Raw!B401,Customers_Raw!A:A,Customers_Raw!E:E)</f>
        <v>Corporate</v>
      </c>
    </row>
    <row r="402" spans="1:7">
      <c r="A402" t="s">
        <v>1296</v>
      </c>
      <c r="B402" t="s">
        <v>54</v>
      </c>
      <c r="C402" s="19">
        <v>45866</v>
      </c>
      <c r="D402" t="s">
        <v>884</v>
      </c>
      <c r="E402" t="s">
        <v>885</v>
      </c>
      <c r="F402" t="s">
        <v>902</v>
      </c>
      <c r="G402" t="str">
        <f>_xlfn.XLOOKUP(Orders_Raw!B402,Customers_Raw!A:A,Customers_Raw!E:E)</f>
        <v>Corporate</v>
      </c>
    </row>
    <row r="403" spans="1:7">
      <c r="A403" t="s">
        <v>1297</v>
      </c>
      <c r="B403" t="s">
        <v>524</v>
      </c>
      <c r="C403" s="19">
        <v>45977</v>
      </c>
      <c r="D403" t="s">
        <v>892</v>
      </c>
      <c r="E403" t="s">
        <v>885</v>
      </c>
      <c r="F403" t="s">
        <v>890</v>
      </c>
      <c r="G403" t="str">
        <f>_xlfn.XLOOKUP(Orders_Raw!B403,Customers_Raw!A:A,Customers_Raw!E:E)</f>
        <v>Consumer</v>
      </c>
    </row>
    <row r="404" spans="1:7">
      <c r="A404" t="s">
        <v>1298</v>
      </c>
      <c r="B404" t="s">
        <v>296</v>
      </c>
      <c r="C404" s="19">
        <v>45844</v>
      </c>
      <c r="D404" t="s">
        <v>909</v>
      </c>
      <c r="E404" t="s">
        <v>885</v>
      </c>
      <c r="F404" t="s">
        <v>890</v>
      </c>
      <c r="G404" t="str">
        <f>_xlfn.XLOOKUP(Orders_Raw!B404,Customers_Raw!A:A,Customers_Raw!E:E)</f>
        <v>Corporate</v>
      </c>
    </row>
    <row r="405" spans="1:7">
      <c r="A405" t="s">
        <v>1299</v>
      </c>
      <c r="B405" t="s">
        <v>627</v>
      </c>
      <c r="C405" s="19">
        <v>45787</v>
      </c>
      <c r="D405" t="s">
        <v>892</v>
      </c>
      <c r="E405" t="s">
        <v>885</v>
      </c>
      <c r="F405" t="s">
        <v>902</v>
      </c>
      <c r="G405" t="str">
        <f>_xlfn.XLOOKUP(Orders_Raw!B405,Customers_Raw!A:A,Customers_Raw!E:E)</f>
        <v>Consumer</v>
      </c>
    </row>
    <row r="406" spans="1:7">
      <c r="A406" t="s">
        <v>1300</v>
      </c>
      <c r="B406" t="s">
        <v>451</v>
      </c>
      <c r="C406" s="19">
        <v>45784</v>
      </c>
      <c r="D406" t="s">
        <v>892</v>
      </c>
      <c r="E406" t="s">
        <v>885</v>
      </c>
      <c r="F406" t="s">
        <v>890</v>
      </c>
      <c r="G406" t="str">
        <f>_xlfn.XLOOKUP(Orders_Raw!B406,Customers_Raw!A:A,Customers_Raw!E:E)</f>
        <v>Small Business</v>
      </c>
    </row>
    <row r="407" spans="1:7">
      <c r="A407" t="s">
        <v>1301</v>
      </c>
      <c r="B407" t="s">
        <v>845</v>
      </c>
      <c r="C407" s="19">
        <v>45949</v>
      </c>
      <c r="D407" t="s">
        <v>899</v>
      </c>
      <c r="E407" t="s">
        <v>893</v>
      </c>
      <c r="F407" t="s">
        <v>902</v>
      </c>
      <c r="G407" t="str">
        <f>_xlfn.XLOOKUP(Orders_Raw!B407,Customers_Raw!A:A,Customers_Raw!E:E)</f>
        <v>Consumer</v>
      </c>
    </row>
    <row r="408" spans="1:7">
      <c r="A408" t="s">
        <v>1302</v>
      </c>
      <c r="B408" t="s">
        <v>247</v>
      </c>
      <c r="C408" s="19">
        <v>45771</v>
      </c>
      <c r="D408" t="s">
        <v>892</v>
      </c>
      <c r="E408" t="s">
        <v>895</v>
      </c>
      <c r="F408" t="s">
        <v>897</v>
      </c>
      <c r="G408" t="str">
        <f>_xlfn.XLOOKUP(Orders_Raw!B408,Customers_Raw!A:A,Customers_Raw!E:E)</f>
        <v>Consumer</v>
      </c>
    </row>
    <row r="409" spans="1:7">
      <c r="A409" t="s">
        <v>1303</v>
      </c>
      <c r="B409" t="s">
        <v>580</v>
      </c>
      <c r="C409" s="19">
        <v>45856</v>
      </c>
      <c r="D409" t="s">
        <v>892</v>
      </c>
      <c r="E409" t="s">
        <v>885</v>
      </c>
      <c r="F409" t="s">
        <v>890</v>
      </c>
      <c r="G409" t="str">
        <f>_xlfn.XLOOKUP(Orders_Raw!B409,Customers_Raw!A:A,Customers_Raw!E:E)</f>
        <v>Small Business</v>
      </c>
    </row>
    <row r="410" spans="1:7">
      <c r="A410" t="s">
        <v>1304</v>
      </c>
      <c r="B410" t="s">
        <v>470</v>
      </c>
      <c r="C410" s="19">
        <v>45670</v>
      </c>
      <c r="D410" t="s">
        <v>892</v>
      </c>
      <c r="E410" t="s">
        <v>893</v>
      </c>
      <c r="F410" t="s">
        <v>888</v>
      </c>
      <c r="G410" t="str">
        <f>_xlfn.XLOOKUP(Orders_Raw!B410,Customers_Raw!A:A,Customers_Raw!E:E)</f>
        <v>Corporate</v>
      </c>
    </row>
    <row r="411" spans="1:7">
      <c r="A411" t="s">
        <v>1305</v>
      </c>
      <c r="B411" t="s">
        <v>434</v>
      </c>
      <c r="C411" s="19">
        <v>45928</v>
      </c>
      <c r="D411" t="s">
        <v>892</v>
      </c>
      <c r="E411" t="s">
        <v>895</v>
      </c>
      <c r="F411" t="s">
        <v>886</v>
      </c>
      <c r="G411" t="str">
        <f>_xlfn.XLOOKUP(Orders_Raw!B411,Customers_Raw!A:A,Customers_Raw!E:E)</f>
        <v>Consumer</v>
      </c>
    </row>
    <row r="412" spans="1:7">
      <c r="A412" t="s">
        <v>1306</v>
      </c>
      <c r="B412" t="s">
        <v>703</v>
      </c>
      <c r="C412" s="19">
        <v>45746</v>
      </c>
      <c r="D412" t="s">
        <v>892</v>
      </c>
      <c r="E412" t="s">
        <v>885</v>
      </c>
      <c r="F412" t="s">
        <v>897</v>
      </c>
      <c r="G412" t="str">
        <f>_xlfn.XLOOKUP(Orders_Raw!B412,Customers_Raw!A:A,Customers_Raw!E:E)</f>
        <v>Consumer</v>
      </c>
    </row>
    <row r="413" spans="1:7">
      <c r="A413" t="s">
        <v>1307</v>
      </c>
      <c r="B413" t="s">
        <v>436</v>
      </c>
      <c r="C413" s="19">
        <v>45872</v>
      </c>
      <c r="D413" t="s">
        <v>899</v>
      </c>
      <c r="E413" t="s">
        <v>895</v>
      </c>
      <c r="F413" t="s">
        <v>902</v>
      </c>
      <c r="G413" t="str">
        <f>_xlfn.XLOOKUP(Orders_Raw!B413,Customers_Raw!A:A,Customers_Raw!E:E)</f>
        <v>Consumer</v>
      </c>
    </row>
    <row r="414" spans="1:7">
      <c r="A414" t="s">
        <v>1308</v>
      </c>
      <c r="B414" t="s">
        <v>789</v>
      </c>
      <c r="C414" s="19">
        <v>45935</v>
      </c>
      <c r="D414" t="s">
        <v>892</v>
      </c>
      <c r="E414" t="s">
        <v>893</v>
      </c>
      <c r="F414" t="s">
        <v>902</v>
      </c>
      <c r="G414" t="str">
        <f>_xlfn.XLOOKUP(Orders_Raw!B414,Customers_Raw!A:A,Customers_Raw!E:E)</f>
        <v>Corporate</v>
      </c>
    </row>
    <row r="415" spans="1:7">
      <c r="A415" t="s">
        <v>1309</v>
      </c>
      <c r="B415" t="s">
        <v>273</v>
      </c>
      <c r="C415" s="19">
        <v>45860</v>
      </c>
      <c r="D415" t="s">
        <v>892</v>
      </c>
      <c r="E415" t="s">
        <v>885</v>
      </c>
      <c r="F415" t="s">
        <v>888</v>
      </c>
      <c r="G415" t="str">
        <f>_xlfn.XLOOKUP(Orders_Raw!B415,Customers_Raw!A:A,Customers_Raw!E:E)</f>
        <v>Consumer</v>
      </c>
    </row>
    <row r="416" spans="1:7">
      <c r="A416" t="s">
        <v>1310</v>
      </c>
      <c r="B416" t="s">
        <v>590</v>
      </c>
      <c r="C416" s="19">
        <v>45731</v>
      </c>
      <c r="D416" t="s">
        <v>909</v>
      </c>
      <c r="E416" t="s">
        <v>895</v>
      </c>
      <c r="F416" t="s">
        <v>890</v>
      </c>
      <c r="G416" t="str">
        <f>_xlfn.XLOOKUP(Orders_Raw!B416,Customers_Raw!A:A,Customers_Raw!E:E)</f>
        <v>Corporate</v>
      </c>
    </row>
    <row r="417" spans="1:7">
      <c r="A417" t="s">
        <v>1311</v>
      </c>
      <c r="B417" t="s">
        <v>27</v>
      </c>
      <c r="C417" s="19">
        <v>45682</v>
      </c>
      <c r="D417" t="s">
        <v>892</v>
      </c>
      <c r="E417" t="s">
        <v>885</v>
      </c>
      <c r="F417" t="s">
        <v>902</v>
      </c>
      <c r="G417" t="str">
        <f>_xlfn.XLOOKUP(Orders_Raw!B417,Customers_Raw!A:A,Customers_Raw!E:E)</f>
        <v>Consumer</v>
      </c>
    </row>
    <row r="418" spans="1:7">
      <c r="A418" t="s">
        <v>1312</v>
      </c>
      <c r="B418" t="s">
        <v>738</v>
      </c>
      <c r="C418" s="19">
        <v>45758</v>
      </c>
      <c r="D418" t="s">
        <v>892</v>
      </c>
      <c r="E418" t="s">
        <v>885</v>
      </c>
      <c r="F418" t="s">
        <v>888</v>
      </c>
      <c r="G418" t="str">
        <f>_xlfn.XLOOKUP(Orders_Raw!B418,Customers_Raw!A:A,Customers_Raw!E:E)</f>
        <v>Small Business</v>
      </c>
    </row>
    <row r="419" spans="1:7">
      <c r="A419" t="s">
        <v>1313</v>
      </c>
      <c r="B419" t="s">
        <v>578</v>
      </c>
      <c r="C419" s="19">
        <v>45833</v>
      </c>
      <c r="D419" t="s">
        <v>892</v>
      </c>
      <c r="E419" t="s">
        <v>893</v>
      </c>
      <c r="F419" t="s">
        <v>890</v>
      </c>
      <c r="G419" t="str">
        <f>_xlfn.XLOOKUP(Orders_Raw!B419,Customers_Raw!A:A,Customers_Raw!E:E)</f>
        <v>Corporate</v>
      </c>
    </row>
    <row r="420" spans="1:7">
      <c r="A420" t="s">
        <v>1314</v>
      </c>
      <c r="B420" t="s">
        <v>760</v>
      </c>
      <c r="C420" s="19">
        <v>45774</v>
      </c>
      <c r="D420" t="s">
        <v>892</v>
      </c>
      <c r="E420" t="s">
        <v>885</v>
      </c>
      <c r="F420" t="s">
        <v>886</v>
      </c>
      <c r="G420" t="str">
        <f>_xlfn.XLOOKUP(Orders_Raw!B420,Customers_Raw!A:A,Customers_Raw!E:E)</f>
        <v>Small Business</v>
      </c>
    </row>
    <row r="421" spans="1:7">
      <c r="A421" t="s">
        <v>1315</v>
      </c>
      <c r="B421" t="s">
        <v>673</v>
      </c>
      <c r="C421" s="19">
        <v>45823</v>
      </c>
      <c r="D421" t="s">
        <v>892</v>
      </c>
      <c r="E421" t="s">
        <v>885</v>
      </c>
      <c r="F421" t="s">
        <v>902</v>
      </c>
      <c r="G421" t="str">
        <f>_xlfn.XLOOKUP(Orders_Raw!B421,Customers_Raw!A:A,Customers_Raw!E:E)</f>
        <v>Consumer</v>
      </c>
    </row>
    <row r="422" spans="1:7">
      <c r="A422" t="s">
        <v>1316</v>
      </c>
      <c r="B422" t="s">
        <v>93</v>
      </c>
      <c r="C422" s="19">
        <v>45698</v>
      </c>
      <c r="D422" t="s">
        <v>899</v>
      </c>
      <c r="E422" t="s">
        <v>885</v>
      </c>
      <c r="F422" t="s">
        <v>897</v>
      </c>
      <c r="G422" t="str">
        <f>_xlfn.XLOOKUP(Orders_Raw!B422,Customers_Raw!A:A,Customers_Raw!E:E)</f>
        <v>Consumer</v>
      </c>
    </row>
    <row r="423" spans="1:7">
      <c r="A423" t="s">
        <v>1317</v>
      </c>
      <c r="B423" t="s">
        <v>870</v>
      </c>
      <c r="C423" s="19">
        <v>46001</v>
      </c>
      <c r="D423" t="s">
        <v>892</v>
      </c>
      <c r="E423" t="s">
        <v>893</v>
      </c>
      <c r="F423" t="s">
        <v>888</v>
      </c>
      <c r="G423" t="str">
        <f>_xlfn.XLOOKUP(Orders_Raw!B423,Customers_Raw!A:A,Customers_Raw!E:E)</f>
        <v>Corporate</v>
      </c>
    </row>
    <row r="424" spans="1:7">
      <c r="A424" t="s">
        <v>1318</v>
      </c>
      <c r="B424" t="s">
        <v>345</v>
      </c>
      <c r="C424" s="19">
        <v>45777</v>
      </c>
      <c r="D424" t="s">
        <v>892</v>
      </c>
      <c r="E424" t="s">
        <v>893</v>
      </c>
      <c r="F424" t="s">
        <v>897</v>
      </c>
      <c r="G424" t="str">
        <f>_xlfn.XLOOKUP(Orders_Raw!B424,Customers_Raw!A:A,Customers_Raw!E:E)</f>
        <v>Consumer</v>
      </c>
    </row>
    <row r="425" spans="1:7">
      <c r="A425" t="s">
        <v>1319</v>
      </c>
      <c r="B425" t="s">
        <v>873</v>
      </c>
      <c r="C425" s="19">
        <v>45754</v>
      </c>
      <c r="D425" t="s">
        <v>892</v>
      </c>
      <c r="E425" t="s">
        <v>893</v>
      </c>
      <c r="F425" t="s">
        <v>897</v>
      </c>
      <c r="G425" t="str">
        <f>_xlfn.XLOOKUP(Orders_Raw!B425,Customers_Raw!A:A,Customers_Raw!E:E)</f>
        <v>Consumer</v>
      </c>
    </row>
    <row r="426" spans="1:7">
      <c r="A426" t="s">
        <v>1320</v>
      </c>
      <c r="B426" t="s">
        <v>877</v>
      </c>
      <c r="C426" s="19">
        <v>45802</v>
      </c>
      <c r="D426" t="s">
        <v>892</v>
      </c>
      <c r="E426" t="s">
        <v>895</v>
      </c>
      <c r="F426" t="s">
        <v>902</v>
      </c>
      <c r="G426" t="str">
        <f>_xlfn.XLOOKUP(Orders_Raw!B426,Customers_Raw!A:A,Customers_Raw!E:E)</f>
        <v>Consumer</v>
      </c>
    </row>
    <row r="427" spans="1:7">
      <c r="A427" t="s">
        <v>1321</v>
      </c>
      <c r="B427" t="s">
        <v>190</v>
      </c>
      <c r="C427" s="19">
        <v>45873</v>
      </c>
      <c r="D427" t="s">
        <v>892</v>
      </c>
      <c r="E427" t="s">
        <v>885</v>
      </c>
      <c r="F427" t="s">
        <v>902</v>
      </c>
      <c r="G427" t="str">
        <f>_xlfn.XLOOKUP(Orders_Raw!B427,Customers_Raw!A:A,Customers_Raw!E:E)</f>
        <v>Corporate</v>
      </c>
    </row>
    <row r="428" spans="1:7">
      <c r="A428" t="s">
        <v>1322</v>
      </c>
      <c r="B428" t="s">
        <v>177</v>
      </c>
      <c r="C428" s="19">
        <v>45886</v>
      </c>
      <c r="D428" t="s">
        <v>892</v>
      </c>
      <c r="E428" t="s">
        <v>885</v>
      </c>
      <c r="F428" t="s">
        <v>888</v>
      </c>
      <c r="G428" t="str">
        <f>_xlfn.XLOOKUP(Orders_Raw!B428,Customers_Raw!A:A,Customers_Raw!E:E)</f>
        <v>Corporate</v>
      </c>
    </row>
    <row r="429" spans="1:7">
      <c r="A429" t="s">
        <v>1323</v>
      </c>
      <c r="B429" t="s">
        <v>102</v>
      </c>
      <c r="C429" s="19">
        <v>45970</v>
      </c>
      <c r="D429" t="s">
        <v>892</v>
      </c>
      <c r="E429" t="s">
        <v>893</v>
      </c>
      <c r="F429" t="s">
        <v>886</v>
      </c>
      <c r="G429" t="str">
        <f>_xlfn.XLOOKUP(Orders_Raw!B429,Customers_Raw!A:A,Customers_Raw!E:E)</f>
        <v>Consumer</v>
      </c>
    </row>
    <row r="430" spans="1:7">
      <c r="A430" t="s">
        <v>1324</v>
      </c>
      <c r="B430" t="s">
        <v>267</v>
      </c>
      <c r="C430" s="19">
        <v>45787</v>
      </c>
      <c r="D430" t="s">
        <v>884</v>
      </c>
      <c r="E430" t="s">
        <v>893</v>
      </c>
      <c r="F430" t="s">
        <v>902</v>
      </c>
      <c r="G430" t="str">
        <f>_xlfn.XLOOKUP(Orders_Raw!B430,Customers_Raw!A:A,Customers_Raw!E:E)</f>
        <v>Corporate</v>
      </c>
    </row>
    <row r="431" spans="1:7">
      <c r="A431" t="s">
        <v>1325</v>
      </c>
      <c r="B431" t="s">
        <v>666</v>
      </c>
      <c r="C431" s="19">
        <v>46009</v>
      </c>
      <c r="D431" t="s">
        <v>892</v>
      </c>
      <c r="E431" t="s">
        <v>885</v>
      </c>
      <c r="F431" t="s">
        <v>890</v>
      </c>
      <c r="G431" t="str">
        <f>_xlfn.XLOOKUP(Orders_Raw!B431,Customers_Raw!A:A,Customers_Raw!E:E)</f>
        <v>Consumer</v>
      </c>
    </row>
    <row r="432" spans="1:7">
      <c r="A432" t="s">
        <v>1326</v>
      </c>
      <c r="B432" t="s">
        <v>155</v>
      </c>
      <c r="C432" s="19">
        <v>45975</v>
      </c>
      <c r="D432" t="s">
        <v>892</v>
      </c>
      <c r="E432" t="s">
        <v>885</v>
      </c>
      <c r="F432" t="s">
        <v>890</v>
      </c>
      <c r="G432" t="str">
        <f>_xlfn.XLOOKUP(Orders_Raw!B432,Customers_Raw!A:A,Customers_Raw!E:E)</f>
        <v>Consumer</v>
      </c>
    </row>
    <row r="433" spans="1:7">
      <c r="A433" t="s">
        <v>1327</v>
      </c>
      <c r="B433" t="s">
        <v>820</v>
      </c>
      <c r="C433" s="19">
        <v>45794</v>
      </c>
      <c r="D433" t="s">
        <v>884</v>
      </c>
      <c r="E433" t="s">
        <v>895</v>
      </c>
      <c r="F433" t="s">
        <v>902</v>
      </c>
      <c r="G433" t="str">
        <f>_xlfn.XLOOKUP(Orders_Raw!B433,Customers_Raw!A:A,Customers_Raw!E:E)</f>
        <v>Consumer</v>
      </c>
    </row>
    <row r="434" spans="1:7">
      <c r="A434" t="s">
        <v>1328</v>
      </c>
      <c r="B434" t="s">
        <v>778</v>
      </c>
      <c r="C434" s="19">
        <v>45981</v>
      </c>
      <c r="D434" t="s">
        <v>892</v>
      </c>
      <c r="E434" t="s">
        <v>895</v>
      </c>
      <c r="F434" t="s">
        <v>890</v>
      </c>
      <c r="G434" t="str">
        <f>_xlfn.XLOOKUP(Orders_Raw!B434,Customers_Raw!A:A,Customers_Raw!E:E)</f>
        <v>Corporate</v>
      </c>
    </row>
    <row r="435" spans="1:7">
      <c r="A435" t="s">
        <v>1329</v>
      </c>
      <c r="B435" t="s">
        <v>300</v>
      </c>
      <c r="C435" s="19">
        <v>45994</v>
      </c>
      <c r="D435" t="s">
        <v>892</v>
      </c>
      <c r="E435" t="s">
        <v>893</v>
      </c>
      <c r="F435" t="s">
        <v>890</v>
      </c>
      <c r="G435" t="str">
        <f>_xlfn.XLOOKUP(Orders_Raw!B435,Customers_Raw!A:A,Customers_Raw!E:E)</f>
        <v>Consumer</v>
      </c>
    </row>
    <row r="436" spans="1:7">
      <c r="A436" t="s">
        <v>1330</v>
      </c>
      <c r="B436" t="s">
        <v>446</v>
      </c>
      <c r="C436" s="19">
        <v>45930</v>
      </c>
      <c r="D436" t="s">
        <v>892</v>
      </c>
      <c r="E436" t="s">
        <v>885</v>
      </c>
      <c r="F436" t="s">
        <v>890</v>
      </c>
      <c r="G436" t="str">
        <f>_xlfn.XLOOKUP(Orders_Raw!B436,Customers_Raw!A:A,Customers_Raw!E:E)</f>
        <v>Corporate</v>
      </c>
    </row>
    <row r="437" spans="1:7">
      <c r="A437" t="s">
        <v>1331</v>
      </c>
      <c r="B437" t="s">
        <v>320</v>
      </c>
      <c r="C437" s="19">
        <v>45774</v>
      </c>
      <c r="D437" t="s">
        <v>892</v>
      </c>
      <c r="E437" t="s">
        <v>895</v>
      </c>
      <c r="F437" t="s">
        <v>888</v>
      </c>
      <c r="G437" t="str">
        <f>_xlfn.XLOOKUP(Orders_Raw!B437,Customers_Raw!A:A,Customers_Raw!E:E)</f>
        <v>Consumer</v>
      </c>
    </row>
    <row r="438" spans="1:7">
      <c r="A438" t="s">
        <v>1332</v>
      </c>
      <c r="B438" t="s">
        <v>319</v>
      </c>
      <c r="C438" s="19">
        <v>45963</v>
      </c>
      <c r="D438" t="s">
        <v>892</v>
      </c>
      <c r="E438" t="s">
        <v>895</v>
      </c>
      <c r="F438" t="s">
        <v>890</v>
      </c>
      <c r="G438" t="str">
        <f>_xlfn.XLOOKUP(Orders_Raw!B438,Customers_Raw!A:A,Customers_Raw!E:E)</f>
        <v>Consumer</v>
      </c>
    </row>
    <row r="439" spans="1:7">
      <c r="A439" t="s">
        <v>1333</v>
      </c>
      <c r="B439" t="s">
        <v>539</v>
      </c>
      <c r="C439" s="19">
        <v>45751</v>
      </c>
      <c r="D439" t="s">
        <v>892</v>
      </c>
      <c r="E439" t="s">
        <v>893</v>
      </c>
      <c r="F439" t="s">
        <v>888</v>
      </c>
      <c r="G439" t="str">
        <f>_xlfn.XLOOKUP(Orders_Raw!B439,Customers_Raw!A:A,Customers_Raw!E:E)</f>
        <v>Corporate</v>
      </c>
    </row>
    <row r="440" spans="1:7">
      <c r="A440" t="s">
        <v>1334</v>
      </c>
      <c r="B440" t="s">
        <v>840</v>
      </c>
      <c r="C440" s="19">
        <v>45825</v>
      </c>
      <c r="D440" t="s">
        <v>892</v>
      </c>
      <c r="E440" t="s">
        <v>895</v>
      </c>
      <c r="F440" t="s">
        <v>902</v>
      </c>
      <c r="G440" t="str">
        <f>_xlfn.XLOOKUP(Orders_Raw!B440,Customers_Raw!A:A,Customers_Raw!E:E)</f>
        <v>Small Business</v>
      </c>
    </row>
    <row r="441" spans="1:7">
      <c r="A441" t="s">
        <v>1335</v>
      </c>
      <c r="B441" t="s">
        <v>711</v>
      </c>
      <c r="C441" s="19">
        <v>45860</v>
      </c>
      <c r="D441" t="s">
        <v>892</v>
      </c>
      <c r="E441" t="s">
        <v>895</v>
      </c>
      <c r="F441" t="s">
        <v>897</v>
      </c>
      <c r="G441" t="str">
        <f>_xlfn.XLOOKUP(Orders_Raw!B441,Customers_Raw!A:A,Customers_Raw!E:E)</f>
        <v>Corporate</v>
      </c>
    </row>
    <row r="442" spans="1:7">
      <c r="A442" t="s">
        <v>1336</v>
      </c>
      <c r="B442" t="s">
        <v>298</v>
      </c>
      <c r="C442" s="19">
        <v>45998</v>
      </c>
      <c r="D442" t="s">
        <v>892</v>
      </c>
      <c r="E442" t="s">
        <v>895</v>
      </c>
      <c r="F442" t="s">
        <v>897</v>
      </c>
      <c r="G442" t="str">
        <f>_xlfn.XLOOKUP(Orders_Raw!B442,Customers_Raw!A:A,Customers_Raw!E:E)</f>
        <v>Consumer</v>
      </c>
    </row>
    <row r="443" spans="1:7">
      <c r="A443" t="s">
        <v>1337</v>
      </c>
      <c r="B443" t="s">
        <v>575</v>
      </c>
      <c r="C443" s="19">
        <v>45806</v>
      </c>
      <c r="D443" t="s">
        <v>892</v>
      </c>
      <c r="E443" t="s">
        <v>895</v>
      </c>
      <c r="F443" t="s">
        <v>890</v>
      </c>
      <c r="G443" t="str">
        <f>_xlfn.XLOOKUP(Orders_Raw!B443,Customers_Raw!A:A,Customers_Raw!E:E)</f>
        <v>Consumer</v>
      </c>
    </row>
    <row r="444" spans="1:7">
      <c r="A444" t="s">
        <v>1338</v>
      </c>
      <c r="B444" t="s">
        <v>704</v>
      </c>
      <c r="C444" s="19">
        <v>45840</v>
      </c>
      <c r="D444" t="s">
        <v>892</v>
      </c>
      <c r="E444" t="s">
        <v>893</v>
      </c>
      <c r="F444" t="s">
        <v>886</v>
      </c>
      <c r="G444" t="str">
        <f>_xlfn.XLOOKUP(Orders_Raw!B444,Customers_Raw!A:A,Customers_Raw!E:E)</f>
        <v>Corporate</v>
      </c>
    </row>
    <row r="445" spans="1:7">
      <c r="A445" t="s">
        <v>1339</v>
      </c>
      <c r="B445" t="s">
        <v>323</v>
      </c>
      <c r="C445" s="19">
        <v>45809</v>
      </c>
      <c r="D445" t="s">
        <v>909</v>
      </c>
      <c r="E445" t="s">
        <v>893</v>
      </c>
      <c r="F445" t="s">
        <v>886</v>
      </c>
      <c r="G445" t="str">
        <f>_xlfn.XLOOKUP(Orders_Raw!B445,Customers_Raw!A:A,Customers_Raw!E:E)</f>
        <v>Corporate</v>
      </c>
    </row>
    <row r="446" spans="1:7">
      <c r="A446" t="s">
        <v>1340</v>
      </c>
      <c r="B446" t="s">
        <v>32</v>
      </c>
      <c r="C446" s="19">
        <v>45731</v>
      </c>
      <c r="D446" t="s">
        <v>884</v>
      </c>
      <c r="E446" t="s">
        <v>893</v>
      </c>
      <c r="F446" t="s">
        <v>897</v>
      </c>
      <c r="G446" t="str">
        <f>_xlfn.XLOOKUP(Orders_Raw!B446,Customers_Raw!A:A,Customers_Raw!E:E)</f>
        <v>Small Business</v>
      </c>
    </row>
    <row r="447" spans="1:7">
      <c r="A447" t="s">
        <v>1341</v>
      </c>
      <c r="B447" t="s">
        <v>457</v>
      </c>
      <c r="C447" s="19">
        <v>46022</v>
      </c>
      <c r="D447" t="s">
        <v>892</v>
      </c>
      <c r="E447" t="s">
        <v>893</v>
      </c>
      <c r="F447" t="s">
        <v>890</v>
      </c>
      <c r="G447" t="str">
        <f>_xlfn.XLOOKUP(Orders_Raw!B447,Customers_Raw!A:A,Customers_Raw!E:E)</f>
        <v>Corporate</v>
      </c>
    </row>
    <row r="448" spans="1:7">
      <c r="A448" t="s">
        <v>1342</v>
      </c>
      <c r="B448" t="s">
        <v>689</v>
      </c>
      <c r="C448" s="19">
        <v>45931</v>
      </c>
      <c r="D448" t="s">
        <v>892</v>
      </c>
      <c r="E448" t="s">
        <v>893</v>
      </c>
      <c r="F448" t="s">
        <v>888</v>
      </c>
      <c r="G448" t="str">
        <f>_xlfn.XLOOKUP(Orders_Raw!B448,Customers_Raw!A:A,Customers_Raw!E:E)</f>
        <v>Corporate</v>
      </c>
    </row>
    <row r="449" spans="1:7">
      <c r="A449" t="s">
        <v>1343</v>
      </c>
      <c r="B449" t="s">
        <v>436</v>
      </c>
      <c r="C449" s="19">
        <v>45699</v>
      </c>
      <c r="D449" t="s">
        <v>892</v>
      </c>
      <c r="E449" t="s">
        <v>895</v>
      </c>
      <c r="F449" t="s">
        <v>886</v>
      </c>
      <c r="G449" t="str">
        <f>_xlfn.XLOOKUP(Orders_Raw!B449,Customers_Raw!A:A,Customers_Raw!E:E)</f>
        <v>Consumer</v>
      </c>
    </row>
    <row r="450" spans="1:7">
      <c r="A450" t="s">
        <v>1344</v>
      </c>
      <c r="B450" t="s">
        <v>817</v>
      </c>
      <c r="C450" s="19">
        <v>45869</v>
      </c>
      <c r="D450" t="s">
        <v>892</v>
      </c>
      <c r="E450" t="s">
        <v>893</v>
      </c>
      <c r="F450" t="s">
        <v>897</v>
      </c>
      <c r="G450" t="str">
        <f>_xlfn.XLOOKUP(Orders_Raw!B450,Customers_Raw!A:A,Customers_Raw!E:E)</f>
        <v>Consumer</v>
      </c>
    </row>
    <row r="451" spans="1:7">
      <c r="A451" t="s">
        <v>1345</v>
      </c>
      <c r="B451" t="s">
        <v>764</v>
      </c>
      <c r="C451" s="19">
        <v>45758</v>
      </c>
      <c r="D451" t="s">
        <v>892</v>
      </c>
      <c r="E451" t="s">
        <v>893</v>
      </c>
      <c r="F451" t="s">
        <v>886</v>
      </c>
      <c r="G451" t="str">
        <f>_xlfn.XLOOKUP(Orders_Raw!B451,Customers_Raw!A:A,Customers_Raw!E:E)</f>
        <v>Consumer</v>
      </c>
    </row>
    <row r="452" spans="1:7">
      <c r="A452" t="s">
        <v>1346</v>
      </c>
      <c r="B452" t="s">
        <v>255</v>
      </c>
      <c r="C452" s="19">
        <v>45702</v>
      </c>
      <c r="D452" t="s">
        <v>892</v>
      </c>
      <c r="E452" t="s">
        <v>885</v>
      </c>
      <c r="F452" t="s">
        <v>897</v>
      </c>
      <c r="G452" t="str">
        <f>_xlfn.XLOOKUP(Orders_Raw!B452,Customers_Raw!A:A,Customers_Raw!E:E)</f>
        <v>Consumer</v>
      </c>
    </row>
    <row r="453" spans="1:7">
      <c r="A453" t="s">
        <v>1347</v>
      </c>
      <c r="B453" t="s">
        <v>546</v>
      </c>
      <c r="C453" s="19">
        <v>45739</v>
      </c>
      <c r="D453" t="s">
        <v>892</v>
      </c>
      <c r="E453" t="s">
        <v>893</v>
      </c>
      <c r="F453" t="s">
        <v>888</v>
      </c>
      <c r="G453" t="str">
        <f>_xlfn.XLOOKUP(Orders_Raw!B453,Customers_Raw!A:A,Customers_Raw!E:E)</f>
        <v>Consumer</v>
      </c>
    </row>
    <row r="454" spans="1:7">
      <c r="A454" t="s">
        <v>1348</v>
      </c>
      <c r="B454" t="s">
        <v>646</v>
      </c>
      <c r="C454" s="19">
        <v>45674</v>
      </c>
      <c r="D454" t="s">
        <v>892</v>
      </c>
      <c r="E454" t="s">
        <v>893</v>
      </c>
      <c r="F454" t="s">
        <v>886</v>
      </c>
      <c r="G454" t="str">
        <f>_xlfn.XLOOKUP(Orders_Raw!B454,Customers_Raw!A:A,Customers_Raw!E:E)</f>
        <v>Consumer</v>
      </c>
    </row>
    <row r="455" spans="1:7">
      <c r="A455" t="s">
        <v>1349</v>
      </c>
      <c r="B455" t="s">
        <v>587</v>
      </c>
      <c r="C455" s="19">
        <v>45730</v>
      </c>
      <c r="D455" t="s">
        <v>899</v>
      </c>
      <c r="E455" t="s">
        <v>885</v>
      </c>
      <c r="F455" t="s">
        <v>890</v>
      </c>
      <c r="G455" t="str">
        <f>_xlfn.XLOOKUP(Orders_Raw!B455,Customers_Raw!A:A,Customers_Raw!E:E)</f>
        <v>Consumer</v>
      </c>
    </row>
    <row r="456" spans="1:7">
      <c r="A456" t="s">
        <v>1350</v>
      </c>
      <c r="B456" t="s">
        <v>49</v>
      </c>
      <c r="C456" s="19">
        <v>45671</v>
      </c>
      <c r="D456" t="s">
        <v>892</v>
      </c>
      <c r="E456" t="s">
        <v>893</v>
      </c>
      <c r="F456" t="s">
        <v>897</v>
      </c>
      <c r="G456" t="str">
        <f>_xlfn.XLOOKUP(Orders_Raw!B456,Customers_Raw!A:A,Customers_Raw!E:E)</f>
        <v>Corporate</v>
      </c>
    </row>
    <row r="457" spans="1:7">
      <c r="A457" t="s">
        <v>1351</v>
      </c>
      <c r="B457" t="s">
        <v>471</v>
      </c>
      <c r="C457" s="19">
        <v>45814</v>
      </c>
      <c r="D457" t="s">
        <v>892</v>
      </c>
      <c r="E457" t="s">
        <v>885</v>
      </c>
      <c r="F457" t="s">
        <v>902</v>
      </c>
      <c r="G457" t="str">
        <f>_xlfn.XLOOKUP(Orders_Raw!B457,Customers_Raw!A:A,Customers_Raw!E:E)</f>
        <v>Corporate</v>
      </c>
    </row>
    <row r="458" spans="1:7">
      <c r="A458" t="s">
        <v>1352</v>
      </c>
      <c r="B458" t="s">
        <v>230</v>
      </c>
      <c r="C458" s="19">
        <v>45880</v>
      </c>
      <c r="D458" t="s">
        <v>892</v>
      </c>
      <c r="E458" t="s">
        <v>885</v>
      </c>
      <c r="F458" t="s">
        <v>886</v>
      </c>
      <c r="G458" t="str">
        <f>_xlfn.XLOOKUP(Orders_Raw!B458,Customers_Raw!A:A,Customers_Raw!E:E)</f>
        <v>Consumer</v>
      </c>
    </row>
    <row r="459" spans="1:7">
      <c r="A459" t="s">
        <v>1353</v>
      </c>
      <c r="B459" t="s">
        <v>187</v>
      </c>
      <c r="C459" s="19">
        <v>45789</v>
      </c>
      <c r="D459" t="s">
        <v>892</v>
      </c>
      <c r="E459" t="s">
        <v>893</v>
      </c>
      <c r="F459" t="s">
        <v>890</v>
      </c>
      <c r="G459" t="str">
        <f>_xlfn.XLOOKUP(Orders_Raw!B459,Customers_Raw!A:A,Customers_Raw!E:E)</f>
        <v>Consumer</v>
      </c>
    </row>
    <row r="460" spans="1:7">
      <c r="A460" t="s">
        <v>1354</v>
      </c>
      <c r="B460" t="s">
        <v>169</v>
      </c>
      <c r="C460" s="19">
        <v>45995</v>
      </c>
      <c r="D460" t="s">
        <v>892</v>
      </c>
      <c r="E460" t="s">
        <v>885</v>
      </c>
      <c r="F460" t="s">
        <v>890</v>
      </c>
      <c r="G460" t="str">
        <f>_xlfn.XLOOKUP(Orders_Raw!B460,Customers_Raw!A:A,Customers_Raw!E:E)</f>
        <v>Consumer</v>
      </c>
    </row>
    <row r="461" spans="1:7">
      <c r="A461" t="s">
        <v>1355</v>
      </c>
      <c r="B461" t="s">
        <v>542</v>
      </c>
      <c r="C461" s="19">
        <v>45704</v>
      </c>
      <c r="D461" t="s">
        <v>892</v>
      </c>
      <c r="E461" t="s">
        <v>885</v>
      </c>
      <c r="F461" t="s">
        <v>897</v>
      </c>
      <c r="G461" t="str">
        <f>_xlfn.XLOOKUP(Orders_Raw!B461,Customers_Raw!A:A,Customers_Raw!E:E)</f>
        <v>Consumer</v>
      </c>
    </row>
    <row r="462" spans="1:7">
      <c r="A462" t="s">
        <v>1356</v>
      </c>
      <c r="B462" t="s">
        <v>226</v>
      </c>
      <c r="C462" s="19">
        <v>45764</v>
      </c>
      <c r="D462" t="s">
        <v>892</v>
      </c>
      <c r="E462" t="s">
        <v>885</v>
      </c>
      <c r="F462" t="s">
        <v>902</v>
      </c>
      <c r="G462" t="str">
        <f>_xlfn.XLOOKUP(Orders_Raw!B462,Customers_Raw!A:A,Customers_Raw!E:E)</f>
        <v>Corporate</v>
      </c>
    </row>
    <row r="463" spans="1:7">
      <c r="A463" t="s">
        <v>1357</v>
      </c>
      <c r="B463" t="s">
        <v>129</v>
      </c>
      <c r="C463" s="19">
        <v>45765</v>
      </c>
      <c r="D463" t="s">
        <v>884</v>
      </c>
      <c r="E463" t="s">
        <v>885</v>
      </c>
      <c r="F463" t="s">
        <v>897</v>
      </c>
      <c r="G463" t="str">
        <f>_xlfn.XLOOKUP(Orders_Raw!B463,Customers_Raw!A:A,Customers_Raw!E:E)</f>
        <v>Small Business</v>
      </c>
    </row>
    <row r="464" spans="1:7">
      <c r="A464" t="s">
        <v>1358</v>
      </c>
      <c r="B464" t="s">
        <v>296</v>
      </c>
      <c r="C464" s="19">
        <v>45922</v>
      </c>
      <c r="D464" t="s">
        <v>884</v>
      </c>
      <c r="E464" t="s">
        <v>893</v>
      </c>
      <c r="F464" t="s">
        <v>888</v>
      </c>
      <c r="G464" t="str">
        <f>_xlfn.XLOOKUP(Orders_Raw!B464,Customers_Raw!A:A,Customers_Raw!E:E)</f>
        <v>Corporate</v>
      </c>
    </row>
    <row r="465" spans="1:7">
      <c r="A465" t="s">
        <v>1359</v>
      </c>
      <c r="B465" t="s">
        <v>646</v>
      </c>
      <c r="C465" s="19">
        <v>45862</v>
      </c>
      <c r="D465" t="s">
        <v>899</v>
      </c>
      <c r="E465" t="s">
        <v>893</v>
      </c>
      <c r="F465" t="s">
        <v>890</v>
      </c>
      <c r="G465" t="str">
        <f>_xlfn.XLOOKUP(Orders_Raw!B465,Customers_Raw!A:A,Customers_Raw!E:E)</f>
        <v>Consumer</v>
      </c>
    </row>
    <row r="466" spans="1:7">
      <c r="A466" t="s">
        <v>1360</v>
      </c>
      <c r="B466" t="s">
        <v>458</v>
      </c>
      <c r="C466" s="19">
        <v>45736</v>
      </c>
      <c r="D466" t="s">
        <v>884</v>
      </c>
      <c r="E466" t="s">
        <v>895</v>
      </c>
      <c r="F466" t="s">
        <v>897</v>
      </c>
      <c r="G466" t="str">
        <f>_xlfn.XLOOKUP(Orders_Raw!B466,Customers_Raw!A:A,Customers_Raw!E:E)</f>
        <v>Small Business</v>
      </c>
    </row>
    <row r="467" spans="1:7">
      <c r="A467" t="s">
        <v>1361</v>
      </c>
      <c r="B467" t="s">
        <v>528</v>
      </c>
      <c r="C467" s="19">
        <v>45812</v>
      </c>
      <c r="D467" t="s">
        <v>892</v>
      </c>
      <c r="E467" t="s">
        <v>885</v>
      </c>
      <c r="F467" t="s">
        <v>897</v>
      </c>
      <c r="G467" t="str">
        <f>_xlfn.XLOOKUP(Orders_Raw!B467,Customers_Raw!A:A,Customers_Raw!E:E)</f>
        <v>Consumer</v>
      </c>
    </row>
    <row r="468" spans="1:7">
      <c r="A468" t="s">
        <v>1362</v>
      </c>
      <c r="B468" t="s">
        <v>96</v>
      </c>
      <c r="C468" s="19">
        <v>45928</v>
      </c>
      <c r="D468" t="s">
        <v>892</v>
      </c>
      <c r="E468" t="s">
        <v>885</v>
      </c>
      <c r="F468" t="s">
        <v>902</v>
      </c>
      <c r="G468" t="str">
        <f>_xlfn.XLOOKUP(Orders_Raw!B468,Customers_Raw!A:A,Customers_Raw!E:E)</f>
        <v>Consumer</v>
      </c>
    </row>
    <row r="469" spans="1:7">
      <c r="A469" t="s">
        <v>1363</v>
      </c>
      <c r="B469" t="s">
        <v>212</v>
      </c>
      <c r="C469" s="19">
        <v>45904</v>
      </c>
      <c r="D469" t="s">
        <v>892</v>
      </c>
      <c r="E469" t="s">
        <v>885</v>
      </c>
      <c r="F469" t="s">
        <v>888</v>
      </c>
      <c r="G469" t="str">
        <f>_xlfn.XLOOKUP(Orders_Raw!B469,Customers_Raw!A:A,Customers_Raw!E:E)</f>
        <v>Consumer</v>
      </c>
    </row>
    <row r="470" spans="1:7">
      <c r="A470" t="s">
        <v>1364</v>
      </c>
      <c r="B470" t="s">
        <v>355</v>
      </c>
      <c r="C470" s="19">
        <v>45676</v>
      </c>
      <c r="D470" t="s">
        <v>892</v>
      </c>
      <c r="E470" t="s">
        <v>893</v>
      </c>
      <c r="F470" t="s">
        <v>886</v>
      </c>
      <c r="G470" t="str">
        <f>_xlfn.XLOOKUP(Orders_Raw!B470,Customers_Raw!A:A,Customers_Raw!E:E)</f>
        <v>Small Business</v>
      </c>
    </row>
    <row r="471" spans="1:7">
      <c r="A471" t="s">
        <v>1365</v>
      </c>
      <c r="B471" t="s">
        <v>642</v>
      </c>
      <c r="C471" s="19">
        <v>46003</v>
      </c>
      <c r="D471" t="s">
        <v>892</v>
      </c>
      <c r="E471" t="s">
        <v>893</v>
      </c>
      <c r="F471" t="s">
        <v>888</v>
      </c>
      <c r="G471" t="str">
        <f>_xlfn.XLOOKUP(Orders_Raw!B471,Customers_Raw!A:A,Customers_Raw!E:E)</f>
        <v>Corporate</v>
      </c>
    </row>
    <row r="472" spans="1:7">
      <c r="A472" t="s">
        <v>1366</v>
      </c>
      <c r="B472" t="s">
        <v>477</v>
      </c>
      <c r="C472" s="19">
        <v>45683</v>
      </c>
      <c r="D472" t="s">
        <v>884</v>
      </c>
      <c r="E472" t="s">
        <v>895</v>
      </c>
      <c r="F472" t="s">
        <v>897</v>
      </c>
      <c r="G472" t="str">
        <f>_xlfn.XLOOKUP(Orders_Raw!B472,Customers_Raw!A:A,Customers_Raw!E:E)</f>
        <v>Consumer</v>
      </c>
    </row>
    <row r="473" spans="1:7">
      <c r="A473" t="s">
        <v>1367</v>
      </c>
      <c r="B473" t="s">
        <v>580</v>
      </c>
      <c r="C473" s="19">
        <v>45874</v>
      </c>
      <c r="D473" t="s">
        <v>892</v>
      </c>
      <c r="E473" t="s">
        <v>893</v>
      </c>
      <c r="F473" t="s">
        <v>886</v>
      </c>
      <c r="G473" t="str">
        <f>_xlfn.XLOOKUP(Orders_Raw!B473,Customers_Raw!A:A,Customers_Raw!E:E)</f>
        <v>Small Business</v>
      </c>
    </row>
    <row r="474" spans="1:7">
      <c r="A474" t="s">
        <v>1368</v>
      </c>
      <c r="B474" t="s">
        <v>856</v>
      </c>
      <c r="C474" s="19">
        <v>45811</v>
      </c>
      <c r="D474" t="s">
        <v>892</v>
      </c>
      <c r="E474" t="s">
        <v>893</v>
      </c>
      <c r="F474" t="s">
        <v>890</v>
      </c>
      <c r="G474" t="str">
        <f>_xlfn.XLOOKUP(Orders_Raw!B474,Customers_Raw!A:A,Customers_Raw!E:E)</f>
        <v>Consumer</v>
      </c>
    </row>
    <row r="475" spans="1:7">
      <c r="A475" t="s">
        <v>1369</v>
      </c>
      <c r="B475" t="s">
        <v>447</v>
      </c>
      <c r="C475" s="19">
        <v>45811</v>
      </c>
      <c r="D475" t="s">
        <v>892</v>
      </c>
      <c r="E475" t="s">
        <v>893</v>
      </c>
      <c r="F475" t="s">
        <v>888</v>
      </c>
      <c r="G475" t="str">
        <f>_xlfn.XLOOKUP(Orders_Raw!B475,Customers_Raw!A:A,Customers_Raw!E:E)</f>
        <v>Consumer</v>
      </c>
    </row>
    <row r="476" spans="1:7">
      <c r="A476" t="s">
        <v>1370</v>
      </c>
      <c r="B476" t="s">
        <v>201</v>
      </c>
      <c r="C476" s="19">
        <v>45831</v>
      </c>
      <c r="D476" t="s">
        <v>909</v>
      </c>
      <c r="E476" t="s">
        <v>895</v>
      </c>
      <c r="F476" t="s">
        <v>886</v>
      </c>
      <c r="G476" t="str">
        <f>_xlfn.XLOOKUP(Orders_Raw!B476,Customers_Raw!A:A,Customers_Raw!E:E)</f>
        <v>Corporate</v>
      </c>
    </row>
    <row r="477" spans="1:7">
      <c r="A477" t="s">
        <v>1371</v>
      </c>
      <c r="B477" t="s">
        <v>865</v>
      </c>
      <c r="C477" s="19">
        <v>45749</v>
      </c>
      <c r="D477" t="s">
        <v>892</v>
      </c>
      <c r="E477" t="s">
        <v>885</v>
      </c>
      <c r="F477" t="s">
        <v>897</v>
      </c>
      <c r="G477" t="str">
        <f>_xlfn.XLOOKUP(Orders_Raw!B477,Customers_Raw!A:A,Customers_Raw!E:E)</f>
        <v>Corporate</v>
      </c>
    </row>
    <row r="478" spans="1:7">
      <c r="A478" t="s">
        <v>1372</v>
      </c>
      <c r="B478" t="s">
        <v>484</v>
      </c>
      <c r="C478" s="19">
        <v>45995</v>
      </c>
      <c r="D478" t="s">
        <v>884</v>
      </c>
      <c r="E478" t="s">
        <v>885</v>
      </c>
      <c r="F478" t="s">
        <v>890</v>
      </c>
      <c r="G478" t="str">
        <f>_xlfn.XLOOKUP(Orders_Raw!B478,Customers_Raw!A:A,Customers_Raw!E:E)</f>
        <v>Consumer</v>
      </c>
    </row>
    <row r="479" spans="1:7">
      <c r="A479" t="s">
        <v>1373</v>
      </c>
      <c r="B479" t="s">
        <v>644</v>
      </c>
      <c r="C479" s="19">
        <v>45838</v>
      </c>
      <c r="D479" t="s">
        <v>884</v>
      </c>
      <c r="E479" t="s">
        <v>893</v>
      </c>
      <c r="F479" t="s">
        <v>888</v>
      </c>
      <c r="G479" t="str">
        <f>_xlfn.XLOOKUP(Orders_Raw!B479,Customers_Raw!A:A,Customers_Raw!E:E)</f>
        <v>Corporate</v>
      </c>
    </row>
    <row r="480" spans="1:7">
      <c r="A480" t="s">
        <v>1374</v>
      </c>
      <c r="B480" t="s">
        <v>217</v>
      </c>
      <c r="C480" s="19">
        <v>45788</v>
      </c>
      <c r="D480" t="s">
        <v>909</v>
      </c>
      <c r="E480" t="s">
        <v>893</v>
      </c>
      <c r="F480" t="s">
        <v>897</v>
      </c>
      <c r="G480" t="str">
        <f>_xlfn.XLOOKUP(Orders_Raw!B480,Customers_Raw!A:A,Customers_Raw!E:E)</f>
        <v>Corporate</v>
      </c>
    </row>
    <row r="481" spans="1:7">
      <c r="A481" t="s">
        <v>1375</v>
      </c>
      <c r="B481" t="s">
        <v>365</v>
      </c>
      <c r="C481" s="19">
        <v>45955</v>
      </c>
      <c r="D481" t="s">
        <v>892</v>
      </c>
      <c r="E481" t="s">
        <v>895</v>
      </c>
      <c r="F481" t="s">
        <v>902</v>
      </c>
      <c r="G481" t="str">
        <f>_xlfn.XLOOKUP(Orders_Raw!B481,Customers_Raw!A:A,Customers_Raw!E:E)</f>
        <v>Consumer</v>
      </c>
    </row>
    <row r="482" spans="1:7">
      <c r="A482" t="s">
        <v>1376</v>
      </c>
      <c r="B482" t="s">
        <v>515</v>
      </c>
      <c r="C482" s="19">
        <v>45932</v>
      </c>
      <c r="D482" t="s">
        <v>892</v>
      </c>
      <c r="E482" t="s">
        <v>893</v>
      </c>
      <c r="F482" t="s">
        <v>890</v>
      </c>
      <c r="G482" t="str">
        <f>_xlfn.XLOOKUP(Orders_Raw!B482,Customers_Raw!A:A,Customers_Raw!E:E)</f>
        <v>Consumer</v>
      </c>
    </row>
    <row r="483" spans="1:7">
      <c r="A483" t="s">
        <v>1377</v>
      </c>
      <c r="B483" t="s">
        <v>546</v>
      </c>
      <c r="C483" s="19">
        <v>45930</v>
      </c>
      <c r="D483" t="s">
        <v>892</v>
      </c>
      <c r="E483" t="s">
        <v>885</v>
      </c>
      <c r="F483" t="s">
        <v>886</v>
      </c>
      <c r="G483" t="str">
        <f>_xlfn.XLOOKUP(Orders_Raw!B483,Customers_Raw!A:A,Customers_Raw!E:E)</f>
        <v>Consumer</v>
      </c>
    </row>
    <row r="484" spans="1:7">
      <c r="A484" t="s">
        <v>1378</v>
      </c>
      <c r="B484" t="s">
        <v>296</v>
      </c>
      <c r="C484" s="19">
        <v>45733</v>
      </c>
      <c r="D484" t="s">
        <v>892</v>
      </c>
      <c r="E484" t="s">
        <v>895</v>
      </c>
      <c r="F484" t="s">
        <v>890</v>
      </c>
      <c r="G484" t="str">
        <f>_xlfn.XLOOKUP(Orders_Raw!B484,Customers_Raw!A:A,Customers_Raw!E:E)</f>
        <v>Corporate</v>
      </c>
    </row>
    <row r="485" spans="1:7">
      <c r="A485" t="s">
        <v>1379</v>
      </c>
      <c r="B485" t="s">
        <v>824</v>
      </c>
      <c r="C485" s="19">
        <v>45834</v>
      </c>
      <c r="D485" t="s">
        <v>892</v>
      </c>
      <c r="E485" t="s">
        <v>895</v>
      </c>
      <c r="F485" t="s">
        <v>890</v>
      </c>
      <c r="G485" t="str">
        <f>_xlfn.XLOOKUP(Orders_Raw!B485,Customers_Raw!A:A,Customers_Raw!E:E)</f>
        <v>Small Business</v>
      </c>
    </row>
    <row r="486" spans="1:7">
      <c r="A486" t="s">
        <v>1380</v>
      </c>
      <c r="B486" t="s">
        <v>647</v>
      </c>
      <c r="C486" s="19">
        <v>45841</v>
      </c>
      <c r="D486" t="s">
        <v>892</v>
      </c>
      <c r="E486" t="s">
        <v>885</v>
      </c>
      <c r="F486" t="s">
        <v>890</v>
      </c>
      <c r="G486" t="str">
        <f>_xlfn.XLOOKUP(Orders_Raw!B486,Customers_Raw!A:A,Customers_Raw!E:E)</f>
        <v>Small Business</v>
      </c>
    </row>
    <row r="487" spans="1:7">
      <c r="A487" t="s">
        <v>1381</v>
      </c>
      <c r="B487" t="s">
        <v>721</v>
      </c>
      <c r="C487" s="19">
        <v>45976</v>
      </c>
      <c r="D487" t="s">
        <v>899</v>
      </c>
      <c r="E487" t="s">
        <v>895</v>
      </c>
      <c r="F487" t="s">
        <v>902</v>
      </c>
      <c r="G487" t="str">
        <f>_xlfn.XLOOKUP(Orders_Raw!B487,Customers_Raw!A:A,Customers_Raw!E:E)</f>
        <v>Consumer</v>
      </c>
    </row>
    <row r="488" spans="1:7">
      <c r="A488" t="s">
        <v>1382</v>
      </c>
      <c r="B488" t="s">
        <v>260</v>
      </c>
      <c r="C488" s="19">
        <v>45788</v>
      </c>
      <c r="D488" t="s">
        <v>892</v>
      </c>
      <c r="E488" t="s">
        <v>885</v>
      </c>
      <c r="F488" t="s">
        <v>890</v>
      </c>
      <c r="G488" t="str">
        <f>_xlfn.XLOOKUP(Orders_Raw!B488,Customers_Raw!A:A,Customers_Raw!E:E)</f>
        <v>Consumer</v>
      </c>
    </row>
    <row r="489" spans="1:7">
      <c r="A489" t="s">
        <v>1383</v>
      </c>
      <c r="B489" t="s">
        <v>173</v>
      </c>
      <c r="C489" s="19">
        <v>46020</v>
      </c>
      <c r="D489" t="s">
        <v>884</v>
      </c>
      <c r="E489" t="s">
        <v>885</v>
      </c>
      <c r="F489" t="s">
        <v>886</v>
      </c>
      <c r="G489" t="str">
        <f>_xlfn.XLOOKUP(Orders_Raw!B489,Customers_Raw!A:A,Customers_Raw!E:E)</f>
        <v>Consumer</v>
      </c>
    </row>
    <row r="490" spans="1:7">
      <c r="A490" t="s">
        <v>1384</v>
      </c>
      <c r="B490" t="s">
        <v>639</v>
      </c>
      <c r="C490" s="19">
        <v>45706</v>
      </c>
      <c r="D490" t="s">
        <v>892</v>
      </c>
      <c r="E490" t="s">
        <v>895</v>
      </c>
      <c r="F490" t="s">
        <v>888</v>
      </c>
      <c r="G490" t="str">
        <f>_xlfn.XLOOKUP(Orders_Raw!B490,Customers_Raw!A:A,Customers_Raw!E:E)</f>
        <v>Small Business</v>
      </c>
    </row>
    <row r="491" spans="1:7">
      <c r="A491" t="s">
        <v>1385</v>
      </c>
      <c r="B491" t="s">
        <v>217</v>
      </c>
      <c r="C491" s="19">
        <v>45712</v>
      </c>
      <c r="D491" t="s">
        <v>892</v>
      </c>
      <c r="E491" t="s">
        <v>893</v>
      </c>
      <c r="F491" t="s">
        <v>902</v>
      </c>
      <c r="G491" t="str">
        <f>_xlfn.XLOOKUP(Orders_Raw!B491,Customers_Raw!A:A,Customers_Raw!E:E)</f>
        <v>Corporate</v>
      </c>
    </row>
    <row r="492" spans="1:7">
      <c r="A492" t="s">
        <v>1386</v>
      </c>
      <c r="B492" t="s">
        <v>397</v>
      </c>
      <c r="C492" s="19">
        <v>45811</v>
      </c>
      <c r="D492" t="s">
        <v>909</v>
      </c>
      <c r="E492" t="s">
        <v>885</v>
      </c>
      <c r="F492" t="s">
        <v>886</v>
      </c>
      <c r="G492" t="str">
        <f>_xlfn.XLOOKUP(Orders_Raw!B492,Customers_Raw!A:A,Customers_Raw!E:E)</f>
        <v>Consumer</v>
      </c>
    </row>
    <row r="493" spans="1:7">
      <c r="A493" t="s">
        <v>1387</v>
      </c>
      <c r="B493" t="s">
        <v>825</v>
      </c>
      <c r="C493" s="19">
        <v>46012</v>
      </c>
      <c r="D493" t="s">
        <v>892</v>
      </c>
      <c r="E493" t="s">
        <v>885</v>
      </c>
      <c r="F493" t="s">
        <v>886</v>
      </c>
      <c r="G493" t="str">
        <f>_xlfn.XLOOKUP(Orders_Raw!B493,Customers_Raw!A:A,Customers_Raw!E:E)</f>
        <v>Consumer</v>
      </c>
    </row>
    <row r="494" spans="1:7">
      <c r="A494" t="s">
        <v>1388</v>
      </c>
      <c r="B494" t="s">
        <v>597</v>
      </c>
      <c r="C494" s="19">
        <v>45857</v>
      </c>
      <c r="D494" t="s">
        <v>892</v>
      </c>
      <c r="E494" t="s">
        <v>893</v>
      </c>
      <c r="F494" t="s">
        <v>902</v>
      </c>
      <c r="G494" t="str">
        <f>_xlfn.XLOOKUP(Orders_Raw!B494,Customers_Raw!A:A,Customers_Raw!E:E)</f>
        <v>Consumer</v>
      </c>
    </row>
    <row r="495" spans="1:7">
      <c r="A495" t="s">
        <v>1389</v>
      </c>
      <c r="B495" t="s">
        <v>284</v>
      </c>
      <c r="C495" s="19">
        <v>45965</v>
      </c>
      <c r="D495" t="s">
        <v>892</v>
      </c>
      <c r="E495" t="s">
        <v>885</v>
      </c>
      <c r="F495" t="s">
        <v>897</v>
      </c>
      <c r="G495" t="str">
        <f>_xlfn.XLOOKUP(Orders_Raw!B495,Customers_Raw!A:A,Customers_Raw!E:E)</f>
        <v>Small Business</v>
      </c>
    </row>
    <row r="496" spans="1:7">
      <c r="A496" t="s">
        <v>1390</v>
      </c>
      <c r="B496" t="s">
        <v>222</v>
      </c>
      <c r="C496" s="19">
        <v>46013</v>
      </c>
      <c r="D496" t="s">
        <v>892</v>
      </c>
      <c r="E496" t="s">
        <v>893</v>
      </c>
      <c r="F496" t="s">
        <v>886</v>
      </c>
      <c r="G496" t="str">
        <f>_xlfn.XLOOKUP(Orders_Raw!B496,Customers_Raw!A:A,Customers_Raw!E:E)</f>
        <v>Corporate</v>
      </c>
    </row>
    <row r="497" spans="1:7">
      <c r="A497" t="s">
        <v>1391</v>
      </c>
      <c r="B497" t="s">
        <v>830</v>
      </c>
      <c r="C497" s="19">
        <v>45775</v>
      </c>
      <c r="D497" t="s">
        <v>892</v>
      </c>
      <c r="E497" t="s">
        <v>893</v>
      </c>
      <c r="F497" t="s">
        <v>890</v>
      </c>
      <c r="G497" t="str">
        <f>_xlfn.XLOOKUP(Orders_Raw!B497,Customers_Raw!A:A,Customers_Raw!E:E)</f>
        <v>Consumer</v>
      </c>
    </row>
    <row r="498" spans="1:7">
      <c r="A498" t="s">
        <v>1392</v>
      </c>
      <c r="B498" t="s">
        <v>758</v>
      </c>
      <c r="C498" s="19">
        <v>45920</v>
      </c>
      <c r="D498" t="s">
        <v>892</v>
      </c>
      <c r="E498" t="s">
        <v>885</v>
      </c>
      <c r="F498" t="s">
        <v>890</v>
      </c>
      <c r="G498" t="str">
        <f>_xlfn.XLOOKUP(Orders_Raw!B498,Customers_Raw!A:A,Customers_Raw!E:E)</f>
        <v>Corporate</v>
      </c>
    </row>
    <row r="499" spans="1:7">
      <c r="A499" t="s">
        <v>1393</v>
      </c>
      <c r="B499" t="s">
        <v>771</v>
      </c>
      <c r="C499" s="19">
        <v>45703</v>
      </c>
      <c r="D499" t="s">
        <v>892</v>
      </c>
      <c r="E499" t="s">
        <v>893</v>
      </c>
      <c r="F499" t="s">
        <v>897</v>
      </c>
      <c r="G499" t="str">
        <f>_xlfn.XLOOKUP(Orders_Raw!B499,Customers_Raw!A:A,Customers_Raw!E:E)</f>
        <v>Small Business</v>
      </c>
    </row>
    <row r="500" spans="1:7">
      <c r="A500" t="s">
        <v>1394</v>
      </c>
      <c r="B500" t="s">
        <v>735</v>
      </c>
      <c r="C500" s="19">
        <v>45959</v>
      </c>
      <c r="D500" t="s">
        <v>892</v>
      </c>
      <c r="E500" t="s">
        <v>895</v>
      </c>
      <c r="F500" t="s">
        <v>888</v>
      </c>
      <c r="G500" t="str">
        <f>_xlfn.XLOOKUP(Orders_Raw!B500,Customers_Raw!A:A,Customers_Raw!E:E)</f>
        <v>Consumer</v>
      </c>
    </row>
    <row r="501" spans="1:7">
      <c r="A501" t="s">
        <v>1395</v>
      </c>
      <c r="B501" t="s">
        <v>467</v>
      </c>
      <c r="C501" s="19">
        <v>46013</v>
      </c>
      <c r="D501" t="s">
        <v>892</v>
      </c>
      <c r="E501" t="s">
        <v>893</v>
      </c>
      <c r="F501" t="s">
        <v>888</v>
      </c>
      <c r="G501" t="str">
        <f>_xlfn.XLOOKUP(Orders_Raw!B501,Customers_Raw!A:A,Customers_Raw!E:E)</f>
        <v>Consumer</v>
      </c>
    </row>
    <row r="502" spans="1:7">
      <c r="A502" t="s">
        <v>1396</v>
      </c>
      <c r="B502" t="s">
        <v>666</v>
      </c>
      <c r="C502" s="19">
        <v>45846</v>
      </c>
      <c r="D502" t="s">
        <v>892</v>
      </c>
      <c r="E502" t="s">
        <v>885</v>
      </c>
      <c r="F502" t="s">
        <v>888</v>
      </c>
      <c r="G502" t="str">
        <f>_xlfn.XLOOKUP(Orders_Raw!B502,Customers_Raw!A:A,Customers_Raw!E:E)</f>
        <v>Consumer</v>
      </c>
    </row>
    <row r="503" spans="1:7">
      <c r="A503" t="s">
        <v>1397</v>
      </c>
      <c r="B503" t="s">
        <v>596</v>
      </c>
      <c r="C503" s="19">
        <v>45967</v>
      </c>
      <c r="D503" t="s">
        <v>892</v>
      </c>
      <c r="E503" t="s">
        <v>885</v>
      </c>
      <c r="F503" t="s">
        <v>888</v>
      </c>
      <c r="G503" t="str">
        <f>_xlfn.XLOOKUP(Orders_Raw!B503,Customers_Raw!A:A,Customers_Raw!E:E)</f>
        <v>Consumer</v>
      </c>
    </row>
    <row r="504" spans="1:7">
      <c r="A504" t="s">
        <v>1398</v>
      </c>
      <c r="B504" t="s">
        <v>481</v>
      </c>
      <c r="C504" s="19">
        <v>45975</v>
      </c>
      <c r="D504" t="s">
        <v>884</v>
      </c>
      <c r="E504" t="s">
        <v>893</v>
      </c>
      <c r="F504" t="s">
        <v>897</v>
      </c>
      <c r="G504" t="str">
        <f>_xlfn.XLOOKUP(Orders_Raw!B504,Customers_Raw!A:A,Customers_Raw!E:E)</f>
        <v>Corporate</v>
      </c>
    </row>
    <row r="505" spans="1:7">
      <c r="A505" t="s">
        <v>1399</v>
      </c>
      <c r="B505" t="s">
        <v>486</v>
      </c>
      <c r="C505" s="19">
        <v>45786</v>
      </c>
      <c r="D505" t="s">
        <v>892</v>
      </c>
      <c r="E505" t="s">
        <v>895</v>
      </c>
      <c r="F505" t="s">
        <v>890</v>
      </c>
      <c r="G505" t="str">
        <f>_xlfn.XLOOKUP(Orders_Raw!B505,Customers_Raw!A:A,Customers_Raw!E:E)</f>
        <v>Corporate</v>
      </c>
    </row>
    <row r="506" spans="1:7">
      <c r="A506" t="s">
        <v>1400</v>
      </c>
      <c r="B506" t="s">
        <v>95</v>
      </c>
      <c r="C506" s="19">
        <v>45706</v>
      </c>
      <c r="D506" t="s">
        <v>892</v>
      </c>
      <c r="E506" t="s">
        <v>885</v>
      </c>
      <c r="F506" t="s">
        <v>902</v>
      </c>
      <c r="G506" t="str">
        <f>_xlfn.XLOOKUP(Orders_Raw!B506,Customers_Raw!A:A,Customers_Raw!E:E)</f>
        <v>Corporate</v>
      </c>
    </row>
    <row r="507" spans="1:7">
      <c r="A507" t="s">
        <v>1401</v>
      </c>
      <c r="B507" t="s">
        <v>349</v>
      </c>
      <c r="C507" s="19">
        <v>45682</v>
      </c>
      <c r="D507" t="s">
        <v>892</v>
      </c>
      <c r="E507" t="s">
        <v>885</v>
      </c>
      <c r="F507" t="s">
        <v>902</v>
      </c>
      <c r="G507" t="str">
        <f>_xlfn.XLOOKUP(Orders_Raw!B507,Customers_Raw!A:A,Customers_Raw!E:E)</f>
        <v>Consumer</v>
      </c>
    </row>
    <row r="508" spans="1:7">
      <c r="A508" t="s">
        <v>1402</v>
      </c>
      <c r="B508" t="s">
        <v>312</v>
      </c>
      <c r="C508" s="19">
        <v>45923</v>
      </c>
      <c r="D508" t="s">
        <v>884</v>
      </c>
      <c r="E508" t="s">
        <v>885</v>
      </c>
      <c r="F508" t="s">
        <v>902</v>
      </c>
      <c r="G508" t="str">
        <f>_xlfn.XLOOKUP(Orders_Raw!B508,Customers_Raw!A:A,Customers_Raw!E:E)</f>
        <v>Consumer</v>
      </c>
    </row>
    <row r="509" spans="1:7">
      <c r="A509" t="s">
        <v>1403</v>
      </c>
      <c r="B509" t="s">
        <v>807</v>
      </c>
      <c r="C509" s="19">
        <v>45775</v>
      </c>
      <c r="D509" t="s">
        <v>892</v>
      </c>
      <c r="E509" t="s">
        <v>893</v>
      </c>
      <c r="F509" t="s">
        <v>888</v>
      </c>
      <c r="G509" t="str">
        <f>_xlfn.XLOOKUP(Orders_Raw!B509,Customers_Raw!A:A,Customers_Raw!E:E)</f>
        <v>Consumer</v>
      </c>
    </row>
    <row r="510" spans="1:7">
      <c r="A510" t="s">
        <v>1404</v>
      </c>
      <c r="B510" t="s">
        <v>807</v>
      </c>
      <c r="C510" s="19">
        <v>45801</v>
      </c>
      <c r="D510" t="s">
        <v>892</v>
      </c>
      <c r="E510" t="s">
        <v>885</v>
      </c>
      <c r="F510" t="s">
        <v>888</v>
      </c>
      <c r="G510" t="str">
        <f>_xlfn.XLOOKUP(Orders_Raw!B510,Customers_Raw!A:A,Customers_Raw!E:E)</f>
        <v>Consumer</v>
      </c>
    </row>
    <row r="511" spans="1:7">
      <c r="A511" t="s">
        <v>1405</v>
      </c>
      <c r="B511" t="s">
        <v>15</v>
      </c>
      <c r="C511" s="19">
        <v>45857</v>
      </c>
      <c r="D511" t="s">
        <v>892</v>
      </c>
      <c r="E511" t="s">
        <v>895</v>
      </c>
      <c r="F511" t="s">
        <v>902</v>
      </c>
      <c r="G511" t="str">
        <f>_xlfn.XLOOKUP(Orders_Raw!B511,Customers_Raw!A:A,Customers_Raw!E:E)</f>
        <v>Consumer</v>
      </c>
    </row>
    <row r="512" spans="1:7">
      <c r="A512" t="s">
        <v>1406</v>
      </c>
      <c r="B512" t="s">
        <v>497</v>
      </c>
      <c r="C512" s="19">
        <v>45814</v>
      </c>
      <c r="D512" t="s">
        <v>892</v>
      </c>
      <c r="E512" t="s">
        <v>885</v>
      </c>
      <c r="F512" t="s">
        <v>902</v>
      </c>
      <c r="G512" t="str">
        <f>_xlfn.XLOOKUP(Orders_Raw!B512,Customers_Raw!A:A,Customers_Raw!E:E)</f>
        <v>Consumer</v>
      </c>
    </row>
    <row r="513" spans="1:7">
      <c r="A513" t="s">
        <v>1407</v>
      </c>
      <c r="B513" t="s">
        <v>683</v>
      </c>
      <c r="C513" s="19">
        <v>46005</v>
      </c>
      <c r="D513" t="s">
        <v>892</v>
      </c>
      <c r="E513" t="s">
        <v>893</v>
      </c>
      <c r="F513" t="s">
        <v>886</v>
      </c>
      <c r="G513" t="str">
        <f>_xlfn.XLOOKUP(Orders_Raw!B513,Customers_Raw!A:A,Customers_Raw!E:E)</f>
        <v>Consumer</v>
      </c>
    </row>
    <row r="514" spans="1:7">
      <c r="A514" t="s">
        <v>1408</v>
      </c>
      <c r="B514" t="s">
        <v>731</v>
      </c>
      <c r="C514" s="19">
        <v>45791</v>
      </c>
      <c r="D514" t="s">
        <v>892</v>
      </c>
      <c r="E514" t="s">
        <v>893</v>
      </c>
      <c r="F514" t="s">
        <v>888</v>
      </c>
      <c r="G514" t="str">
        <f>_xlfn.XLOOKUP(Orders_Raw!B514,Customers_Raw!A:A,Customers_Raw!E:E)</f>
        <v>Consumer</v>
      </c>
    </row>
    <row r="515" spans="1:7">
      <c r="A515" t="s">
        <v>1409</v>
      </c>
      <c r="B515" t="s">
        <v>336</v>
      </c>
      <c r="C515" s="19">
        <v>45805</v>
      </c>
      <c r="D515" t="s">
        <v>892</v>
      </c>
      <c r="E515" t="s">
        <v>893</v>
      </c>
      <c r="F515" t="s">
        <v>897</v>
      </c>
      <c r="G515" t="str">
        <f>_xlfn.XLOOKUP(Orders_Raw!B515,Customers_Raw!A:A,Customers_Raw!E:E)</f>
        <v>Small Business</v>
      </c>
    </row>
    <row r="516" spans="1:7">
      <c r="A516" t="s">
        <v>1410</v>
      </c>
      <c r="B516" t="s">
        <v>437</v>
      </c>
      <c r="C516" s="19">
        <v>45993</v>
      </c>
      <c r="D516" t="s">
        <v>899</v>
      </c>
      <c r="E516" t="s">
        <v>885</v>
      </c>
      <c r="F516" t="s">
        <v>886</v>
      </c>
      <c r="G516" t="str">
        <f>_xlfn.XLOOKUP(Orders_Raw!B516,Customers_Raw!A:A,Customers_Raw!E:E)</f>
        <v>Small Business</v>
      </c>
    </row>
    <row r="517" spans="1:7">
      <c r="A517" t="s">
        <v>1411</v>
      </c>
      <c r="B517" t="s">
        <v>479</v>
      </c>
      <c r="C517" s="19">
        <v>45728</v>
      </c>
      <c r="D517" t="s">
        <v>892</v>
      </c>
      <c r="E517" t="s">
        <v>893</v>
      </c>
      <c r="F517" t="s">
        <v>890</v>
      </c>
      <c r="G517" t="str">
        <f>_xlfn.XLOOKUP(Orders_Raw!B517,Customers_Raw!A:A,Customers_Raw!E:E)</f>
        <v>Corporate</v>
      </c>
    </row>
    <row r="518" spans="1:7">
      <c r="A518" t="s">
        <v>1412</v>
      </c>
      <c r="B518" t="s">
        <v>857</v>
      </c>
      <c r="C518" s="19">
        <v>45890</v>
      </c>
      <c r="D518" t="s">
        <v>892</v>
      </c>
      <c r="E518" t="s">
        <v>885</v>
      </c>
      <c r="F518" t="s">
        <v>897</v>
      </c>
      <c r="G518" t="str">
        <f>_xlfn.XLOOKUP(Orders_Raw!B518,Customers_Raw!A:A,Customers_Raw!E:E)</f>
        <v>Consumer</v>
      </c>
    </row>
    <row r="519" spans="1:7">
      <c r="A519" t="s">
        <v>1413</v>
      </c>
      <c r="B519" t="s">
        <v>444</v>
      </c>
      <c r="C519" s="19">
        <v>45991</v>
      </c>
      <c r="D519" t="s">
        <v>892</v>
      </c>
      <c r="E519" t="s">
        <v>885</v>
      </c>
      <c r="F519" t="s">
        <v>886</v>
      </c>
      <c r="G519" t="str">
        <f>_xlfn.XLOOKUP(Orders_Raw!B519,Customers_Raw!A:A,Customers_Raw!E:E)</f>
        <v>Corporate</v>
      </c>
    </row>
    <row r="520" spans="1:7">
      <c r="A520" t="s">
        <v>1414</v>
      </c>
      <c r="B520" t="s">
        <v>336</v>
      </c>
      <c r="C520" s="19">
        <v>45956</v>
      </c>
      <c r="D520" t="s">
        <v>884</v>
      </c>
      <c r="E520" t="s">
        <v>893</v>
      </c>
      <c r="F520" t="s">
        <v>897</v>
      </c>
      <c r="G520" t="str">
        <f>_xlfn.XLOOKUP(Orders_Raw!B520,Customers_Raw!A:A,Customers_Raw!E:E)</f>
        <v>Small Business</v>
      </c>
    </row>
    <row r="521" spans="1:7">
      <c r="A521" t="s">
        <v>1415</v>
      </c>
      <c r="B521" t="s">
        <v>775</v>
      </c>
      <c r="C521" s="19">
        <v>45811</v>
      </c>
      <c r="D521" t="s">
        <v>884</v>
      </c>
      <c r="E521" t="s">
        <v>893</v>
      </c>
      <c r="F521" t="s">
        <v>888</v>
      </c>
      <c r="G521" t="str">
        <f>_xlfn.XLOOKUP(Orders_Raw!B521,Customers_Raw!A:A,Customers_Raw!E:E)</f>
        <v>Corporate</v>
      </c>
    </row>
    <row r="522" spans="1:7">
      <c r="A522" t="s">
        <v>1416</v>
      </c>
      <c r="B522" t="s">
        <v>839</v>
      </c>
      <c r="C522" s="19">
        <v>45747</v>
      </c>
      <c r="D522" t="s">
        <v>892</v>
      </c>
      <c r="E522" t="s">
        <v>885</v>
      </c>
      <c r="F522" t="s">
        <v>897</v>
      </c>
      <c r="G522" t="str">
        <f>_xlfn.XLOOKUP(Orders_Raw!B522,Customers_Raw!A:A,Customers_Raw!E:E)</f>
        <v>Consumer</v>
      </c>
    </row>
    <row r="523" spans="1:7">
      <c r="A523" t="s">
        <v>1417</v>
      </c>
      <c r="B523" t="s">
        <v>545</v>
      </c>
      <c r="C523" s="19">
        <v>45991</v>
      </c>
      <c r="D523" t="s">
        <v>892</v>
      </c>
      <c r="E523" t="s">
        <v>885</v>
      </c>
      <c r="F523" t="s">
        <v>902</v>
      </c>
      <c r="G523" t="str">
        <f>_xlfn.XLOOKUP(Orders_Raw!B523,Customers_Raw!A:A,Customers_Raw!E:E)</f>
        <v>Corporate</v>
      </c>
    </row>
    <row r="524" spans="1:7">
      <c r="A524" t="s">
        <v>1418</v>
      </c>
      <c r="B524" t="s">
        <v>584</v>
      </c>
      <c r="C524" s="19">
        <v>45856</v>
      </c>
      <c r="D524" t="s">
        <v>892</v>
      </c>
      <c r="E524" t="s">
        <v>895</v>
      </c>
      <c r="F524" t="s">
        <v>897</v>
      </c>
      <c r="G524" t="str">
        <f>_xlfn.XLOOKUP(Orders_Raw!B524,Customers_Raw!A:A,Customers_Raw!E:E)</f>
        <v>Consumer</v>
      </c>
    </row>
    <row r="525" spans="1:7">
      <c r="A525" t="s">
        <v>1419</v>
      </c>
      <c r="B525" t="s">
        <v>628</v>
      </c>
      <c r="C525" s="19">
        <v>45818</v>
      </c>
      <c r="D525" t="s">
        <v>892</v>
      </c>
      <c r="E525" t="s">
        <v>895</v>
      </c>
      <c r="F525" t="s">
        <v>886</v>
      </c>
      <c r="G525" t="str">
        <f>_xlfn.XLOOKUP(Orders_Raw!B525,Customers_Raw!A:A,Customers_Raw!E:E)</f>
        <v>Consumer</v>
      </c>
    </row>
    <row r="526" spans="1:7">
      <c r="A526" t="s">
        <v>1420</v>
      </c>
      <c r="B526" t="s">
        <v>175</v>
      </c>
      <c r="C526" s="19">
        <v>45683</v>
      </c>
      <c r="D526" t="s">
        <v>892</v>
      </c>
      <c r="E526" t="s">
        <v>885</v>
      </c>
      <c r="F526" t="s">
        <v>897</v>
      </c>
      <c r="G526" t="str">
        <f>_xlfn.XLOOKUP(Orders_Raw!B526,Customers_Raw!A:A,Customers_Raw!E:E)</f>
        <v>Consumer</v>
      </c>
    </row>
    <row r="527" spans="1:7">
      <c r="A527" t="s">
        <v>1421</v>
      </c>
      <c r="B527" t="s">
        <v>531</v>
      </c>
      <c r="C527" s="19">
        <v>45778</v>
      </c>
      <c r="D527" t="s">
        <v>892</v>
      </c>
      <c r="E527" t="s">
        <v>893</v>
      </c>
      <c r="F527" t="s">
        <v>897</v>
      </c>
      <c r="G527" t="str">
        <f>_xlfn.XLOOKUP(Orders_Raw!B527,Customers_Raw!A:A,Customers_Raw!E:E)</f>
        <v>Consumer</v>
      </c>
    </row>
    <row r="528" spans="1:7">
      <c r="A528" t="s">
        <v>1422</v>
      </c>
      <c r="B528" t="s">
        <v>386</v>
      </c>
      <c r="C528" s="19">
        <v>45958</v>
      </c>
      <c r="D528" t="s">
        <v>892</v>
      </c>
      <c r="E528" t="s">
        <v>885</v>
      </c>
      <c r="F528" t="s">
        <v>897</v>
      </c>
      <c r="G528" t="str">
        <f>_xlfn.XLOOKUP(Orders_Raw!B528,Customers_Raw!A:A,Customers_Raw!E:E)</f>
        <v>Corporate</v>
      </c>
    </row>
    <row r="529" spans="1:7">
      <c r="A529" t="s">
        <v>1423</v>
      </c>
      <c r="B529" t="s">
        <v>782</v>
      </c>
      <c r="C529" s="19">
        <v>45869</v>
      </c>
      <c r="D529" t="s">
        <v>892</v>
      </c>
      <c r="E529" t="s">
        <v>893</v>
      </c>
      <c r="F529" t="s">
        <v>888</v>
      </c>
      <c r="G529" t="str">
        <f>_xlfn.XLOOKUP(Orders_Raw!B529,Customers_Raw!A:A,Customers_Raw!E:E)</f>
        <v>Small Business</v>
      </c>
    </row>
    <row r="530" spans="1:7">
      <c r="A530" t="s">
        <v>1424</v>
      </c>
      <c r="B530" t="s">
        <v>620</v>
      </c>
      <c r="C530" s="19">
        <v>45720</v>
      </c>
      <c r="D530" t="s">
        <v>892</v>
      </c>
      <c r="E530" t="s">
        <v>895</v>
      </c>
      <c r="F530" t="s">
        <v>888</v>
      </c>
      <c r="G530" t="str">
        <f>_xlfn.XLOOKUP(Orders_Raw!B530,Customers_Raw!A:A,Customers_Raw!E:E)</f>
        <v>Corporate</v>
      </c>
    </row>
    <row r="531" spans="1:7">
      <c r="A531" t="s">
        <v>1425</v>
      </c>
      <c r="B531" t="s">
        <v>565</v>
      </c>
      <c r="C531" s="19">
        <v>45725</v>
      </c>
      <c r="D531" t="s">
        <v>892</v>
      </c>
      <c r="E531" t="s">
        <v>885</v>
      </c>
      <c r="F531" t="s">
        <v>888</v>
      </c>
      <c r="G531" t="str">
        <f>_xlfn.XLOOKUP(Orders_Raw!B531,Customers_Raw!A:A,Customers_Raw!E:E)</f>
        <v>Small Business</v>
      </c>
    </row>
    <row r="532" spans="1:7">
      <c r="A532" t="s">
        <v>1426</v>
      </c>
      <c r="B532" t="s">
        <v>91</v>
      </c>
      <c r="C532" s="19">
        <v>45910</v>
      </c>
      <c r="D532" t="s">
        <v>892</v>
      </c>
      <c r="E532" t="s">
        <v>893</v>
      </c>
      <c r="F532" t="s">
        <v>890</v>
      </c>
      <c r="G532" t="str">
        <f>_xlfn.XLOOKUP(Orders_Raw!B532,Customers_Raw!A:A,Customers_Raw!E:E)</f>
        <v>Small Business</v>
      </c>
    </row>
    <row r="533" spans="1:7">
      <c r="A533" t="s">
        <v>1427</v>
      </c>
      <c r="B533" t="s">
        <v>777</v>
      </c>
      <c r="C533" s="19">
        <v>45659</v>
      </c>
      <c r="D533" t="s">
        <v>892</v>
      </c>
      <c r="E533" t="s">
        <v>893</v>
      </c>
      <c r="F533" t="s">
        <v>890</v>
      </c>
      <c r="G533" t="str">
        <f>_xlfn.XLOOKUP(Orders_Raw!B533,Customers_Raw!A:A,Customers_Raw!E:E)</f>
        <v>Consumer</v>
      </c>
    </row>
    <row r="534" spans="1:7">
      <c r="A534" t="s">
        <v>1428</v>
      </c>
      <c r="B534" t="s">
        <v>665</v>
      </c>
      <c r="C534" s="19">
        <v>45765</v>
      </c>
      <c r="D534" t="s">
        <v>892</v>
      </c>
      <c r="E534" t="s">
        <v>893</v>
      </c>
      <c r="F534" t="s">
        <v>890</v>
      </c>
      <c r="G534" t="str">
        <f>_xlfn.XLOOKUP(Orders_Raw!B534,Customers_Raw!A:A,Customers_Raw!E:E)</f>
        <v>Small Business</v>
      </c>
    </row>
    <row r="535" spans="1:7">
      <c r="A535" t="s">
        <v>1429</v>
      </c>
      <c r="B535" t="s">
        <v>318</v>
      </c>
      <c r="C535" s="19">
        <v>45943</v>
      </c>
      <c r="D535" t="s">
        <v>892</v>
      </c>
      <c r="E535" t="s">
        <v>893</v>
      </c>
      <c r="F535" t="s">
        <v>902</v>
      </c>
      <c r="G535" t="str">
        <f>_xlfn.XLOOKUP(Orders_Raw!B535,Customers_Raw!A:A,Customers_Raw!E:E)</f>
        <v>Small Business</v>
      </c>
    </row>
    <row r="536" spans="1:7">
      <c r="A536" t="s">
        <v>1430</v>
      </c>
      <c r="B536" t="s">
        <v>566</v>
      </c>
      <c r="C536" s="19">
        <v>45706</v>
      </c>
      <c r="D536" t="s">
        <v>892</v>
      </c>
      <c r="E536" t="s">
        <v>895</v>
      </c>
      <c r="F536" t="s">
        <v>890</v>
      </c>
      <c r="G536" t="str">
        <f>_xlfn.XLOOKUP(Orders_Raw!B536,Customers_Raw!A:A,Customers_Raw!E:E)</f>
        <v>Consumer</v>
      </c>
    </row>
    <row r="537" spans="1:7">
      <c r="A537" t="s">
        <v>1431</v>
      </c>
      <c r="B537" t="s">
        <v>519</v>
      </c>
      <c r="C537" s="19">
        <v>45797</v>
      </c>
      <c r="D537" t="s">
        <v>892</v>
      </c>
      <c r="E537" t="s">
        <v>885</v>
      </c>
      <c r="F537" t="s">
        <v>890</v>
      </c>
      <c r="G537" t="str">
        <f>_xlfn.XLOOKUP(Orders_Raw!B537,Customers_Raw!A:A,Customers_Raw!E:E)</f>
        <v>Corporate</v>
      </c>
    </row>
    <row r="538" spans="1:7">
      <c r="A538" t="s">
        <v>1432</v>
      </c>
      <c r="B538" t="s">
        <v>813</v>
      </c>
      <c r="C538" s="19">
        <v>45875</v>
      </c>
      <c r="D538" t="s">
        <v>892</v>
      </c>
      <c r="E538" t="s">
        <v>885</v>
      </c>
      <c r="F538" t="s">
        <v>890</v>
      </c>
      <c r="G538" t="str">
        <f>_xlfn.XLOOKUP(Orders_Raw!B538,Customers_Raw!A:A,Customers_Raw!E:E)</f>
        <v>Corporate</v>
      </c>
    </row>
    <row r="539" spans="1:7">
      <c r="A539" t="s">
        <v>1433</v>
      </c>
      <c r="B539" t="s">
        <v>808</v>
      </c>
      <c r="C539" s="19">
        <v>45701</v>
      </c>
      <c r="D539" t="s">
        <v>892</v>
      </c>
      <c r="E539" t="s">
        <v>885</v>
      </c>
      <c r="F539" t="s">
        <v>897</v>
      </c>
      <c r="G539" t="str">
        <f>_xlfn.XLOOKUP(Orders_Raw!B539,Customers_Raw!A:A,Customers_Raw!E:E)</f>
        <v>Corporate</v>
      </c>
    </row>
    <row r="540" spans="1:7">
      <c r="A540" t="s">
        <v>1434</v>
      </c>
      <c r="B540" t="s">
        <v>222</v>
      </c>
      <c r="C540" s="19">
        <v>45926</v>
      </c>
      <c r="D540" t="s">
        <v>892</v>
      </c>
      <c r="E540" t="s">
        <v>895</v>
      </c>
      <c r="F540" t="s">
        <v>890</v>
      </c>
      <c r="G540" t="str">
        <f>_xlfn.XLOOKUP(Orders_Raw!B540,Customers_Raw!A:A,Customers_Raw!E:E)</f>
        <v>Corporate</v>
      </c>
    </row>
    <row r="541" spans="1:7">
      <c r="A541" t="s">
        <v>1435</v>
      </c>
      <c r="B541" t="s">
        <v>654</v>
      </c>
      <c r="C541" s="19">
        <v>45735</v>
      </c>
      <c r="D541" t="s">
        <v>892</v>
      </c>
      <c r="E541" t="s">
        <v>893</v>
      </c>
      <c r="F541" t="s">
        <v>888</v>
      </c>
      <c r="G541" t="str">
        <f>_xlfn.XLOOKUP(Orders_Raw!B541,Customers_Raw!A:A,Customers_Raw!E:E)</f>
        <v>Small Business</v>
      </c>
    </row>
    <row r="542" spans="1:7">
      <c r="A542" t="s">
        <v>1436</v>
      </c>
      <c r="B542" t="s">
        <v>375</v>
      </c>
      <c r="C542" s="19">
        <v>45873</v>
      </c>
      <c r="D542" t="s">
        <v>884</v>
      </c>
      <c r="E542" t="s">
        <v>893</v>
      </c>
      <c r="F542" t="s">
        <v>890</v>
      </c>
      <c r="G542" t="str">
        <f>_xlfn.XLOOKUP(Orders_Raw!B542,Customers_Raw!A:A,Customers_Raw!E:E)</f>
        <v>Consumer</v>
      </c>
    </row>
    <row r="543" spans="1:7">
      <c r="A543" t="s">
        <v>1437</v>
      </c>
      <c r="B543" t="s">
        <v>341</v>
      </c>
      <c r="C543" s="19">
        <v>45755</v>
      </c>
      <c r="D543" t="s">
        <v>892</v>
      </c>
      <c r="E543" t="s">
        <v>885</v>
      </c>
      <c r="F543" t="s">
        <v>886</v>
      </c>
      <c r="G543" t="str">
        <f>_xlfn.XLOOKUP(Orders_Raw!B543,Customers_Raw!A:A,Customers_Raw!E:E)</f>
        <v>Consumer</v>
      </c>
    </row>
    <row r="544" spans="1:7">
      <c r="A544" t="s">
        <v>1438</v>
      </c>
      <c r="B544" t="s">
        <v>617</v>
      </c>
      <c r="C544" s="19">
        <v>45893</v>
      </c>
      <c r="D544" t="s">
        <v>909</v>
      </c>
      <c r="E544" t="s">
        <v>895</v>
      </c>
      <c r="F544" t="s">
        <v>902</v>
      </c>
      <c r="G544" t="str">
        <f>_xlfn.XLOOKUP(Orders_Raw!B544,Customers_Raw!A:A,Customers_Raw!E:E)</f>
        <v>Consumer</v>
      </c>
    </row>
    <row r="545" spans="1:7">
      <c r="A545" t="s">
        <v>1439</v>
      </c>
      <c r="B545" t="s">
        <v>761</v>
      </c>
      <c r="C545" s="19">
        <v>45939</v>
      </c>
      <c r="D545" t="s">
        <v>892</v>
      </c>
      <c r="E545" t="s">
        <v>895</v>
      </c>
      <c r="F545" t="s">
        <v>902</v>
      </c>
      <c r="G545" t="str">
        <f>_xlfn.XLOOKUP(Orders_Raw!B545,Customers_Raw!A:A,Customers_Raw!E:E)</f>
        <v>Small Business</v>
      </c>
    </row>
    <row r="546" spans="1:7">
      <c r="A546" t="s">
        <v>1440</v>
      </c>
      <c r="B546" t="s">
        <v>612</v>
      </c>
      <c r="C546" s="19">
        <v>45806</v>
      </c>
      <c r="D546" t="s">
        <v>884</v>
      </c>
      <c r="E546" t="s">
        <v>893</v>
      </c>
      <c r="F546" t="s">
        <v>888</v>
      </c>
      <c r="G546" t="str">
        <f>_xlfn.XLOOKUP(Orders_Raw!B546,Customers_Raw!A:A,Customers_Raw!E:E)</f>
        <v>Consumer</v>
      </c>
    </row>
    <row r="547" spans="1:7">
      <c r="A547" t="s">
        <v>1441</v>
      </c>
      <c r="B547" t="s">
        <v>108</v>
      </c>
      <c r="C547" s="19">
        <v>45961</v>
      </c>
      <c r="D547" t="s">
        <v>892</v>
      </c>
      <c r="E547" t="s">
        <v>885</v>
      </c>
      <c r="F547" t="s">
        <v>897</v>
      </c>
      <c r="G547" t="str">
        <f>_xlfn.XLOOKUP(Orders_Raw!B547,Customers_Raw!A:A,Customers_Raw!E:E)</f>
        <v>Corporate</v>
      </c>
    </row>
    <row r="548" spans="1:7">
      <c r="A548" t="s">
        <v>1442</v>
      </c>
      <c r="B548" t="s">
        <v>823</v>
      </c>
      <c r="C548" s="19">
        <v>45723</v>
      </c>
      <c r="D548" t="s">
        <v>892</v>
      </c>
      <c r="E548" t="s">
        <v>885</v>
      </c>
      <c r="F548" t="s">
        <v>897</v>
      </c>
      <c r="G548" t="str">
        <f>_xlfn.XLOOKUP(Orders_Raw!B548,Customers_Raw!A:A,Customers_Raw!E:E)</f>
        <v>Corporate</v>
      </c>
    </row>
    <row r="549" spans="1:7">
      <c r="A549" t="s">
        <v>1443</v>
      </c>
      <c r="B549" t="s">
        <v>798</v>
      </c>
      <c r="C549" s="19">
        <v>45891</v>
      </c>
      <c r="D549" t="s">
        <v>892</v>
      </c>
      <c r="E549" t="s">
        <v>893</v>
      </c>
      <c r="F549" t="s">
        <v>888</v>
      </c>
      <c r="G549" t="str">
        <f>_xlfn.XLOOKUP(Orders_Raw!B549,Customers_Raw!A:A,Customers_Raw!E:E)</f>
        <v>Consumer</v>
      </c>
    </row>
    <row r="550" spans="1:7">
      <c r="A550" t="s">
        <v>1444</v>
      </c>
      <c r="B550" t="s">
        <v>770</v>
      </c>
      <c r="C550" s="19">
        <v>45744</v>
      </c>
      <c r="D550" t="s">
        <v>892</v>
      </c>
      <c r="E550" t="s">
        <v>893</v>
      </c>
      <c r="F550" t="s">
        <v>888</v>
      </c>
      <c r="G550" t="str">
        <f>_xlfn.XLOOKUP(Orders_Raw!B550,Customers_Raw!A:A,Customers_Raw!E:E)</f>
        <v>Consumer</v>
      </c>
    </row>
    <row r="551" spans="1:7">
      <c r="A551" t="s">
        <v>1445</v>
      </c>
      <c r="B551" t="s">
        <v>60</v>
      </c>
      <c r="C551" s="19">
        <v>45736</v>
      </c>
      <c r="D551" t="s">
        <v>884</v>
      </c>
      <c r="E551" t="s">
        <v>885</v>
      </c>
      <c r="F551" t="s">
        <v>890</v>
      </c>
      <c r="G551" t="str">
        <f>_xlfn.XLOOKUP(Orders_Raw!B551,Customers_Raw!A:A,Customers_Raw!E:E)</f>
        <v>Corporate</v>
      </c>
    </row>
    <row r="552" spans="1:7">
      <c r="A552" t="s">
        <v>1446</v>
      </c>
      <c r="B552" t="s">
        <v>387</v>
      </c>
      <c r="C552" s="19">
        <v>45862</v>
      </c>
      <c r="D552" t="s">
        <v>892</v>
      </c>
      <c r="E552" t="s">
        <v>893</v>
      </c>
      <c r="F552" t="s">
        <v>886</v>
      </c>
      <c r="G552" t="str">
        <f>_xlfn.XLOOKUP(Orders_Raw!B552,Customers_Raw!A:A,Customers_Raw!E:E)</f>
        <v>Consumer</v>
      </c>
    </row>
    <row r="553" spans="1:7">
      <c r="A553" t="s">
        <v>1447</v>
      </c>
      <c r="B553" t="s">
        <v>523</v>
      </c>
      <c r="C553" s="19">
        <v>45936</v>
      </c>
      <c r="D553" t="s">
        <v>892</v>
      </c>
      <c r="E553" t="s">
        <v>885</v>
      </c>
      <c r="F553" t="s">
        <v>890</v>
      </c>
      <c r="G553" t="str">
        <f>_xlfn.XLOOKUP(Orders_Raw!B553,Customers_Raw!A:A,Customers_Raw!E:E)</f>
        <v>Consumer</v>
      </c>
    </row>
    <row r="554" spans="1:7">
      <c r="A554" t="s">
        <v>1448</v>
      </c>
      <c r="B554" t="s">
        <v>469</v>
      </c>
      <c r="C554" s="19">
        <v>45994</v>
      </c>
      <c r="D554" t="s">
        <v>892</v>
      </c>
      <c r="E554" t="s">
        <v>893</v>
      </c>
      <c r="F554" t="s">
        <v>888</v>
      </c>
      <c r="G554" t="str">
        <f>_xlfn.XLOOKUP(Orders_Raw!B554,Customers_Raw!A:A,Customers_Raw!E:E)</f>
        <v>Corporate</v>
      </c>
    </row>
    <row r="555" spans="1:7">
      <c r="A555" t="s">
        <v>1449</v>
      </c>
      <c r="B555" t="s">
        <v>845</v>
      </c>
      <c r="C555" s="19">
        <v>45911</v>
      </c>
      <c r="D555" t="s">
        <v>892</v>
      </c>
      <c r="E555" t="s">
        <v>893</v>
      </c>
      <c r="F555" t="s">
        <v>888</v>
      </c>
      <c r="G555" t="str">
        <f>_xlfn.XLOOKUP(Orders_Raw!B555,Customers_Raw!A:A,Customers_Raw!E:E)</f>
        <v>Consumer</v>
      </c>
    </row>
    <row r="556" spans="1:7">
      <c r="A556" t="s">
        <v>1450</v>
      </c>
      <c r="B556" t="s">
        <v>369</v>
      </c>
      <c r="C556" s="19">
        <v>45961</v>
      </c>
      <c r="D556" t="s">
        <v>884</v>
      </c>
      <c r="E556" t="s">
        <v>885</v>
      </c>
      <c r="F556" t="s">
        <v>897</v>
      </c>
      <c r="G556" t="str">
        <f>_xlfn.XLOOKUP(Orders_Raw!B556,Customers_Raw!A:A,Customers_Raw!E:E)</f>
        <v>Small Business</v>
      </c>
    </row>
    <row r="557" spans="1:7">
      <c r="A557" t="s">
        <v>1451</v>
      </c>
      <c r="B557" t="s">
        <v>79</v>
      </c>
      <c r="C557" s="19">
        <v>45787</v>
      </c>
      <c r="D557" t="s">
        <v>892</v>
      </c>
      <c r="E557" t="s">
        <v>893</v>
      </c>
      <c r="F557" t="s">
        <v>886</v>
      </c>
      <c r="G557" t="str">
        <f>_xlfn.XLOOKUP(Orders_Raw!B557,Customers_Raw!A:A,Customers_Raw!E:E)</f>
        <v>Consumer</v>
      </c>
    </row>
    <row r="558" spans="1:7">
      <c r="A558" t="s">
        <v>1452</v>
      </c>
      <c r="B558" t="s">
        <v>696</v>
      </c>
      <c r="C558" s="19">
        <v>45741</v>
      </c>
      <c r="D558" t="s">
        <v>892</v>
      </c>
      <c r="E558" t="s">
        <v>885</v>
      </c>
      <c r="F558" t="s">
        <v>897</v>
      </c>
      <c r="G558" t="str">
        <f>_xlfn.XLOOKUP(Orders_Raw!B558,Customers_Raw!A:A,Customers_Raw!E:E)</f>
        <v>Consumer</v>
      </c>
    </row>
    <row r="559" spans="1:7">
      <c r="A559" t="s">
        <v>1453</v>
      </c>
      <c r="B559" t="s">
        <v>310</v>
      </c>
      <c r="C559" s="19">
        <v>45933</v>
      </c>
      <c r="D559" t="s">
        <v>892</v>
      </c>
      <c r="E559" t="s">
        <v>885</v>
      </c>
      <c r="F559" t="s">
        <v>897</v>
      </c>
      <c r="G559" t="str">
        <f>_xlfn.XLOOKUP(Orders_Raw!B559,Customers_Raw!A:A,Customers_Raw!E:E)</f>
        <v>Consumer</v>
      </c>
    </row>
    <row r="560" spans="1:7">
      <c r="A560" t="s">
        <v>1454</v>
      </c>
      <c r="B560" t="s">
        <v>444</v>
      </c>
      <c r="C560" s="19">
        <v>45844</v>
      </c>
      <c r="D560" t="s">
        <v>884</v>
      </c>
      <c r="E560" t="s">
        <v>895</v>
      </c>
      <c r="F560" t="s">
        <v>888</v>
      </c>
      <c r="G560" t="str">
        <f>_xlfn.XLOOKUP(Orders_Raw!B560,Customers_Raw!A:A,Customers_Raw!E:E)</f>
        <v>Corporate</v>
      </c>
    </row>
    <row r="561" spans="1:7">
      <c r="A561" t="s">
        <v>1455</v>
      </c>
      <c r="B561" t="s">
        <v>790</v>
      </c>
      <c r="C561" s="19">
        <v>45703</v>
      </c>
      <c r="D561" t="s">
        <v>892</v>
      </c>
      <c r="E561" t="s">
        <v>885</v>
      </c>
      <c r="F561" t="s">
        <v>890</v>
      </c>
      <c r="G561" t="str">
        <f>_xlfn.XLOOKUP(Orders_Raw!B561,Customers_Raw!A:A,Customers_Raw!E:E)</f>
        <v>Small Business</v>
      </c>
    </row>
    <row r="562" spans="1:7">
      <c r="A562" t="s">
        <v>1456</v>
      </c>
      <c r="B562" t="s">
        <v>740</v>
      </c>
      <c r="C562" s="19">
        <v>45840</v>
      </c>
      <c r="D562" t="s">
        <v>892</v>
      </c>
      <c r="E562" t="s">
        <v>885</v>
      </c>
      <c r="F562" t="s">
        <v>888</v>
      </c>
      <c r="G562" t="str">
        <f>_xlfn.XLOOKUP(Orders_Raw!B562,Customers_Raw!A:A,Customers_Raw!E:E)</f>
        <v>Consumer</v>
      </c>
    </row>
    <row r="563" spans="1:7">
      <c r="A563" t="s">
        <v>1457</v>
      </c>
      <c r="B563" t="s">
        <v>32</v>
      </c>
      <c r="C563" s="19">
        <v>45925</v>
      </c>
      <c r="D563" t="s">
        <v>892</v>
      </c>
      <c r="E563" t="s">
        <v>885</v>
      </c>
      <c r="F563" t="s">
        <v>902</v>
      </c>
      <c r="G563" t="str">
        <f>_xlfn.XLOOKUP(Orders_Raw!B563,Customers_Raw!A:A,Customers_Raw!E:E)</f>
        <v>Small Business</v>
      </c>
    </row>
    <row r="564" spans="1:7">
      <c r="A564" t="s">
        <v>1458</v>
      </c>
      <c r="B564" t="s">
        <v>771</v>
      </c>
      <c r="C564" s="19">
        <v>45953</v>
      </c>
      <c r="D564" t="s">
        <v>892</v>
      </c>
      <c r="E564" t="s">
        <v>885</v>
      </c>
      <c r="F564" t="s">
        <v>902</v>
      </c>
      <c r="G564" t="str">
        <f>_xlfn.XLOOKUP(Orders_Raw!B564,Customers_Raw!A:A,Customers_Raw!E:E)</f>
        <v>Small Business</v>
      </c>
    </row>
    <row r="565" spans="1:7">
      <c r="A565" t="s">
        <v>1459</v>
      </c>
      <c r="B565" t="s">
        <v>832</v>
      </c>
      <c r="C565" s="19">
        <v>45979</v>
      </c>
      <c r="D565" t="s">
        <v>892</v>
      </c>
      <c r="E565" t="s">
        <v>885</v>
      </c>
      <c r="F565" t="s">
        <v>886</v>
      </c>
      <c r="G565" t="str">
        <f>_xlfn.XLOOKUP(Orders_Raw!B565,Customers_Raw!A:A,Customers_Raw!E:E)</f>
        <v>Corporate</v>
      </c>
    </row>
    <row r="566" spans="1:7">
      <c r="A566" t="s">
        <v>1460</v>
      </c>
      <c r="B566" t="s">
        <v>687</v>
      </c>
      <c r="C566" s="19">
        <v>45757</v>
      </c>
      <c r="D566" t="s">
        <v>884</v>
      </c>
      <c r="E566" t="s">
        <v>885</v>
      </c>
      <c r="F566" t="s">
        <v>890</v>
      </c>
      <c r="G566" t="str">
        <f>_xlfn.XLOOKUP(Orders_Raw!B566,Customers_Raw!A:A,Customers_Raw!E:E)</f>
        <v>Corporate</v>
      </c>
    </row>
    <row r="567" spans="1:7">
      <c r="A567" t="s">
        <v>1461</v>
      </c>
      <c r="B567" t="s">
        <v>220</v>
      </c>
      <c r="C567" s="19">
        <v>45735</v>
      </c>
      <c r="D567" t="s">
        <v>892</v>
      </c>
      <c r="E567" t="s">
        <v>893</v>
      </c>
      <c r="F567" t="s">
        <v>890</v>
      </c>
      <c r="G567" t="str">
        <f>_xlfn.XLOOKUP(Orders_Raw!B567,Customers_Raw!A:A,Customers_Raw!E:E)</f>
        <v>Corporate</v>
      </c>
    </row>
    <row r="568" spans="1:7">
      <c r="A568" t="s">
        <v>1462</v>
      </c>
      <c r="B568" t="s">
        <v>295</v>
      </c>
      <c r="C568" s="19">
        <v>45929</v>
      </c>
      <c r="D568" t="s">
        <v>909</v>
      </c>
      <c r="E568" t="s">
        <v>885</v>
      </c>
      <c r="F568" t="s">
        <v>888</v>
      </c>
      <c r="G568" t="str">
        <f>_xlfn.XLOOKUP(Orders_Raw!B568,Customers_Raw!A:A,Customers_Raw!E:E)</f>
        <v>Small Business</v>
      </c>
    </row>
    <row r="569" spans="1:7">
      <c r="A569" t="s">
        <v>1463</v>
      </c>
      <c r="B569" t="s">
        <v>206</v>
      </c>
      <c r="C569" s="19">
        <v>45996</v>
      </c>
      <c r="D569" t="s">
        <v>892</v>
      </c>
      <c r="E569" t="s">
        <v>893</v>
      </c>
      <c r="F569" t="s">
        <v>902</v>
      </c>
      <c r="G569" t="str">
        <f>_xlfn.XLOOKUP(Orders_Raw!B569,Customers_Raw!A:A,Customers_Raw!E:E)</f>
        <v>Corporate</v>
      </c>
    </row>
    <row r="570" spans="1:7">
      <c r="A570" t="s">
        <v>1464</v>
      </c>
      <c r="B570" t="s">
        <v>352</v>
      </c>
      <c r="C570" s="19">
        <v>45819</v>
      </c>
      <c r="D570" t="s">
        <v>892</v>
      </c>
      <c r="E570" t="s">
        <v>885</v>
      </c>
      <c r="F570" t="s">
        <v>897</v>
      </c>
      <c r="G570" t="str">
        <f>_xlfn.XLOOKUP(Orders_Raw!B570,Customers_Raw!A:A,Customers_Raw!E:E)</f>
        <v>Consumer</v>
      </c>
    </row>
    <row r="571" spans="1:7">
      <c r="A571" t="s">
        <v>1465</v>
      </c>
      <c r="B571" t="s">
        <v>836</v>
      </c>
      <c r="C571" s="19">
        <v>45701</v>
      </c>
      <c r="D571" t="s">
        <v>909</v>
      </c>
      <c r="E571" t="s">
        <v>885</v>
      </c>
      <c r="F571" t="s">
        <v>902</v>
      </c>
      <c r="G571" t="str">
        <f>_xlfn.XLOOKUP(Orders_Raw!B571,Customers_Raw!A:A,Customers_Raw!E:E)</f>
        <v>Small Business</v>
      </c>
    </row>
    <row r="572" spans="1:7">
      <c r="A572" t="s">
        <v>1466</v>
      </c>
      <c r="B572" t="s">
        <v>167</v>
      </c>
      <c r="C572" s="19">
        <v>45895</v>
      </c>
      <c r="D572" t="s">
        <v>892</v>
      </c>
      <c r="E572" t="s">
        <v>885</v>
      </c>
      <c r="F572" t="s">
        <v>897</v>
      </c>
      <c r="G572" t="str">
        <f>_xlfn.XLOOKUP(Orders_Raw!B572,Customers_Raw!A:A,Customers_Raw!E:E)</f>
        <v>Small Business</v>
      </c>
    </row>
    <row r="573" spans="1:7">
      <c r="A573" t="s">
        <v>1467</v>
      </c>
      <c r="B573" t="s">
        <v>752</v>
      </c>
      <c r="C573" s="19">
        <v>45791</v>
      </c>
      <c r="D573" t="s">
        <v>892</v>
      </c>
      <c r="E573" t="s">
        <v>895</v>
      </c>
      <c r="F573" t="s">
        <v>890</v>
      </c>
      <c r="G573" t="str">
        <f>_xlfn.XLOOKUP(Orders_Raw!B573,Customers_Raw!A:A,Customers_Raw!E:E)</f>
        <v>Consumer</v>
      </c>
    </row>
    <row r="574" spans="1:7">
      <c r="A574" t="s">
        <v>1468</v>
      </c>
      <c r="B574" t="s">
        <v>181</v>
      </c>
      <c r="C574" s="19">
        <v>45849</v>
      </c>
      <c r="D574" t="s">
        <v>892</v>
      </c>
      <c r="E574" t="s">
        <v>893</v>
      </c>
      <c r="F574" t="s">
        <v>890</v>
      </c>
      <c r="G574" t="str">
        <f>_xlfn.XLOOKUP(Orders_Raw!B574,Customers_Raw!A:A,Customers_Raw!E:E)</f>
        <v>Consumer</v>
      </c>
    </row>
    <row r="575" spans="1:7">
      <c r="A575" t="s">
        <v>1469</v>
      </c>
      <c r="B575" t="s">
        <v>356</v>
      </c>
      <c r="C575" s="19">
        <v>46013</v>
      </c>
      <c r="D575" t="s">
        <v>892</v>
      </c>
      <c r="E575" t="s">
        <v>893</v>
      </c>
      <c r="F575" t="s">
        <v>890</v>
      </c>
      <c r="G575" t="str">
        <f>_xlfn.XLOOKUP(Orders_Raw!B575,Customers_Raw!A:A,Customers_Raw!E:E)</f>
        <v>Corporate</v>
      </c>
    </row>
    <row r="576" spans="1:7">
      <c r="A576" t="s">
        <v>1470</v>
      </c>
      <c r="B576" t="s">
        <v>210</v>
      </c>
      <c r="C576" s="19">
        <v>45935</v>
      </c>
      <c r="D576" t="s">
        <v>892</v>
      </c>
      <c r="E576" t="s">
        <v>885</v>
      </c>
      <c r="F576" t="s">
        <v>897</v>
      </c>
      <c r="G576" t="str">
        <f>_xlfn.XLOOKUP(Orders_Raw!B576,Customers_Raw!A:A,Customers_Raw!E:E)</f>
        <v>Corporate</v>
      </c>
    </row>
    <row r="577" spans="1:7">
      <c r="A577" t="s">
        <v>1471</v>
      </c>
      <c r="B577" t="s">
        <v>196</v>
      </c>
      <c r="C577" s="19">
        <v>45675</v>
      </c>
      <c r="D577" t="s">
        <v>892</v>
      </c>
      <c r="E577" t="s">
        <v>895</v>
      </c>
      <c r="F577" t="s">
        <v>890</v>
      </c>
      <c r="G577" t="str">
        <f>_xlfn.XLOOKUP(Orders_Raw!B577,Customers_Raw!A:A,Customers_Raw!E:E)</f>
        <v>Consumer</v>
      </c>
    </row>
    <row r="578" spans="1:7">
      <c r="A578" t="s">
        <v>1472</v>
      </c>
      <c r="B578" t="s">
        <v>668</v>
      </c>
      <c r="C578" s="19">
        <v>45669</v>
      </c>
      <c r="D578" t="s">
        <v>884</v>
      </c>
      <c r="E578" t="s">
        <v>885</v>
      </c>
      <c r="F578" t="s">
        <v>886</v>
      </c>
      <c r="G578" t="str">
        <f>_xlfn.XLOOKUP(Orders_Raw!B578,Customers_Raw!A:A,Customers_Raw!E:E)</f>
        <v>Consumer</v>
      </c>
    </row>
    <row r="579" spans="1:7">
      <c r="A579" t="s">
        <v>1473</v>
      </c>
      <c r="B579" t="s">
        <v>363</v>
      </c>
      <c r="C579" s="19">
        <v>45837</v>
      </c>
      <c r="D579" t="s">
        <v>884</v>
      </c>
      <c r="E579" t="s">
        <v>885</v>
      </c>
      <c r="F579" t="s">
        <v>897</v>
      </c>
      <c r="G579" t="str">
        <f>_xlfn.XLOOKUP(Orders_Raw!B579,Customers_Raw!A:A,Customers_Raw!E:E)</f>
        <v>Consumer</v>
      </c>
    </row>
    <row r="580" spans="1:7">
      <c r="A580" t="s">
        <v>1474</v>
      </c>
      <c r="B580" t="s">
        <v>5</v>
      </c>
      <c r="C580" s="19">
        <v>45780</v>
      </c>
      <c r="D580" t="s">
        <v>892</v>
      </c>
      <c r="E580" t="s">
        <v>893</v>
      </c>
      <c r="F580" t="s">
        <v>888</v>
      </c>
      <c r="G580" t="str">
        <f>_xlfn.XLOOKUP(Orders_Raw!B580,Customers_Raw!A:A,Customers_Raw!E:E)</f>
        <v>Small Business</v>
      </c>
    </row>
    <row r="581" spans="1:7">
      <c r="A581" t="s">
        <v>1475</v>
      </c>
      <c r="B581" t="s">
        <v>649</v>
      </c>
      <c r="C581" s="19">
        <v>45903</v>
      </c>
      <c r="D581" t="s">
        <v>884</v>
      </c>
      <c r="E581" t="s">
        <v>885</v>
      </c>
      <c r="F581" t="s">
        <v>890</v>
      </c>
      <c r="G581" t="str">
        <f>_xlfn.XLOOKUP(Orders_Raw!B581,Customers_Raw!A:A,Customers_Raw!E:E)</f>
        <v>Corporate</v>
      </c>
    </row>
    <row r="582" spans="1:7">
      <c r="A582" t="s">
        <v>1476</v>
      </c>
      <c r="B582" t="s">
        <v>611</v>
      </c>
      <c r="C582" s="19">
        <v>45879</v>
      </c>
      <c r="D582" t="s">
        <v>884</v>
      </c>
      <c r="E582" t="s">
        <v>895</v>
      </c>
      <c r="F582" t="s">
        <v>890</v>
      </c>
      <c r="G582" t="str">
        <f>_xlfn.XLOOKUP(Orders_Raw!B582,Customers_Raw!A:A,Customers_Raw!E:E)</f>
        <v>Consumer</v>
      </c>
    </row>
    <row r="583" spans="1:7">
      <c r="A583" t="s">
        <v>1477</v>
      </c>
      <c r="B583" t="s">
        <v>316</v>
      </c>
      <c r="C583" s="19">
        <v>45708</v>
      </c>
      <c r="D583" t="s">
        <v>892</v>
      </c>
      <c r="E583" t="s">
        <v>885</v>
      </c>
      <c r="F583" t="s">
        <v>886</v>
      </c>
      <c r="G583" t="str">
        <f>_xlfn.XLOOKUP(Orders_Raw!B583,Customers_Raw!A:A,Customers_Raw!E:E)</f>
        <v>Small Business</v>
      </c>
    </row>
    <row r="584" spans="1:7">
      <c r="A584" t="s">
        <v>1478</v>
      </c>
      <c r="B584" t="s">
        <v>775</v>
      </c>
      <c r="C584" s="19">
        <v>45728</v>
      </c>
      <c r="D584" t="s">
        <v>892</v>
      </c>
      <c r="E584" t="s">
        <v>895</v>
      </c>
      <c r="F584" t="s">
        <v>888</v>
      </c>
      <c r="G584" t="str">
        <f>_xlfn.XLOOKUP(Orders_Raw!B584,Customers_Raw!A:A,Customers_Raw!E:E)</f>
        <v>Corporate</v>
      </c>
    </row>
    <row r="585" spans="1:7">
      <c r="A585" t="s">
        <v>1479</v>
      </c>
      <c r="B585" t="s">
        <v>526</v>
      </c>
      <c r="C585" s="19">
        <v>45705</v>
      </c>
      <c r="D585" t="s">
        <v>892</v>
      </c>
      <c r="E585" t="s">
        <v>893</v>
      </c>
      <c r="F585" t="s">
        <v>888</v>
      </c>
      <c r="G585" t="str">
        <f>_xlfn.XLOOKUP(Orders_Raw!B585,Customers_Raw!A:A,Customers_Raw!E:E)</f>
        <v>Corporate</v>
      </c>
    </row>
    <row r="586" spans="1:7">
      <c r="A586" t="s">
        <v>1480</v>
      </c>
      <c r="B586" t="s">
        <v>870</v>
      </c>
      <c r="C586" s="19">
        <v>45676</v>
      </c>
      <c r="D586" t="s">
        <v>892</v>
      </c>
      <c r="E586" t="s">
        <v>893</v>
      </c>
      <c r="F586" t="s">
        <v>902</v>
      </c>
      <c r="G586" t="str">
        <f>_xlfn.XLOOKUP(Orders_Raw!B586,Customers_Raw!A:A,Customers_Raw!E:E)</f>
        <v>Corporate</v>
      </c>
    </row>
    <row r="587" spans="1:7">
      <c r="A587" t="s">
        <v>1481</v>
      </c>
      <c r="B587" t="s">
        <v>662</v>
      </c>
      <c r="C587" s="19">
        <v>45919</v>
      </c>
      <c r="D587" t="s">
        <v>892</v>
      </c>
      <c r="E587" t="s">
        <v>885</v>
      </c>
      <c r="F587" t="s">
        <v>897</v>
      </c>
      <c r="G587" t="str">
        <f>_xlfn.XLOOKUP(Orders_Raw!B587,Customers_Raw!A:A,Customers_Raw!E:E)</f>
        <v>Corporate</v>
      </c>
    </row>
    <row r="588" spans="1:7">
      <c r="A588" t="s">
        <v>1482</v>
      </c>
      <c r="B588" t="s">
        <v>737</v>
      </c>
      <c r="C588" s="19">
        <v>45741</v>
      </c>
      <c r="D588" t="s">
        <v>884</v>
      </c>
      <c r="E588" t="s">
        <v>885</v>
      </c>
      <c r="F588" t="s">
        <v>888</v>
      </c>
      <c r="G588" t="str">
        <f>_xlfn.XLOOKUP(Orders_Raw!B588,Customers_Raw!A:A,Customers_Raw!E:E)</f>
        <v>Consumer</v>
      </c>
    </row>
    <row r="589" spans="1:7">
      <c r="A589" t="s">
        <v>1483</v>
      </c>
      <c r="B589" t="s">
        <v>153</v>
      </c>
      <c r="C589" s="19">
        <v>45812</v>
      </c>
      <c r="D589" t="s">
        <v>892</v>
      </c>
      <c r="E589" t="s">
        <v>895</v>
      </c>
      <c r="F589" t="s">
        <v>886</v>
      </c>
      <c r="G589" t="str">
        <f>_xlfn.XLOOKUP(Orders_Raw!B589,Customers_Raw!A:A,Customers_Raw!E:E)</f>
        <v>Consumer</v>
      </c>
    </row>
    <row r="590" spans="1:7">
      <c r="A590" t="s">
        <v>1484</v>
      </c>
      <c r="B590" t="s">
        <v>273</v>
      </c>
      <c r="C590" s="19">
        <v>45710</v>
      </c>
      <c r="D590" t="s">
        <v>892</v>
      </c>
      <c r="E590" t="s">
        <v>885</v>
      </c>
      <c r="F590" t="s">
        <v>886</v>
      </c>
      <c r="G590" t="str">
        <f>_xlfn.XLOOKUP(Orders_Raw!B590,Customers_Raw!A:A,Customers_Raw!E:E)</f>
        <v>Consumer</v>
      </c>
    </row>
    <row r="591" spans="1:7">
      <c r="A591" t="s">
        <v>1485</v>
      </c>
      <c r="B591" t="s">
        <v>858</v>
      </c>
      <c r="C591" s="19">
        <v>45764</v>
      </c>
      <c r="D591" t="s">
        <v>892</v>
      </c>
      <c r="E591" t="s">
        <v>893</v>
      </c>
      <c r="F591" t="s">
        <v>897</v>
      </c>
      <c r="G591" t="str">
        <f>_xlfn.XLOOKUP(Orders_Raw!B591,Customers_Raw!A:A,Customers_Raw!E:E)</f>
        <v>Consumer</v>
      </c>
    </row>
    <row r="592" spans="1:7">
      <c r="A592" t="s">
        <v>1486</v>
      </c>
      <c r="B592" t="s">
        <v>453</v>
      </c>
      <c r="C592" s="19">
        <v>46014</v>
      </c>
      <c r="D592" t="s">
        <v>892</v>
      </c>
      <c r="E592" t="s">
        <v>895</v>
      </c>
      <c r="F592" t="s">
        <v>888</v>
      </c>
      <c r="G592" t="str">
        <f>_xlfn.XLOOKUP(Orders_Raw!B592,Customers_Raw!A:A,Customers_Raw!E:E)</f>
        <v>Consumer</v>
      </c>
    </row>
    <row r="593" spans="1:7">
      <c r="A593" t="s">
        <v>1487</v>
      </c>
      <c r="B593" t="s">
        <v>562</v>
      </c>
      <c r="C593" s="19">
        <v>45961</v>
      </c>
      <c r="D593" t="s">
        <v>892</v>
      </c>
      <c r="E593" t="s">
        <v>885</v>
      </c>
      <c r="F593" t="s">
        <v>888</v>
      </c>
      <c r="G593" t="str">
        <f>_xlfn.XLOOKUP(Orders_Raw!B593,Customers_Raw!A:A,Customers_Raw!E:E)</f>
        <v>Corporate</v>
      </c>
    </row>
    <row r="594" spans="1:7">
      <c r="A594" t="s">
        <v>1488</v>
      </c>
      <c r="B594" t="s">
        <v>521</v>
      </c>
      <c r="C594" s="19">
        <v>45792</v>
      </c>
      <c r="D594" t="s">
        <v>892</v>
      </c>
      <c r="E594" t="s">
        <v>893</v>
      </c>
      <c r="F594" t="s">
        <v>886</v>
      </c>
      <c r="G594" t="str">
        <f>_xlfn.XLOOKUP(Orders_Raw!B594,Customers_Raw!A:A,Customers_Raw!E:E)</f>
        <v>Consumer</v>
      </c>
    </row>
    <row r="595" spans="1:7">
      <c r="A595" t="s">
        <v>1489</v>
      </c>
      <c r="B595" t="s">
        <v>434</v>
      </c>
      <c r="C595" s="19">
        <v>45726</v>
      </c>
      <c r="D595" t="s">
        <v>892</v>
      </c>
      <c r="E595" t="s">
        <v>893</v>
      </c>
      <c r="F595" t="s">
        <v>888</v>
      </c>
      <c r="G595" t="str">
        <f>_xlfn.XLOOKUP(Orders_Raw!B595,Customers_Raw!A:A,Customers_Raw!E:E)</f>
        <v>Consumer</v>
      </c>
    </row>
    <row r="596" spans="1:7">
      <c r="A596" t="s">
        <v>1490</v>
      </c>
      <c r="B596" t="s">
        <v>782</v>
      </c>
      <c r="C596" s="19">
        <v>45668</v>
      </c>
      <c r="D596" t="s">
        <v>892</v>
      </c>
      <c r="E596" t="s">
        <v>885</v>
      </c>
      <c r="F596" t="s">
        <v>897</v>
      </c>
      <c r="G596" t="str">
        <f>_xlfn.XLOOKUP(Orders_Raw!B596,Customers_Raw!A:A,Customers_Raw!E:E)</f>
        <v>Small Business</v>
      </c>
    </row>
    <row r="597" spans="1:7">
      <c r="A597" t="s">
        <v>1491</v>
      </c>
      <c r="B597" t="s">
        <v>559</v>
      </c>
      <c r="C597" s="19">
        <v>45800</v>
      </c>
      <c r="D597" t="s">
        <v>892</v>
      </c>
      <c r="E597" t="s">
        <v>885</v>
      </c>
      <c r="F597" t="s">
        <v>902</v>
      </c>
      <c r="G597" t="str">
        <f>_xlfn.XLOOKUP(Orders_Raw!B597,Customers_Raw!A:A,Customers_Raw!E:E)</f>
        <v>Consumer</v>
      </c>
    </row>
    <row r="598" spans="1:7">
      <c r="A598" t="s">
        <v>1492</v>
      </c>
      <c r="B598" t="s">
        <v>849</v>
      </c>
      <c r="C598" s="19">
        <v>45849</v>
      </c>
      <c r="D598" t="s">
        <v>892</v>
      </c>
      <c r="E598" t="s">
        <v>893</v>
      </c>
      <c r="F598" t="s">
        <v>902</v>
      </c>
      <c r="G598" t="str">
        <f>_xlfn.XLOOKUP(Orders_Raw!B598,Customers_Raw!A:A,Customers_Raw!E:E)</f>
        <v>Consumer</v>
      </c>
    </row>
    <row r="599" spans="1:7">
      <c r="A599" t="s">
        <v>1493</v>
      </c>
      <c r="B599" t="s">
        <v>833</v>
      </c>
      <c r="C599" s="19">
        <v>45726</v>
      </c>
      <c r="D599" t="s">
        <v>892</v>
      </c>
      <c r="E599" t="s">
        <v>885</v>
      </c>
      <c r="F599" t="s">
        <v>890</v>
      </c>
      <c r="G599" t="str">
        <f>_xlfn.XLOOKUP(Orders_Raw!B599,Customers_Raw!A:A,Customers_Raw!E:E)</f>
        <v>Consumer</v>
      </c>
    </row>
    <row r="600" spans="1:7">
      <c r="A600" t="s">
        <v>1494</v>
      </c>
      <c r="B600" t="s">
        <v>159</v>
      </c>
      <c r="C600" s="19">
        <v>45680</v>
      </c>
      <c r="D600" t="s">
        <v>892</v>
      </c>
      <c r="E600" t="s">
        <v>893</v>
      </c>
      <c r="F600" t="s">
        <v>890</v>
      </c>
      <c r="G600" t="str">
        <f>_xlfn.XLOOKUP(Orders_Raw!B600,Customers_Raw!A:A,Customers_Raw!E:E)</f>
        <v>Consumer</v>
      </c>
    </row>
    <row r="601" spans="1:7">
      <c r="A601" t="s">
        <v>1495</v>
      </c>
      <c r="B601" t="s">
        <v>326</v>
      </c>
      <c r="C601" s="19">
        <v>45838</v>
      </c>
      <c r="D601" t="s">
        <v>892</v>
      </c>
      <c r="E601" t="s">
        <v>885</v>
      </c>
      <c r="F601" t="s">
        <v>890</v>
      </c>
      <c r="G601" t="str">
        <f>_xlfn.XLOOKUP(Orders_Raw!B601,Customers_Raw!A:A,Customers_Raw!E:E)</f>
        <v>Corporate</v>
      </c>
    </row>
    <row r="602" spans="1:7">
      <c r="A602" t="s">
        <v>1496</v>
      </c>
      <c r="B602" t="s">
        <v>217</v>
      </c>
      <c r="C602" s="19">
        <v>45950</v>
      </c>
      <c r="D602" t="s">
        <v>892</v>
      </c>
      <c r="E602" t="s">
        <v>895</v>
      </c>
      <c r="F602" t="s">
        <v>886</v>
      </c>
      <c r="G602" t="str">
        <f>_xlfn.XLOOKUP(Orders_Raw!B602,Customers_Raw!A:A,Customers_Raw!E:E)</f>
        <v>Corporate</v>
      </c>
    </row>
    <row r="603" spans="1:7">
      <c r="A603" t="s">
        <v>1497</v>
      </c>
      <c r="B603" t="s">
        <v>339</v>
      </c>
      <c r="C603" s="19">
        <v>45666</v>
      </c>
      <c r="D603" t="s">
        <v>892</v>
      </c>
      <c r="E603" t="s">
        <v>885</v>
      </c>
      <c r="F603" t="s">
        <v>888</v>
      </c>
      <c r="G603" t="str">
        <f>_xlfn.XLOOKUP(Orders_Raw!B603,Customers_Raw!A:A,Customers_Raw!E:E)</f>
        <v>Small Business</v>
      </c>
    </row>
    <row r="604" spans="1:7">
      <c r="A604" t="s">
        <v>1498</v>
      </c>
      <c r="B604" t="s">
        <v>354</v>
      </c>
      <c r="C604" s="19">
        <v>45928</v>
      </c>
      <c r="D604" t="s">
        <v>909</v>
      </c>
      <c r="E604" t="s">
        <v>893</v>
      </c>
      <c r="F604" t="s">
        <v>890</v>
      </c>
      <c r="G604" t="str">
        <f>_xlfn.XLOOKUP(Orders_Raw!B604,Customers_Raw!A:A,Customers_Raw!E:E)</f>
        <v>Consumer</v>
      </c>
    </row>
    <row r="605" spans="1:7">
      <c r="A605" t="s">
        <v>1499</v>
      </c>
      <c r="B605" t="s">
        <v>142</v>
      </c>
      <c r="C605" s="19">
        <v>45750</v>
      </c>
      <c r="D605" t="s">
        <v>892</v>
      </c>
      <c r="E605" t="s">
        <v>893</v>
      </c>
      <c r="F605" t="s">
        <v>890</v>
      </c>
      <c r="G605" t="str">
        <f>_xlfn.XLOOKUP(Orders_Raw!B605,Customers_Raw!A:A,Customers_Raw!E:E)</f>
        <v>Consumer</v>
      </c>
    </row>
    <row r="606" spans="1:7">
      <c r="A606" t="s">
        <v>1500</v>
      </c>
      <c r="B606" t="s">
        <v>734</v>
      </c>
      <c r="C606" s="19">
        <v>45674</v>
      </c>
      <c r="D606" t="s">
        <v>892</v>
      </c>
      <c r="E606" t="s">
        <v>885</v>
      </c>
      <c r="F606" t="s">
        <v>888</v>
      </c>
      <c r="G606" t="str">
        <f>_xlfn.XLOOKUP(Orders_Raw!B606,Customers_Raw!A:A,Customers_Raw!E:E)</f>
        <v>Consumer</v>
      </c>
    </row>
    <row r="607" spans="1:7">
      <c r="A607" t="s">
        <v>1501</v>
      </c>
      <c r="B607" t="s">
        <v>202</v>
      </c>
      <c r="C607" s="19">
        <v>45811</v>
      </c>
      <c r="D607" t="s">
        <v>899</v>
      </c>
      <c r="E607" t="s">
        <v>885</v>
      </c>
      <c r="F607" t="s">
        <v>890</v>
      </c>
      <c r="G607" t="str">
        <f>_xlfn.XLOOKUP(Orders_Raw!B607,Customers_Raw!A:A,Customers_Raw!E:E)</f>
        <v>Consumer</v>
      </c>
    </row>
    <row r="608" spans="1:7">
      <c r="A608" t="s">
        <v>1502</v>
      </c>
      <c r="B608" t="s">
        <v>815</v>
      </c>
      <c r="C608" s="19">
        <v>45985</v>
      </c>
      <c r="D608" t="s">
        <v>884</v>
      </c>
      <c r="E608" t="s">
        <v>893</v>
      </c>
      <c r="F608" t="s">
        <v>890</v>
      </c>
      <c r="G608" t="str">
        <f>_xlfn.XLOOKUP(Orders_Raw!B608,Customers_Raw!A:A,Customers_Raw!E:E)</f>
        <v>Consumer</v>
      </c>
    </row>
    <row r="609" spans="1:7">
      <c r="A609" t="s">
        <v>1503</v>
      </c>
      <c r="B609" t="s">
        <v>253</v>
      </c>
      <c r="C609" s="19">
        <v>45806</v>
      </c>
      <c r="D609" t="s">
        <v>892</v>
      </c>
      <c r="E609" t="s">
        <v>895</v>
      </c>
      <c r="F609" t="s">
        <v>897</v>
      </c>
      <c r="G609" t="str">
        <f>_xlfn.XLOOKUP(Orders_Raw!B609,Customers_Raw!A:A,Customers_Raw!E:E)</f>
        <v>Corporate</v>
      </c>
    </row>
    <row r="610" spans="1:7">
      <c r="A610" t="s">
        <v>1504</v>
      </c>
      <c r="B610" t="s">
        <v>706</v>
      </c>
      <c r="C610" s="19">
        <v>45924</v>
      </c>
      <c r="D610" t="s">
        <v>909</v>
      </c>
      <c r="E610" t="s">
        <v>885</v>
      </c>
      <c r="F610" t="s">
        <v>890</v>
      </c>
      <c r="G610" t="str">
        <f>_xlfn.XLOOKUP(Orders_Raw!B610,Customers_Raw!A:A,Customers_Raw!E:E)</f>
        <v>Consumer</v>
      </c>
    </row>
    <row r="611" spans="1:7">
      <c r="A611" t="s">
        <v>1505</v>
      </c>
      <c r="B611" t="s">
        <v>598</v>
      </c>
      <c r="C611" s="19">
        <v>45985</v>
      </c>
      <c r="D611" t="s">
        <v>892</v>
      </c>
      <c r="E611" t="s">
        <v>885</v>
      </c>
      <c r="F611" t="s">
        <v>890</v>
      </c>
      <c r="G611" t="str">
        <f>_xlfn.XLOOKUP(Orders_Raw!B611,Customers_Raw!A:A,Customers_Raw!E:E)</f>
        <v>Consumer</v>
      </c>
    </row>
    <row r="612" spans="1:7">
      <c r="A612" t="s">
        <v>1506</v>
      </c>
      <c r="B612" t="s">
        <v>100</v>
      </c>
      <c r="C612" s="19">
        <v>45763</v>
      </c>
      <c r="D612" t="s">
        <v>892</v>
      </c>
      <c r="E612" t="s">
        <v>885</v>
      </c>
      <c r="F612" t="s">
        <v>886</v>
      </c>
      <c r="G612" t="str">
        <f>_xlfn.XLOOKUP(Orders_Raw!B612,Customers_Raw!A:A,Customers_Raw!E:E)</f>
        <v>Consumer</v>
      </c>
    </row>
    <row r="613" spans="1:7">
      <c r="A613" t="s">
        <v>1507</v>
      </c>
      <c r="B613" t="s">
        <v>663</v>
      </c>
      <c r="C613" s="19">
        <v>45692</v>
      </c>
      <c r="D613" t="s">
        <v>909</v>
      </c>
      <c r="E613" t="s">
        <v>885</v>
      </c>
      <c r="F613" t="s">
        <v>886</v>
      </c>
      <c r="G613" t="str">
        <f>_xlfn.XLOOKUP(Orders_Raw!B613,Customers_Raw!A:A,Customers_Raw!E:E)</f>
        <v>Consumer</v>
      </c>
    </row>
    <row r="614" spans="1:7">
      <c r="A614" t="s">
        <v>1508</v>
      </c>
      <c r="B614" t="s">
        <v>750</v>
      </c>
      <c r="C614" s="19">
        <v>45776</v>
      </c>
      <c r="D614" t="s">
        <v>892</v>
      </c>
      <c r="E614" t="s">
        <v>893</v>
      </c>
      <c r="F614" t="s">
        <v>888</v>
      </c>
      <c r="G614" t="str">
        <f>_xlfn.XLOOKUP(Orders_Raw!B614,Customers_Raw!A:A,Customers_Raw!E:E)</f>
        <v>Consumer</v>
      </c>
    </row>
    <row r="615" spans="1:7">
      <c r="A615" t="s">
        <v>1509</v>
      </c>
      <c r="B615" t="s">
        <v>162</v>
      </c>
      <c r="C615" s="19">
        <v>45671</v>
      </c>
      <c r="D615" t="s">
        <v>892</v>
      </c>
      <c r="E615" t="s">
        <v>895</v>
      </c>
      <c r="F615" t="s">
        <v>890</v>
      </c>
      <c r="G615" t="str">
        <f>_xlfn.XLOOKUP(Orders_Raw!B615,Customers_Raw!A:A,Customers_Raw!E:E)</f>
        <v>Consumer</v>
      </c>
    </row>
    <row r="616" spans="1:7">
      <c r="A616" t="s">
        <v>1510</v>
      </c>
      <c r="B616" t="s">
        <v>465</v>
      </c>
      <c r="C616" s="19">
        <v>45671</v>
      </c>
      <c r="D616" t="s">
        <v>892</v>
      </c>
      <c r="E616" t="s">
        <v>885</v>
      </c>
      <c r="F616" t="s">
        <v>897</v>
      </c>
      <c r="G616" t="str">
        <f>_xlfn.XLOOKUP(Orders_Raw!B616,Customers_Raw!A:A,Customers_Raw!E:E)</f>
        <v>Corporate</v>
      </c>
    </row>
    <row r="617" spans="1:7">
      <c r="A617" t="s">
        <v>1511</v>
      </c>
      <c r="B617" t="s">
        <v>528</v>
      </c>
      <c r="C617" s="19">
        <v>45923</v>
      </c>
      <c r="D617" t="s">
        <v>892</v>
      </c>
      <c r="E617" t="s">
        <v>895</v>
      </c>
      <c r="F617" t="s">
        <v>888</v>
      </c>
      <c r="G617" t="str">
        <f>_xlfn.XLOOKUP(Orders_Raw!B617,Customers_Raw!A:A,Customers_Raw!E:E)</f>
        <v>Consumer</v>
      </c>
    </row>
    <row r="618" spans="1:7">
      <c r="A618" t="s">
        <v>1512</v>
      </c>
      <c r="B618" t="s">
        <v>317</v>
      </c>
      <c r="C618" s="19">
        <v>45797</v>
      </c>
      <c r="D618" t="s">
        <v>892</v>
      </c>
      <c r="E618" t="s">
        <v>885</v>
      </c>
      <c r="F618" t="s">
        <v>890</v>
      </c>
      <c r="G618" t="str">
        <f>_xlfn.XLOOKUP(Orders_Raw!B618,Customers_Raw!A:A,Customers_Raw!E:E)</f>
        <v>Consumer</v>
      </c>
    </row>
    <row r="619" spans="1:7">
      <c r="A619" t="s">
        <v>1513</v>
      </c>
      <c r="B619" t="s">
        <v>561</v>
      </c>
      <c r="C619" s="19">
        <v>45951</v>
      </c>
      <c r="D619" t="s">
        <v>892</v>
      </c>
      <c r="E619" t="s">
        <v>893</v>
      </c>
      <c r="F619" t="s">
        <v>890</v>
      </c>
      <c r="G619" t="str">
        <f>_xlfn.XLOOKUP(Orders_Raw!B619,Customers_Raw!A:A,Customers_Raw!E:E)</f>
        <v>Small Business</v>
      </c>
    </row>
    <row r="620" spans="1:7">
      <c r="A620" t="s">
        <v>1514</v>
      </c>
      <c r="B620" t="s">
        <v>355</v>
      </c>
      <c r="C620" s="19">
        <v>46021</v>
      </c>
      <c r="D620" t="s">
        <v>899</v>
      </c>
      <c r="E620" t="s">
        <v>885</v>
      </c>
      <c r="F620" t="s">
        <v>890</v>
      </c>
      <c r="G620" t="str">
        <f>_xlfn.XLOOKUP(Orders_Raw!B620,Customers_Raw!A:A,Customers_Raw!E:E)</f>
        <v>Small Business</v>
      </c>
    </row>
    <row r="621" spans="1:7">
      <c r="A621" t="s">
        <v>1515</v>
      </c>
      <c r="B621" t="s">
        <v>707</v>
      </c>
      <c r="C621" s="19">
        <v>45776</v>
      </c>
      <c r="D621" t="s">
        <v>909</v>
      </c>
      <c r="E621" t="s">
        <v>885</v>
      </c>
      <c r="F621" t="s">
        <v>897</v>
      </c>
      <c r="G621" t="str">
        <f>_xlfn.XLOOKUP(Orders_Raw!B621,Customers_Raw!A:A,Customers_Raw!E:E)</f>
        <v>Consumer</v>
      </c>
    </row>
    <row r="622" spans="1:7">
      <c r="A622" t="s">
        <v>1516</v>
      </c>
      <c r="B622" t="s">
        <v>486</v>
      </c>
      <c r="C622" s="19">
        <v>45895</v>
      </c>
      <c r="D622" t="s">
        <v>884</v>
      </c>
      <c r="E622" t="s">
        <v>893</v>
      </c>
      <c r="F622" t="s">
        <v>902</v>
      </c>
      <c r="G622" t="str">
        <f>_xlfn.XLOOKUP(Orders_Raw!B622,Customers_Raw!A:A,Customers_Raw!E:E)</f>
        <v>Corporate</v>
      </c>
    </row>
    <row r="623" spans="1:7">
      <c r="A623" t="s">
        <v>1517</v>
      </c>
      <c r="B623" t="s">
        <v>558</v>
      </c>
      <c r="C623" s="19">
        <v>45691</v>
      </c>
      <c r="D623" t="s">
        <v>892</v>
      </c>
      <c r="E623" t="s">
        <v>885</v>
      </c>
      <c r="F623" t="s">
        <v>886</v>
      </c>
      <c r="G623" t="str">
        <f>_xlfn.XLOOKUP(Orders_Raw!B623,Customers_Raw!A:A,Customers_Raw!E:E)</f>
        <v>Consumer</v>
      </c>
    </row>
    <row r="624" spans="1:7">
      <c r="A624" t="s">
        <v>1518</v>
      </c>
      <c r="B624" t="s">
        <v>627</v>
      </c>
      <c r="C624" s="19">
        <v>45826</v>
      </c>
      <c r="D624" t="s">
        <v>892</v>
      </c>
      <c r="E624" t="s">
        <v>893</v>
      </c>
      <c r="F624" t="s">
        <v>888</v>
      </c>
      <c r="G624" t="str">
        <f>_xlfn.XLOOKUP(Orders_Raw!B624,Customers_Raw!A:A,Customers_Raw!E:E)</f>
        <v>Consumer</v>
      </c>
    </row>
    <row r="625" spans="1:7">
      <c r="A625" t="s">
        <v>1519</v>
      </c>
      <c r="B625" t="s">
        <v>795</v>
      </c>
      <c r="C625" s="19">
        <v>45667</v>
      </c>
      <c r="D625" t="s">
        <v>909</v>
      </c>
      <c r="E625" t="s">
        <v>893</v>
      </c>
      <c r="F625" t="s">
        <v>888</v>
      </c>
      <c r="G625" t="str">
        <f>_xlfn.XLOOKUP(Orders_Raw!B625,Customers_Raw!A:A,Customers_Raw!E:E)</f>
        <v>Consumer</v>
      </c>
    </row>
    <row r="626" spans="1:7">
      <c r="A626" t="s">
        <v>1520</v>
      </c>
      <c r="B626" t="s">
        <v>427</v>
      </c>
      <c r="C626" s="19">
        <v>45779</v>
      </c>
      <c r="D626" t="s">
        <v>884</v>
      </c>
      <c r="E626" t="s">
        <v>885</v>
      </c>
      <c r="F626" t="s">
        <v>897</v>
      </c>
      <c r="G626" t="str">
        <f>_xlfn.XLOOKUP(Orders_Raw!B626,Customers_Raw!A:A,Customers_Raw!E:E)</f>
        <v>Consumer</v>
      </c>
    </row>
    <row r="627" spans="1:7">
      <c r="A627" t="s">
        <v>1521</v>
      </c>
      <c r="B627" t="s">
        <v>744</v>
      </c>
      <c r="C627" s="19">
        <v>45802</v>
      </c>
      <c r="D627" t="s">
        <v>892</v>
      </c>
      <c r="E627" t="s">
        <v>895</v>
      </c>
      <c r="F627" t="s">
        <v>888</v>
      </c>
      <c r="G627" t="str">
        <f>_xlfn.XLOOKUP(Orders_Raw!B627,Customers_Raw!A:A,Customers_Raw!E:E)</f>
        <v>Corporate</v>
      </c>
    </row>
    <row r="628" spans="1:7">
      <c r="A628" t="s">
        <v>1522</v>
      </c>
      <c r="B628" t="s">
        <v>869</v>
      </c>
      <c r="C628" s="19">
        <v>45880</v>
      </c>
      <c r="D628" t="s">
        <v>892</v>
      </c>
      <c r="E628" t="s">
        <v>885</v>
      </c>
      <c r="F628" t="s">
        <v>890</v>
      </c>
      <c r="G628" t="str">
        <f>_xlfn.XLOOKUP(Orders_Raw!B628,Customers_Raw!A:A,Customers_Raw!E:E)</f>
        <v>Consumer</v>
      </c>
    </row>
    <row r="629" spans="1:7">
      <c r="A629" t="s">
        <v>1523</v>
      </c>
      <c r="B629" t="s">
        <v>827</v>
      </c>
      <c r="C629" s="19">
        <v>45914</v>
      </c>
      <c r="D629" t="s">
        <v>892</v>
      </c>
      <c r="E629" t="s">
        <v>893</v>
      </c>
      <c r="F629" t="s">
        <v>897</v>
      </c>
      <c r="G629" t="str">
        <f>_xlfn.XLOOKUP(Orders_Raw!B629,Customers_Raw!A:A,Customers_Raw!E:E)</f>
        <v>Consumer</v>
      </c>
    </row>
    <row r="630" spans="1:7">
      <c r="A630" t="s">
        <v>1524</v>
      </c>
      <c r="B630" t="s">
        <v>714</v>
      </c>
      <c r="C630" s="19">
        <v>45925</v>
      </c>
      <c r="D630" t="s">
        <v>892</v>
      </c>
      <c r="E630" t="s">
        <v>885</v>
      </c>
      <c r="F630" t="s">
        <v>902</v>
      </c>
      <c r="G630" t="str">
        <f>_xlfn.XLOOKUP(Orders_Raw!B630,Customers_Raw!A:A,Customers_Raw!E:E)</f>
        <v>Consumer</v>
      </c>
    </row>
    <row r="631" spans="1:7">
      <c r="A631" t="s">
        <v>1525</v>
      </c>
      <c r="B631" t="s">
        <v>183</v>
      </c>
      <c r="C631" s="19">
        <v>46016</v>
      </c>
      <c r="D631" t="s">
        <v>892</v>
      </c>
      <c r="E631" t="s">
        <v>885</v>
      </c>
      <c r="F631" t="s">
        <v>888</v>
      </c>
      <c r="G631" t="str">
        <f>_xlfn.XLOOKUP(Orders_Raw!B631,Customers_Raw!A:A,Customers_Raw!E:E)</f>
        <v>Consumer</v>
      </c>
    </row>
    <row r="632" spans="1:7">
      <c r="A632" t="s">
        <v>1526</v>
      </c>
      <c r="B632" t="s">
        <v>194</v>
      </c>
      <c r="C632" s="19">
        <v>45661</v>
      </c>
      <c r="D632" t="s">
        <v>884</v>
      </c>
      <c r="E632" t="s">
        <v>885</v>
      </c>
      <c r="F632" t="s">
        <v>886</v>
      </c>
      <c r="G632" t="str">
        <f>_xlfn.XLOOKUP(Orders_Raw!B632,Customers_Raw!A:A,Customers_Raw!E:E)</f>
        <v>Consumer</v>
      </c>
    </row>
    <row r="633" spans="1:7">
      <c r="A633" t="s">
        <v>1527</v>
      </c>
      <c r="B633" t="s">
        <v>706</v>
      </c>
      <c r="C633" s="19">
        <v>46011</v>
      </c>
      <c r="D633" t="s">
        <v>892</v>
      </c>
      <c r="E633" t="s">
        <v>893</v>
      </c>
      <c r="F633" t="s">
        <v>888</v>
      </c>
      <c r="G633" t="str">
        <f>_xlfn.XLOOKUP(Orders_Raw!B633,Customers_Raw!A:A,Customers_Raw!E:E)</f>
        <v>Consumer</v>
      </c>
    </row>
    <row r="634" spans="1:7">
      <c r="A634" t="s">
        <v>1528</v>
      </c>
      <c r="B634" t="s">
        <v>675</v>
      </c>
      <c r="C634" s="19">
        <v>45763</v>
      </c>
      <c r="D634" t="s">
        <v>892</v>
      </c>
      <c r="E634" t="s">
        <v>893</v>
      </c>
      <c r="F634" t="s">
        <v>888</v>
      </c>
      <c r="G634" t="str">
        <f>_xlfn.XLOOKUP(Orders_Raw!B634,Customers_Raw!A:A,Customers_Raw!E:E)</f>
        <v>Corporate</v>
      </c>
    </row>
    <row r="635" spans="1:7">
      <c r="A635" t="s">
        <v>1529</v>
      </c>
      <c r="B635" t="s">
        <v>291</v>
      </c>
      <c r="C635" s="19">
        <v>45742</v>
      </c>
      <c r="D635" t="s">
        <v>892</v>
      </c>
      <c r="E635" t="s">
        <v>885</v>
      </c>
      <c r="F635" t="s">
        <v>890</v>
      </c>
      <c r="G635" t="str">
        <f>_xlfn.XLOOKUP(Orders_Raw!B635,Customers_Raw!A:A,Customers_Raw!E:E)</f>
        <v>Consumer</v>
      </c>
    </row>
    <row r="636" spans="1:7">
      <c r="A636" t="s">
        <v>1530</v>
      </c>
      <c r="B636" t="s">
        <v>781</v>
      </c>
      <c r="C636" s="19">
        <v>45871</v>
      </c>
      <c r="D636" t="s">
        <v>892</v>
      </c>
      <c r="E636" t="s">
        <v>885</v>
      </c>
      <c r="F636" t="s">
        <v>897</v>
      </c>
      <c r="G636" t="str">
        <f>_xlfn.XLOOKUP(Orders_Raw!B636,Customers_Raw!A:A,Customers_Raw!E:E)</f>
        <v>Consumer</v>
      </c>
    </row>
    <row r="637" spans="1:7">
      <c r="A637" t="s">
        <v>1531</v>
      </c>
      <c r="B637" t="s">
        <v>607</v>
      </c>
      <c r="C637" s="19">
        <v>45778</v>
      </c>
      <c r="D637" t="s">
        <v>892</v>
      </c>
      <c r="E637" t="s">
        <v>885</v>
      </c>
      <c r="F637" t="s">
        <v>886</v>
      </c>
      <c r="G637" t="str">
        <f>_xlfn.XLOOKUP(Orders_Raw!B637,Customers_Raw!A:A,Customers_Raw!E:E)</f>
        <v>Consumer</v>
      </c>
    </row>
    <row r="638" spans="1:7">
      <c r="A638" t="s">
        <v>1532</v>
      </c>
      <c r="B638" t="s">
        <v>60</v>
      </c>
      <c r="C638" s="19">
        <v>45789</v>
      </c>
      <c r="D638" t="s">
        <v>892</v>
      </c>
      <c r="E638" t="s">
        <v>893</v>
      </c>
      <c r="F638" t="s">
        <v>897</v>
      </c>
      <c r="G638" t="str">
        <f>_xlfn.XLOOKUP(Orders_Raw!B638,Customers_Raw!A:A,Customers_Raw!E:E)</f>
        <v>Corporate</v>
      </c>
    </row>
    <row r="639" spans="1:7">
      <c r="A639" t="s">
        <v>1533</v>
      </c>
      <c r="B639" t="s">
        <v>526</v>
      </c>
      <c r="C639" s="19">
        <v>45995</v>
      </c>
      <c r="D639" t="s">
        <v>892</v>
      </c>
      <c r="E639" t="s">
        <v>893</v>
      </c>
      <c r="F639" t="s">
        <v>890</v>
      </c>
      <c r="G639" t="str">
        <f>_xlfn.XLOOKUP(Orders_Raw!B639,Customers_Raw!A:A,Customers_Raw!E:E)</f>
        <v>Corporate</v>
      </c>
    </row>
    <row r="640" spans="1:7">
      <c r="A640" t="s">
        <v>1534</v>
      </c>
      <c r="B640" t="s">
        <v>788</v>
      </c>
      <c r="C640" s="19">
        <v>45854</v>
      </c>
      <c r="D640" t="s">
        <v>892</v>
      </c>
      <c r="E640" t="s">
        <v>885</v>
      </c>
      <c r="F640" t="s">
        <v>890</v>
      </c>
      <c r="G640" t="str">
        <f>_xlfn.XLOOKUP(Orders_Raw!B640,Customers_Raw!A:A,Customers_Raw!E:E)</f>
        <v>Consumer</v>
      </c>
    </row>
    <row r="641" spans="1:7">
      <c r="A641" t="s">
        <v>1535</v>
      </c>
      <c r="B641" t="s">
        <v>375</v>
      </c>
      <c r="C641" s="19">
        <v>45676</v>
      </c>
      <c r="D641" t="s">
        <v>892</v>
      </c>
      <c r="E641" t="s">
        <v>885</v>
      </c>
      <c r="F641" t="s">
        <v>897</v>
      </c>
      <c r="G641" t="str">
        <f>_xlfn.XLOOKUP(Orders_Raw!B641,Customers_Raw!A:A,Customers_Raw!E:E)</f>
        <v>Consumer</v>
      </c>
    </row>
    <row r="642" spans="1:7">
      <c r="A642" t="s">
        <v>1536</v>
      </c>
      <c r="B642" t="s">
        <v>606</v>
      </c>
      <c r="C642" s="19">
        <v>45787</v>
      </c>
      <c r="D642" t="s">
        <v>892</v>
      </c>
      <c r="E642" t="s">
        <v>893</v>
      </c>
      <c r="F642" t="s">
        <v>888</v>
      </c>
      <c r="G642" t="str">
        <f>_xlfn.XLOOKUP(Orders_Raw!B642,Customers_Raw!A:A,Customers_Raw!E:E)</f>
        <v>Consumer</v>
      </c>
    </row>
    <row r="643" spans="1:7">
      <c r="A643" t="s">
        <v>1537</v>
      </c>
      <c r="B643" t="s">
        <v>704</v>
      </c>
      <c r="C643" s="19">
        <v>45669</v>
      </c>
      <c r="D643" t="s">
        <v>892</v>
      </c>
      <c r="E643" t="s">
        <v>885</v>
      </c>
      <c r="F643" t="s">
        <v>888</v>
      </c>
      <c r="G643" t="str">
        <f>_xlfn.XLOOKUP(Orders_Raw!B643,Customers_Raw!A:A,Customers_Raw!E:E)</f>
        <v>Corporate</v>
      </c>
    </row>
    <row r="644" spans="1:7">
      <c r="A644" t="s">
        <v>1538</v>
      </c>
      <c r="B644" t="s">
        <v>872</v>
      </c>
      <c r="C644" s="19">
        <v>45738</v>
      </c>
      <c r="D644" t="s">
        <v>884</v>
      </c>
      <c r="E644" t="s">
        <v>885</v>
      </c>
      <c r="F644" t="s">
        <v>902</v>
      </c>
      <c r="G644" t="str">
        <f>_xlfn.XLOOKUP(Orders_Raw!B644,Customers_Raw!A:A,Customers_Raw!E:E)</f>
        <v>Corporate</v>
      </c>
    </row>
    <row r="645" spans="1:7">
      <c r="A645" t="s">
        <v>1539</v>
      </c>
      <c r="B645" t="s">
        <v>332</v>
      </c>
      <c r="C645" s="19">
        <v>45987</v>
      </c>
      <c r="D645" t="s">
        <v>892</v>
      </c>
      <c r="E645" t="s">
        <v>885</v>
      </c>
      <c r="F645" t="s">
        <v>897</v>
      </c>
      <c r="G645" t="str">
        <f>_xlfn.XLOOKUP(Orders_Raw!B645,Customers_Raw!A:A,Customers_Raw!E:E)</f>
        <v>Consumer</v>
      </c>
    </row>
    <row r="646" spans="1:7">
      <c r="A646" t="s">
        <v>1540</v>
      </c>
      <c r="B646" t="s">
        <v>382</v>
      </c>
      <c r="C646" s="19">
        <v>46011</v>
      </c>
      <c r="D646" t="s">
        <v>884</v>
      </c>
      <c r="E646" t="s">
        <v>885</v>
      </c>
      <c r="F646" t="s">
        <v>888</v>
      </c>
      <c r="G646" t="str">
        <f>_xlfn.XLOOKUP(Orders_Raw!B646,Customers_Raw!A:A,Customers_Raw!E:E)</f>
        <v>Small Business</v>
      </c>
    </row>
    <row r="647" spans="1:7">
      <c r="A647" t="s">
        <v>1541</v>
      </c>
      <c r="B647" t="s">
        <v>765</v>
      </c>
      <c r="C647" s="19">
        <v>45919</v>
      </c>
      <c r="D647" t="s">
        <v>892</v>
      </c>
      <c r="E647" t="s">
        <v>893</v>
      </c>
      <c r="F647" t="s">
        <v>890</v>
      </c>
      <c r="G647" t="str">
        <f>_xlfn.XLOOKUP(Orders_Raw!B647,Customers_Raw!A:A,Customers_Raw!E:E)</f>
        <v>Small Business</v>
      </c>
    </row>
    <row r="648" spans="1:7">
      <c r="A648" t="s">
        <v>1542</v>
      </c>
      <c r="B648" t="s">
        <v>724</v>
      </c>
      <c r="C648" s="19">
        <v>45782</v>
      </c>
      <c r="D648" t="s">
        <v>884</v>
      </c>
      <c r="E648" t="s">
        <v>893</v>
      </c>
      <c r="F648" t="s">
        <v>890</v>
      </c>
      <c r="G648" t="str">
        <f>_xlfn.XLOOKUP(Orders_Raw!B648,Customers_Raw!A:A,Customers_Raw!E:E)</f>
        <v>Consumer</v>
      </c>
    </row>
    <row r="649" spans="1:7">
      <c r="A649" t="s">
        <v>1543</v>
      </c>
      <c r="B649" t="s">
        <v>245</v>
      </c>
      <c r="C649" s="19">
        <v>45964</v>
      </c>
      <c r="D649" t="s">
        <v>884</v>
      </c>
      <c r="E649" t="s">
        <v>885</v>
      </c>
      <c r="F649" t="s">
        <v>897</v>
      </c>
      <c r="G649" t="str">
        <f>_xlfn.XLOOKUP(Orders_Raw!B649,Customers_Raw!A:A,Customers_Raw!E:E)</f>
        <v>Corporate</v>
      </c>
    </row>
    <row r="650" spans="1:7">
      <c r="A650" t="s">
        <v>1544</v>
      </c>
      <c r="B650" t="s">
        <v>224</v>
      </c>
      <c r="C650" s="19">
        <v>45924</v>
      </c>
      <c r="D650" t="s">
        <v>892</v>
      </c>
      <c r="E650" t="s">
        <v>893</v>
      </c>
      <c r="F650" t="s">
        <v>886</v>
      </c>
      <c r="G650" t="str">
        <f>_xlfn.XLOOKUP(Orders_Raw!B650,Customers_Raw!A:A,Customers_Raw!E:E)</f>
        <v>Consumer</v>
      </c>
    </row>
    <row r="651" spans="1:7">
      <c r="A651" t="s">
        <v>1545</v>
      </c>
      <c r="B651" t="s">
        <v>36</v>
      </c>
      <c r="C651" s="19">
        <v>45797</v>
      </c>
      <c r="D651" t="s">
        <v>892</v>
      </c>
      <c r="E651" t="s">
        <v>885</v>
      </c>
      <c r="F651" t="s">
        <v>897</v>
      </c>
      <c r="G651" t="str">
        <f>_xlfn.XLOOKUP(Orders_Raw!B651,Customers_Raw!A:A,Customers_Raw!E:E)</f>
        <v>Consumer</v>
      </c>
    </row>
    <row r="652" spans="1:7">
      <c r="A652" t="s">
        <v>1546</v>
      </c>
      <c r="B652" t="s">
        <v>249</v>
      </c>
      <c r="C652" s="19">
        <v>45986</v>
      </c>
      <c r="D652" t="s">
        <v>892</v>
      </c>
      <c r="E652" t="s">
        <v>895</v>
      </c>
      <c r="F652" t="s">
        <v>888</v>
      </c>
      <c r="G652" t="str">
        <f>_xlfn.XLOOKUP(Orders_Raw!B652,Customers_Raw!A:A,Customers_Raw!E:E)</f>
        <v>Corporate</v>
      </c>
    </row>
    <row r="653" spans="1:7">
      <c r="A653" t="s">
        <v>1547</v>
      </c>
      <c r="B653" t="s">
        <v>838</v>
      </c>
      <c r="C653" s="19">
        <v>45659</v>
      </c>
      <c r="D653" t="s">
        <v>909</v>
      </c>
      <c r="E653" t="s">
        <v>893</v>
      </c>
      <c r="F653" t="s">
        <v>890</v>
      </c>
      <c r="G653" t="str">
        <f>_xlfn.XLOOKUP(Orders_Raw!B653,Customers_Raw!A:A,Customers_Raw!E:E)</f>
        <v>Corporate</v>
      </c>
    </row>
    <row r="654" spans="1:7">
      <c r="A654" t="s">
        <v>1548</v>
      </c>
      <c r="B654" t="s">
        <v>552</v>
      </c>
      <c r="C654" s="19">
        <v>45665</v>
      </c>
      <c r="D654" t="s">
        <v>892</v>
      </c>
      <c r="E654" t="s">
        <v>893</v>
      </c>
      <c r="F654" t="s">
        <v>902</v>
      </c>
      <c r="G654" t="str">
        <f>_xlfn.XLOOKUP(Orders_Raw!B654,Customers_Raw!A:A,Customers_Raw!E:E)</f>
        <v>Corporate</v>
      </c>
    </row>
    <row r="655" spans="1:7">
      <c r="A655" t="s">
        <v>1549</v>
      </c>
      <c r="B655" t="s">
        <v>486</v>
      </c>
      <c r="C655" s="19">
        <v>45907</v>
      </c>
      <c r="D655" t="s">
        <v>892</v>
      </c>
      <c r="E655" t="s">
        <v>885</v>
      </c>
      <c r="F655" t="s">
        <v>902</v>
      </c>
      <c r="G655" t="str">
        <f>_xlfn.XLOOKUP(Orders_Raw!B655,Customers_Raw!A:A,Customers_Raw!E:E)</f>
        <v>Corporate</v>
      </c>
    </row>
    <row r="656" spans="1:7">
      <c r="A656" t="s">
        <v>1550</v>
      </c>
      <c r="B656" t="s">
        <v>272</v>
      </c>
      <c r="C656" s="19">
        <v>45796</v>
      </c>
      <c r="D656" t="s">
        <v>892</v>
      </c>
      <c r="E656" t="s">
        <v>885</v>
      </c>
      <c r="F656" t="s">
        <v>888</v>
      </c>
      <c r="G656" t="str">
        <f>_xlfn.XLOOKUP(Orders_Raw!B656,Customers_Raw!A:A,Customers_Raw!E:E)</f>
        <v>Consumer</v>
      </c>
    </row>
    <row r="657" spans="1:7">
      <c r="A657" t="s">
        <v>1551</v>
      </c>
      <c r="B657" t="s">
        <v>642</v>
      </c>
      <c r="C657" s="19">
        <v>45781</v>
      </c>
      <c r="D657" t="s">
        <v>884</v>
      </c>
      <c r="E657" t="s">
        <v>893</v>
      </c>
      <c r="F657" t="s">
        <v>890</v>
      </c>
      <c r="G657" t="str">
        <f>_xlfn.XLOOKUP(Orders_Raw!B657,Customers_Raw!A:A,Customers_Raw!E:E)</f>
        <v>Corporate</v>
      </c>
    </row>
    <row r="658" spans="1:7">
      <c r="A658" t="s">
        <v>1552</v>
      </c>
      <c r="B658" t="s">
        <v>198</v>
      </c>
      <c r="C658" s="19">
        <v>45966</v>
      </c>
      <c r="D658" t="s">
        <v>892</v>
      </c>
      <c r="E658" t="s">
        <v>893</v>
      </c>
      <c r="F658" t="s">
        <v>888</v>
      </c>
      <c r="G658" t="str">
        <f>_xlfn.XLOOKUP(Orders_Raw!B658,Customers_Raw!A:A,Customers_Raw!E:E)</f>
        <v>Consumer</v>
      </c>
    </row>
    <row r="659" spans="1:7">
      <c r="A659" t="s">
        <v>1553</v>
      </c>
      <c r="B659" t="s">
        <v>786</v>
      </c>
      <c r="C659" s="19">
        <v>45885</v>
      </c>
      <c r="D659" t="s">
        <v>892</v>
      </c>
      <c r="E659" t="s">
        <v>885</v>
      </c>
      <c r="F659" t="s">
        <v>902</v>
      </c>
      <c r="G659" t="str">
        <f>_xlfn.XLOOKUP(Orders_Raw!B659,Customers_Raw!A:A,Customers_Raw!E:E)</f>
        <v>Consumer</v>
      </c>
    </row>
    <row r="660" spans="1:7">
      <c r="A660" t="s">
        <v>1554</v>
      </c>
      <c r="B660" t="s">
        <v>843</v>
      </c>
      <c r="C660" s="19">
        <v>45667</v>
      </c>
      <c r="D660" t="s">
        <v>892</v>
      </c>
      <c r="E660" t="s">
        <v>895</v>
      </c>
      <c r="F660" t="s">
        <v>897</v>
      </c>
      <c r="G660" t="str">
        <f>_xlfn.XLOOKUP(Orders_Raw!B660,Customers_Raw!A:A,Customers_Raw!E:E)</f>
        <v>Small Business</v>
      </c>
    </row>
    <row r="661" spans="1:7">
      <c r="A661" t="s">
        <v>1555</v>
      </c>
      <c r="B661" t="s">
        <v>146</v>
      </c>
      <c r="C661" s="19">
        <v>45869</v>
      </c>
      <c r="D661" t="s">
        <v>892</v>
      </c>
      <c r="E661" t="s">
        <v>895</v>
      </c>
      <c r="F661" t="s">
        <v>897</v>
      </c>
      <c r="G661" t="str">
        <f>_xlfn.XLOOKUP(Orders_Raw!B661,Customers_Raw!A:A,Customers_Raw!E:E)</f>
        <v>Small Business</v>
      </c>
    </row>
    <row r="662" spans="1:7">
      <c r="A662" t="s">
        <v>1556</v>
      </c>
      <c r="B662" t="s">
        <v>234</v>
      </c>
      <c r="C662" s="19">
        <v>45769</v>
      </c>
      <c r="D662" t="s">
        <v>892</v>
      </c>
      <c r="E662" t="s">
        <v>893</v>
      </c>
      <c r="F662" t="s">
        <v>890</v>
      </c>
      <c r="G662" t="str">
        <f>_xlfn.XLOOKUP(Orders_Raw!B662,Customers_Raw!A:A,Customers_Raw!E:E)</f>
        <v>Consumer</v>
      </c>
    </row>
    <row r="663" spans="1:7">
      <c r="A663" t="s">
        <v>1557</v>
      </c>
      <c r="B663" t="s">
        <v>130</v>
      </c>
      <c r="C663" s="19">
        <v>45665</v>
      </c>
      <c r="D663" t="s">
        <v>892</v>
      </c>
      <c r="E663" t="s">
        <v>895</v>
      </c>
      <c r="F663" t="s">
        <v>890</v>
      </c>
      <c r="G663" t="str">
        <f>_xlfn.XLOOKUP(Orders_Raw!B663,Customers_Raw!A:A,Customers_Raw!E:E)</f>
        <v>Consumer</v>
      </c>
    </row>
    <row r="664" spans="1:7">
      <c r="A664" t="s">
        <v>1558</v>
      </c>
      <c r="B664" t="s">
        <v>81</v>
      </c>
      <c r="C664" s="19">
        <v>45949</v>
      </c>
      <c r="D664" t="s">
        <v>892</v>
      </c>
      <c r="E664" t="s">
        <v>885</v>
      </c>
      <c r="F664" t="s">
        <v>890</v>
      </c>
      <c r="G664" t="str">
        <f>_xlfn.XLOOKUP(Orders_Raw!B664,Customers_Raw!A:A,Customers_Raw!E:E)</f>
        <v>Consumer</v>
      </c>
    </row>
    <row r="665" spans="1:7">
      <c r="A665" t="s">
        <v>1559</v>
      </c>
      <c r="B665" t="s">
        <v>533</v>
      </c>
      <c r="C665" s="19">
        <v>46019</v>
      </c>
      <c r="D665" t="s">
        <v>884</v>
      </c>
      <c r="E665" t="s">
        <v>885</v>
      </c>
      <c r="F665" t="s">
        <v>902</v>
      </c>
      <c r="G665" t="str">
        <f>_xlfn.XLOOKUP(Orders_Raw!B665,Customers_Raw!A:A,Customers_Raw!E:E)</f>
        <v>Corporate</v>
      </c>
    </row>
    <row r="666" spans="1:7">
      <c r="A666" t="s">
        <v>1560</v>
      </c>
      <c r="B666" t="s">
        <v>114</v>
      </c>
      <c r="C666" s="19">
        <v>45910</v>
      </c>
      <c r="D666" t="s">
        <v>892</v>
      </c>
      <c r="E666" t="s">
        <v>885</v>
      </c>
      <c r="F666" t="s">
        <v>888</v>
      </c>
      <c r="G666" t="str">
        <f>_xlfn.XLOOKUP(Orders_Raw!B666,Customers_Raw!A:A,Customers_Raw!E:E)</f>
        <v>Corporate</v>
      </c>
    </row>
    <row r="667" spans="1:7">
      <c r="A667" t="s">
        <v>1561</v>
      </c>
      <c r="B667" t="s">
        <v>752</v>
      </c>
      <c r="C667" s="19">
        <v>45671</v>
      </c>
      <c r="D667" t="s">
        <v>892</v>
      </c>
      <c r="E667" t="s">
        <v>893</v>
      </c>
      <c r="F667" t="s">
        <v>886</v>
      </c>
      <c r="G667" t="str">
        <f>_xlfn.XLOOKUP(Orders_Raw!B667,Customers_Raw!A:A,Customers_Raw!E:E)</f>
        <v>Consumer</v>
      </c>
    </row>
    <row r="668" spans="1:7">
      <c r="A668" t="s">
        <v>1562</v>
      </c>
      <c r="B668" t="s">
        <v>54</v>
      </c>
      <c r="C668" s="19">
        <v>45897</v>
      </c>
      <c r="D668" t="s">
        <v>892</v>
      </c>
      <c r="E668" t="s">
        <v>885</v>
      </c>
      <c r="F668" t="s">
        <v>890</v>
      </c>
      <c r="G668" t="str">
        <f>_xlfn.XLOOKUP(Orders_Raw!B668,Customers_Raw!A:A,Customers_Raw!E:E)</f>
        <v>Corporate</v>
      </c>
    </row>
    <row r="669" spans="1:7">
      <c r="A669" t="s">
        <v>1563</v>
      </c>
      <c r="B669" t="s">
        <v>361</v>
      </c>
      <c r="C669" s="19">
        <v>45899</v>
      </c>
      <c r="D669" t="s">
        <v>892</v>
      </c>
      <c r="E669" t="s">
        <v>895</v>
      </c>
      <c r="F669" t="s">
        <v>902</v>
      </c>
      <c r="G669" t="str">
        <f>_xlfn.XLOOKUP(Orders_Raw!B669,Customers_Raw!A:A,Customers_Raw!E:E)</f>
        <v>Corporate</v>
      </c>
    </row>
    <row r="670" spans="1:7">
      <c r="A670" t="s">
        <v>1564</v>
      </c>
      <c r="B670" t="s">
        <v>703</v>
      </c>
      <c r="C670" s="19">
        <v>45999</v>
      </c>
      <c r="D670" t="s">
        <v>892</v>
      </c>
      <c r="E670" t="s">
        <v>885</v>
      </c>
      <c r="F670" t="s">
        <v>886</v>
      </c>
      <c r="G670" t="str">
        <f>_xlfn.XLOOKUP(Orders_Raw!B670,Customers_Raw!A:A,Customers_Raw!E:E)</f>
        <v>Consumer</v>
      </c>
    </row>
    <row r="671" spans="1:7">
      <c r="A671" t="s">
        <v>1565</v>
      </c>
      <c r="B671" t="s">
        <v>831</v>
      </c>
      <c r="C671" s="19">
        <v>45806</v>
      </c>
      <c r="D671" t="s">
        <v>892</v>
      </c>
      <c r="E671" t="s">
        <v>885</v>
      </c>
      <c r="F671" t="s">
        <v>890</v>
      </c>
      <c r="G671" t="str">
        <f>_xlfn.XLOOKUP(Orders_Raw!B671,Customers_Raw!A:A,Customers_Raw!E:E)</f>
        <v>Consumer</v>
      </c>
    </row>
    <row r="672" spans="1:7">
      <c r="A672" t="s">
        <v>1566</v>
      </c>
      <c r="B672" t="s">
        <v>706</v>
      </c>
      <c r="C672" s="19">
        <v>45893</v>
      </c>
      <c r="D672" t="s">
        <v>892</v>
      </c>
      <c r="E672" t="s">
        <v>895</v>
      </c>
      <c r="F672" t="s">
        <v>902</v>
      </c>
      <c r="G672" t="str">
        <f>_xlfn.XLOOKUP(Orders_Raw!B672,Customers_Raw!A:A,Customers_Raw!E:E)</f>
        <v>Consumer</v>
      </c>
    </row>
    <row r="673" spans="1:7">
      <c r="A673" t="s">
        <v>1567</v>
      </c>
      <c r="B673" t="s">
        <v>495</v>
      </c>
      <c r="C673" s="19">
        <v>45963</v>
      </c>
      <c r="D673" t="s">
        <v>892</v>
      </c>
      <c r="E673" t="s">
        <v>885</v>
      </c>
      <c r="F673" t="s">
        <v>890</v>
      </c>
      <c r="G673" t="str">
        <f>_xlfn.XLOOKUP(Orders_Raw!B673,Customers_Raw!A:A,Customers_Raw!E:E)</f>
        <v>Consumer</v>
      </c>
    </row>
    <row r="674" spans="1:7">
      <c r="A674" t="s">
        <v>1568</v>
      </c>
      <c r="B674" t="s">
        <v>273</v>
      </c>
      <c r="C674" s="19">
        <v>45824</v>
      </c>
      <c r="D674" t="s">
        <v>892</v>
      </c>
      <c r="E674" t="s">
        <v>885</v>
      </c>
      <c r="F674" t="s">
        <v>890</v>
      </c>
      <c r="G674" t="str">
        <f>_xlfn.XLOOKUP(Orders_Raw!B674,Customers_Raw!A:A,Customers_Raw!E:E)</f>
        <v>Consumer</v>
      </c>
    </row>
    <row r="675" spans="1:7">
      <c r="A675" t="s">
        <v>1569</v>
      </c>
      <c r="B675" t="s">
        <v>173</v>
      </c>
      <c r="C675" s="19">
        <v>45677</v>
      </c>
      <c r="D675" t="s">
        <v>909</v>
      </c>
      <c r="E675" t="s">
        <v>893</v>
      </c>
      <c r="F675" t="s">
        <v>890</v>
      </c>
      <c r="G675" t="str">
        <f>_xlfn.XLOOKUP(Orders_Raw!B675,Customers_Raw!A:A,Customers_Raw!E:E)</f>
        <v>Consumer</v>
      </c>
    </row>
    <row r="676" spans="1:7">
      <c r="A676" t="s">
        <v>1570</v>
      </c>
      <c r="B676" t="s">
        <v>628</v>
      </c>
      <c r="C676" s="19">
        <v>45873</v>
      </c>
      <c r="D676" t="s">
        <v>892</v>
      </c>
      <c r="E676" t="s">
        <v>885</v>
      </c>
      <c r="F676" t="s">
        <v>902</v>
      </c>
      <c r="G676" t="str">
        <f>_xlfn.XLOOKUP(Orders_Raw!B676,Customers_Raw!A:A,Customers_Raw!E:E)</f>
        <v>Consumer</v>
      </c>
    </row>
    <row r="677" spans="1:7">
      <c r="A677" t="s">
        <v>1571</v>
      </c>
      <c r="B677" t="s">
        <v>868</v>
      </c>
      <c r="C677" s="19">
        <v>46000</v>
      </c>
      <c r="D677" t="s">
        <v>909</v>
      </c>
      <c r="E677" t="s">
        <v>885</v>
      </c>
      <c r="F677" t="s">
        <v>902</v>
      </c>
      <c r="G677" t="str">
        <f>_xlfn.XLOOKUP(Orders_Raw!B677,Customers_Raw!A:A,Customers_Raw!E:E)</f>
        <v>Corporate</v>
      </c>
    </row>
    <row r="678" spans="1:7">
      <c r="A678" t="s">
        <v>1572</v>
      </c>
      <c r="B678" t="s">
        <v>389</v>
      </c>
      <c r="C678" s="19">
        <v>45792</v>
      </c>
      <c r="D678" t="s">
        <v>892</v>
      </c>
      <c r="E678" t="s">
        <v>885</v>
      </c>
      <c r="F678" t="s">
        <v>888</v>
      </c>
      <c r="G678" t="str">
        <f>_xlfn.XLOOKUP(Orders_Raw!B678,Customers_Raw!A:A,Customers_Raw!E:E)</f>
        <v>Consumer</v>
      </c>
    </row>
    <row r="679" spans="1:7">
      <c r="A679" t="s">
        <v>1573</v>
      </c>
      <c r="B679" t="s">
        <v>796</v>
      </c>
      <c r="C679" s="19">
        <v>45786</v>
      </c>
      <c r="D679" t="s">
        <v>892</v>
      </c>
      <c r="E679" t="s">
        <v>893</v>
      </c>
      <c r="F679" t="s">
        <v>897</v>
      </c>
      <c r="G679" t="str">
        <f>_xlfn.XLOOKUP(Orders_Raw!B679,Customers_Raw!A:A,Customers_Raw!E:E)</f>
        <v>Corporate</v>
      </c>
    </row>
    <row r="680" spans="1:7">
      <c r="A680" t="s">
        <v>1574</v>
      </c>
      <c r="B680" t="s">
        <v>389</v>
      </c>
      <c r="C680" s="19">
        <v>45951</v>
      </c>
      <c r="D680" t="s">
        <v>892</v>
      </c>
      <c r="E680" t="s">
        <v>895</v>
      </c>
      <c r="F680" t="s">
        <v>897</v>
      </c>
      <c r="G680" t="str">
        <f>_xlfn.XLOOKUP(Orders_Raw!B680,Customers_Raw!A:A,Customers_Raw!E:E)</f>
        <v>Consumer</v>
      </c>
    </row>
    <row r="681" spans="1:7">
      <c r="A681" t="s">
        <v>1575</v>
      </c>
      <c r="B681" t="s">
        <v>644</v>
      </c>
      <c r="C681" s="19">
        <v>45903</v>
      </c>
      <c r="D681" t="s">
        <v>884</v>
      </c>
      <c r="E681" t="s">
        <v>895</v>
      </c>
      <c r="F681" t="s">
        <v>886</v>
      </c>
      <c r="G681" t="str">
        <f>_xlfn.XLOOKUP(Orders_Raw!B681,Customers_Raw!A:A,Customers_Raw!E:E)</f>
        <v>Corporate</v>
      </c>
    </row>
    <row r="682" spans="1:7">
      <c r="A682" t="s">
        <v>1576</v>
      </c>
      <c r="B682" t="s">
        <v>253</v>
      </c>
      <c r="C682" s="19">
        <v>45846</v>
      </c>
      <c r="D682" t="s">
        <v>892</v>
      </c>
      <c r="E682" t="s">
        <v>885</v>
      </c>
      <c r="F682" t="s">
        <v>890</v>
      </c>
      <c r="G682" t="str">
        <f>_xlfn.XLOOKUP(Orders_Raw!B682,Customers_Raw!A:A,Customers_Raw!E:E)</f>
        <v>Corporate</v>
      </c>
    </row>
    <row r="683" spans="1:7">
      <c r="A683" t="s">
        <v>1577</v>
      </c>
      <c r="B683" t="s">
        <v>737</v>
      </c>
      <c r="C683" s="19">
        <v>45701</v>
      </c>
      <c r="D683" t="s">
        <v>892</v>
      </c>
      <c r="E683" t="s">
        <v>885</v>
      </c>
      <c r="F683" t="s">
        <v>888</v>
      </c>
      <c r="G683" t="str">
        <f>_xlfn.XLOOKUP(Orders_Raw!B683,Customers_Raw!A:A,Customers_Raw!E:E)</f>
        <v>Consumer</v>
      </c>
    </row>
    <row r="684" spans="1:7">
      <c r="A684" t="s">
        <v>1578</v>
      </c>
      <c r="B684" t="s">
        <v>646</v>
      </c>
      <c r="C684" s="19">
        <v>45743</v>
      </c>
      <c r="D684" t="s">
        <v>892</v>
      </c>
      <c r="E684" t="s">
        <v>893</v>
      </c>
      <c r="F684" t="s">
        <v>897</v>
      </c>
      <c r="G684" t="str">
        <f>_xlfn.XLOOKUP(Orders_Raw!B684,Customers_Raw!A:A,Customers_Raw!E:E)</f>
        <v>Consumer</v>
      </c>
    </row>
    <row r="685" spans="1:7">
      <c r="A685" t="s">
        <v>1579</v>
      </c>
      <c r="B685" t="s">
        <v>73</v>
      </c>
      <c r="C685" s="19">
        <v>45701</v>
      </c>
      <c r="D685" t="s">
        <v>892</v>
      </c>
      <c r="E685" t="s">
        <v>895</v>
      </c>
      <c r="F685" t="s">
        <v>890</v>
      </c>
      <c r="G685" t="str">
        <f>_xlfn.XLOOKUP(Orders_Raw!B685,Customers_Raw!A:A,Customers_Raw!E:E)</f>
        <v>Consumer</v>
      </c>
    </row>
    <row r="686" spans="1:7">
      <c r="A686" t="s">
        <v>1580</v>
      </c>
      <c r="B686" t="s">
        <v>560</v>
      </c>
      <c r="C686" s="19">
        <v>45987</v>
      </c>
      <c r="D686" t="s">
        <v>892</v>
      </c>
      <c r="E686" t="s">
        <v>885</v>
      </c>
      <c r="F686" t="s">
        <v>888</v>
      </c>
      <c r="G686" t="str">
        <f>_xlfn.XLOOKUP(Orders_Raw!B686,Customers_Raw!A:A,Customers_Raw!E:E)</f>
        <v>Corporate</v>
      </c>
    </row>
    <row r="687" spans="1:7">
      <c r="A687" t="s">
        <v>1581</v>
      </c>
      <c r="B687" t="s">
        <v>589</v>
      </c>
      <c r="C687" s="19">
        <v>45802</v>
      </c>
      <c r="D687" t="s">
        <v>892</v>
      </c>
      <c r="E687" t="s">
        <v>885</v>
      </c>
      <c r="F687" t="s">
        <v>897</v>
      </c>
      <c r="G687" t="str">
        <f>_xlfn.XLOOKUP(Orders_Raw!B687,Customers_Raw!A:A,Customers_Raw!E:E)</f>
        <v>Corporate</v>
      </c>
    </row>
    <row r="688" spans="1:7">
      <c r="A688" t="s">
        <v>1582</v>
      </c>
      <c r="B688" t="s">
        <v>843</v>
      </c>
      <c r="C688" s="19">
        <v>45708</v>
      </c>
      <c r="D688" t="s">
        <v>892</v>
      </c>
      <c r="E688" t="s">
        <v>893</v>
      </c>
      <c r="F688" t="s">
        <v>890</v>
      </c>
      <c r="G688" t="str">
        <f>_xlfn.XLOOKUP(Orders_Raw!B688,Customers_Raw!A:A,Customers_Raw!E:E)</f>
        <v>Small Business</v>
      </c>
    </row>
    <row r="689" spans="1:7">
      <c r="A689" t="s">
        <v>1583</v>
      </c>
      <c r="B689" t="s">
        <v>630</v>
      </c>
      <c r="C689" s="19">
        <v>45899</v>
      </c>
      <c r="D689" t="s">
        <v>884</v>
      </c>
      <c r="E689" t="s">
        <v>895</v>
      </c>
      <c r="F689" t="s">
        <v>902</v>
      </c>
      <c r="G689" t="str">
        <f>_xlfn.XLOOKUP(Orders_Raw!B689,Customers_Raw!A:A,Customers_Raw!E:E)</f>
        <v>Consumer</v>
      </c>
    </row>
    <row r="690" spans="1:7">
      <c r="A690" t="s">
        <v>1584</v>
      </c>
      <c r="B690" t="s">
        <v>393</v>
      </c>
      <c r="C690" s="19">
        <v>45951</v>
      </c>
      <c r="D690" t="s">
        <v>892</v>
      </c>
      <c r="E690" t="s">
        <v>885</v>
      </c>
      <c r="F690" t="s">
        <v>890</v>
      </c>
      <c r="G690" t="str">
        <f>_xlfn.XLOOKUP(Orders_Raw!B690,Customers_Raw!A:A,Customers_Raw!E:E)</f>
        <v>Consumer</v>
      </c>
    </row>
    <row r="691" spans="1:7">
      <c r="A691" t="s">
        <v>1585</v>
      </c>
      <c r="B691" t="s">
        <v>848</v>
      </c>
      <c r="C691" s="19">
        <v>45708</v>
      </c>
      <c r="D691" t="s">
        <v>892</v>
      </c>
      <c r="E691" t="s">
        <v>885</v>
      </c>
      <c r="F691" t="s">
        <v>902</v>
      </c>
      <c r="G691" t="str">
        <f>_xlfn.XLOOKUP(Orders_Raw!B691,Customers_Raw!A:A,Customers_Raw!E:E)</f>
        <v>Consumer</v>
      </c>
    </row>
    <row r="692" spans="1:7">
      <c r="A692" t="s">
        <v>1586</v>
      </c>
      <c r="B692" t="s">
        <v>369</v>
      </c>
      <c r="C692" s="19">
        <v>45923</v>
      </c>
      <c r="D692" t="s">
        <v>892</v>
      </c>
      <c r="E692" t="s">
        <v>885</v>
      </c>
      <c r="F692" t="s">
        <v>890</v>
      </c>
      <c r="G692" t="str">
        <f>_xlfn.XLOOKUP(Orders_Raw!B692,Customers_Raw!A:A,Customers_Raw!E:E)</f>
        <v>Small Business</v>
      </c>
    </row>
    <row r="693" spans="1:7">
      <c r="A693" t="s">
        <v>1587</v>
      </c>
      <c r="B693" t="s">
        <v>49</v>
      </c>
      <c r="C693" s="19">
        <v>45777</v>
      </c>
      <c r="D693" t="s">
        <v>884</v>
      </c>
      <c r="E693" t="s">
        <v>885</v>
      </c>
      <c r="F693" t="s">
        <v>890</v>
      </c>
      <c r="G693" t="str">
        <f>_xlfn.XLOOKUP(Orders_Raw!B693,Customers_Raw!A:A,Customers_Raw!E:E)</f>
        <v>Corporate</v>
      </c>
    </row>
    <row r="694" spans="1:7">
      <c r="A694" t="s">
        <v>1588</v>
      </c>
      <c r="B694" t="s">
        <v>539</v>
      </c>
      <c r="C694" s="19">
        <v>45857</v>
      </c>
      <c r="D694" t="s">
        <v>909</v>
      </c>
      <c r="E694" t="s">
        <v>893</v>
      </c>
      <c r="F694" t="s">
        <v>890</v>
      </c>
      <c r="G694" t="str">
        <f>_xlfn.XLOOKUP(Orders_Raw!B694,Customers_Raw!A:A,Customers_Raw!E:E)</f>
        <v>Corporate</v>
      </c>
    </row>
    <row r="695" spans="1:7">
      <c r="A695" t="s">
        <v>1589</v>
      </c>
      <c r="B695" t="s">
        <v>787</v>
      </c>
      <c r="C695" s="19">
        <v>45905</v>
      </c>
      <c r="D695" t="s">
        <v>899</v>
      </c>
      <c r="E695" t="s">
        <v>893</v>
      </c>
      <c r="F695" t="s">
        <v>886</v>
      </c>
      <c r="G695" t="str">
        <f>_xlfn.XLOOKUP(Orders_Raw!B695,Customers_Raw!A:A,Customers_Raw!E:E)</f>
        <v>Small Business</v>
      </c>
    </row>
    <row r="696" spans="1:7">
      <c r="A696" t="s">
        <v>1590</v>
      </c>
      <c r="B696" t="s">
        <v>844</v>
      </c>
      <c r="C696" s="19">
        <v>45727</v>
      </c>
      <c r="D696" t="s">
        <v>892</v>
      </c>
      <c r="E696" t="s">
        <v>893</v>
      </c>
      <c r="F696" t="s">
        <v>886</v>
      </c>
      <c r="G696" t="str">
        <f>_xlfn.XLOOKUP(Orders_Raw!B696,Customers_Raw!A:A,Customers_Raw!E:E)</f>
        <v>Consumer</v>
      </c>
    </row>
    <row r="697" spans="1:7">
      <c r="A697" t="s">
        <v>1591</v>
      </c>
      <c r="B697" t="s">
        <v>544</v>
      </c>
      <c r="C697" s="19">
        <v>45998</v>
      </c>
      <c r="D697" t="s">
        <v>884</v>
      </c>
      <c r="E697" t="s">
        <v>885</v>
      </c>
      <c r="F697" t="s">
        <v>890</v>
      </c>
      <c r="G697" t="str">
        <f>_xlfn.XLOOKUP(Orders_Raw!B697,Customers_Raw!A:A,Customers_Raw!E:E)</f>
        <v>Consumer</v>
      </c>
    </row>
    <row r="698" spans="1:7">
      <c r="A698" t="s">
        <v>1592</v>
      </c>
      <c r="B698" t="s">
        <v>655</v>
      </c>
      <c r="C698" s="19">
        <v>45714</v>
      </c>
      <c r="D698" t="s">
        <v>892</v>
      </c>
      <c r="E698" t="s">
        <v>885</v>
      </c>
      <c r="F698" t="s">
        <v>890</v>
      </c>
      <c r="G698" t="str">
        <f>_xlfn.XLOOKUP(Orders_Raw!B698,Customers_Raw!A:A,Customers_Raw!E:E)</f>
        <v>Small Business</v>
      </c>
    </row>
    <row r="699" spans="1:7">
      <c r="A699" t="s">
        <v>1593</v>
      </c>
      <c r="B699" t="s">
        <v>533</v>
      </c>
      <c r="C699" s="19">
        <v>45696</v>
      </c>
      <c r="D699" t="s">
        <v>892</v>
      </c>
      <c r="E699" t="s">
        <v>885</v>
      </c>
      <c r="F699" t="s">
        <v>897</v>
      </c>
      <c r="G699" t="str">
        <f>_xlfn.XLOOKUP(Orders_Raw!B699,Customers_Raw!A:A,Customers_Raw!E:E)</f>
        <v>Corporate</v>
      </c>
    </row>
    <row r="700" spans="1:7">
      <c r="A700" t="s">
        <v>1594</v>
      </c>
      <c r="B700" t="s">
        <v>169</v>
      </c>
      <c r="C700" s="19">
        <v>45946</v>
      </c>
      <c r="D700" t="s">
        <v>892</v>
      </c>
      <c r="E700" t="s">
        <v>885</v>
      </c>
      <c r="F700" t="s">
        <v>888</v>
      </c>
      <c r="G700" t="str">
        <f>_xlfn.XLOOKUP(Orders_Raw!B700,Customers_Raw!A:A,Customers_Raw!E:E)</f>
        <v>Consumer</v>
      </c>
    </row>
    <row r="701" spans="1:7">
      <c r="A701" t="s">
        <v>1595</v>
      </c>
      <c r="B701" t="s">
        <v>734</v>
      </c>
      <c r="C701" s="19">
        <v>45675</v>
      </c>
      <c r="D701" t="s">
        <v>892</v>
      </c>
      <c r="E701" t="s">
        <v>893</v>
      </c>
      <c r="F701" t="s">
        <v>886</v>
      </c>
      <c r="G701" t="str">
        <f>_xlfn.XLOOKUP(Orders_Raw!B701,Customers_Raw!A:A,Customers_Raw!E:E)</f>
        <v>Consumer</v>
      </c>
    </row>
    <row r="702" spans="1:7">
      <c r="A702" t="s">
        <v>1596</v>
      </c>
      <c r="B702" t="s">
        <v>728</v>
      </c>
      <c r="C702" s="19">
        <v>45877</v>
      </c>
      <c r="D702" t="s">
        <v>909</v>
      </c>
      <c r="E702" t="s">
        <v>885</v>
      </c>
      <c r="F702" t="s">
        <v>890</v>
      </c>
      <c r="G702" t="str">
        <f>_xlfn.XLOOKUP(Orders_Raw!B702,Customers_Raw!A:A,Customers_Raw!E:E)</f>
        <v>Consumer</v>
      </c>
    </row>
    <row r="703" spans="1:7">
      <c r="A703" t="s">
        <v>1597</v>
      </c>
      <c r="B703" t="s">
        <v>670</v>
      </c>
      <c r="C703" s="19">
        <v>45970</v>
      </c>
      <c r="D703" t="s">
        <v>892</v>
      </c>
      <c r="E703" t="s">
        <v>885</v>
      </c>
      <c r="F703" t="s">
        <v>897</v>
      </c>
      <c r="G703" t="str">
        <f>_xlfn.XLOOKUP(Orders_Raw!B703,Customers_Raw!A:A,Customers_Raw!E:E)</f>
        <v>Consumer</v>
      </c>
    </row>
    <row r="704" spans="1:7">
      <c r="A704" t="s">
        <v>1598</v>
      </c>
      <c r="B704" t="s">
        <v>372</v>
      </c>
      <c r="C704" s="19">
        <v>45901</v>
      </c>
      <c r="D704" t="s">
        <v>892</v>
      </c>
      <c r="E704" t="s">
        <v>885</v>
      </c>
      <c r="F704" t="s">
        <v>886</v>
      </c>
      <c r="G704" t="str">
        <f>_xlfn.XLOOKUP(Orders_Raw!B704,Customers_Raw!A:A,Customers_Raw!E:E)</f>
        <v>Small Business</v>
      </c>
    </row>
    <row r="705" spans="1:7">
      <c r="A705" t="s">
        <v>1599</v>
      </c>
      <c r="B705" t="s">
        <v>859</v>
      </c>
      <c r="C705" s="19">
        <v>46009</v>
      </c>
      <c r="D705" t="s">
        <v>884</v>
      </c>
      <c r="E705" t="s">
        <v>885</v>
      </c>
      <c r="F705" t="s">
        <v>902</v>
      </c>
      <c r="G705" t="str">
        <f>_xlfn.XLOOKUP(Orders_Raw!B705,Customers_Raw!A:A,Customers_Raw!E:E)</f>
        <v>Small Business</v>
      </c>
    </row>
    <row r="706" spans="1:7">
      <c r="A706" t="s">
        <v>1600</v>
      </c>
      <c r="B706" t="s">
        <v>623</v>
      </c>
      <c r="C706" s="19">
        <v>45961</v>
      </c>
      <c r="D706" t="s">
        <v>884</v>
      </c>
      <c r="E706" t="s">
        <v>893</v>
      </c>
      <c r="F706" t="s">
        <v>897</v>
      </c>
      <c r="G706" t="str">
        <f>_xlfn.XLOOKUP(Orders_Raw!B706,Customers_Raw!A:A,Customers_Raw!E:E)</f>
        <v>Small Business</v>
      </c>
    </row>
    <row r="707" spans="1:7">
      <c r="A707" t="s">
        <v>1601</v>
      </c>
      <c r="B707" t="s">
        <v>200</v>
      </c>
      <c r="C707" s="19">
        <v>45955</v>
      </c>
      <c r="D707" t="s">
        <v>892</v>
      </c>
      <c r="E707" t="s">
        <v>895</v>
      </c>
      <c r="F707" t="s">
        <v>890</v>
      </c>
      <c r="G707" t="str">
        <f>_xlfn.XLOOKUP(Orders_Raw!B707,Customers_Raw!A:A,Customers_Raw!E:E)</f>
        <v>Consumer</v>
      </c>
    </row>
    <row r="708" spans="1:7">
      <c r="A708" t="s">
        <v>1602</v>
      </c>
      <c r="B708" t="s">
        <v>569</v>
      </c>
      <c r="C708" s="19">
        <v>45940</v>
      </c>
      <c r="D708" t="s">
        <v>892</v>
      </c>
      <c r="E708" t="s">
        <v>885</v>
      </c>
      <c r="F708" t="s">
        <v>890</v>
      </c>
      <c r="G708" t="str">
        <f>_xlfn.XLOOKUP(Orders_Raw!B708,Customers_Raw!A:A,Customers_Raw!E:E)</f>
        <v>Small Business</v>
      </c>
    </row>
    <row r="709" spans="1:7">
      <c r="A709" t="s">
        <v>1603</v>
      </c>
      <c r="B709" t="s">
        <v>379</v>
      </c>
      <c r="C709" s="19">
        <v>45731</v>
      </c>
      <c r="D709" t="s">
        <v>884</v>
      </c>
      <c r="E709" t="s">
        <v>893</v>
      </c>
      <c r="F709" t="s">
        <v>897</v>
      </c>
      <c r="G709" t="str">
        <f>_xlfn.XLOOKUP(Orders_Raw!B709,Customers_Raw!A:A,Customers_Raw!E:E)</f>
        <v>Consumer</v>
      </c>
    </row>
    <row r="710" spans="1:7">
      <c r="A710" t="s">
        <v>1604</v>
      </c>
      <c r="B710" t="s">
        <v>781</v>
      </c>
      <c r="C710" s="19">
        <v>45767</v>
      </c>
      <c r="D710" t="s">
        <v>892</v>
      </c>
      <c r="E710" t="s">
        <v>885</v>
      </c>
      <c r="F710" t="s">
        <v>888</v>
      </c>
      <c r="G710" t="str">
        <f>_xlfn.XLOOKUP(Orders_Raw!B710,Customers_Raw!A:A,Customers_Raw!E:E)</f>
        <v>Consumer</v>
      </c>
    </row>
    <row r="711" spans="1:7">
      <c r="A711" t="s">
        <v>1605</v>
      </c>
      <c r="B711" t="s">
        <v>862</v>
      </c>
      <c r="C711" s="19">
        <v>45837</v>
      </c>
      <c r="D711" t="s">
        <v>892</v>
      </c>
      <c r="E711" t="s">
        <v>885</v>
      </c>
      <c r="F711" t="s">
        <v>902</v>
      </c>
      <c r="G711" t="str">
        <f>_xlfn.XLOOKUP(Orders_Raw!B711,Customers_Raw!A:A,Customers_Raw!E:E)</f>
        <v>Small Business</v>
      </c>
    </row>
    <row r="712" spans="1:7">
      <c r="A712" t="s">
        <v>1606</v>
      </c>
      <c r="B712" t="s">
        <v>314</v>
      </c>
      <c r="C712" s="19">
        <v>45689</v>
      </c>
      <c r="D712" t="s">
        <v>892</v>
      </c>
      <c r="E712" t="s">
        <v>895</v>
      </c>
      <c r="F712" t="s">
        <v>897</v>
      </c>
      <c r="G712" t="str">
        <f>_xlfn.XLOOKUP(Orders_Raw!B712,Customers_Raw!A:A,Customers_Raw!E:E)</f>
        <v>Consumer</v>
      </c>
    </row>
    <row r="713" spans="1:7">
      <c r="A713" t="s">
        <v>1607</v>
      </c>
      <c r="B713" t="s">
        <v>60</v>
      </c>
      <c r="C713" s="19">
        <v>45891</v>
      </c>
      <c r="D713" t="s">
        <v>892</v>
      </c>
      <c r="E713" t="s">
        <v>885</v>
      </c>
      <c r="F713" t="s">
        <v>888</v>
      </c>
      <c r="G713" t="str">
        <f>_xlfn.XLOOKUP(Orders_Raw!B713,Customers_Raw!A:A,Customers_Raw!E:E)</f>
        <v>Corporate</v>
      </c>
    </row>
    <row r="714" spans="1:7">
      <c r="A714" t="s">
        <v>1608</v>
      </c>
      <c r="B714" t="s">
        <v>296</v>
      </c>
      <c r="C714" s="19">
        <v>45939</v>
      </c>
      <c r="D714" t="s">
        <v>909</v>
      </c>
      <c r="E714" t="s">
        <v>893</v>
      </c>
      <c r="F714" t="s">
        <v>888</v>
      </c>
      <c r="G714" t="str">
        <f>_xlfn.XLOOKUP(Orders_Raw!B714,Customers_Raw!A:A,Customers_Raw!E:E)</f>
        <v>Corporate</v>
      </c>
    </row>
    <row r="715" spans="1:7">
      <c r="A715" t="s">
        <v>1609</v>
      </c>
      <c r="B715" t="s">
        <v>690</v>
      </c>
      <c r="C715" s="19">
        <v>45682</v>
      </c>
      <c r="D715" t="s">
        <v>892</v>
      </c>
      <c r="E715" t="s">
        <v>885</v>
      </c>
      <c r="F715" t="s">
        <v>888</v>
      </c>
      <c r="G715" t="str">
        <f>_xlfn.XLOOKUP(Orders_Raw!B715,Customers_Raw!A:A,Customers_Raw!E:E)</f>
        <v>Consumer</v>
      </c>
    </row>
    <row r="716" spans="1:7">
      <c r="A716" t="s">
        <v>1610</v>
      </c>
      <c r="B716" t="s">
        <v>503</v>
      </c>
      <c r="C716" s="19">
        <v>45988</v>
      </c>
      <c r="D716" t="s">
        <v>892</v>
      </c>
      <c r="E716" t="s">
        <v>893</v>
      </c>
      <c r="F716" t="s">
        <v>890</v>
      </c>
      <c r="G716" t="str">
        <f>_xlfn.XLOOKUP(Orders_Raw!B716,Customers_Raw!A:A,Customers_Raw!E:E)</f>
        <v>Consumer</v>
      </c>
    </row>
    <row r="717" spans="1:7">
      <c r="A717" t="s">
        <v>1611</v>
      </c>
      <c r="B717" t="s">
        <v>395</v>
      </c>
      <c r="C717" s="19">
        <v>45936</v>
      </c>
      <c r="D717" t="s">
        <v>892</v>
      </c>
      <c r="E717" t="s">
        <v>893</v>
      </c>
      <c r="F717" t="s">
        <v>890</v>
      </c>
      <c r="G717" t="str">
        <f>_xlfn.XLOOKUP(Orders_Raw!B717,Customers_Raw!A:A,Customers_Raw!E:E)</f>
        <v>Consumer</v>
      </c>
    </row>
    <row r="718" spans="1:7">
      <c r="A718" t="s">
        <v>1612</v>
      </c>
      <c r="B718" t="s">
        <v>760</v>
      </c>
      <c r="C718" s="19">
        <v>45883</v>
      </c>
      <c r="D718" t="s">
        <v>892</v>
      </c>
      <c r="E718" t="s">
        <v>895</v>
      </c>
      <c r="F718" t="s">
        <v>897</v>
      </c>
      <c r="G718" t="str">
        <f>_xlfn.XLOOKUP(Orders_Raw!B718,Customers_Raw!A:A,Customers_Raw!E:E)</f>
        <v>Small Business</v>
      </c>
    </row>
    <row r="719" spans="1:7">
      <c r="A719" t="s">
        <v>1613</v>
      </c>
      <c r="B719" t="s">
        <v>412</v>
      </c>
      <c r="C719" s="19">
        <v>45714</v>
      </c>
      <c r="D719" t="s">
        <v>892</v>
      </c>
      <c r="E719" t="s">
        <v>895</v>
      </c>
      <c r="F719" t="s">
        <v>890</v>
      </c>
      <c r="G719" t="str">
        <f>_xlfn.XLOOKUP(Orders_Raw!B719,Customers_Raw!A:A,Customers_Raw!E:E)</f>
        <v>Small Business</v>
      </c>
    </row>
    <row r="720" spans="1:7">
      <c r="A720" t="s">
        <v>1614</v>
      </c>
      <c r="B720" t="s">
        <v>57</v>
      </c>
      <c r="C720" s="19">
        <v>45837</v>
      </c>
      <c r="D720" t="s">
        <v>892</v>
      </c>
      <c r="E720" t="s">
        <v>893</v>
      </c>
      <c r="F720" t="s">
        <v>890</v>
      </c>
      <c r="G720" t="str">
        <f>_xlfn.XLOOKUP(Orders_Raw!B720,Customers_Raw!A:A,Customers_Raw!E:E)</f>
        <v>Consumer</v>
      </c>
    </row>
    <row r="721" spans="1:7">
      <c r="A721" t="s">
        <v>1615</v>
      </c>
      <c r="B721" t="s">
        <v>825</v>
      </c>
      <c r="C721" s="19">
        <v>45889</v>
      </c>
      <c r="D721" t="s">
        <v>892</v>
      </c>
      <c r="E721" t="s">
        <v>885</v>
      </c>
      <c r="F721" t="s">
        <v>890</v>
      </c>
      <c r="G721" t="str">
        <f>_xlfn.XLOOKUP(Orders_Raw!B721,Customers_Raw!A:A,Customers_Raw!E:E)</f>
        <v>Consumer</v>
      </c>
    </row>
    <row r="722" spans="1:7">
      <c r="A722" t="s">
        <v>1616</v>
      </c>
      <c r="B722" t="s">
        <v>286</v>
      </c>
      <c r="C722" s="19">
        <v>46000</v>
      </c>
      <c r="D722" t="s">
        <v>892</v>
      </c>
      <c r="E722" t="s">
        <v>893</v>
      </c>
      <c r="F722" t="s">
        <v>890</v>
      </c>
      <c r="G722" t="str">
        <f>_xlfn.XLOOKUP(Orders_Raw!B722,Customers_Raw!A:A,Customers_Raw!E:E)</f>
        <v>Consumer</v>
      </c>
    </row>
    <row r="723" spans="1:7">
      <c r="A723" t="s">
        <v>1617</v>
      </c>
      <c r="B723" t="s">
        <v>215</v>
      </c>
      <c r="C723" s="19">
        <v>45944</v>
      </c>
      <c r="D723" t="s">
        <v>892</v>
      </c>
      <c r="E723" t="s">
        <v>893</v>
      </c>
      <c r="F723" t="s">
        <v>890</v>
      </c>
      <c r="G723" t="str">
        <f>_xlfn.XLOOKUP(Orders_Raw!B723,Customers_Raw!A:A,Customers_Raw!E:E)</f>
        <v>Consumer</v>
      </c>
    </row>
    <row r="724" spans="1:7">
      <c r="A724" t="s">
        <v>1618</v>
      </c>
      <c r="B724" t="s">
        <v>644</v>
      </c>
      <c r="C724" s="19">
        <v>45721</v>
      </c>
      <c r="D724" t="s">
        <v>892</v>
      </c>
      <c r="E724" t="s">
        <v>885</v>
      </c>
      <c r="F724" t="s">
        <v>897</v>
      </c>
      <c r="G724" t="str">
        <f>_xlfn.XLOOKUP(Orders_Raw!B724,Customers_Raw!A:A,Customers_Raw!E:E)</f>
        <v>Corporate</v>
      </c>
    </row>
    <row r="725" spans="1:7">
      <c r="A725" t="s">
        <v>1619</v>
      </c>
      <c r="B725" t="s">
        <v>873</v>
      </c>
      <c r="C725" s="19">
        <v>45889</v>
      </c>
      <c r="D725" t="s">
        <v>892</v>
      </c>
      <c r="E725" t="s">
        <v>885</v>
      </c>
      <c r="F725" t="s">
        <v>888</v>
      </c>
      <c r="G725" t="str">
        <f>_xlfn.XLOOKUP(Orders_Raw!B725,Customers_Raw!A:A,Customers_Raw!E:E)</f>
        <v>Consumer</v>
      </c>
    </row>
    <row r="726" spans="1:7">
      <c r="A726" t="s">
        <v>1620</v>
      </c>
      <c r="B726" t="s">
        <v>744</v>
      </c>
      <c r="C726" s="19">
        <v>45946</v>
      </c>
      <c r="D726" t="s">
        <v>892</v>
      </c>
      <c r="E726" t="s">
        <v>895</v>
      </c>
      <c r="F726" t="s">
        <v>897</v>
      </c>
      <c r="G726" t="str">
        <f>_xlfn.XLOOKUP(Orders_Raw!B726,Customers_Raw!A:A,Customers_Raw!E:E)</f>
        <v>Corporate</v>
      </c>
    </row>
    <row r="727" spans="1:7">
      <c r="A727" t="s">
        <v>1621</v>
      </c>
      <c r="B727" t="s">
        <v>596</v>
      </c>
      <c r="C727" s="19">
        <v>45870</v>
      </c>
      <c r="D727" t="s">
        <v>909</v>
      </c>
      <c r="E727" t="s">
        <v>893</v>
      </c>
      <c r="F727" t="s">
        <v>897</v>
      </c>
      <c r="G727" t="str">
        <f>_xlfn.XLOOKUP(Orders_Raw!B727,Customers_Raw!A:A,Customers_Raw!E:E)</f>
        <v>Consumer</v>
      </c>
    </row>
    <row r="728" spans="1:7">
      <c r="A728" t="s">
        <v>1622</v>
      </c>
      <c r="B728" t="s">
        <v>657</v>
      </c>
      <c r="C728" s="19">
        <v>45915</v>
      </c>
      <c r="D728" t="s">
        <v>892</v>
      </c>
      <c r="E728" t="s">
        <v>885</v>
      </c>
      <c r="F728" t="s">
        <v>902</v>
      </c>
      <c r="G728" t="str">
        <f>_xlfn.XLOOKUP(Orders_Raw!B728,Customers_Raw!A:A,Customers_Raw!E:E)</f>
        <v>Consumer</v>
      </c>
    </row>
    <row r="729" spans="1:7">
      <c r="A729" t="s">
        <v>1623</v>
      </c>
      <c r="B729" t="s">
        <v>522</v>
      </c>
      <c r="C729" s="19">
        <v>45675</v>
      </c>
      <c r="D729" t="s">
        <v>892</v>
      </c>
      <c r="E729" t="s">
        <v>895</v>
      </c>
      <c r="F729" t="s">
        <v>890</v>
      </c>
      <c r="G729" t="str">
        <f>_xlfn.XLOOKUP(Orders_Raw!B729,Customers_Raw!A:A,Customers_Raw!E:E)</f>
        <v>Corporate</v>
      </c>
    </row>
    <row r="730" spans="1:7">
      <c r="A730" t="s">
        <v>1624</v>
      </c>
      <c r="B730" t="s">
        <v>262</v>
      </c>
      <c r="C730" s="19">
        <v>45832</v>
      </c>
      <c r="D730" t="s">
        <v>892</v>
      </c>
      <c r="E730" t="s">
        <v>885</v>
      </c>
      <c r="F730" t="s">
        <v>888</v>
      </c>
      <c r="G730" t="str">
        <f>_xlfn.XLOOKUP(Orders_Raw!B730,Customers_Raw!A:A,Customers_Raw!E:E)</f>
        <v>Consumer</v>
      </c>
    </row>
    <row r="731" spans="1:7">
      <c r="A731" t="s">
        <v>1625</v>
      </c>
      <c r="B731" t="s">
        <v>486</v>
      </c>
      <c r="C731" s="19">
        <v>45886</v>
      </c>
      <c r="D731" t="s">
        <v>899</v>
      </c>
      <c r="E731" t="s">
        <v>885</v>
      </c>
      <c r="F731" t="s">
        <v>890</v>
      </c>
      <c r="G731" t="str">
        <f>_xlfn.XLOOKUP(Orders_Raw!B731,Customers_Raw!A:A,Customers_Raw!E:E)</f>
        <v>Corporate</v>
      </c>
    </row>
    <row r="732" spans="1:7">
      <c r="A732" t="s">
        <v>1626</v>
      </c>
      <c r="B732" t="s">
        <v>153</v>
      </c>
      <c r="C732" s="19">
        <v>45883</v>
      </c>
      <c r="D732" t="s">
        <v>892</v>
      </c>
      <c r="E732" t="s">
        <v>893</v>
      </c>
      <c r="F732" t="s">
        <v>888</v>
      </c>
      <c r="G732" t="str">
        <f>_xlfn.XLOOKUP(Orders_Raw!B732,Customers_Raw!A:A,Customers_Raw!E:E)</f>
        <v>Consumer</v>
      </c>
    </row>
    <row r="733" spans="1:7">
      <c r="A733" t="s">
        <v>1627</v>
      </c>
      <c r="B733" t="s">
        <v>742</v>
      </c>
      <c r="C733" s="19">
        <v>45741</v>
      </c>
      <c r="D733" t="s">
        <v>884</v>
      </c>
      <c r="E733" t="s">
        <v>885</v>
      </c>
      <c r="F733" t="s">
        <v>902</v>
      </c>
      <c r="G733" t="str">
        <f>_xlfn.XLOOKUP(Orders_Raw!B733,Customers_Raw!A:A,Customers_Raw!E:E)</f>
        <v>Consumer</v>
      </c>
    </row>
    <row r="734" spans="1:7">
      <c r="A734" t="s">
        <v>1628</v>
      </c>
      <c r="B734" t="s">
        <v>578</v>
      </c>
      <c r="C734" s="19">
        <v>45948</v>
      </c>
      <c r="D734" t="s">
        <v>892</v>
      </c>
      <c r="E734" t="s">
        <v>893</v>
      </c>
      <c r="F734" t="s">
        <v>897</v>
      </c>
      <c r="G734" t="str">
        <f>_xlfn.XLOOKUP(Orders_Raw!B734,Customers_Raw!A:A,Customers_Raw!E:E)</f>
        <v>Corporate</v>
      </c>
    </row>
    <row r="735" spans="1:7">
      <c r="A735" t="s">
        <v>1629</v>
      </c>
      <c r="B735" t="s">
        <v>832</v>
      </c>
      <c r="C735" s="19">
        <v>45903</v>
      </c>
      <c r="D735" t="s">
        <v>909</v>
      </c>
      <c r="E735" t="s">
        <v>885</v>
      </c>
      <c r="F735" t="s">
        <v>897</v>
      </c>
      <c r="G735" t="str">
        <f>_xlfn.XLOOKUP(Orders_Raw!B735,Customers_Raw!A:A,Customers_Raw!E:E)</f>
        <v>Corporate</v>
      </c>
    </row>
    <row r="736" spans="1:7">
      <c r="A736" t="s">
        <v>1630</v>
      </c>
      <c r="B736" t="s">
        <v>545</v>
      </c>
      <c r="C736" s="19">
        <v>45767</v>
      </c>
      <c r="D736" t="s">
        <v>884</v>
      </c>
      <c r="E736" t="s">
        <v>885</v>
      </c>
      <c r="F736" t="s">
        <v>888</v>
      </c>
      <c r="G736" t="str">
        <f>_xlfn.XLOOKUP(Orders_Raw!B736,Customers_Raw!A:A,Customers_Raw!E:E)</f>
        <v>Corporate</v>
      </c>
    </row>
    <row r="737" spans="1:7">
      <c r="A737" t="s">
        <v>1631</v>
      </c>
      <c r="B737" t="s">
        <v>696</v>
      </c>
      <c r="C737" s="19">
        <v>45911</v>
      </c>
      <c r="D737" t="s">
        <v>892</v>
      </c>
      <c r="E737" t="s">
        <v>885</v>
      </c>
      <c r="F737" t="s">
        <v>897</v>
      </c>
      <c r="G737" t="str">
        <f>_xlfn.XLOOKUP(Orders_Raw!B737,Customers_Raw!A:A,Customers_Raw!E:E)</f>
        <v>Consumer</v>
      </c>
    </row>
    <row r="738" spans="1:7">
      <c r="A738" t="s">
        <v>1632</v>
      </c>
      <c r="B738" t="s">
        <v>202</v>
      </c>
      <c r="C738" s="19">
        <v>45745</v>
      </c>
      <c r="D738" t="s">
        <v>892</v>
      </c>
      <c r="E738" t="s">
        <v>895</v>
      </c>
      <c r="F738" t="s">
        <v>890</v>
      </c>
      <c r="G738" t="str">
        <f>_xlfn.XLOOKUP(Orders_Raw!B738,Customers_Raw!A:A,Customers_Raw!E:E)</f>
        <v>Consumer</v>
      </c>
    </row>
    <row r="739" spans="1:7">
      <c r="A739" t="s">
        <v>1633</v>
      </c>
      <c r="B739" t="s">
        <v>130</v>
      </c>
      <c r="C739" s="19">
        <v>45729</v>
      </c>
      <c r="D739" t="s">
        <v>892</v>
      </c>
      <c r="E739" t="s">
        <v>885</v>
      </c>
      <c r="F739" t="s">
        <v>897</v>
      </c>
      <c r="G739" t="str">
        <f>_xlfn.XLOOKUP(Orders_Raw!B739,Customers_Raw!A:A,Customers_Raw!E:E)</f>
        <v>Consumer</v>
      </c>
    </row>
    <row r="740" spans="1:7">
      <c r="A740" t="s">
        <v>1634</v>
      </c>
      <c r="B740" t="s">
        <v>774</v>
      </c>
      <c r="C740" s="19">
        <v>45687</v>
      </c>
      <c r="D740" t="s">
        <v>892</v>
      </c>
      <c r="E740" t="s">
        <v>885</v>
      </c>
      <c r="F740" t="s">
        <v>897</v>
      </c>
      <c r="G740" t="str">
        <f>_xlfn.XLOOKUP(Orders_Raw!B740,Customers_Raw!A:A,Customers_Raw!E:E)</f>
        <v>Consumer</v>
      </c>
    </row>
    <row r="741" spans="1:7">
      <c r="A741" t="s">
        <v>1635</v>
      </c>
      <c r="B741" t="s">
        <v>449</v>
      </c>
      <c r="C741" s="19">
        <v>45829</v>
      </c>
      <c r="D741" t="s">
        <v>892</v>
      </c>
      <c r="E741" t="s">
        <v>885</v>
      </c>
      <c r="F741" t="s">
        <v>888</v>
      </c>
      <c r="G741" t="str">
        <f>_xlfn.XLOOKUP(Orders_Raw!B741,Customers_Raw!A:A,Customers_Raw!E:E)</f>
        <v>Consumer</v>
      </c>
    </row>
    <row r="742" spans="1:7">
      <c r="A742" t="s">
        <v>1636</v>
      </c>
      <c r="B742" t="s">
        <v>656</v>
      </c>
      <c r="C742" s="19">
        <v>45966</v>
      </c>
      <c r="D742" t="s">
        <v>892</v>
      </c>
      <c r="E742" t="s">
        <v>885</v>
      </c>
      <c r="F742" t="s">
        <v>890</v>
      </c>
      <c r="G742" t="str">
        <f>_xlfn.XLOOKUP(Orders_Raw!B742,Customers_Raw!A:A,Customers_Raw!E:E)</f>
        <v>Consumer</v>
      </c>
    </row>
    <row r="743" spans="1:7">
      <c r="A743" t="s">
        <v>1637</v>
      </c>
      <c r="B743" t="s">
        <v>706</v>
      </c>
      <c r="C743" s="19">
        <v>46000</v>
      </c>
      <c r="D743" t="s">
        <v>892</v>
      </c>
      <c r="E743" t="s">
        <v>885</v>
      </c>
      <c r="F743" t="s">
        <v>886</v>
      </c>
      <c r="G743" t="str">
        <f>_xlfn.XLOOKUP(Orders_Raw!B743,Customers_Raw!A:A,Customers_Raw!E:E)</f>
        <v>Consumer</v>
      </c>
    </row>
    <row r="744" spans="1:7">
      <c r="A744" t="s">
        <v>1638</v>
      </c>
      <c r="B744" t="s">
        <v>142</v>
      </c>
      <c r="C744" s="19">
        <v>45834</v>
      </c>
      <c r="D744" t="s">
        <v>892</v>
      </c>
      <c r="E744" t="s">
        <v>885</v>
      </c>
      <c r="F744" t="s">
        <v>890</v>
      </c>
      <c r="G744" t="str">
        <f>_xlfn.XLOOKUP(Orders_Raw!B744,Customers_Raw!A:A,Customers_Raw!E:E)</f>
        <v>Consumer</v>
      </c>
    </row>
    <row r="745" spans="1:7">
      <c r="A745" t="s">
        <v>1639</v>
      </c>
      <c r="B745" t="s">
        <v>872</v>
      </c>
      <c r="C745" s="19">
        <v>45796</v>
      </c>
      <c r="D745" t="s">
        <v>892</v>
      </c>
      <c r="E745" t="s">
        <v>893</v>
      </c>
      <c r="F745" t="s">
        <v>890</v>
      </c>
      <c r="G745" t="str">
        <f>_xlfn.XLOOKUP(Orders_Raw!B745,Customers_Raw!A:A,Customers_Raw!E:E)</f>
        <v>Corporate</v>
      </c>
    </row>
    <row r="746" spans="1:7">
      <c r="A746" t="s">
        <v>1640</v>
      </c>
      <c r="B746" t="s">
        <v>296</v>
      </c>
      <c r="C746" s="19">
        <v>45851</v>
      </c>
      <c r="D746" t="s">
        <v>892</v>
      </c>
      <c r="E746" t="s">
        <v>893</v>
      </c>
      <c r="F746" t="s">
        <v>888</v>
      </c>
      <c r="G746" t="str">
        <f>_xlfn.XLOOKUP(Orders_Raw!B746,Customers_Raw!A:A,Customers_Raw!E:E)</f>
        <v>Corporate</v>
      </c>
    </row>
    <row r="747" spans="1:7">
      <c r="A747" t="s">
        <v>1641</v>
      </c>
      <c r="B747" t="s">
        <v>458</v>
      </c>
      <c r="C747" s="19">
        <v>45843</v>
      </c>
      <c r="D747" t="s">
        <v>892</v>
      </c>
      <c r="E747" t="s">
        <v>893</v>
      </c>
      <c r="F747" t="s">
        <v>890</v>
      </c>
      <c r="G747" t="str">
        <f>_xlfn.XLOOKUP(Orders_Raw!B747,Customers_Raw!A:A,Customers_Raw!E:E)</f>
        <v>Small Business</v>
      </c>
    </row>
    <row r="748" spans="1:7">
      <c r="A748" t="s">
        <v>1642</v>
      </c>
      <c r="B748" t="s">
        <v>164</v>
      </c>
      <c r="C748" s="19">
        <v>45875</v>
      </c>
      <c r="D748" t="s">
        <v>899</v>
      </c>
      <c r="E748" t="s">
        <v>893</v>
      </c>
      <c r="F748" t="s">
        <v>886</v>
      </c>
      <c r="G748" t="str">
        <f>_xlfn.XLOOKUP(Orders_Raw!B748,Customers_Raw!A:A,Customers_Raw!E:E)</f>
        <v>Consumer</v>
      </c>
    </row>
    <row r="749" spans="1:7">
      <c r="A749" t="s">
        <v>1643</v>
      </c>
      <c r="B749" t="s">
        <v>528</v>
      </c>
      <c r="C749" s="19">
        <v>45821</v>
      </c>
      <c r="D749" t="s">
        <v>892</v>
      </c>
      <c r="E749" t="s">
        <v>885</v>
      </c>
      <c r="F749" t="s">
        <v>897</v>
      </c>
      <c r="G749" t="str">
        <f>_xlfn.XLOOKUP(Orders_Raw!B749,Customers_Raw!A:A,Customers_Raw!E:E)</f>
        <v>Consumer</v>
      </c>
    </row>
    <row r="750" spans="1:7">
      <c r="A750" t="s">
        <v>1644</v>
      </c>
      <c r="B750" t="s">
        <v>832</v>
      </c>
      <c r="C750" s="19">
        <v>45818</v>
      </c>
      <c r="D750" t="s">
        <v>892</v>
      </c>
      <c r="E750" t="s">
        <v>885</v>
      </c>
      <c r="F750" t="s">
        <v>886</v>
      </c>
      <c r="G750" t="str">
        <f>_xlfn.XLOOKUP(Orders_Raw!B750,Customers_Raw!A:A,Customers_Raw!E:E)</f>
        <v>Corporate</v>
      </c>
    </row>
    <row r="751" spans="1:7">
      <c r="A751" t="s">
        <v>1645</v>
      </c>
      <c r="B751" t="s">
        <v>437</v>
      </c>
      <c r="C751" s="19">
        <v>45670</v>
      </c>
      <c r="D751" t="s">
        <v>892</v>
      </c>
      <c r="E751" t="s">
        <v>893</v>
      </c>
      <c r="F751" t="s">
        <v>888</v>
      </c>
      <c r="G751" t="str">
        <f>_xlfn.XLOOKUP(Orders_Raw!B751,Customers_Raw!A:A,Customers_Raw!E:E)</f>
        <v>Small Business</v>
      </c>
    </row>
    <row r="752" spans="1:7">
      <c r="A752" t="s">
        <v>1646</v>
      </c>
      <c r="B752" t="s">
        <v>657</v>
      </c>
      <c r="C752" s="19">
        <v>45953</v>
      </c>
      <c r="D752" t="s">
        <v>892</v>
      </c>
      <c r="E752" t="s">
        <v>893</v>
      </c>
      <c r="F752" t="s">
        <v>886</v>
      </c>
      <c r="G752" t="str">
        <f>_xlfn.XLOOKUP(Orders_Raw!B752,Customers_Raw!A:A,Customers_Raw!E:E)</f>
        <v>Consumer</v>
      </c>
    </row>
    <row r="753" spans="1:7">
      <c r="A753" t="s">
        <v>1647</v>
      </c>
      <c r="B753" t="s">
        <v>65</v>
      </c>
      <c r="C753" s="19">
        <v>45746</v>
      </c>
      <c r="D753" t="s">
        <v>892</v>
      </c>
      <c r="E753" t="s">
        <v>885</v>
      </c>
      <c r="F753" t="s">
        <v>902</v>
      </c>
      <c r="G753" t="str">
        <f>_xlfn.XLOOKUP(Orders_Raw!B753,Customers_Raw!A:A,Customers_Raw!E:E)</f>
        <v>Consumer</v>
      </c>
    </row>
    <row r="754" spans="1:7">
      <c r="A754" t="s">
        <v>1648</v>
      </c>
      <c r="B754" t="s">
        <v>487</v>
      </c>
      <c r="C754" s="19">
        <v>45981</v>
      </c>
      <c r="D754" t="s">
        <v>892</v>
      </c>
      <c r="E754" t="s">
        <v>895</v>
      </c>
      <c r="F754" t="s">
        <v>888</v>
      </c>
      <c r="G754" t="str">
        <f>_xlfn.XLOOKUP(Orders_Raw!B754,Customers_Raw!A:A,Customers_Raw!E:E)</f>
        <v>Corporate</v>
      </c>
    </row>
    <row r="755" spans="1:7">
      <c r="A755" t="s">
        <v>1649</v>
      </c>
      <c r="B755" t="s">
        <v>702</v>
      </c>
      <c r="C755" s="19">
        <v>45699</v>
      </c>
      <c r="D755" t="s">
        <v>884</v>
      </c>
      <c r="E755" t="s">
        <v>885</v>
      </c>
      <c r="F755" t="s">
        <v>888</v>
      </c>
      <c r="G755" t="str">
        <f>_xlfn.XLOOKUP(Orders_Raw!B755,Customers_Raw!A:A,Customers_Raw!E:E)</f>
        <v>Consumer</v>
      </c>
    </row>
    <row r="756" spans="1:7">
      <c r="A756" t="s">
        <v>1650</v>
      </c>
      <c r="B756" t="s">
        <v>512</v>
      </c>
      <c r="C756" s="19">
        <v>45867</v>
      </c>
      <c r="D756" t="s">
        <v>892</v>
      </c>
      <c r="E756" t="s">
        <v>885</v>
      </c>
      <c r="F756" t="s">
        <v>902</v>
      </c>
      <c r="G756" t="str">
        <f>_xlfn.XLOOKUP(Orders_Raw!B756,Customers_Raw!A:A,Customers_Raw!E:E)</f>
        <v>Consumer</v>
      </c>
    </row>
    <row r="757" spans="1:7">
      <c r="A757" t="s">
        <v>1651</v>
      </c>
      <c r="B757" t="s">
        <v>145</v>
      </c>
      <c r="C757" s="19">
        <v>45886</v>
      </c>
      <c r="D757" t="s">
        <v>892</v>
      </c>
      <c r="E757" t="s">
        <v>885</v>
      </c>
      <c r="F757" t="s">
        <v>890</v>
      </c>
      <c r="G757" t="str">
        <f>_xlfn.XLOOKUP(Orders_Raw!B757,Customers_Raw!A:A,Customers_Raw!E:E)</f>
        <v>Consumer</v>
      </c>
    </row>
    <row r="758" spans="1:7">
      <c r="A758" t="s">
        <v>1652</v>
      </c>
      <c r="B758" t="s">
        <v>25</v>
      </c>
      <c r="C758" s="19">
        <v>46007</v>
      </c>
      <c r="D758" t="s">
        <v>899</v>
      </c>
      <c r="E758" t="s">
        <v>895</v>
      </c>
      <c r="F758" t="s">
        <v>888</v>
      </c>
      <c r="G758" t="str">
        <f>_xlfn.XLOOKUP(Orders_Raw!B758,Customers_Raw!A:A,Customers_Raw!E:E)</f>
        <v>Corporate</v>
      </c>
    </row>
    <row r="759" spans="1:7">
      <c r="A759" t="s">
        <v>1653</v>
      </c>
      <c r="B759" t="s">
        <v>267</v>
      </c>
      <c r="C759" s="19">
        <v>45932</v>
      </c>
      <c r="D759" t="s">
        <v>892</v>
      </c>
      <c r="E759" t="s">
        <v>893</v>
      </c>
      <c r="F759" t="s">
        <v>890</v>
      </c>
      <c r="G759" t="str">
        <f>_xlfn.XLOOKUP(Orders_Raw!B759,Customers_Raw!A:A,Customers_Raw!E:E)</f>
        <v>Corporate</v>
      </c>
    </row>
    <row r="760" spans="1:7">
      <c r="A760" t="s">
        <v>1654</v>
      </c>
      <c r="B760" t="s">
        <v>312</v>
      </c>
      <c r="C760" s="19">
        <v>45936</v>
      </c>
      <c r="D760" t="s">
        <v>899</v>
      </c>
      <c r="E760" t="s">
        <v>893</v>
      </c>
      <c r="F760" t="s">
        <v>890</v>
      </c>
      <c r="G760" t="str">
        <f>_xlfn.XLOOKUP(Orders_Raw!B760,Customers_Raw!A:A,Customers_Raw!E:E)</f>
        <v>Consumer</v>
      </c>
    </row>
    <row r="761" spans="1:7">
      <c r="A761" t="s">
        <v>1655</v>
      </c>
      <c r="B761" t="s">
        <v>171</v>
      </c>
      <c r="C761" s="19">
        <v>45908</v>
      </c>
      <c r="D761" t="s">
        <v>899</v>
      </c>
      <c r="E761" t="s">
        <v>885</v>
      </c>
      <c r="F761" t="s">
        <v>890</v>
      </c>
      <c r="G761" t="str">
        <f>_xlfn.XLOOKUP(Orders_Raw!B761,Customers_Raw!A:A,Customers_Raw!E:E)</f>
        <v>Small Business</v>
      </c>
    </row>
    <row r="762" spans="1:7">
      <c r="A762" t="s">
        <v>1656</v>
      </c>
      <c r="B762" t="s">
        <v>665</v>
      </c>
      <c r="C762" s="19">
        <v>45967</v>
      </c>
      <c r="D762" t="s">
        <v>892</v>
      </c>
      <c r="E762" t="s">
        <v>893</v>
      </c>
      <c r="F762" t="s">
        <v>888</v>
      </c>
      <c r="G762" t="str">
        <f>_xlfn.XLOOKUP(Orders_Raw!B762,Customers_Raw!A:A,Customers_Raw!E:E)</f>
        <v>Small Business</v>
      </c>
    </row>
    <row r="763" spans="1:7">
      <c r="A763" t="s">
        <v>1657</v>
      </c>
      <c r="B763" t="s">
        <v>153</v>
      </c>
      <c r="C763" s="19">
        <v>45865</v>
      </c>
      <c r="D763" t="s">
        <v>892</v>
      </c>
      <c r="E763" t="s">
        <v>885</v>
      </c>
      <c r="F763" t="s">
        <v>897</v>
      </c>
      <c r="G763" t="str">
        <f>_xlfn.XLOOKUP(Orders_Raw!B763,Customers_Raw!A:A,Customers_Raw!E:E)</f>
        <v>Consumer</v>
      </c>
    </row>
    <row r="764" spans="1:7">
      <c r="A764" t="s">
        <v>1658</v>
      </c>
      <c r="B764" t="s">
        <v>422</v>
      </c>
      <c r="C764" s="19">
        <v>45978</v>
      </c>
      <c r="D764" t="s">
        <v>892</v>
      </c>
      <c r="E764" t="s">
        <v>895</v>
      </c>
      <c r="F764" t="s">
        <v>890</v>
      </c>
      <c r="G764" t="str">
        <f>_xlfn.XLOOKUP(Orders_Raw!B764,Customers_Raw!A:A,Customers_Raw!E:E)</f>
        <v>Consumer</v>
      </c>
    </row>
    <row r="765" spans="1:7">
      <c r="A765" t="s">
        <v>1659</v>
      </c>
      <c r="B765" t="s">
        <v>106</v>
      </c>
      <c r="C765" s="19">
        <v>45797</v>
      </c>
      <c r="D765" t="s">
        <v>892</v>
      </c>
      <c r="E765" t="s">
        <v>885</v>
      </c>
      <c r="F765" t="s">
        <v>886</v>
      </c>
      <c r="G765" t="str">
        <f>_xlfn.XLOOKUP(Orders_Raw!B765,Customers_Raw!A:A,Customers_Raw!E:E)</f>
        <v>Consumer</v>
      </c>
    </row>
    <row r="766" spans="1:7">
      <c r="A766" t="s">
        <v>1660</v>
      </c>
      <c r="B766" t="s">
        <v>453</v>
      </c>
      <c r="C766" s="19">
        <v>45937</v>
      </c>
      <c r="D766" t="s">
        <v>892</v>
      </c>
      <c r="E766" t="s">
        <v>885</v>
      </c>
      <c r="F766" t="s">
        <v>888</v>
      </c>
      <c r="G766" t="str">
        <f>_xlfn.XLOOKUP(Orders_Raw!B766,Customers_Raw!A:A,Customers_Raw!E:E)</f>
        <v>Consumer</v>
      </c>
    </row>
    <row r="767" spans="1:7">
      <c r="A767" t="s">
        <v>1661</v>
      </c>
      <c r="B767" t="s">
        <v>327</v>
      </c>
      <c r="C767" s="19">
        <v>45691</v>
      </c>
      <c r="D767" t="s">
        <v>899</v>
      </c>
      <c r="E767" t="s">
        <v>885</v>
      </c>
      <c r="F767" t="s">
        <v>902</v>
      </c>
      <c r="G767" t="str">
        <f>_xlfn.XLOOKUP(Orders_Raw!B767,Customers_Raw!A:A,Customers_Raw!E:E)</f>
        <v>Consumer</v>
      </c>
    </row>
    <row r="768" spans="1:7">
      <c r="A768" t="s">
        <v>1662</v>
      </c>
      <c r="B768" t="s">
        <v>314</v>
      </c>
      <c r="C768" s="19">
        <v>45966</v>
      </c>
      <c r="D768" t="s">
        <v>892</v>
      </c>
      <c r="E768" t="s">
        <v>895</v>
      </c>
      <c r="F768" t="s">
        <v>902</v>
      </c>
      <c r="G768" t="str">
        <f>_xlfn.XLOOKUP(Orders_Raw!B768,Customers_Raw!A:A,Customers_Raw!E:E)</f>
        <v>Consumer</v>
      </c>
    </row>
    <row r="769" spans="1:7">
      <c r="A769" t="s">
        <v>1663</v>
      </c>
      <c r="B769" t="s">
        <v>599</v>
      </c>
      <c r="C769" s="19">
        <v>45675</v>
      </c>
      <c r="D769" t="s">
        <v>892</v>
      </c>
      <c r="E769" t="s">
        <v>893</v>
      </c>
      <c r="F769" t="s">
        <v>886</v>
      </c>
      <c r="G769" t="str">
        <f>_xlfn.XLOOKUP(Orders_Raw!B769,Customers_Raw!A:A,Customers_Raw!E:E)</f>
        <v>Consumer</v>
      </c>
    </row>
    <row r="770" spans="1:7">
      <c r="A770" t="s">
        <v>1664</v>
      </c>
      <c r="B770" t="s">
        <v>122</v>
      </c>
      <c r="C770" s="19">
        <v>45714</v>
      </c>
      <c r="D770" t="s">
        <v>892</v>
      </c>
      <c r="E770" t="s">
        <v>885</v>
      </c>
      <c r="F770" t="s">
        <v>902</v>
      </c>
      <c r="G770" t="str">
        <f>_xlfn.XLOOKUP(Orders_Raw!B770,Customers_Raw!A:A,Customers_Raw!E:E)</f>
        <v>Consumer</v>
      </c>
    </row>
    <row r="771" spans="1:7">
      <c r="A771" t="s">
        <v>1665</v>
      </c>
      <c r="B771" t="s">
        <v>663</v>
      </c>
      <c r="C771" s="19">
        <v>45769</v>
      </c>
      <c r="D771" t="s">
        <v>892</v>
      </c>
      <c r="E771" t="s">
        <v>885</v>
      </c>
      <c r="F771" t="s">
        <v>897</v>
      </c>
      <c r="G771" t="str">
        <f>_xlfn.XLOOKUP(Orders_Raw!B771,Customers_Raw!A:A,Customers_Raw!E:E)</f>
        <v>Consumer</v>
      </c>
    </row>
    <row r="772" spans="1:7">
      <c r="A772" t="s">
        <v>1666</v>
      </c>
      <c r="B772" t="s">
        <v>773</v>
      </c>
      <c r="C772" s="19">
        <v>45662</v>
      </c>
      <c r="D772" t="s">
        <v>892</v>
      </c>
      <c r="E772" t="s">
        <v>895</v>
      </c>
      <c r="F772" t="s">
        <v>902</v>
      </c>
      <c r="G772" t="str">
        <f>_xlfn.XLOOKUP(Orders_Raw!B772,Customers_Raw!A:A,Customers_Raw!E:E)</f>
        <v>Corporate</v>
      </c>
    </row>
    <row r="773" spans="1:7">
      <c r="A773" t="s">
        <v>1667</v>
      </c>
      <c r="B773" t="s">
        <v>563</v>
      </c>
      <c r="C773" s="19">
        <v>45839</v>
      </c>
      <c r="D773" t="s">
        <v>884</v>
      </c>
      <c r="E773" t="s">
        <v>895</v>
      </c>
      <c r="F773" t="s">
        <v>890</v>
      </c>
      <c r="G773" t="str">
        <f>_xlfn.XLOOKUP(Orders_Raw!B773,Customers_Raw!A:A,Customers_Raw!E:E)</f>
        <v>Corporate</v>
      </c>
    </row>
    <row r="774" spans="1:7">
      <c r="A774" t="s">
        <v>1668</v>
      </c>
      <c r="B774" t="s">
        <v>251</v>
      </c>
      <c r="C774" s="19">
        <v>45670</v>
      </c>
      <c r="D774" t="s">
        <v>892</v>
      </c>
      <c r="E774" t="s">
        <v>893</v>
      </c>
      <c r="F774" t="s">
        <v>888</v>
      </c>
      <c r="G774" t="str">
        <f>_xlfn.XLOOKUP(Orders_Raw!B774,Customers_Raw!A:A,Customers_Raw!E:E)</f>
        <v>Consumer</v>
      </c>
    </row>
    <row r="775" spans="1:7">
      <c r="A775" t="s">
        <v>1669</v>
      </c>
      <c r="B775" t="s">
        <v>652</v>
      </c>
      <c r="C775" s="19">
        <v>45996</v>
      </c>
      <c r="D775" t="s">
        <v>892</v>
      </c>
      <c r="E775" t="s">
        <v>885</v>
      </c>
      <c r="F775" t="s">
        <v>886</v>
      </c>
      <c r="G775" t="str">
        <f>_xlfn.XLOOKUP(Orders_Raw!B775,Customers_Raw!A:A,Customers_Raw!E:E)</f>
        <v>Consumer</v>
      </c>
    </row>
    <row r="776" spans="1:7">
      <c r="A776" t="s">
        <v>1670</v>
      </c>
      <c r="B776" t="s">
        <v>596</v>
      </c>
      <c r="C776" s="19">
        <v>45942</v>
      </c>
      <c r="D776" t="s">
        <v>892</v>
      </c>
      <c r="E776" t="s">
        <v>885</v>
      </c>
      <c r="F776" t="s">
        <v>888</v>
      </c>
      <c r="G776" t="str">
        <f>_xlfn.XLOOKUP(Orders_Raw!B776,Customers_Raw!A:A,Customers_Raw!E:E)</f>
        <v>Consumer</v>
      </c>
    </row>
    <row r="777" spans="1:7">
      <c r="A777" t="s">
        <v>1671</v>
      </c>
      <c r="B777" t="s">
        <v>467</v>
      </c>
      <c r="C777" s="19">
        <v>45916</v>
      </c>
      <c r="D777" t="s">
        <v>892</v>
      </c>
      <c r="E777" t="s">
        <v>895</v>
      </c>
      <c r="F777" t="s">
        <v>886</v>
      </c>
      <c r="G777" t="str">
        <f>_xlfn.XLOOKUP(Orders_Raw!B777,Customers_Raw!A:A,Customers_Raw!E:E)</f>
        <v>Consumer</v>
      </c>
    </row>
    <row r="778" spans="1:7">
      <c r="A778" t="s">
        <v>1672</v>
      </c>
      <c r="B778" t="s">
        <v>612</v>
      </c>
      <c r="C778" s="19">
        <v>45747</v>
      </c>
      <c r="D778" t="s">
        <v>892</v>
      </c>
      <c r="E778" t="s">
        <v>885</v>
      </c>
      <c r="F778" t="s">
        <v>902</v>
      </c>
      <c r="G778" t="str">
        <f>_xlfn.XLOOKUP(Orders_Raw!B778,Customers_Raw!A:A,Customers_Raw!E:E)</f>
        <v>Consumer</v>
      </c>
    </row>
    <row r="779" spans="1:7">
      <c r="A779" t="s">
        <v>1673</v>
      </c>
      <c r="B779" t="s">
        <v>153</v>
      </c>
      <c r="C779" s="19">
        <v>45761</v>
      </c>
      <c r="D779" t="s">
        <v>892</v>
      </c>
      <c r="E779" t="s">
        <v>885</v>
      </c>
      <c r="F779" t="s">
        <v>890</v>
      </c>
      <c r="G779" t="str">
        <f>_xlfn.XLOOKUP(Orders_Raw!B779,Customers_Raw!A:A,Customers_Raw!E:E)</f>
        <v>Consumer</v>
      </c>
    </row>
    <row r="780" spans="1:7">
      <c r="A780" t="s">
        <v>1674</v>
      </c>
      <c r="B780" t="s">
        <v>437</v>
      </c>
      <c r="C780" s="19">
        <v>45843</v>
      </c>
      <c r="D780" t="s">
        <v>892</v>
      </c>
      <c r="E780" t="s">
        <v>893</v>
      </c>
      <c r="F780" t="s">
        <v>886</v>
      </c>
      <c r="G780" t="str">
        <f>_xlfn.XLOOKUP(Orders_Raw!B780,Customers_Raw!A:A,Customers_Raw!E:E)</f>
        <v>Small Business</v>
      </c>
    </row>
    <row r="781" spans="1:7">
      <c r="A781" t="s">
        <v>1675</v>
      </c>
      <c r="B781" t="s">
        <v>100</v>
      </c>
      <c r="C781" s="19">
        <v>45907</v>
      </c>
      <c r="D781" t="s">
        <v>884</v>
      </c>
      <c r="E781" t="s">
        <v>895</v>
      </c>
      <c r="F781" t="s">
        <v>890</v>
      </c>
      <c r="G781" t="str">
        <f>_xlfn.XLOOKUP(Orders_Raw!B781,Customers_Raw!A:A,Customers_Raw!E:E)</f>
        <v>Consumer</v>
      </c>
    </row>
    <row r="782" spans="1:7">
      <c r="A782" t="s">
        <v>1676</v>
      </c>
      <c r="B782" t="s">
        <v>609</v>
      </c>
      <c r="C782" s="19">
        <v>45912</v>
      </c>
      <c r="D782" t="s">
        <v>892</v>
      </c>
      <c r="E782" t="s">
        <v>885</v>
      </c>
      <c r="F782" t="s">
        <v>888</v>
      </c>
      <c r="G782" t="str">
        <f>_xlfn.XLOOKUP(Orders_Raw!B782,Customers_Raw!A:A,Customers_Raw!E:E)</f>
        <v>Consumer</v>
      </c>
    </row>
    <row r="783" spans="1:7">
      <c r="A783" t="s">
        <v>1677</v>
      </c>
      <c r="B783" t="s">
        <v>96</v>
      </c>
      <c r="C783" s="19">
        <v>45733</v>
      </c>
      <c r="D783" t="s">
        <v>892</v>
      </c>
      <c r="E783" t="s">
        <v>893</v>
      </c>
      <c r="F783" t="s">
        <v>888</v>
      </c>
      <c r="G783" t="str">
        <f>_xlfn.XLOOKUP(Orders_Raw!B783,Customers_Raw!A:A,Customers_Raw!E:E)</f>
        <v>Consumer</v>
      </c>
    </row>
    <row r="784" spans="1:7">
      <c r="A784" t="s">
        <v>1678</v>
      </c>
      <c r="B784" t="s">
        <v>319</v>
      </c>
      <c r="C784" s="19">
        <v>45765</v>
      </c>
      <c r="D784" t="s">
        <v>892</v>
      </c>
      <c r="E784" t="s">
        <v>895</v>
      </c>
      <c r="F784" t="s">
        <v>890</v>
      </c>
      <c r="G784" t="str">
        <f>_xlfn.XLOOKUP(Orders_Raw!B784,Customers_Raw!A:A,Customers_Raw!E:E)</f>
        <v>Consumer</v>
      </c>
    </row>
    <row r="785" spans="1:7">
      <c r="A785" t="s">
        <v>1679</v>
      </c>
      <c r="B785" t="s">
        <v>386</v>
      </c>
      <c r="C785" s="19">
        <v>45813</v>
      </c>
      <c r="D785" t="s">
        <v>892</v>
      </c>
      <c r="E785" t="s">
        <v>885</v>
      </c>
      <c r="F785" t="s">
        <v>897</v>
      </c>
      <c r="G785" t="str">
        <f>_xlfn.XLOOKUP(Orders_Raw!B785,Customers_Raw!A:A,Customers_Raw!E:E)</f>
        <v>Corporate</v>
      </c>
    </row>
    <row r="786" spans="1:7">
      <c r="A786" t="s">
        <v>1680</v>
      </c>
      <c r="B786" t="s">
        <v>757</v>
      </c>
      <c r="C786" s="19">
        <v>45739</v>
      </c>
      <c r="D786" t="s">
        <v>892</v>
      </c>
      <c r="E786" t="s">
        <v>885</v>
      </c>
      <c r="F786" t="s">
        <v>897</v>
      </c>
      <c r="G786" t="str">
        <f>_xlfn.XLOOKUP(Orders_Raw!B786,Customers_Raw!A:A,Customers_Raw!E:E)</f>
        <v>Consumer</v>
      </c>
    </row>
    <row r="787" spans="1:7">
      <c r="A787" t="s">
        <v>1681</v>
      </c>
      <c r="B787" t="s">
        <v>93</v>
      </c>
      <c r="C787" s="19">
        <v>45734</v>
      </c>
      <c r="D787" t="s">
        <v>892</v>
      </c>
      <c r="E787" t="s">
        <v>895</v>
      </c>
      <c r="F787" t="s">
        <v>890</v>
      </c>
      <c r="G787" t="str">
        <f>_xlfn.XLOOKUP(Orders_Raw!B787,Customers_Raw!A:A,Customers_Raw!E:E)</f>
        <v>Consumer</v>
      </c>
    </row>
    <row r="788" spans="1:7">
      <c r="A788" t="s">
        <v>1682</v>
      </c>
      <c r="B788" t="s">
        <v>598</v>
      </c>
      <c r="C788" s="19">
        <v>45915</v>
      </c>
      <c r="D788" t="s">
        <v>892</v>
      </c>
      <c r="E788" t="s">
        <v>895</v>
      </c>
      <c r="F788" t="s">
        <v>886</v>
      </c>
      <c r="G788" t="str">
        <f>_xlfn.XLOOKUP(Orders_Raw!B788,Customers_Raw!A:A,Customers_Raw!E:E)</f>
        <v>Consumer</v>
      </c>
    </row>
    <row r="789" spans="1:7">
      <c r="A789" t="s">
        <v>1683</v>
      </c>
      <c r="B789" t="s">
        <v>291</v>
      </c>
      <c r="C789" s="19">
        <v>45784</v>
      </c>
      <c r="D789" t="s">
        <v>909</v>
      </c>
      <c r="E789" t="s">
        <v>895</v>
      </c>
      <c r="F789" t="s">
        <v>897</v>
      </c>
      <c r="G789" t="str">
        <f>_xlfn.XLOOKUP(Orders_Raw!B789,Customers_Raw!A:A,Customers_Raw!E:E)</f>
        <v>Consumer</v>
      </c>
    </row>
    <row r="790" spans="1:7">
      <c r="A790" t="s">
        <v>1684</v>
      </c>
      <c r="B790" t="s">
        <v>220</v>
      </c>
      <c r="C790" s="19">
        <v>45939</v>
      </c>
      <c r="D790" t="s">
        <v>892</v>
      </c>
      <c r="E790" t="s">
        <v>893</v>
      </c>
      <c r="F790" t="s">
        <v>888</v>
      </c>
      <c r="G790" t="str">
        <f>_xlfn.XLOOKUP(Orders_Raw!B790,Customers_Raw!A:A,Customers_Raw!E:E)</f>
        <v>Corporate</v>
      </c>
    </row>
    <row r="791" spans="1:7">
      <c r="A791" t="s">
        <v>1685</v>
      </c>
      <c r="B791" t="s">
        <v>740</v>
      </c>
      <c r="C791" s="19">
        <v>45745</v>
      </c>
      <c r="D791" t="s">
        <v>892</v>
      </c>
      <c r="E791" t="s">
        <v>885</v>
      </c>
      <c r="F791" t="s">
        <v>890</v>
      </c>
      <c r="G791" t="str">
        <f>_xlfn.XLOOKUP(Orders_Raw!B791,Customers_Raw!A:A,Customers_Raw!E:E)</f>
        <v>Consumer</v>
      </c>
    </row>
    <row r="792" spans="1:7">
      <c r="A792" t="s">
        <v>1686</v>
      </c>
      <c r="B792" t="s">
        <v>687</v>
      </c>
      <c r="C792" s="19">
        <v>45861</v>
      </c>
      <c r="D792" t="s">
        <v>892</v>
      </c>
      <c r="E792" t="s">
        <v>895</v>
      </c>
      <c r="F792" t="s">
        <v>902</v>
      </c>
      <c r="G792" t="str">
        <f>_xlfn.XLOOKUP(Orders_Raw!B792,Customers_Raw!A:A,Customers_Raw!E:E)</f>
        <v>Corporate</v>
      </c>
    </row>
    <row r="793" spans="1:7">
      <c r="A793" t="s">
        <v>1687</v>
      </c>
      <c r="B793" t="s">
        <v>108</v>
      </c>
      <c r="C793" s="19">
        <v>45673</v>
      </c>
      <c r="D793" t="s">
        <v>892</v>
      </c>
      <c r="E793" t="s">
        <v>885</v>
      </c>
      <c r="F793" t="s">
        <v>886</v>
      </c>
      <c r="G793" t="str">
        <f>_xlfn.XLOOKUP(Orders_Raw!B793,Customers_Raw!A:A,Customers_Raw!E:E)</f>
        <v>Corporate</v>
      </c>
    </row>
    <row r="794" spans="1:7">
      <c r="A794" t="s">
        <v>1688</v>
      </c>
      <c r="B794" t="s">
        <v>849</v>
      </c>
      <c r="C794" s="19">
        <v>45808</v>
      </c>
      <c r="D794" t="s">
        <v>909</v>
      </c>
      <c r="E794" t="s">
        <v>895</v>
      </c>
      <c r="F794" t="s">
        <v>890</v>
      </c>
      <c r="G794" t="str">
        <f>_xlfn.XLOOKUP(Orders_Raw!B794,Customers_Raw!A:A,Customers_Raw!E:E)</f>
        <v>Consumer</v>
      </c>
    </row>
    <row r="795" spans="1:7">
      <c r="A795" t="s">
        <v>1689</v>
      </c>
      <c r="B795" t="s">
        <v>595</v>
      </c>
      <c r="C795" s="19">
        <v>45911</v>
      </c>
      <c r="D795" t="s">
        <v>892</v>
      </c>
      <c r="E795" t="s">
        <v>895</v>
      </c>
      <c r="F795" t="s">
        <v>890</v>
      </c>
      <c r="G795" t="str">
        <f>_xlfn.XLOOKUP(Orders_Raw!B795,Customers_Raw!A:A,Customers_Raw!E:E)</f>
        <v>Corporate</v>
      </c>
    </row>
    <row r="796" spans="1:7">
      <c r="A796" t="s">
        <v>1690</v>
      </c>
      <c r="B796" t="s">
        <v>146</v>
      </c>
      <c r="C796" s="19">
        <v>45845</v>
      </c>
      <c r="D796" t="s">
        <v>899</v>
      </c>
      <c r="E796" t="s">
        <v>893</v>
      </c>
      <c r="F796" t="s">
        <v>886</v>
      </c>
      <c r="G796" t="str">
        <f>_xlfn.XLOOKUP(Orders_Raw!B796,Customers_Raw!A:A,Customers_Raw!E:E)</f>
        <v>Small Business</v>
      </c>
    </row>
    <row r="797" spans="1:7">
      <c r="A797" t="s">
        <v>1691</v>
      </c>
      <c r="B797" t="s">
        <v>508</v>
      </c>
      <c r="C797" s="19">
        <v>45986</v>
      </c>
      <c r="D797" t="s">
        <v>892</v>
      </c>
      <c r="E797" t="s">
        <v>895</v>
      </c>
      <c r="F797" t="s">
        <v>897</v>
      </c>
      <c r="G797" t="str">
        <f>_xlfn.XLOOKUP(Orders_Raw!B797,Customers_Raw!A:A,Customers_Raw!E:E)</f>
        <v>Consumer</v>
      </c>
    </row>
    <row r="798" spans="1:7">
      <c r="A798" t="s">
        <v>1692</v>
      </c>
      <c r="B798" t="s">
        <v>505</v>
      </c>
      <c r="C798" s="19">
        <v>45689</v>
      </c>
      <c r="D798" t="s">
        <v>892</v>
      </c>
      <c r="E798" t="s">
        <v>893</v>
      </c>
      <c r="F798" t="s">
        <v>890</v>
      </c>
      <c r="G798" t="str">
        <f>_xlfn.XLOOKUP(Orders_Raw!B798,Customers_Raw!A:A,Customers_Raw!E:E)</f>
        <v>Corporate</v>
      </c>
    </row>
    <row r="799" spans="1:7">
      <c r="A799" t="s">
        <v>1693</v>
      </c>
      <c r="B799" t="s">
        <v>370</v>
      </c>
      <c r="C799" s="19">
        <v>45928</v>
      </c>
      <c r="D799" t="s">
        <v>892</v>
      </c>
      <c r="E799" t="s">
        <v>885</v>
      </c>
      <c r="F799" t="s">
        <v>897</v>
      </c>
      <c r="G799" t="str">
        <f>_xlfn.XLOOKUP(Orders_Raw!B799,Customers_Raw!A:A,Customers_Raw!E:E)</f>
        <v>Consumer</v>
      </c>
    </row>
    <row r="800" spans="1:7">
      <c r="A800" t="s">
        <v>1694</v>
      </c>
      <c r="B800" t="s">
        <v>134</v>
      </c>
      <c r="C800" s="19">
        <v>45662</v>
      </c>
      <c r="D800" t="s">
        <v>892</v>
      </c>
      <c r="E800" t="s">
        <v>893</v>
      </c>
      <c r="F800" t="s">
        <v>888</v>
      </c>
      <c r="G800" t="str">
        <f>_xlfn.XLOOKUP(Orders_Raw!B800,Customers_Raw!A:A,Customers_Raw!E:E)</f>
        <v>Consumer</v>
      </c>
    </row>
    <row r="801" spans="1:7">
      <c r="A801" t="s">
        <v>1695</v>
      </c>
      <c r="B801" t="s">
        <v>527</v>
      </c>
      <c r="C801" s="19">
        <v>45987</v>
      </c>
      <c r="D801" t="s">
        <v>892</v>
      </c>
      <c r="E801" t="s">
        <v>885</v>
      </c>
      <c r="F801" t="s">
        <v>886</v>
      </c>
      <c r="G801" t="str">
        <f>_xlfn.XLOOKUP(Orders_Raw!B801,Customers_Raw!A:A,Customers_Raw!E:E)</f>
        <v>Consumer</v>
      </c>
    </row>
    <row r="802" spans="1:7">
      <c r="A802" t="s">
        <v>1696</v>
      </c>
      <c r="B802" t="s">
        <v>308</v>
      </c>
      <c r="C802" s="19">
        <v>45965</v>
      </c>
      <c r="D802" t="s">
        <v>892</v>
      </c>
      <c r="E802" t="s">
        <v>893</v>
      </c>
      <c r="F802" t="s">
        <v>890</v>
      </c>
      <c r="G802" t="str">
        <f>_xlfn.XLOOKUP(Orders_Raw!B802,Customers_Raw!A:A,Customers_Raw!E:E)</f>
        <v>Consumer</v>
      </c>
    </row>
    <row r="803" spans="1:7">
      <c r="A803" t="s">
        <v>1697</v>
      </c>
      <c r="B803" t="s">
        <v>552</v>
      </c>
      <c r="C803" s="19">
        <v>45990</v>
      </c>
      <c r="D803" t="s">
        <v>892</v>
      </c>
      <c r="E803" t="s">
        <v>885</v>
      </c>
      <c r="F803" t="s">
        <v>888</v>
      </c>
      <c r="G803" t="str">
        <f>_xlfn.XLOOKUP(Orders_Raw!B803,Customers_Raw!A:A,Customers_Raw!E:E)</f>
        <v>Corporate</v>
      </c>
    </row>
    <row r="804" spans="1:7">
      <c r="A804" t="s">
        <v>1698</v>
      </c>
      <c r="B804" t="s">
        <v>798</v>
      </c>
      <c r="C804" s="19">
        <v>45826</v>
      </c>
      <c r="D804" t="s">
        <v>892</v>
      </c>
      <c r="E804" t="s">
        <v>885</v>
      </c>
      <c r="F804" t="s">
        <v>890</v>
      </c>
      <c r="G804" t="str">
        <f>_xlfn.XLOOKUP(Orders_Raw!B804,Customers_Raw!A:A,Customers_Raw!E:E)</f>
        <v>Consumer</v>
      </c>
    </row>
    <row r="805" spans="1:7">
      <c r="A805" t="s">
        <v>1699</v>
      </c>
      <c r="B805" t="s">
        <v>560</v>
      </c>
      <c r="C805" s="19">
        <v>45838</v>
      </c>
      <c r="D805" t="s">
        <v>909</v>
      </c>
      <c r="E805" t="s">
        <v>895</v>
      </c>
      <c r="F805" t="s">
        <v>902</v>
      </c>
      <c r="G805" t="str">
        <f>_xlfn.XLOOKUP(Orders_Raw!B805,Customers_Raw!A:A,Customers_Raw!E:E)</f>
        <v>Corporate</v>
      </c>
    </row>
    <row r="806" spans="1:7">
      <c r="A806" t="s">
        <v>1700</v>
      </c>
      <c r="B806" t="s">
        <v>516</v>
      </c>
      <c r="C806" s="19">
        <v>45835</v>
      </c>
      <c r="D806" t="s">
        <v>892</v>
      </c>
      <c r="E806" t="s">
        <v>895</v>
      </c>
      <c r="F806" t="s">
        <v>886</v>
      </c>
      <c r="G806" t="str">
        <f>_xlfn.XLOOKUP(Orders_Raw!B806,Customers_Raw!A:A,Customers_Raw!E:E)</f>
        <v>Small Business</v>
      </c>
    </row>
    <row r="807" spans="1:7">
      <c r="A807" t="s">
        <v>1701</v>
      </c>
      <c r="B807" t="s">
        <v>769</v>
      </c>
      <c r="C807" s="19">
        <v>45800</v>
      </c>
      <c r="D807" t="s">
        <v>892</v>
      </c>
      <c r="E807" t="s">
        <v>885</v>
      </c>
      <c r="F807" t="s">
        <v>886</v>
      </c>
      <c r="G807" t="str">
        <f>_xlfn.XLOOKUP(Orders_Raw!B807,Customers_Raw!A:A,Customers_Raw!E:E)</f>
        <v>Corporate</v>
      </c>
    </row>
    <row r="808" spans="1:7">
      <c r="A808" t="s">
        <v>1702</v>
      </c>
      <c r="B808" t="s">
        <v>560</v>
      </c>
      <c r="C808" s="19">
        <v>46019</v>
      </c>
      <c r="D808" t="s">
        <v>892</v>
      </c>
      <c r="E808" t="s">
        <v>893</v>
      </c>
      <c r="F808" t="s">
        <v>897</v>
      </c>
      <c r="G808" t="str">
        <f>_xlfn.XLOOKUP(Orders_Raw!B808,Customers_Raw!A:A,Customers_Raw!E:E)</f>
        <v>Corporate</v>
      </c>
    </row>
    <row r="809" spans="1:7">
      <c r="A809" t="s">
        <v>1703</v>
      </c>
      <c r="B809" t="s">
        <v>822</v>
      </c>
      <c r="C809" s="19">
        <v>45905</v>
      </c>
      <c r="D809" t="s">
        <v>892</v>
      </c>
      <c r="E809" t="s">
        <v>893</v>
      </c>
      <c r="F809" t="s">
        <v>888</v>
      </c>
      <c r="G809" t="str">
        <f>_xlfn.XLOOKUP(Orders_Raw!B809,Customers_Raw!A:A,Customers_Raw!E:E)</f>
        <v>Consumer</v>
      </c>
    </row>
    <row r="810" spans="1:7">
      <c r="A810" t="s">
        <v>1704</v>
      </c>
      <c r="B810" t="s">
        <v>472</v>
      </c>
      <c r="C810" s="19">
        <v>45784</v>
      </c>
      <c r="D810" t="s">
        <v>892</v>
      </c>
      <c r="E810" t="s">
        <v>895</v>
      </c>
      <c r="F810" t="s">
        <v>902</v>
      </c>
      <c r="G810" t="str">
        <f>_xlfn.XLOOKUP(Orders_Raw!B810,Customers_Raw!A:A,Customers_Raw!E:E)</f>
        <v>Corporate</v>
      </c>
    </row>
    <row r="811" spans="1:7">
      <c r="A811" t="s">
        <v>1705</v>
      </c>
      <c r="B811" t="s">
        <v>312</v>
      </c>
      <c r="C811" s="19">
        <v>45920</v>
      </c>
      <c r="D811" t="s">
        <v>892</v>
      </c>
      <c r="E811" t="s">
        <v>893</v>
      </c>
      <c r="F811" t="s">
        <v>890</v>
      </c>
      <c r="G811" t="str">
        <f>_xlfn.XLOOKUP(Orders_Raw!B811,Customers_Raw!A:A,Customers_Raw!E:E)</f>
        <v>Consumer</v>
      </c>
    </row>
    <row r="812" spans="1:7">
      <c r="A812" t="s">
        <v>1706</v>
      </c>
      <c r="B812" t="s">
        <v>696</v>
      </c>
      <c r="C812" s="19">
        <v>45697</v>
      </c>
      <c r="D812" t="s">
        <v>884</v>
      </c>
      <c r="E812" t="s">
        <v>893</v>
      </c>
      <c r="F812" t="s">
        <v>886</v>
      </c>
      <c r="G812" t="str">
        <f>_xlfn.XLOOKUP(Orders_Raw!B812,Customers_Raw!A:A,Customers_Raw!E:E)</f>
        <v>Consumer</v>
      </c>
    </row>
    <row r="813" spans="1:7">
      <c r="A813" t="s">
        <v>1707</v>
      </c>
      <c r="B813" t="s">
        <v>535</v>
      </c>
      <c r="C813" s="19">
        <v>46012</v>
      </c>
      <c r="D813" t="s">
        <v>892</v>
      </c>
      <c r="E813" t="s">
        <v>895</v>
      </c>
      <c r="F813" t="s">
        <v>890</v>
      </c>
      <c r="G813" t="str">
        <f>_xlfn.XLOOKUP(Orders_Raw!B813,Customers_Raw!A:A,Customers_Raw!E:E)</f>
        <v>Corporate</v>
      </c>
    </row>
    <row r="814" spans="1:7">
      <c r="A814" t="s">
        <v>1708</v>
      </c>
      <c r="B814" t="s">
        <v>866</v>
      </c>
      <c r="C814" s="19">
        <v>45912</v>
      </c>
      <c r="D814" t="s">
        <v>892</v>
      </c>
      <c r="E814" t="s">
        <v>885</v>
      </c>
      <c r="F814" t="s">
        <v>888</v>
      </c>
      <c r="G814" t="str">
        <f>_xlfn.XLOOKUP(Orders_Raw!B814,Customers_Raw!A:A,Customers_Raw!E:E)</f>
        <v>Corporate</v>
      </c>
    </row>
    <row r="815" spans="1:7">
      <c r="A815" t="s">
        <v>1709</v>
      </c>
      <c r="B815" t="s">
        <v>770</v>
      </c>
      <c r="C815" s="19">
        <v>45800</v>
      </c>
      <c r="D815" t="s">
        <v>892</v>
      </c>
      <c r="E815" t="s">
        <v>895</v>
      </c>
      <c r="F815" t="s">
        <v>888</v>
      </c>
      <c r="G815" t="str">
        <f>_xlfn.XLOOKUP(Orders_Raw!B815,Customers_Raw!A:A,Customers_Raw!E:E)</f>
        <v>Consumer</v>
      </c>
    </row>
    <row r="816" spans="1:7">
      <c r="A816" t="s">
        <v>1710</v>
      </c>
      <c r="B816" t="s">
        <v>623</v>
      </c>
      <c r="C816" s="19">
        <v>45897</v>
      </c>
      <c r="D816" t="s">
        <v>892</v>
      </c>
      <c r="E816" t="s">
        <v>895</v>
      </c>
      <c r="F816" t="s">
        <v>886</v>
      </c>
      <c r="G816" t="str">
        <f>_xlfn.XLOOKUP(Orders_Raw!B816,Customers_Raw!A:A,Customers_Raw!E:E)</f>
        <v>Small Business</v>
      </c>
    </row>
    <row r="817" spans="1:7">
      <c r="A817" t="s">
        <v>1711</v>
      </c>
      <c r="B817" t="s">
        <v>758</v>
      </c>
      <c r="C817" s="19">
        <v>45885</v>
      </c>
      <c r="D817" t="s">
        <v>892</v>
      </c>
      <c r="E817" t="s">
        <v>895</v>
      </c>
      <c r="F817" t="s">
        <v>886</v>
      </c>
      <c r="G817" t="str">
        <f>_xlfn.XLOOKUP(Orders_Raw!B817,Customers_Raw!A:A,Customers_Raw!E:E)</f>
        <v>Corporate</v>
      </c>
    </row>
    <row r="818" spans="1:7">
      <c r="A818" t="s">
        <v>1712</v>
      </c>
      <c r="B818" t="s">
        <v>754</v>
      </c>
      <c r="C818" s="19">
        <v>45998</v>
      </c>
      <c r="D818" t="s">
        <v>892</v>
      </c>
      <c r="E818" t="s">
        <v>885</v>
      </c>
      <c r="F818" t="s">
        <v>897</v>
      </c>
      <c r="G818" t="str">
        <f>_xlfn.XLOOKUP(Orders_Raw!B818,Customers_Raw!A:A,Customers_Raw!E:E)</f>
        <v>Consumer</v>
      </c>
    </row>
    <row r="819" spans="1:7">
      <c r="A819" t="s">
        <v>1713</v>
      </c>
      <c r="B819" t="s">
        <v>153</v>
      </c>
      <c r="C819" s="19">
        <v>45855</v>
      </c>
      <c r="D819" t="s">
        <v>892</v>
      </c>
      <c r="E819" t="s">
        <v>885</v>
      </c>
      <c r="F819" t="s">
        <v>888</v>
      </c>
      <c r="G819" t="str">
        <f>_xlfn.XLOOKUP(Orders_Raw!B819,Customers_Raw!A:A,Customers_Raw!E:E)</f>
        <v>Consumer</v>
      </c>
    </row>
    <row r="820" spans="1:7">
      <c r="A820" t="s">
        <v>1714</v>
      </c>
      <c r="B820" t="s">
        <v>775</v>
      </c>
      <c r="C820" s="19">
        <v>45722</v>
      </c>
      <c r="D820" t="s">
        <v>884</v>
      </c>
      <c r="E820" t="s">
        <v>895</v>
      </c>
      <c r="F820" t="s">
        <v>902</v>
      </c>
      <c r="G820" t="str">
        <f>_xlfn.XLOOKUP(Orders_Raw!B820,Customers_Raw!A:A,Customers_Raw!E:E)</f>
        <v>Corporate</v>
      </c>
    </row>
    <row r="821" spans="1:7">
      <c r="A821" t="s">
        <v>1715</v>
      </c>
      <c r="B821" t="s">
        <v>627</v>
      </c>
      <c r="C821" s="19">
        <v>45668</v>
      </c>
      <c r="D821" t="s">
        <v>892</v>
      </c>
      <c r="E821" t="s">
        <v>885</v>
      </c>
      <c r="F821" t="s">
        <v>890</v>
      </c>
      <c r="G821" t="str">
        <f>_xlfn.XLOOKUP(Orders_Raw!B821,Customers_Raw!A:A,Customers_Raw!E:E)</f>
        <v>Consumer</v>
      </c>
    </row>
    <row r="822" spans="1:7">
      <c r="A822" t="s">
        <v>1716</v>
      </c>
      <c r="B822" t="s">
        <v>503</v>
      </c>
      <c r="C822" s="19">
        <v>45765</v>
      </c>
      <c r="D822" t="s">
        <v>892</v>
      </c>
      <c r="E822" t="s">
        <v>893</v>
      </c>
      <c r="F822" t="s">
        <v>886</v>
      </c>
      <c r="G822" t="str">
        <f>_xlfn.XLOOKUP(Orders_Raw!B822,Customers_Raw!A:A,Customers_Raw!E:E)</f>
        <v>Consumer</v>
      </c>
    </row>
    <row r="823" spans="1:7">
      <c r="A823" t="s">
        <v>1717</v>
      </c>
      <c r="B823" t="s">
        <v>598</v>
      </c>
      <c r="C823" s="19">
        <v>45683</v>
      </c>
      <c r="D823" t="s">
        <v>892</v>
      </c>
      <c r="E823" t="s">
        <v>885</v>
      </c>
      <c r="F823" t="s">
        <v>897</v>
      </c>
      <c r="G823" t="str">
        <f>_xlfn.XLOOKUP(Orders_Raw!B823,Customers_Raw!A:A,Customers_Raw!E:E)</f>
        <v>Consumer</v>
      </c>
    </row>
    <row r="824" spans="1:7">
      <c r="A824" t="s">
        <v>1718</v>
      </c>
      <c r="B824" t="s">
        <v>821</v>
      </c>
      <c r="C824" s="19">
        <v>45808</v>
      </c>
      <c r="D824" t="s">
        <v>892</v>
      </c>
      <c r="E824" t="s">
        <v>885</v>
      </c>
      <c r="F824" t="s">
        <v>888</v>
      </c>
      <c r="G824" t="str">
        <f>_xlfn.XLOOKUP(Orders_Raw!B824,Customers_Raw!A:A,Customers_Raw!E:E)</f>
        <v>Corporate</v>
      </c>
    </row>
    <row r="825" spans="1:7">
      <c r="A825" t="s">
        <v>1719</v>
      </c>
      <c r="B825" t="s">
        <v>841</v>
      </c>
      <c r="C825" s="19">
        <v>45878</v>
      </c>
      <c r="D825" t="s">
        <v>892</v>
      </c>
      <c r="E825" t="s">
        <v>885</v>
      </c>
      <c r="F825" t="s">
        <v>890</v>
      </c>
      <c r="G825" t="str">
        <f>_xlfn.XLOOKUP(Orders_Raw!B825,Customers_Raw!A:A,Customers_Raw!E:E)</f>
        <v>Corporate</v>
      </c>
    </row>
    <row r="826" spans="1:7">
      <c r="A826" t="s">
        <v>1720</v>
      </c>
      <c r="B826" t="s">
        <v>345</v>
      </c>
      <c r="C826" s="19">
        <v>45998</v>
      </c>
      <c r="D826" t="s">
        <v>892</v>
      </c>
      <c r="E826" t="s">
        <v>893</v>
      </c>
      <c r="F826" t="s">
        <v>888</v>
      </c>
      <c r="G826" t="str">
        <f>_xlfn.XLOOKUP(Orders_Raw!B826,Customers_Raw!A:A,Customers_Raw!E:E)</f>
        <v>Consumer</v>
      </c>
    </row>
    <row r="827" spans="1:7">
      <c r="A827" t="s">
        <v>1721</v>
      </c>
      <c r="B827" t="s">
        <v>698</v>
      </c>
      <c r="C827" s="19">
        <v>45894</v>
      </c>
      <c r="D827" t="s">
        <v>892</v>
      </c>
      <c r="E827" t="s">
        <v>885</v>
      </c>
      <c r="F827" t="s">
        <v>890</v>
      </c>
      <c r="G827" t="str">
        <f>_xlfn.XLOOKUP(Orders_Raw!B827,Customers_Raw!A:A,Customers_Raw!E:E)</f>
        <v>Small Business</v>
      </c>
    </row>
    <row r="828" spans="1:7">
      <c r="A828" t="s">
        <v>1722</v>
      </c>
      <c r="B828" t="s">
        <v>844</v>
      </c>
      <c r="C828" s="19">
        <v>45894</v>
      </c>
      <c r="D828" t="s">
        <v>909</v>
      </c>
      <c r="E828" t="s">
        <v>893</v>
      </c>
      <c r="F828" t="s">
        <v>890</v>
      </c>
      <c r="G828" t="str">
        <f>_xlfn.XLOOKUP(Orders_Raw!B828,Customers_Raw!A:A,Customers_Raw!E:E)</f>
        <v>Consumer</v>
      </c>
    </row>
    <row r="829" spans="1:7">
      <c r="A829" t="s">
        <v>1723</v>
      </c>
      <c r="B829" t="s">
        <v>591</v>
      </c>
      <c r="C829" s="19">
        <v>45876</v>
      </c>
      <c r="D829" t="s">
        <v>884</v>
      </c>
      <c r="E829" t="s">
        <v>893</v>
      </c>
      <c r="F829" t="s">
        <v>890</v>
      </c>
      <c r="G829" t="str">
        <f>_xlfn.XLOOKUP(Orders_Raw!B829,Customers_Raw!A:A,Customers_Raw!E:E)</f>
        <v>Consumer</v>
      </c>
    </row>
    <row r="830" spans="1:7">
      <c r="A830" t="s">
        <v>1724</v>
      </c>
      <c r="B830" t="s">
        <v>244</v>
      </c>
      <c r="C830" s="19">
        <v>45808</v>
      </c>
      <c r="D830" t="s">
        <v>892</v>
      </c>
      <c r="E830" t="s">
        <v>893</v>
      </c>
      <c r="F830" t="s">
        <v>888</v>
      </c>
      <c r="G830" t="str">
        <f>_xlfn.XLOOKUP(Orders_Raw!B830,Customers_Raw!A:A,Customers_Raw!E:E)</f>
        <v>Consumer</v>
      </c>
    </row>
    <row r="831" spans="1:7">
      <c r="A831" t="s">
        <v>1725</v>
      </c>
      <c r="B831" t="s">
        <v>347</v>
      </c>
      <c r="C831" s="19">
        <v>45780</v>
      </c>
      <c r="D831" t="s">
        <v>884</v>
      </c>
      <c r="E831" t="s">
        <v>893</v>
      </c>
      <c r="F831" t="s">
        <v>897</v>
      </c>
      <c r="G831" t="str">
        <f>_xlfn.XLOOKUP(Orders_Raw!B831,Customers_Raw!A:A,Customers_Raw!E:E)</f>
        <v>Corporate</v>
      </c>
    </row>
    <row r="832" spans="1:7">
      <c r="A832" t="s">
        <v>1726</v>
      </c>
      <c r="B832" t="s">
        <v>665</v>
      </c>
      <c r="C832" s="19">
        <v>45801</v>
      </c>
      <c r="D832" t="s">
        <v>892</v>
      </c>
      <c r="E832" t="s">
        <v>885</v>
      </c>
      <c r="F832" t="s">
        <v>886</v>
      </c>
      <c r="G832" t="str">
        <f>_xlfn.XLOOKUP(Orders_Raw!B832,Customers_Raw!A:A,Customers_Raw!E:E)</f>
        <v>Small Business</v>
      </c>
    </row>
    <row r="833" spans="1:7">
      <c r="A833" t="s">
        <v>1727</v>
      </c>
      <c r="B833" t="s">
        <v>442</v>
      </c>
      <c r="C833" s="19">
        <v>45846</v>
      </c>
      <c r="D833" t="s">
        <v>892</v>
      </c>
      <c r="E833" t="s">
        <v>885</v>
      </c>
      <c r="F833" t="s">
        <v>890</v>
      </c>
      <c r="G833" t="str">
        <f>_xlfn.XLOOKUP(Orders_Raw!B833,Customers_Raw!A:A,Customers_Raw!E:E)</f>
        <v>Consumer</v>
      </c>
    </row>
    <row r="834" spans="1:7">
      <c r="A834" t="s">
        <v>1728</v>
      </c>
      <c r="B834" t="s">
        <v>821</v>
      </c>
      <c r="C834" s="19">
        <v>45912</v>
      </c>
      <c r="D834" t="s">
        <v>899</v>
      </c>
      <c r="E834" t="s">
        <v>885</v>
      </c>
      <c r="F834" t="s">
        <v>888</v>
      </c>
      <c r="G834" t="str">
        <f>_xlfn.XLOOKUP(Orders_Raw!B834,Customers_Raw!A:A,Customers_Raw!E:E)</f>
        <v>Corporate</v>
      </c>
    </row>
    <row r="835" spans="1:7">
      <c r="A835" t="s">
        <v>1729</v>
      </c>
      <c r="B835" t="s">
        <v>556</v>
      </c>
      <c r="C835" s="19">
        <v>45725</v>
      </c>
      <c r="D835" t="s">
        <v>892</v>
      </c>
      <c r="E835" t="s">
        <v>893</v>
      </c>
      <c r="F835" t="s">
        <v>888</v>
      </c>
      <c r="G835" t="str">
        <f>_xlfn.XLOOKUP(Orders_Raw!B835,Customers_Raw!A:A,Customers_Raw!E:E)</f>
        <v>Corporate</v>
      </c>
    </row>
    <row r="836" spans="1:7">
      <c r="A836" t="s">
        <v>1730</v>
      </c>
      <c r="B836" t="s">
        <v>188</v>
      </c>
      <c r="C836" s="19">
        <v>45761</v>
      </c>
      <c r="D836" t="s">
        <v>892</v>
      </c>
      <c r="E836" t="s">
        <v>893</v>
      </c>
      <c r="F836" t="s">
        <v>888</v>
      </c>
      <c r="G836" t="str">
        <f>_xlfn.XLOOKUP(Orders_Raw!B836,Customers_Raw!A:A,Customers_Raw!E:E)</f>
        <v>Consumer</v>
      </c>
    </row>
    <row r="837" spans="1:7">
      <c r="A837" t="s">
        <v>1731</v>
      </c>
      <c r="B837" t="s">
        <v>800</v>
      </c>
      <c r="C837" s="19">
        <v>45993</v>
      </c>
      <c r="D837" t="s">
        <v>892</v>
      </c>
      <c r="E837" t="s">
        <v>893</v>
      </c>
      <c r="F837" t="s">
        <v>886</v>
      </c>
      <c r="G837" t="str">
        <f>_xlfn.XLOOKUP(Orders_Raw!B837,Customers_Raw!A:A,Customers_Raw!E:E)</f>
        <v>Consumer</v>
      </c>
    </row>
    <row r="838" spans="1:7">
      <c r="A838" t="s">
        <v>1732</v>
      </c>
      <c r="B838" t="s">
        <v>138</v>
      </c>
      <c r="C838" s="19">
        <v>45816</v>
      </c>
      <c r="D838" t="s">
        <v>892</v>
      </c>
      <c r="E838" t="s">
        <v>885</v>
      </c>
      <c r="F838" t="s">
        <v>897</v>
      </c>
      <c r="G838" t="str">
        <f>_xlfn.XLOOKUP(Orders_Raw!B838,Customers_Raw!A:A,Customers_Raw!E:E)</f>
        <v>Consumer</v>
      </c>
    </row>
    <row r="839" spans="1:7">
      <c r="A839" t="s">
        <v>1733</v>
      </c>
      <c r="B839" t="s">
        <v>778</v>
      </c>
      <c r="C839" s="19">
        <v>45966</v>
      </c>
      <c r="D839" t="s">
        <v>899</v>
      </c>
      <c r="E839" t="s">
        <v>893</v>
      </c>
      <c r="F839" t="s">
        <v>886</v>
      </c>
      <c r="G839" t="str">
        <f>_xlfn.XLOOKUP(Orders_Raw!B839,Customers_Raw!A:A,Customers_Raw!E:E)</f>
        <v>Corporate</v>
      </c>
    </row>
    <row r="840" spans="1:7">
      <c r="A840" t="s">
        <v>1734</v>
      </c>
      <c r="B840" t="s">
        <v>271</v>
      </c>
      <c r="C840" s="19">
        <v>46019</v>
      </c>
      <c r="D840" t="s">
        <v>892</v>
      </c>
      <c r="E840" t="s">
        <v>885</v>
      </c>
      <c r="F840" t="s">
        <v>888</v>
      </c>
      <c r="G840" t="str">
        <f>_xlfn.XLOOKUP(Orders_Raw!B840,Customers_Raw!A:A,Customers_Raw!E:E)</f>
        <v>Consumer</v>
      </c>
    </row>
    <row r="841" spans="1:7">
      <c r="A841" t="s">
        <v>1735</v>
      </c>
      <c r="B841" t="s">
        <v>341</v>
      </c>
      <c r="C841" s="19">
        <v>45957</v>
      </c>
      <c r="D841" t="s">
        <v>892</v>
      </c>
      <c r="E841" t="s">
        <v>895</v>
      </c>
      <c r="F841" t="s">
        <v>897</v>
      </c>
      <c r="G841" t="str">
        <f>_xlfn.XLOOKUP(Orders_Raw!B841,Customers_Raw!A:A,Customers_Raw!E:E)</f>
        <v>Consumer</v>
      </c>
    </row>
    <row r="842" spans="1:7">
      <c r="A842" t="s">
        <v>1736</v>
      </c>
      <c r="B842" t="s">
        <v>374</v>
      </c>
      <c r="C842" s="19">
        <v>45747</v>
      </c>
      <c r="D842" t="s">
        <v>892</v>
      </c>
      <c r="E842" t="s">
        <v>885</v>
      </c>
      <c r="F842" t="s">
        <v>888</v>
      </c>
      <c r="G842" t="str">
        <f>_xlfn.XLOOKUP(Orders_Raw!B842,Customers_Raw!A:A,Customers_Raw!E:E)</f>
        <v>Consumer</v>
      </c>
    </row>
    <row r="843" spans="1:7">
      <c r="A843" t="s">
        <v>1737</v>
      </c>
      <c r="B843" t="s">
        <v>388</v>
      </c>
      <c r="C843" s="19">
        <v>46014</v>
      </c>
      <c r="D843" t="s">
        <v>892</v>
      </c>
      <c r="E843" t="s">
        <v>895</v>
      </c>
      <c r="F843" t="s">
        <v>886</v>
      </c>
      <c r="G843" t="str">
        <f>_xlfn.XLOOKUP(Orders_Raw!B843,Customers_Raw!A:A,Customers_Raw!E:E)</f>
        <v>Consumer</v>
      </c>
    </row>
    <row r="844" spans="1:7">
      <c r="A844" t="s">
        <v>1738</v>
      </c>
      <c r="B844" t="s">
        <v>447</v>
      </c>
      <c r="C844" s="19">
        <v>45913</v>
      </c>
      <c r="D844" t="s">
        <v>892</v>
      </c>
      <c r="E844" t="s">
        <v>893</v>
      </c>
      <c r="F844" t="s">
        <v>902</v>
      </c>
      <c r="G844" t="str">
        <f>_xlfn.XLOOKUP(Orders_Raw!B844,Customers_Raw!A:A,Customers_Raw!E:E)</f>
        <v>Consumer</v>
      </c>
    </row>
    <row r="845" spans="1:7">
      <c r="A845" t="s">
        <v>1739</v>
      </c>
      <c r="B845" t="s">
        <v>264</v>
      </c>
      <c r="C845" s="19">
        <v>46010</v>
      </c>
      <c r="D845" t="s">
        <v>892</v>
      </c>
      <c r="E845" t="s">
        <v>885</v>
      </c>
      <c r="F845" t="s">
        <v>897</v>
      </c>
      <c r="G845" t="str">
        <f>_xlfn.XLOOKUP(Orders_Raw!B845,Customers_Raw!A:A,Customers_Raw!E:E)</f>
        <v>Consumer</v>
      </c>
    </row>
    <row r="846" spans="1:7">
      <c r="A846" t="s">
        <v>1740</v>
      </c>
      <c r="B846" t="s">
        <v>847</v>
      </c>
      <c r="C846" s="19">
        <v>45877</v>
      </c>
      <c r="D846" t="s">
        <v>892</v>
      </c>
      <c r="E846" t="s">
        <v>885</v>
      </c>
      <c r="F846" t="s">
        <v>886</v>
      </c>
      <c r="G846" t="str">
        <f>_xlfn.XLOOKUP(Orders_Raw!B846,Customers_Raw!A:A,Customers_Raw!E:E)</f>
        <v>Consumer</v>
      </c>
    </row>
    <row r="847" spans="1:7">
      <c r="A847" t="s">
        <v>1741</v>
      </c>
      <c r="B847" t="s">
        <v>181</v>
      </c>
      <c r="C847" s="19">
        <v>45666</v>
      </c>
      <c r="D847" t="s">
        <v>892</v>
      </c>
      <c r="E847" t="s">
        <v>885</v>
      </c>
      <c r="F847" t="s">
        <v>890</v>
      </c>
      <c r="G847" t="str">
        <f>_xlfn.XLOOKUP(Orders_Raw!B847,Customers_Raw!A:A,Customers_Raw!E:E)</f>
        <v>Consumer</v>
      </c>
    </row>
    <row r="848" spans="1:7">
      <c r="A848" t="s">
        <v>1742</v>
      </c>
      <c r="B848" t="s">
        <v>377</v>
      </c>
      <c r="C848" s="19">
        <v>45669</v>
      </c>
      <c r="D848" t="s">
        <v>909</v>
      </c>
      <c r="E848" t="s">
        <v>885</v>
      </c>
      <c r="F848" t="s">
        <v>902</v>
      </c>
      <c r="G848" t="str">
        <f>_xlfn.XLOOKUP(Orders_Raw!B848,Customers_Raw!A:A,Customers_Raw!E:E)</f>
        <v>Consumer</v>
      </c>
    </row>
    <row r="849" spans="1:7">
      <c r="A849" t="s">
        <v>1743</v>
      </c>
      <c r="B849" t="s">
        <v>255</v>
      </c>
      <c r="C849" s="19">
        <v>45982</v>
      </c>
      <c r="D849" t="s">
        <v>892</v>
      </c>
      <c r="E849" t="s">
        <v>885</v>
      </c>
      <c r="F849" t="s">
        <v>890</v>
      </c>
      <c r="G849" t="str">
        <f>_xlfn.XLOOKUP(Orders_Raw!B849,Customers_Raw!A:A,Customers_Raw!E:E)</f>
        <v>Consumer</v>
      </c>
    </row>
    <row r="850" spans="1:7">
      <c r="A850" t="s">
        <v>1744</v>
      </c>
      <c r="B850" t="s">
        <v>13</v>
      </c>
      <c r="C850" s="19">
        <v>45901</v>
      </c>
      <c r="D850" t="s">
        <v>892</v>
      </c>
      <c r="E850" t="s">
        <v>893</v>
      </c>
      <c r="F850" t="s">
        <v>890</v>
      </c>
      <c r="G850" t="str">
        <f>_xlfn.XLOOKUP(Orders_Raw!B850,Customers_Raw!A:A,Customers_Raw!E:E)</f>
        <v>Corporate</v>
      </c>
    </row>
    <row r="851" spans="1:7">
      <c r="A851" t="s">
        <v>1745</v>
      </c>
      <c r="B851" t="s">
        <v>240</v>
      </c>
      <c r="C851" s="19">
        <v>45839</v>
      </c>
      <c r="D851" t="s">
        <v>892</v>
      </c>
      <c r="E851" t="s">
        <v>885</v>
      </c>
      <c r="F851" t="s">
        <v>890</v>
      </c>
      <c r="G851" t="str">
        <f>_xlfn.XLOOKUP(Orders_Raw!B851,Customers_Raw!A:A,Customers_Raw!E:E)</f>
        <v>Consumer</v>
      </c>
    </row>
    <row r="852" spans="1:7">
      <c r="A852" t="s">
        <v>1746</v>
      </c>
      <c r="B852" t="s">
        <v>621</v>
      </c>
      <c r="C852" s="19">
        <v>45941</v>
      </c>
      <c r="D852" t="s">
        <v>884</v>
      </c>
      <c r="E852" t="s">
        <v>893</v>
      </c>
      <c r="F852" t="s">
        <v>902</v>
      </c>
      <c r="G852" t="str">
        <f>_xlfn.XLOOKUP(Orders_Raw!B852,Customers_Raw!A:A,Customers_Raw!E:E)</f>
        <v>Consumer</v>
      </c>
    </row>
    <row r="853" spans="1:7">
      <c r="A853" t="s">
        <v>1747</v>
      </c>
      <c r="B853" t="s">
        <v>91</v>
      </c>
      <c r="C853" s="19">
        <v>45969</v>
      </c>
      <c r="D853" t="s">
        <v>909</v>
      </c>
      <c r="E853" t="s">
        <v>885</v>
      </c>
      <c r="F853" t="s">
        <v>902</v>
      </c>
      <c r="G853" t="str">
        <f>_xlfn.XLOOKUP(Orders_Raw!B853,Customers_Raw!A:A,Customers_Raw!E:E)</f>
        <v>Small Business</v>
      </c>
    </row>
    <row r="854" spans="1:7">
      <c r="A854" t="s">
        <v>1748</v>
      </c>
      <c r="B854" t="s">
        <v>563</v>
      </c>
      <c r="C854" s="19">
        <v>45756</v>
      </c>
      <c r="D854" t="s">
        <v>892</v>
      </c>
      <c r="E854" t="s">
        <v>895</v>
      </c>
      <c r="F854" t="s">
        <v>902</v>
      </c>
      <c r="G854" t="str">
        <f>_xlfn.XLOOKUP(Orders_Raw!B854,Customers_Raw!A:A,Customers_Raw!E:E)</f>
        <v>Corporate</v>
      </c>
    </row>
    <row r="855" spans="1:7">
      <c r="A855" t="s">
        <v>1749</v>
      </c>
      <c r="B855" t="s">
        <v>59</v>
      </c>
      <c r="C855" s="19">
        <v>45854</v>
      </c>
      <c r="D855" t="s">
        <v>892</v>
      </c>
      <c r="E855" t="s">
        <v>893</v>
      </c>
      <c r="F855" t="s">
        <v>886</v>
      </c>
      <c r="G855" t="str">
        <f>_xlfn.XLOOKUP(Orders_Raw!B855,Customers_Raw!A:A,Customers_Raw!E:E)</f>
        <v>Consumer</v>
      </c>
    </row>
    <row r="856" spans="1:7">
      <c r="A856" t="s">
        <v>1750</v>
      </c>
      <c r="B856" t="s">
        <v>429</v>
      </c>
      <c r="C856" s="19">
        <v>45883</v>
      </c>
      <c r="D856" t="s">
        <v>892</v>
      </c>
      <c r="E856" t="s">
        <v>885</v>
      </c>
      <c r="F856" t="s">
        <v>888</v>
      </c>
      <c r="G856" t="str">
        <f>_xlfn.XLOOKUP(Orders_Raw!B856,Customers_Raw!A:A,Customers_Raw!E:E)</f>
        <v>Consumer</v>
      </c>
    </row>
    <row r="857" spans="1:7">
      <c r="A857" t="s">
        <v>1751</v>
      </c>
      <c r="B857" t="s">
        <v>709</v>
      </c>
      <c r="C857" s="19">
        <v>45990</v>
      </c>
      <c r="D857" t="s">
        <v>892</v>
      </c>
      <c r="E857" t="s">
        <v>885</v>
      </c>
      <c r="F857" t="s">
        <v>902</v>
      </c>
      <c r="G857" t="str">
        <f>_xlfn.XLOOKUP(Orders_Raw!B857,Customers_Raw!A:A,Customers_Raw!E:E)</f>
        <v>Consumer</v>
      </c>
    </row>
    <row r="858" spans="1:7">
      <c r="A858" t="s">
        <v>1752</v>
      </c>
      <c r="B858" t="s">
        <v>515</v>
      </c>
      <c r="C858" s="19">
        <v>45760</v>
      </c>
      <c r="D858" t="s">
        <v>892</v>
      </c>
      <c r="E858" t="s">
        <v>885</v>
      </c>
      <c r="F858" t="s">
        <v>902</v>
      </c>
      <c r="G858" t="str">
        <f>_xlfn.XLOOKUP(Orders_Raw!B858,Customers_Raw!A:A,Customers_Raw!E:E)</f>
        <v>Consumer</v>
      </c>
    </row>
    <row r="859" spans="1:7">
      <c r="A859" t="s">
        <v>1753</v>
      </c>
      <c r="B859" t="s">
        <v>873</v>
      </c>
      <c r="C859" s="19">
        <v>45763</v>
      </c>
      <c r="D859" t="s">
        <v>892</v>
      </c>
      <c r="E859" t="s">
        <v>885</v>
      </c>
      <c r="F859" t="s">
        <v>888</v>
      </c>
      <c r="G859" t="str">
        <f>_xlfn.XLOOKUP(Orders_Raw!B859,Customers_Raw!A:A,Customers_Raw!E:E)</f>
        <v>Consumer</v>
      </c>
    </row>
    <row r="860" spans="1:7">
      <c r="A860" t="s">
        <v>1754</v>
      </c>
      <c r="B860" t="s">
        <v>872</v>
      </c>
      <c r="C860" s="19">
        <v>46022</v>
      </c>
      <c r="D860" t="s">
        <v>884</v>
      </c>
      <c r="E860" t="s">
        <v>893</v>
      </c>
      <c r="F860" t="s">
        <v>890</v>
      </c>
      <c r="G860" t="str">
        <f>_xlfn.XLOOKUP(Orders_Raw!B860,Customers_Raw!A:A,Customers_Raw!E:E)</f>
        <v>Corporate</v>
      </c>
    </row>
    <row r="861" spans="1:7">
      <c r="A861" t="s">
        <v>1755</v>
      </c>
      <c r="B861" t="s">
        <v>146</v>
      </c>
      <c r="C861" s="19">
        <v>45715</v>
      </c>
      <c r="D861" t="s">
        <v>892</v>
      </c>
      <c r="E861" t="s">
        <v>893</v>
      </c>
      <c r="F861" t="s">
        <v>897</v>
      </c>
      <c r="G861" t="str">
        <f>_xlfn.XLOOKUP(Orders_Raw!B861,Customers_Raw!A:A,Customers_Raw!E:E)</f>
        <v>Small Business</v>
      </c>
    </row>
    <row r="862" spans="1:7">
      <c r="A862" t="s">
        <v>1756</v>
      </c>
      <c r="B862" t="s">
        <v>255</v>
      </c>
      <c r="C862" s="19">
        <v>45735</v>
      </c>
      <c r="D862" t="s">
        <v>909</v>
      </c>
      <c r="E862" t="s">
        <v>895</v>
      </c>
      <c r="F862" t="s">
        <v>902</v>
      </c>
      <c r="G862" t="str">
        <f>_xlfn.XLOOKUP(Orders_Raw!B862,Customers_Raw!A:A,Customers_Raw!E:E)</f>
        <v>Consumer</v>
      </c>
    </row>
    <row r="863" spans="1:7">
      <c r="A863" t="s">
        <v>1757</v>
      </c>
      <c r="B863" t="s">
        <v>359</v>
      </c>
      <c r="C863" s="19">
        <v>45732</v>
      </c>
      <c r="D863" t="s">
        <v>892</v>
      </c>
      <c r="E863" t="s">
        <v>893</v>
      </c>
      <c r="F863" t="s">
        <v>902</v>
      </c>
      <c r="G863" t="str">
        <f>_xlfn.XLOOKUP(Orders_Raw!B863,Customers_Raw!A:A,Customers_Raw!E:E)</f>
        <v>Small Business</v>
      </c>
    </row>
    <row r="864" spans="1:7">
      <c r="A864" t="s">
        <v>1758</v>
      </c>
      <c r="B864" t="s">
        <v>272</v>
      </c>
      <c r="C864" s="19">
        <v>45699</v>
      </c>
      <c r="D864" t="s">
        <v>892</v>
      </c>
      <c r="E864" t="s">
        <v>895</v>
      </c>
      <c r="F864" t="s">
        <v>902</v>
      </c>
      <c r="G864" t="str">
        <f>_xlfn.XLOOKUP(Orders_Raw!B864,Customers_Raw!A:A,Customers_Raw!E:E)</f>
        <v>Consumer</v>
      </c>
    </row>
    <row r="865" spans="1:7">
      <c r="A865" t="s">
        <v>1759</v>
      </c>
      <c r="B865" t="s">
        <v>697</v>
      </c>
      <c r="C865" s="19">
        <v>45981</v>
      </c>
      <c r="D865" t="s">
        <v>892</v>
      </c>
      <c r="E865" t="s">
        <v>895</v>
      </c>
      <c r="F865" t="s">
        <v>902</v>
      </c>
      <c r="G865" t="str">
        <f>_xlfn.XLOOKUP(Orders_Raw!B865,Customers_Raw!A:A,Customers_Raw!E:E)</f>
        <v>Consumer</v>
      </c>
    </row>
    <row r="866" spans="1:7">
      <c r="A866" t="s">
        <v>1760</v>
      </c>
      <c r="B866" t="s">
        <v>486</v>
      </c>
      <c r="C866" s="19">
        <v>45838</v>
      </c>
      <c r="D866" t="s">
        <v>892</v>
      </c>
      <c r="E866" t="s">
        <v>895</v>
      </c>
      <c r="F866" t="s">
        <v>902</v>
      </c>
      <c r="G866" t="str">
        <f>_xlfn.XLOOKUP(Orders_Raw!B866,Customers_Raw!A:A,Customers_Raw!E:E)</f>
        <v>Corporate</v>
      </c>
    </row>
    <row r="867" spans="1:7">
      <c r="A867" t="s">
        <v>1761</v>
      </c>
      <c r="B867" t="s">
        <v>525</v>
      </c>
      <c r="C867" s="19">
        <v>45690</v>
      </c>
      <c r="D867" t="s">
        <v>892</v>
      </c>
      <c r="E867" t="s">
        <v>893</v>
      </c>
      <c r="F867" t="s">
        <v>886</v>
      </c>
      <c r="G867" t="str">
        <f>_xlfn.XLOOKUP(Orders_Raw!B867,Customers_Raw!A:A,Customers_Raw!E:E)</f>
        <v>Consumer</v>
      </c>
    </row>
    <row r="868" spans="1:7">
      <c r="A868" t="s">
        <v>1762</v>
      </c>
      <c r="B868" t="s">
        <v>805</v>
      </c>
      <c r="C868" s="19">
        <v>45728</v>
      </c>
      <c r="D868" t="s">
        <v>909</v>
      </c>
      <c r="E868" t="s">
        <v>885</v>
      </c>
      <c r="F868" t="s">
        <v>897</v>
      </c>
      <c r="G868" t="str">
        <f>_xlfn.XLOOKUP(Orders_Raw!B868,Customers_Raw!A:A,Customers_Raw!E:E)</f>
        <v>Corporate</v>
      </c>
    </row>
    <row r="869" spans="1:7">
      <c r="A869" t="s">
        <v>1763</v>
      </c>
      <c r="B869" t="s">
        <v>475</v>
      </c>
      <c r="C869" s="19">
        <v>45713</v>
      </c>
      <c r="D869" t="s">
        <v>909</v>
      </c>
      <c r="E869" t="s">
        <v>885</v>
      </c>
      <c r="F869" t="s">
        <v>890</v>
      </c>
      <c r="G869" t="str">
        <f>_xlfn.XLOOKUP(Orders_Raw!B869,Customers_Raw!A:A,Customers_Raw!E:E)</f>
        <v>Consumer</v>
      </c>
    </row>
    <row r="870" spans="1:7">
      <c r="A870" t="s">
        <v>1764</v>
      </c>
      <c r="B870" t="s">
        <v>134</v>
      </c>
      <c r="C870" s="19">
        <v>45762</v>
      </c>
      <c r="D870" t="s">
        <v>884</v>
      </c>
      <c r="E870" t="s">
        <v>893</v>
      </c>
      <c r="F870" t="s">
        <v>897</v>
      </c>
      <c r="G870" t="str">
        <f>_xlfn.XLOOKUP(Orders_Raw!B870,Customers_Raw!A:A,Customers_Raw!E:E)</f>
        <v>Consumer</v>
      </c>
    </row>
    <row r="871" spans="1:7">
      <c r="A871" t="s">
        <v>1765</v>
      </c>
      <c r="B871" t="s">
        <v>535</v>
      </c>
      <c r="C871" s="19">
        <v>45857</v>
      </c>
      <c r="D871" t="s">
        <v>892</v>
      </c>
      <c r="E871" t="s">
        <v>885</v>
      </c>
      <c r="F871" t="s">
        <v>888</v>
      </c>
      <c r="G871" t="str">
        <f>_xlfn.XLOOKUP(Orders_Raw!B871,Customers_Raw!A:A,Customers_Raw!E:E)</f>
        <v>Corporate</v>
      </c>
    </row>
    <row r="872" spans="1:7">
      <c r="A872" t="s">
        <v>1766</v>
      </c>
      <c r="B872" t="s">
        <v>118</v>
      </c>
      <c r="C872" s="19">
        <v>45758</v>
      </c>
      <c r="D872" t="s">
        <v>884</v>
      </c>
      <c r="E872" t="s">
        <v>885</v>
      </c>
      <c r="F872" t="s">
        <v>902</v>
      </c>
      <c r="G872" t="str">
        <f>_xlfn.XLOOKUP(Orders_Raw!B872,Customers_Raw!A:A,Customers_Raw!E:E)</f>
        <v>Consumer</v>
      </c>
    </row>
    <row r="873" spans="1:7">
      <c r="A873" t="s">
        <v>1767</v>
      </c>
      <c r="B873" t="s">
        <v>295</v>
      </c>
      <c r="C873" s="19">
        <v>45913</v>
      </c>
      <c r="D873" t="s">
        <v>884</v>
      </c>
      <c r="E873" t="s">
        <v>893</v>
      </c>
      <c r="F873" t="s">
        <v>888</v>
      </c>
      <c r="G873" t="str">
        <f>_xlfn.XLOOKUP(Orders_Raw!B873,Customers_Raw!A:A,Customers_Raw!E:E)</f>
        <v>Small Business</v>
      </c>
    </row>
    <row r="874" spans="1:7">
      <c r="A874" t="s">
        <v>1768</v>
      </c>
      <c r="B874" t="s">
        <v>524</v>
      </c>
      <c r="C874" s="19">
        <v>45964</v>
      </c>
      <c r="D874" t="s">
        <v>892</v>
      </c>
      <c r="E874" t="s">
        <v>885</v>
      </c>
      <c r="F874" t="s">
        <v>890</v>
      </c>
      <c r="G874" t="str">
        <f>_xlfn.XLOOKUP(Orders_Raw!B874,Customers_Raw!A:A,Customers_Raw!E:E)</f>
        <v>Consumer</v>
      </c>
    </row>
    <row r="875" spans="1:7">
      <c r="A875" t="s">
        <v>1769</v>
      </c>
      <c r="B875" t="s">
        <v>815</v>
      </c>
      <c r="C875" s="19">
        <v>45731</v>
      </c>
      <c r="D875" t="s">
        <v>892</v>
      </c>
      <c r="E875" t="s">
        <v>893</v>
      </c>
      <c r="F875" t="s">
        <v>890</v>
      </c>
      <c r="G875" t="str">
        <f>_xlfn.XLOOKUP(Orders_Raw!B875,Customers_Raw!A:A,Customers_Raw!E:E)</f>
        <v>Consumer</v>
      </c>
    </row>
    <row r="876" spans="1:7">
      <c r="A876" t="s">
        <v>1770</v>
      </c>
      <c r="B876" t="s">
        <v>840</v>
      </c>
      <c r="C876" s="19">
        <v>45828</v>
      </c>
      <c r="D876" t="s">
        <v>892</v>
      </c>
      <c r="E876" t="s">
        <v>885</v>
      </c>
      <c r="F876" t="s">
        <v>897</v>
      </c>
      <c r="G876" t="str">
        <f>_xlfn.XLOOKUP(Orders_Raw!B876,Customers_Raw!A:A,Customers_Raw!E:E)</f>
        <v>Small Business</v>
      </c>
    </row>
    <row r="877" spans="1:7">
      <c r="A877" t="s">
        <v>1771</v>
      </c>
      <c r="B877" t="s">
        <v>626</v>
      </c>
      <c r="C877" s="19">
        <v>45800</v>
      </c>
      <c r="D877" t="s">
        <v>892</v>
      </c>
      <c r="E877" t="s">
        <v>893</v>
      </c>
      <c r="F877" t="s">
        <v>888</v>
      </c>
      <c r="G877" t="str">
        <f>_xlfn.XLOOKUP(Orders_Raw!B877,Customers_Raw!A:A,Customers_Raw!E:E)</f>
        <v>Corporate</v>
      </c>
    </row>
    <row r="878" spans="1:7">
      <c r="A878" t="s">
        <v>1772</v>
      </c>
      <c r="B878" t="s">
        <v>820</v>
      </c>
      <c r="C878" s="19">
        <v>45823</v>
      </c>
      <c r="D878" t="s">
        <v>892</v>
      </c>
      <c r="E878" t="s">
        <v>893</v>
      </c>
      <c r="F878" t="s">
        <v>888</v>
      </c>
      <c r="G878" t="str">
        <f>_xlfn.XLOOKUP(Orders_Raw!B878,Customers_Raw!A:A,Customers_Raw!E:E)</f>
        <v>Consumer</v>
      </c>
    </row>
    <row r="879" spans="1:7">
      <c r="A879" t="s">
        <v>1773</v>
      </c>
      <c r="B879" t="s">
        <v>329</v>
      </c>
      <c r="C879" s="19">
        <v>45918</v>
      </c>
      <c r="D879" t="s">
        <v>899</v>
      </c>
      <c r="E879" t="s">
        <v>885</v>
      </c>
      <c r="F879" t="s">
        <v>890</v>
      </c>
      <c r="G879" t="str">
        <f>_xlfn.XLOOKUP(Orders_Raw!B879,Customers_Raw!A:A,Customers_Raw!E:E)</f>
        <v>Consumer</v>
      </c>
    </row>
    <row r="880" spans="1:7">
      <c r="A880" t="s">
        <v>1774</v>
      </c>
      <c r="B880" t="s">
        <v>590</v>
      </c>
      <c r="C880" s="19">
        <v>45878</v>
      </c>
      <c r="D880" t="s">
        <v>892</v>
      </c>
      <c r="E880" t="s">
        <v>893</v>
      </c>
      <c r="F880" t="s">
        <v>888</v>
      </c>
      <c r="G880" t="str">
        <f>_xlfn.XLOOKUP(Orders_Raw!B880,Customers_Raw!A:A,Customers_Raw!E:E)</f>
        <v>Corporate</v>
      </c>
    </row>
    <row r="881" spans="1:7">
      <c r="A881" t="s">
        <v>1775</v>
      </c>
      <c r="B881" t="s">
        <v>527</v>
      </c>
      <c r="C881" s="19">
        <v>45740</v>
      </c>
      <c r="D881" t="s">
        <v>892</v>
      </c>
      <c r="E881" t="s">
        <v>893</v>
      </c>
      <c r="F881" t="s">
        <v>890</v>
      </c>
      <c r="G881" t="str">
        <f>_xlfn.XLOOKUP(Orders_Raw!B881,Customers_Raw!A:A,Customers_Raw!E:E)</f>
        <v>Consumer</v>
      </c>
    </row>
    <row r="882" spans="1:7">
      <c r="A882" t="s">
        <v>1776</v>
      </c>
      <c r="B882" t="s">
        <v>198</v>
      </c>
      <c r="C882" s="19">
        <v>45839</v>
      </c>
      <c r="D882" t="s">
        <v>899</v>
      </c>
      <c r="E882" t="s">
        <v>885</v>
      </c>
      <c r="F882" t="s">
        <v>888</v>
      </c>
      <c r="G882" t="str">
        <f>_xlfn.XLOOKUP(Orders_Raw!B882,Customers_Raw!A:A,Customers_Raw!E:E)</f>
        <v>Consumer</v>
      </c>
    </row>
    <row r="883" spans="1:7">
      <c r="A883" t="s">
        <v>1777</v>
      </c>
      <c r="B883" t="s">
        <v>387</v>
      </c>
      <c r="C883" s="19">
        <v>45964</v>
      </c>
      <c r="D883" t="s">
        <v>892</v>
      </c>
      <c r="E883" t="s">
        <v>885</v>
      </c>
      <c r="F883" t="s">
        <v>888</v>
      </c>
      <c r="G883" t="str">
        <f>_xlfn.XLOOKUP(Orders_Raw!B883,Customers_Raw!A:A,Customers_Raw!E:E)</f>
        <v>Consumer</v>
      </c>
    </row>
    <row r="884" spans="1:7">
      <c r="A884" t="s">
        <v>1778</v>
      </c>
      <c r="B884" t="s">
        <v>267</v>
      </c>
      <c r="C884" s="19">
        <v>45667</v>
      </c>
      <c r="D884" t="s">
        <v>884</v>
      </c>
      <c r="E884" t="s">
        <v>885</v>
      </c>
      <c r="F884" t="s">
        <v>888</v>
      </c>
      <c r="G884" t="str">
        <f>_xlfn.XLOOKUP(Orders_Raw!B884,Customers_Raw!A:A,Customers_Raw!E:E)</f>
        <v>Corporate</v>
      </c>
    </row>
    <row r="885" spans="1:7">
      <c r="A885" t="s">
        <v>1779</v>
      </c>
      <c r="B885" t="s">
        <v>22</v>
      </c>
      <c r="C885" s="19">
        <v>45661</v>
      </c>
      <c r="D885" t="s">
        <v>892</v>
      </c>
      <c r="E885" t="s">
        <v>893</v>
      </c>
      <c r="F885" t="s">
        <v>888</v>
      </c>
      <c r="G885" t="str">
        <f>_xlfn.XLOOKUP(Orders_Raw!B885,Customers_Raw!A:A,Customers_Raw!E:E)</f>
        <v>Consumer</v>
      </c>
    </row>
    <row r="886" spans="1:7">
      <c r="A886" t="s">
        <v>1780</v>
      </c>
      <c r="B886" t="s">
        <v>217</v>
      </c>
      <c r="C886" s="19">
        <v>46008</v>
      </c>
      <c r="D886" t="s">
        <v>892</v>
      </c>
      <c r="E886" t="s">
        <v>893</v>
      </c>
      <c r="F886" t="s">
        <v>890</v>
      </c>
      <c r="G886" t="str">
        <f>_xlfn.XLOOKUP(Orders_Raw!B886,Customers_Raw!A:A,Customers_Raw!E:E)</f>
        <v>Corporate</v>
      </c>
    </row>
    <row r="887" spans="1:7">
      <c r="A887" t="s">
        <v>1781</v>
      </c>
      <c r="B887" t="s">
        <v>818</v>
      </c>
      <c r="C887" s="19">
        <v>45993</v>
      </c>
      <c r="D887" t="s">
        <v>892</v>
      </c>
      <c r="E887" t="s">
        <v>885</v>
      </c>
      <c r="F887" t="s">
        <v>902</v>
      </c>
      <c r="G887" t="str">
        <f>_xlfn.XLOOKUP(Orders_Raw!B887,Customers_Raw!A:A,Customers_Raw!E:E)</f>
        <v>Consumer</v>
      </c>
    </row>
    <row r="888" spans="1:7">
      <c r="A888" t="s">
        <v>1782</v>
      </c>
      <c r="B888" t="s">
        <v>93</v>
      </c>
      <c r="C888" s="19">
        <v>45949</v>
      </c>
      <c r="D888" t="s">
        <v>892</v>
      </c>
      <c r="E888" t="s">
        <v>893</v>
      </c>
      <c r="F888" t="s">
        <v>888</v>
      </c>
      <c r="G888" t="str">
        <f>_xlfn.XLOOKUP(Orders_Raw!B888,Customers_Raw!A:A,Customers_Raw!E:E)</f>
        <v>Consumer</v>
      </c>
    </row>
    <row r="889" spans="1:7">
      <c r="A889" t="s">
        <v>1783</v>
      </c>
      <c r="B889" t="s">
        <v>670</v>
      </c>
      <c r="C889" s="19">
        <v>45938</v>
      </c>
      <c r="D889" t="s">
        <v>892</v>
      </c>
      <c r="E889" t="s">
        <v>885</v>
      </c>
      <c r="F889" t="s">
        <v>890</v>
      </c>
      <c r="G889" t="str">
        <f>_xlfn.XLOOKUP(Orders_Raw!B889,Customers_Raw!A:A,Customers_Raw!E:E)</f>
        <v>Consumer</v>
      </c>
    </row>
    <row r="890" spans="1:7">
      <c r="A890" t="s">
        <v>1784</v>
      </c>
      <c r="B890" t="s">
        <v>452</v>
      </c>
      <c r="C890" s="19">
        <v>45872</v>
      </c>
      <c r="D890" t="s">
        <v>892</v>
      </c>
      <c r="E890" t="s">
        <v>895</v>
      </c>
      <c r="F890" t="s">
        <v>890</v>
      </c>
      <c r="G890" t="str">
        <f>_xlfn.XLOOKUP(Orders_Raw!B890,Customers_Raw!A:A,Customers_Raw!E:E)</f>
        <v>Consumer</v>
      </c>
    </row>
    <row r="891" spans="1:7">
      <c r="A891" t="s">
        <v>1785</v>
      </c>
      <c r="B891" t="s">
        <v>672</v>
      </c>
      <c r="C891" s="19">
        <v>45755</v>
      </c>
      <c r="D891" t="s">
        <v>892</v>
      </c>
      <c r="E891" t="s">
        <v>885</v>
      </c>
      <c r="F891" t="s">
        <v>888</v>
      </c>
      <c r="G891" t="str">
        <f>_xlfn.XLOOKUP(Orders_Raw!B891,Customers_Raw!A:A,Customers_Raw!E:E)</f>
        <v>Corporate</v>
      </c>
    </row>
    <row r="892" spans="1:7">
      <c r="A892" t="s">
        <v>1786</v>
      </c>
      <c r="B892" t="s">
        <v>179</v>
      </c>
      <c r="C892" s="19">
        <v>45758</v>
      </c>
      <c r="D892" t="s">
        <v>909</v>
      </c>
      <c r="E892" t="s">
        <v>895</v>
      </c>
      <c r="F892" t="s">
        <v>890</v>
      </c>
      <c r="G892" t="str">
        <f>_xlfn.XLOOKUP(Orders_Raw!B892,Customers_Raw!A:A,Customers_Raw!E:E)</f>
        <v>Consumer</v>
      </c>
    </row>
    <row r="893" spans="1:7">
      <c r="A893" t="s">
        <v>1787</v>
      </c>
      <c r="B893" t="s">
        <v>725</v>
      </c>
      <c r="C893" s="19">
        <v>45666</v>
      </c>
      <c r="D893" t="s">
        <v>892</v>
      </c>
      <c r="E893" t="s">
        <v>885</v>
      </c>
      <c r="F893" t="s">
        <v>890</v>
      </c>
      <c r="G893" t="str">
        <f>_xlfn.XLOOKUP(Orders_Raw!B893,Customers_Raw!A:A,Customers_Raw!E:E)</f>
        <v>Consumer</v>
      </c>
    </row>
    <row r="894" spans="1:7">
      <c r="A894" t="s">
        <v>1788</v>
      </c>
      <c r="B894" t="s">
        <v>159</v>
      </c>
      <c r="C894" s="19">
        <v>45718</v>
      </c>
      <c r="D894" t="s">
        <v>892</v>
      </c>
      <c r="E894" t="s">
        <v>893</v>
      </c>
      <c r="F894" t="s">
        <v>897</v>
      </c>
      <c r="G894" t="str">
        <f>_xlfn.XLOOKUP(Orders_Raw!B894,Customers_Raw!A:A,Customers_Raw!E:E)</f>
        <v>Consumer</v>
      </c>
    </row>
    <row r="895" spans="1:7">
      <c r="A895" t="s">
        <v>1789</v>
      </c>
      <c r="B895" t="s">
        <v>731</v>
      </c>
      <c r="C895" s="19">
        <v>45966</v>
      </c>
      <c r="D895" t="s">
        <v>892</v>
      </c>
      <c r="E895" t="s">
        <v>893</v>
      </c>
      <c r="F895" t="s">
        <v>897</v>
      </c>
      <c r="G895" t="str">
        <f>_xlfn.XLOOKUP(Orders_Raw!B895,Customers_Raw!A:A,Customers_Raw!E:E)</f>
        <v>Consumer</v>
      </c>
    </row>
    <row r="896" spans="1:7">
      <c r="A896" t="s">
        <v>1790</v>
      </c>
      <c r="B896" t="s">
        <v>657</v>
      </c>
      <c r="C896" s="19">
        <v>45803</v>
      </c>
      <c r="D896" t="s">
        <v>892</v>
      </c>
      <c r="E896" t="s">
        <v>893</v>
      </c>
      <c r="F896" t="s">
        <v>888</v>
      </c>
      <c r="G896" t="str">
        <f>_xlfn.XLOOKUP(Orders_Raw!B896,Customers_Raw!A:A,Customers_Raw!E:E)</f>
        <v>Consumer</v>
      </c>
    </row>
    <row r="897" spans="1:7">
      <c r="A897" t="s">
        <v>1791</v>
      </c>
      <c r="B897" t="s">
        <v>713</v>
      </c>
      <c r="C897" s="19">
        <v>45720</v>
      </c>
      <c r="D897" t="s">
        <v>892</v>
      </c>
      <c r="E897" t="s">
        <v>885</v>
      </c>
      <c r="F897" t="s">
        <v>886</v>
      </c>
      <c r="G897" t="str">
        <f>_xlfn.XLOOKUP(Orders_Raw!B897,Customers_Raw!A:A,Customers_Raw!E:E)</f>
        <v>Consumer</v>
      </c>
    </row>
    <row r="898" spans="1:7">
      <c r="A898" t="s">
        <v>1792</v>
      </c>
      <c r="B898" t="s">
        <v>488</v>
      </c>
      <c r="C898" s="19">
        <v>45778</v>
      </c>
      <c r="D898" t="s">
        <v>899</v>
      </c>
      <c r="E898" t="s">
        <v>893</v>
      </c>
      <c r="F898" t="s">
        <v>890</v>
      </c>
      <c r="G898" t="str">
        <f>_xlfn.XLOOKUP(Orders_Raw!B898,Customers_Raw!A:A,Customers_Raw!E:E)</f>
        <v>Corporate</v>
      </c>
    </row>
    <row r="899" spans="1:7">
      <c r="A899" t="s">
        <v>1793</v>
      </c>
      <c r="B899" t="s">
        <v>425</v>
      </c>
      <c r="C899" s="19">
        <v>45883</v>
      </c>
      <c r="D899" t="s">
        <v>892</v>
      </c>
      <c r="E899" t="s">
        <v>885</v>
      </c>
      <c r="F899" t="s">
        <v>902</v>
      </c>
      <c r="G899" t="str">
        <f>_xlfn.XLOOKUP(Orders_Raw!B899,Customers_Raw!A:A,Customers_Raw!E:E)</f>
        <v>Consumer</v>
      </c>
    </row>
    <row r="900" spans="1:7">
      <c r="A900" t="s">
        <v>1794</v>
      </c>
      <c r="B900" t="s">
        <v>876</v>
      </c>
      <c r="C900" s="19">
        <v>45762</v>
      </c>
      <c r="D900" t="s">
        <v>892</v>
      </c>
      <c r="E900" t="s">
        <v>893</v>
      </c>
      <c r="F900" t="s">
        <v>890</v>
      </c>
      <c r="G900" t="str">
        <f>_xlfn.XLOOKUP(Orders_Raw!B900,Customers_Raw!A:A,Customers_Raw!E:E)</f>
        <v>Consumer</v>
      </c>
    </row>
    <row r="901" spans="1:7">
      <c r="A901" t="s">
        <v>1795</v>
      </c>
      <c r="B901" t="s">
        <v>830</v>
      </c>
      <c r="C901" s="19">
        <v>45917</v>
      </c>
      <c r="D901" t="s">
        <v>892</v>
      </c>
      <c r="E901" t="s">
        <v>893</v>
      </c>
      <c r="F901" t="s">
        <v>897</v>
      </c>
      <c r="G901" t="str">
        <f>_xlfn.XLOOKUP(Orders_Raw!B901,Customers_Raw!A:A,Customers_Raw!E:E)</f>
        <v>Consumer</v>
      </c>
    </row>
    <row r="902" spans="1:7">
      <c r="A902" t="s">
        <v>1796</v>
      </c>
      <c r="B902" t="s">
        <v>601</v>
      </c>
      <c r="C902" s="19">
        <v>46006</v>
      </c>
      <c r="D902" t="s">
        <v>892</v>
      </c>
      <c r="E902" t="s">
        <v>895</v>
      </c>
      <c r="F902" t="s">
        <v>890</v>
      </c>
      <c r="G902" t="str">
        <f>_xlfn.XLOOKUP(Orders_Raw!B902,Customers_Raw!A:A,Customers_Raw!E:E)</f>
        <v>Small Business</v>
      </c>
    </row>
    <row r="903" spans="1:7">
      <c r="A903" t="s">
        <v>1797</v>
      </c>
      <c r="B903" t="s">
        <v>760</v>
      </c>
      <c r="C903" s="19">
        <v>45912</v>
      </c>
      <c r="D903" t="s">
        <v>884</v>
      </c>
      <c r="E903" t="s">
        <v>893</v>
      </c>
      <c r="F903" t="s">
        <v>902</v>
      </c>
      <c r="G903" t="str">
        <f>_xlfn.XLOOKUP(Orders_Raw!B903,Customers_Raw!A:A,Customers_Raw!E:E)</f>
        <v>Small Business</v>
      </c>
    </row>
    <row r="904" spans="1:7">
      <c r="A904" t="s">
        <v>1798</v>
      </c>
      <c r="B904" t="s">
        <v>104</v>
      </c>
      <c r="C904" s="19">
        <v>45864</v>
      </c>
      <c r="D904" t="s">
        <v>892</v>
      </c>
      <c r="E904" t="s">
        <v>885</v>
      </c>
      <c r="F904" t="s">
        <v>888</v>
      </c>
      <c r="G904" t="str">
        <f>_xlfn.XLOOKUP(Orders_Raw!B904,Customers_Raw!A:A,Customers_Raw!E:E)</f>
        <v>Consumer</v>
      </c>
    </row>
    <row r="905" spans="1:7">
      <c r="A905" t="s">
        <v>1799</v>
      </c>
      <c r="B905" t="s">
        <v>642</v>
      </c>
      <c r="C905" s="19">
        <v>45685</v>
      </c>
      <c r="D905" t="s">
        <v>892</v>
      </c>
      <c r="E905" t="s">
        <v>893</v>
      </c>
      <c r="F905" t="s">
        <v>890</v>
      </c>
      <c r="G905" t="str">
        <f>_xlfn.XLOOKUP(Orders_Raw!B905,Customers_Raw!A:A,Customers_Raw!E:E)</f>
        <v>Corporate</v>
      </c>
    </row>
    <row r="906" spans="1:7">
      <c r="A906" t="s">
        <v>1800</v>
      </c>
      <c r="B906" t="s">
        <v>436</v>
      </c>
      <c r="C906" s="19">
        <v>45827</v>
      </c>
      <c r="D906" t="s">
        <v>892</v>
      </c>
      <c r="E906" t="s">
        <v>893</v>
      </c>
      <c r="F906" t="s">
        <v>897</v>
      </c>
      <c r="G906" t="str">
        <f>_xlfn.XLOOKUP(Orders_Raw!B906,Customers_Raw!A:A,Customers_Raw!E:E)</f>
        <v>Consumer</v>
      </c>
    </row>
    <row r="907" spans="1:7">
      <c r="A907" t="s">
        <v>1801</v>
      </c>
      <c r="B907" t="s">
        <v>874</v>
      </c>
      <c r="C907" s="19">
        <v>45993</v>
      </c>
      <c r="D907" t="s">
        <v>892</v>
      </c>
      <c r="E907" t="s">
        <v>895</v>
      </c>
      <c r="F907" t="s">
        <v>890</v>
      </c>
      <c r="G907" t="str">
        <f>_xlfn.XLOOKUP(Orders_Raw!B907,Customers_Raw!A:A,Customers_Raw!E:E)</f>
        <v>Consumer</v>
      </c>
    </row>
    <row r="908" spans="1:7">
      <c r="A908" t="s">
        <v>1802</v>
      </c>
      <c r="B908" t="s">
        <v>703</v>
      </c>
      <c r="C908" s="19">
        <v>45733</v>
      </c>
      <c r="D908" t="s">
        <v>892</v>
      </c>
      <c r="E908" t="s">
        <v>895</v>
      </c>
      <c r="F908" t="s">
        <v>886</v>
      </c>
      <c r="G908" t="str">
        <f>_xlfn.XLOOKUP(Orders_Raw!B908,Customers_Raw!A:A,Customers_Raw!E:E)</f>
        <v>Consumer</v>
      </c>
    </row>
    <row r="909" spans="1:7">
      <c r="A909" t="s">
        <v>1803</v>
      </c>
      <c r="B909" t="s">
        <v>746</v>
      </c>
      <c r="C909" s="19">
        <v>45773</v>
      </c>
      <c r="D909" t="s">
        <v>892</v>
      </c>
      <c r="E909" t="s">
        <v>893</v>
      </c>
      <c r="F909" t="s">
        <v>897</v>
      </c>
      <c r="G909" t="str">
        <f>_xlfn.XLOOKUP(Orders_Raw!B909,Customers_Raw!A:A,Customers_Raw!E:E)</f>
        <v>Small Business</v>
      </c>
    </row>
    <row r="910" spans="1:7">
      <c r="A910" t="s">
        <v>1804</v>
      </c>
      <c r="B910" t="s">
        <v>51</v>
      </c>
      <c r="C910" s="19">
        <v>45726</v>
      </c>
      <c r="D910" t="s">
        <v>884</v>
      </c>
      <c r="E910" t="s">
        <v>885</v>
      </c>
      <c r="F910" t="s">
        <v>890</v>
      </c>
      <c r="G910" t="str">
        <f>_xlfn.XLOOKUP(Orders_Raw!B910,Customers_Raw!A:A,Customers_Raw!E:E)</f>
        <v>Consumer</v>
      </c>
    </row>
    <row r="911" spans="1:7">
      <c r="A911" t="s">
        <v>1805</v>
      </c>
      <c r="B911" t="s">
        <v>495</v>
      </c>
      <c r="C911" s="19">
        <v>46011</v>
      </c>
      <c r="D911" t="s">
        <v>909</v>
      </c>
      <c r="E911" t="s">
        <v>893</v>
      </c>
      <c r="F911" t="s">
        <v>888</v>
      </c>
      <c r="G911" t="str">
        <f>_xlfn.XLOOKUP(Orders_Raw!B911,Customers_Raw!A:A,Customers_Raw!E:E)</f>
        <v>Consumer</v>
      </c>
    </row>
    <row r="912" spans="1:7">
      <c r="A912" t="s">
        <v>1806</v>
      </c>
      <c r="B912" t="s">
        <v>657</v>
      </c>
      <c r="C912" s="19">
        <v>45891</v>
      </c>
      <c r="D912" t="s">
        <v>892</v>
      </c>
      <c r="E912" t="s">
        <v>893</v>
      </c>
      <c r="F912" t="s">
        <v>890</v>
      </c>
      <c r="G912" t="str">
        <f>_xlfn.XLOOKUP(Orders_Raw!B912,Customers_Raw!A:A,Customers_Raw!E:E)</f>
        <v>Consumer</v>
      </c>
    </row>
    <row r="913" spans="1:7">
      <c r="A913" t="s">
        <v>1807</v>
      </c>
      <c r="B913" t="s">
        <v>420</v>
      </c>
      <c r="C913" s="19">
        <v>45658</v>
      </c>
      <c r="D913" t="s">
        <v>892</v>
      </c>
      <c r="E913" t="s">
        <v>895</v>
      </c>
      <c r="F913" t="s">
        <v>897</v>
      </c>
      <c r="G913" t="str">
        <f>_xlfn.XLOOKUP(Orders_Raw!B913,Customers_Raw!A:A,Customers_Raw!E:E)</f>
        <v>Small Business</v>
      </c>
    </row>
    <row r="914" spans="1:7">
      <c r="A914" t="s">
        <v>1808</v>
      </c>
      <c r="B914" t="s">
        <v>659</v>
      </c>
      <c r="C914" s="19">
        <v>45824</v>
      </c>
      <c r="D914" t="s">
        <v>892</v>
      </c>
      <c r="E914" t="s">
        <v>885</v>
      </c>
      <c r="F914" t="s">
        <v>888</v>
      </c>
      <c r="G914" t="str">
        <f>_xlfn.XLOOKUP(Orders_Raw!B914,Customers_Raw!A:A,Customers_Raw!E:E)</f>
        <v>Consumer</v>
      </c>
    </row>
    <row r="915" spans="1:7">
      <c r="A915" t="s">
        <v>1809</v>
      </c>
      <c r="B915" t="s">
        <v>764</v>
      </c>
      <c r="C915" s="19">
        <v>46009</v>
      </c>
      <c r="D915" t="s">
        <v>899</v>
      </c>
      <c r="E915" t="s">
        <v>885</v>
      </c>
      <c r="F915" t="s">
        <v>897</v>
      </c>
      <c r="G915" t="str">
        <f>_xlfn.XLOOKUP(Orders_Raw!B915,Customers_Raw!A:A,Customers_Raw!E:E)</f>
        <v>Consumer</v>
      </c>
    </row>
    <row r="916" spans="1:7">
      <c r="A916" t="s">
        <v>1810</v>
      </c>
      <c r="B916" t="s">
        <v>228</v>
      </c>
      <c r="C916" s="19">
        <v>45875</v>
      </c>
      <c r="D916" t="s">
        <v>899</v>
      </c>
      <c r="E916" t="s">
        <v>885</v>
      </c>
      <c r="F916" t="s">
        <v>902</v>
      </c>
      <c r="G916" t="str">
        <f>_xlfn.XLOOKUP(Orders_Raw!B916,Customers_Raw!A:A,Customers_Raw!E:E)</f>
        <v>Consumer</v>
      </c>
    </row>
    <row r="917" spans="1:7">
      <c r="A917" t="s">
        <v>1811</v>
      </c>
      <c r="B917" t="s">
        <v>418</v>
      </c>
      <c r="C917" s="19">
        <v>45930</v>
      </c>
      <c r="D917" t="s">
        <v>909</v>
      </c>
      <c r="E917" t="s">
        <v>893</v>
      </c>
      <c r="F917" t="s">
        <v>890</v>
      </c>
      <c r="G917" t="str">
        <f>_xlfn.XLOOKUP(Orders_Raw!B917,Customers_Raw!A:A,Customers_Raw!E:E)</f>
        <v>Consumer</v>
      </c>
    </row>
    <row r="918" spans="1:7">
      <c r="A918" t="s">
        <v>1812</v>
      </c>
      <c r="B918" t="s">
        <v>811</v>
      </c>
      <c r="C918" s="19">
        <v>45908</v>
      </c>
      <c r="D918" t="s">
        <v>884</v>
      </c>
      <c r="E918" t="s">
        <v>895</v>
      </c>
      <c r="F918" t="s">
        <v>902</v>
      </c>
      <c r="G918" t="str">
        <f>_xlfn.XLOOKUP(Orders_Raw!B918,Customers_Raw!A:A,Customers_Raw!E:E)</f>
        <v>Corporate</v>
      </c>
    </row>
    <row r="919" spans="1:7">
      <c r="A919" t="s">
        <v>1813</v>
      </c>
      <c r="B919" t="s">
        <v>34</v>
      </c>
      <c r="C919" s="19">
        <v>46004</v>
      </c>
      <c r="D919" t="s">
        <v>892</v>
      </c>
      <c r="E919" t="s">
        <v>885</v>
      </c>
      <c r="F919" t="s">
        <v>897</v>
      </c>
      <c r="G919" t="str">
        <f>_xlfn.XLOOKUP(Orders_Raw!B919,Customers_Raw!A:A,Customers_Raw!E:E)</f>
        <v>Consumer</v>
      </c>
    </row>
    <row r="920" spans="1:7">
      <c r="A920" t="s">
        <v>1814</v>
      </c>
      <c r="B920" t="s">
        <v>375</v>
      </c>
      <c r="C920" s="19">
        <v>46001</v>
      </c>
      <c r="D920" t="s">
        <v>884</v>
      </c>
      <c r="E920" t="s">
        <v>893</v>
      </c>
      <c r="F920" t="s">
        <v>890</v>
      </c>
      <c r="G920" t="str">
        <f>_xlfn.XLOOKUP(Orders_Raw!B920,Customers_Raw!A:A,Customers_Raw!E:E)</f>
        <v>Consumer</v>
      </c>
    </row>
    <row r="921" spans="1:7">
      <c r="A921" t="s">
        <v>1815</v>
      </c>
      <c r="B921" t="s">
        <v>436</v>
      </c>
      <c r="C921" s="19">
        <v>45831</v>
      </c>
      <c r="D921" t="s">
        <v>892</v>
      </c>
      <c r="E921" t="s">
        <v>893</v>
      </c>
      <c r="F921" t="s">
        <v>888</v>
      </c>
      <c r="G921" t="str">
        <f>_xlfn.XLOOKUP(Orders_Raw!B921,Customers_Raw!A:A,Customers_Raw!E:E)</f>
        <v>Consumer</v>
      </c>
    </row>
    <row r="922" spans="1:7">
      <c r="A922" t="s">
        <v>1816</v>
      </c>
      <c r="B922" t="s">
        <v>831</v>
      </c>
      <c r="C922" s="19">
        <v>45827</v>
      </c>
      <c r="D922" t="s">
        <v>892</v>
      </c>
      <c r="E922" t="s">
        <v>893</v>
      </c>
      <c r="F922" t="s">
        <v>886</v>
      </c>
      <c r="G922" t="str">
        <f>_xlfn.XLOOKUP(Orders_Raw!B922,Customers_Raw!A:A,Customers_Raw!E:E)</f>
        <v>Consumer</v>
      </c>
    </row>
    <row r="923" spans="1:7">
      <c r="A923" t="s">
        <v>1817</v>
      </c>
      <c r="B923" t="s">
        <v>251</v>
      </c>
      <c r="C923" s="19">
        <v>45903</v>
      </c>
      <c r="D923" t="s">
        <v>892</v>
      </c>
      <c r="E923" t="s">
        <v>885</v>
      </c>
      <c r="F923" t="s">
        <v>888</v>
      </c>
      <c r="G923" t="str">
        <f>_xlfn.XLOOKUP(Orders_Raw!B923,Customers_Raw!A:A,Customers_Raw!E:E)</f>
        <v>Consumer</v>
      </c>
    </row>
    <row r="924" spans="1:7">
      <c r="A924" t="s">
        <v>1818</v>
      </c>
      <c r="B924" t="s">
        <v>284</v>
      </c>
      <c r="C924" s="19">
        <v>45747</v>
      </c>
      <c r="D924" t="s">
        <v>892</v>
      </c>
      <c r="E924" t="s">
        <v>895</v>
      </c>
      <c r="F924" t="s">
        <v>890</v>
      </c>
      <c r="G924" t="str">
        <f>_xlfn.XLOOKUP(Orders_Raw!B924,Customers_Raw!A:A,Customers_Raw!E:E)</f>
        <v>Small Business</v>
      </c>
    </row>
    <row r="925" spans="1:7">
      <c r="A925" t="s">
        <v>1819</v>
      </c>
      <c r="B925" t="s">
        <v>234</v>
      </c>
      <c r="C925" s="19">
        <v>45706</v>
      </c>
      <c r="D925" t="s">
        <v>892</v>
      </c>
      <c r="E925" t="s">
        <v>885</v>
      </c>
      <c r="F925" t="s">
        <v>890</v>
      </c>
      <c r="G925" t="str">
        <f>_xlfn.XLOOKUP(Orders_Raw!B925,Customers_Raw!A:A,Customers_Raw!E:E)</f>
        <v>Consumer</v>
      </c>
    </row>
    <row r="926" spans="1:7">
      <c r="A926" t="s">
        <v>1820</v>
      </c>
      <c r="B926" t="s">
        <v>617</v>
      </c>
      <c r="C926" s="19">
        <v>45951</v>
      </c>
      <c r="D926" t="s">
        <v>892</v>
      </c>
      <c r="E926" t="s">
        <v>893</v>
      </c>
      <c r="F926" t="s">
        <v>886</v>
      </c>
      <c r="G926" t="str">
        <f>_xlfn.XLOOKUP(Orders_Raw!B926,Customers_Raw!A:A,Customers_Raw!E:E)</f>
        <v>Consumer</v>
      </c>
    </row>
    <row r="927" spans="1:7">
      <c r="A927" t="s">
        <v>1821</v>
      </c>
      <c r="B927" t="s">
        <v>655</v>
      </c>
      <c r="C927" s="19">
        <v>45807</v>
      </c>
      <c r="D927" t="s">
        <v>892</v>
      </c>
      <c r="E927" t="s">
        <v>885</v>
      </c>
      <c r="F927" t="s">
        <v>897</v>
      </c>
      <c r="G927" t="str">
        <f>_xlfn.XLOOKUP(Orders_Raw!B927,Customers_Raw!A:A,Customers_Raw!E:E)</f>
        <v>Small Business</v>
      </c>
    </row>
    <row r="928" spans="1:7">
      <c r="A928" t="s">
        <v>1822</v>
      </c>
      <c r="B928" t="s">
        <v>860</v>
      </c>
      <c r="C928" s="19">
        <v>45789</v>
      </c>
      <c r="D928" t="s">
        <v>909</v>
      </c>
      <c r="E928" t="s">
        <v>893</v>
      </c>
      <c r="F928" t="s">
        <v>897</v>
      </c>
      <c r="G928" t="str">
        <f>_xlfn.XLOOKUP(Orders_Raw!B928,Customers_Raw!A:A,Customers_Raw!E:E)</f>
        <v>Consumer</v>
      </c>
    </row>
    <row r="929" spans="1:7">
      <c r="A929" t="s">
        <v>1823</v>
      </c>
      <c r="B929" t="s">
        <v>591</v>
      </c>
      <c r="C929" s="19">
        <v>45716</v>
      </c>
      <c r="D929" t="s">
        <v>892</v>
      </c>
      <c r="E929" t="s">
        <v>895</v>
      </c>
      <c r="F929" t="s">
        <v>890</v>
      </c>
      <c r="G929" t="str">
        <f>_xlfn.XLOOKUP(Orders_Raw!B929,Customers_Raw!A:A,Customers_Raw!E:E)</f>
        <v>Consumer</v>
      </c>
    </row>
    <row r="930" spans="1:7">
      <c r="A930" t="s">
        <v>1824</v>
      </c>
      <c r="B930" t="s">
        <v>775</v>
      </c>
      <c r="C930" s="19">
        <v>45981</v>
      </c>
      <c r="D930" t="s">
        <v>892</v>
      </c>
      <c r="E930" t="s">
        <v>885</v>
      </c>
      <c r="F930" t="s">
        <v>886</v>
      </c>
      <c r="G930" t="str">
        <f>_xlfn.XLOOKUP(Orders_Raw!B930,Customers_Raw!A:A,Customers_Raw!E:E)</f>
        <v>Corporate</v>
      </c>
    </row>
    <row r="931" spans="1:7">
      <c r="A931" t="s">
        <v>1825</v>
      </c>
      <c r="B931" t="s">
        <v>267</v>
      </c>
      <c r="C931" s="19">
        <v>45856</v>
      </c>
      <c r="D931" t="s">
        <v>892</v>
      </c>
      <c r="E931" t="s">
        <v>885</v>
      </c>
      <c r="F931" t="s">
        <v>902</v>
      </c>
      <c r="G931" t="str">
        <f>_xlfn.XLOOKUP(Orders_Raw!B931,Customers_Raw!A:A,Customers_Raw!E:E)</f>
        <v>Corporate</v>
      </c>
    </row>
    <row r="932" spans="1:7">
      <c r="A932" t="s">
        <v>1826</v>
      </c>
      <c r="B932" t="s">
        <v>326</v>
      </c>
      <c r="C932" s="19">
        <v>45872</v>
      </c>
      <c r="D932" t="s">
        <v>892</v>
      </c>
      <c r="E932" t="s">
        <v>893</v>
      </c>
      <c r="F932" t="s">
        <v>890</v>
      </c>
      <c r="G932" t="str">
        <f>_xlfn.XLOOKUP(Orders_Raw!B932,Customers_Raw!A:A,Customers_Raw!E:E)</f>
        <v>Corporate</v>
      </c>
    </row>
    <row r="933" spans="1:7">
      <c r="A933" t="s">
        <v>1827</v>
      </c>
      <c r="B933" t="s">
        <v>495</v>
      </c>
      <c r="C933" s="19">
        <v>45706</v>
      </c>
      <c r="D933" t="s">
        <v>892</v>
      </c>
      <c r="E933" t="s">
        <v>893</v>
      </c>
      <c r="F933" t="s">
        <v>890</v>
      </c>
      <c r="G933" t="str">
        <f>_xlfn.XLOOKUP(Orders_Raw!B933,Customers_Raw!A:A,Customers_Raw!E:E)</f>
        <v>Consumer</v>
      </c>
    </row>
    <row r="934" spans="1:7">
      <c r="A934" t="s">
        <v>1828</v>
      </c>
      <c r="B934" t="s">
        <v>742</v>
      </c>
      <c r="C934" s="19">
        <v>45889</v>
      </c>
      <c r="D934" t="s">
        <v>892</v>
      </c>
      <c r="E934" t="s">
        <v>893</v>
      </c>
      <c r="F934" t="s">
        <v>902</v>
      </c>
      <c r="G934" t="str">
        <f>_xlfn.XLOOKUP(Orders_Raw!B934,Customers_Raw!A:A,Customers_Raw!E:E)</f>
        <v>Consumer</v>
      </c>
    </row>
    <row r="935" spans="1:7">
      <c r="A935" t="s">
        <v>1829</v>
      </c>
      <c r="B935" t="s">
        <v>54</v>
      </c>
      <c r="C935" s="19">
        <v>45904</v>
      </c>
      <c r="D935" t="s">
        <v>892</v>
      </c>
      <c r="E935" t="s">
        <v>885</v>
      </c>
      <c r="F935" t="s">
        <v>886</v>
      </c>
      <c r="G935" t="str">
        <f>_xlfn.XLOOKUP(Orders_Raw!B935,Customers_Raw!A:A,Customers_Raw!E:E)</f>
        <v>Corporate</v>
      </c>
    </row>
    <row r="936" spans="1:7">
      <c r="A936" t="s">
        <v>1830</v>
      </c>
      <c r="B936" t="s">
        <v>358</v>
      </c>
      <c r="C936" s="19">
        <v>45896</v>
      </c>
      <c r="D936" t="s">
        <v>892</v>
      </c>
      <c r="E936" t="s">
        <v>885</v>
      </c>
      <c r="F936" t="s">
        <v>897</v>
      </c>
      <c r="G936" t="str">
        <f>_xlfn.XLOOKUP(Orders_Raw!B936,Customers_Raw!A:A,Customers_Raw!E:E)</f>
        <v>Consumer</v>
      </c>
    </row>
    <row r="937" spans="1:7">
      <c r="A937" t="s">
        <v>1831</v>
      </c>
      <c r="B937" t="s">
        <v>550</v>
      </c>
      <c r="C937" s="19">
        <v>45825</v>
      </c>
      <c r="D937" t="s">
        <v>899</v>
      </c>
      <c r="E937" t="s">
        <v>885</v>
      </c>
      <c r="F937" t="s">
        <v>902</v>
      </c>
      <c r="G937" t="str">
        <f>_xlfn.XLOOKUP(Orders_Raw!B937,Customers_Raw!A:A,Customers_Raw!E:E)</f>
        <v>Corporate</v>
      </c>
    </row>
    <row r="938" spans="1:7">
      <c r="A938" t="s">
        <v>1832</v>
      </c>
      <c r="B938" t="s">
        <v>326</v>
      </c>
      <c r="C938" s="19">
        <v>45705</v>
      </c>
      <c r="D938" t="s">
        <v>892</v>
      </c>
      <c r="E938" t="s">
        <v>885</v>
      </c>
      <c r="F938" t="s">
        <v>897</v>
      </c>
      <c r="G938" t="str">
        <f>_xlfn.XLOOKUP(Orders_Raw!B938,Customers_Raw!A:A,Customers_Raw!E:E)</f>
        <v>Corporate</v>
      </c>
    </row>
    <row r="939" spans="1:7">
      <c r="A939" t="s">
        <v>1833</v>
      </c>
      <c r="B939" t="s">
        <v>702</v>
      </c>
      <c r="C939" s="19">
        <v>45708</v>
      </c>
      <c r="D939" t="s">
        <v>892</v>
      </c>
      <c r="E939" t="s">
        <v>895</v>
      </c>
      <c r="F939" t="s">
        <v>890</v>
      </c>
      <c r="G939" t="str">
        <f>_xlfn.XLOOKUP(Orders_Raw!B939,Customers_Raw!A:A,Customers_Raw!E:E)</f>
        <v>Consumer</v>
      </c>
    </row>
    <row r="940" spans="1:7">
      <c r="A940" t="s">
        <v>1834</v>
      </c>
      <c r="B940" t="s">
        <v>580</v>
      </c>
      <c r="C940" s="19">
        <v>45956</v>
      </c>
      <c r="D940" t="s">
        <v>892</v>
      </c>
      <c r="E940" t="s">
        <v>885</v>
      </c>
      <c r="F940" t="s">
        <v>897</v>
      </c>
      <c r="G940" t="str">
        <f>_xlfn.XLOOKUP(Orders_Raw!B940,Customers_Raw!A:A,Customers_Raw!E:E)</f>
        <v>Small Business</v>
      </c>
    </row>
    <row r="941" spans="1:7">
      <c r="A941" t="s">
        <v>1835</v>
      </c>
      <c r="B941" t="s">
        <v>764</v>
      </c>
      <c r="C941" s="19">
        <v>45755</v>
      </c>
      <c r="D941" t="s">
        <v>909</v>
      </c>
      <c r="E941" t="s">
        <v>885</v>
      </c>
      <c r="F941" t="s">
        <v>897</v>
      </c>
      <c r="G941" t="str">
        <f>_xlfn.XLOOKUP(Orders_Raw!B941,Customers_Raw!A:A,Customers_Raw!E:E)</f>
        <v>Consumer</v>
      </c>
    </row>
    <row r="942" spans="1:7">
      <c r="A942" t="s">
        <v>1836</v>
      </c>
      <c r="B942" t="s">
        <v>273</v>
      </c>
      <c r="C942" s="19">
        <v>45873</v>
      </c>
      <c r="D942" t="s">
        <v>892</v>
      </c>
      <c r="E942" t="s">
        <v>885</v>
      </c>
      <c r="F942" t="s">
        <v>902</v>
      </c>
      <c r="G942" t="str">
        <f>_xlfn.XLOOKUP(Orders_Raw!B942,Customers_Raw!A:A,Customers_Raw!E:E)</f>
        <v>Consumer</v>
      </c>
    </row>
    <row r="943" spans="1:7">
      <c r="A943" t="s">
        <v>1837</v>
      </c>
      <c r="B943" t="s">
        <v>190</v>
      </c>
      <c r="C943" s="19">
        <v>45834</v>
      </c>
      <c r="D943" t="s">
        <v>884</v>
      </c>
      <c r="E943" t="s">
        <v>885</v>
      </c>
      <c r="F943" t="s">
        <v>890</v>
      </c>
      <c r="G943" t="str">
        <f>_xlfn.XLOOKUP(Orders_Raw!B943,Customers_Raw!A:A,Customers_Raw!E:E)</f>
        <v>Corporate</v>
      </c>
    </row>
    <row r="944" spans="1:7">
      <c r="A944" t="s">
        <v>1838</v>
      </c>
      <c r="B944" t="s">
        <v>425</v>
      </c>
      <c r="C944" s="19">
        <v>45737</v>
      </c>
      <c r="D944" t="s">
        <v>884</v>
      </c>
      <c r="E944" t="s">
        <v>893</v>
      </c>
      <c r="F944" t="s">
        <v>897</v>
      </c>
      <c r="G944" t="str">
        <f>_xlfn.XLOOKUP(Orders_Raw!B944,Customers_Raw!A:A,Customers_Raw!E:E)</f>
        <v>Consumer</v>
      </c>
    </row>
    <row r="945" spans="1:7">
      <c r="A945" t="s">
        <v>1839</v>
      </c>
      <c r="B945" t="s">
        <v>374</v>
      </c>
      <c r="C945" s="19">
        <v>45842</v>
      </c>
      <c r="D945" t="s">
        <v>909</v>
      </c>
      <c r="E945" t="s">
        <v>893</v>
      </c>
      <c r="F945" t="s">
        <v>886</v>
      </c>
      <c r="G945" t="str">
        <f>_xlfn.XLOOKUP(Orders_Raw!B945,Customers_Raw!A:A,Customers_Raw!E:E)</f>
        <v>Consumer</v>
      </c>
    </row>
    <row r="946" spans="1:7">
      <c r="A946" t="s">
        <v>1840</v>
      </c>
      <c r="B946" t="s">
        <v>832</v>
      </c>
      <c r="C946" s="19">
        <v>45684</v>
      </c>
      <c r="D946" t="s">
        <v>909</v>
      </c>
      <c r="E946" t="s">
        <v>885</v>
      </c>
      <c r="F946" t="s">
        <v>888</v>
      </c>
      <c r="G946" t="str">
        <f>_xlfn.XLOOKUP(Orders_Raw!B946,Customers_Raw!A:A,Customers_Raw!E:E)</f>
        <v>Corporate</v>
      </c>
    </row>
    <row r="947" spans="1:7">
      <c r="A947" t="s">
        <v>1841</v>
      </c>
      <c r="B947" t="s">
        <v>683</v>
      </c>
      <c r="C947" s="19">
        <v>45852</v>
      </c>
      <c r="D947" t="s">
        <v>892</v>
      </c>
      <c r="E947" t="s">
        <v>885</v>
      </c>
      <c r="F947" t="s">
        <v>888</v>
      </c>
      <c r="G947" t="str">
        <f>_xlfn.XLOOKUP(Orders_Raw!B947,Customers_Raw!A:A,Customers_Raw!E:E)</f>
        <v>Consumer</v>
      </c>
    </row>
    <row r="948" spans="1:7">
      <c r="A948" t="s">
        <v>1842</v>
      </c>
      <c r="B948" t="s">
        <v>434</v>
      </c>
      <c r="C948" s="19">
        <v>45871</v>
      </c>
      <c r="D948" t="s">
        <v>892</v>
      </c>
      <c r="E948" t="s">
        <v>885</v>
      </c>
      <c r="F948" t="s">
        <v>902</v>
      </c>
      <c r="G948" t="str">
        <f>_xlfn.XLOOKUP(Orders_Raw!B948,Customers_Raw!A:A,Customers_Raw!E:E)</f>
        <v>Consumer</v>
      </c>
    </row>
    <row r="949" spans="1:7">
      <c r="A949" t="s">
        <v>1843</v>
      </c>
      <c r="B949" t="s">
        <v>531</v>
      </c>
      <c r="C949" s="19">
        <v>45999</v>
      </c>
      <c r="D949" t="s">
        <v>899</v>
      </c>
      <c r="E949" t="s">
        <v>893</v>
      </c>
      <c r="F949" t="s">
        <v>888</v>
      </c>
      <c r="G949" t="str">
        <f>_xlfn.XLOOKUP(Orders_Raw!B949,Customers_Raw!A:A,Customers_Raw!E:E)</f>
        <v>Consumer</v>
      </c>
    </row>
    <row r="950" spans="1:7">
      <c r="A950" t="s">
        <v>1844</v>
      </c>
      <c r="B950" t="s">
        <v>503</v>
      </c>
      <c r="C950" s="19">
        <v>45771</v>
      </c>
      <c r="D950" t="s">
        <v>892</v>
      </c>
      <c r="E950" t="s">
        <v>893</v>
      </c>
      <c r="F950" t="s">
        <v>897</v>
      </c>
      <c r="G950" t="str">
        <f>_xlfn.XLOOKUP(Orders_Raw!B950,Customers_Raw!A:A,Customers_Raw!E:E)</f>
        <v>Consumer</v>
      </c>
    </row>
    <row r="951" spans="1:7">
      <c r="A951" t="s">
        <v>1845</v>
      </c>
      <c r="B951" t="s">
        <v>484</v>
      </c>
      <c r="C951" s="19">
        <v>45899</v>
      </c>
      <c r="D951" t="s">
        <v>892</v>
      </c>
      <c r="E951" t="s">
        <v>885</v>
      </c>
      <c r="F951" t="s">
        <v>902</v>
      </c>
      <c r="G951" t="str">
        <f>_xlfn.XLOOKUP(Orders_Raw!B951,Customers_Raw!A:A,Customers_Raw!E:E)</f>
        <v>Consumer</v>
      </c>
    </row>
    <row r="952" spans="1:7">
      <c r="A952" t="s">
        <v>1846</v>
      </c>
      <c r="B952" t="s">
        <v>49</v>
      </c>
      <c r="C952" s="19">
        <v>45781</v>
      </c>
      <c r="D952" t="s">
        <v>892</v>
      </c>
      <c r="E952" t="s">
        <v>893</v>
      </c>
      <c r="F952" t="s">
        <v>890</v>
      </c>
      <c r="G952" t="str">
        <f>_xlfn.XLOOKUP(Orders_Raw!B952,Customers_Raw!A:A,Customers_Raw!E:E)</f>
        <v>Corporate</v>
      </c>
    </row>
    <row r="953" spans="1:7">
      <c r="A953" t="s">
        <v>1847</v>
      </c>
      <c r="B953" t="s">
        <v>150</v>
      </c>
      <c r="C953" s="19">
        <v>45962</v>
      </c>
      <c r="D953" t="s">
        <v>892</v>
      </c>
      <c r="E953" t="s">
        <v>893</v>
      </c>
      <c r="F953" t="s">
        <v>902</v>
      </c>
      <c r="G953" t="str">
        <f>_xlfn.XLOOKUP(Orders_Raw!B953,Customers_Raw!A:A,Customers_Raw!E:E)</f>
        <v>Corporate</v>
      </c>
    </row>
    <row r="954" spans="1:7">
      <c r="A954" t="s">
        <v>1848</v>
      </c>
      <c r="B954" t="s">
        <v>463</v>
      </c>
      <c r="C954" s="19">
        <v>45733</v>
      </c>
      <c r="D954" t="s">
        <v>909</v>
      </c>
      <c r="E954" t="s">
        <v>895</v>
      </c>
      <c r="F954" t="s">
        <v>897</v>
      </c>
      <c r="G954" t="str">
        <f>_xlfn.XLOOKUP(Orders_Raw!B954,Customers_Raw!A:A,Customers_Raw!E:E)</f>
        <v>Small Business</v>
      </c>
    </row>
    <row r="955" spans="1:7">
      <c r="A955" t="s">
        <v>1849</v>
      </c>
      <c r="B955" t="s">
        <v>544</v>
      </c>
      <c r="C955" s="19">
        <v>45968</v>
      </c>
      <c r="D955" t="s">
        <v>892</v>
      </c>
      <c r="E955" t="s">
        <v>895</v>
      </c>
      <c r="F955" t="s">
        <v>888</v>
      </c>
      <c r="G955" t="str">
        <f>_xlfn.XLOOKUP(Orders_Raw!B955,Customers_Raw!A:A,Customers_Raw!E:E)</f>
        <v>Consumer</v>
      </c>
    </row>
    <row r="956" spans="1:7">
      <c r="A956" t="s">
        <v>1850</v>
      </c>
      <c r="B956" t="s">
        <v>517</v>
      </c>
      <c r="C956" s="19">
        <v>45969</v>
      </c>
      <c r="D956" t="s">
        <v>892</v>
      </c>
      <c r="E956" t="s">
        <v>885</v>
      </c>
      <c r="F956" t="s">
        <v>888</v>
      </c>
      <c r="G956" t="str">
        <f>_xlfn.XLOOKUP(Orders_Raw!B956,Customers_Raw!A:A,Customers_Raw!E:E)</f>
        <v>Consumer</v>
      </c>
    </row>
    <row r="957" spans="1:7">
      <c r="A957" t="s">
        <v>1851</v>
      </c>
      <c r="B957" t="s">
        <v>704</v>
      </c>
      <c r="C957" s="19">
        <v>45853</v>
      </c>
      <c r="D957" t="s">
        <v>899</v>
      </c>
      <c r="E957" t="s">
        <v>885</v>
      </c>
      <c r="F957" t="s">
        <v>902</v>
      </c>
      <c r="G957" t="str">
        <f>_xlfn.XLOOKUP(Orders_Raw!B957,Customers_Raw!A:A,Customers_Raw!E:E)</f>
        <v>Corporate</v>
      </c>
    </row>
    <row r="958" spans="1:7">
      <c r="A958" t="s">
        <v>1852</v>
      </c>
      <c r="B958" t="s">
        <v>25</v>
      </c>
      <c r="C958" s="19">
        <v>46008</v>
      </c>
      <c r="D958" t="s">
        <v>884</v>
      </c>
      <c r="E958" t="s">
        <v>885</v>
      </c>
      <c r="F958" t="s">
        <v>890</v>
      </c>
      <c r="G958" t="str">
        <f>_xlfn.XLOOKUP(Orders_Raw!B958,Customers_Raw!A:A,Customers_Raw!E:E)</f>
        <v>Corporate</v>
      </c>
    </row>
    <row r="959" spans="1:7">
      <c r="A959" t="s">
        <v>1853</v>
      </c>
      <c r="B959" t="s">
        <v>527</v>
      </c>
      <c r="C959" s="19">
        <v>45701</v>
      </c>
      <c r="D959" t="s">
        <v>892</v>
      </c>
      <c r="E959" t="s">
        <v>893</v>
      </c>
      <c r="F959" t="s">
        <v>888</v>
      </c>
      <c r="G959" t="str">
        <f>_xlfn.XLOOKUP(Orders_Raw!B959,Customers_Raw!A:A,Customers_Raw!E:E)</f>
        <v>Consumer</v>
      </c>
    </row>
    <row r="960" spans="1:7">
      <c r="A960" t="s">
        <v>1854</v>
      </c>
      <c r="B960" t="s">
        <v>208</v>
      </c>
      <c r="C960" s="19">
        <v>45843</v>
      </c>
      <c r="D960" t="s">
        <v>892</v>
      </c>
      <c r="E960" t="s">
        <v>895</v>
      </c>
      <c r="F960" t="s">
        <v>888</v>
      </c>
      <c r="G960" t="str">
        <f>_xlfn.XLOOKUP(Orders_Raw!B960,Customers_Raw!A:A,Customers_Raw!E:E)</f>
        <v>Corporate</v>
      </c>
    </row>
    <row r="961" spans="1:7">
      <c r="A961" t="s">
        <v>1855</v>
      </c>
      <c r="B961" t="s">
        <v>355</v>
      </c>
      <c r="C961" s="19">
        <v>46000</v>
      </c>
      <c r="D961" t="s">
        <v>892</v>
      </c>
      <c r="E961" t="s">
        <v>893</v>
      </c>
      <c r="F961" t="s">
        <v>890</v>
      </c>
      <c r="G961" t="str">
        <f>_xlfn.XLOOKUP(Orders_Raw!B961,Customers_Raw!A:A,Customers_Raw!E:E)</f>
        <v>Small Business</v>
      </c>
    </row>
    <row r="962" spans="1:7">
      <c r="A962" t="s">
        <v>1856</v>
      </c>
      <c r="B962" t="s">
        <v>848</v>
      </c>
      <c r="C962" s="19">
        <v>45903</v>
      </c>
      <c r="D962" t="s">
        <v>892</v>
      </c>
      <c r="E962" t="s">
        <v>885</v>
      </c>
      <c r="F962" t="s">
        <v>888</v>
      </c>
      <c r="G962" t="str">
        <f>_xlfn.XLOOKUP(Orders_Raw!B962,Customers_Raw!A:A,Customers_Raw!E:E)</f>
        <v>Consumer</v>
      </c>
    </row>
    <row r="963" spans="1:7">
      <c r="A963" t="s">
        <v>1857</v>
      </c>
      <c r="B963" t="s">
        <v>799</v>
      </c>
      <c r="C963" s="19">
        <v>45741</v>
      </c>
      <c r="D963" t="s">
        <v>892</v>
      </c>
      <c r="E963" t="s">
        <v>885</v>
      </c>
      <c r="F963" t="s">
        <v>902</v>
      </c>
      <c r="G963" t="str">
        <f>_xlfn.XLOOKUP(Orders_Raw!B963,Customers_Raw!A:A,Customers_Raw!E:E)</f>
        <v>Consumer</v>
      </c>
    </row>
    <row r="964" spans="1:7">
      <c r="A964" t="s">
        <v>1858</v>
      </c>
      <c r="B964" t="s">
        <v>320</v>
      </c>
      <c r="C964" s="19">
        <v>45864</v>
      </c>
      <c r="D964" t="s">
        <v>892</v>
      </c>
      <c r="E964" t="s">
        <v>885</v>
      </c>
      <c r="F964" t="s">
        <v>902</v>
      </c>
      <c r="G964" t="str">
        <f>_xlfn.XLOOKUP(Orders_Raw!B964,Customers_Raw!A:A,Customers_Raw!E:E)</f>
        <v>Consumer</v>
      </c>
    </row>
    <row r="965" spans="1:7">
      <c r="A965" t="s">
        <v>1859</v>
      </c>
      <c r="B965" t="s">
        <v>808</v>
      </c>
      <c r="C965" s="19">
        <v>45808</v>
      </c>
      <c r="D965" t="s">
        <v>892</v>
      </c>
      <c r="E965" t="s">
        <v>885</v>
      </c>
      <c r="F965" t="s">
        <v>888</v>
      </c>
      <c r="G965" t="str">
        <f>_xlfn.XLOOKUP(Orders_Raw!B965,Customers_Raw!A:A,Customers_Raw!E:E)</f>
        <v>Corporate</v>
      </c>
    </row>
    <row r="966" spans="1:7">
      <c r="A966" t="s">
        <v>1860</v>
      </c>
      <c r="B966" t="s">
        <v>440</v>
      </c>
      <c r="C966" s="19">
        <v>45813</v>
      </c>
      <c r="D966" t="s">
        <v>892</v>
      </c>
      <c r="E966" t="s">
        <v>893</v>
      </c>
      <c r="F966" t="s">
        <v>888</v>
      </c>
      <c r="G966" t="str">
        <f>_xlfn.XLOOKUP(Orders_Raw!B966,Customers_Raw!A:A,Customers_Raw!E:E)</f>
        <v>Consumer</v>
      </c>
    </row>
    <row r="967" spans="1:7">
      <c r="A967" t="s">
        <v>1861</v>
      </c>
      <c r="B967" t="s">
        <v>623</v>
      </c>
      <c r="C967" s="19">
        <v>45673</v>
      </c>
      <c r="D967" t="s">
        <v>892</v>
      </c>
      <c r="E967" t="s">
        <v>885</v>
      </c>
      <c r="F967" t="s">
        <v>897</v>
      </c>
      <c r="G967" t="str">
        <f>_xlfn.XLOOKUP(Orders_Raw!B967,Customers_Raw!A:A,Customers_Raw!E:E)</f>
        <v>Small Business</v>
      </c>
    </row>
    <row r="968" spans="1:7">
      <c r="A968" t="s">
        <v>1862</v>
      </c>
      <c r="B968" t="s">
        <v>377</v>
      </c>
      <c r="C968" s="19">
        <v>45822</v>
      </c>
      <c r="D968" t="s">
        <v>892</v>
      </c>
      <c r="E968" t="s">
        <v>885</v>
      </c>
      <c r="F968" t="s">
        <v>890</v>
      </c>
      <c r="G968" t="str">
        <f>_xlfn.XLOOKUP(Orders_Raw!B968,Customers_Raw!A:A,Customers_Raw!E:E)</f>
        <v>Consumer</v>
      </c>
    </row>
    <row r="969" spans="1:7">
      <c r="A969" t="s">
        <v>1863</v>
      </c>
      <c r="B969" t="s">
        <v>812</v>
      </c>
      <c r="C969" s="19">
        <v>45802</v>
      </c>
      <c r="D969" t="s">
        <v>892</v>
      </c>
      <c r="E969" t="s">
        <v>893</v>
      </c>
      <c r="F969" t="s">
        <v>886</v>
      </c>
      <c r="G969" t="str">
        <f>_xlfn.XLOOKUP(Orders_Raw!B969,Customers_Raw!A:A,Customers_Raw!E:E)</f>
        <v>Corporate</v>
      </c>
    </row>
    <row r="970" spans="1:7">
      <c r="A970" t="s">
        <v>1864</v>
      </c>
      <c r="B970" t="s">
        <v>659</v>
      </c>
      <c r="C970" s="19">
        <v>45694</v>
      </c>
      <c r="D970" t="s">
        <v>892</v>
      </c>
      <c r="E970" t="s">
        <v>885</v>
      </c>
      <c r="F970" t="s">
        <v>902</v>
      </c>
      <c r="G970" t="str">
        <f>_xlfn.XLOOKUP(Orders_Raw!B970,Customers_Raw!A:A,Customers_Raw!E:E)</f>
        <v>Consumer</v>
      </c>
    </row>
    <row r="971" spans="1:7">
      <c r="A971" t="s">
        <v>1865</v>
      </c>
      <c r="B971" t="s">
        <v>614</v>
      </c>
      <c r="C971" s="19">
        <v>45990</v>
      </c>
      <c r="D971" t="s">
        <v>892</v>
      </c>
      <c r="E971" t="s">
        <v>885</v>
      </c>
      <c r="F971" t="s">
        <v>902</v>
      </c>
      <c r="G971" t="str">
        <f>_xlfn.XLOOKUP(Orders_Raw!B971,Customers_Raw!A:A,Customers_Raw!E:E)</f>
        <v>Corporate</v>
      </c>
    </row>
    <row r="972" spans="1:7">
      <c r="A972" t="s">
        <v>1866</v>
      </c>
      <c r="B972" t="s">
        <v>279</v>
      </c>
      <c r="C972" s="19">
        <v>45702</v>
      </c>
      <c r="D972" t="s">
        <v>892</v>
      </c>
      <c r="E972" t="s">
        <v>885</v>
      </c>
      <c r="F972" t="s">
        <v>888</v>
      </c>
      <c r="G972" t="str">
        <f>_xlfn.XLOOKUP(Orders_Raw!B972,Customers_Raw!A:A,Customers_Raw!E:E)</f>
        <v>Corporate</v>
      </c>
    </row>
    <row r="973" spans="1:7">
      <c r="A973" t="s">
        <v>1867</v>
      </c>
      <c r="B973" t="s">
        <v>65</v>
      </c>
      <c r="C973" s="19">
        <v>45863</v>
      </c>
      <c r="D973" t="s">
        <v>892</v>
      </c>
      <c r="E973" t="s">
        <v>895</v>
      </c>
      <c r="F973" t="s">
        <v>888</v>
      </c>
      <c r="G973" t="str">
        <f>_xlfn.XLOOKUP(Orders_Raw!B973,Customers_Raw!A:A,Customers_Raw!E:E)</f>
        <v>Consumer</v>
      </c>
    </row>
    <row r="974" spans="1:7">
      <c r="A974" t="s">
        <v>1868</v>
      </c>
      <c r="B974" t="s">
        <v>153</v>
      </c>
      <c r="C974" s="19">
        <v>45719</v>
      </c>
      <c r="D974" t="s">
        <v>899</v>
      </c>
      <c r="E974" t="s">
        <v>893</v>
      </c>
      <c r="F974" t="s">
        <v>890</v>
      </c>
      <c r="G974" t="str">
        <f>_xlfn.XLOOKUP(Orders_Raw!B974,Customers_Raw!A:A,Customers_Raw!E:E)</f>
        <v>Consumer</v>
      </c>
    </row>
    <row r="975" spans="1:7">
      <c r="A975" t="s">
        <v>1869</v>
      </c>
      <c r="B975" t="s">
        <v>190</v>
      </c>
      <c r="C975" s="19">
        <v>46013</v>
      </c>
      <c r="D975" t="s">
        <v>892</v>
      </c>
      <c r="E975" t="s">
        <v>885</v>
      </c>
      <c r="F975" t="s">
        <v>888</v>
      </c>
      <c r="G975" t="str">
        <f>_xlfn.XLOOKUP(Orders_Raw!B975,Customers_Raw!A:A,Customers_Raw!E:E)</f>
        <v>Corporate</v>
      </c>
    </row>
    <row r="976" spans="1:7">
      <c r="A976" t="s">
        <v>1870</v>
      </c>
      <c r="B976" t="s">
        <v>771</v>
      </c>
      <c r="C976" s="19">
        <v>45965</v>
      </c>
      <c r="D976" t="s">
        <v>892</v>
      </c>
      <c r="E976" t="s">
        <v>893</v>
      </c>
      <c r="F976" t="s">
        <v>888</v>
      </c>
      <c r="G976" t="str">
        <f>_xlfn.XLOOKUP(Orders_Raw!B976,Customers_Raw!A:A,Customers_Raw!E:E)</f>
        <v>Small Business</v>
      </c>
    </row>
    <row r="977" spans="1:7">
      <c r="A977" t="s">
        <v>1871</v>
      </c>
      <c r="B977" t="s">
        <v>875</v>
      </c>
      <c r="C977" s="19">
        <v>45676</v>
      </c>
      <c r="D977" t="s">
        <v>892</v>
      </c>
      <c r="E977" t="s">
        <v>885</v>
      </c>
      <c r="F977" t="s">
        <v>902</v>
      </c>
      <c r="G977" t="str">
        <f>_xlfn.XLOOKUP(Orders_Raw!B977,Customers_Raw!A:A,Customers_Raw!E:E)</f>
        <v>Consumer</v>
      </c>
    </row>
    <row r="978" spans="1:7">
      <c r="A978" t="s">
        <v>1872</v>
      </c>
      <c r="B978" t="s">
        <v>558</v>
      </c>
      <c r="C978" s="19">
        <v>46022</v>
      </c>
      <c r="D978" t="s">
        <v>884</v>
      </c>
      <c r="E978" t="s">
        <v>893</v>
      </c>
      <c r="F978" t="s">
        <v>902</v>
      </c>
      <c r="G978" t="str">
        <f>_xlfn.XLOOKUP(Orders_Raw!B978,Customers_Raw!A:A,Customers_Raw!E:E)</f>
        <v>Consumer</v>
      </c>
    </row>
    <row r="979" spans="1:7">
      <c r="A979" t="s">
        <v>1873</v>
      </c>
      <c r="B979" t="s">
        <v>670</v>
      </c>
      <c r="C979" s="19">
        <v>45957</v>
      </c>
      <c r="D979" t="s">
        <v>892</v>
      </c>
      <c r="E979" t="s">
        <v>893</v>
      </c>
      <c r="F979" t="s">
        <v>902</v>
      </c>
      <c r="G979" t="str">
        <f>_xlfn.XLOOKUP(Orders_Raw!B979,Customers_Raw!A:A,Customers_Raw!E:E)</f>
        <v>Consumer</v>
      </c>
    </row>
    <row r="980" spans="1:7">
      <c r="A980" t="s">
        <v>1874</v>
      </c>
      <c r="B980" t="s">
        <v>764</v>
      </c>
      <c r="C980" s="19">
        <v>45664</v>
      </c>
      <c r="D980" t="s">
        <v>892</v>
      </c>
      <c r="E980" t="s">
        <v>895</v>
      </c>
      <c r="F980" t="s">
        <v>902</v>
      </c>
      <c r="G980" t="str">
        <f>_xlfn.XLOOKUP(Orders_Raw!B980,Customers_Raw!A:A,Customers_Raw!E:E)</f>
        <v>Consumer</v>
      </c>
    </row>
    <row r="981" spans="1:7">
      <c r="A981" t="s">
        <v>1875</v>
      </c>
      <c r="B981" t="s">
        <v>592</v>
      </c>
      <c r="C981" s="19">
        <v>45906</v>
      </c>
      <c r="D981" t="s">
        <v>892</v>
      </c>
      <c r="E981" t="s">
        <v>893</v>
      </c>
      <c r="F981" t="s">
        <v>890</v>
      </c>
      <c r="G981" t="str">
        <f>_xlfn.XLOOKUP(Orders_Raw!B981,Customers_Raw!A:A,Customers_Raw!E:E)</f>
        <v>Small Business</v>
      </c>
    </row>
    <row r="982" spans="1:7">
      <c r="A982" t="s">
        <v>1876</v>
      </c>
      <c r="B982" t="s">
        <v>365</v>
      </c>
      <c r="C982" s="19">
        <v>45774</v>
      </c>
      <c r="D982" t="s">
        <v>892</v>
      </c>
      <c r="E982" t="s">
        <v>895</v>
      </c>
      <c r="F982" t="s">
        <v>897</v>
      </c>
      <c r="G982" t="str">
        <f>_xlfn.XLOOKUP(Orders_Raw!B982,Customers_Raw!A:A,Customers_Raw!E:E)</f>
        <v>Consumer</v>
      </c>
    </row>
    <row r="983" spans="1:7">
      <c r="A983" t="s">
        <v>1877</v>
      </c>
      <c r="B983" t="s">
        <v>656</v>
      </c>
      <c r="C983" s="19">
        <v>45725</v>
      </c>
      <c r="D983" t="s">
        <v>884</v>
      </c>
      <c r="E983" t="s">
        <v>895</v>
      </c>
      <c r="F983" t="s">
        <v>890</v>
      </c>
      <c r="G983" t="str">
        <f>_xlfn.XLOOKUP(Orders_Raw!B983,Customers_Raw!A:A,Customers_Raw!E:E)</f>
        <v>Consumer</v>
      </c>
    </row>
    <row r="984" spans="1:7">
      <c r="A984" t="s">
        <v>1878</v>
      </c>
      <c r="B984" t="s">
        <v>561</v>
      </c>
      <c r="C984" s="19">
        <v>45691</v>
      </c>
      <c r="D984" t="s">
        <v>892</v>
      </c>
      <c r="E984" t="s">
        <v>895</v>
      </c>
      <c r="F984" t="s">
        <v>890</v>
      </c>
      <c r="G984" t="str">
        <f>_xlfn.XLOOKUP(Orders_Raw!B984,Customers_Raw!A:A,Customers_Raw!E:E)</f>
        <v>Small Business</v>
      </c>
    </row>
    <row r="985" spans="1:7">
      <c r="A985" t="s">
        <v>1879</v>
      </c>
      <c r="B985" t="s">
        <v>677</v>
      </c>
      <c r="C985" s="19">
        <v>45851</v>
      </c>
      <c r="D985" t="s">
        <v>892</v>
      </c>
      <c r="E985" t="s">
        <v>893</v>
      </c>
      <c r="F985" t="s">
        <v>897</v>
      </c>
      <c r="G985" t="str">
        <f>_xlfn.XLOOKUP(Orders_Raw!B985,Customers_Raw!A:A,Customers_Raw!E:E)</f>
        <v>Consumer</v>
      </c>
    </row>
    <row r="986" spans="1:7">
      <c r="A986" t="s">
        <v>1880</v>
      </c>
      <c r="B986" t="s">
        <v>271</v>
      </c>
      <c r="C986" s="19">
        <v>45982</v>
      </c>
      <c r="D986" t="s">
        <v>892</v>
      </c>
      <c r="E986" t="s">
        <v>885</v>
      </c>
      <c r="F986" t="s">
        <v>897</v>
      </c>
      <c r="G986" t="str">
        <f>_xlfn.XLOOKUP(Orders_Raw!B986,Customers_Raw!A:A,Customers_Raw!E:E)</f>
        <v>Consumer</v>
      </c>
    </row>
    <row r="987" spans="1:7">
      <c r="A987" t="s">
        <v>1881</v>
      </c>
      <c r="B987" t="s">
        <v>813</v>
      </c>
      <c r="C987" s="19">
        <v>45712</v>
      </c>
      <c r="D987" t="s">
        <v>892</v>
      </c>
      <c r="E987" t="s">
        <v>885</v>
      </c>
      <c r="F987" t="s">
        <v>897</v>
      </c>
      <c r="G987" t="str">
        <f>_xlfn.XLOOKUP(Orders_Raw!B987,Customers_Raw!A:A,Customers_Raw!E:E)</f>
        <v>Corporate</v>
      </c>
    </row>
    <row r="988" spans="1:7">
      <c r="A988" t="s">
        <v>1882</v>
      </c>
      <c r="B988" t="s">
        <v>127</v>
      </c>
      <c r="C988" s="19">
        <v>45923</v>
      </c>
      <c r="D988" t="s">
        <v>892</v>
      </c>
      <c r="E988" t="s">
        <v>885</v>
      </c>
      <c r="F988" t="s">
        <v>890</v>
      </c>
      <c r="G988" t="str">
        <f>_xlfn.XLOOKUP(Orders_Raw!B988,Customers_Raw!A:A,Customers_Raw!E:E)</f>
        <v>Consumer</v>
      </c>
    </row>
    <row r="989" spans="1:7">
      <c r="A989" t="s">
        <v>1883</v>
      </c>
      <c r="B989" t="s">
        <v>414</v>
      </c>
      <c r="C989" s="19">
        <v>45699</v>
      </c>
      <c r="D989" t="s">
        <v>892</v>
      </c>
      <c r="E989" t="s">
        <v>885</v>
      </c>
      <c r="F989" t="s">
        <v>890</v>
      </c>
      <c r="G989" t="str">
        <f>_xlfn.XLOOKUP(Orders_Raw!B989,Customers_Raw!A:A,Customers_Raw!E:E)</f>
        <v>Consumer</v>
      </c>
    </row>
    <row r="990" spans="1:7">
      <c r="A990" t="s">
        <v>1884</v>
      </c>
      <c r="B990" t="s">
        <v>685</v>
      </c>
      <c r="C990" s="19">
        <v>45954</v>
      </c>
      <c r="D990" t="s">
        <v>892</v>
      </c>
      <c r="E990" t="s">
        <v>893</v>
      </c>
      <c r="F990" t="s">
        <v>890</v>
      </c>
      <c r="G990" t="str">
        <f>_xlfn.XLOOKUP(Orders_Raw!B990,Customers_Raw!A:A,Customers_Raw!E:E)</f>
        <v>Consumer</v>
      </c>
    </row>
    <row r="991" spans="1:7">
      <c r="A991" t="s">
        <v>1885</v>
      </c>
      <c r="B991" t="s">
        <v>620</v>
      </c>
      <c r="C991" s="19">
        <v>45888</v>
      </c>
      <c r="D991" t="s">
        <v>892</v>
      </c>
      <c r="E991" t="s">
        <v>893</v>
      </c>
      <c r="F991" t="s">
        <v>890</v>
      </c>
      <c r="G991" t="str">
        <f>_xlfn.XLOOKUP(Orders_Raw!B991,Customers_Raw!A:A,Customers_Raw!E:E)</f>
        <v>Corporate</v>
      </c>
    </row>
    <row r="992" spans="1:7">
      <c r="A992" t="s">
        <v>1886</v>
      </c>
      <c r="B992" t="s">
        <v>832</v>
      </c>
      <c r="C992" s="19">
        <v>45667</v>
      </c>
      <c r="D992" t="s">
        <v>892</v>
      </c>
      <c r="E992" t="s">
        <v>895</v>
      </c>
      <c r="F992" t="s">
        <v>890</v>
      </c>
      <c r="G992" t="str">
        <f>_xlfn.XLOOKUP(Orders_Raw!B992,Customers_Raw!A:A,Customers_Raw!E:E)</f>
        <v>Corporate</v>
      </c>
    </row>
    <row r="993" spans="1:7">
      <c r="A993" t="s">
        <v>1887</v>
      </c>
      <c r="B993" t="s">
        <v>356</v>
      </c>
      <c r="C993" s="19">
        <v>46015</v>
      </c>
      <c r="D993" t="s">
        <v>899</v>
      </c>
      <c r="E993" t="s">
        <v>885</v>
      </c>
      <c r="F993" t="s">
        <v>897</v>
      </c>
      <c r="G993" t="str">
        <f>_xlfn.XLOOKUP(Orders_Raw!B993,Customers_Raw!A:A,Customers_Raw!E:E)</f>
        <v>Corporate</v>
      </c>
    </row>
    <row r="994" spans="1:7">
      <c r="A994" t="s">
        <v>1888</v>
      </c>
      <c r="B994" t="s">
        <v>804</v>
      </c>
      <c r="C994" s="19">
        <v>45785</v>
      </c>
      <c r="D994" t="s">
        <v>884</v>
      </c>
      <c r="E994" t="s">
        <v>885</v>
      </c>
      <c r="F994" t="s">
        <v>886</v>
      </c>
      <c r="G994" t="str">
        <f>_xlfn.XLOOKUP(Orders_Raw!B994,Customers_Raw!A:A,Customers_Raw!E:E)</f>
        <v>Small Business</v>
      </c>
    </row>
    <row r="995" spans="1:7">
      <c r="A995" t="s">
        <v>1889</v>
      </c>
      <c r="B995" t="s">
        <v>787</v>
      </c>
      <c r="C995" s="19">
        <v>45836</v>
      </c>
      <c r="D995" t="s">
        <v>909</v>
      </c>
      <c r="E995" t="s">
        <v>893</v>
      </c>
      <c r="F995" t="s">
        <v>888</v>
      </c>
      <c r="G995" t="str">
        <f>_xlfn.XLOOKUP(Orders_Raw!B995,Customers_Raw!A:A,Customers_Raw!E:E)</f>
        <v>Small Business</v>
      </c>
    </row>
    <row r="996" spans="1:7">
      <c r="A996" t="s">
        <v>1890</v>
      </c>
      <c r="B996" t="s">
        <v>341</v>
      </c>
      <c r="C996" s="19">
        <v>45850</v>
      </c>
      <c r="D996" t="s">
        <v>892</v>
      </c>
      <c r="E996" t="s">
        <v>885</v>
      </c>
      <c r="F996" t="s">
        <v>897</v>
      </c>
      <c r="G996" t="str">
        <f>_xlfn.XLOOKUP(Orders_Raw!B996,Customers_Raw!A:A,Customers_Raw!E:E)</f>
        <v>Consumer</v>
      </c>
    </row>
    <row r="997" spans="1:7">
      <c r="A997" t="s">
        <v>1891</v>
      </c>
      <c r="B997" t="s">
        <v>499</v>
      </c>
      <c r="C997" s="19">
        <v>45749</v>
      </c>
      <c r="D997" t="s">
        <v>899</v>
      </c>
      <c r="E997" t="s">
        <v>885</v>
      </c>
      <c r="F997" t="s">
        <v>890</v>
      </c>
      <c r="G997" t="str">
        <f>_xlfn.XLOOKUP(Orders_Raw!B997,Customers_Raw!A:A,Customers_Raw!E:E)</f>
        <v>Corporate</v>
      </c>
    </row>
    <row r="998" spans="1:7">
      <c r="A998" t="s">
        <v>1892</v>
      </c>
      <c r="B998" t="s">
        <v>556</v>
      </c>
      <c r="C998" s="19">
        <v>45888</v>
      </c>
      <c r="D998" t="s">
        <v>892</v>
      </c>
      <c r="E998" t="s">
        <v>895</v>
      </c>
      <c r="F998" t="s">
        <v>902</v>
      </c>
      <c r="G998" t="str">
        <f>_xlfn.XLOOKUP(Orders_Raw!B998,Customers_Raw!A:A,Customers_Raw!E:E)</f>
        <v>Corporate</v>
      </c>
    </row>
    <row r="999" spans="1:7">
      <c r="A999" t="s">
        <v>1893</v>
      </c>
      <c r="B999" t="s">
        <v>230</v>
      </c>
      <c r="C999" s="19">
        <v>45735</v>
      </c>
      <c r="D999" t="s">
        <v>892</v>
      </c>
      <c r="E999" t="s">
        <v>893</v>
      </c>
      <c r="F999" t="s">
        <v>888</v>
      </c>
      <c r="G999" t="str">
        <f>_xlfn.XLOOKUP(Orders_Raw!B999,Customers_Raw!A:A,Customers_Raw!E:E)</f>
        <v>Consumer</v>
      </c>
    </row>
    <row r="1000" spans="1:7">
      <c r="A1000" t="s">
        <v>1894</v>
      </c>
      <c r="B1000" t="s">
        <v>112</v>
      </c>
      <c r="C1000" s="19">
        <v>45742</v>
      </c>
      <c r="D1000" t="s">
        <v>884</v>
      </c>
      <c r="E1000" t="s">
        <v>885</v>
      </c>
      <c r="F1000" t="s">
        <v>886</v>
      </c>
      <c r="G1000" t="str">
        <f>_xlfn.XLOOKUP(Orders_Raw!B1000,Customers_Raw!A:A,Customers_Raw!E:E)</f>
        <v>Consumer</v>
      </c>
    </row>
    <row r="1001" spans="1:7">
      <c r="A1001" t="s">
        <v>1895</v>
      </c>
      <c r="B1001" t="s">
        <v>169</v>
      </c>
      <c r="C1001" s="19">
        <v>45687</v>
      </c>
      <c r="D1001" t="s">
        <v>892</v>
      </c>
      <c r="E1001" t="s">
        <v>895</v>
      </c>
      <c r="F1001" t="s">
        <v>902</v>
      </c>
      <c r="G1001" t="str">
        <f>_xlfn.XLOOKUP(Orders_Raw!B1001,Customers_Raw!A:A,Customers_Raw!E:E)</f>
        <v>Consumer</v>
      </c>
    </row>
    <row r="1002" spans="1:7">
      <c r="A1002" t="s">
        <v>1896</v>
      </c>
      <c r="B1002" t="s">
        <v>554</v>
      </c>
      <c r="C1002" s="19">
        <v>45870</v>
      </c>
      <c r="D1002" t="s">
        <v>892</v>
      </c>
      <c r="E1002" t="s">
        <v>893</v>
      </c>
      <c r="F1002" t="s">
        <v>902</v>
      </c>
      <c r="G1002" t="str">
        <f>_xlfn.XLOOKUP(Orders_Raw!B1002,Customers_Raw!A:A,Customers_Raw!E:E)</f>
        <v>Consumer</v>
      </c>
    </row>
    <row r="1003" spans="1:7">
      <c r="A1003" t="s">
        <v>1897</v>
      </c>
      <c r="B1003" t="s">
        <v>829</v>
      </c>
      <c r="C1003" s="19">
        <v>45706</v>
      </c>
      <c r="D1003" t="s">
        <v>892</v>
      </c>
      <c r="E1003" t="s">
        <v>893</v>
      </c>
      <c r="F1003" t="s">
        <v>890</v>
      </c>
      <c r="G1003" t="str">
        <f>_xlfn.XLOOKUP(Orders_Raw!B1003,Customers_Raw!A:A,Customers_Raw!E:E)</f>
        <v>Consumer</v>
      </c>
    </row>
    <row r="1004" spans="1:7">
      <c r="A1004" t="s">
        <v>1898</v>
      </c>
      <c r="B1004" t="s">
        <v>556</v>
      </c>
      <c r="C1004" s="19">
        <v>45922</v>
      </c>
      <c r="D1004" t="s">
        <v>892</v>
      </c>
      <c r="E1004" t="s">
        <v>895</v>
      </c>
      <c r="F1004" t="s">
        <v>897</v>
      </c>
      <c r="G1004" t="str">
        <f>_xlfn.XLOOKUP(Orders_Raw!B1004,Customers_Raw!A:A,Customers_Raw!E:E)</f>
        <v>Corporate</v>
      </c>
    </row>
    <row r="1005" spans="1:7">
      <c r="A1005" t="s">
        <v>1899</v>
      </c>
      <c r="B1005" t="s">
        <v>802</v>
      </c>
      <c r="C1005" s="19">
        <v>45802</v>
      </c>
      <c r="D1005" t="s">
        <v>892</v>
      </c>
      <c r="E1005" t="s">
        <v>885</v>
      </c>
      <c r="F1005" t="s">
        <v>890</v>
      </c>
      <c r="G1005" t="str">
        <f>_xlfn.XLOOKUP(Orders_Raw!B1005,Customers_Raw!A:A,Customers_Raw!E:E)</f>
        <v>Corporate</v>
      </c>
    </row>
    <row r="1006" spans="1:7">
      <c r="A1006" t="s">
        <v>1900</v>
      </c>
      <c r="B1006" t="s">
        <v>397</v>
      </c>
      <c r="C1006" s="19">
        <v>45726</v>
      </c>
      <c r="D1006" t="s">
        <v>892</v>
      </c>
      <c r="E1006" t="s">
        <v>893</v>
      </c>
      <c r="F1006" t="s">
        <v>890</v>
      </c>
      <c r="G1006" t="str">
        <f>_xlfn.XLOOKUP(Orders_Raw!B1006,Customers_Raw!A:A,Customers_Raw!E:E)</f>
        <v>Consumer</v>
      </c>
    </row>
    <row r="1007" spans="1:7">
      <c r="A1007" t="s">
        <v>1901</v>
      </c>
      <c r="B1007" t="s">
        <v>541</v>
      </c>
      <c r="C1007" s="19">
        <v>45715</v>
      </c>
      <c r="D1007" t="s">
        <v>892</v>
      </c>
      <c r="E1007" t="s">
        <v>885</v>
      </c>
      <c r="F1007" t="s">
        <v>890</v>
      </c>
      <c r="G1007" t="str">
        <f>_xlfn.XLOOKUP(Orders_Raw!B1007,Customers_Raw!A:A,Customers_Raw!E:E)</f>
        <v>Consumer</v>
      </c>
    </row>
    <row r="1008" spans="1:7">
      <c r="A1008" t="s">
        <v>1902</v>
      </c>
      <c r="B1008" t="s">
        <v>13</v>
      </c>
      <c r="C1008" s="19">
        <v>45842</v>
      </c>
      <c r="D1008" t="s">
        <v>892</v>
      </c>
      <c r="E1008" t="s">
        <v>885</v>
      </c>
      <c r="F1008" t="s">
        <v>902</v>
      </c>
      <c r="G1008" t="str">
        <f>_xlfn.XLOOKUP(Orders_Raw!B1008,Customers_Raw!A:A,Customers_Raw!E:E)</f>
        <v>Corporate</v>
      </c>
    </row>
    <row r="1009" spans="1:7">
      <c r="A1009" t="s">
        <v>1903</v>
      </c>
      <c r="B1009" t="s">
        <v>375</v>
      </c>
      <c r="C1009" s="19">
        <v>45719</v>
      </c>
      <c r="D1009" t="s">
        <v>892</v>
      </c>
      <c r="E1009" t="s">
        <v>895</v>
      </c>
      <c r="F1009" t="s">
        <v>902</v>
      </c>
      <c r="G1009" t="str">
        <f>_xlfn.XLOOKUP(Orders_Raw!B1009,Customers_Raw!A:A,Customers_Raw!E:E)</f>
        <v>Consumer</v>
      </c>
    </row>
    <row r="1010" spans="1:7">
      <c r="A1010" t="s">
        <v>1904</v>
      </c>
      <c r="B1010" t="s">
        <v>95</v>
      </c>
      <c r="C1010" s="19">
        <v>45965</v>
      </c>
      <c r="D1010" t="s">
        <v>892</v>
      </c>
      <c r="E1010" t="s">
        <v>893</v>
      </c>
      <c r="F1010" t="s">
        <v>890</v>
      </c>
      <c r="G1010" t="str">
        <f>_xlfn.XLOOKUP(Orders_Raw!B1010,Customers_Raw!A:A,Customers_Raw!E:E)</f>
        <v>Corporate</v>
      </c>
    </row>
    <row r="1011" spans="1:7">
      <c r="A1011" t="s">
        <v>1905</v>
      </c>
      <c r="B1011" t="s">
        <v>130</v>
      </c>
      <c r="C1011" s="19">
        <v>45953</v>
      </c>
      <c r="D1011" t="s">
        <v>892</v>
      </c>
      <c r="E1011" t="s">
        <v>893</v>
      </c>
      <c r="F1011" t="s">
        <v>888</v>
      </c>
      <c r="G1011" t="str">
        <f>_xlfn.XLOOKUP(Orders_Raw!B1011,Customers_Raw!A:A,Customers_Raw!E:E)</f>
        <v>Consumer</v>
      </c>
    </row>
    <row r="1012" spans="1:7">
      <c r="A1012" t="s">
        <v>1906</v>
      </c>
      <c r="B1012" t="s">
        <v>848</v>
      </c>
      <c r="C1012" s="19">
        <v>45823</v>
      </c>
      <c r="D1012" t="s">
        <v>899</v>
      </c>
      <c r="E1012" t="s">
        <v>895</v>
      </c>
      <c r="F1012" t="s">
        <v>902</v>
      </c>
      <c r="G1012" t="str">
        <f>_xlfn.XLOOKUP(Orders_Raw!B1012,Customers_Raw!A:A,Customers_Raw!E:E)</f>
        <v>Consumer</v>
      </c>
    </row>
    <row r="1013" spans="1:7">
      <c r="A1013" t="s">
        <v>1907</v>
      </c>
      <c r="B1013" t="s">
        <v>773</v>
      </c>
      <c r="C1013" s="19">
        <v>45828</v>
      </c>
      <c r="D1013" t="s">
        <v>892</v>
      </c>
      <c r="E1013" t="s">
        <v>895</v>
      </c>
      <c r="F1013" t="s">
        <v>888</v>
      </c>
      <c r="G1013" t="str">
        <f>_xlfn.XLOOKUP(Orders_Raw!B1013,Customers_Raw!A:A,Customers_Raw!E:E)</f>
        <v>Corporate</v>
      </c>
    </row>
    <row r="1014" spans="1:7">
      <c r="A1014" t="s">
        <v>1908</v>
      </c>
      <c r="B1014" t="s">
        <v>846</v>
      </c>
      <c r="C1014" s="19">
        <v>45720</v>
      </c>
      <c r="D1014" t="s">
        <v>892</v>
      </c>
      <c r="E1014" t="s">
        <v>895</v>
      </c>
      <c r="F1014" t="s">
        <v>888</v>
      </c>
      <c r="G1014" t="str">
        <f>_xlfn.XLOOKUP(Orders_Raw!B1014,Customers_Raw!A:A,Customers_Raw!E:E)</f>
        <v>Consumer</v>
      </c>
    </row>
    <row r="1015" spans="1:7">
      <c r="A1015" t="s">
        <v>1909</v>
      </c>
      <c r="B1015" t="s">
        <v>242</v>
      </c>
      <c r="C1015" s="19">
        <v>45804</v>
      </c>
      <c r="D1015" t="s">
        <v>892</v>
      </c>
      <c r="E1015" t="s">
        <v>893</v>
      </c>
      <c r="F1015" t="s">
        <v>888</v>
      </c>
      <c r="G1015" t="str">
        <f>_xlfn.XLOOKUP(Orders_Raw!B1015,Customers_Raw!A:A,Customers_Raw!E:E)</f>
        <v>Consumer</v>
      </c>
    </row>
    <row r="1016" spans="1:7">
      <c r="A1016" t="s">
        <v>1910</v>
      </c>
      <c r="B1016" t="s">
        <v>739</v>
      </c>
      <c r="C1016" s="19">
        <v>45963</v>
      </c>
      <c r="D1016" t="s">
        <v>892</v>
      </c>
      <c r="E1016" t="s">
        <v>885</v>
      </c>
      <c r="F1016" t="s">
        <v>886</v>
      </c>
      <c r="G1016" t="str">
        <f>_xlfn.XLOOKUP(Orders_Raw!B1016,Customers_Raw!A:A,Customers_Raw!E:E)</f>
        <v>Consumer</v>
      </c>
    </row>
    <row r="1017" spans="1:7">
      <c r="A1017" t="s">
        <v>1911</v>
      </c>
      <c r="B1017" t="s">
        <v>196</v>
      </c>
      <c r="C1017" s="19">
        <v>45818</v>
      </c>
      <c r="D1017" t="s">
        <v>892</v>
      </c>
      <c r="E1017" t="s">
        <v>885</v>
      </c>
      <c r="F1017" t="s">
        <v>888</v>
      </c>
      <c r="G1017" t="str">
        <f>_xlfn.XLOOKUP(Orders_Raw!B1017,Customers_Raw!A:A,Customers_Raw!E:E)</f>
        <v>Consumer</v>
      </c>
    </row>
    <row r="1018" spans="1:7">
      <c r="A1018" t="s">
        <v>1912</v>
      </c>
      <c r="B1018" t="s">
        <v>657</v>
      </c>
      <c r="C1018" s="19">
        <v>45798</v>
      </c>
      <c r="D1018" t="s">
        <v>892</v>
      </c>
      <c r="E1018" t="s">
        <v>885</v>
      </c>
      <c r="F1018" t="s">
        <v>886</v>
      </c>
      <c r="G1018" t="str">
        <f>_xlfn.XLOOKUP(Orders_Raw!B1018,Customers_Raw!A:A,Customers_Raw!E:E)</f>
        <v>Consumer</v>
      </c>
    </row>
    <row r="1019" spans="1:7">
      <c r="A1019" t="s">
        <v>1913</v>
      </c>
      <c r="B1019" t="s">
        <v>420</v>
      </c>
      <c r="C1019" s="19">
        <v>45991</v>
      </c>
      <c r="D1019" t="s">
        <v>892</v>
      </c>
      <c r="E1019" t="s">
        <v>885</v>
      </c>
      <c r="F1019" t="s">
        <v>888</v>
      </c>
      <c r="G1019" t="str">
        <f>_xlfn.XLOOKUP(Orders_Raw!B1019,Customers_Raw!A:A,Customers_Raw!E:E)</f>
        <v>Small Business</v>
      </c>
    </row>
    <row r="1020" spans="1:7">
      <c r="A1020" t="s">
        <v>1914</v>
      </c>
      <c r="B1020" t="s">
        <v>136</v>
      </c>
      <c r="C1020" s="19">
        <v>45754</v>
      </c>
      <c r="D1020" t="s">
        <v>892</v>
      </c>
      <c r="E1020" t="s">
        <v>893</v>
      </c>
      <c r="F1020" t="s">
        <v>890</v>
      </c>
      <c r="G1020" t="str">
        <f>_xlfn.XLOOKUP(Orders_Raw!B1020,Customers_Raw!A:A,Customers_Raw!E:E)</f>
        <v>Consumer</v>
      </c>
    </row>
    <row r="1021" spans="1:7">
      <c r="A1021" t="s">
        <v>1915</v>
      </c>
      <c r="B1021" t="s">
        <v>447</v>
      </c>
      <c r="C1021" s="19">
        <v>45878</v>
      </c>
      <c r="D1021" t="s">
        <v>892</v>
      </c>
      <c r="E1021" t="s">
        <v>893</v>
      </c>
      <c r="F1021" t="s">
        <v>888</v>
      </c>
      <c r="G1021" t="str">
        <f>_xlfn.XLOOKUP(Orders_Raw!B1021,Customers_Raw!A:A,Customers_Raw!E:E)</f>
        <v>Consumer</v>
      </c>
    </row>
    <row r="1022" spans="1:7">
      <c r="A1022" t="s">
        <v>1916</v>
      </c>
      <c r="B1022" t="s">
        <v>833</v>
      </c>
      <c r="C1022" s="19">
        <v>45700</v>
      </c>
      <c r="D1022" t="s">
        <v>892</v>
      </c>
      <c r="E1022" t="s">
        <v>895</v>
      </c>
      <c r="F1022" t="s">
        <v>890</v>
      </c>
      <c r="G1022" t="str">
        <f>_xlfn.XLOOKUP(Orders_Raw!B1022,Customers_Raw!A:A,Customers_Raw!E:E)</f>
        <v>Consumer</v>
      </c>
    </row>
    <row r="1023" spans="1:7">
      <c r="A1023" t="s">
        <v>1917</v>
      </c>
      <c r="B1023" t="s">
        <v>574</v>
      </c>
      <c r="C1023" s="19">
        <v>45949</v>
      </c>
      <c r="D1023" t="s">
        <v>892</v>
      </c>
      <c r="E1023" t="s">
        <v>893</v>
      </c>
      <c r="F1023" t="s">
        <v>888</v>
      </c>
      <c r="G1023" t="str">
        <f>_xlfn.XLOOKUP(Orders_Raw!B1023,Customers_Raw!A:A,Customers_Raw!E:E)</f>
        <v>Consumer</v>
      </c>
    </row>
    <row r="1024" spans="1:7">
      <c r="A1024" t="s">
        <v>1918</v>
      </c>
      <c r="B1024" t="s">
        <v>245</v>
      </c>
      <c r="C1024" s="19">
        <v>45765</v>
      </c>
      <c r="D1024" t="s">
        <v>892</v>
      </c>
      <c r="E1024" t="s">
        <v>893</v>
      </c>
      <c r="F1024" t="s">
        <v>890</v>
      </c>
      <c r="G1024" t="str">
        <f>_xlfn.XLOOKUP(Orders_Raw!B1024,Customers_Raw!A:A,Customers_Raw!E:E)</f>
        <v>Corporate</v>
      </c>
    </row>
    <row r="1025" spans="1:7">
      <c r="A1025" t="s">
        <v>1919</v>
      </c>
      <c r="B1025" t="s">
        <v>743</v>
      </c>
      <c r="C1025" s="19">
        <v>45923</v>
      </c>
      <c r="D1025" t="s">
        <v>884</v>
      </c>
      <c r="E1025" t="s">
        <v>885</v>
      </c>
      <c r="F1025" t="s">
        <v>886</v>
      </c>
      <c r="G1025" t="str">
        <f>_xlfn.XLOOKUP(Orders_Raw!B1025,Customers_Raw!A:A,Customers_Raw!E:E)</f>
        <v>Consumer</v>
      </c>
    </row>
    <row r="1026" spans="1:7">
      <c r="A1026" t="s">
        <v>1920</v>
      </c>
      <c r="B1026" t="s">
        <v>531</v>
      </c>
      <c r="C1026" s="19">
        <v>45752</v>
      </c>
      <c r="D1026" t="s">
        <v>892</v>
      </c>
      <c r="E1026" t="s">
        <v>885</v>
      </c>
      <c r="F1026" t="s">
        <v>888</v>
      </c>
      <c r="G1026" t="str">
        <f>_xlfn.XLOOKUP(Orders_Raw!B1026,Customers_Raw!A:A,Customers_Raw!E:E)</f>
        <v>Consumer</v>
      </c>
    </row>
    <row r="1027" spans="1:7">
      <c r="A1027" t="s">
        <v>1921</v>
      </c>
      <c r="B1027" t="s">
        <v>770</v>
      </c>
      <c r="C1027" s="19">
        <v>45919</v>
      </c>
      <c r="D1027" t="s">
        <v>892</v>
      </c>
      <c r="E1027" t="s">
        <v>885</v>
      </c>
      <c r="F1027" t="s">
        <v>886</v>
      </c>
      <c r="G1027" t="str">
        <f>_xlfn.XLOOKUP(Orders_Raw!B1027,Customers_Raw!A:A,Customers_Raw!E:E)</f>
        <v>Consumer</v>
      </c>
    </row>
    <row r="1028" spans="1:7">
      <c r="A1028" t="s">
        <v>1922</v>
      </c>
      <c r="B1028" t="s">
        <v>110</v>
      </c>
      <c r="C1028" s="19">
        <v>45970</v>
      </c>
      <c r="D1028" t="s">
        <v>892</v>
      </c>
      <c r="E1028" t="s">
        <v>893</v>
      </c>
      <c r="F1028" t="s">
        <v>902</v>
      </c>
      <c r="G1028" t="str">
        <f>_xlfn.XLOOKUP(Orders_Raw!B1028,Customers_Raw!A:A,Customers_Raw!E:E)</f>
        <v>Corporate</v>
      </c>
    </row>
    <row r="1029" spans="1:7">
      <c r="A1029" t="s">
        <v>1923</v>
      </c>
      <c r="B1029" t="s">
        <v>652</v>
      </c>
      <c r="C1029" s="19">
        <v>45728</v>
      </c>
      <c r="D1029" t="s">
        <v>892</v>
      </c>
      <c r="E1029" t="s">
        <v>885</v>
      </c>
      <c r="F1029" t="s">
        <v>886</v>
      </c>
      <c r="G1029" t="str">
        <f>_xlfn.XLOOKUP(Orders_Raw!B1029,Customers_Raw!A:A,Customers_Raw!E:E)</f>
        <v>Consumer</v>
      </c>
    </row>
    <row r="1030" spans="1:7">
      <c r="A1030" t="s">
        <v>1924</v>
      </c>
      <c r="B1030" t="s">
        <v>266</v>
      </c>
      <c r="C1030" s="19">
        <v>45876</v>
      </c>
      <c r="D1030" t="s">
        <v>892</v>
      </c>
      <c r="E1030" t="s">
        <v>893</v>
      </c>
      <c r="F1030" t="s">
        <v>902</v>
      </c>
      <c r="G1030" t="str">
        <f>_xlfn.XLOOKUP(Orders_Raw!B1030,Customers_Raw!A:A,Customers_Raw!E:E)</f>
        <v>Consumer</v>
      </c>
    </row>
    <row r="1031" spans="1:7">
      <c r="A1031" t="s">
        <v>1925</v>
      </c>
      <c r="B1031" t="s">
        <v>367</v>
      </c>
      <c r="C1031" s="19">
        <v>45678</v>
      </c>
      <c r="D1031" t="s">
        <v>892</v>
      </c>
      <c r="E1031" t="s">
        <v>893</v>
      </c>
      <c r="F1031" t="s">
        <v>897</v>
      </c>
      <c r="G1031" t="str">
        <f>_xlfn.XLOOKUP(Orders_Raw!B1031,Customers_Raw!A:A,Customers_Raw!E:E)</f>
        <v>Consumer</v>
      </c>
    </row>
    <row r="1032" spans="1:7">
      <c r="A1032" t="s">
        <v>1926</v>
      </c>
      <c r="B1032" t="s">
        <v>439</v>
      </c>
      <c r="C1032" s="19">
        <v>45749</v>
      </c>
      <c r="D1032" t="s">
        <v>892</v>
      </c>
      <c r="E1032" t="s">
        <v>885</v>
      </c>
      <c r="F1032" t="s">
        <v>890</v>
      </c>
      <c r="G1032" t="str">
        <f>_xlfn.XLOOKUP(Orders_Raw!B1032,Customers_Raw!A:A,Customers_Raw!E:E)</f>
        <v>Consumer</v>
      </c>
    </row>
    <row r="1033" spans="1:7">
      <c r="A1033" t="s">
        <v>1927</v>
      </c>
      <c r="B1033" t="s">
        <v>527</v>
      </c>
      <c r="C1033" s="19">
        <v>45784</v>
      </c>
      <c r="D1033" t="s">
        <v>892</v>
      </c>
      <c r="E1033" t="s">
        <v>885</v>
      </c>
      <c r="F1033" t="s">
        <v>902</v>
      </c>
      <c r="G1033" t="str">
        <f>_xlfn.XLOOKUP(Orders_Raw!B1033,Customers_Raw!A:A,Customers_Raw!E:E)</f>
        <v>Consumer</v>
      </c>
    </row>
    <row r="1034" spans="1:7">
      <c r="A1034" t="s">
        <v>1928</v>
      </c>
      <c r="B1034" t="s">
        <v>597</v>
      </c>
      <c r="C1034" s="19">
        <v>45737</v>
      </c>
      <c r="D1034" t="s">
        <v>892</v>
      </c>
      <c r="E1034" t="s">
        <v>893</v>
      </c>
      <c r="F1034" t="s">
        <v>902</v>
      </c>
      <c r="G1034" t="str">
        <f>_xlfn.XLOOKUP(Orders_Raw!B1034,Customers_Raw!A:A,Customers_Raw!E:E)</f>
        <v>Consumer</v>
      </c>
    </row>
    <row r="1035" spans="1:7">
      <c r="A1035" t="s">
        <v>1929</v>
      </c>
      <c r="B1035" t="s">
        <v>677</v>
      </c>
      <c r="C1035" s="19">
        <v>45969</v>
      </c>
      <c r="D1035" t="s">
        <v>892</v>
      </c>
      <c r="E1035" t="s">
        <v>885</v>
      </c>
      <c r="F1035" t="s">
        <v>902</v>
      </c>
      <c r="G1035" t="str">
        <f>_xlfn.XLOOKUP(Orders_Raw!B1035,Customers_Raw!A:A,Customers_Raw!E:E)</f>
        <v>Consumer</v>
      </c>
    </row>
    <row r="1036" spans="1:7">
      <c r="A1036" t="s">
        <v>1930</v>
      </c>
      <c r="B1036" t="s">
        <v>740</v>
      </c>
      <c r="C1036" s="19">
        <v>45895</v>
      </c>
      <c r="D1036" t="s">
        <v>892</v>
      </c>
      <c r="E1036" t="s">
        <v>893</v>
      </c>
      <c r="F1036" t="s">
        <v>897</v>
      </c>
      <c r="G1036" t="str">
        <f>_xlfn.XLOOKUP(Orders_Raw!B1036,Customers_Raw!A:A,Customers_Raw!E:E)</f>
        <v>Consumer</v>
      </c>
    </row>
    <row r="1037" spans="1:7">
      <c r="A1037" t="s">
        <v>1931</v>
      </c>
      <c r="B1037" t="s">
        <v>527</v>
      </c>
      <c r="C1037" s="19">
        <v>45839</v>
      </c>
      <c r="D1037" t="s">
        <v>892</v>
      </c>
      <c r="E1037" t="s">
        <v>893</v>
      </c>
      <c r="F1037" t="s">
        <v>897</v>
      </c>
      <c r="G1037" t="str">
        <f>_xlfn.XLOOKUP(Orders_Raw!B1037,Customers_Raw!A:A,Customers_Raw!E:E)</f>
        <v>Consumer</v>
      </c>
    </row>
    <row r="1038" spans="1:7">
      <c r="A1038" t="s">
        <v>1932</v>
      </c>
      <c r="B1038" t="s">
        <v>765</v>
      </c>
      <c r="C1038" s="19">
        <v>45682</v>
      </c>
      <c r="D1038" t="s">
        <v>892</v>
      </c>
      <c r="E1038" t="s">
        <v>893</v>
      </c>
      <c r="F1038" t="s">
        <v>890</v>
      </c>
      <c r="G1038" t="str">
        <f>_xlfn.XLOOKUP(Orders_Raw!B1038,Customers_Raw!A:A,Customers_Raw!E:E)</f>
        <v>Small Business</v>
      </c>
    </row>
    <row r="1039" spans="1:7">
      <c r="A1039" t="s">
        <v>1933</v>
      </c>
      <c r="B1039" t="s">
        <v>581</v>
      </c>
      <c r="C1039" s="19">
        <v>45813</v>
      </c>
      <c r="D1039" t="s">
        <v>892</v>
      </c>
      <c r="E1039" t="s">
        <v>895</v>
      </c>
      <c r="F1039" t="s">
        <v>886</v>
      </c>
      <c r="G1039" t="str">
        <f>_xlfn.XLOOKUP(Orders_Raw!B1039,Customers_Raw!A:A,Customers_Raw!E:E)</f>
        <v>Consumer</v>
      </c>
    </row>
    <row r="1040" spans="1:7">
      <c r="A1040" t="s">
        <v>1934</v>
      </c>
      <c r="B1040" t="s">
        <v>746</v>
      </c>
      <c r="C1040" s="19">
        <v>45662</v>
      </c>
      <c r="D1040" t="s">
        <v>892</v>
      </c>
      <c r="E1040" t="s">
        <v>893</v>
      </c>
      <c r="F1040" t="s">
        <v>890</v>
      </c>
      <c r="G1040" t="str">
        <f>_xlfn.XLOOKUP(Orders_Raw!B1040,Customers_Raw!A:A,Customers_Raw!E:E)</f>
        <v>Small Business</v>
      </c>
    </row>
    <row r="1041" spans="1:7">
      <c r="A1041" t="s">
        <v>1935</v>
      </c>
      <c r="B1041" t="s">
        <v>384</v>
      </c>
      <c r="C1041" s="19">
        <v>45777</v>
      </c>
      <c r="D1041" t="s">
        <v>884</v>
      </c>
      <c r="E1041" t="s">
        <v>895</v>
      </c>
      <c r="F1041" t="s">
        <v>890</v>
      </c>
      <c r="G1041" t="str">
        <f>_xlfn.XLOOKUP(Orders_Raw!B1041,Customers_Raw!A:A,Customers_Raw!E:E)</f>
        <v>Consumer</v>
      </c>
    </row>
    <row r="1042" spans="1:7">
      <c r="A1042" t="s">
        <v>1936</v>
      </c>
      <c r="B1042" t="s">
        <v>102</v>
      </c>
      <c r="C1042" s="19">
        <v>45934</v>
      </c>
      <c r="D1042" t="s">
        <v>892</v>
      </c>
      <c r="E1042" t="s">
        <v>885</v>
      </c>
      <c r="F1042" t="s">
        <v>897</v>
      </c>
      <c r="G1042" t="str">
        <f>_xlfn.XLOOKUP(Orders_Raw!B1042,Customers_Raw!A:A,Customers_Raw!E:E)</f>
        <v>Consumer</v>
      </c>
    </row>
    <row r="1043" spans="1:7">
      <c r="A1043" t="s">
        <v>1937</v>
      </c>
      <c r="B1043" t="s">
        <v>812</v>
      </c>
      <c r="C1043" s="19">
        <v>45675</v>
      </c>
      <c r="D1043" t="s">
        <v>892</v>
      </c>
      <c r="E1043" t="s">
        <v>893</v>
      </c>
      <c r="F1043" t="s">
        <v>888</v>
      </c>
      <c r="G1043" t="str">
        <f>_xlfn.XLOOKUP(Orders_Raw!B1043,Customers_Raw!A:A,Customers_Raw!E:E)</f>
        <v>Corporate</v>
      </c>
    </row>
    <row r="1044" spans="1:7">
      <c r="A1044" t="s">
        <v>1938</v>
      </c>
      <c r="B1044" t="s">
        <v>845</v>
      </c>
      <c r="C1044" s="19">
        <v>45855</v>
      </c>
      <c r="D1044" t="s">
        <v>892</v>
      </c>
      <c r="E1044" t="s">
        <v>885</v>
      </c>
      <c r="F1044" t="s">
        <v>890</v>
      </c>
      <c r="G1044" t="str">
        <f>_xlfn.XLOOKUP(Orders_Raw!B1044,Customers_Raw!A:A,Customers_Raw!E:E)</f>
        <v>Consumer</v>
      </c>
    </row>
    <row r="1045" spans="1:7">
      <c r="A1045" t="s">
        <v>1939</v>
      </c>
      <c r="B1045" t="s">
        <v>859</v>
      </c>
      <c r="C1045" s="19">
        <v>45714</v>
      </c>
      <c r="D1045" t="s">
        <v>909</v>
      </c>
      <c r="E1045" t="s">
        <v>885</v>
      </c>
      <c r="F1045" t="s">
        <v>886</v>
      </c>
      <c r="G1045" t="str">
        <f>_xlfn.XLOOKUP(Orders_Raw!B1045,Customers_Raw!A:A,Customers_Raw!E:E)</f>
        <v>Small Business</v>
      </c>
    </row>
    <row r="1046" spans="1:7">
      <c r="A1046" t="s">
        <v>1940</v>
      </c>
      <c r="B1046" t="s">
        <v>188</v>
      </c>
      <c r="C1046" s="19">
        <v>45750</v>
      </c>
      <c r="D1046" t="s">
        <v>892</v>
      </c>
      <c r="E1046" t="s">
        <v>885</v>
      </c>
      <c r="F1046" t="s">
        <v>902</v>
      </c>
      <c r="G1046" t="str">
        <f>_xlfn.XLOOKUP(Orders_Raw!B1046,Customers_Raw!A:A,Customers_Raw!E:E)</f>
        <v>Consumer</v>
      </c>
    </row>
    <row r="1047" spans="1:7">
      <c r="A1047" t="s">
        <v>1941</v>
      </c>
      <c r="B1047" t="s">
        <v>457</v>
      </c>
      <c r="C1047" s="19">
        <v>45676</v>
      </c>
      <c r="D1047" t="s">
        <v>892</v>
      </c>
      <c r="E1047" t="s">
        <v>893</v>
      </c>
      <c r="F1047" t="s">
        <v>897</v>
      </c>
      <c r="G1047" t="str">
        <f>_xlfn.XLOOKUP(Orders_Raw!B1047,Customers_Raw!A:A,Customers_Raw!E:E)</f>
        <v>Corporate</v>
      </c>
    </row>
    <row r="1048" spans="1:7">
      <c r="A1048" t="s">
        <v>1942</v>
      </c>
      <c r="B1048" t="s">
        <v>396</v>
      </c>
      <c r="C1048" s="19">
        <v>46010</v>
      </c>
      <c r="D1048" t="s">
        <v>892</v>
      </c>
      <c r="E1048" t="s">
        <v>885</v>
      </c>
      <c r="F1048" t="s">
        <v>888</v>
      </c>
      <c r="G1048" t="str">
        <f>_xlfn.XLOOKUP(Orders_Raw!B1048,Customers_Raw!A:A,Customers_Raw!E:E)</f>
        <v>Consumer</v>
      </c>
    </row>
    <row r="1049" spans="1:7">
      <c r="A1049" t="s">
        <v>1943</v>
      </c>
      <c r="B1049" t="s">
        <v>694</v>
      </c>
      <c r="C1049" s="19">
        <v>45850</v>
      </c>
      <c r="D1049" t="s">
        <v>892</v>
      </c>
      <c r="E1049" t="s">
        <v>885</v>
      </c>
      <c r="F1049" t="s">
        <v>902</v>
      </c>
      <c r="G1049" t="str">
        <f>_xlfn.XLOOKUP(Orders_Raw!B1049,Customers_Raw!A:A,Customers_Raw!E:E)</f>
        <v>Corporate</v>
      </c>
    </row>
    <row r="1050" spans="1:7">
      <c r="A1050" t="s">
        <v>1944</v>
      </c>
      <c r="B1050" t="s">
        <v>642</v>
      </c>
      <c r="C1050" s="19">
        <v>45894</v>
      </c>
      <c r="D1050" t="s">
        <v>892</v>
      </c>
      <c r="E1050" t="s">
        <v>895</v>
      </c>
      <c r="F1050" t="s">
        <v>890</v>
      </c>
      <c r="G1050" t="str">
        <f>_xlfn.XLOOKUP(Orders_Raw!B1050,Customers_Raw!A:A,Customers_Raw!E:E)</f>
        <v>Corporate</v>
      </c>
    </row>
    <row r="1051" spans="1:7">
      <c r="A1051" t="s">
        <v>1945</v>
      </c>
      <c r="B1051" t="s">
        <v>640</v>
      </c>
      <c r="C1051" s="19">
        <v>45934</v>
      </c>
      <c r="D1051" t="s">
        <v>892</v>
      </c>
      <c r="E1051" t="s">
        <v>895</v>
      </c>
      <c r="F1051" t="s">
        <v>886</v>
      </c>
      <c r="G1051" t="str">
        <f>_xlfn.XLOOKUP(Orders_Raw!B1051,Customers_Raw!A:A,Customers_Raw!E:E)</f>
        <v>Consumer</v>
      </c>
    </row>
    <row r="1052" spans="1:7">
      <c r="A1052" t="s">
        <v>1946</v>
      </c>
      <c r="B1052" t="s">
        <v>851</v>
      </c>
      <c r="C1052" s="19">
        <v>45884</v>
      </c>
      <c r="D1052" t="s">
        <v>892</v>
      </c>
      <c r="E1052" t="s">
        <v>893</v>
      </c>
      <c r="F1052" t="s">
        <v>890</v>
      </c>
      <c r="G1052" t="str">
        <f>_xlfn.XLOOKUP(Orders_Raw!B1052,Customers_Raw!A:A,Customers_Raw!E:E)</f>
        <v>Consumer</v>
      </c>
    </row>
    <row r="1053" spans="1:7">
      <c r="A1053" t="s">
        <v>1947</v>
      </c>
      <c r="B1053" t="s">
        <v>754</v>
      </c>
      <c r="C1053" s="19">
        <v>45890</v>
      </c>
      <c r="D1053" t="s">
        <v>892</v>
      </c>
      <c r="E1053" t="s">
        <v>893</v>
      </c>
      <c r="F1053" t="s">
        <v>888</v>
      </c>
      <c r="G1053" t="str">
        <f>_xlfn.XLOOKUP(Orders_Raw!B1053,Customers_Raw!A:A,Customers_Raw!E:E)</f>
        <v>Consumer</v>
      </c>
    </row>
    <row r="1054" spans="1:7">
      <c r="A1054" t="s">
        <v>1948</v>
      </c>
      <c r="B1054" t="s">
        <v>746</v>
      </c>
      <c r="C1054" s="19">
        <v>45697</v>
      </c>
      <c r="D1054" t="s">
        <v>884</v>
      </c>
      <c r="E1054" t="s">
        <v>895</v>
      </c>
      <c r="F1054" t="s">
        <v>897</v>
      </c>
      <c r="G1054" t="str">
        <f>_xlfn.XLOOKUP(Orders_Raw!B1054,Customers_Raw!A:A,Customers_Raw!E:E)</f>
        <v>Small Business</v>
      </c>
    </row>
    <row r="1055" spans="1:7">
      <c r="A1055" t="s">
        <v>1949</v>
      </c>
      <c r="B1055" t="s">
        <v>730</v>
      </c>
      <c r="C1055" s="19">
        <v>45980</v>
      </c>
      <c r="D1055" t="s">
        <v>892</v>
      </c>
      <c r="E1055" t="s">
        <v>893</v>
      </c>
      <c r="F1055" t="s">
        <v>886</v>
      </c>
      <c r="G1055" t="str">
        <f>_xlfn.XLOOKUP(Orders_Raw!B1055,Customers_Raw!A:A,Customers_Raw!E:E)</f>
        <v>Consumer</v>
      </c>
    </row>
    <row r="1056" spans="1:7">
      <c r="A1056" t="s">
        <v>1950</v>
      </c>
      <c r="B1056" t="s">
        <v>848</v>
      </c>
      <c r="C1056" s="19">
        <v>45810</v>
      </c>
      <c r="D1056" t="s">
        <v>892</v>
      </c>
      <c r="E1056" t="s">
        <v>885</v>
      </c>
      <c r="F1056" t="s">
        <v>890</v>
      </c>
      <c r="G1056" t="str">
        <f>_xlfn.XLOOKUP(Orders_Raw!B1056,Customers_Raw!A:A,Customers_Raw!E:E)</f>
        <v>Consumer</v>
      </c>
    </row>
    <row r="1057" spans="1:7">
      <c r="A1057" t="s">
        <v>1951</v>
      </c>
      <c r="B1057" t="s">
        <v>698</v>
      </c>
      <c r="C1057" s="19">
        <v>45784</v>
      </c>
      <c r="D1057" t="s">
        <v>892</v>
      </c>
      <c r="E1057" t="s">
        <v>895</v>
      </c>
      <c r="F1057" t="s">
        <v>890</v>
      </c>
      <c r="G1057" t="str">
        <f>_xlfn.XLOOKUP(Orders_Raw!B1057,Customers_Raw!A:A,Customers_Raw!E:E)</f>
        <v>Small Business</v>
      </c>
    </row>
    <row r="1058" spans="1:7">
      <c r="A1058" t="s">
        <v>1952</v>
      </c>
      <c r="B1058" t="s">
        <v>463</v>
      </c>
      <c r="C1058" s="19">
        <v>45894</v>
      </c>
      <c r="D1058" t="s">
        <v>892</v>
      </c>
      <c r="E1058" t="s">
        <v>893</v>
      </c>
      <c r="F1058" t="s">
        <v>888</v>
      </c>
      <c r="G1058" t="str">
        <f>_xlfn.XLOOKUP(Orders_Raw!B1058,Customers_Raw!A:A,Customers_Raw!E:E)</f>
        <v>Small Business</v>
      </c>
    </row>
    <row r="1059" spans="1:7">
      <c r="A1059" t="s">
        <v>1953</v>
      </c>
      <c r="B1059" t="s">
        <v>460</v>
      </c>
      <c r="C1059" s="19">
        <v>45712</v>
      </c>
      <c r="D1059" t="s">
        <v>892</v>
      </c>
      <c r="E1059" t="s">
        <v>885</v>
      </c>
      <c r="F1059" t="s">
        <v>888</v>
      </c>
      <c r="G1059" t="str">
        <f>_xlfn.XLOOKUP(Orders_Raw!B1059,Customers_Raw!A:A,Customers_Raw!E:E)</f>
        <v>Consumer</v>
      </c>
    </row>
    <row r="1060" spans="1:7">
      <c r="A1060" t="s">
        <v>1954</v>
      </c>
      <c r="B1060" t="s">
        <v>122</v>
      </c>
      <c r="C1060" s="19">
        <v>45829</v>
      </c>
      <c r="D1060" t="s">
        <v>892</v>
      </c>
      <c r="E1060" t="s">
        <v>893</v>
      </c>
      <c r="F1060" t="s">
        <v>897</v>
      </c>
      <c r="G1060" t="str">
        <f>_xlfn.XLOOKUP(Orders_Raw!B1060,Customers_Raw!A:A,Customers_Raw!E:E)</f>
        <v>Consumer</v>
      </c>
    </row>
    <row r="1061" spans="1:7">
      <c r="A1061" t="s">
        <v>1955</v>
      </c>
      <c r="B1061" t="s">
        <v>798</v>
      </c>
      <c r="C1061" s="19">
        <v>45766</v>
      </c>
      <c r="D1061" t="s">
        <v>892</v>
      </c>
      <c r="E1061" t="s">
        <v>885</v>
      </c>
      <c r="F1061" t="s">
        <v>888</v>
      </c>
      <c r="G1061" t="str">
        <f>_xlfn.XLOOKUP(Orders_Raw!B1061,Customers_Raw!A:A,Customers_Raw!E:E)</f>
        <v>Consumer</v>
      </c>
    </row>
    <row r="1062" spans="1:7">
      <c r="A1062" t="s">
        <v>1956</v>
      </c>
      <c r="B1062" t="s">
        <v>789</v>
      </c>
      <c r="C1062" s="19">
        <v>46011</v>
      </c>
      <c r="D1062" t="s">
        <v>892</v>
      </c>
      <c r="E1062" t="s">
        <v>895</v>
      </c>
      <c r="F1062" t="s">
        <v>888</v>
      </c>
      <c r="G1062" t="str">
        <f>_xlfn.XLOOKUP(Orders_Raw!B1062,Customers_Raw!A:A,Customers_Raw!E:E)</f>
        <v>Corporate</v>
      </c>
    </row>
    <row r="1063" spans="1:7">
      <c r="A1063" t="s">
        <v>1957</v>
      </c>
      <c r="B1063" t="s">
        <v>130</v>
      </c>
      <c r="C1063" s="19">
        <v>45841</v>
      </c>
      <c r="D1063" t="s">
        <v>892</v>
      </c>
      <c r="E1063" t="s">
        <v>885</v>
      </c>
      <c r="F1063" t="s">
        <v>890</v>
      </c>
      <c r="G1063" t="str">
        <f>_xlfn.XLOOKUP(Orders_Raw!B1063,Customers_Raw!A:A,Customers_Raw!E:E)</f>
        <v>Consumer</v>
      </c>
    </row>
    <row r="1064" spans="1:7">
      <c r="A1064" t="s">
        <v>1958</v>
      </c>
      <c r="B1064" t="s">
        <v>95</v>
      </c>
      <c r="C1064" s="19">
        <v>45855</v>
      </c>
      <c r="D1064" t="s">
        <v>892</v>
      </c>
      <c r="E1064" t="s">
        <v>895</v>
      </c>
      <c r="F1064" t="s">
        <v>890</v>
      </c>
      <c r="G1064" t="str">
        <f>_xlfn.XLOOKUP(Orders_Raw!B1064,Customers_Raw!A:A,Customers_Raw!E:E)</f>
        <v>Corporate</v>
      </c>
    </row>
    <row r="1065" spans="1:7">
      <c r="A1065" t="s">
        <v>1959</v>
      </c>
      <c r="B1065" t="s">
        <v>422</v>
      </c>
      <c r="C1065" s="19">
        <v>45744</v>
      </c>
      <c r="D1065" t="s">
        <v>892</v>
      </c>
      <c r="E1065" t="s">
        <v>895</v>
      </c>
      <c r="F1065" t="s">
        <v>897</v>
      </c>
      <c r="G1065" t="str">
        <f>_xlfn.XLOOKUP(Orders_Raw!B1065,Customers_Raw!A:A,Customers_Raw!E:E)</f>
        <v>Consumer</v>
      </c>
    </row>
    <row r="1066" spans="1:7">
      <c r="A1066" t="s">
        <v>1960</v>
      </c>
      <c r="B1066" t="s">
        <v>622</v>
      </c>
      <c r="C1066" s="19">
        <v>45858</v>
      </c>
      <c r="D1066" t="s">
        <v>892</v>
      </c>
      <c r="E1066" t="s">
        <v>893</v>
      </c>
      <c r="F1066" t="s">
        <v>897</v>
      </c>
      <c r="G1066" t="str">
        <f>_xlfn.XLOOKUP(Orders_Raw!B1066,Customers_Raw!A:A,Customers_Raw!E:E)</f>
        <v>Consumer</v>
      </c>
    </row>
    <row r="1067" spans="1:7">
      <c r="A1067" t="s">
        <v>1961</v>
      </c>
      <c r="B1067" t="s">
        <v>510</v>
      </c>
      <c r="C1067" s="19">
        <v>45994</v>
      </c>
      <c r="D1067" t="s">
        <v>892</v>
      </c>
      <c r="E1067" t="s">
        <v>893</v>
      </c>
      <c r="F1067" t="s">
        <v>890</v>
      </c>
      <c r="G1067" t="str">
        <f>_xlfn.XLOOKUP(Orders_Raw!B1067,Customers_Raw!A:A,Customers_Raw!E:E)</f>
        <v>Consumer</v>
      </c>
    </row>
    <row r="1068" spans="1:7">
      <c r="A1068" t="s">
        <v>1962</v>
      </c>
      <c r="B1068" t="s">
        <v>633</v>
      </c>
      <c r="C1068" s="19">
        <v>45979</v>
      </c>
      <c r="D1068" t="s">
        <v>892</v>
      </c>
      <c r="E1068" t="s">
        <v>885</v>
      </c>
      <c r="F1068" t="s">
        <v>890</v>
      </c>
      <c r="G1068" t="str">
        <f>_xlfn.XLOOKUP(Orders_Raw!B1068,Customers_Raw!A:A,Customers_Raw!E:E)</f>
        <v>Consumer</v>
      </c>
    </row>
    <row r="1069" spans="1:7">
      <c r="A1069" t="s">
        <v>1963</v>
      </c>
      <c r="B1069" t="s">
        <v>377</v>
      </c>
      <c r="C1069" s="19">
        <v>45932</v>
      </c>
      <c r="D1069" t="s">
        <v>892</v>
      </c>
      <c r="E1069" t="s">
        <v>885</v>
      </c>
      <c r="F1069" t="s">
        <v>897</v>
      </c>
      <c r="G1069" t="str">
        <f>_xlfn.XLOOKUP(Orders_Raw!B1069,Customers_Raw!A:A,Customers_Raw!E:E)</f>
        <v>Consumer</v>
      </c>
    </row>
    <row r="1070" spans="1:7">
      <c r="A1070" t="s">
        <v>1964</v>
      </c>
      <c r="B1070" t="s">
        <v>558</v>
      </c>
      <c r="C1070" s="19">
        <v>45868</v>
      </c>
      <c r="D1070" t="s">
        <v>892</v>
      </c>
      <c r="E1070" t="s">
        <v>885</v>
      </c>
      <c r="F1070" t="s">
        <v>890</v>
      </c>
      <c r="G1070" t="str">
        <f>_xlfn.XLOOKUP(Orders_Raw!B1070,Customers_Raw!A:A,Customers_Raw!E:E)</f>
        <v>Consumer</v>
      </c>
    </row>
    <row r="1071" spans="1:7">
      <c r="A1071" t="s">
        <v>1965</v>
      </c>
      <c r="B1071" t="s">
        <v>870</v>
      </c>
      <c r="C1071" s="19">
        <v>45775</v>
      </c>
      <c r="D1071" t="s">
        <v>892</v>
      </c>
      <c r="E1071" t="s">
        <v>893</v>
      </c>
      <c r="F1071" t="s">
        <v>888</v>
      </c>
      <c r="G1071" t="str">
        <f>_xlfn.XLOOKUP(Orders_Raw!B1071,Customers_Raw!A:A,Customers_Raw!E:E)</f>
        <v>Corporate</v>
      </c>
    </row>
    <row r="1072" spans="1:7">
      <c r="A1072" t="s">
        <v>1966</v>
      </c>
      <c r="B1072" t="s">
        <v>781</v>
      </c>
      <c r="C1072" s="19">
        <v>45848</v>
      </c>
      <c r="D1072" t="s">
        <v>892</v>
      </c>
      <c r="E1072" t="s">
        <v>893</v>
      </c>
      <c r="F1072" t="s">
        <v>888</v>
      </c>
      <c r="G1072" t="str">
        <f>_xlfn.XLOOKUP(Orders_Raw!B1072,Customers_Raw!A:A,Customers_Raw!E:E)</f>
        <v>Consumer</v>
      </c>
    </row>
    <row r="1073" spans="1:7">
      <c r="A1073" t="s">
        <v>1967</v>
      </c>
      <c r="B1073" t="s">
        <v>330</v>
      </c>
      <c r="C1073" s="19">
        <v>45699</v>
      </c>
      <c r="D1073" t="s">
        <v>892</v>
      </c>
      <c r="E1073" t="s">
        <v>885</v>
      </c>
      <c r="F1073" t="s">
        <v>890</v>
      </c>
      <c r="G1073" t="str">
        <f>_xlfn.XLOOKUP(Orders_Raw!B1073,Customers_Raw!A:A,Customers_Raw!E:E)</f>
        <v>Consumer</v>
      </c>
    </row>
    <row r="1074" spans="1:7">
      <c r="A1074" t="s">
        <v>1968</v>
      </c>
      <c r="B1074" t="s">
        <v>635</v>
      </c>
      <c r="C1074" s="19">
        <v>45699</v>
      </c>
      <c r="D1074" t="s">
        <v>884</v>
      </c>
      <c r="E1074" t="s">
        <v>885</v>
      </c>
      <c r="F1074" t="s">
        <v>890</v>
      </c>
      <c r="G1074" t="str">
        <f>_xlfn.XLOOKUP(Orders_Raw!B1074,Customers_Raw!A:A,Customers_Raw!E:E)</f>
        <v>Corporate</v>
      </c>
    </row>
    <row r="1075" spans="1:7">
      <c r="A1075" t="s">
        <v>1969</v>
      </c>
      <c r="B1075" t="s">
        <v>600</v>
      </c>
      <c r="C1075" s="19">
        <v>45972</v>
      </c>
      <c r="D1075" t="s">
        <v>892</v>
      </c>
      <c r="E1075" t="s">
        <v>895</v>
      </c>
      <c r="F1075" t="s">
        <v>902</v>
      </c>
      <c r="G1075" t="str">
        <f>_xlfn.XLOOKUP(Orders_Raw!B1075,Customers_Raw!A:A,Customers_Raw!E:E)</f>
        <v>Consumer</v>
      </c>
    </row>
    <row r="1076" spans="1:7">
      <c r="A1076" t="s">
        <v>1970</v>
      </c>
      <c r="B1076" t="s">
        <v>533</v>
      </c>
      <c r="C1076" s="19">
        <v>45933</v>
      </c>
      <c r="D1076" t="s">
        <v>892</v>
      </c>
      <c r="E1076" t="s">
        <v>885</v>
      </c>
      <c r="F1076" t="s">
        <v>897</v>
      </c>
      <c r="G1076" t="str">
        <f>_xlfn.XLOOKUP(Orders_Raw!B1076,Customers_Raw!A:A,Customers_Raw!E:E)</f>
        <v>Corporate</v>
      </c>
    </row>
    <row r="1077" spans="1:7">
      <c r="A1077" t="s">
        <v>1971</v>
      </c>
      <c r="B1077" t="s">
        <v>598</v>
      </c>
      <c r="C1077" s="19">
        <v>45986</v>
      </c>
      <c r="D1077" t="s">
        <v>892</v>
      </c>
      <c r="E1077" t="s">
        <v>895</v>
      </c>
      <c r="F1077" t="s">
        <v>897</v>
      </c>
      <c r="G1077" t="str">
        <f>_xlfn.XLOOKUP(Orders_Raw!B1077,Customers_Raw!A:A,Customers_Raw!E:E)</f>
        <v>Consumer</v>
      </c>
    </row>
    <row r="1078" spans="1:7">
      <c r="A1078" t="s">
        <v>1972</v>
      </c>
      <c r="B1078" t="s">
        <v>620</v>
      </c>
      <c r="C1078" s="19">
        <v>45674</v>
      </c>
      <c r="D1078" t="s">
        <v>892</v>
      </c>
      <c r="E1078" t="s">
        <v>885</v>
      </c>
      <c r="F1078" t="s">
        <v>888</v>
      </c>
      <c r="G1078" t="str">
        <f>_xlfn.XLOOKUP(Orders_Raw!B1078,Customers_Raw!A:A,Customers_Raw!E:E)</f>
        <v>Corporate</v>
      </c>
    </row>
    <row r="1079" spans="1:7">
      <c r="A1079" t="s">
        <v>1973</v>
      </c>
      <c r="B1079" t="s">
        <v>136</v>
      </c>
      <c r="C1079" s="19">
        <v>45940</v>
      </c>
      <c r="D1079" t="s">
        <v>892</v>
      </c>
      <c r="E1079" t="s">
        <v>893</v>
      </c>
      <c r="F1079" t="s">
        <v>897</v>
      </c>
      <c r="G1079" t="str">
        <f>_xlfn.XLOOKUP(Orders_Raw!B1079,Customers_Raw!A:A,Customers_Raw!E:E)</f>
        <v>Consumer</v>
      </c>
    </row>
    <row r="1080" spans="1:7">
      <c r="A1080" t="s">
        <v>1974</v>
      </c>
      <c r="B1080" t="s">
        <v>771</v>
      </c>
      <c r="C1080" s="19">
        <v>45915</v>
      </c>
      <c r="D1080" t="s">
        <v>892</v>
      </c>
      <c r="E1080" t="s">
        <v>885</v>
      </c>
      <c r="F1080" t="s">
        <v>902</v>
      </c>
      <c r="G1080" t="str">
        <f>_xlfn.XLOOKUP(Orders_Raw!B1080,Customers_Raw!A:A,Customers_Raw!E:E)</f>
        <v>Small Business</v>
      </c>
    </row>
    <row r="1081" spans="1:7">
      <c r="A1081" t="s">
        <v>1975</v>
      </c>
      <c r="B1081" t="s">
        <v>425</v>
      </c>
      <c r="C1081" s="19">
        <v>45720</v>
      </c>
      <c r="D1081" t="s">
        <v>892</v>
      </c>
      <c r="E1081" t="s">
        <v>893</v>
      </c>
      <c r="F1081" t="s">
        <v>897</v>
      </c>
      <c r="G1081" t="str">
        <f>_xlfn.XLOOKUP(Orders_Raw!B1081,Customers_Raw!A:A,Customers_Raw!E:E)</f>
        <v>Consumer</v>
      </c>
    </row>
    <row r="1082" spans="1:7">
      <c r="A1082" t="s">
        <v>1976</v>
      </c>
      <c r="B1082" t="s">
        <v>358</v>
      </c>
      <c r="C1082" s="19">
        <v>45719</v>
      </c>
      <c r="D1082" t="s">
        <v>892</v>
      </c>
      <c r="E1082" t="s">
        <v>893</v>
      </c>
      <c r="F1082" t="s">
        <v>890</v>
      </c>
      <c r="G1082" t="str">
        <f>_xlfn.XLOOKUP(Orders_Raw!B1082,Customers_Raw!A:A,Customers_Raw!E:E)</f>
        <v>Consumer</v>
      </c>
    </row>
    <row r="1083" spans="1:7">
      <c r="A1083" t="s">
        <v>1977</v>
      </c>
      <c r="B1083" t="s">
        <v>399</v>
      </c>
      <c r="C1083" s="19">
        <v>45757</v>
      </c>
      <c r="D1083" t="s">
        <v>892</v>
      </c>
      <c r="E1083" t="s">
        <v>885</v>
      </c>
      <c r="F1083" t="s">
        <v>897</v>
      </c>
      <c r="G1083" t="str">
        <f>_xlfn.XLOOKUP(Orders_Raw!B1083,Customers_Raw!A:A,Customers_Raw!E:E)</f>
        <v>Consumer</v>
      </c>
    </row>
    <row r="1084" spans="1:7">
      <c r="A1084" t="s">
        <v>1978</v>
      </c>
      <c r="B1084" t="s">
        <v>134</v>
      </c>
      <c r="C1084" s="19">
        <v>45676</v>
      </c>
      <c r="D1084" t="s">
        <v>892</v>
      </c>
      <c r="E1084" t="s">
        <v>893</v>
      </c>
      <c r="F1084" t="s">
        <v>888</v>
      </c>
      <c r="G1084" t="str">
        <f>_xlfn.XLOOKUP(Orders_Raw!B1084,Customers_Raw!A:A,Customers_Raw!E:E)</f>
        <v>Consumer</v>
      </c>
    </row>
    <row r="1085" spans="1:7">
      <c r="A1085" t="s">
        <v>1979</v>
      </c>
      <c r="B1085" t="s">
        <v>255</v>
      </c>
      <c r="C1085" s="19">
        <v>45674</v>
      </c>
      <c r="D1085" t="s">
        <v>892</v>
      </c>
      <c r="E1085" t="s">
        <v>893</v>
      </c>
      <c r="F1085" t="s">
        <v>897</v>
      </c>
      <c r="G1085" t="str">
        <f>_xlfn.XLOOKUP(Orders_Raw!B1085,Customers_Raw!A:A,Customers_Raw!E:E)</f>
        <v>Consumer</v>
      </c>
    </row>
    <row r="1086" spans="1:7">
      <c r="A1086" t="s">
        <v>1980</v>
      </c>
      <c r="B1086" t="s">
        <v>300</v>
      </c>
      <c r="C1086" s="19">
        <v>45982</v>
      </c>
      <c r="D1086" t="s">
        <v>892</v>
      </c>
      <c r="E1086" t="s">
        <v>893</v>
      </c>
      <c r="F1086" t="s">
        <v>888</v>
      </c>
      <c r="G1086" t="str">
        <f>_xlfn.XLOOKUP(Orders_Raw!B1086,Customers_Raw!A:A,Customers_Raw!E:E)</f>
        <v>Consumer</v>
      </c>
    </row>
    <row r="1087" spans="1:7">
      <c r="A1087" t="s">
        <v>1981</v>
      </c>
      <c r="B1087" t="s">
        <v>611</v>
      </c>
      <c r="C1087" s="19">
        <v>45903</v>
      </c>
      <c r="D1087" t="s">
        <v>909</v>
      </c>
      <c r="E1087" t="s">
        <v>893</v>
      </c>
      <c r="F1087" t="s">
        <v>902</v>
      </c>
      <c r="G1087" t="str">
        <f>_xlfn.XLOOKUP(Orders_Raw!B1087,Customers_Raw!A:A,Customers_Raw!E:E)</f>
        <v>Consumer</v>
      </c>
    </row>
    <row r="1088" spans="1:7">
      <c r="A1088" t="s">
        <v>1982</v>
      </c>
      <c r="B1088" t="s">
        <v>862</v>
      </c>
      <c r="C1088" s="19">
        <v>45908</v>
      </c>
      <c r="D1088" t="s">
        <v>892</v>
      </c>
      <c r="E1088" t="s">
        <v>885</v>
      </c>
      <c r="F1088" t="s">
        <v>897</v>
      </c>
      <c r="G1088" t="str">
        <f>_xlfn.XLOOKUP(Orders_Raw!B1088,Customers_Raw!A:A,Customers_Raw!E:E)</f>
        <v>Small Business</v>
      </c>
    </row>
    <row r="1089" spans="1:7">
      <c r="A1089" t="s">
        <v>1983</v>
      </c>
      <c r="B1089" t="s">
        <v>688</v>
      </c>
      <c r="C1089" s="19">
        <v>45738</v>
      </c>
      <c r="D1089" t="s">
        <v>892</v>
      </c>
      <c r="E1089" t="s">
        <v>893</v>
      </c>
      <c r="F1089" t="s">
        <v>890</v>
      </c>
      <c r="G1089" t="str">
        <f>_xlfn.XLOOKUP(Orders_Raw!B1089,Customers_Raw!A:A,Customers_Raw!E:E)</f>
        <v>Consumer</v>
      </c>
    </row>
    <row r="1090" spans="1:7">
      <c r="A1090" t="s">
        <v>1984</v>
      </c>
      <c r="B1090" t="s">
        <v>377</v>
      </c>
      <c r="C1090" s="19">
        <v>45696</v>
      </c>
      <c r="D1090" t="s">
        <v>892</v>
      </c>
      <c r="E1090" t="s">
        <v>895</v>
      </c>
      <c r="F1090" t="s">
        <v>890</v>
      </c>
      <c r="G1090" t="str">
        <f>_xlfn.XLOOKUP(Orders_Raw!B1090,Customers_Raw!A:A,Customers_Raw!E:E)</f>
        <v>Consumer</v>
      </c>
    </row>
    <row r="1091" spans="1:7">
      <c r="A1091" t="s">
        <v>1985</v>
      </c>
      <c r="B1091" t="s">
        <v>624</v>
      </c>
      <c r="C1091" s="19">
        <v>45693</v>
      </c>
      <c r="D1091" t="s">
        <v>892</v>
      </c>
      <c r="E1091" t="s">
        <v>895</v>
      </c>
      <c r="F1091" t="s">
        <v>888</v>
      </c>
      <c r="G1091" t="str">
        <f>_xlfn.XLOOKUP(Orders_Raw!B1091,Customers_Raw!A:A,Customers_Raw!E:E)</f>
        <v>Consumer</v>
      </c>
    </row>
    <row r="1092" spans="1:7">
      <c r="A1092" t="s">
        <v>1986</v>
      </c>
      <c r="B1092" t="s">
        <v>740</v>
      </c>
      <c r="C1092" s="19">
        <v>45854</v>
      </c>
      <c r="D1092" t="s">
        <v>884</v>
      </c>
      <c r="E1092" t="s">
        <v>895</v>
      </c>
      <c r="F1092" t="s">
        <v>890</v>
      </c>
      <c r="G1092" t="str">
        <f>_xlfn.XLOOKUP(Orders_Raw!B1092,Customers_Raw!A:A,Customers_Raw!E:E)</f>
        <v>Consumer</v>
      </c>
    </row>
    <row r="1093" spans="1:7">
      <c r="A1093" t="s">
        <v>1987</v>
      </c>
      <c r="B1093" t="s">
        <v>562</v>
      </c>
      <c r="C1093" s="19">
        <v>45815</v>
      </c>
      <c r="D1093" t="s">
        <v>884</v>
      </c>
      <c r="E1093" t="s">
        <v>885</v>
      </c>
      <c r="F1093" t="s">
        <v>888</v>
      </c>
      <c r="G1093" t="str">
        <f>_xlfn.XLOOKUP(Orders_Raw!B1093,Customers_Raw!A:A,Customers_Raw!E:E)</f>
        <v>Corporate</v>
      </c>
    </row>
    <row r="1094" spans="1:7">
      <c r="A1094" t="s">
        <v>1988</v>
      </c>
      <c r="B1094" t="s">
        <v>562</v>
      </c>
      <c r="C1094" s="19">
        <v>45861</v>
      </c>
      <c r="D1094" t="s">
        <v>892</v>
      </c>
      <c r="E1094" t="s">
        <v>893</v>
      </c>
      <c r="F1094" t="s">
        <v>888</v>
      </c>
      <c r="G1094" t="str">
        <f>_xlfn.XLOOKUP(Orders_Raw!B1094,Customers_Raw!A:A,Customers_Raw!E:E)</f>
        <v>Corporate</v>
      </c>
    </row>
    <row r="1095" spans="1:7">
      <c r="A1095" t="s">
        <v>1989</v>
      </c>
      <c r="B1095" t="s">
        <v>372</v>
      </c>
      <c r="C1095" s="19">
        <v>45853</v>
      </c>
      <c r="D1095" t="s">
        <v>884</v>
      </c>
      <c r="E1095" t="s">
        <v>893</v>
      </c>
      <c r="F1095" t="s">
        <v>888</v>
      </c>
      <c r="G1095" t="str">
        <f>_xlfn.XLOOKUP(Orders_Raw!B1095,Customers_Raw!A:A,Customers_Raw!E:E)</f>
        <v>Small Business</v>
      </c>
    </row>
    <row r="1096" spans="1:7">
      <c r="A1096" t="s">
        <v>1990</v>
      </c>
      <c r="B1096" t="s">
        <v>308</v>
      </c>
      <c r="C1096" s="19">
        <v>45873</v>
      </c>
      <c r="D1096" t="s">
        <v>892</v>
      </c>
      <c r="E1096" t="s">
        <v>885</v>
      </c>
      <c r="F1096" t="s">
        <v>902</v>
      </c>
      <c r="G1096" t="str">
        <f>_xlfn.XLOOKUP(Orders_Raw!B1096,Customers_Raw!A:A,Customers_Raw!E:E)</f>
        <v>Consumer</v>
      </c>
    </row>
    <row r="1097" spans="1:7">
      <c r="A1097" t="s">
        <v>1991</v>
      </c>
      <c r="B1097" t="s">
        <v>811</v>
      </c>
      <c r="C1097" s="19">
        <v>45942</v>
      </c>
      <c r="D1097" t="s">
        <v>892</v>
      </c>
      <c r="E1097" t="s">
        <v>895</v>
      </c>
      <c r="F1097" t="s">
        <v>888</v>
      </c>
      <c r="G1097" t="str">
        <f>_xlfn.XLOOKUP(Orders_Raw!B1097,Customers_Raw!A:A,Customers_Raw!E:E)</f>
        <v>Corporate</v>
      </c>
    </row>
    <row r="1098" spans="1:7">
      <c r="A1098" t="s">
        <v>1992</v>
      </c>
      <c r="B1098" t="s">
        <v>630</v>
      </c>
      <c r="C1098" s="19">
        <v>45853</v>
      </c>
      <c r="D1098" t="s">
        <v>909</v>
      </c>
      <c r="E1098" t="s">
        <v>893</v>
      </c>
      <c r="F1098" t="s">
        <v>890</v>
      </c>
      <c r="G1098" t="str">
        <f>_xlfn.XLOOKUP(Orders_Raw!B1098,Customers_Raw!A:A,Customers_Raw!E:E)</f>
        <v>Consumer</v>
      </c>
    </row>
    <row r="1099" spans="1:7">
      <c r="A1099" t="s">
        <v>1993</v>
      </c>
      <c r="B1099" t="s">
        <v>849</v>
      </c>
      <c r="C1099" s="19">
        <v>45964</v>
      </c>
      <c r="D1099" t="s">
        <v>892</v>
      </c>
      <c r="E1099" t="s">
        <v>885</v>
      </c>
      <c r="F1099" t="s">
        <v>890</v>
      </c>
      <c r="G1099" t="str">
        <f>_xlfn.XLOOKUP(Orders_Raw!B1099,Customers_Raw!A:A,Customers_Raw!E:E)</f>
        <v>Consumer</v>
      </c>
    </row>
    <row r="1100" spans="1:7">
      <c r="A1100" t="s">
        <v>1994</v>
      </c>
      <c r="B1100" t="s">
        <v>804</v>
      </c>
      <c r="C1100" s="19">
        <v>45809</v>
      </c>
      <c r="D1100" t="s">
        <v>892</v>
      </c>
      <c r="E1100" t="s">
        <v>885</v>
      </c>
      <c r="F1100" t="s">
        <v>888</v>
      </c>
      <c r="G1100" t="str">
        <f>_xlfn.XLOOKUP(Orders_Raw!B1100,Customers_Raw!A:A,Customers_Raw!E:E)</f>
        <v>Small Business</v>
      </c>
    </row>
    <row r="1101" spans="1:7">
      <c r="A1101" t="s">
        <v>1995</v>
      </c>
      <c r="B1101" t="s">
        <v>148</v>
      </c>
      <c r="C1101" s="19">
        <v>45671</v>
      </c>
      <c r="D1101" t="s">
        <v>892</v>
      </c>
      <c r="E1101" t="s">
        <v>895</v>
      </c>
      <c r="F1101" t="s">
        <v>890</v>
      </c>
      <c r="G1101" t="str">
        <f>_xlfn.XLOOKUP(Orders_Raw!B1101,Customers_Raw!A:A,Customers_Raw!E:E)</f>
        <v>Corporate</v>
      </c>
    </row>
    <row r="1102" spans="1:7">
      <c r="A1102" t="s">
        <v>1996</v>
      </c>
      <c r="B1102" t="s">
        <v>647</v>
      </c>
      <c r="C1102" s="19">
        <v>45982</v>
      </c>
      <c r="D1102" t="s">
        <v>899</v>
      </c>
      <c r="E1102" t="s">
        <v>885</v>
      </c>
      <c r="F1102" t="s">
        <v>897</v>
      </c>
      <c r="G1102" t="str">
        <f>_xlfn.XLOOKUP(Orders_Raw!B1102,Customers_Raw!A:A,Customers_Raw!E:E)</f>
        <v>Small Business</v>
      </c>
    </row>
    <row r="1103" spans="1:7">
      <c r="A1103" t="s">
        <v>1997</v>
      </c>
      <c r="B1103" t="s">
        <v>868</v>
      </c>
      <c r="C1103" s="19">
        <v>45803</v>
      </c>
      <c r="D1103" t="s">
        <v>892</v>
      </c>
      <c r="E1103" t="s">
        <v>885</v>
      </c>
      <c r="F1103" t="s">
        <v>890</v>
      </c>
      <c r="G1103" t="str">
        <f>_xlfn.XLOOKUP(Orders_Raw!B1103,Customers_Raw!A:A,Customers_Raw!E:E)</f>
        <v>Corporate</v>
      </c>
    </row>
    <row r="1104" spans="1:7">
      <c r="A1104" t="s">
        <v>1998</v>
      </c>
      <c r="B1104" t="s">
        <v>786</v>
      </c>
      <c r="C1104" s="19">
        <v>45714</v>
      </c>
      <c r="D1104" t="s">
        <v>884</v>
      </c>
      <c r="E1104" t="s">
        <v>885</v>
      </c>
      <c r="F1104" t="s">
        <v>897</v>
      </c>
      <c r="G1104" t="str">
        <f>_xlfn.XLOOKUP(Orders_Raw!B1104,Customers_Raw!A:A,Customers_Raw!E:E)</f>
        <v>Consumer</v>
      </c>
    </row>
    <row r="1105" spans="1:7">
      <c r="A1105" t="s">
        <v>1999</v>
      </c>
      <c r="B1105" t="s">
        <v>238</v>
      </c>
      <c r="C1105" s="19">
        <v>45868</v>
      </c>
      <c r="D1105" t="s">
        <v>892</v>
      </c>
      <c r="E1105" t="s">
        <v>885</v>
      </c>
      <c r="F1105" t="s">
        <v>886</v>
      </c>
      <c r="G1105" t="str">
        <f>_xlfn.XLOOKUP(Orders_Raw!B1105,Customers_Raw!A:A,Customers_Raw!E:E)</f>
        <v>Small Business</v>
      </c>
    </row>
    <row r="1106" spans="1:7">
      <c r="A1106" t="s">
        <v>2000</v>
      </c>
      <c r="B1106" t="s">
        <v>391</v>
      </c>
      <c r="C1106" s="19">
        <v>45925</v>
      </c>
      <c r="D1106" t="s">
        <v>892</v>
      </c>
      <c r="E1106" t="s">
        <v>895</v>
      </c>
      <c r="F1106" t="s">
        <v>890</v>
      </c>
      <c r="G1106" t="str">
        <f>_xlfn.XLOOKUP(Orders_Raw!B1106,Customers_Raw!A:A,Customers_Raw!E:E)</f>
        <v>Consumer</v>
      </c>
    </row>
    <row r="1107" spans="1:7">
      <c r="A1107" t="s">
        <v>2001</v>
      </c>
      <c r="B1107" t="s">
        <v>126</v>
      </c>
      <c r="C1107" s="19">
        <v>45867</v>
      </c>
      <c r="D1107" t="s">
        <v>884</v>
      </c>
      <c r="E1107" t="s">
        <v>893</v>
      </c>
      <c r="F1107" t="s">
        <v>888</v>
      </c>
      <c r="G1107" t="str">
        <f>_xlfn.XLOOKUP(Orders_Raw!B1107,Customers_Raw!A:A,Customers_Raw!E:E)</f>
        <v>Consumer</v>
      </c>
    </row>
    <row r="1108" spans="1:7">
      <c r="A1108" t="s">
        <v>2002</v>
      </c>
      <c r="B1108" t="s">
        <v>595</v>
      </c>
      <c r="C1108" s="19">
        <v>45674</v>
      </c>
      <c r="D1108" t="s">
        <v>892</v>
      </c>
      <c r="E1108" t="s">
        <v>893</v>
      </c>
      <c r="F1108" t="s">
        <v>888</v>
      </c>
      <c r="G1108" t="str">
        <f>_xlfn.XLOOKUP(Orders_Raw!B1108,Customers_Raw!A:A,Customers_Raw!E:E)</f>
        <v>Corporate</v>
      </c>
    </row>
    <row r="1109" spans="1:7">
      <c r="A1109" t="s">
        <v>2003</v>
      </c>
      <c r="B1109" t="s">
        <v>770</v>
      </c>
      <c r="C1109" s="19">
        <v>45943</v>
      </c>
      <c r="D1109" t="s">
        <v>909</v>
      </c>
      <c r="E1109" t="s">
        <v>895</v>
      </c>
      <c r="F1109" t="s">
        <v>886</v>
      </c>
      <c r="G1109" t="str">
        <f>_xlfn.XLOOKUP(Orders_Raw!B1109,Customers_Raw!A:A,Customers_Raw!E:E)</f>
        <v>Consumer</v>
      </c>
    </row>
    <row r="1110" spans="1:7">
      <c r="A1110" t="s">
        <v>2004</v>
      </c>
      <c r="B1110" t="s">
        <v>709</v>
      </c>
      <c r="C1110" s="19">
        <v>46001</v>
      </c>
      <c r="D1110" t="s">
        <v>892</v>
      </c>
      <c r="E1110" t="s">
        <v>893</v>
      </c>
      <c r="F1110" t="s">
        <v>888</v>
      </c>
      <c r="G1110" t="str">
        <f>_xlfn.XLOOKUP(Orders_Raw!B1110,Customers_Raw!A:A,Customers_Raw!E:E)</f>
        <v>Consumer</v>
      </c>
    </row>
    <row r="1111" spans="1:7">
      <c r="A1111" t="s">
        <v>2005</v>
      </c>
      <c r="B1111" t="s">
        <v>210</v>
      </c>
      <c r="C1111" s="19">
        <v>45860</v>
      </c>
      <c r="D1111" t="s">
        <v>892</v>
      </c>
      <c r="E1111" t="s">
        <v>885</v>
      </c>
      <c r="F1111" t="s">
        <v>897</v>
      </c>
      <c r="G1111" t="str">
        <f>_xlfn.XLOOKUP(Orders_Raw!B1111,Customers_Raw!A:A,Customers_Raw!E:E)</f>
        <v>Corporate</v>
      </c>
    </row>
    <row r="1112" spans="1:7">
      <c r="A1112" t="s">
        <v>2006</v>
      </c>
      <c r="B1112" t="s">
        <v>160</v>
      </c>
      <c r="C1112" s="19">
        <v>45756</v>
      </c>
      <c r="D1112" t="s">
        <v>892</v>
      </c>
      <c r="E1112" t="s">
        <v>893</v>
      </c>
      <c r="F1112" t="s">
        <v>886</v>
      </c>
      <c r="G1112" t="str">
        <f>_xlfn.XLOOKUP(Orders_Raw!B1112,Customers_Raw!A:A,Customers_Raw!E:E)</f>
        <v>Corporate</v>
      </c>
    </row>
    <row r="1113" spans="1:7">
      <c r="A1113" t="s">
        <v>2007</v>
      </c>
      <c r="B1113" t="s">
        <v>412</v>
      </c>
      <c r="C1113" s="19">
        <v>45936</v>
      </c>
      <c r="D1113" t="s">
        <v>892</v>
      </c>
      <c r="E1113" t="s">
        <v>885</v>
      </c>
      <c r="F1113" t="s">
        <v>897</v>
      </c>
      <c r="G1113" t="str">
        <f>_xlfn.XLOOKUP(Orders_Raw!B1113,Customers_Raw!A:A,Customers_Raw!E:E)</f>
        <v>Small Business</v>
      </c>
    </row>
    <row r="1114" spans="1:7">
      <c r="A1114" t="s">
        <v>2008</v>
      </c>
      <c r="B1114" t="s">
        <v>449</v>
      </c>
      <c r="C1114" s="19">
        <v>45866</v>
      </c>
      <c r="D1114" t="s">
        <v>892</v>
      </c>
      <c r="E1114" t="s">
        <v>885</v>
      </c>
      <c r="F1114" t="s">
        <v>888</v>
      </c>
      <c r="G1114" t="str">
        <f>_xlfn.XLOOKUP(Orders_Raw!B1114,Customers_Raw!A:A,Customers_Raw!E:E)</f>
        <v>Consumer</v>
      </c>
    </row>
    <row r="1115" spans="1:7">
      <c r="A1115" t="s">
        <v>2009</v>
      </c>
      <c r="B1115" t="s">
        <v>456</v>
      </c>
      <c r="C1115" s="19">
        <v>45786</v>
      </c>
      <c r="D1115" t="s">
        <v>899</v>
      </c>
      <c r="E1115" t="s">
        <v>893</v>
      </c>
      <c r="F1115" t="s">
        <v>890</v>
      </c>
      <c r="G1115" t="str">
        <f>_xlfn.XLOOKUP(Orders_Raw!B1115,Customers_Raw!A:A,Customers_Raw!E:E)</f>
        <v>Corporate</v>
      </c>
    </row>
    <row r="1116" spans="1:7">
      <c r="A1116" t="s">
        <v>2010</v>
      </c>
      <c r="B1116" t="s">
        <v>552</v>
      </c>
      <c r="C1116" s="19">
        <v>45992</v>
      </c>
      <c r="D1116" t="s">
        <v>899</v>
      </c>
      <c r="E1116" t="s">
        <v>895</v>
      </c>
      <c r="F1116" t="s">
        <v>897</v>
      </c>
      <c r="G1116" t="str">
        <f>_xlfn.XLOOKUP(Orders_Raw!B1116,Customers_Raw!A:A,Customers_Raw!E:E)</f>
        <v>Corporate</v>
      </c>
    </row>
    <row r="1117" spans="1:7">
      <c r="A1117" t="s">
        <v>2011</v>
      </c>
      <c r="B1117" t="s">
        <v>337</v>
      </c>
      <c r="C1117" s="19">
        <v>45945</v>
      </c>
      <c r="D1117" t="s">
        <v>892</v>
      </c>
      <c r="E1117" t="s">
        <v>893</v>
      </c>
      <c r="F1117" t="s">
        <v>902</v>
      </c>
      <c r="G1117" t="str">
        <f>_xlfn.XLOOKUP(Orders_Raw!B1117,Customers_Raw!A:A,Customers_Raw!E:E)</f>
        <v>Small Business</v>
      </c>
    </row>
    <row r="1118" spans="1:7">
      <c r="A1118" t="s">
        <v>2012</v>
      </c>
      <c r="B1118" t="s">
        <v>822</v>
      </c>
      <c r="C1118" s="19">
        <v>45909</v>
      </c>
      <c r="D1118" t="s">
        <v>899</v>
      </c>
      <c r="E1118" t="s">
        <v>895</v>
      </c>
      <c r="F1118" t="s">
        <v>902</v>
      </c>
      <c r="G1118" t="str">
        <f>_xlfn.XLOOKUP(Orders_Raw!B1118,Customers_Raw!A:A,Customers_Raw!E:E)</f>
        <v>Consumer</v>
      </c>
    </row>
    <row r="1119" spans="1:7">
      <c r="A1119" t="s">
        <v>2013</v>
      </c>
      <c r="B1119" t="s">
        <v>69</v>
      </c>
      <c r="C1119" s="19">
        <v>45922</v>
      </c>
      <c r="D1119" t="s">
        <v>884</v>
      </c>
      <c r="E1119" t="s">
        <v>893</v>
      </c>
      <c r="F1119" t="s">
        <v>902</v>
      </c>
      <c r="G1119" t="str">
        <f>_xlfn.XLOOKUP(Orders_Raw!B1119,Customers_Raw!A:A,Customers_Raw!E:E)</f>
        <v>Consumer</v>
      </c>
    </row>
    <row r="1120" spans="1:7">
      <c r="A1120" t="s">
        <v>2014</v>
      </c>
      <c r="B1120" t="s">
        <v>474</v>
      </c>
      <c r="C1120" s="19">
        <v>45928</v>
      </c>
      <c r="D1120" t="s">
        <v>892</v>
      </c>
      <c r="E1120" t="s">
        <v>893</v>
      </c>
      <c r="F1120" t="s">
        <v>886</v>
      </c>
      <c r="G1120" t="str">
        <f>_xlfn.XLOOKUP(Orders_Raw!B1120,Customers_Raw!A:A,Customers_Raw!E:E)</f>
        <v>Consumer</v>
      </c>
    </row>
    <row r="1121" spans="1:7">
      <c r="A1121" t="s">
        <v>2015</v>
      </c>
      <c r="B1121" t="s">
        <v>508</v>
      </c>
      <c r="C1121" s="19">
        <v>45845</v>
      </c>
      <c r="D1121" t="s">
        <v>892</v>
      </c>
      <c r="E1121" t="s">
        <v>895</v>
      </c>
      <c r="F1121" t="s">
        <v>897</v>
      </c>
      <c r="G1121" t="str">
        <f>_xlfn.XLOOKUP(Orders_Raw!B1121,Customers_Raw!A:A,Customers_Raw!E:E)</f>
        <v>Consumer</v>
      </c>
    </row>
    <row r="1122" spans="1:7">
      <c r="A1122" t="s">
        <v>2016</v>
      </c>
      <c r="B1122" t="s">
        <v>187</v>
      </c>
      <c r="C1122" s="19">
        <v>45871</v>
      </c>
      <c r="D1122" t="s">
        <v>909</v>
      </c>
      <c r="E1122" t="s">
        <v>885</v>
      </c>
      <c r="F1122" t="s">
        <v>886</v>
      </c>
      <c r="G1122" t="str">
        <f>_xlfn.XLOOKUP(Orders_Raw!B1122,Customers_Raw!A:A,Customers_Raw!E:E)</f>
        <v>Consumer</v>
      </c>
    </row>
    <row r="1123" spans="1:7">
      <c r="A1123" t="s">
        <v>2017</v>
      </c>
      <c r="B1123" t="s">
        <v>740</v>
      </c>
      <c r="C1123" s="19">
        <v>45940</v>
      </c>
      <c r="D1123" t="s">
        <v>892</v>
      </c>
      <c r="E1123" t="s">
        <v>885</v>
      </c>
      <c r="F1123" t="s">
        <v>888</v>
      </c>
      <c r="G1123" t="str">
        <f>_xlfn.XLOOKUP(Orders_Raw!B1123,Customers_Raw!A:A,Customers_Raw!E:E)</f>
        <v>Consumer</v>
      </c>
    </row>
    <row r="1124" spans="1:7">
      <c r="A1124" t="s">
        <v>2018</v>
      </c>
      <c r="B1124" t="s">
        <v>847</v>
      </c>
      <c r="C1124" s="19">
        <v>45868</v>
      </c>
      <c r="D1124" t="s">
        <v>884</v>
      </c>
      <c r="E1124" t="s">
        <v>893</v>
      </c>
      <c r="F1124" t="s">
        <v>897</v>
      </c>
      <c r="G1124" t="str">
        <f>_xlfn.XLOOKUP(Orders_Raw!B1124,Customers_Raw!A:A,Customers_Raw!E:E)</f>
        <v>Consumer</v>
      </c>
    </row>
    <row r="1125" spans="1:7">
      <c r="A1125" t="s">
        <v>2019</v>
      </c>
      <c r="B1125" t="s">
        <v>714</v>
      </c>
      <c r="C1125" s="19">
        <v>46022</v>
      </c>
      <c r="D1125" t="s">
        <v>884</v>
      </c>
      <c r="E1125" t="s">
        <v>893</v>
      </c>
      <c r="F1125" t="s">
        <v>888</v>
      </c>
      <c r="G1125" t="str">
        <f>_xlfn.XLOOKUP(Orders_Raw!B1125,Customers_Raw!A:A,Customers_Raw!E:E)</f>
        <v>Consumer</v>
      </c>
    </row>
    <row r="1126" spans="1:7">
      <c r="A1126" t="s">
        <v>2020</v>
      </c>
      <c r="B1126" t="s">
        <v>704</v>
      </c>
      <c r="C1126" s="19">
        <v>45733</v>
      </c>
      <c r="D1126" t="s">
        <v>884</v>
      </c>
      <c r="E1126" t="s">
        <v>885</v>
      </c>
      <c r="F1126" t="s">
        <v>888</v>
      </c>
      <c r="G1126" t="str">
        <f>_xlfn.XLOOKUP(Orders_Raw!B1126,Customers_Raw!A:A,Customers_Raw!E:E)</f>
        <v>Corporate</v>
      </c>
    </row>
    <row r="1127" spans="1:7">
      <c r="A1127" t="s">
        <v>2021</v>
      </c>
      <c r="B1127" t="s">
        <v>593</v>
      </c>
      <c r="C1127" s="19">
        <v>45805</v>
      </c>
      <c r="D1127" t="s">
        <v>892</v>
      </c>
      <c r="E1127" t="s">
        <v>885</v>
      </c>
      <c r="F1127" t="s">
        <v>886</v>
      </c>
      <c r="G1127" t="str">
        <f>_xlfn.XLOOKUP(Orders_Raw!B1127,Customers_Raw!A:A,Customers_Raw!E:E)</f>
        <v>Small Business</v>
      </c>
    </row>
    <row r="1128" spans="1:7">
      <c r="A1128" t="s">
        <v>2022</v>
      </c>
      <c r="B1128" t="s">
        <v>577</v>
      </c>
      <c r="C1128" s="19">
        <v>45978</v>
      </c>
      <c r="D1128" t="s">
        <v>892</v>
      </c>
      <c r="E1128" t="s">
        <v>885</v>
      </c>
      <c r="F1128" t="s">
        <v>888</v>
      </c>
      <c r="G1128" t="str">
        <f>_xlfn.XLOOKUP(Orders_Raw!B1128,Customers_Raw!A:A,Customers_Raw!E:E)</f>
        <v>Small Business</v>
      </c>
    </row>
    <row r="1129" spans="1:7">
      <c r="A1129" t="s">
        <v>2023</v>
      </c>
      <c r="B1129" t="s">
        <v>640</v>
      </c>
      <c r="C1129" s="19">
        <v>45870</v>
      </c>
      <c r="D1129" t="s">
        <v>892</v>
      </c>
      <c r="E1129" t="s">
        <v>893</v>
      </c>
      <c r="F1129" t="s">
        <v>890</v>
      </c>
      <c r="G1129" t="str">
        <f>_xlfn.XLOOKUP(Orders_Raw!B1129,Customers_Raw!A:A,Customers_Raw!E:E)</f>
        <v>Consumer</v>
      </c>
    </row>
    <row r="1130" spans="1:7">
      <c r="A1130" t="s">
        <v>2024</v>
      </c>
      <c r="B1130" t="s">
        <v>443</v>
      </c>
      <c r="C1130" s="19">
        <v>45766</v>
      </c>
      <c r="D1130" t="s">
        <v>892</v>
      </c>
      <c r="E1130" t="s">
        <v>895</v>
      </c>
      <c r="F1130" t="s">
        <v>890</v>
      </c>
      <c r="G1130" t="str">
        <f>_xlfn.XLOOKUP(Orders_Raw!B1130,Customers_Raw!A:A,Customers_Raw!E:E)</f>
        <v>Corporate</v>
      </c>
    </row>
    <row r="1131" spans="1:7">
      <c r="A1131" t="s">
        <v>2025</v>
      </c>
      <c r="B1131" t="s">
        <v>716</v>
      </c>
      <c r="C1131" s="19">
        <v>45786</v>
      </c>
      <c r="D1131" t="s">
        <v>892</v>
      </c>
      <c r="E1131" t="s">
        <v>895</v>
      </c>
      <c r="F1131" t="s">
        <v>902</v>
      </c>
      <c r="G1131" t="str">
        <f>_xlfn.XLOOKUP(Orders_Raw!B1131,Customers_Raw!A:A,Customers_Raw!E:E)</f>
        <v>Consumer</v>
      </c>
    </row>
    <row r="1132" spans="1:7">
      <c r="A1132" t="s">
        <v>2026</v>
      </c>
      <c r="B1132" t="s">
        <v>764</v>
      </c>
      <c r="C1132" s="19">
        <v>45667</v>
      </c>
      <c r="D1132" t="s">
        <v>892</v>
      </c>
      <c r="E1132" t="s">
        <v>893</v>
      </c>
      <c r="F1132" t="s">
        <v>897</v>
      </c>
      <c r="G1132" t="str">
        <f>_xlfn.XLOOKUP(Orders_Raw!B1132,Customers_Raw!A:A,Customers_Raw!E:E)</f>
        <v>Consumer</v>
      </c>
    </row>
    <row r="1133" spans="1:7">
      <c r="A1133" t="s">
        <v>2027</v>
      </c>
      <c r="B1133" t="s">
        <v>774</v>
      </c>
      <c r="C1133" s="19">
        <v>45704</v>
      </c>
      <c r="D1133" t="s">
        <v>892</v>
      </c>
      <c r="E1133" t="s">
        <v>895</v>
      </c>
      <c r="F1133" t="s">
        <v>888</v>
      </c>
      <c r="G1133" t="str">
        <f>_xlfn.XLOOKUP(Orders_Raw!B1133,Customers_Raw!A:A,Customers_Raw!E:E)</f>
        <v>Consumer</v>
      </c>
    </row>
    <row r="1134" spans="1:7">
      <c r="A1134" t="s">
        <v>2028</v>
      </c>
      <c r="B1134" t="s">
        <v>516</v>
      </c>
      <c r="C1134" s="19">
        <v>45972</v>
      </c>
      <c r="D1134" t="s">
        <v>884</v>
      </c>
      <c r="E1134" t="s">
        <v>893</v>
      </c>
      <c r="F1134" t="s">
        <v>888</v>
      </c>
      <c r="G1134" t="str">
        <f>_xlfn.XLOOKUP(Orders_Raw!B1134,Customers_Raw!A:A,Customers_Raw!E:E)</f>
        <v>Small Business</v>
      </c>
    </row>
    <row r="1135" spans="1:7">
      <c r="A1135" t="s">
        <v>2029</v>
      </c>
      <c r="B1135" t="s">
        <v>766</v>
      </c>
      <c r="C1135" s="19">
        <v>45753</v>
      </c>
      <c r="D1135" t="s">
        <v>892</v>
      </c>
      <c r="E1135" t="s">
        <v>885</v>
      </c>
      <c r="F1135" t="s">
        <v>888</v>
      </c>
      <c r="G1135" t="str">
        <f>_xlfn.XLOOKUP(Orders_Raw!B1135,Customers_Raw!A:A,Customers_Raw!E:E)</f>
        <v>Consumer</v>
      </c>
    </row>
    <row r="1136" spans="1:7">
      <c r="A1136" t="s">
        <v>2030</v>
      </c>
      <c r="B1136" t="s">
        <v>875</v>
      </c>
      <c r="C1136" s="19">
        <v>45760</v>
      </c>
      <c r="D1136" t="s">
        <v>892</v>
      </c>
      <c r="E1136" t="s">
        <v>885</v>
      </c>
      <c r="F1136" t="s">
        <v>890</v>
      </c>
      <c r="G1136" t="str">
        <f>_xlfn.XLOOKUP(Orders_Raw!B1136,Customers_Raw!A:A,Customers_Raw!E:E)</f>
        <v>Consumer</v>
      </c>
    </row>
    <row r="1137" spans="1:7">
      <c r="A1137" t="s">
        <v>2031</v>
      </c>
      <c r="B1137" t="s">
        <v>314</v>
      </c>
      <c r="C1137" s="19">
        <v>45999</v>
      </c>
      <c r="D1137" t="s">
        <v>892</v>
      </c>
      <c r="E1137" t="s">
        <v>893</v>
      </c>
      <c r="F1137" t="s">
        <v>888</v>
      </c>
      <c r="G1137" t="str">
        <f>_xlfn.XLOOKUP(Orders_Raw!B1137,Customers_Raw!A:A,Customers_Raw!E:E)</f>
        <v>Consumer</v>
      </c>
    </row>
    <row r="1138" spans="1:7">
      <c r="A1138" t="s">
        <v>2032</v>
      </c>
      <c r="B1138" t="s">
        <v>658</v>
      </c>
      <c r="C1138" s="19">
        <v>45803</v>
      </c>
      <c r="D1138" t="s">
        <v>892</v>
      </c>
      <c r="E1138" t="s">
        <v>885</v>
      </c>
      <c r="F1138" t="s">
        <v>886</v>
      </c>
      <c r="G1138" t="str">
        <f>_xlfn.XLOOKUP(Orders_Raw!B1138,Customers_Raw!A:A,Customers_Raw!E:E)</f>
        <v>Corporate</v>
      </c>
    </row>
    <row r="1139" spans="1:7">
      <c r="A1139" t="s">
        <v>2033</v>
      </c>
      <c r="B1139" t="s">
        <v>721</v>
      </c>
      <c r="C1139" s="19">
        <v>45684</v>
      </c>
      <c r="D1139" t="s">
        <v>892</v>
      </c>
      <c r="E1139" t="s">
        <v>893</v>
      </c>
      <c r="F1139" t="s">
        <v>888</v>
      </c>
      <c r="G1139" t="str">
        <f>_xlfn.XLOOKUP(Orders_Raw!B1139,Customers_Raw!A:A,Customers_Raw!E:E)</f>
        <v>Consumer</v>
      </c>
    </row>
    <row r="1140" spans="1:7">
      <c r="A1140" t="s">
        <v>2034</v>
      </c>
      <c r="B1140" t="s">
        <v>226</v>
      </c>
      <c r="C1140" s="19">
        <v>45877</v>
      </c>
      <c r="D1140" t="s">
        <v>892</v>
      </c>
      <c r="E1140" t="s">
        <v>893</v>
      </c>
      <c r="F1140" t="s">
        <v>888</v>
      </c>
      <c r="G1140" t="str">
        <f>_xlfn.XLOOKUP(Orders_Raw!B1140,Customers_Raw!A:A,Customers_Raw!E:E)</f>
        <v>Corporate</v>
      </c>
    </row>
    <row r="1141" spans="1:7">
      <c r="A1141" t="s">
        <v>2035</v>
      </c>
      <c r="B1141" t="s">
        <v>683</v>
      </c>
      <c r="C1141" s="19">
        <v>45675</v>
      </c>
      <c r="D1141" t="s">
        <v>892</v>
      </c>
      <c r="E1141" t="s">
        <v>885</v>
      </c>
      <c r="F1141" t="s">
        <v>890</v>
      </c>
      <c r="G1141" t="str">
        <f>_xlfn.XLOOKUP(Orders_Raw!B1141,Customers_Raw!A:A,Customers_Raw!E:E)</f>
        <v>Consumer</v>
      </c>
    </row>
    <row r="1142" spans="1:7">
      <c r="A1142" t="s">
        <v>2036</v>
      </c>
      <c r="B1142" t="s">
        <v>583</v>
      </c>
      <c r="C1142" s="19">
        <v>45824</v>
      </c>
      <c r="D1142" t="s">
        <v>892</v>
      </c>
      <c r="E1142" t="s">
        <v>895</v>
      </c>
      <c r="F1142" t="s">
        <v>888</v>
      </c>
      <c r="G1142" t="str">
        <f>_xlfn.XLOOKUP(Orders_Raw!B1142,Customers_Raw!A:A,Customers_Raw!E:E)</f>
        <v>Consumer</v>
      </c>
    </row>
    <row r="1143" spans="1:7">
      <c r="A1143" t="s">
        <v>2037</v>
      </c>
      <c r="B1143" t="s">
        <v>377</v>
      </c>
      <c r="C1143" s="19">
        <v>45739</v>
      </c>
      <c r="D1143" t="s">
        <v>892</v>
      </c>
      <c r="E1143" t="s">
        <v>893</v>
      </c>
      <c r="F1143" t="s">
        <v>890</v>
      </c>
      <c r="G1143" t="str">
        <f>_xlfn.XLOOKUP(Orders_Raw!B1143,Customers_Raw!A:A,Customers_Raw!E:E)</f>
        <v>Consumer</v>
      </c>
    </row>
    <row r="1144" spans="1:7">
      <c r="A1144" t="s">
        <v>2038</v>
      </c>
      <c r="B1144" t="s">
        <v>420</v>
      </c>
      <c r="C1144" s="19">
        <v>45729</v>
      </c>
      <c r="D1144" t="s">
        <v>884</v>
      </c>
      <c r="E1144" t="s">
        <v>885</v>
      </c>
      <c r="F1144" t="s">
        <v>897</v>
      </c>
      <c r="G1144" t="str">
        <f>_xlfn.XLOOKUP(Orders_Raw!B1144,Customers_Raw!A:A,Customers_Raw!E:E)</f>
        <v>Small Business</v>
      </c>
    </row>
    <row r="1145" spans="1:7">
      <c r="A1145" t="s">
        <v>2039</v>
      </c>
      <c r="B1145" t="s">
        <v>694</v>
      </c>
      <c r="C1145" s="19">
        <v>45967</v>
      </c>
      <c r="D1145" t="s">
        <v>884</v>
      </c>
      <c r="E1145" t="s">
        <v>893</v>
      </c>
      <c r="F1145" t="s">
        <v>888</v>
      </c>
      <c r="G1145" t="str">
        <f>_xlfn.XLOOKUP(Orders_Raw!B1145,Customers_Raw!A:A,Customers_Raw!E:E)</f>
        <v>Corporate</v>
      </c>
    </row>
    <row r="1146" spans="1:7">
      <c r="A1146" t="s">
        <v>2040</v>
      </c>
      <c r="B1146" t="s">
        <v>581</v>
      </c>
      <c r="C1146" s="19">
        <v>45911</v>
      </c>
      <c r="D1146" t="s">
        <v>899</v>
      </c>
      <c r="E1146" t="s">
        <v>893</v>
      </c>
      <c r="F1146" t="s">
        <v>886</v>
      </c>
      <c r="G1146" t="str">
        <f>_xlfn.XLOOKUP(Orders_Raw!B1146,Customers_Raw!A:A,Customers_Raw!E:E)</f>
        <v>Consumer</v>
      </c>
    </row>
    <row r="1147" spans="1:7">
      <c r="A1147" t="s">
        <v>2041</v>
      </c>
      <c r="B1147" t="s">
        <v>782</v>
      </c>
      <c r="C1147" s="19">
        <v>45819</v>
      </c>
      <c r="D1147" t="s">
        <v>909</v>
      </c>
      <c r="E1147" t="s">
        <v>885</v>
      </c>
      <c r="F1147" t="s">
        <v>897</v>
      </c>
      <c r="G1147" t="str">
        <f>_xlfn.XLOOKUP(Orders_Raw!B1147,Customers_Raw!A:A,Customers_Raw!E:E)</f>
        <v>Small Business</v>
      </c>
    </row>
    <row r="1148" spans="1:7">
      <c r="A1148" t="s">
        <v>2042</v>
      </c>
      <c r="B1148" t="s">
        <v>379</v>
      </c>
      <c r="C1148" s="19">
        <v>45984</v>
      </c>
      <c r="D1148" t="s">
        <v>909</v>
      </c>
      <c r="E1148" t="s">
        <v>885</v>
      </c>
      <c r="F1148" t="s">
        <v>888</v>
      </c>
      <c r="G1148" t="str">
        <f>_xlfn.XLOOKUP(Orders_Raw!B1148,Customers_Raw!A:A,Customers_Raw!E:E)</f>
        <v>Consumer</v>
      </c>
    </row>
    <row r="1149" spans="1:7">
      <c r="A1149" t="s">
        <v>2043</v>
      </c>
      <c r="B1149" t="s">
        <v>247</v>
      </c>
      <c r="C1149" s="19">
        <v>45695</v>
      </c>
      <c r="D1149" t="s">
        <v>884</v>
      </c>
      <c r="E1149" t="s">
        <v>893</v>
      </c>
      <c r="F1149" t="s">
        <v>888</v>
      </c>
      <c r="G1149" t="str">
        <f>_xlfn.XLOOKUP(Orders_Raw!B1149,Customers_Raw!A:A,Customers_Raw!E:E)</f>
        <v>Consumer</v>
      </c>
    </row>
    <row r="1150" spans="1:7">
      <c r="A1150" t="s">
        <v>2044</v>
      </c>
      <c r="B1150" t="s">
        <v>269</v>
      </c>
      <c r="C1150" s="19">
        <v>45858</v>
      </c>
      <c r="D1150" t="s">
        <v>892</v>
      </c>
      <c r="E1150" t="s">
        <v>895</v>
      </c>
      <c r="F1150" t="s">
        <v>897</v>
      </c>
      <c r="G1150" t="str">
        <f>_xlfn.XLOOKUP(Orders_Raw!B1150,Customers_Raw!A:A,Customers_Raw!E:E)</f>
        <v>Consumer</v>
      </c>
    </row>
    <row r="1151" spans="1:7">
      <c r="A1151" t="s">
        <v>2045</v>
      </c>
      <c r="B1151" t="s">
        <v>561</v>
      </c>
      <c r="C1151" s="19">
        <v>45857</v>
      </c>
      <c r="D1151" t="s">
        <v>892</v>
      </c>
      <c r="E1151" t="s">
        <v>893</v>
      </c>
      <c r="F1151" t="s">
        <v>890</v>
      </c>
      <c r="G1151" t="str">
        <f>_xlfn.XLOOKUP(Orders_Raw!B1151,Customers_Raw!A:A,Customers_Raw!E:E)</f>
        <v>Small Business</v>
      </c>
    </row>
    <row r="1152" spans="1:7">
      <c r="A1152" t="s">
        <v>2046</v>
      </c>
      <c r="B1152" t="s">
        <v>808</v>
      </c>
      <c r="C1152" s="19">
        <v>45912</v>
      </c>
      <c r="D1152" t="s">
        <v>892</v>
      </c>
      <c r="E1152" t="s">
        <v>895</v>
      </c>
      <c r="F1152" t="s">
        <v>897</v>
      </c>
      <c r="G1152" t="str">
        <f>_xlfn.XLOOKUP(Orders_Raw!B1152,Customers_Raw!A:A,Customers_Raw!E:E)</f>
        <v>Corporate</v>
      </c>
    </row>
    <row r="1153" spans="1:7">
      <c r="A1153" t="s">
        <v>2047</v>
      </c>
      <c r="B1153" t="s">
        <v>145</v>
      </c>
      <c r="C1153" s="19">
        <v>45836</v>
      </c>
      <c r="D1153" t="s">
        <v>892</v>
      </c>
      <c r="E1153" t="s">
        <v>895</v>
      </c>
      <c r="F1153" t="s">
        <v>902</v>
      </c>
      <c r="G1153" t="str">
        <f>_xlfn.XLOOKUP(Orders_Raw!B1153,Customers_Raw!A:A,Customers_Raw!E:E)</f>
        <v>Consumer</v>
      </c>
    </row>
    <row r="1154" spans="1:7">
      <c r="A1154" t="s">
        <v>2048</v>
      </c>
      <c r="B1154" t="s">
        <v>847</v>
      </c>
      <c r="C1154" s="19">
        <v>45692</v>
      </c>
      <c r="D1154" t="s">
        <v>892</v>
      </c>
      <c r="E1154" t="s">
        <v>885</v>
      </c>
      <c r="F1154" t="s">
        <v>890</v>
      </c>
      <c r="G1154" t="str">
        <f>_xlfn.XLOOKUP(Orders_Raw!B1154,Customers_Raw!A:A,Customers_Raw!E:E)</f>
        <v>Consumer</v>
      </c>
    </row>
    <row r="1155" spans="1:7">
      <c r="A1155" t="s">
        <v>2049</v>
      </c>
      <c r="B1155" t="s">
        <v>812</v>
      </c>
      <c r="C1155" s="19">
        <v>45739</v>
      </c>
      <c r="D1155" t="s">
        <v>892</v>
      </c>
      <c r="E1155" t="s">
        <v>893</v>
      </c>
      <c r="F1155" t="s">
        <v>897</v>
      </c>
      <c r="G1155" t="str">
        <f>_xlfn.XLOOKUP(Orders_Raw!B1155,Customers_Raw!A:A,Customers_Raw!E:E)</f>
        <v>Corporate</v>
      </c>
    </row>
    <row r="1156" spans="1:7">
      <c r="A1156" t="s">
        <v>2050</v>
      </c>
      <c r="B1156" t="s">
        <v>619</v>
      </c>
      <c r="C1156" s="19">
        <v>45877</v>
      </c>
      <c r="D1156" t="s">
        <v>884</v>
      </c>
      <c r="E1156" t="s">
        <v>885</v>
      </c>
      <c r="F1156" t="s">
        <v>886</v>
      </c>
      <c r="G1156" t="str">
        <f>_xlfn.XLOOKUP(Orders_Raw!B1156,Customers_Raw!A:A,Customers_Raw!E:E)</f>
        <v>Consumer</v>
      </c>
    </row>
    <row r="1157" spans="1:7">
      <c r="A1157" t="s">
        <v>2051</v>
      </c>
      <c r="B1157" t="s">
        <v>54</v>
      </c>
      <c r="C1157" s="19">
        <v>45815</v>
      </c>
      <c r="D1157" t="s">
        <v>899</v>
      </c>
      <c r="E1157" t="s">
        <v>885</v>
      </c>
      <c r="F1157" t="s">
        <v>888</v>
      </c>
      <c r="G1157" t="str">
        <f>_xlfn.XLOOKUP(Orders_Raw!B1157,Customers_Raw!A:A,Customers_Raw!E:E)</f>
        <v>Corporate</v>
      </c>
    </row>
    <row r="1158" spans="1:7">
      <c r="A1158" t="s">
        <v>2052</v>
      </c>
      <c r="B1158" t="s">
        <v>703</v>
      </c>
      <c r="C1158" s="19">
        <v>45661</v>
      </c>
      <c r="D1158" t="s">
        <v>892</v>
      </c>
      <c r="E1158" t="s">
        <v>893</v>
      </c>
      <c r="F1158" t="s">
        <v>897</v>
      </c>
      <c r="G1158" t="str">
        <f>_xlfn.XLOOKUP(Orders_Raw!B1158,Customers_Raw!A:A,Customers_Raw!E:E)</f>
        <v>Consumer</v>
      </c>
    </row>
    <row r="1159" spans="1:7">
      <c r="A1159" t="s">
        <v>2053</v>
      </c>
      <c r="B1159" t="s">
        <v>155</v>
      </c>
      <c r="C1159" s="19">
        <v>45824</v>
      </c>
      <c r="D1159" t="s">
        <v>892</v>
      </c>
      <c r="E1159" t="s">
        <v>893</v>
      </c>
      <c r="F1159" t="s">
        <v>888</v>
      </c>
      <c r="G1159" t="str">
        <f>_xlfn.XLOOKUP(Orders_Raw!B1159,Customers_Raw!A:A,Customers_Raw!E:E)</f>
        <v>Consumer</v>
      </c>
    </row>
    <row r="1160" spans="1:7">
      <c r="A1160" t="s">
        <v>2054</v>
      </c>
      <c r="B1160" t="s">
        <v>847</v>
      </c>
      <c r="C1160" s="19">
        <v>45861</v>
      </c>
      <c r="D1160" t="s">
        <v>899</v>
      </c>
      <c r="E1160" t="s">
        <v>885</v>
      </c>
      <c r="F1160" t="s">
        <v>888</v>
      </c>
      <c r="G1160" t="str">
        <f>_xlfn.XLOOKUP(Orders_Raw!B1160,Customers_Raw!A:A,Customers_Raw!E:E)</f>
        <v>Consumer</v>
      </c>
    </row>
    <row r="1161" spans="1:7">
      <c r="A1161" t="s">
        <v>2055</v>
      </c>
      <c r="B1161" t="s">
        <v>474</v>
      </c>
      <c r="C1161" s="19">
        <v>45851</v>
      </c>
      <c r="D1161" t="s">
        <v>892</v>
      </c>
      <c r="E1161" t="s">
        <v>895</v>
      </c>
      <c r="F1161" t="s">
        <v>897</v>
      </c>
      <c r="G1161" t="str">
        <f>_xlfn.XLOOKUP(Orders_Raw!B1161,Customers_Raw!A:A,Customers_Raw!E:E)</f>
        <v>Consumer</v>
      </c>
    </row>
    <row r="1162" spans="1:7">
      <c r="A1162" t="s">
        <v>2056</v>
      </c>
      <c r="B1162" t="s">
        <v>110</v>
      </c>
      <c r="C1162" s="19">
        <v>45892</v>
      </c>
      <c r="D1162" t="s">
        <v>884</v>
      </c>
      <c r="E1162" t="s">
        <v>893</v>
      </c>
      <c r="F1162" t="s">
        <v>897</v>
      </c>
      <c r="G1162" t="str">
        <f>_xlfn.XLOOKUP(Orders_Raw!B1162,Customers_Raw!A:A,Customers_Raw!E:E)</f>
        <v>Corporate</v>
      </c>
    </row>
    <row r="1163" spans="1:7">
      <c r="A1163" t="s">
        <v>2057</v>
      </c>
      <c r="B1163" t="s">
        <v>384</v>
      </c>
      <c r="C1163" s="19">
        <v>45863</v>
      </c>
      <c r="D1163" t="s">
        <v>892</v>
      </c>
      <c r="E1163" t="s">
        <v>895</v>
      </c>
      <c r="F1163" t="s">
        <v>902</v>
      </c>
      <c r="G1163" t="str">
        <f>_xlfn.XLOOKUP(Orders_Raw!B1163,Customers_Raw!A:A,Customers_Raw!E:E)</f>
        <v>Consumer</v>
      </c>
    </row>
    <row r="1164" spans="1:7">
      <c r="A1164" t="s">
        <v>2058</v>
      </c>
      <c r="B1164" t="s">
        <v>811</v>
      </c>
      <c r="C1164" s="19">
        <v>45807</v>
      </c>
      <c r="D1164" t="s">
        <v>892</v>
      </c>
      <c r="E1164" t="s">
        <v>885</v>
      </c>
      <c r="F1164" t="s">
        <v>890</v>
      </c>
      <c r="G1164" t="str">
        <f>_xlfn.XLOOKUP(Orders_Raw!B1164,Customers_Raw!A:A,Customers_Raw!E:E)</f>
        <v>Corporate</v>
      </c>
    </row>
    <row r="1165" spans="1:7">
      <c r="A1165" t="s">
        <v>2059</v>
      </c>
      <c r="B1165" t="s">
        <v>352</v>
      </c>
      <c r="C1165" s="19">
        <v>45816</v>
      </c>
      <c r="D1165" t="s">
        <v>892</v>
      </c>
      <c r="E1165" t="s">
        <v>895</v>
      </c>
      <c r="F1165" t="s">
        <v>888</v>
      </c>
      <c r="G1165" t="str">
        <f>_xlfn.XLOOKUP(Orders_Raw!B1165,Customers_Raw!A:A,Customers_Raw!E:E)</f>
        <v>Consumer</v>
      </c>
    </row>
    <row r="1166" spans="1:7">
      <c r="A1166" t="s">
        <v>2060</v>
      </c>
      <c r="B1166" t="s">
        <v>528</v>
      </c>
      <c r="C1166" s="19">
        <v>45936</v>
      </c>
      <c r="D1166" t="s">
        <v>909</v>
      </c>
      <c r="E1166" t="s">
        <v>885</v>
      </c>
      <c r="F1166" t="s">
        <v>890</v>
      </c>
      <c r="G1166" t="str">
        <f>_xlfn.XLOOKUP(Orders_Raw!B1166,Customers_Raw!A:A,Customers_Raw!E:E)</f>
        <v>Consumer</v>
      </c>
    </row>
    <row r="1167" spans="1:7">
      <c r="A1167" t="s">
        <v>2061</v>
      </c>
      <c r="B1167" t="s">
        <v>836</v>
      </c>
      <c r="C1167" s="19">
        <v>45961</v>
      </c>
      <c r="D1167" t="s">
        <v>892</v>
      </c>
      <c r="E1167" t="s">
        <v>885</v>
      </c>
      <c r="F1167" t="s">
        <v>890</v>
      </c>
      <c r="G1167" t="str">
        <f>_xlfn.XLOOKUP(Orders_Raw!B1167,Customers_Raw!A:A,Customers_Raw!E:E)</f>
        <v>Small Business</v>
      </c>
    </row>
    <row r="1168" spans="1:7">
      <c r="A1168" t="s">
        <v>2062</v>
      </c>
      <c r="B1168" t="s">
        <v>835</v>
      </c>
      <c r="C1168" s="19">
        <v>45823</v>
      </c>
      <c r="D1168" t="s">
        <v>892</v>
      </c>
      <c r="E1168" t="s">
        <v>893</v>
      </c>
      <c r="F1168" t="s">
        <v>888</v>
      </c>
      <c r="G1168" t="str">
        <f>_xlfn.XLOOKUP(Orders_Raw!B1168,Customers_Raw!A:A,Customers_Raw!E:E)</f>
        <v>Corporate</v>
      </c>
    </row>
    <row r="1169" spans="1:7">
      <c r="A1169" t="s">
        <v>2063</v>
      </c>
      <c r="B1169" t="s">
        <v>224</v>
      </c>
      <c r="C1169" s="19">
        <v>45968</v>
      </c>
      <c r="D1169" t="s">
        <v>892</v>
      </c>
      <c r="E1169" t="s">
        <v>893</v>
      </c>
      <c r="F1169" t="s">
        <v>888</v>
      </c>
      <c r="G1169" t="str">
        <f>_xlfn.XLOOKUP(Orders_Raw!B1169,Customers_Raw!A:A,Customers_Raw!E:E)</f>
        <v>Consumer</v>
      </c>
    </row>
    <row r="1170" spans="1:7">
      <c r="A1170" t="s">
        <v>2064</v>
      </c>
      <c r="B1170" t="s">
        <v>319</v>
      </c>
      <c r="C1170" s="19">
        <v>45725</v>
      </c>
      <c r="D1170" t="s">
        <v>892</v>
      </c>
      <c r="E1170" t="s">
        <v>893</v>
      </c>
      <c r="F1170" t="s">
        <v>890</v>
      </c>
      <c r="G1170" t="str">
        <f>_xlfn.XLOOKUP(Orders_Raw!B1170,Customers_Raw!A:A,Customers_Raw!E:E)</f>
        <v>Consumer</v>
      </c>
    </row>
    <row r="1171" spans="1:7">
      <c r="A1171" t="s">
        <v>2065</v>
      </c>
      <c r="B1171" t="s">
        <v>728</v>
      </c>
      <c r="C1171" s="19">
        <v>45745</v>
      </c>
      <c r="D1171" t="s">
        <v>899</v>
      </c>
      <c r="E1171" t="s">
        <v>893</v>
      </c>
      <c r="F1171" t="s">
        <v>890</v>
      </c>
      <c r="G1171" t="str">
        <f>_xlfn.XLOOKUP(Orders_Raw!B1171,Customers_Raw!A:A,Customers_Raw!E:E)</f>
        <v>Consumer</v>
      </c>
    </row>
    <row r="1172" spans="1:7">
      <c r="A1172" t="s">
        <v>2066</v>
      </c>
      <c r="B1172" t="s">
        <v>42</v>
      </c>
      <c r="C1172" s="19">
        <v>45874</v>
      </c>
      <c r="D1172" t="s">
        <v>892</v>
      </c>
      <c r="E1172" t="s">
        <v>885</v>
      </c>
      <c r="F1172" t="s">
        <v>888</v>
      </c>
      <c r="G1172" t="str">
        <f>_xlfn.XLOOKUP(Orders_Raw!B1172,Customers_Raw!A:A,Customers_Raw!E:E)</f>
        <v>Small Business</v>
      </c>
    </row>
    <row r="1173" spans="1:7">
      <c r="A1173" t="s">
        <v>2067</v>
      </c>
      <c r="B1173" t="s">
        <v>493</v>
      </c>
      <c r="C1173" s="19">
        <v>45658</v>
      </c>
      <c r="D1173" t="s">
        <v>892</v>
      </c>
      <c r="E1173" t="s">
        <v>893</v>
      </c>
      <c r="F1173" t="s">
        <v>902</v>
      </c>
      <c r="G1173" t="str">
        <f>_xlfn.XLOOKUP(Orders_Raw!B1173,Customers_Raw!A:A,Customers_Raw!E:E)</f>
        <v>Consumer</v>
      </c>
    </row>
    <row r="1174" spans="1:7">
      <c r="A1174" t="s">
        <v>2068</v>
      </c>
      <c r="B1174" t="s">
        <v>349</v>
      </c>
      <c r="C1174" s="19">
        <v>45792</v>
      </c>
      <c r="D1174" t="s">
        <v>892</v>
      </c>
      <c r="E1174" t="s">
        <v>885</v>
      </c>
      <c r="F1174" t="s">
        <v>886</v>
      </c>
      <c r="G1174" t="str">
        <f>_xlfn.XLOOKUP(Orders_Raw!B1174,Customers_Raw!A:A,Customers_Raw!E:E)</f>
        <v>Consumer</v>
      </c>
    </row>
    <row r="1175" spans="1:7">
      <c r="A1175" t="s">
        <v>2069</v>
      </c>
      <c r="B1175" t="s">
        <v>298</v>
      </c>
      <c r="C1175" s="19">
        <v>45842</v>
      </c>
      <c r="D1175" t="s">
        <v>892</v>
      </c>
      <c r="E1175" t="s">
        <v>893</v>
      </c>
      <c r="F1175" t="s">
        <v>890</v>
      </c>
      <c r="G1175" t="str">
        <f>_xlfn.XLOOKUP(Orders_Raw!B1175,Customers_Raw!A:A,Customers_Raw!E:E)</f>
        <v>Consumer</v>
      </c>
    </row>
    <row r="1176" spans="1:7">
      <c r="A1176" t="s">
        <v>2070</v>
      </c>
      <c r="B1176" t="s">
        <v>840</v>
      </c>
      <c r="C1176" s="19">
        <v>46008</v>
      </c>
      <c r="D1176" t="s">
        <v>892</v>
      </c>
      <c r="E1176" t="s">
        <v>885</v>
      </c>
      <c r="F1176" t="s">
        <v>902</v>
      </c>
      <c r="G1176" t="str">
        <f>_xlfn.XLOOKUP(Orders_Raw!B1176,Customers_Raw!A:A,Customers_Raw!E:E)</f>
        <v>Small Business</v>
      </c>
    </row>
    <row r="1177" spans="1:7">
      <c r="A1177" t="s">
        <v>2071</v>
      </c>
      <c r="B1177" t="s">
        <v>731</v>
      </c>
      <c r="C1177" s="19">
        <v>45797</v>
      </c>
      <c r="D1177" t="s">
        <v>884</v>
      </c>
      <c r="E1177" t="s">
        <v>895</v>
      </c>
      <c r="F1177" t="s">
        <v>897</v>
      </c>
      <c r="G1177" t="str">
        <f>_xlfn.XLOOKUP(Orders_Raw!B1177,Customers_Raw!A:A,Customers_Raw!E:E)</f>
        <v>Consumer</v>
      </c>
    </row>
    <row r="1178" spans="1:7">
      <c r="A1178" t="s">
        <v>2072</v>
      </c>
      <c r="B1178" t="s">
        <v>157</v>
      </c>
      <c r="C1178" s="19">
        <v>45763</v>
      </c>
      <c r="D1178" t="s">
        <v>892</v>
      </c>
      <c r="E1178" t="s">
        <v>893</v>
      </c>
      <c r="F1178" t="s">
        <v>902</v>
      </c>
      <c r="G1178" t="str">
        <f>_xlfn.XLOOKUP(Orders_Raw!B1178,Customers_Raw!A:A,Customers_Raw!E:E)</f>
        <v>Consumer</v>
      </c>
    </row>
    <row r="1179" spans="1:7">
      <c r="A1179" t="s">
        <v>2073</v>
      </c>
      <c r="B1179" t="s">
        <v>475</v>
      </c>
      <c r="C1179" s="19">
        <v>45790</v>
      </c>
      <c r="D1179" t="s">
        <v>892</v>
      </c>
      <c r="E1179" t="s">
        <v>893</v>
      </c>
      <c r="F1179" t="s">
        <v>888</v>
      </c>
      <c r="G1179" t="str">
        <f>_xlfn.XLOOKUP(Orders_Raw!B1179,Customers_Raw!A:A,Customers_Raw!E:E)</f>
        <v>Consumer</v>
      </c>
    </row>
    <row r="1180" spans="1:7">
      <c r="A1180" t="s">
        <v>2074</v>
      </c>
      <c r="B1180" t="s">
        <v>566</v>
      </c>
      <c r="C1180" s="19">
        <v>45765</v>
      </c>
      <c r="D1180" t="s">
        <v>892</v>
      </c>
      <c r="E1180" t="s">
        <v>895</v>
      </c>
      <c r="F1180" t="s">
        <v>888</v>
      </c>
      <c r="G1180" t="str">
        <f>_xlfn.XLOOKUP(Orders_Raw!B1180,Customers_Raw!A:A,Customers_Raw!E:E)</f>
        <v>Consumer</v>
      </c>
    </row>
    <row r="1181" spans="1:7">
      <c r="A1181" t="s">
        <v>2075</v>
      </c>
      <c r="B1181" t="s">
        <v>670</v>
      </c>
      <c r="C1181" s="19">
        <v>45835</v>
      </c>
      <c r="D1181" t="s">
        <v>899</v>
      </c>
      <c r="E1181" t="s">
        <v>893</v>
      </c>
      <c r="F1181" t="s">
        <v>902</v>
      </c>
      <c r="G1181" t="str">
        <f>_xlfn.XLOOKUP(Orders_Raw!B1181,Customers_Raw!A:A,Customers_Raw!E:E)</f>
        <v>Consumer</v>
      </c>
    </row>
    <row r="1182" spans="1:7">
      <c r="A1182" t="s">
        <v>2076</v>
      </c>
      <c r="B1182" t="s">
        <v>845</v>
      </c>
      <c r="C1182" s="19">
        <v>45955</v>
      </c>
      <c r="D1182" t="s">
        <v>909</v>
      </c>
      <c r="E1182" t="s">
        <v>885</v>
      </c>
      <c r="F1182" t="s">
        <v>890</v>
      </c>
      <c r="G1182" t="str">
        <f>_xlfn.XLOOKUP(Orders_Raw!B1182,Customers_Raw!A:A,Customers_Raw!E:E)</f>
        <v>Consumer</v>
      </c>
    </row>
    <row r="1183" spans="1:7">
      <c r="A1183" t="s">
        <v>2077</v>
      </c>
      <c r="B1183" t="s">
        <v>777</v>
      </c>
      <c r="C1183" s="19">
        <v>46015</v>
      </c>
      <c r="D1183" t="s">
        <v>884</v>
      </c>
      <c r="E1183" t="s">
        <v>885</v>
      </c>
      <c r="F1183" t="s">
        <v>902</v>
      </c>
      <c r="G1183" t="str">
        <f>_xlfn.XLOOKUP(Orders_Raw!B1183,Customers_Raw!A:A,Customers_Raw!E:E)</f>
        <v>Consumer</v>
      </c>
    </row>
    <row r="1184" spans="1:7">
      <c r="A1184" t="s">
        <v>2078</v>
      </c>
      <c r="B1184" t="s">
        <v>337</v>
      </c>
      <c r="C1184" s="19">
        <v>46016</v>
      </c>
      <c r="D1184" t="s">
        <v>892</v>
      </c>
      <c r="E1184" t="s">
        <v>893</v>
      </c>
      <c r="F1184" t="s">
        <v>886</v>
      </c>
      <c r="G1184" t="str">
        <f>_xlfn.XLOOKUP(Orders_Raw!B1184,Customers_Raw!A:A,Customers_Raw!E:E)</f>
        <v>Small Business</v>
      </c>
    </row>
    <row r="1185" spans="1:7">
      <c r="A1185" t="s">
        <v>2079</v>
      </c>
      <c r="B1185" t="s">
        <v>714</v>
      </c>
      <c r="C1185" s="19">
        <v>45803</v>
      </c>
      <c r="D1185" t="s">
        <v>892</v>
      </c>
      <c r="E1185" t="s">
        <v>885</v>
      </c>
      <c r="F1185" t="s">
        <v>902</v>
      </c>
      <c r="G1185" t="str">
        <f>_xlfn.XLOOKUP(Orders_Raw!B1185,Customers_Raw!A:A,Customers_Raw!E:E)</f>
        <v>Consumer</v>
      </c>
    </row>
    <row r="1186" spans="1:7">
      <c r="A1186" t="s">
        <v>2080</v>
      </c>
      <c r="B1186" t="s">
        <v>140</v>
      </c>
      <c r="C1186" s="19">
        <v>45731</v>
      </c>
      <c r="D1186" t="s">
        <v>884</v>
      </c>
      <c r="E1186" t="s">
        <v>893</v>
      </c>
      <c r="F1186" t="s">
        <v>888</v>
      </c>
      <c r="G1186" t="str">
        <f>_xlfn.XLOOKUP(Orders_Raw!B1186,Customers_Raw!A:A,Customers_Raw!E:E)</f>
        <v>Corporate</v>
      </c>
    </row>
    <row r="1187" spans="1:7">
      <c r="A1187" t="s">
        <v>2081</v>
      </c>
      <c r="B1187" t="s">
        <v>451</v>
      </c>
      <c r="C1187" s="19">
        <v>45765</v>
      </c>
      <c r="D1187" t="s">
        <v>892</v>
      </c>
      <c r="E1187" t="s">
        <v>885</v>
      </c>
      <c r="F1187" t="s">
        <v>890</v>
      </c>
      <c r="G1187" t="str">
        <f>_xlfn.XLOOKUP(Orders_Raw!B1187,Customers_Raw!A:A,Customers_Raw!E:E)</f>
        <v>Small Business</v>
      </c>
    </row>
    <row r="1188" spans="1:7">
      <c r="A1188" t="s">
        <v>2082</v>
      </c>
      <c r="B1188" t="s">
        <v>355</v>
      </c>
      <c r="C1188" s="19">
        <v>45779</v>
      </c>
      <c r="D1188" t="s">
        <v>892</v>
      </c>
      <c r="E1188" t="s">
        <v>885</v>
      </c>
      <c r="F1188" t="s">
        <v>888</v>
      </c>
      <c r="G1188" t="str">
        <f>_xlfn.XLOOKUP(Orders_Raw!B1188,Customers_Raw!A:A,Customers_Raw!E:E)</f>
        <v>Small Business</v>
      </c>
    </row>
    <row r="1189" spans="1:7">
      <c r="A1189" t="s">
        <v>2083</v>
      </c>
      <c r="B1189" t="s">
        <v>648</v>
      </c>
      <c r="C1189" s="19">
        <v>45674</v>
      </c>
      <c r="D1189" t="s">
        <v>892</v>
      </c>
      <c r="E1189" t="s">
        <v>893</v>
      </c>
      <c r="F1189" t="s">
        <v>902</v>
      </c>
      <c r="G1189" t="str">
        <f>_xlfn.XLOOKUP(Orders_Raw!B1189,Customers_Raw!A:A,Customers_Raw!E:E)</f>
        <v>Consumer</v>
      </c>
    </row>
    <row r="1190" spans="1:7">
      <c r="A1190" t="s">
        <v>2084</v>
      </c>
      <c r="B1190" t="s">
        <v>190</v>
      </c>
      <c r="C1190" s="19">
        <v>45853</v>
      </c>
      <c r="D1190" t="s">
        <v>884</v>
      </c>
      <c r="E1190" t="s">
        <v>895</v>
      </c>
      <c r="F1190" t="s">
        <v>888</v>
      </c>
      <c r="G1190" t="str">
        <f>_xlfn.XLOOKUP(Orders_Raw!B1190,Customers_Raw!A:A,Customers_Raw!E:E)</f>
        <v>Corporate</v>
      </c>
    </row>
    <row r="1191" spans="1:7">
      <c r="A1191" t="s">
        <v>2085</v>
      </c>
      <c r="B1191" t="s">
        <v>679</v>
      </c>
      <c r="C1191" s="19">
        <v>45984</v>
      </c>
      <c r="D1191" t="s">
        <v>892</v>
      </c>
      <c r="E1191" t="s">
        <v>893</v>
      </c>
      <c r="F1191" t="s">
        <v>897</v>
      </c>
      <c r="G1191" t="str">
        <f>_xlfn.XLOOKUP(Orders_Raw!B1191,Customers_Raw!A:A,Customers_Raw!E:E)</f>
        <v>Consumer</v>
      </c>
    </row>
    <row r="1192" spans="1:7">
      <c r="A1192" t="s">
        <v>2086</v>
      </c>
      <c r="B1192" t="s">
        <v>684</v>
      </c>
      <c r="C1192" s="19">
        <v>45975</v>
      </c>
      <c r="D1192" t="s">
        <v>892</v>
      </c>
      <c r="E1192" t="s">
        <v>895</v>
      </c>
      <c r="F1192" t="s">
        <v>888</v>
      </c>
      <c r="G1192" t="str">
        <f>_xlfn.XLOOKUP(Orders_Raw!B1192,Customers_Raw!A:A,Customers_Raw!E:E)</f>
        <v>Small Business</v>
      </c>
    </row>
    <row r="1193" spans="1:7">
      <c r="A1193" t="s">
        <v>2087</v>
      </c>
      <c r="B1193" t="s">
        <v>646</v>
      </c>
      <c r="C1193" s="19">
        <v>45954</v>
      </c>
      <c r="D1193" t="s">
        <v>892</v>
      </c>
      <c r="E1193" t="s">
        <v>895</v>
      </c>
      <c r="F1193" t="s">
        <v>888</v>
      </c>
      <c r="G1193" t="str">
        <f>_xlfn.XLOOKUP(Orders_Raw!B1193,Customers_Raw!A:A,Customers_Raw!E:E)</f>
        <v>Consumer</v>
      </c>
    </row>
    <row r="1194" spans="1:7">
      <c r="A1194" t="s">
        <v>2088</v>
      </c>
      <c r="B1194" t="s">
        <v>684</v>
      </c>
      <c r="C1194" s="19">
        <v>45909</v>
      </c>
      <c r="D1194" t="s">
        <v>892</v>
      </c>
      <c r="E1194" t="s">
        <v>885</v>
      </c>
      <c r="F1194" t="s">
        <v>890</v>
      </c>
      <c r="G1194" t="str">
        <f>_xlfn.XLOOKUP(Orders_Raw!B1194,Customers_Raw!A:A,Customers_Raw!E:E)</f>
        <v>Small Business</v>
      </c>
    </row>
    <row r="1195" spans="1:7">
      <c r="A1195" t="s">
        <v>2089</v>
      </c>
      <c r="B1195" t="s">
        <v>222</v>
      </c>
      <c r="C1195" s="19">
        <v>45776</v>
      </c>
      <c r="D1195" t="s">
        <v>892</v>
      </c>
      <c r="E1195" t="s">
        <v>885</v>
      </c>
      <c r="F1195" t="s">
        <v>888</v>
      </c>
      <c r="G1195" t="str">
        <f>_xlfn.XLOOKUP(Orders_Raw!B1195,Customers_Raw!A:A,Customers_Raw!E:E)</f>
        <v>Corporate</v>
      </c>
    </row>
    <row r="1196" spans="1:7">
      <c r="A1196" t="s">
        <v>2090</v>
      </c>
      <c r="B1196" t="s">
        <v>606</v>
      </c>
      <c r="C1196" s="19">
        <v>45819</v>
      </c>
      <c r="D1196" t="s">
        <v>884</v>
      </c>
      <c r="E1196" t="s">
        <v>893</v>
      </c>
      <c r="F1196" t="s">
        <v>886</v>
      </c>
      <c r="G1196" t="str">
        <f>_xlfn.XLOOKUP(Orders_Raw!B1196,Customers_Raw!A:A,Customers_Raw!E:E)</f>
        <v>Consumer</v>
      </c>
    </row>
    <row r="1197" spans="1:7">
      <c r="A1197" t="s">
        <v>2091</v>
      </c>
      <c r="B1197" t="s">
        <v>130</v>
      </c>
      <c r="C1197" s="19">
        <v>45855</v>
      </c>
      <c r="D1197" t="s">
        <v>884</v>
      </c>
      <c r="E1197" t="s">
        <v>895</v>
      </c>
      <c r="F1197" t="s">
        <v>890</v>
      </c>
      <c r="G1197" t="str">
        <f>_xlfn.XLOOKUP(Orders_Raw!B1197,Customers_Raw!A:A,Customers_Raw!E:E)</f>
        <v>Consumer</v>
      </c>
    </row>
    <row r="1198" spans="1:7">
      <c r="A1198" t="s">
        <v>2092</v>
      </c>
      <c r="B1198" t="s">
        <v>100</v>
      </c>
      <c r="C1198" s="19">
        <v>45702</v>
      </c>
      <c r="D1198" t="s">
        <v>892</v>
      </c>
      <c r="E1198" t="s">
        <v>893</v>
      </c>
      <c r="F1198" t="s">
        <v>902</v>
      </c>
      <c r="G1198" t="str">
        <f>_xlfn.XLOOKUP(Orders_Raw!B1198,Customers_Raw!A:A,Customers_Raw!E:E)</f>
        <v>Consumer</v>
      </c>
    </row>
    <row r="1199" spans="1:7">
      <c r="A1199" t="s">
        <v>2093</v>
      </c>
      <c r="B1199" t="s">
        <v>377</v>
      </c>
      <c r="C1199" s="19">
        <v>45971</v>
      </c>
      <c r="D1199" t="s">
        <v>884</v>
      </c>
      <c r="E1199" t="s">
        <v>895</v>
      </c>
      <c r="F1199" t="s">
        <v>897</v>
      </c>
      <c r="G1199" t="str">
        <f>_xlfn.XLOOKUP(Orders_Raw!B1199,Customers_Raw!A:A,Customers_Raw!E:E)</f>
        <v>Consumer</v>
      </c>
    </row>
    <row r="1200" spans="1:7">
      <c r="A1200" t="s">
        <v>2094</v>
      </c>
      <c r="B1200" t="s">
        <v>505</v>
      </c>
      <c r="C1200" s="19">
        <v>45836</v>
      </c>
      <c r="D1200" t="s">
        <v>892</v>
      </c>
      <c r="E1200" t="s">
        <v>885</v>
      </c>
      <c r="F1200" t="s">
        <v>897</v>
      </c>
      <c r="G1200" t="str">
        <f>_xlfn.XLOOKUP(Orders_Raw!B1200,Customers_Raw!A:A,Customers_Raw!E:E)</f>
        <v>Corporate</v>
      </c>
    </row>
    <row r="1201" spans="1:7">
      <c r="A1201" t="s">
        <v>2095</v>
      </c>
      <c r="B1201" t="s">
        <v>234</v>
      </c>
      <c r="C1201" s="19">
        <v>45701</v>
      </c>
      <c r="D1201" t="s">
        <v>892</v>
      </c>
      <c r="E1201" t="s">
        <v>885</v>
      </c>
      <c r="F1201" t="s">
        <v>897</v>
      </c>
      <c r="G1201" t="str">
        <f>_xlfn.XLOOKUP(Orders_Raw!B1201,Customers_Raw!A:A,Customers_Raw!E:E)</f>
        <v>Consumer</v>
      </c>
    </row>
    <row r="1202" spans="1:7">
      <c r="A1202" t="s">
        <v>2096</v>
      </c>
      <c r="B1202" t="s">
        <v>802</v>
      </c>
      <c r="C1202" s="19">
        <v>45928</v>
      </c>
      <c r="D1202" t="s">
        <v>892</v>
      </c>
      <c r="E1202" t="s">
        <v>893</v>
      </c>
      <c r="F1202" t="s">
        <v>890</v>
      </c>
      <c r="G1202" t="str">
        <f>_xlfn.XLOOKUP(Orders_Raw!B1202,Customers_Raw!A:A,Customers_Raw!E:E)</f>
        <v>Corporate</v>
      </c>
    </row>
    <row r="1203" spans="1:7">
      <c r="A1203" t="s">
        <v>2097</v>
      </c>
      <c r="B1203" t="s">
        <v>399</v>
      </c>
      <c r="C1203" s="19">
        <v>45735</v>
      </c>
      <c r="D1203" t="s">
        <v>899</v>
      </c>
      <c r="E1203" t="s">
        <v>893</v>
      </c>
      <c r="F1203" t="s">
        <v>888</v>
      </c>
      <c r="G1203" t="str">
        <f>_xlfn.XLOOKUP(Orders_Raw!B1203,Customers_Raw!A:A,Customers_Raw!E:E)</f>
        <v>Consumer</v>
      </c>
    </row>
    <row r="1204" spans="1:7">
      <c r="A1204" t="s">
        <v>2098</v>
      </c>
      <c r="B1204" t="s">
        <v>314</v>
      </c>
      <c r="C1204" s="19">
        <v>45983</v>
      </c>
      <c r="D1204" t="s">
        <v>892</v>
      </c>
      <c r="E1204" t="s">
        <v>885</v>
      </c>
      <c r="F1204" t="s">
        <v>886</v>
      </c>
      <c r="G1204" t="str">
        <f>_xlfn.XLOOKUP(Orders_Raw!B1204,Customers_Raw!A:A,Customers_Raw!E:E)</f>
        <v>Consumer</v>
      </c>
    </row>
    <row r="1205" spans="1:7">
      <c r="A1205" t="s">
        <v>2099</v>
      </c>
      <c r="B1205" t="s">
        <v>300</v>
      </c>
      <c r="C1205" s="19">
        <v>45835</v>
      </c>
      <c r="D1205" t="s">
        <v>892</v>
      </c>
      <c r="E1205" t="s">
        <v>885</v>
      </c>
      <c r="F1205" t="s">
        <v>888</v>
      </c>
      <c r="G1205" t="str">
        <f>_xlfn.XLOOKUP(Orders_Raw!B1205,Customers_Raw!A:A,Customers_Raw!E:E)</f>
        <v>Consumer</v>
      </c>
    </row>
    <row r="1206" spans="1:7">
      <c r="A1206" t="s">
        <v>2100</v>
      </c>
      <c r="B1206" t="s">
        <v>340</v>
      </c>
      <c r="C1206" s="19">
        <v>46014</v>
      </c>
      <c r="D1206" t="s">
        <v>909</v>
      </c>
      <c r="E1206" t="s">
        <v>885</v>
      </c>
      <c r="F1206" t="s">
        <v>888</v>
      </c>
      <c r="G1206" t="str">
        <f>_xlfn.XLOOKUP(Orders_Raw!B1206,Customers_Raw!A:A,Customers_Raw!E:E)</f>
        <v>Corporate</v>
      </c>
    </row>
    <row r="1207" spans="1:7">
      <c r="A1207" t="s">
        <v>2101</v>
      </c>
      <c r="B1207" t="s">
        <v>185</v>
      </c>
      <c r="C1207" s="19">
        <v>45660</v>
      </c>
      <c r="D1207" t="s">
        <v>892</v>
      </c>
      <c r="E1207" t="s">
        <v>893</v>
      </c>
      <c r="F1207" t="s">
        <v>890</v>
      </c>
      <c r="G1207" t="str">
        <f>_xlfn.XLOOKUP(Orders_Raw!B1207,Customers_Raw!A:A,Customers_Raw!E:E)</f>
        <v>Consumer</v>
      </c>
    </row>
    <row r="1208" spans="1:7">
      <c r="A1208" t="s">
        <v>2102</v>
      </c>
      <c r="B1208" t="s">
        <v>192</v>
      </c>
      <c r="C1208" s="19">
        <v>45871</v>
      </c>
      <c r="D1208" t="s">
        <v>892</v>
      </c>
      <c r="E1208" t="s">
        <v>895</v>
      </c>
      <c r="F1208" t="s">
        <v>886</v>
      </c>
      <c r="G1208" t="str">
        <f>_xlfn.XLOOKUP(Orders_Raw!B1208,Customers_Raw!A:A,Customers_Raw!E:E)</f>
        <v>Corporate</v>
      </c>
    </row>
    <row r="1209" spans="1:7">
      <c r="A1209" t="s">
        <v>2103</v>
      </c>
      <c r="B1209" t="s">
        <v>39</v>
      </c>
      <c r="C1209" s="19">
        <v>45999</v>
      </c>
      <c r="D1209" t="s">
        <v>892</v>
      </c>
      <c r="E1209" t="s">
        <v>895</v>
      </c>
      <c r="F1209" t="s">
        <v>888</v>
      </c>
      <c r="G1209" t="str">
        <f>_xlfn.XLOOKUP(Orders_Raw!B1209,Customers_Raw!A:A,Customers_Raw!E:E)</f>
        <v>Consumer</v>
      </c>
    </row>
    <row r="1210" spans="1:7">
      <c r="A1210" t="s">
        <v>2104</v>
      </c>
      <c r="B1210" t="s">
        <v>689</v>
      </c>
      <c r="C1210" s="19">
        <v>45731</v>
      </c>
      <c r="D1210" t="s">
        <v>892</v>
      </c>
      <c r="E1210" t="s">
        <v>893</v>
      </c>
      <c r="F1210" t="s">
        <v>888</v>
      </c>
      <c r="G1210" t="str">
        <f>_xlfn.XLOOKUP(Orders_Raw!B1210,Customers_Raw!A:A,Customers_Raw!E:E)</f>
        <v>Corporate</v>
      </c>
    </row>
    <row r="1211" spans="1:7">
      <c r="A1211" t="s">
        <v>2105</v>
      </c>
      <c r="B1211" t="s">
        <v>809</v>
      </c>
      <c r="C1211" s="19">
        <v>45708</v>
      </c>
      <c r="D1211" t="s">
        <v>884</v>
      </c>
      <c r="E1211" t="s">
        <v>893</v>
      </c>
      <c r="F1211" t="s">
        <v>890</v>
      </c>
      <c r="G1211" t="str">
        <f>_xlfn.XLOOKUP(Orders_Raw!B1211,Customers_Raw!A:A,Customers_Raw!E:E)</f>
        <v>Consumer</v>
      </c>
    </row>
    <row r="1212" spans="1:7">
      <c r="A1212" t="s">
        <v>2106</v>
      </c>
      <c r="B1212" t="s">
        <v>864</v>
      </c>
      <c r="C1212" s="19">
        <v>45724</v>
      </c>
      <c r="D1212" t="s">
        <v>892</v>
      </c>
      <c r="E1212" t="s">
        <v>893</v>
      </c>
      <c r="F1212" t="s">
        <v>902</v>
      </c>
      <c r="G1212" t="str">
        <f>_xlfn.XLOOKUP(Orders_Raw!B1212,Customers_Raw!A:A,Customers_Raw!E:E)</f>
        <v>Corporate</v>
      </c>
    </row>
    <row r="1213" spans="1:7">
      <c r="A1213" t="s">
        <v>2107</v>
      </c>
      <c r="B1213" t="s">
        <v>290</v>
      </c>
      <c r="C1213" s="19">
        <v>45989</v>
      </c>
      <c r="D1213" t="s">
        <v>892</v>
      </c>
      <c r="E1213" t="s">
        <v>885</v>
      </c>
      <c r="F1213" t="s">
        <v>888</v>
      </c>
      <c r="G1213" t="str">
        <f>_xlfn.XLOOKUP(Orders_Raw!B1213,Customers_Raw!A:A,Customers_Raw!E:E)</f>
        <v>Consumer</v>
      </c>
    </row>
    <row r="1214" spans="1:7">
      <c r="A1214" t="s">
        <v>2108</v>
      </c>
      <c r="B1214" t="s">
        <v>27</v>
      </c>
      <c r="C1214" s="19">
        <v>45750</v>
      </c>
      <c r="D1214" t="s">
        <v>892</v>
      </c>
      <c r="E1214" t="s">
        <v>885</v>
      </c>
      <c r="F1214" t="s">
        <v>897</v>
      </c>
      <c r="G1214" t="str">
        <f>_xlfn.XLOOKUP(Orders_Raw!B1214,Customers_Raw!A:A,Customers_Raw!E:E)</f>
        <v>Consumer</v>
      </c>
    </row>
    <row r="1215" spans="1:7">
      <c r="A1215" t="s">
        <v>2109</v>
      </c>
      <c r="B1215" t="s">
        <v>73</v>
      </c>
      <c r="C1215" s="19">
        <v>45833</v>
      </c>
      <c r="D1215" t="s">
        <v>892</v>
      </c>
      <c r="E1215" t="s">
        <v>885</v>
      </c>
      <c r="F1215" t="s">
        <v>897</v>
      </c>
      <c r="G1215" t="str">
        <f>_xlfn.XLOOKUP(Orders_Raw!B1215,Customers_Raw!A:A,Customers_Raw!E:E)</f>
        <v>Consumer</v>
      </c>
    </row>
    <row r="1216" spans="1:7">
      <c r="A1216" t="s">
        <v>2110</v>
      </c>
      <c r="B1216" t="s">
        <v>505</v>
      </c>
      <c r="C1216" s="19">
        <v>45802</v>
      </c>
      <c r="D1216" t="s">
        <v>892</v>
      </c>
      <c r="E1216" t="s">
        <v>895</v>
      </c>
      <c r="F1216" t="s">
        <v>886</v>
      </c>
      <c r="G1216" t="str">
        <f>_xlfn.XLOOKUP(Orders_Raw!B1216,Customers_Raw!A:A,Customers_Raw!E:E)</f>
        <v>Corporate</v>
      </c>
    </row>
    <row r="1217" spans="1:7">
      <c r="A1217" t="s">
        <v>2111</v>
      </c>
      <c r="B1217" t="s">
        <v>562</v>
      </c>
      <c r="C1217" s="19">
        <v>45664</v>
      </c>
      <c r="D1217" t="s">
        <v>892</v>
      </c>
      <c r="E1217" t="s">
        <v>895</v>
      </c>
      <c r="F1217" t="s">
        <v>890</v>
      </c>
      <c r="G1217" t="str">
        <f>_xlfn.XLOOKUP(Orders_Raw!B1217,Customers_Raw!A:A,Customers_Raw!E:E)</f>
        <v>Corporate</v>
      </c>
    </row>
    <row r="1218" spans="1:7">
      <c r="A1218" t="s">
        <v>2112</v>
      </c>
      <c r="B1218" t="s">
        <v>690</v>
      </c>
      <c r="C1218" s="19">
        <v>45926</v>
      </c>
      <c r="D1218" t="s">
        <v>884</v>
      </c>
      <c r="E1218" t="s">
        <v>893</v>
      </c>
      <c r="F1218" t="s">
        <v>886</v>
      </c>
      <c r="G1218" t="str">
        <f>_xlfn.XLOOKUP(Orders_Raw!B1218,Customers_Raw!A:A,Customers_Raw!E:E)</f>
        <v>Consumer</v>
      </c>
    </row>
    <row r="1219" spans="1:7">
      <c r="A1219" t="s">
        <v>2113</v>
      </c>
      <c r="B1219" t="s">
        <v>279</v>
      </c>
      <c r="C1219" s="19">
        <v>45979</v>
      </c>
      <c r="D1219" t="s">
        <v>892</v>
      </c>
      <c r="E1219" t="s">
        <v>893</v>
      </c>
      <c r="F1219" t="s">
        <v>888</v>
      </c>
      <c r="G1219" t="str">
        <f>_xlfn.XLOOKUP(Orders_Raw!B1219,Customers_Raw!A:A,Customers_Raw!E:E)</f>
        <v>Corporate</v>
      </c>
    </row>
    <row r="1220" spans="1:7">
      <c r="A1220" t="s">
        <v>2114</v>
      </c>
      <c r="B1220" t="s">
        <v>788</v>
      </c>
      <c r="C1220" s="19">
        <v>45661</v>
      </c>
      <c r="D1220" t="s">
        <v>892</v>
      </c>
      <c r="E1220" t="s">
        <v>885</v>
      </c>
      <c r="F1220" t="s">
        <v>888</v>
      </c>
      <c r="G1220" t="str">
        <f>_xlfn.XLOOKUP(Orders_Raw!B1220,Customers_Raw!A:A,Customers_Raw!E:E)</f>
        <v>Consumer</v>
      </c>
    </row>
    <row r="1221" spans="1:7">
      <c r="A1221" t="s">
        <v>2115</v>
      </c>
      <c r="B1221" t="s">
        <v>104</v>
      </c>
      <c r="C1221" s="19">
        <v>45795</v>
      </c>
      <c r="D1221" t="s">
        <v>892</v>
      </c>
      <c r="E1221" t="s">
        <v>893</v>
      </c>
      <c r="F1221" t="s">
        <v>897</v>
      </c>
      <c r="G1221" t="str">
        <f>_xlfn.XLOOKUP(Orders_Raw!B1221,Customers_Raw!A:A,Customers_Raw!E:E)</f>
        <v>Consumer</v>
      </c>
    </row>
    <row r="1222" spans="1:7">
      <c r="A1222" t="s">
        <v>2116</v>
      </c>
      <c r="B1222" t="s">
        <v>425</v>
      </c>
      <c r="C1222" s="19">
        <v>45888</v>
      </c>
      <c r="D1222" t="s">
        <v>892</v>
      </c>
      <c r="E1222" t="s">
        <v>893</v>
      </c>
      <c r="F1222" t="s">
        <v>886</v>
      </c>
      <c r="G1222" t="str">
        <f>_xlfn.XLOOKUP(Orders_Raw!B1222,Customers_Raw!A:A,Customers_Raw!E:E)</f>
        <v>Consumer</v>
      </c>
    </row>
    <row r="1223" spans="1:7">
      <c r="A1223" t="s">
        <v>2117</v>
      </c>
      <c r="B1223" t="s">
        <v>298</v>
      </c>
      <c r="C1223" s="19">
        <v>45745</v>
      </c>
      <c r="D1223" t="s">
        <v>892</v>
      </c>
      <c r="E1223" t="s">
        <v>893</v>
      </c>
      <c r="F1223" t="s">
        <v>897</v>
      </c>
      <c r="G1223" t="str">
        <f>_xlfn.XLOOKUP(Orders_Raw!B1223,Customers_Raw!A:A,Customers_Raw!E:E)</f>
        <v>Consumer</v>
      </c>
    </row>
    <row r="1224" spans="1:7">
      <c r="A1224" t="s">
        <v>2118</v>
      </c>
      <c r="B1224" t="s">
        <v>336</v>
      </c>
      <c r="C1224" s="19">
        <v>45674</v>
      </c>
      <c r="D1224" t="s">
        <v>892</v>
      </c>
      <c r="E1224" t="s">
        <v>885</v>
      </c>
      <c r="F1224" t="s">
        <v>902</v>
      </c>
      <c r="G1224" t="str">
        <f>_xlfn.XLOOKUP(Orders_Raw!B1224,Customers_Raw!A:A,Customers_Raw!E:E)</f>
        <v>Small Business</v>
      </c>
    </row>
    <row r="1225" spans="1:7">
      <c r="A1225" t="s">
        <v>2119</v>
      </c>
      <c r="B1225" t="s">
        <v>389</v>
      </c>
      <c r="C1225" s="19">
        <v>45709</v>
      </c>
      <c r="D1225" t="s">
        <v>884</v>
      </c>
      <c r="E1225" t="s">
        <v>895</v>
      </c>
      <c r="F1225" t="s">
        <v>890</v>
      </c>
      <c r="G1225" t="str">
        <f>_xlfn.XLOOKUP(Orders_Raw!B1225,Customers_Raw!A:A,Customers_Raw!E:E)</f>
        <v>Consumer</v>
      </c>
    </row>
    <row r="1226" spans="1:7">
      <c r="A1226" t="s">
        <v>2120</v>
      </c>
      <c r="B1226" t="s">
        <v>181</v>
      </c>
      <c r="C1226" s="19">
        <v>45791</v>
      </c>
      <c r="D1226" t="s">
        <v>892</v>
      </c>
      <c r="E1226" t="s">
        <v>893</v>
      </c>
      <c r="F1226" t="s">
        <v>902</v>
      </c>
      <c r="G1226" t="str">
        <f>_xlfn.XLOOKUP(Orders_Raw!B1226,Customers_Raw!A:A,Customers_Raw!E:E)</f>
        <v>Consumer</v>
      </c>
    </row>
    <row r="1227" spans="1:7">
      <c r="A1227" t="s">
        <v>2121</v>
      </c>
      <c r="B1227" t="s">
        <v>447</v>
      </c>
      <c r="C1227" s="19">
        <v>45868</v>
      </c>
      <c r="D1227" t="s">
        <v>892</v>
      </c>
      <c r="E1227" t="s">
        <v>895</v>
      </c>
      <c r="F1227" t="s">
        <v>890</v>
      </c>
      <c r="G1227" t="str">
        <f>_xlfn.XLOOKUP(Orders_Raw!B1227,Customers_Raw!A:A,Customers_Raw!E:E)</f>
        <v>Consumer</v>
      </c>
    </row>
    <row r="1228" spans="1:7">
      <c r="A1228" t="s">
        <v>2122</v>
      </c>
      <c r="B1228" t="s">
        <v>777</v>
      </c>
      <c r="C1228" s="19">
        <v>45982</v>
      </c>
      <c r="D1228" t="s">
        <v>892</v>
      </c>
      <c r="E1228" t="s">
        <v>895</v>
      </c>
      <c r="F1228" t="s">
        <v>897</v>
      </c>
      <c r="G1228" t="str">
        <f>_xlfn.XLOOKUP(Orders_Raw!B1228,Customers_Raw!A:A,Customers_Raw!E:E)</f>
        <v>Consumer</v>
      </c>
    </row>
    <row r="1229" spans="1:7">
      <c r="A1229" t="s">
        <v>2123</v>
      </c>
      <c r="B1229" t="s">
        <v>153</v>
      </c>
      <c r="C1229" s="19">
        <v>45876</v>
      </c>
      <c r="D1229" t="s">
        <v>899</v>
      </c>
      <c r="E1229" t="s">
        <v>895</v>
      </c>
      <c r="F1229" t="s">
        <v>888</v>
      </c>
      <c r="G1229" t="str">
        <f>_xlfn.XLOOKUP(Orders_Raw!B1229,Customers_Raw!A:A,Customers_Raw!E:E)</f>
        <v>Consumer</v>
      </c>
    </row>
    <row r="1230" spans="1:7">
      <c r="A1230" t="s">
        <v>2124</v>
      </c>
      <c r="B1230" t="s">
        <v>332</v>
      </c>
      <c r="C1230" s="19">
        <v>45862</v>
      </c>
      <c r="D1230" t="s">
        <v>892</v>
      </c>
      <c r="E1230" t="s">
        <v>885</v>
      </c>
      <c r="F1230" t="s">
        <v>888</v>
      </c>
      <c r="G1230" t="str">
        <f>_xlfn.XLOOKUP(Orders_Raw!B1230,Customers_Raw!A:A,Customers_Raw!E:E)</f>
        <v>Consumer</v>
      </c>
    </row>
    <row r="1231" spans="1:7">
      <c r="A1231" t="s">
        <v>2125</v>
      </c>
      <c r="B1231" t="s">
        <v>386</v>
      </c>
      <c r="C1231" s="19">
        <v>45868</v>
      </c>
      <c r="D1231" t="s">
        <v>892</v>
      </c>
      <c r="E1231" t="s">
        <v>885</v>
      </c>
      <c r="F1231" t="s">
        <v>888</v>
      </c>
      <c r="G1231" t="str">
        <f>_xlfn.XLOOKUP(Orders_Raw!B1231,Customers_Raw!A:A,Customers_Raw!E:E)</f>
        <v>Corporate</v>
      </c>
    </row>
    <row r="1232" spans="1:7">
      <c r="A1232" t="s">
        <v>2126</v>
      </c>
      <c r="B1232" t="s">
        <v>418</v>
      </c>
      <c r="C1232" s="19">
        <v>45934</v>
      </c>
      <c r="D1232" t="s">
        <v>892</v>
      </c>
      <c r="E1232" t="s">
        <v>885</v>
      </c>
      <c r="F1232" t="s">
        <v>888</v>
      </c>
      <c r="G1232" t="str">
        <f>_xlfn.XLOOKUP(Orders_Raw!B1232,Customers_Raw!A:A,Customers_Raw!E:E)</f>
        <v>Consumer</v>
      </c>
    </row>
    <row r="1233" spans="1:7">
      <c r="A1233" t="s">
        <v>2127</v>
      </c>
      <c r="B1233" t="s">
        <v>725</v>
      </c>
      <c r="C1233" s="19">
        <v>45681</v>
      </c>
      <c r="D1233" t="s">
        <v>892</v>
      </c>
      <c r="E1233" t="s">
        <v>885</v>
      </c>
      <c r="F1233" t="s">
        <v>890</v>
      </c>
      <c r="G1233" t="str">
        <f>_xlfn.XLOOKUP(Orders_Raw!B1233,Customers_Raw!A:A,Customers_Raw!E:E)</f>
        <v>Consumer</v>
      </c>
    </row>
    <row r="1234" spans="1:7">
      <c r="A1234" t="s">
        <v>2128</v>
      </c>
      <c r="B1234" t="s">
        <v>400</v>
      </c>
      <c r="C1234" s="19">
        <v>45661</v>
      </c>
      <c r="D1234" t="s">
        <v>892</v>
      </c>
      <c r="E1234" t="s">
        <v>893</v>
      </c>
      <c r="F1234" t="s">
        <v>888</v>
      </c>
      <c r="G1234" t="str">
        <f>_xlfn.XLOOKUP(Orders_Raw!B1234,Customers_Raw!A:A,Customers_Raw!E:E)</f>
        <v>Small Business</v>
      </c>
    </row>
    <row r="1235" spans="1:7">
      <c r="A1235" t="s">
        <v>2129</v>
      </c>
      <c r="B1235" t="s">
        <v>456</v>
      </c>
      <c r="C1235" s="19">
        <v>45809</v>
      </c>
      <c r="D1235" t="s">
        <v>909</v>
      </c>
      <c r="E1235" t="s">
        <v>893</v>
      </c>
      <c r="F1235" t="s">
        <v>890</v>
      </c>
      <c r="G1235" t="str">
        <f>_xlfn.XLOOKUP(Orders_Raw!B1235,Customers_Raw!A:A,Customers_Raw!E:E)</f>
        <v>Corporate</v>
      </c>
    </row>
    <row r="1236" spans="1:7">
      <c r="A1236" t="s">
        <v>2130</v>
      </c>
      <c r="B1236" t="s">
        <v>377</v>
      </c>
      <c r="C1236" s="19">
        <v>45916</v>
      </c>
      <c r="D1236" t="s">
        <v>892</v>
      </c>
      <c r="E1236" t="s">
        <v>893</v>
      </c>
      <c r="F1236" t="s">
        <v>897</v>
      </c>
      <c r="G1236" t="str">
        <f>_xlfn.XLOOKUP(Orders_Raw!B1236,Customers_Raw!A:A,Customers_Raw!E:E)</f>
        <v>Consumer</v>
      </c>
    </row>
    <row r="1237" spans="1:7">
      <c r="A1237" t="s">
        <v>2131</v>
      </c>
      <c r="B1237" t="s">
        <v>595</v>
      </c>
      <c r="C1237" s="19">
        <v>45981</v>
      </c>
      <c r="D1237" t="s">
        <v>892</v>
      </c>
      <c r="E1237" t="s">
        <v>885</v>
      </c>
      <c r="F1237" t="s">
        <v>890</v>
      </c>
      <c r="G1237" t="str">
        <f>_xlfn.XLOOKUP(Orders_Raw!B1237,Customers_Raw!A:A,Customers_Raw!E:E)</f>
        <v>Corporate</v>
      </c>
    </row>
    <row r="1238" spans="1:7">
      <c r="A1238" t="s">
        <v>2132</v>
      </c>
      <c r="B1238" t="s">
        <v>474</v>
      </c>
      <c r="C1238" s="19">
        <v>46014</v>
      </c>
      <c r="D1238" t="s">
        <v>892</v>
      </c>
      <c r="E1238" t="s">
        <v>895</v>
      </c>
      <c r="F1238" t="s">
        <v>890</v>
      </c>
      <c r="G1238" t="str">
        <f>_xlfn.XLOOKUP(Orders_Raw!B1238,Customers_Raw!A:A,Customers_Raw!E:E)</f>
        <v>Consumer</v>
      </c>
    </row>
    <row r="1239" spans="1:7">
      <c r="A1239" t="s">
        <v>2133</v>
      </c>
      <c r="B1239" t="s">
        <v>614</v>
      </c>
      <c r="C1239" s="19">
        <v>45825</v>
      </c>
      <c r="D1239" t="s">
        <v>892</v>
      </c>
      <c r="E1239" t="s">
        <v>885</v>
      </c>
      <c r="F1239" t="s">
        <v>890</v>
      </c>
      <c r="G1239" t="str">
        <f>_xlfn.XLOOKUP(Orders_Raw!B1239,Customers_Raw!A:A,Customers_Raw!E:E)</f>
        <v>Corporate</v>
      </c>
    </row>
    <row r="1240" spans="1:7">
      <c r="A1240" t="s">
        <v>2134</v>
      </c>
      <c r="B1240" t="s">
        <v>522</v>
      </c>
      <c r="C1240" s="19">
        <v>45833</v>
      </c>
      <c r="D1240" t="s">
        <v>892</v>
      </c>
      <c r="E1240" t="s">
        <v>885</v>
      </c>
      <c r="F1240" t="s">
        <v>888</v>
      </c>
      <c r="G1240" t="str">
        <f>_xlfn.XLOOKUP(Orders_Raw!B1240,Customers_Raw!A:A,Customers_Raw!E:E)</f>
        <v>Corporate</v>
      </c>
    </row>
    <row r="1241" spans="1:7">
      <c r="A1241" t="s">
        <v>2135</v>
      </c>
      <c r="B1241" t="s">
        <v>462</v>
      </c>
      <c r="C1241" s="19">
        <v>45967</v>
      </c>
      <c r="D1241" t="s">
        <v>892</v>
      </c>
      <c r="E1241" t="s">
        <v>893</v>
      </c>
      <c r="F1241" t="s">
        <v>886</v>
      </c>
      <c r="G1241" t="str">
        <f>_xlfn.XLOOKUP(Orders_Raw!B1241,Customers_Raw!A:A,Customers_Raw!E:E)</f>
        <v>Consumer</v>
      </c>
    </row>
    <row r="1242" spans="1:7">
      <c r="A1242" t="s">
        <v>2136</v>
      </c>
      <c r="B1242" t="s">
        <v>140</v>
      </c>
      <c r="C1242" s="19">
        <v>45948</v>
      </c>
      <c r="D1242" t="s">
        <v>892</v>
      </c>
      <c r="E1242" t="s">
        <v>893</v>
      </c>
      <c r="F1242" t="s">
        <v>902</v>
      </c>
      <c r="G1242" t="str">
        <f>_xlfn.XLOOKUP(Orders_Raw!B1242,Customers_Raw!A:A,Customers_Raw!E:E)</f>
        <v>Corporate</v>
      </c>
    </row>
    <row r="1243" spans="1:7">
      <c r="A1243" t="s">
        <v>2137</v>
      </c>
      <c r="B1243" t="s">
        <v>576</v>
      </c>
      <c r="C1243" s="19">
        <v>45713</v>
      </c>
      <c r="D1243" t="s">
        <v>892</v>
      </c>
      <c r="E1243" t="s">
        <v>885</v>
      </c>
      <c r="F1243" t="s">
        <v>890</v>
      </c>
      <c r="G1243" t="str">
        <f>_xlfn.XLOOKUP(Orders_Raw!B1243,Customers_Raw!A:A,Customers_Raw!E:E)</f>
        <v>Corporate</v>
      </c>
    </row>
    <row r="1244" spans="1:7">
      <c r="A1244" t="s">
        <v>2138</v>
      </c>
      <c r="B1244" t="s">
        <v>758</v>
      </c>
      <c r="C1244" s="19">
        <v>45765</v>
      </c>
      <c r="D1244" t="s">
        <v>892</v>
      </c>
      <c r="E1244" t="s">
        <v>885</v>
      </c>
      <c r="F1244" t="s">
        <v>897</v>
      </c>
      <c r="G1244" t="str">
        <f>_xlfn.XLOOKUP(Orders_Raw!B1244,Customers_Raw!A:A,Customers_Raw!E:E)</f>
        <v>Corporate</v>
      </c>
    </row>
    <row r="1245" spans="1:7">
      <c r="A1245" t="s">
        <v>2139</v>
      </c>
      <c r="B1245" t="s">
        <v>793</v>
      </c>
      <c r="C1245" s="19">
        <v>45953</v>
      </c>
      <c r="D1245" t="s">
        <v>892</v>
      </c>
      <c r="E1245" t="s">
        <v>893</v>
      </c>
      <c r="F1245" t="s">
        <v>897</v>
      </c>
      <c r="G1245" t="str">
        <f>_xlfn.XLOOKUP(Orders_Raw!B1245,Customers_Raw!A:A,Customers_Raw!E:E)</f>
        <v>Corporate</v>
      </c>
    </row>
    <row r="1246" spans="1:7">
      <c r="A1246" t="s">
        <v>2140</v>
      </c>
      <c r="B1246" t="s">
        <v>200</v>
      </c>
      <c r="C1246" s="19">
        <v>45981</v>
      </c>
      <c r="D1246" t="s">
        <v>884</v>
      </c>
      <c r="E1246" t="s">
        <v>885</v>
      </c>
      <c r="F1246" t="s">
        <v>888</v>
      </c>
      <c r="G1246" t="str">
        <f>_xlfn.XLOOKUP(Orders_Raw!B1246,Customers_Raw!A:A,Customers_Raw!E:E)</f>
        <v>Consumer</v>
      </c>
    </row>
    <row r="1247" spans="1:7">
      <c r="A1247" t="s">
        <v>2141</v>
      </c>
      <c r="B1247" t="s">
        <v>150</v>
      </c>
      <c r="C1247" s="19">
        <v>45959</v>
      </c>
      <c r="D1247" t="s">
        <v>892</v>
      </c>
      <c r="E1247" t="s">
        <v>885</v>
      </c>
      <c r="F1247" t="s">
        <v>897</v>
      </c>
      <c r="G1247" t="str">
        <f>_xlfn.XLOOKUP(Orders_Raw!B1247,Customers_Raw!A:A,Customers_Raw!E:E)</f>
        <v>Corporate</v>
      </c>
    </row>
    <row r="1248" spans="1:7">
      <c r="A1248" t="s">
        <v>2142</v>
      </c>
      <c r="B1248" t="s">
        <v>592</v>
      </c>
      <c r="C1248" s="19">
        <v>45991</v>
      </c>
      <c r="D1248" t="s">
        <v>892</v>
      </c>
      <c r="E1248" t="s">
        <v>893</v>
      </c>
      <c r="F1248" t="s">
        <v>890</v>
      </c>
      <c r="G1248" t="str">
        <f>_xlfn.XLOOKUP(Orders_Raw!B1248,Customers_Raw!A:A,Customers_Raw!E:E)</f>
        <v>Small Business</v>
      </c>
    </row>
    <row r="1249" spans="1:7">
      <c r="A1249" t="s">
        <v>2143</v>
      </c>
      <c r="B1249" t="s">
        <v>844</v>
      </c>
      <c r="C1249" s="19">
        <v>45798</v>
      </c>
      <c r="D1249" t="s">
        <v>909</v>
      </c>
      <c r="E1249" t="s">
        <v>885</v>
      </c>
      <c r="F1249" t="s">
        <v>888</v>
      </c>
      <c r="G1249" t="str">
        <f>_xlfn.XLOOKUP(Orders_Raw!B1249,Customers_Raw!A:A,Customers_Raw!E:E)</f>
        <v>Consumer</v>
      </c>
    </row>
    <row r="1250" spans="1:7">
      <c r="A1250" t="s">
        <v>2144</v>
      </c>
      <c r="B1250" t="s">
        <v>474</v>
      </c>
      <c r="C1250" s="19">
        <v>45812</v>
      </c>
      <c r="D1250" t="s">
        <v>892</v>
      </c>
      <c r="E1250" t="s">
        <v>885</v>
      </c>
      <c r="F1250" t="s">
        <v>888</v>
      </c>
      <c r="G1250" t="str">
        <f>_xlfn.XLOOKUP(Orders_Raw!B1250,Customers_Raw!A:A,Customers_Raw!E:E)</f>
        <v>Consumer</v>
      </c>
    </row>
    <row r="1251" spans="1:7">
      <c r="A1251" t="s">
        <v>2145</v>
      </c>
      <c r="B1251" t="s">
        <v>114</v>
      </c>
      <c r="C1251" s="19">
        <v>45919</v>
      </c>
      <c r="D1251" t="s">
        <v>884</v>
      </c>
      <c r="E1251" t="s">
        <v>893</v>
      </c>
      <c r="F1251" t="s">
        <v>890</v>
      </c>
      <c r="G1251" t="str">
        <f>_xlfn.XLOOKUP(Orders_Raw!B1251,Customers_Raw!A:A,Customers_Raw!E:E)</f>
        <v>Corporate</v>
      </c>
    </row>
    <row r="1252" spans="1:7">
      <c r="A1252" t="s">
        <v>2146</v>
      </c>
      <c r="B1252" t="s">
        <v>585</v>
      </c>
      <c r="C1252" s="19">
        <v>45930</v>
      </c>
      <c r="D1252" t="s">
        <v>899</v>
      </c>
      <c r="E1252" t="s">
        <v>895</v>
      </c>
      <c r="F1252" t="s">
        <v>897</v>
      </c>
      <c r="G1252" t="str">
        <f>_xlfn.XLOOKUP(Orders_Raw!B1252,Customers_Raw!A:A,Customers_Raw!E:E)</f>
        <v>Consumer</v>
      </c>
    </row>
    <row r="1253" spans="1:7">
      <c r="A1253" t="s">
        <v>2147</v>
      </c>
      <c r="B1253" t="s">
        <v>837</v>
      </c>
      <c r="C1253" s="19">
        <v>45889</v>
      </c>
      <c r="D1253" t="s">
        <v>909</v>
      </c>
      <c r="E1253" t="s">
        <v>895</v>
      </c>
      <c r="F1253" t="s">
        <v>888</v>
      </c>
      <c r="G1253" t="str">
        <f>_xlfn.XLOOKUP(Orders_Raw!B1253,Customers_Raw!A:A,Customers_Raw!E:E)</f>
        <v>Consumer</v>
      </c>
    </row>
    <row r="1254" spans="1:7">
      <c r="A1254" t="s">
        <v>2148</v>
      </c>
      <c r="B1254" t="s">
        <v>746</v>
      </c>
      <c r="C1254" s="19">
        <v>45898</v>
      </c>
      <c r="D1254" t="s">
        <v>884</v>
      </c>
      <c r="E1254" t="s">
        <v>885</v>
      </c>
      <c r="F1254" t="s">
        <v>890</v>
      </c>
      <c r="G1254" t="str">
        <f>_xlfn.XLOOKUP(Orders_Raw!B1254,Customers_Raw!A:A,Customers_Raw!E:E)</f>
        <v>Small Business</v>
      </c>
    </row>
    <row r="1255" spans="1:7">
      <c r="A1255" t="s">
        <v>2149</v>
      </c>
      <c r="B1255" t="s">
        <v>173</v>
      </c>
      <c r="C1255" s="19">
        <v>46012</v>
      </c>
      <c r="D1255" t="s">
        <v>892</v>
      </c>
      <c r="E1255" t="s">
        <v>885</v>
      </c>
      <c r="F1255" t="s">
        <v>888</v>
      </c>
      <c r="G1255" t="str">
        <f>_xlfn.XLOOKUP(Orders_Raw!B1255,Customers_Raw!A:A,Customers_Raw!E:E)</f>
        <v>Consumer</v>
      </c>
    </row>
    <row r="1256" spans="1:7">
      <c r="A1256" t="s">
        <v>2150</v>
      </c>
      <c r="B1256" t="s">
        <v>860</v>
      </c>
      <c r="C1256" s="19">
        <v>45994</v>
      </c>
      <c r="D1256" t="s">
        <v>892</v>
      </c>
      <c r="E1256" t="s">
        <v>885</v>
      </c>
      <c r="F1256" t="s">
        <v>886</v>
      </c>
      <c r="G1256" t="str">
        <f>_xlfn.XLOOKUP(Orders_Raw!B1256,Customers_Raw!A:A,Customers_Raw!E:E)</f>
        <v>Consumer</v>
      </c>
    </row>
    <row r="1257" spans="1:7">
      <c r="A1257" t="s">
        <v>2151</v>
      </c>
      <c r="B1257" t="s">
        <v>505</v>
      </c>
      <c r="C1257" s="19">
        <v>45915</v>
      </c>
      <c r="D1257" t="s">
        <v>892</v>
      </c>
      <c r="E1257" t="s">
        <v>885</v>
      </c>
      <c r="F1257" t="s">
        <v>886</v>
      </c>
      <c r="G1257" t="str">
        <f>_xlfn.XLOOKUP(Orders_Raw!B1257,Customers_Raw!A:A,Customers_Raw!E:E)</f>
        <v>Corporate</v>
      </c>
    </row>
    <row r="1258" spans="1:7">
      <c r="A1258" t="s">
        <v>2152</v>
      </c>
      <c r="B1258" t="s">
        <v>421</v>
      </c>
      <c r="C1258" s="19">
        <v>45906</v>
      </c>
      <c r="D1258" t="s">
        <v>892</v>
      </c>
      <c r="E1258" t="s">
        <v>893</v>
      </c>
      <c r="F1258" t="s">
        <v>897</v>
      </c>
      <c r="G1258" t="str">
        <f>_xlfn.XLOOKUP(Orders_Raw!B1258,Customers_Raw!A:A,Customers_Raw!E:E)</f>
        <v>Corporate</v>
      </c>
    </row>
    <row r="1259" spans="1:7">
      <c r="A1259" t="s">
        <v>2153</v>
      </c>
      <c r="B1259" t="s">
        <v>126</v>
      </c>
      <c r="C1259" s="19">
        <v>45734</v>
      </c>
      <c r="D1259" t="s">
        <v>892</v>
      </c>
      <c r="E1259" t="s">
        <v>893</v>
      </c>
      <c r="F1259" t="s">
        <v>888</v>
      </c>
      <c r="G1259" t="str">
        <f>_xlfn.XLOOKUP(Orders_Raw!B1259,Customers_Raw!A:A,Customers_Raw!E:E)</f>
        <v>Consumer</v>
      </c>
    </row>
    <row r="1260" spans="1:7">
      <c r="A1260" t="s">
        <v>2154</v>
      </c>
      <c r="B1260" t="s">
        <v>588</v>
      </c>
      <c r="C1260" s="19">
        <v>45837</v>
      </c>
      <c r="D1260" t="s">
        <v>884</v>
      </c>
      <c r="E1260" t="s">
        <v>893</v>
      </c>
      <c r="F1260" t="s">
        <v>897</v>
      </c>
      <c r="G1260" t="str">
        <f>_xlfn.XLOOKUP(Orders_Raw!B1260,Customers_Raw!A:A,Customers_Raw!E:E)</f>
        <v>Small Business</v>
      </c>
    </row>
    <row r="1261" spans="1:7">
      <c r="A1261" t="s">
        <v>2155</v>
      </c>
      <c r="B1261" t="s">
        <v>219</v>
      </c>
      <c r="C1261" s="19">
        <v>45723</v>
      </c>
      <c r="D1261" t="s">
        <v>892</v>
      </c>
      <c r="E1261" t="s">
        <v>885</v>
      </c>
      <c r="F1261" t="s">
        <v>888</v>
      </c>
      <c r="G1261" t="str">
        <f>_xlfn.XLOOKUP(Orders_Raw!B1261,Customers_Raw!A:A,Customers_Raw!E:E)</f>
        <v>Corporate</v>
      </c>
    </row>
    <row r="1262" spans="1:7">
      <c r="A1262" t="s">
        <v>2156</v>
      </c>
      <c r="B1262" t="s">
        <v>354</v>
      </c>
      <c r="C1262" s="19">
        <v>45965</v>
      </c>
      <c r="D1262" t="s">
        <v>909</v>
      </c>
      <c r="E1262" t="s">
        <v>885</v>
      </c>
      <c r="F1262" t="s">
        <v>890</v>
      </c>
      <c r="G1262" t="str">
        <f>_xlfn.XLOOKUP(Orders_Raw!B1262,Customers_Raw!A:A,Customers_Raw!E:E)</f>
        <v>Consumer</v>
      </c>
    </row>
    <row r="1263" spans="1:7">
      <c r="A1263" t="s">
        <v>2157</v>
      </c>
      <c r="B1263" t="s">
        <v>190</v>
      </c>
      <c r="C1263" s="19">
        <v>46005</v>
      </c>
      <c r="D1263" t="s">
        <v>884</v>
      </c>
      <c r="E1263" t="s">
        <v>893</v>
      </c>
      <c r="F1263" t="s">
        <v>888</v>
      </c>
      <c r="G1263" t="str">
        <f>_xlfn.XLOOKUP(Orders_Raw!B1263,Customers_Raw!A:A,Customers_Raw!E:E)</f>
        <v>Corporate</v>
      </c>
    </row>
    <row r="1264" spans="1:7">
      <c r="A1264" t="s">
        <v>2158</v>
      </c>
      <c r="B1264" t="s">
        <v>841</v>
      </c>
      <c r="C1264" s="19">
        <v>45828</v>
      </c>
      <c r="D1264" t="s">
        <v>884</v>
      </c>
      <c r="E1264" t="s">
        <v>885</v>
      </c>
      <c r="F1264" t="s">
        <v>888</v>
      </c>
      <c r="G1264" t="str">
        <f>_xlfn.XLOOKUP(Orders_Raw!B1264,Customers_Raw!A:A,Customers_Raw!E:E)</f>
        <v>Corporate</v>
      </c>
    </row>
    <row r="1265" spans="1:7">
      <c r="A1265" t="s">
        <v>2159</v>
      </c>
      <c r="B1265" t="s">
        <v>132</v>
      </c>
      <c r="C1265" s="19">
        <v>45679</v>
      </c>
      <c r="D1265" t="s">
        <v>892</v>
      </c>
      <c r="E1265" t="s">
        <v>893</v>
      </c>
      <c r="F1265" t="s">
        <v>897</v>
      </c>
      <c r="G1265" t="str">
        <f>_xlfn.XLOOKUP(Orders_Raw!B1265,Customers_Raw!A:A,Customers_Raw!E:E)</f>
        <v>Small Business</v>
      </c>
    </row>
    <row r="1266" spans="1:7">
      <c r="A1266" t="s">
        <v>2160</v>
      </c>
      <c r="B1266" t="s">
        <v>93</v>
      </c>
      <c r="C1266" s="19">
        <v>45764</v>
      </c>
      <c r="D1266" t="s">
        <v>909</v>
      </c>
      <c r="E1266" t="s">
        <v>893</v>
      </c>
      <c r="F1266" t="s">
        <v>902</v>
      </c>
      <c r="G1266" t="str">
        <f>_xlfn.XLOOKUP(Orders_Raw!B1266,Customers_Raw!A:A,Customers_Raw!E:E)</f>
        <v>Consumer</v>
      </c>
    </row>
    <row r="1267" spans="1:7">
      <c r="A1267" t="s">
        <v>2161</v>
      </c>
      <c r="B1267" t="s">
        <v>811</v>
      </c>
      <c r="C1267" s="19">
        <v>45980</v>
      </c>
      <c r="D1267" t="s">
        <v>884</v>
      </c>
      <c r="E1267" t="s">
        <v>893</v>
      </c>
      <c r="F1267" t="s">
        <v>886</v>
      </c>
      <c r="G1267" t="str">
        <f>_xlfn.XLOOKUP(Orders_Raw!B1267,Customers_Raw!A:A,Customers_Raw!E:E)</f>
        <v>Corporate</v>
      </c>
    </row>
    <row r="1268" spans="1:7">
      <c r="A1268" t="s">
        <v>2162</v>
      </c>
      <c r="B1268" t="s">
        <v>112</v>
      </c>
      <c r="C1268" s="19">
        <v>45884</v>
      </c>
      <c r="D1268" t="s">
        <v>892</v>
      </c>
      <c r="E1268" t="s">
        <v>893</v>
      </c>
      <c r="F1268" t="s">
        <v>890</v>
      </c>
      <c r="G1268" t="str">
        <f>_xlfn.XLOOKUP(Orders_Raw!B1268,Customers_Raw!A:A,Customers_Raw!E:E)</f>
        <v>Consumer</v>
      </c>
    </row>
    <row r="1269" spans="1:7">
      <c r="A1269" t="s">
        <v>2163</v>
      </c>
      <c r="B1269" t="s">
        <v>665</v>
      </c>
      <c r="C1269" s="19">
        <v>45873</v>
      </c>
      <c r="D1269" t="s">
        <v>892</v>
      </c>
      <c r="E1269" t="s">
        <v>893</v>
      </c>
      <c r="F1269" t="s">
        <v>890</v>
      </c>
      <c r="G1269" t="str">
        <f>_xlfn.XLOOKUP(Orders_Raw!B1269,Customers_Raw!A:A,Customers_Raw!E:E)</f>
        <v>Small Business</v>
      </c>
    </row>
    <row r="1270" spans="1:7">
      <c r="A1270" t="s">
        <v>2164</v>
      </c>
      <c r="B1270" t="s">
        <v>39</v>
      </c>
      <c r="C1270" s="19">
        <v>45726</v>
      </c>
      <c r="D1270" t="s">
        <v>909</v>
      </c>
      <c r="E1270" t="s">
        <v>885</v>
      </c>
      <c r="F1270" t="s">
        <v>890</v>
      </c>
      <c r="G1270" t="str">
        <f>_xlfn.XLOOKUP(Orders_Raw!B1270,Customers_Raw!A:A,Customers_Raw!E:E)</f>
        <v>Consumer</v>
      </c>
    </row>
    <row r="1271" spans="1:7">
      <c r="A1271" t="s">
        <v>2165</v>
      </c>
      <c r="B1271" t="s">
        <v>87</v>
      </c>
      <c r="C1271" s="19">
        <v>45741</v>
      </c>
      <c r="D1271" t="s">
        <v>884</v>
      </c>
      <c r="E1271" t="s">
        <v>885</v>
      </c>
      <c r="F1271" t="s">
        <v>886</v>
      </c>
      <c r="G1271" t="str">
        <f>_xlfn.XLOOKUP(Orders_Raw!B1271,Customers_Raw!A:A,Customers_Raw!E:E)</f>
        <v>Consumer</v>
      </c>
    </row>
    <row r="1272" spans="1:7">
      <c r="A1272" t="s">
        <v>2166</v>
      </c>
      <c r="B1272" t="s">
        <v>204</v>
      </c>
      <c r="C1272" s="19">
        <v>45760</v>
      </c>
      <c r="D1272" t="s">
        <v>892</v>
      </c>
      <c r="E1272" t="s">
        <v>893</v>
      </c>
      <c r="F1272" t="s">
        <v>897</v>
      </c>
      <c r="G1272" t="str">
        <f>_xlfn.XLOOKUP(Orders_Raw!B1272,Customers_Raw!A:A,Customers_Raw!E:E)</f>
        <v>Consumer</v>
      </c>
    </row>
    <row r="1273" spans="1:7">
      <c r="A1273" t="s">
        <v>2167</v>
      </c>
      <c r="B1273" t="s">
        <v>177</v>
      </c>
      <c r="C1273" s="19">
        <v>45696</v>
      </c>
      <c r="D1273" t="s">
        <v>892</v>
      </c>
      <c r="E1273" t="s">
        <v>885</v>
      </c>
      <c r="F1273" t="s">
        <v>902</v>
      </c>
      <c r="G1273" t="str">
        <f>_xlfn.XLOOKUP(Orders_Raw!B1273,Customers_Raw!A:A,Customers_Raw!E:E)</f>
        <v>Corporate</v>
      </c>
    </row>
    <row r="1274" spans="1:7">
      <c r="A1274" t="s">
        <v>2168</v>
      </c>
      <c r="B1274" t="s">
        <v>784</v>
      </c>
      <c r="C1274" s="19">
        <v>45670</v>
      </c>
      <c r="D1274" t="s">
        <v>892</v>
      </c>
      <c r="E1274" t="s">
        <v>893</v>
      </c>
      <c r="F1274" t="s">
        <v>888</v>
      </c>
      <c r="G1274" t="str">
        <f>_xlfn.XLOOKUP(Orders_Raw!B1274,Customers_Raw!A:A,Customers_Raw!E:E)</f>
        <v>Consumer</v>
      </c>
    </row>
    <row r="1275" spans="1:7">
      <c r="A1275" t="s">
        <v>2169</v>
      </c>
      <c r="B1275" t="s">
        <v>400</v>
      </c>
      <c r="C1275" s="19">
        <v>45954</v>
      </c>
      <c r="D1275" t="s">
        <v>892</v>
      </c>
      <c r="E1275" t="s">
        <v>893</v>
      </c>
      <c r="F1275" t="s">
        <v>886</v>
      </c>
      <c r="G1275" t="str">
        <f>_xlfn.XLOOKUP(Orders_Raw!B1275,Customers_Raw!A:A,Customers_Raw!E:E)</f>
        <v>Small Business</v>
      </c>
    </row>
    <row r="1276" spans="1:7">
      <c r="A1276" t="s">
        <v>2170</v>
      </c>
      <c r="B1276" t="s">
        <v>560</v>
      </c>
      <c r="C1276" s="19">
        <v>45970</v>
      </c>
      <c r="D1276" t="s">
        <v>909</v>
      </c>
      <c r="E1276" t="s">
        <v>895</v>
      </c>
      <c r="F1276" t="s">
        <v>897</v>
      </c>
      <c r="G1276" t="str">
        <f>_xlfn.XLOOKUP(Orders_Raw!B1276,Customers_Raw!A:A,Customers_Raw!E:E)</f>
        <v>Corporate</v>
      </c>
    </row>
    <row r="1277" spans="1:7">
      <c r="A1277" t="s">
        <v>2171</v>
      </c>
      <c r="B1277" t="s">
        <v>314</v>
      </c>
      <c r="C1277" s="19">
        <v>45838</v>
      </c>
      <c r="D1277" t="s">
        <v>899</v>
      </c>
      <c r="E1277" t="s">
        <v>895</v>
      </c>
      <c r="F1277" t="s">
        <v>902</v>
      </c>
      <c r="G1277" t="str">
        <f>_xlfn.XLOOKUP(Orders_Raw!B1277,Customers_Raw!A:A,Customers_Raw!E:E)</f>
        <v>Consumer</v>
      </c>
    </row>
    <row r="1278" spans="1:7">
      <c r="A1278" t="s">
        <v>2172</v>
      </c>
      <c r="B1278" t="s">
        <v>619</v>
      </c>
      <c r="C1278" s="19">
        <v>45925</v>
      </c>
      <c r="D1278" t="s">
        <v>892</v>
      </c>
      <c r="E1278" t="s">
        <v>885</v>
      </c>
      <c r="F1278" t="s">
        <v>897</v>
      </c>
      <c r="G1278" t="str">
        <f>_xlfn.XLOOKUP(Orders_Raw!B1278,Customers_Raw!A:A,Customers_Raw!E:E)</f>
        <v>Consumer</v>
      </c>
    </row>
    <row r="1279" spans="1:7">
      <c r="A1279" t="s">
        <v>2173</v>
      </c>
      <c r="B1279" t="s">
        <v>607</v>
      </c>
      <c r="C1279" s="19">
        <v>45670</v>
      </c>
      <c r="D1279" t="s">
        <v>892</v>
      </c>
      <c r="E1279" t="s">
        <v>895</v>
      </c>
      <c r="F1279" t="s">
        <v>897</v>
      </c>
      <c r="G1279" t="str">
        <f>_xlfn.XLOOKUP(Orders_Raw!B1279,Customers_Raw!A:A,Customers_Raw!E:E)</f>
        <v>Consumer</v>
      </c>
    </row>
    <row r="1280" spans="1:7">
      <c r="A1280" t="s">
        <v>2174</v>
      </c>
      <c r="B1280" t="s">
        <v>731</v>
      </c>
      <c r="C1280" s="19">
        <v>45777</v>
      </c>
      <c r="D1280" t="s">
        <v>892</v>
      </c>
      <c r="E1280" t="s">
        <v>893</v>
      </c>
      <c r="F1280" t="s">
        <v>897</v>
      </c>
      <c r="G1280" t="str">
        <f>_xlfn.XLOOKUP(Orders_Raw!B1280,Customers_Raw!A:A,Customers_Raw!E:E)</f>
        <v>Consumer</v>
      </c>
    </row>
    <row r="1281" spans="1:7">
      <c r="A1281" t="s">
        <v>2175</v>
      </c>
      <c r="B1281" t="s">
        <v>77</v>
      </c>
      <c r="C1281" s="19">
        <v>46010</v>
      </c>
      <c r="D1281" t="s">
        <v>892</v>
      </c>
      <c r="E1281" t="s">
        <v>893</v>
      </c>
      <c r="F1281" t="s">
        <v>897</v>
      </c>
      <c r="G1281" t="str">
        <f>_xlfn.XLOOKUP(Orders_Raw!B1281,Customers_Raw!A:A,Customers_Raw!E:E)</f>
        <v>Consumer</v>
      </c>
    </row>
    <row r="1282" spans="1:7">
      <c r="A1282" t="s">
        <v>2176</v>
      </c>
      <c r="B1282" t="s">
        <v>606</v>
      </c>
      <c r="C1282" s="19">
        <v>45714</v>
      </c>
      <c r="D1282" t="s">
        <v>892</v>
      </c>
      <c r="E1282" t="s">
        <v>885</v>
      </c>
      <c r="F1282" t="s">
        <v>888</v>
      </c>
      <c r="G1282" t="str">
        <f>_xlfn.XLOOKUP(Orders_Raw!B1282,Customers_Raw!A:A,Customers_Raw!E:E)</f>
        <v>Consumer</v>
      </c>
    </row>
    <row r="1283" spans="1:7">
      <c r="A1283" t="s">
        <v>2177</v>
      </c>
      <c r="B1283" t="s">
        <v>34</v>
      </c>
      <c r="C1283" s="19">
        <v>45697</v>
      </c>
      <c r="D1283" t="s">
        <v>892</v>
      </c>
      <c r="E1283" t="s">
        <v>895</v>
      </c>
      <c r="F1283" t="s">
        <v>890</v>
      </c>
      <c r="G1283" t="str">
        <f>_xlfn.XLOOKUP(Orders_Raw!B1283,Customers_Raw!A:A,Customers_Raw!E:E)</f>
        <v>Consumer</v>
      </c>
    </row>
    <row r="1284" spans="1:7">
      <c r="A1284" t="s">
        <v>2178</v>
      </c>
      <c r="B1284" t="s">
        <v>514</v>
      </c>
      <c r="C1284" s="19">
        <v>45993</v>
      </c>
      <c r="D1284" t="s">
        <v>892</v>
      </c>
      <c r="E1284" t="s">
        <v>885</v>
      </c>
      <c r="F1284" t="s">
        <v>890</v>
      </c>
      <c r="G1284" t="str">
        <f>_xlfn.XLOOKUP(Orders_Raw!B1284,Customers_Raw!A:A,Customers_Raw!E:E)</f>
        <v>Consumer</v>
      </c>
    </row>
    <row r="1285" spans="1:7">
      <c r="A1285" t="s">
        <v>2179</v>
      </c>
      <c r="B1285" t="s">
        <v>196</v>
      </c>
      <c r="C1285" s="19">
        <v>45785</v>
      </c>
      <c r="D1285" t="s">
        <v>892</v>
      </c>
      <c r="E1285" t="s">
        <v>895</v>
      </c>
      <c r="F1285" t="s">
        <v>888</v>
      </c>
      <c r="G1285" t="str">
        <f>_xlfn.XLOOKUP(Orders_Raw!B1285,Customers_Raw!A:A,Customers_Raw!E:E)</f>
        <v>Consumer</v>
      </c>
    </row>
    <row r="1286" spans="1:7">
      <c r="A1286" t="s">
        <v>2180</v>
      </c>
      <c r="B1286" t="s">
        <v>350</v>
      </c>
      <c r="C1286" s="19">
        <v>45830</v>
      </c>
      <c r="D1286" t="s">
        <v>892</v>
      </c>
      <c r="E1286" t="s">
        <v>885</v>
      </c>
      <c r="F1286" t="s">
        <v>897</v>
      </c>
      <c r="G1286" t="str">
        <f>_xlfn.XLOOKUP(Orders_Raw!B1286,Customers_Raw!A:A,Customers_Raw!E:E)</f>
        <v>Consumer</v>
      </c>
    </row>
    <row r="1287" spans="1:7">
      <c r="A1287" t="s">
        <v>2181</v>
      </c>
      <c r="B1287" t="s">
        <v>707</v>
      </c>
      <c r="C1287" s="19">
        <v>45692</v>
      </c>
      <c r="D1287" t="s">
        <v>892</v>
      </c>
      <c r="E1287" t="s">
        <v>893</v>
      </c>
      <c r="F1287" t="s">
        <v>890</v>
      </c>
      <c r="G1287" t="str">
        <f>_xlfn.XLOOKUP(Orders_Raw!B1287,Customers_Raw!A:A,Customers_Raw!E:E)</f>
        <v>Consumer</v>
      </c>
    </row>
    <row r="1288" spans="1:7">
      <c r="A1288" t="s">
        <v>2182</v>
      </c>
      <c r="B1288" t="s">
        <v>354</v>
      </c>
      <c r="C1288" s="19">
        <v>45916</v>
      </c>
      <c r="D1288" t="s">
        <v>892</v>
      </c>
      <c r="E1288" t="s">
        <v>885</v>
      </c>
      <c r="F1288" t="s">
        <v>890</v>
      </c>
      <c r="G1288" t="str">
        <f>_xlfn.XLOOKUP(Orders_Raw!B1288,Customers_Raw!A:A,Customers_Raw!E:E)</f>
        <v>Consumer</v>
      </c>
    </row>
    <row r="1289" spans="1:7">
      <c r="A1289" t="s">
        <v>2183</v>
      </c>
      <c r="B1289" t="s">
        <v>747</v>
      </c>
      <c r="C1289" s="19">
        <v>45662</v>
      </c>
      <c r="D1289" t="s">
        <v>892</v>
      </c>
      <c r="E1289" t="s">
        <v>885</v>
      </c>
      <c r="F1289" t="s">
        <v>888</v>
      </c>
      <c r="G1289" t="str">
        <f>_xlfn.XLOOKUP(Orders_Raw!B1289,Customers_Raw!A:A,Customers_Raw!E:E)</f>
        <v>Consumer</v>
      </c>
    </row>
    <row r="1290" spans="1:7">
      <c r="A1290" t="s">
        <v>2184</v>
      </c>
      <c r="B1290" t="s">
        <v>458</v>
      </c>
      <c r="C1290" s="19">
        <v>45875</v>
      </c>
      <c r="D1290" t="s">
        <v>892</v>
      </c>
      <c r="E1290" t="s">
        <v>885</v>
      </c>
      <c r="F1290" t="s">
        <v>897</v>
      </c>
      <c r="G1290" t="str">
        <f>_xlfn.XLOOKUP(Orders_Raw!B1290,Customers_Raw!A:A,Customers_Raw!E:E)</f>
        <v>Small Business</v>
      </c>
    </row>
    <row r="1291" spans="1:7">
      <c r="A1291" t="s">
        <v>2185</v>
      </c>
      <c r="B1291" t="s">
        <v>669</v>
      </c>
      <c r="C1291" s="19">
        <v>45668</v>
      </c>
      <c r="D1291" t="s">
        <v>909</v>
      </c>
      <c r="E1291" t="s">
        <v>885</v>
      </c>
      <c r="F1291" t="s">
        <v>890</v>
      </c>
      <c r="G1291" t="str">
        <f>_xlfn.XLOOKUP(Orders_Raw!B1291,Customers_Raw!A:A,Customers_Raw!E:E)</f>
        <v>Corporate</v>
      </c>
    </row>
    <row r="1292" spans="1:7">
      <c r="A1292" t="s">
        <v>2186</v>
      </c>
      <c r="B1292" t="s">
        <v>253</v>
      </c>
      <c r="C1292" s="19">
        <v>45984</v>
      </c>
      <c r="D1292" t="s">
        <v>884</v>
      </c>
      <c r="E1292" t="s">
        <v>885</v>
      </c>
      <c r="F1292" t="s">
        <v>890</v>
      </c>
      <c r="G1292" t="str">
        <f>_xlfn.XLOOKUP(Orders_Raw!B1292,Customers_Raw!A:A,Customers_Raw!E:E)</f>
        <v>Corporate</v>
      </c>
    </row>
    <row r="1293" spans="1:7">
      <c r="A1293" t="s">
        <v>2187</v>
      </c>
      <c r="B1293" t="s">
        <v>423</v>
      </c>
      <c r="C1293" s="19">
        <v>45774</v>
      </c>
      <c r="D1293" t="s">
        <v>909</v>
      </c>
      <c r="E1293" t="s">
        <v>893</v>
      </c>
      <c r="F1293" t="s">
        <v>890</v>
      </c>
      <c r="G1293" t="str">
        <f>_xlfn.XLOOKUP(Orders_Raw!B1293,Customers_Raw!A:A,Customers_Raw!E:E)</f>
        <v>Consumer</v>
      </c>
    </row>
    <row r="1294" spans="1:7">
      <c r="A1294" t="s">
        <v>2188</v>
      </c>
      <c r="B1294" t="s">
        <v>581</v>
      </c>
      <c r="C1294" s="19">
        <v>45841</v>
      </c>
      <c r="D1294" t="s">
        <v>909</v>
      </c>
      <c r="E1294" t="s">
        <v>893</v>
      </c>
      <c r="F1294" t="s">
        <v>890</v>
      </c>
      <c r="G1294" t="str">
        <f>_xlfn.XLOOKUP(Orders_Raw!B1294,Customers_Raw!A:A,Customers_Raw!E:E)</f>
        <v>Consumer</v>
      </c>
    </row>
    <row r="1295" spans="1:7">
      <c r="A1295" t="s">
        <v>2189</v>
      </c>
      <c r="B1295" t="s">
        <v>222</v>
      </c>
      <c r="C1295" s="19">
        <v>46019</v>
      </c>
      <c r="D1295" t="s">
        <v>892</v>
      </c>
      <c r="E1295" t="s">
        <v>895</v>
      </c>
      <c r="F1295" t="s">
        <v>886</v>
      </c>
      <c r="G1295" t="str">
        <f>_xlfn.XLOOKUP(Orders_Raw!B1295,Customers_Raw!A:A,Customers_Raw!E:E)</f>
        <v>Corporate</v>
      </c>
    </row>
    <row r="1296" spans="1:7">
      <c r="A1296" t="s">
        <v>2190</v>
      </c>
      <c r="B1296" t="s">
        <v>699</v>
      </c>
      <c r="C1296" s="19">
        <v>45773</v>
      </c>
      <c r="D1296" t="s">
        <v>892</v>
      </c>
      <c r="E1296" t="s">
        <v>893</v>
      </c>
      <c r="F1296" t="s">
        <v>890</v>
      </c>
      <c r="G1296" t="str">
        <f>_xlfn.XLOOKUP(Orders_Raw!B1296,Customers_Raw!A:A,Customers_Raw!E:E)</f>
        <v>Consumer</v>
      </c>
    </row>
    <row r="1297" spans="1:7">
      <c r="A1297" t="s">
        <v>2191</v>
      </c>
      <c r="B1297" t="s">
        <v>566</v>
      </c>
      <c r="C1297" s="19">
        <v>45819</v>
      </c>
      <c r="D1297" t="s">
        <v>892</v>
      </c>
      <c r="E1297" t="s">
        <v>885</v>
      </c>
      <c r="F1297" t="s">
        <v>897</v>
      </c>
      <c r="G1297" t="str">
        <f>_xlfn.XLOOKUP(Orders_Raw!B1297,Customers_Raw!A:A,Customers_Raw!E:E)</f>
        <v>Consumer</v>
      </c>
    </row>
    <row r="1298" spans="1:7">
      <c r="A1298" t="s">
        <v>2192</v>
      </c>
      <c r="B1298" t="s">
        <v>281</v>
      </c>
      <c r="C1298" s="19">
        <v>45724</v>
      </c>
      <c r="D1298" t="s">
        <v>909</v>
      </c>
      <c r="E1298" t="s">
        <v>885</v>
      </c>
      <c r="F1298" t="s">
        <v>897</v>
      </c>
      <c r="G1298" t="str">
        <f>_xlfn.XLOOKUP(Orders_Raw!B1298,Customers_Raw!A:A,Customers_Raw!E:E)</f>
        <v>Corporate</v>
      </c>
    </row>
    <row r="1299" spans="1:7">
      <c r="A1299" t="s">
        <v>2193</v>
      </c>
      <c r="B1299" t="s">
        <v>142</v>
      </c>
      <c r="C1299" s="19">
        <v>45857</v>
      </c>
      <c r="D1299" t="s">
        <v>899</v>
      </c>
      <c r="E1299" t="s">
        <v>885</v>
      </c>
      <c r="F1299" t="s">
        <v>902</v>
      </c>
      <c r="G1299" t="str">
        <f>_xlfn.XLOOKUP(Orders_Raw!B1299,Customers_Raw!A:A,Customers_Raw!E:E)</f>
        <v>Consumer</v>
      </c>
    </row>
    <row r="1300" spans="1:7">
      <c r="A1300" t="s">
        <v>2194</v>
      </c>
      <c r="B1300" t="s">
        <v>436</v>
      </c>
      <c r="C1300" s="19">
        <v>45688</v>
      </c>
      <c r="D1300" t="s">
        <v>892</v>
      </c>
      <c r="E1300" t="s">
        <v>895</v>
      </c>
      <c r="F1300" t="s">
        <v>890</v>
      </c>
      <c r="G1300" t="str">
        <f>_xlfn.XLOOKUP(Orders_Raw!B1300,Customers_Raw!A:A,Customers_Raw!E:E)</f>
        <v>Consumer</v>
      </c>
    </row>
    <row r="1301" spans="1:7">
      <c r="A1301" t="s">
        <v>2195</v>
      </c>
      <c r="B1301" t="s">
        <v>754</v>
      </c>
      <c r="C1301" s="19">
        <v>45732</v>
      </c>
      <c r="D1301" t="s">
        <v>892</v>
      </c>
      <c r="E1301" t="s">
        <v>895</v>
      </c>
      <c r="F1301" t="s">
        <v>890</v>
      </c>
      <c r="G1301" t="str">
        <f>_xlfn.XLOOKUP(Orders_Raw!B1301,Customers_Raw!A:A,Customers_Raw!E:E)</f>
        <v>Consumer</v>
      </c>
    </row>
    <row r="1302" spans="1:7">
      <c r="A1302" t="s">
        <v>2196</v>
      </c>
      <c r="B1302" t="s">
        <v>690</v>
      </c>
      <c r="C1302" s="19">
        <v>45894</v>
      </c>
      <c r="D1302" t="s">
        <v>892</v>
      </c>
      <c r="E1302" t="s">
        <v>885</v>
      </c>
      <c r="F1302" t="s">
        <v>890</v>
      </c>
      <c r="G1302" t="str">
        <f>_xlfn.XLOOKUP(Orders_Raw!B1302,Customers_Raw!A:A,Customers_Raw!E:E)</f>
        <v>Consumer</v>
      </c>
    </row>
    <row r="1303" spans="1:7">
      <c r="A1303" t="s">
        <v>2197</v>
      </c>
      <c r="B1303" t="s">
        <v>213</v>
      </c>
      <c r="C1303" s="19">
        <v>45984</v>
      </c>
      <c r="D1303" t="s">
        <v>892</v>
      </c>
      <c r="E1303" t="s">
        <v>885</v>
      </c>
      <c r="F1303" t="s">
        <v>890</v>
      </c>
      <c r="G1303" t="str">
        <f>_xlfn.XLOOKUP(Orders_Raw!B1303,Customers_Raw!A:A,Customers_Raw!E:E)</f>
        <v>Consumer</v>
      </c>
    </row>
    <row r="1304" spans="1:7">
      <c r="A1304" t="s">
        <v>2198</v>
      </c>
      <c r="B1304" t="s">
        <v>336</v>
      </c>
      <c r="C1304" s="19">
        <v>45723</v>
      </c>
      <c r="D1304" t="s">
        <v>892</v>
      </c>
      <c r="E1304" t="s">
        <v>895</v>
      </c>
      <c r="F1304" t="s">
        <v>897</v>
      </c>
      <c r="G1304" t="str">
        <f>_xlfn.XLOOKUP(Orders_Raw!B1304,Customers_Raw!A:A,Customers_Raw!E:E)</f>
        <v>Small Business</v>
      </c>
    </row>
    <row r="1305" spans="1:7">
      <c r="A1305" t="s">
        <v>2199</v>
      </c>
      <c r="B1305" t="s">
        <v>340</v>
      </c>
      <c r="C1305" s="19">
        <v>45727</v>
      </c>
      <c r="D1305" t="s">
        <v>892</v>
      </c>
      <c r="E1305" t="s">
        <v>895</v>
      </c>
      <c r="F1305" t="s">
        <v>890</v>
      </c>
      <c r="G1305" t="str">
        <f>_xlfn.XLOOKUP(Orders_Raw!B1305,Customers_Raw!A:A,Customers_Raw!E:E)</f>
        <v>Corporate</v>
      </c>
    </row>
    <row r="1306" spans="1:7">
      <c r="A1306" t="s">
        <v>2200</v>
      </c>
      <c r="B1306" t="s">
        <v>405</v>
      </c>
      <c r="C1306" s="19">
        <v>45954</v>
      </c>
      <c r="D1306" t="s">
        <v>892</v>
      </c>
      <c r="E1306" t="s">
        <v>895</v>
      </c>
      <c r="F1306" t="s">
        <v>890</v>
      </c>
      <c r="G1306" t="str">
        <f>_xlfn.XLOOKUP(Orders_Raw!B1306,Customers_Raw!A:A,Customers_Raw!E:E)</f>
        <v>Consumer</v>
      </c>
    </row>
    <row r="1307" spans="1:7">
      <c r="A1307" t="s">
        <v>2201</v>
      </c>
      <c r="B1307" t="s">
        <v>183</v>
      </c>
      <c r="C1307" s="19">
        <v>45677</v>
      </c>
      <c r="D1307" t="s">
        <v>892</v>
      </c>
      <c r="E1307" t="s">
        <v>895</v>
      </c>
      <c r="F1307" t="s">
        <v>902</v>
      </c>
      <c r="G1307" t="str">
        <f>_xlfn.XLOOKUP(Orders_Raw!B1307,Customers_Raw!A:A,Customers_Raw!E:E)</f>
        <v>Consumer</v>
      </c>
    </row>
    <row r="1308" spans="1:7">
      <c r="A1308" t="s">
        <v>2202</v>
      </c>
      <c r="B1308" t="s">
        <v>800</v>
      </c>
      <c r="C1308" s="19">
        <v>45883</v>
      </c>
      <c r="D1308" t="s">
        <v>892</v>
      </c>
      <c r="E1308" t="s">
        <v>893</v>
      </c>
      <c r="F1308" t="s">
        <v>897</v>
      </c>
      <c r="G1308" t="str">
        <f>_xlfn.XLOOKUP(Orders_Raw!B1308,Customers_Raw!A:A,Customers_Raw!E:E)</f>
        <v>Consumer</v>
      </c>
    </row>
    <row r="1309" spans="1:7">
      <c r="A1309" t="s">
        <v>2203</v>
      </c>
      <c r="B1309" t="s">
        <v>600</v>
      </c>
      <c r="C1309" s="19">
        <v>45856</v>
      </c>
      <c r="D1309" t="s">
        <v>892</v>
      </c>
      <c r="E1309" t="s">
        <v>885</v>
      </c>
      <c r="F1309" t="s">
        <v>890</v>
      </c>
      <c r="G1309" t="str">
        <f>_xlfn.XLOOKUP(Orders_Raw!B1309,Customers_Raw!A:A,Customers_Raw!E:E)</f>
        <v>Consumer</v>
      </c>
    </row>
    <row r="1310" spans="1:7">
      <c r="A1310" t="s">
        <v>2204</v>
      </c>
      <c r="B1310" t="s">
        <v>639</v>
      </c>
      <c r="C1310" s="19">
        <v>45696</v>
      </c>
      <c r="D1310" t="s">
        <v>909</v>
      </c>
      <c r="E1310" t="s">
        <v>893</v>
      </c>
      <c r="F1310" t="s">
        <v>890</v>
      </c>
      <c r="G1310" t="str">
        <f>_xlfn.XLOOKUP(Orders_Raw!B1310,Customers_Raw!A:A,Customers_Raw!E:E)</f>
        <v>Small Business</v>
      </c>
    </row>
    <row r="1311" spans="1:7">
      <c r="A1311" t="s">
        <v>2205</v>
      </c>
      <c r="B1311" t="s">
        <v>213</v>
      </c>
      <c r="C1311" s="19">
        <v>45802</v>
      </c>
      <c r="D1311" t="s">
        <v>892</v>
      </c>
      <c r="E1311" t="s">
        <v>893</v>
      </c>
      <c r="F1311" t="s">
        <v>890</v>
      </c>
      <c r="G1311" t="str">
        <f>_xlfn.XLOOKUP(Orders_Raw!B1311,Customers_Raw!A:A,Customers_Raw!E:E)</f>
        <v>Consumer</v>
      </c>
    </row>
    <row r="1312" spans="1:7">
      <c r="A1312" t="s">
        <v>2206</v>
      </c>
      <c r="B1312" t="s">
        <v>467</v>
      </c>
      <c r="C1312" s="19">
        <v>45702</v>
      </c>
      <c r="D1312" t="s">
        <v>884</v>
      </c>
      <c r="E1312" t="s">
        <v>893</v>
      </c>
      <c r="F1312" t="s">
        <v>902</v>
      </c>
      <c r="G1312" t="str">
        <f>_xlfn.XLOOKUP(Orders_Raw!B1312,Customers_Raw!A:A,Customers_Raw!E:E)</f>
        <v>Consumer</v>
      </c>
    </row>
    <row r="1313" spans="1:7">
      <c r="A1313" t="s">
        <v>2207</v>
      </c>
      <c r="B1313" t="s">
        <v>769</v>
      </c>
      <c r="C1313" s="19">
        <v>45983</v>
      </c>
      <c r="D1313" t="s">
        <v>884</v>
      </c>
      <c r="E1313" t="s">
        <v>893</v>
      </c>
      <c r="F1313" t="s">
        <v>886</v>
      </c>
      <c r="G1313" t="str">
        <f>_xlfn.XLOOKUP(Orders_Raw!B1313,Customers_Raw!A:A,Customers_Raw!E:E)</f>
        <v>Corporate</v>
      </c>
    </row>
    <row r="1314" spans="1:7">
      <c r="A1314" t="s">
        <v>2208</v>
      </c>
      <c r="B1314" t="s">
        <v>795</v>
      </c>
      <c r="C1314" s="19">
        <v>45748</v>
      </c>
      <c r="D1314" t="s">
        <v>892</v>
      </c>
      <c r="E1314" t="s">
        <v>885</v>
      </c>
      <c r="F1314" t="s">
        <v>886</v>
      </c>
      <c r="G1314" t="str">
        <f>_xlfn.XLOOKUP(Orders_Raw!B1314,Customers_Raw!A:A,Customers_Raw!E:E)</f>
        <v>Consumer</v>
      </c>
    </row>
    <row r="1315" spans="1:7">
      <c r="A1315" t="s">
        <v>2209</v>
      </c>
      <c r="B1315" t="s">
        <v>79</v>
      </c>
      <c r="C1315" s="19">
        <v>45895</v>
      </c>
      <c r="D1315" t="s">
        <v>892</v>
      </c>
      <c r="E1315" t="s">
        <v>885</v>
      </c>
      <c r="F1315" t="s">
        <v>902</v>
      </c>
      <c r="G1315" t="str">
        <f>_xlfn.XLOOKUP(Orders_Raw!B1315,Customers_Raw!A:A,Customers_Raw!E:E)</f>
        <v>Consumer</v>
      </c>
    </row>
    <row r="1316" spans="1:7">
      <c r="A1316" t="s">
        <v>2210</v>
      </c>
      <c r="B1316" t="s">
        <v>631</v>
      </c>
      <c r="C1316" s="19">
        <v>45727</v>
      </c>
      <c r="D1316" t="s">
        <v>892</v>
      </c>
      <c r="E1316" t="s">
        <v>885</v>
      </c>
      <c r="F1316" t="s">
        <v>888</v>
      </c>
      <c r="G1316" t="str">
        <f>_xlfn.XLOOKUP(Orders_Raw!B1316,Customers_Raw!A:A,Customers_Raw!E:E)</f>
        <v>Corporate</v>
      </c>
    </row>
    <row r="1317" spans="1:7">
      <c r="A1317" t="s">
        <v>2211</v>
      </c>
      <c r="B1317" t="s">
        <v>95</v>
      </c>
      <c r="C1317" s="19">
        <v>45823</v>
      </c>
      <c r="D1317" t="s">
        <v>892</v>
      </c>
      <c r="E1317" t="s">
        <v>885</v>
      </c>
      <c r="F1317" t="s">
        <v>890</v>
      </c>
      <c r="G1317" t="str">
        <f>_xlfn.XLOOKUP(Orders_Raw!B1317,Customers_Raw!A:A,Customers_Raw!E:E)</f>
        <v>Corporate</v>
      </c>
    </row>
    <row r="1318" spans="1:7">
      <c r="A1318" t="s">
        <v>2212</v>
      </c>
      <c r="B1318" t="s">
        <v>393</v>
      </c>
      <c r="C1318" s="19">
        <v>45787</v>
      </c>
      <c r="D1318" t="s">
        <v>884</v>
      </c>
      <c r="E1318" t="s">
        <v>893</v>
      </c>
      <c r="F1318" t="s">
        <v>888</v>
      </c>
      <c r="G1318" t="str">
        <f>_xlfn.XLOOKUP(Orders_Raw!B1318,Customers_Raw!A:A,Customers_Raw!E:E)</f>
        <v>Consumer</v>
      </c>
    </row>
    <row r="1319" spans="1:7">
      <c r="A1319" t="s">
        <v>2213</v>
      </c>
      <c r="B1319" t="s">
        <v>169</v>
      </c>
      <c r="C1319" s="19">
        <v>45871</v>
      </c>
      <c r="D1319" t="s">
        <v>892</v>
      </c>
      <c r="E1319" t="s">
        <v>895</v>
      </c>
      <c r="F1319" t="s">
        <v>897</v>
      </c>
      <c r="G1319" t="str">
        <f>_xlfn.XLOOKUP(Orders_Raw!B1319,Customers_Raw!A:A,Customers_Raw!E:E)</f>
        <v>Consumer</v>
      </c>
    </row>
    <row r="1320" spans="1:7">
      <c r="A1320" t="s">
        <v>2214</v>
      </c>
      <c r="B1320" t="s">
        <v>367</v>
      </c>
      <c r="C1320" s="19">
        <v>45997</v>
      </c>
      <c r="D1320" t="s">
        <v>884</v>
      </c>
      <c r="E1320" t="s">
        <v>895</v>
      </c>
      <c r="F1320" t="s">
        <v>902</v>
      </c>
      <c r="G1320" t="str">
        <f>_xlfn.XLOOKUP(Orders_Raw!B1320,Customers_Raw!A:A,Customers_Raw!E:E)</f>
        <v>Consumer</v>
      </c>
    </row>
    <row r="1321" spans="1:7">
      <c r="A1321" t="s">
        <v>2215</v>
      </c>
      <c r="B1321" t="s">
        <v>700</v>
      </c>
      <c r="C1321" s="19">
        <v>45746</v>
      </c>
      <c r="D1321" t="s">
        <v>892</v>
      </c>
      <c r="E1321" t="s">
        <v>885</v>
      </c>
      <c r="F1321" t="s">
        <v>888</v>
      </c>
      <c r="G1321" t="str">
        <f>_xlfn.XLOOKUP(Orders_Raw!B1321,Customers_Raw!A:A,Customers_Raw!E:E)</f>
        <v>Corporate</v>
      </c>
    </row>
    <row r="1322" spans="1:7">
      <c r="A1322" t="s">
        <v>2216</v>
      </c>
      <c r="B1322" t="s">
        <v>675</v>
      </c>
      <c r="C1322" s="19">
        <v>45992</v>
      </c>
      <c r="D1322" t="s">
        <v>892</v>
      </c>
      <c r="E1322" t="s">
        <v>893</v>
      </c>
      <c r="F1322" t="s">
        <v>888</v>
      </c>
      <c r="G1322" t="str">
        <f>_xlfn.XLOOKUP(Orders_Raw!B1322,Customers_Raw!A:A,Customers_Raw!E:E)</f>
        <v>Corporate</v>
      </c>
    </row>
    <row r="1323" spans="1:7">
      <c r="A1323" t="s">
        <v>2217</v>
      </c>
      <c r="B1323" t="s">
        <v>91</v>
      </c>
      <c r="C1323" s="19">
        <v>45909</v>
      </c>
      <c r="D1323" t="s">
        <v>892</v>
      </c>
      <c r="E1323" t="s">
        <v>885</v>
      </c>
      <c r="F1323" t="s">
        <v>902</v>
      </c>
      <c r="G1323" t="str">
        <f>_xlfn.XLOOKUP(Orders_Raw!B1323,Customers_Raw!A:A,Customers_Raw!E:E)</f>
        <v>Small Business</v>
      </c>
    </row>
    <row r="1324" spans="1:7">
      <c r="A1324" t="s">
        <v>2218</v>
      </c>
      <c r="B1324" t="s">
        <v>384</v>
      </c>
      <c r="C1324" s="19">
        <v>46006</v>
      </c>
      <c r="D1324" t="s">
        <v>892</v>
      </c>
      <c r="E1324" t="s">
        <v>893</v>
      </c>
      <c r="F1324" t="s">
        <v>890</v>
      </c>
      <c r="G1324" t="str">
        <f>_xlfn.XLOOKUP(Orders_Raw!B1324,Customers_Raw!A:A,Customers_Raw!E:E)</f>
        <v>Consumer</v>
      </c>
    </row>
    <row r="1325" spans="1:7">
      <c r="A1325" t="s">
        <v>2219</v>
      </c>
      <c r="B1325" t="s">
        <v>697</v>
      </c>
      <c r="C1325" s="19">
        <v>45729</v>
      </c>
      <c r="D1325" t="s">
        <v>892</v>
      </c>
      <c r="E1325" t="s">
        <v>885</v>
      </c>
      <c r="F1325" t="s">
        <v>902</v>
      </c>
      <c r="G1325" t="str">
        <f>_xlfn.XLOOKUP(Orders_Raw!B1325,Customers_Raw!A:A,Customers_Raw!E:E)</f>
        <v>Consumer</v>
      </c>
    </row>
    <row r="1326" spans="1:7">
      <c r="A1326" t="s">
        <v>2220</v>
      </c>
      <c r="B1326" t="s">
        <v>546</v>
      </c>
      <c r="C1326" s="19">
        <v>45822</v>
      </c>
      <c r="D1326" t="s">
        <v>884</v>
      </c>
      <c r="E1326" t="s">
        <v>885</v>
      </c>
      <c r="F1326" t="s">
        <v>890</v>
      </c>
      <c r="G1326" t="str">
        <f>_xlfn.XLOOKUP(Orders_Raw!B1326,Customers_Raw!A:A,Customers_Raw!E:E)</f>
        <v>Consumer</v>
      </c>
    </row>
    <row r="1327" spans="1:7">
      <c r="A1327" t="s">
        <v>2221</v>
      </c>
      <c r="B1327" t="s">
        <v>406</v>
      </c>
      <c r="C1327" s="19">
        <v>45706</v>
      </c>
      <c r="D1327" t="s">
        <v>892</v>
      </c>
      <c r="E1327" t="s">
        <v>895</v>
      </c>
      <c r="F1327" t="s">
        <v>888</v>
      </c>
      <c r="G1327" t="str">
        <f>_xlfn.XLOOKUP(Orders_Raw!B1327,Customers_Raw!A:A,Customers_Raw!E:E)</f>
        <v>Small Business</v>
      </c>
    </row>
    <row r="1328" spans="1:7">
      <c r="A1328" t="s">
        <v>2222</v>
      </c>
      <c r="B1328" t="s">
        <v>110</v>
      </c>
      <c r="C1328" s="19">
        <v>45709</v>
      </c>
      <c r="D1328" t="s">
        <v>892</v>
      </c>
      <c r="E1328" t="s">
        <v>893</v>
      </c>
      <c r="F1328" t="s">
        <v>890</v>
      </c>
      <c r="G1328" t="str">
        <f>_xlfn.XLOOKUP(Orders_Raw!B1328,Customers_Raw!A:A,Customers_Raw!E:E)</f>
        <v>Corporate</v>
      </c>
    </row>
    <row r="1329" spans="1:7">
      <c r="A1329" t="s">
        <v>2223</v>
      </c>
      <c r="B1329" t="s">
        <v>51</v>
      </c>
      <c r="C1329" s="19">
        <v>45946</v>
      </c>
      <c r="D1329" t="s">
        <v>892</v>
      </c>
      <c r="E1329" t="s">
        <v>885</v>
      </c>
      <c r="F1329" t="s">
        <v>897</v>
      </c>
      <c r="G1329" t="str">
        <f>_xlfn.XLOOKUP(Orders_Raw!B1329,Customers_Raw!A:A,Customers_Raw!E:E)</f>
        <v>Consumer</v>
      </c>
    </row>
    <row r="1330" spans="1:7">
      <c r="A1330" t="s">
        <v>2224</v>
      </c>
      <c r="B1330" t="s">
        <v>690</v>
      </c>
      <c r="C1330" s="19">
        <v>45935</v>
      </c>
      <c r="D1330" t="s">
        <v>892</v>
      </c>
      <c r="E1330" t="s">
        <v>885</v>
      </c>
      <c r="F1330" t="s">
        <v>897</v>
      </c>
      <c r="G1330" t="str">
        <f>_xlfn.XLOOKUP(Orders_Raw!B1330,Customers_Raw!A:A,Customers_Raw!E:E)</f>
        <v>Consumer</v>
      </c>
    </row>
    <row r="1331" spans="1:7">
      <c r="A1331" t="s">
        <v>2225</v>
      </c>
      <c r="B1331" t="s">
        <v>345</v>
      </c>
      <c r="C1331" s="19">
        <v>45771</v>
      </c>
      <c r="D1331" t="s">
        <v>899</v>
      </c>
      <c r="E1331" t="s">
        <v>893</v>
      </c>
      <c r="F1331" t="s">
        <v>888</v>
      </c>
      <c r="G1331" t="str">
        <f>_xlfn.XLOOKUP(Orders_Raw!B1331,Customers_Raw!A:A,Customers_Raw!E:E)</f>
        <v>Consumer</v>
      </c>
    </row>
    <row r="1332" spans="1:7">
      <c r="A1332" t="s">
        <v>2226</v>
      </c>
      <c r="B1332" t="s">
        <v>569</v>
      </c>
      <c r="C1332" s="19">
        <v>45896</v>
      </c>
      <c r="D1332" t="s">
        <v>899</v>
      </c>
      <c r="E1332" t="s">
        <v>885</v>
      </c>
      <c r="F1332" t="s">
        <v>902</v>
      </c>
      <c r="G1332" t="str">
        <f>_xlfn.XLOOKUP(Orders_Raw!B1332,Customers_Raw!A:A,Customers_Raw!E:E)</f>
        <v>Small Business</v>
      </c>
    </row>
    <row r="1333" spans="1:7">
      <c r="A1333" t="s">
        <v>2227</v>
      </c>
      <c r="B1333" t="s">
        <v>402</v>
      </c>
      <c r="C1333" s="19">
        <v>45790</v>
      </c>
      <c r="D1333" t="s">
        <v>892</v>
      </c>
      <c r="E1333" t="s">
        <v>895</v>
      </c>
      <c r="F1333" t="s">
        <v>897</v>
      </c>
      <c r="G1333" t="str">
        <f>_xlfn.XLOOKUP(Orders_Raw!B1333,Customers_Raw!A:A,Customers_Raw!E:E)</f>
        <v>Corporate</v>
      </c>
    </row>
    <row r="1334" spans="1:7">
      <c r="A1334" t="s">
        <v>2228</v>
      </c>
      <c r="B1334" t="s">
        <v>750</v>
      </c>
      <c r="C1334" s="19">
        <v>45931</v>
      </c>
      <c r="D1334" t="s">
        <v>909</v>
      </c>
      <c r="E1334" t="s">
        <v>893</v>
      </c>
      <c r="F1334" t="s">
        <v>897</v>
      </c>
      <c r="G1334" t="str">
        <f>_xlfn.XLOOKUP(Orders_Raw!B1334,Customers_Raw!A:A,Customers_Raw!E:E)</f>
        <v>Consumer</v>
      </c>
    </row>
    <row r="1335" spans="1:7">
      <c r="A1335" t="s">
        <v>2229</v>
      </c>
      <c r="B1335" t="s">
        <v>410</v>
      </c>
      <c r="C1335" s="19">
        <v>45823</v>
      </c>
      <c r="D1335" t="s">
        <v>892</v>
      </c>
      <c r="E1335" t="s">
        <v>893</v>
      </c>
      <c r="F1335" t="s">
        <v>890</v>
      </c>
      <c r="G1335" t="str">
        <f>_xlfn.XLOOKUP(Orders_Raw!B1335,Customers_Raw!A:A,Customers_Raw!E:E)</f>
        <v>Consumer</v>
      </c>
    </row>
    <row r="1336" spans="1:7">
      <c r="A1336" t="s">
        <v>2230</v>
      </c>
      <c r="B1336" t="s">
        <v>627</v>
      </c>
      <c r="C1336" s="19">
        <v>45950</v>
      </c>
      <c r="D1336" t="s">
        <v>892</v>
      </c>
      <c r="E1336" t="s">
        <v>893</v>
      </c>
      <c r="F1336" t="s">
        <v>902</v>
      </c>
      <c r="G1336" t="str">
        <f>_xlfn.XLOOKUP(Orders_Raw!B1336,Customers_Raw!A:A,Customers_Raw!E:E)</f>
        <v>Consumer</v>
      </c>
    </row>
    <row r="1337" spans="1:7">
      <c r="A1337" t="s">
        <v>2231</v>
      </c>
      <c r="B1337" t="s">
        <v>866</v>
      </c>
      <c r="C1337" s="19">
        <v>45900</v>
      </c>
      <c r="D1337" t="s">
        <v>892</v>
      </c>
      <c r="E1337" t="s">
        <v>885</v>
      </c>
      <c r="F1337" t="s">
        <v>890</v>
      </c>
      <c r="G1337" t="str">
        <f>_xlfn.XLOOKUP(Orders_Raw!B1337,Customers_Raw!A:A,Customers_Raw!E:E)</f>
        <v>Corporate</v>
      </c>
    </row>
    <row r="1338" spans="1:7">
      <c r="A1338" t="s">
        <v>2232</v>
      </c>
      <c r="B1338" t="s">
        <v>347</v>
      </c>
      <c r="C1338" s="19">
        <v>45977</v>
      </c>
      <c r="D1338" t="s">
        <v>909</v>
      </c>
      <c r="E1338" t="s">
        <v>885</v>
      </c>
      <c r="F1338" t="s">
        <v>890</v>
      </c>
      <c r="G1338" t="str">
        <f>_xlfn.XLOOKUP(Orders_Raw!B1338,Customers_Raw!A:A,Customers_Raw!E:E)</f>
        <v>Corporate</v>
      </c>
    </row>
    <row r="1339" spans="1:7">
      <c r="A1339" t="s">
        <v>2233</v>
      </c>
      <c r="B1339" t="s">
        <v>465</v>
      </c>
      <c r="C1339" s="19">
        <v>45795</v>
      </c>
      <c r="D1339" t="s">
        <v>892</v>
      </c>
      <c r="E1339" t="s">
        <v>885</v>
      </c>
      <c r="F1339" t="s">
        <v>890</v>
      </c>
      <c r="G1339" t="str">
        <f>_xlfn.XLOOKUP(Orders_Raw!B1339,Customers_Raw!A:A,Customers_Raw!E:E)</f>
        <v>Corporate</v>
      </c>
    </row>
    <row r="1340" spans="1:7">
      <c r="A1340" t="s">
        <v>2234</v>
      </c>
      <c r="B1340" t="s">
        <v>523</v>
      </c>
      <c r="C1340" s="19">
        <v>45736</v>
      </c>
      <c r="D1340" t="s">
        <v>892</v>
      </c>
      <c r="E1340" t="s">
        <v>893</v>
      </c>
      <c r="F1340" t="s">
        <v>888</v>
      </c>
      <c r="G1340" t="str">
        <f>_xlfn.XLOOKUP(Orders_Raw!B1340,Customers_Raw!A:A,Customers_Raw!E:E)</f>
        <v>Consumer</v>
      </c>
    </row>
    <row r="1341" spans="1:7">
      <c r="A1341" t="s">
        <v>2235</v>
      </c>
      <c r="B1341" t="s">
        <v>260</v>
      </c>
      <c r="C1341" s="19">
        <v>45827</v>
      </c>
      <c r="D1341" t="s">
        <v>892</v>
      </c>
      <c r="E1341" t="s">
        <v>885</v>
      </c>
      <c r="F1341" t="s">
        <v>902</v>
      </c>
      <c r="G1341" t="str">
        <f>_xlfn.XLOOKUP(Orders_Raw!B1341,Customers_Raw!A:A,Customers_Raw!E:E)</f>
        <v>Consumer</v>
      </c>
    </row>
    <row r="1342" spans="1:7">
      <c r="A1342" t="s">
        <v>2236</v>
      </c>
      <c r="B1342" t="s">
        <v>823</v>
      </c>
      <c r="C1342" s="19">
        <v>45780</v>
      </c>
      <c r="D1342" t="s">
        <v>892</v>
      </c>
      <c r="E1342" t="s">
        <v>895</v>
      </c>
      <c r="F1342" t="s">
        <v>890</v>
      </c>
      <c r="G1342" t="str">
        <f>_xlfn.XLOOKUP(Orders_Raw!B1342,Customers_Raw!A:A,Customers_Raw!E:E)</f>
        <v>Corporate</v>
      </c>
    </row>
    <row r="1343" spans="1:7">
      <c r="A1343" t="s">
        <v>2237</v>
      </c>
      <c r="B1343" t="s">
        <v>152</v>
      </c>
      <c r="C1343" s="19">
        <v>45833</v>
      </c>
      <c r="D1343" t="s">
        <v>892</v>
      </c>
      <c r="E1343" t="s">
        <v>885</v>
      </c>
      <c r="F1343" t="s">
        <v>888</v>
      </c>
      <c r="G1343" t="str">
        <f>_xlfn.XLOOKUP(Orders_Raw!B1343,Customers_Raw!A:A,Customers_Raw!E:E)</f>
        <v>Consumer</v>
      </c>
    </row>
    <row r="1344" spans="1:7">
      <c r="A1344" t="s">
        <v>2238</v>
      </c>
      <c r="B1344" t="s">
        <v>345</v>
      </c>
      <c r="C1344" s="19">
        <v>45957</v>
      </c>
      <c r="D1344" t="s">
        <v>892</v>
      </c>
      <c r="E1344" t="s">
        <v>885</v>
      </c>
      <c r="F1344" t="s">
        <v>886</v>
      </c>
      <c r="G1344" t="str">
        <f>_xlfn.XLOOKUP(Orders_Raw!B1344,Customers_Raw!A:A,Customers_Raw!E:E)</f>
        <v>Consumer</v>
      </c>
    </row>
    <row r="1345" spans="1:7">
      <c r="A1345" t="s">
        <v>2239</v>
      </c>
      <c r="B1345" t="s">
        <v>747</v>
      </c>
      <c r="C1345" s="19">
        <v>45739</v>
      </c>
      <c r="D1345" t="s">
        <v>892</v>
      </c>
      <c r="E1345" t="s">
        <v>885</v>
      </c>
      <c r="F1345" t="s">
        <v>897</v>
      </c>
      <c r="G1345" t="str">
        <f>_xlfn.XLOOKUP(Orders_Raw!B1345,Customers_Raw!A:A,Customers_Raw!E:E)</f>
        <v>Consumer</v>
      </c>
    </row>
    <row r="1346" spans="1:7">
      <c r="A1346" t="s">
        <v>2240</v>
      </c>
      <c r="B1346" t="s">
        <v>352</v>
      </c>
      <c r="C1346" s="19">
        <v>45744</v>
      </c>
      <c r="D1346" t="s">
        <v>892</v>
      </c>
      <c r="E1346" t="s">
        <v>885</v>
      </c>
      <c r="F1346" t="s">
        <v>886</v>
      </c>
      <c r="G1346" t="str">
        <f>_xlfn.XLOOKUP(Orders_Raw!B1346,Customers_Raw!A:A,Customers_Raw!E:E)</f>
        <v>Consumer</v>
      </c>
    </row>
    <row r="1347" spans="1:7">
      <c r="A1347" t="s">
        <v>2241</v>
      </c>
      <c r="B1347" t="s">
        <v>667</v>
      </c>
      <c r="C1347" s="19">
        <v>45882</v>
      </c>
      <c r="D1347" t="s">
        <v>892</v>
      </c>
      <c r="E1347" t="s">
        <v>885</v>
      </c>
      <c r="F1347" t="s">
        <v>890</v>
      </c>
      <c r="G1347" t="str">
        <f>_xlfn.XLOOKUP(Orders_Raw!B1347,Customers_Raw!A:A,Customers_Raw!E:E)</f>
        <v>Consumer</v>
      </c>
    </row>
    <row r="1348" spans="1:7">
      <c r="A1348" t="s">
        <v>2242</v>
      </c>
      <c r="B1348" t="s">
        <v>238</v>
      </c>
      <c r="C1348" s="19">
        <v>45673</v>
      </c>
      <c r="D1348" t="s">
        <v>892</v>
      </c>
      <c r="E1348" t="s">
        <v>885</v>
      </c>
      <c r="F1348" t="s">
        <v>897</v>
      </c>
      <c r="G1348" t="str">
        <f>_xlfn.XLOOKUP(Orders_Raw!B1348,Customers_Raw!A:A,Customers_Raw!E:E)</f>
        <v>Small Business</v>
      </c>
    </row>
    <row r="1349" spans="1:7">
      <c r="A1349" t="s">
        <v>2243</v>
      </c>
      <c r="B1349" t="s">
        <v>396</v>
      </c>
      <c r="C1349" s="19">
        <v>45967</v>
      </c>
      <c r="D1349" t="s">
        <v>892</v>
      </c>
      <c r="E1349" t="s">
        <v>885</v>
      </c>
      <c r="F1349" t="s">
        <v>890</v>
      </c>
      <c r="G1349" t="str">
        <f>_xlfn.XLOOKUP(Orders_Raw!B1349,Customers_Raw!A:A,Customers_Raw!E:E)</f>
        <v>Consumer</v>
      </c>
    </row>
    <row r="1350" spans="1:7">
      <c r="A1350" t="s">
        <v>2244</v>
      </c>
      <c r="B1350" t="s">
        <v>120</v>
      </c>
      <c r="C1350" s="19">
        <v>46015</v>
      </c>
      <c r="D1350" t="s">
        <v>892</v>
      </c>
      <c r="E1350" t="s">
        <v>893</v>
      </c>
      <c r="F1350" t="s">
        <v>902</v>
      </c>
      <c r="G1350" t="str">
        <f>_xlfn.XLOOKUP(Orders_Raw!B1350,Customers_Raw!A:A,Customers_Raw!E:E)</f>
        <v>Corporate</v>
      </c>
    </row>
    <row r="1351" spans="1:7">
      <c r="A1351" t="s">
        <v>2245</v>
      </c>
      <c r="B1351" t="s">
        <v>704</v>
      </c>
      <c r="C1351" s="19">
        <v>45820</v>
      </c>
      <c r="D1351" t="s">
        <v>909</v>
      </c>
      <c r="E1351" t="s">
        <v>893</v>
      </c>
      <c r="F1351" t="s">
        <v>897</v>
      </c>
      <c r="G1351" t="str">
        <f>_xlfn.XLOOKUP(Orders_Raw!B1351,Customers_Raw!A:A,Customers_Raw!E:E)</f>
        <v>Corporate</v>
      </c>
    </row>
    <row r="1352" spans="1:7">
      <c r="A1352" t="s">
        <v>2246</v>
      </c>
      <c r="B1352" t="s">
        <v>655</v>
      </c>
      <c r="C1352" s="19">
        <v>45755</v>
      </c>
      <c r="D1352" t="s">
        <v>892</v>
      </c>
      <c r="E1352" t="s">
        <v>885</v>
      </c>
      <c r="F1352" t="s">
        <v>897</v>
      </c>
      <c r="G1352" t="str">
        <f>_xlfn.XLOOKUP(Orders_Raw!B1352,Customers_Raw!A:A,Customers_Raw!E:E)</f>
        <v>Small Business</v>
      </c>
    </row>
    <row r="1353" spans="1:7">
      <c r="A1353" t="s">
        <v>2247</v>
      </c>
      <c r="B1353" t="s">
        <v>422</v>
      </c>
      <c r="C1353" s="19">
        <v>45813</v>
      </c>
      <c r="D1353" t="s">
        <v>892</v>
      </c>
      <c r="E1353" t="s">
        <v>893</v>
      </c>
      <c r="F1353" t="s">
        <v>890</v>
      </c>
      <c r="G1353" t="str">
        <f>_xlfn.XLOOKUP(Orders_Raw!B1353,Customers_Raw!A:A,Customers_Raw!E:E)</f>
        <v>Consumer</v>
      </c>
    </row>
    <row r="1354" spans="1:7">
      <c r="A1354" t="s">
        <v>2248</v>
      </c>
      <c r="B1354" t="s">
        <v>648</v>
      </c>
      <c r="C1354" s="19">
        <v>45659</v>
      </c>
      <c r="D1354" t="s">
        <v>892</v>
      </c>
      <c r="E1354" t="s">
        <v>893</v>
      </c>
      <c r="F1354" t="s">
        <v>890</v>
      </c>
      <c r="G1354" t="str">
        <f>_xlfn.XLOOKUP(Orders_Raw!B1354,Customers_Raw!A:A,Customers_Raw!E:E)</f>
        <v>Consumer</v>
      </c>
    </row>
    <row r="1355" spans="1:7">
      <c r="A1355" t="s">
        <v>2249</v>
      </c>
      <c r="B1355" t="s">
        <v>667</v>
      </c>
      <c r="C1355" s="19">
        <v>46007</v>
      </c>
      <c r="D1355" t="s">
        <v>884</v>
      </c>
      <c r="E1355" t="s">
        <v>895</v>
      </c>
      <c r="F1355" t="s">
        <v>890</v>
      </c>
      <c r="G1355" t="str">
        <f>_xlfn.XLOOKUP(Orders_Raw!B1355,Customers_Raw!A:A,Customers_Raw!E:E)</f>
        <v>Consumer</v>
      </c>
    </row>
    <row r="1356" spans="1:7">
      <c r="A1356" t="s">
        <v>2250</v>
      </c>
      <c r="B1356" t="s">
        <v>436</v>
      </c>
      <c r="C1356" s="19">
        <v>45826</v>
      </c>
      <c r="D1356" t="s">
        <v>909</v>
      </c>
      <c r="E1356" t="s">
        <v>893</v>
      </c>
      <c r="F1356" t="s">
        <v>888</v>
      </c>
      <c r="G1356" t="str">
        <f>_xlfn.XLOOKUP(Orders_Raw!B1356,Customers_Raw!A:A,Customers_Raw!E:E)</f>
        <v>Consumer</v>
      </c>
    </row>
    <row r="1357" spans="1:7">
      <c r="A1357" t="s">
        <v>2251</v>
      </c>
      <c r="B1357" t="s">
        <v>152</v>
      </c>
      <c r="C1357" s="19">
        <v>45972</v>
      </c>
      <c r="D1357" t="s">
        <v>892</v>
      </c>
      <c r="E1357" t="s">
        <v>885</v>
      </c>
      <c r="F1357" t="s">
        <v>890</v>
      </c>
      <c r="G1357" t="str">
        <f>_xlfn.XLOOKUP(Orders_Raw!B1357,Customers_Raw!A:A,Customers_Raw!E:E)</f>
        <v>Consumer</v>
      </c>
    </row>
    <row r="1358" spans="1:7">
      <c r="A1358" t="s">
        <v>2252</v>
      </c>
      <c r="B1358" t="s">
        <v>341</v>
      </c>
      <c r="C1358" s="19">
        <v>45982</v>
      </c>
      <c r="D1358" t="s">
        <v>892</v>
      </c>
      <c r="E1358" t="s">
        <v>893</v>
      </c>
      <c r="F1358" t="s">
        <v>886</v>
      </c>
      <c r="G1358" t="str">
        <f>_xlfn.XLOOKUP(Orders_Raw!B1358,Customers_Raw!A:A,Customers_Raw!E:E)</f>
        <v>Consumer</v>
      </c>
    </row>
    <row r="1359" spans="1:7">
      <c r="A1359" t="s">
        <v>2253</v>
      </c>
      <c r="B1359" t="s">
        <v>22</v>
      </c>
      <c r="C1359" s="19">
        <v>45749</v>
      </c>
      <c r="D1359" t="s">
        <v>892</v>
      </c>
      <c r="E1359" t="s">
        <v>893</v>
      </c>
      <c r="F1359" t="s">
        <v>890</v>
      </c>
      <c r="G1359" t="str">
        <f>_xlfn.XLOOKUP(Orders_Raw!B1359,Customers_Raw!A:A,Customers_Raw!E:E)</f>
        <v>Consumer</v>
      </c>
    </row>
    <row r="1360" spans="1:7">
      <c r="A1360" t="s">
        <v>2254</v>
      </c>
      <c r="B1360" t="s">
        <v>375</v>
      </c>
      <c r="C1360" s="19">
        <v>45838</v>
      </c>
      <c r="D1360" t="s">
        <v>892</v>
      </c>
      <c r="E1360" t="s">
        <v>885</v>
      </c>
      <c r="F1360" t="s">
        <v>886</v>
      </c>
      <c r="G1360" t="str">
        <f>_xlfn.XLOOKUP(Orders_Raw!B1360,Customers_Raw!A:A,Customers_Raw!E:E)</f>
        <v>Consumer</v>
      </c>
    </row>
    <row r="1361" spans="1:7">
      <c r="A1361" t="s">
        <v>2255</v>
      </c>
      <c r="B1361" t="s">
        <v>815</v>
      </c>
      <c r="C1361" s="19">
        <v>45888</v>
      </c>
      <c r="D1361" t="s">
        <v>892</v>
      </c>
      <c r="E1361" t="s">
        <v>895</v>
      </c>
      <c r="F1361" t="s">
        <v>890</v>
      </c>
      <c r="G1361" t="str">
        <f>_xlfn.XLOOKUP(Orders_Raw!B1361,Customers_Raw!A:A,Customers_Raw!E:E)</f>
        <v>Consumer</v>
      </c>
    </row>
    <row r="1362" spans="1:7">
      <c r="A1362" t="s">
        <v>2256</v>
      </c>
      <c r="B1362" t="s">
        <v>623</v>
      </c>
      <c r="C1362" s="19">
        <v>45958</v>
      </c>
      <c r="D1362" t="s">
        <v>892</v>
      </c>
      <c r="E1362" t="s">
        <v>885</v>
      </c>
      <c r="F1362" t="s">
        <v>890</v>
      </c>
      <c r="G1362" t="str">
        <f>_xlfn.XLOOKUP(Orders_Raw!B1362,Customers_Raw!A:A,Customers_Raw!E:E)</f>
        <v>Small Business</v>
      </c>
    </row>
    <row r="1363" spans="1:7">
      <c r="A1363" t="s">
        <v>2257</v>
      </c>
      <c r="B1363" t="s">
        <v>159</v>
      </c>
      <c r="C1363" s="19">
        <v>45805</v>
      </c>
      <c r="D1363" t="s">
        <v>884</v>
      </c>
      <c r="E1363" t="s">
        <v>895</v>
      </c>
      <c r="F1363" t="s">
        <v>886</v>
      </c>
      <c r="G1363" t="str">
        <f>_xlfn.XLOOKUP(Orders_Raw!B1363,Customers_Raw!A:A,Customers_Raw!E:E)</f>
        <v>Consumer</v>
      </c>
    </row>
    <row r="1364" spans="1:7">
      <c r="A1364" t="s">
        <v>2258</v>
      </c>
      <c r="B1364" t="s">
        <v>329</v>
      </c>
      <c r="C1364" s="19">
        <v>45937</v>
      </c>
      <c r="D1364" t="s">
        <v>892</v>
      </c>
      <c r="E1364" t="s">
        <v>893</v>
      </c>
      <c r="F1364" t="s">
        <v>886</v>
      </c>
      <c r="G1364" t="str">
        <f>_xlfn.XLOOKUP(Orders_Raw!B1364,Customers_Raw!A:A,Customers_Raw!E:E)</f>
        <v>Consumer</v>
      </c>
    </row>
    <row r="1365" spans="1:7">
      <c r="A1365" t="s">
        <v>2259</v>
      </c>
      <c r="B1365" t="s">
        <v>575</v>
      </c>
      <c r="C1365" s="19">
        <v>45846</v>
      </c>
      <c r="D1365" t="s">
        <v>892</v>
      </c>
      <c r="E1365" t="s">
        <v>893</v>
      </c>
      <c r="F1365" t="s">
        <v>888</v>
      </c>
      <c r="G1365" t="str">
        <f>_xlfn.XLOOKUP(Orders_Raw!B1365,Customers_Raw!A:A,Customers_Raw!E:E)</f>
        <v>Consumer</v>
      </c>
    </row>
    <row r="1366" spans="1:7">
      <c r="A1366" t="s">
        <v>2260</v>
      </c>
      <c r="B1366" t="s">
        <v>446</v>
      </c>
      <c r="C1366" s="19">
        <v>46004</v>
      </c>
      <c r="D1366" t="s">
        <v>892</v>
      </c>
      <c r="E1366" t="s">
        <v>893</v>
      </c>
      <c r="F1366" t="s">
        <v>890</v>
      </c>
      <c r="G1366" t="str">
        <f>_xlfn.XLOOKUP(Orders_Raw!B1366,Customers_Raw!A:A,Customers_Raw!E:E)</f>
        <v>Corporate</v>
      </c>
    </row>
    <row r="1367" spans="1:7">
      <c r="A1367" t="s">
        <v>2261</v>
      </c>
      <c r="B1367" t="s">
        <v>521</v>
      </c>
      <c r="C1367" s="19">
        <v>46007</v>
      </c>
      <c r="D1367" t="s">
        <v>892</v>
      </c>
      <c r="E1367" t="s">
        <v>893</v>
      </c>
      <c r="F1367" t="s">
        <v>897</v>
      </c>
      <c r="G1367" t="str">
        <f>_xlfn.XLOOKUP(Orders_Raw!B1367,Customers_Raw!A:A,Customers_Raw!E:E)</f>
        <v>Consumer</v>
      </c>
    </row>
    <row r="1368" spans="1:7">
      <c r="A1368" t="s">
        <v>2262</v>
      </c>
      <c r="B1368" t="s">
        <v>569</v>
      </c>
      <c r="C1368" s="19">
        <v>45971</v>
      </c>
      <c r="D1368" t="s">
        <v>892</v>
      </c>
      <c r="E1368" t="s">
        <v>893</v>
      </c>
      <c r="F1368" t="s">
        <v>888</v>
      </c>
      <c r="G1368" t="str">
        <f>_xlfn.XLOOKUP(Orders_Raw!B1368,Customers_Raw!A:A,Customers_Raw!E:E)</f>
        <v>Small Business</v>
      </c>
    </row>
    <row r="1369" spans="1:7">
      <c r="A1369" t="s">
        <v>2263</v>
      </c>
      <c r="B1369" t="s">
        <v>251</v>
      </c>
      <c r="C1369" s="19">
        <v>45785</v>
      </c>
      <c r="D1369" t="s">
        <v>892</v>
      </c>
      <c r="E1369" t="s">
        <v>895</v>
      </c>
      <c r="F1369" t="s">
        <v>888</v>
      </c>
      <c r="G1369" t="str">
        <f>_xlfn.XLOOKUP(Orders_Raw!B1369,Customers_Raw!A:A,Customers_Raw!E:E)</f>
        <v>Consumer</v>
      </c>
    </row>
    <row r="1370" spans="1:7">
      <c r="A1370" t="s">
        <v>2264</v>
      </c>
      <c r="B1370" t="s">
        <v>492</v>
      </c>
      <c r="C1370" s="19">
        <v>45664</v>
      </c>
      <c r="D1370" t="s">
        <v>892</v>
      </c>
      <c r="E1370" t="s">
        <v>893</v>
      </c>
      <c r="F1370" t="s">
        <v>897</v>
      </c>
      <c r="G1370" t="str">
        <f>_xlfn.XLOOKUP(Orders_Raw!B1370,Customers_Raw!A:A,Customers_Raw!E:E)</f>
        <v>Corporate</v>
      </c>
    </row>
    <row r="1371" spans="1:7">
      <c r="A1371" t="s">
        <v>2265</v>
      </c>
      <c r="B1371" t="s">
        <v>873</v>
      </c>
      <c r="C1371" s="19">
        <v>45704</v>
      </c>
      <c r="D1371" t="s">
        <v>892</v>
      </c>
      <c r="E1371" t="s">
        <v>895</v>
      </c>
      <c r="F1371" t="s">
        <v>888</v>
      </c>
      <c r="G1371" t="str">
        <f>_xlfn.XLOOKUP(Orders_Raw!B1371,Customers_Raw!A:A,Customers_Raw!E:E)</f>
        <v>Consumer</v>
      </c>
    </row>
    <row r="1372" spans="1:7">
      <c r="A1372" t="s">
        <v>2266</v>
      </c>
      <c r="B1372" t="s">
        <v>748</v>
      </c>
      <c r="C1372" s="19">
        <v>45710</v>
      </c>
      <c r="D1372" t="s">
        <v>892</v>
      </c>
      <c r="E1372" t="s">
        <v>895</v>
      </c>
      <c r="F1372" t="s">
        <v>890</v>
      </c>
      <c r="G1372" t="str">
        <f>_xlfn.XLOOKUP(Orders_Raw!B1372,Customers_Raw!A:A,Customers_Raw!E:E)</f>
        <v>Consumer</v>
      </c>
    </row>
    <row r="1373" spans="1:7">
      <c r="A1373" t="s">
        <v>2267</v>
      </c>
      <c r="B1373" t="s">
        <v>619</v>
      </c>
      <c r="C1373" s="19">
        <v>45844</v>
      </c>
      <c r="D1373" t="s">
        <v>892</v>
      </c>
      <c r="E1373" t="s">
        <v>895</v>
      </c>
      <c r="F1373" t="s">
        <v>902</v>
      </c>
      <c r="G1373" t="str">
        <f>_xlfn.XLOOKUP(Orders_Raw!B1373,Customers_Raw!A:A,Customers_Raw!E:E)</f>
        <v>Consumer</v>
      </c>
    </row>
    <row r="1374" spans="1:7">
      <c r="A1374" t="s">
        <v>2268</v>
      </c>
      <c r="B1374" t="s">
        <v>648</v>
      </c>
      <c r="C1374" s="19">
        <v>45695</v>
      </c>
      <c r="D1374" t="s">
        <v>892</v>
      </c>
      <c r="E1374" t="s">
        <v>893</v>
      </c>
      <c r="F1374" t="s">
        <v>886</v>
      </c>
      <c r="G1374" t="str">
        <f>_xlfn.XLOOKUP(Orders_Raw!B1374,Customers_Raw!A:A,Customers_Raw!E:E)</f>
        <v>Consumer</v>
      </c>
    </row>
    <row r="1375" spans="1:7">
      <c r="A1375" t="s">
        <v>2269</v>
      </c>
      <c r="B1375" t="s">
        <v>624</v>
      </c>
      <c r="C1375" s="19">
        <v>45883</v>
      </c>
      <c r="D1375" t="s">
        <v>892</v>
      </c>
      <c r="E1375" t="s">
        <v>893</v>
      </c>
      <c r="F1375" t="s">
        <v>890</v>
      </c>
      <c r="G1375" t="str">
        <f>_xlfn.XLOOKUP(Orders_Raw!B1375,Customers_Raw!A:A,Customers_Raw!E:E)</f>
        <v>Consumer</v>
      </c>
    </row>
    <row r="1376" spans="1:7">
      <c r="A1376" t="s">
        <v>2270</v>
      </c>
      <c r="B1376" t="s">
        <v>795</v>
      </c>
      <c r="C1376" s="19">
        <v>45710</v>
      </c>
      <c r="D1376" t="s">
        <v>892</v>
      </c>
      <c r="E1376" t="s">
        <v>885</v>
      </c>
      <c r="F1376" t="s">
        <v>888</v>
      </c>
      <c r="G1376" t="str">
        <f>_xlfn.XLOOKUP(Orders_Raw!B1376,Customers_Raw!A:A,Customers_Raw!E:E)</f>
        <v>Consumer</v>
      </c>
    </row>
    <row r="1377" spans="1:7">
      <c r="A1377" t="s">
        <v>2271</v>
      </c>
      <c r="B1377" t="s">
        <v>829</v>
      </c>
      <c r="C1377" s="19">
        <v>45881</v>
      </c>
      <c r="D1377" t="s">
        <v>892</v>
      </c>
      <c r="E1377" t="s">
        <v>893</v>
      </c>
      <c r="F1377" t="s">
        <v>890</v>
      </c>
      <c r="G1377" t="str">
        <f>_xlfn.XLOOKUP(Orders_Raw!B1377,Customers_Raw!A:A,Customers_Raw!E:E)</f>
        <v>Consumer</v>
      </c>
    </row>
    <row r="1378" spans="1:7">
      <c r="A1378" t="s">
        <v>2272</v>
      </c>
      <c r="B1378" t="s">
        <v>474</v>
      </c>
      <c r="C1378" s="19">
        <v>45811</v>
      </c>
      <c r="D1378" t="s">
        <v>892</v>
      </c>
      <c r="E1378" t="s">
        <v>885</v>
      </c>
      <c r="F1378" t="s">
        <v>886</v>
      </c>
      <c r="G1378" t="str">
        <f>_xlfn.XLOOKUP(Orders_Raw!B1378,Customers_Raw!A:A,Customers_Raw!E:E)</f>
        <v>Consumer</v>
      </c>
    </row>
    <row r="1379" spans="1:7">
      <c r="A1379" t="s">
        <v>2273</v>
      </c>
      <c r="B1379" t="s">
        <v>765</v>
      </c>
      <c r="C1379" s="19">
        <v>45705</v>
      </c>
      <c r="D1379" t="s">
        <v>892</v>
      </c>
      <c r="E1379" t="s">
        <v>885</v>
      </c>
      <c r="F1379" t="s">
        <v>897</v>
      </c>
      <c r="G1379" t="str">
        <f>_xlfn.XLOOKUP(Orders_Raw!B1379,Customers_Raw!A:A,Customers_Raw!E:E)</f>
        <v>Small Business</v>
      </c>
    </row>
    <row r="1380" spans="1:7">
      <c r="A1380" t="s">
        <v>2274</v>
      </c>
      <c r="B1380" t="s">
        <v>559</v>
      </c>
      <c r="C1380" s="19">
        <v>46008</v>
      </c>
      <c r="D1380" t="s">
        <v>892</v>
      </c>
      <c r="E1380" t="s">
        <v>885</v>
      </c>
      <c r="F1380" t="s">
        <v>890</v>
      </c>
      <c r="G1380" t="str">
        <f>_xlfn.XLOOKUP(Orders_Raw!B1380,Customers_Raw!A:A,Customers_Raw!E:E)</f>
        <v>Consumer</v>
      </c>
    </row>
    <row r="1381" spans="1:7">
      <c r="A1381" t="s">
        <v>2275</v>
      </c>
      <c r="B1381" t="s">
        <v>742</v>
      </c>
      <c r="C1381" s="19">
        <v>45804</v>
      </c>
      <c r="D1381" t="s">
        <v>892</v>
      </c>
      <c r="E1381" t="s">
        <v>895</v>
      </c>
      <c r="F1381" t="s">
        <v>890</v>
      </c>
      <c r="G1381" t="str">
        <f>_xlfn.XLOOKUP(Orders_Raw!B1381,Customers_Raw!A:A,Customers_Raw!E:E)</f>
        <v>Consumer</v>
      </c>
    </row>
    <row r="1382" spans="1:7">
      <c r="A1382" t="s">
        <v>2276</v>
      </c>
      <c r="B1382" t="s">
        <v>470</v>
      </c>
      <c r="C1382" s="19">
        <v>45721</v>
      </c>
      <c r="D1382" t="s">
        <v>892</v>
      </c>
      <c r="E1382" t="s">
        <v>895</v>
      </c>
      <c r="F1382" t="s">
        <v>890</v>
      </c>
      <c r="G1382" t="str">
        <f>_xlfn.XLOOKUP(Orders_Raw!B1382,Customers_Raw!A:A,Customers_Raw!E:E)</f>
        <v>Corporate</v>
      </c>
    </row>
    <row r="1383" spans="1:7">
      <c r="A1383" t="s">
        <v>2277</v>
      </c>
      <c r="B1383" t="s">
        <v>129</v>
      </c>
      <c r="C1383" s="19">
        <v>46006</v>
      </c>
      <c r="D1383" t="s">
        <v>909</v>
      </c>
      <c r="E1383" t="s">
        <v>893</v>
      </c>
      <c r="F1383" t="s">
        <v>888</v>
      </c>
      <c r="G1383" t="str">
        <f>_xlfn.XLOOKUP(Orders_Raw!B1383,Customers_Raw!A:A,Customers_Raw!E:E)</f>
        <v>Small Business</v>
      </c>
    </row>
    <row r="1384" spans="1:7">
      <c r="A1384" t="s">
        <v>2278</v>
      </c>
      <c r="B1384" t="s">
        <v>547</v>
      </c>
      <c r="C1384" s="19">
        <v>45839</v>
      </c>
      <c r="D1384" t="s">
        <v>892</v>
      </c>
      <c r="E1384" t="s">
        <v>893</v>
      </c>
      <c r="F1384" t="s">
        <v>886</v>
      </c>
      <c r="G1384" t="str">
        <f>_xlfn.XLOOKUP(Orders_Raw!B1384,Customers_Raw!A:A,Customers_Raw!E:E)</f>
        <v>Consumer</v>
      </c>
    </row>
    <row r="1385" spans="1:7">
      <c r="A1385" t="s">
        <v>2279</v>
      </c>
      <c r="B1385" t="s">
        <v>217</v>
      </c>
      <c r="C1385" s="19">
        <v>45782</v>
      </c>
      <c r="D1385" t="s">
        <v>892</v>
      </c>
      <c r="E1385" t="s">
        <v>893</v>
      </c>
      <c r="F1385" t="s">
        <v>890</v>
      </c>
      <c r="G1385" t="str">
        <f>_xlfn.XLOOKUP(Orders_Raw!B1385,Customers_Raw!A:A,Customers_Raw!E:E)</f>
        <v>Corporate</v>
      </c>
    </row>
    <row r="1386" spans="1:7">
      <c r="A1386" t="s">
        <v>2280</v>
      </c>
      <c r="B1386" t="s">
        <v>479</v>
      </c>
      <c r="C1386" s="19">
        <v>45836</v>
      </c>
      <c r="D1386" t="s">
        <v>892</v>
      </c>
      <c r="E1386" t="s">
        <v>893</v>
      </c>
      <c r="F1386" t="s">
        <v>890</v>
      </c>
      <c r="G1386" t="str">
        <f>_xlfn.XLOOKUP(Orders_Raw!B1386,Customers_Raw!A:A,Customers_Raw!E:E)</f>
        <v>Corporate</v>
      </c>
    </row>
    <row r="1387" spans="1:7">
      <c r="A1387" t="s">
        <v>2281</v>
      </c>
      <c r="B1387" t="s">
        <v>547</v>
      </c>
      <c r="C1387" s="19">
        <v>45696</v>
      </c>
      <c r="D1387" t="s">
        <v>892</v>
      </c>
      <c r="E1387" t="s">
        <v>885</v>
      </c>
      <c r="F1387" t="s">
        <v>888</v>
      </c>
      <c r="G1387" t="str">
        <f>_xlfn.XLOOKUP(Orders_Raw!B1387,Customers_Raw!A:A,Customers_Raw!E:E)</f>
        <v>Consumer</v>
      </c>
    </row>
    <row r="1388" spans="1:7">
      <c r="A1388" t="s">
        <v>2282</v>
      </c>
      <c r="B1388" t="s">
        <v>528</v>
      </c>
      <c r="C1388" s="19">
        <v>45917</v>
      </c>
      <c r="D1388" t="s">
        <v>884</v>
      </c>
      <c r="E1388" t="s">
        <v>885</v>
      </c>
      <c r="F1388" t="s">
        <v>890</v>
      </c>
      <c r="G1388" t="str">
        <f>_xlfn.XLOOKUP(Orders_Raw!B1388,Customers_Raw!A:A,Customers_Raw!E:E)</f>
        <v>Consumer</v>
      </c>
    </row>
    <row r="1389" spans="1:7">
      <c r="A1389" t="s">
        <v>2283</v>
      </c>
      <c r="B1389" t="s">
        <v>734</v>
      </c>
      <c r="C1389" s="19">
        <v>45660</v>
      </c>
      <c r="D1389" t="s">
        <v>892</v>
      </c>
      <c r="E1389" t="s">
        <v>885</v>
      </c>
      <c r="F1389" t="s">
        <v>888</v>
      </c>
      <c r="G1389" t="str">
        <f>_xlfn.XLOOKUP(Orders_Raw!B1389,Customers_Raw!A:A,Customers_Raw!E:E)</f>
        <v>Consumer</v>
      </c>
    </row>
    <row r="1390" spans="1:7">
      <c r="A1390" t="s">
        <v>2284</v>
      </c>
      <c r="B1390" t="s">
        <v>220</v>
      </c>
      <c r="C1390" s="19">
        <v>45721</v>
      </c>
      <c r="D1390" t="s">
        <v>899</v>
      </c>
      <c r="E1390" t="s">
        <v>893</v>
      </c>
      <c r="F1390" t="s">
        <v>897</v>
      </c>
      <c r="G1390" t="str">
        <f>_xlfn.XLOOKUP(Orders_Raw!B1390,Customers_Raw!A:A,Customers_Raw!E:E)</f>
        <v>Corporate</v>
      </c>
    </row>
    <row r="1391" spans="1:7">
      <c r="A1391" t="s">
        <v>2285</v>
      </c>
      <c r="B1391" t="s">
        <v>410</v>
      </c>
      <c r="C1391" s="19">
        <v>45686</v>
      </c>
      <c r="D1391" t="s">
        <v>892</v>
      </c>
      <c r="E1391" t="s">
        <v>893</v>
      </c>
      <c r="F1391" t="s">
        <v>897</v>
      </c>
      <c r="G1391" t="str">
        <f>_xlfn.XLOOKUP(Orders_Raw!B1391,Customers_Raw!A:A,Customers_Raw!E:E)</f>
        <v>Consumer</v>
      </c>
    </row>
    <row r="1392" spans="1:7">
      <c r="A1392" t="s">
        <v>2286</v>
      </c>
      <c r="B1392" t="s">
        <v>762</v>
      </c>
      <c r="C1392" s="19">
        <v>45668</v>
      </c>
      <c r="D1392" t="s">
        <v>892</v>
      </c>
      <c r="E1392" t="s">
        <v>893</v>
      </c>
      <c r="F1392" t="s">
        <v>902</v>
      </c>
      <c r="G1392" t="str">
        <f>_xlfn.XLOOKUP(Orders_Raw!B1392,Customers_Raw!A:A,Customers_Raw!E:E)</f>
        <v>Consumer</v>
      </c>
    </row>
    <row r="1393" spans="1:7">
      <c r="A1393" t="s">
        <v>2287</v>
      </c>
      <c r="B1393" t="s">
        <v>300</v>
      </c>
      <c r="C1393" s="19">
        <v>45754</v>
      </c>
      <c r="D1393" t="s">
        <v>884</v>
      </c>
      <c r="E1393" t="s">
        <v>895</v>
      </c>
      <c r="F1393" t="s">
        <v>902</v>
      </c>
      <c r="G1393" t="str">
        <f>_xlfn.XLOOKUP(Orders_Raw!B1393,Customers_Raw!A:A,Customers_Raw!E:E)</f>
        <v>Consumer</v>
      </c>
    </row>
    <row r="1394" spans="1:7">
      <c r="A1394" t="s">
        <v>2288</v>
      </c>
      <c r="B1394" t="s">
        <v>733</v>
      </c>
      <c r="C1394" s="19">
        <v>46015</v>
      </c>
      <c r="D1394" t="s">
        <v>892</v>
      </c>
      <c r="E1394" t="s">
        <v>885</v>
      </c>
      <c r="F1394" t="s">
        <v>897</v>
      </c>
      <c r="G1394" t="str">
        <f>_xlfn.XLOOKUP(Orders_Raw!B1394,Customers_Raw!A:A,Customers_Raw!E:E)</f>
        <v>Corporate</v>
      </c>
    </row>
    <row r="1395" spans="1:7">
      <c r="A1395" t="s">
        <v>2289</v>
      </c>
      <c r="B1395" t="s">
        <v>469</v>
      </c>
      <c r="C1395" s="19">
        <v>45860</v>
      </c>
      <c r="D1395" t="s">
        <v>892</v>
      </c>
      <c r="E1395" t="s">
        <v>885</v>
      </c>
      <c r="F1395" t="s">
        <v>886</v>
      </c>
      <c r="G1395" t="str">
        <f>_xlfn.XLOOKUP(Orders_Raw!B1395,Customers_Raw!A:A,Customers_Raw!E:E)</f>
        <v>Corporate</v>
      </c>
    </row>
    <row r="1396" spans="1:7">
      <c r="A1396" t="s">
        <v>2290</v>
      </c>
      <c r="B1396" t="s">
        <v>9</v>
      </c>
      <c r="C1396" s="19">
        <v>45678</v>
      </c>
      <c r="D1396" t="s">
        <v>892</v>
      </c>
      <c r="E1396" t="s">
        <v>885</v>
      </c>
      <c r="F1396" t="s">
        <v>902</v>
      </c>
      <c r="G1396" t="str">
        <f>_xlfn.XLOOKUP(Orders_Raw!B1396,Customers_Raw!A:A,Customers_Raw!E:E)</f>
        <v>Corporate</v>
      </c>
    </row>
    <row r="1397" spans="1:7">
      <c r="A1397" t="s">
        <v>2291</v>
      </c>
      <c r="B1397" t="s">
        <v>777</v>
      </c>
      <c r="C1397" s="19">
        <v>45696</v>
      </c>
      <c r="D1397" t="s">
        <v>892</v>
      </c>
      <c r="E1397" t="s">
        <v>885</v>
      </c>
      <c r="F1397" t="s">
        <v>890</v>
      </c>
      <c r="G1397" t="str">
        <f>_xlfn.XLOOKUP(Orders_Raw!B1397,Customers_Raw!A:A,Customers_Raw!E:E)</f>
        <v>Consumer</v>
      </c>
    </row>
    <row r="1398" spans="1:7">
      <c r="A1398" t="s">
        <v>2292</v>
      </c>
      <c r="B1398" t="s">
        <v>490</v>
      </c>
      <c r="C1398" s="19">
        <v>45880</v>
      </c>
      <c r="D1398" t="s">
        <v>892</v>
      </c>
      <c r="E1398" t="s">
        <v>885</v>
      </c>
      <c r="F1398" t="s">
        <v>890</v>
      </c>
      <c r="G1398" t="str">
        <f>_xlfn.XLOOKUP(Orders_Raw!B1398,Customers_Raw!A:A,Customers_Raw!E:E)</f>
        <v>Corporate</v>
      </c>
    </row>
    <row r="1399" spans="1:7">
      <c r="A1399" t="s">
        <v>2293</v>
      </c>
      <c r="B1399" t="s">
        <v>39</v>
      </c>
      <c r="C1399" s="19">
        <v>45759</v>
      </c>
      <c r="D1399" t="s">
        <v>892</v>
      </c>
      <c r="E1399" t="s">
        <v>885</v>
      </c>
      <c r="F1399" t="s">
        <v>890</v>
      </c>
      <c r="G1399" t="str">
        <f>_xlfn.XLOOKUP(Orders_Raw!B1399,Customers_Raw!A:A,Customers_Raw!E:E)</f>
        <v>Consumer</v>
      </c>
    </row>
    <row r="1400" spans="1:7">
      <c r="A1400" t="s">
        <v>2294</v>
      </c>
      <c r="B1400" t="s">
        <v>763</v>
      </c>
      <c r="C1400" s="19">
        <v>45703</v>
      </c>
      <c r="D1400" t="s">
        <v>892</v>
      </c>
      <c r="E1400" t="s">
        <v>893</v>
      </c>
      <c r="F1400" t="s">
        <v>897</v>
      </c>
      <c r="G1400" t="str">
        <f>_xlfn.XLOOKUP(Orders_Raw!B1400,Customers_Raw!A:A,Customers_Raw!E:E)</f>
        <v>Corporate</v>
      </c>
    </row>
    <row r="1401" spans="1:7">
      <c r="A1401" t="s">
        <v>2295</v>
      </c>
      <c r="B1401" t="s">
        <v>423</v>
      </c>
      <c r="C1401" s="19">
        <v>45723</v>
      </c>
      <c r="D1401" t="s">
        <v>884</v>
      </c>
      <c r="E1401" t="s">
        <v>885</v>
      </c>
      <c r="F1401" t="s">
        <v>886</v>
      </c>
      <c r="G1401" t="str">
        <f>_xlfn.XLOOKUP(Orders_Raw!B1401,Customers_Raw!A:A,Customers_Raw!E:E)</f>
        <v>Consumer</v>
      </c>
    </row>
    <row r="1402" spans="1:7">
      <c r="A1402" t="s">
        <v>2296</v>
      </c>
      <c r="B1402" t="s">
        <v>192</v>
      </c>
      <c r="C1402" s="19">
        <v>45748</v>
      </c>
      <c r="D1402" t="s">
        <v>899</v>
      </c>
      <c r="E1402" t="s">
        <v>893</v>
      </c>
      <c r="F1402" t="s">
        <v>888</v>
      </c>
      <c r="G1402" t="str">
        <f>_xlfn.XLOOKUP(Orders_Raw!B1402,Customers_Raw!A:A,Customers_Raw!E:E)</f>
        <v>Corporate</v>
      </c>
    </row>
    <row r="1403" spans="1:7">
      <c r="A1403" t="s">
        <v>2297</v>
      </c>
      <c r="B1403" t="s">
        <v>560</v>
      </c>
      <c r="C1403" s="19">
        <v>45821</v>
      </c>
      <c r="D1403" t="s">
        <v>892</v>
      </c>
      <c r="E1403" t="s">
        <v>893</v>
      </c>
      <c r="F1403" t="s">
        <v>888</v>
      </c>
      <c r="G1403" t="str">
        <f>_xlfn.XLOOKUP(Orders_Raw!B1403,Customers_Raw!A:A,Customers_Raw!E:E)</f>
        <v>Corporate</v>
      </c>
    </row>
    <row r="1404" spans="1:7">
      <c r="A1404" t="s">
        <v>2298</v>
      </c>
      <c r="B1404" t="s">
        <v>320</v>
      </c>
      <c r="C1404" s="19">
        <v>45768</v>
      </c>
      <c r="D1404" t="s">
        <v>892</v>
      </c>
      <c r="E1404" t="s">
        <v>885</v>
      </c>
      <c r="F1404" t="s">
        <v>888</v>
      </c>
      <c r="G1404" t="str">
        <f>_xlfn.XLOOKUP(Orders_Raw!B1404,Customers_Raw!A:A,Customers_Raw!E:E)</f>
        <v>Consumer</v>
      </c>
    </row>
    <row r="1405" spans="1:7">
      <c r="A1405" t="s">
        <v>2299</v>
      </c>
      <c r="B1405" t="s">
        <v>840</v>
      </c>
      <c r="C1405" s="19">
        <v>45995</v>
      </c>
      <c r="D1405" t="s">
        <v>892</v>
      </c>
      <c r="E1405" t="s">
        <v>893</v>
      </c>
      <c r="F1405" t="s">
        <v>890</v>
      </c>
      <c r="G1405" t="str">
        <f>_xlfn.XLOOKUP(Orders_Raw!B1405,Customers_Raw!A:A,Customers_Raw!E:E)</f>
        <v>Small Business</v>
      </c>
    </row>
    <row r="1406" spans="1:7">
      <c r="A1406" t="s">
        <v>2300</v>
      </c>
      <c r="B1406" t="s">
        <v>727</v>
      </c>
      <c r="C1406" s="19">
        <v>45780</v>
      </c>
      <c r="D1406" t="s">
        <v>892</v>
      </c>
      <c r="E1406" t="s">
        <v>885</v>
      </c>
      <c r="F1406" t="s">
        <v>888</v>
      </c>
      <c r="G1406" t="str">
        <f>_xlfn.XLOOKUP(Orders_Raw!B1406,Customers_Raw!A:A,Customers_Raw!E:E)</f>
        <v>Consumer</v>
      </c>
    </row>
    <row r="1407" spans="1:7">
      <c r="A1407" t="s">
        <v>2301</v>
      </c>
      <c r="B1407" t="s">
        <v>277</v>
      </c>
      <c r="C1407" s="19">
        <v>45850</v>
      </c>
      <c r="D1407" t="s">
        <v>909</v>
      </c>
      <c r="E1407" t="s">
        <v>895</v>
      </c>
      <c r="F1407" t="s">
        <v>890</v>
      </c>
      <c r="G1407" t="str">
        <f>_xlfn.XLOOKUP(Orders_Raw!B1407,Customers_Raw!A:A,Customers_Raw!E:E)</f>
        <v>Consumer</v>
      </c>
    </row>
    <row r="1408" spans="1:7">
      <c r="A1408" t="s">
        <v>2302</v>
      </c>
      <c r="B1408" t="s">
        <v>367</v>
      </c>
      <c r="C1408" s="19">
        <v>45756</v>
      </c>
      <c r="D1408" t="s">
        <v>892</v>
      </c>
      <c r="E1408" t="s">
        <v>895</v>
      </c>
      <c r="F1408" t="s">
        <v>890</v>
      </c>
      <c r="G1408" t="str">
        <f>_xlfn.XLOOKUP(Orders_Raw!B1408,Customers_Raw!A:A,Customers_Raw!E:E)</f>
        <v>Consumer</v>
      </c>
    </row>
    <row r="1409" spans="1:7">
      <c r="A1409" t="s">
        <v>2303</v>
      </c>
      <c r="B1409" t="s">
        <v>334</v>
      </c>
      <c r="C1409" s="19">
        <v>45948</v>
      </c>
      <c r="D1409" t="s">
        <v>892</v>
      </c>
      <c r="E1409" t="s">
        <v>885</v>
      </c>
      <c r="F1409" t="s">
        <v>886</v>
      </c>
      <c r="G1409" t="str">
        <f>_xlfn.XLOOKUP(Orders_Raw!B1409,Customers_Raw!A:A,Customers_Raw!E:E)</f>
        <v>Consumer</v>
      </c>
    </row>
    <row r="1410" spans="1:7">
      <c r="A1410" t="s">
        <v>2304</v>
      </c>
      <c r="B1410" t="s">
        <v>592</v>
      </c>
      <c r="C1410" s="19">
        <v>45816</v>
      </c>
      <c r="D1410" t="s">
        <v>884</v>
      </c>
      <c r="E1410" t="s">
        <v>895</v>
      </c>
      <c r="F1410" t="s">
        <v>886</v>
      </c>
      <c r="G1410" t="str">
        <f>_xlfn.XLOOKUP(Orders_Raw!B1410,Customers_Raw!A:A,Customers_Raw!E:E)</f>
        <v>Small Business</v>
      </c>
    </row>
    <row r="1411" spans="1:7">
      <c r="A1411" t="s">
        <v>2305</v>
      </c>
      <c r="B1411" t="s">
        <v>739</v>
      </c>
      <c r="C1411" s="19">
        <v>45760</v>
      </c>
      <c r="D1411" t="s">
        <v>909</v>
      </c>
      <c r="E1411" t="s">
        <v>893</v>
      </c>
      <c r="F1411" t="s">
        <v>886</v>
      </c>
      <c r="G1411" t="str">
        <f>_xlfn.XLOOKUP(Orders_Raw!B1411,Customers_Raw!A:A,Customers_Raw!E:E)</f>
        <v>Consumer</v>
      </c>
    </row>
    <row r="1412" spans="1:7">
      <c r="A1412" t="s">
        <v>2306</v>
      </c>
      <c r="B1412" t="s">
        <v>838</v>
      </c>
      <c r="C1412" s="19">
        <v>45938</v>
      </c>
      <c r="D1412" t="s">
        <v>892</v>
      </c>
      <c r="E1412" t="s">
        <v>895</v>
      </c>
      <c r="F1412" t="s">
        <v>897</v>
      </c>
      <c r="G1412" t="str">
        <f>_xlfn.XLOOKUP(Orders_Raw!B1412,Customers_Raw!A:A,Customers_Raw!E:E)</f>
        <v>Corporate</v>
      </c>
    </row>
    <row r="1413" spans="1:7">
      <c r="A1413" t="s">
        <v>2307</v>
      </c>
      <c r="B1413" t="s">
        <v>731</v>
      </c>
      <c r="C1413" s="19">
        <v>45700</v>
      </c>
      <c r="D1413" t="s">
        <v>892</v>
      </c>
      <c r="E1413" t="s">
        <v>893</v>
      </c>
      <c r="F1413" t="s">
        <v>886</v>
      </c>
      <c r="G1413" t="str">
        <f>_xlfn.XLOOKUP(Orders_Raw!B1413,Customers_Raw!A:A,Customers_Raw!E:E)</f>
        <v>Consumer</v>
      </c>
    </row>
    <row r="1414" spans="1:7">
      <c r="A1414" t="s">
        <v>2308</v>
      </c>
      <c r="B1414" t="s">
        <v>620</v>
      </c>
      <c r="C1414" s="19">
        <v>45741</v>
      </c>
      <c r="D1414" t="s">
        <v>892</v>
      </c>
      <c r="E1414" t="s">
        <v>885</v>
      </c>
      <c r="F1414" t="s">
        <v>897</v>
      </c>
      <c r="G1414" t="str">
        <f>_xlfn.XLOOKUP(Orders_Raw!B1414,Customers_Raw!A:A,Customers_Raw!E:E)</f>
        <v>Corporate</v>
      </c>
    </row>
    <row r="1415" spans="1:7">
      <c r="A1415" t="s">
        <v>2309</v>
      </c>
      <c r="B1415" t="s">
        <v>660</v>
      </c>
      <c r="C1415" s="19">
        <v>45848</v>
      </c>
      <c r="D1415" t="s">
        <v>899</v>
      </c>
      <c r="E1415" t="s">
        <v>895</v>
      </c>
      <c r="F1415" t="s">
        <v>897</v>
      </c>
      <c r="G1415" t="str">
        <f>_xlfn.XLOOKUP(Orders_Raw!B1415,Customers_Raw!A:A,Customers_Raw!E:E)</f>
        <v>Consumer</v>
      </c>
    </row>
    <row r="1416" spans="1:7">
      <c r="A1416" t="s">
        <v>2310</v>
      </c>
      <c r="B1416" t="s">
        <v>521</v>
      </c>
      <c r="C1416" s="19">
        <v>45708</v>
      </c>
      <c r="D1416" t="s">
        <v>892</v>
      </c>
      <c r="E1416" t="s">
        <v>885</v>
      </c>
      <c r="F1416" t="s">
        <v>897</v>
      </c>
      <c r="G1416" t="str">
        <f>_xlfn.XLOOKUP(Orders_Raw!B1416,Customers_Raw!A:A,Customers_Raw!E:E)</f>
        <v>Consumer</v>
      </c>
    </row>
    <row r="1417" spans="1:7">
      <c r="A1417" t="s">
        <v>2311</v>
      </c>
      <c r="B1417" t="s">
        <v>596</v>
      </c>
      <c r="C1417" s="19">
        <v>45867</v>
      </c>
      <c r="D1417" t="s">
        <v>892</v>
      </c>
      <c r="E1417" t="s">
        <v>885</v>
      </c>
      <c r="F1417" t="s">
        <v>888</v>
      </c>
      <c r="G1417" t="str">
        <f>_xlfn.XLOOKUP(Orders_Raw!B1417,Customers_Raw!A:A,Customers_Raw!E:E)</f>
        <v>Consumer</v>
      </c>
    </row>
    <row r="1418" spans="1:7">
      <c r="A1418" t="s">
        <v>2312</v>
      </c>
      <c r="B1418" t="s">
        <v>5</v>
      </c>
      <c r="C1418" s="19">
        <v>45783</v>
      </c>
      <c r="D1418" t="s">
        <v>892</v>
      </c>
      <c r="E1418" t="s">
        <v>885</v>
      </c>
      <c r="F1418" t="s">
        <v>888</v>
      </c>
      <c r="G1418" t="str">
        <f>_xlfn.XLOOKUP(Orders_Raw!B1418,Customers_Raw!A:A,Customers_Raw!E:E)</f>
        <v>Small Business</v>
      </c>
    </row>
    <row r="1419" spans="1:7">
      <c r="A1419" t="s">
        <v>2313</v>
      </c>
      <c r="B1419" t="s">
        <v>102</v>
      </c>
      <c r="C1419" s="19">
        <v>45726</v>
      </c>
      <c r="D1419" t="s">
        <v>892</v>
      </c>
      <c r="E1419" t="s">
        <v>885</v>
      </c>
      <c r="F1419" t="s">
        <v>886</v>
      </c>
      <c r="G1419" t="str">
        <f>_xlfn.XLOOKUP(Orders_Raw!B1419,Customers_Raw!A:A,Customers_Raw!E:E)</f>
        <v>Consumer</v>
      </c>
    </row>
    <row r="1420" spans="1:7">
      <c r="A1420" t="s">
        <v>2314</v>
      </c>
      <c r="B1420" t="s">
        <v>200</v>
      </c>
      <c r="C1420" s="19">
        <v>45922</v>
      </c>
      <c r="D1420" t="s">
        <v>892</v>
      </c>
      <c r="E1420" t="s">
        <v>893</v>
      </c>
      <c r="F1420" t="s">
        <v>890</v>
      </c>
      <c r="G1420" t="str">
        <f>_xlfn.XLOOKUP(Orders_Raw!B1420,Customers_Raw!A:A,Customers_Raw!E:E)</f>
        <v>Consumer</v>
      </c>
    </row>
    <row r="1421" spans="1:7">
      <c r="A1421" t="s">
        <v>2315</v>
      </c>
      <c r="B1421" t="s">
        <v>457</v>
      </c>
      <c r="C1421" s="19">
        <v>45915</v>
      </c>
      <c r="D1421" t="s">
        <v>909</v>
      </c>
      <c r="E1421" t="s">
        <v>893</v>
      </c>
      <c r="F1421" t="s">
        <v>888</v>
      </c>
      <c r="G1421" t="str">
        <f>_xlfn.XLOOKUP(Orders_Raw!B1421,Customers_Raw!A:A,Customers_Raw!E:E)</f>
        <v>Corporate</v>
      </c>
    </row>
    <row r="1422" spans="1:7">
      <c r="A1422" t="s">
        <v>2316</v>
      </c>
      <c r="B1422" t="s">
        <v>272</v>
      </c>
      <c r="C1422" s="19">
        <v>45845</v>
      </c>
      <c r="D1422" t="s">
        <v>884</v>
      </c>
      <c r="E1422" t="s">
        <v>895</v>
      </c>
      <c r="F1422" t="s">
        <v>888</v>
      </c>
      <c r="G1422" t="str">
        <f>_xlfn.XLOOKUP(Orders_Raw!B1422,Customers_Raw!A:A,Customers_Raw!E:E)</f>
        <v>Consumer</v>
      </c>
    </row>
    <row r="1423" spans="1:7">
      <c r="A1423" t="s">
        <v>2317</v>
      </c>
      <c r="B1423" t="s">
        <v>742</v>
      </c>
      <c r="C1423" s="19">
        <v>45887</v>
      </c>
      <c r="D1423" t="s">
        <v>899</v>
      </c>
      <c r="E1423" t="s">
        <v>885</v>
      </c>
      <c r="F1423" t="s">
        <v>890</v>
      </c>
      <c r="G1423" t="str">
        <f>_xlfn.XLOOKUP(Orders_Raw!B1423,Customers_Raw!A:A,Customers_Raw!E:E)</f>
        <v>Consumer</v>
      </c>
    </row>
    <row r="1424" spans="1:7">
      <c r="A1424" t="s">
        <v>2318</v>
      </c>
      <c r="B1424" t="s">
        <v>422</v>
      </c>
      <c r="C1424" s="19">
        <v>45846</v>
      </c>
      <c r="D1424" t="s">
        <v>892</v>
      </c>
      <c r="E1424" t="s">
        <v>895</v>
      </c>
      <c r="F1424" t="s">
        <v>902</v>
      </c>
      <c r="G1424" t="str">
        <f>_xlfn.XLOOKUP(Orders_Raw!B1424,Customers_Raw!A:A,Customers_Raw!E:E)</f>
        <v>Consumer</v>
      </c>
    </row>
    <row r="1425" spans="1:7">
      <c r="A1425" t="s">
        <v>2319</v>
      </c>
      <c r="B1425" t="s">
        <v>152</v>
      </c>
      <c r="C1425" s="19">
        <v>45667</v>
      </c>
      <c r="D1425" t="s">
        <v>884</v>
      </c>
      <c r="E1425" t="s">
        <v>895</v>
      </c>
      <c r="F1425" t="s">
        <v>890</v>
      </c>
      <c r="G1425" t="str">
        <f>_xlfn.XLOOKUP(Orders_Raw!B1425,Customers_Raw!A:A,Customers_Raw!E:E)</f>
        <v>Consumer</v>
      </c>
    </row>
    <row r="1426" spans="1:7">
      <c r="A1426" t="s">
        <v>2320</v>
      </c>
      <c r="B1426" t="s">
        <v>350</v>
      </c>
      <c r="C1426" s="19">
        <v>45771</v>
      </c>
      <c r="D1426" t="s">
        <v>884</v>
      </c>
      <c r="E1426" t="s">
        <v>885</v>
      </c>
      <c r="F1426" t="s">
        <v>888</v>
      </c>
      <c r="G1426" t="str">
        <f>_xlfn.XLOOKUP(Orders_Raw!B1426,Customers_Raw!A:A,Customers_Raw!E:E)</f>
        <v>Consumer</v>
      </c>
    </row>
    <row r="1427" spans="1:7">
      <c r="A1427" t="s">
        <v>2321</v>
      </c>
      <c r="B1427" t="s">
        <v>462</v>
      </c>
      <c r="C1427" s="19">
        <v>45733</v>
      </c>
      <c r="D1427" t="s">
        <v>892</v>
      </c>
      <c r="E1427" t="s">
        <v>885</v>
      </c>
      <c r="F1427" t="s">
        <v>890</v>
      </c>
      <c r="G1427" t="str">
        <f>_xlfn.XLOOKUP(Orders_Raw!B1427,Customers_Raw!A:A,Customers_Raw!E:E)</f>
        <v>Consumer</v>
      </c>
    </row>
    <row r="1428" spans="1:7">
      <c r="A1428" t="s">
        <v>2322</v>
      </c>
      <c r="B1428" t="s">
        <v>538</v>
      </c>
      <c r="C1428" s="19">
        <v>45821</v>
      </c>
      <c r="D1428" t="s">
        <v>892</v>
      </c>
      <c r="E1428" t="s">
        <v>895</v>
      </c>
      <c r="F1428" t="s">
        <v>886</v>
      </c>
      <c r="G1428" t="str">
        <f>_xlfn.XLOOKUP(Orders_Raw!B1428,Customers_Raw!A:A,Customers_Raw!E:E)</f>
        <v>Consumer</v>
      </c>
    </row>
    <row r="1429" spans="1:7">
      <c r="A1429" t="s">
        <v>2323</v>
      </c>
      <c r="B1429" t="s">
        <v>214</v>
      </c>
      <c r="C1429" s="19">
        <v>45742</v>
      </c>
      <c r="D1429" t="s">
        <v>892</v>
      </c>
      <c r="E1429" t="s">
        <v>893</v>
      </c>
      <c r="F1429" t="s">
        <v>897</v>
      </c>
      <c r="G1429" t="str">
        <f>_xlfn.XLOOKUP(Orders_Raw!B1429,Customers_Raw!A:A,Customers_Raw!E:E)</f>
        <v>Consumer</v>
      </c>
    </row>
    <row r="1430" spans="1:7">
      <c r="A1430" t="s">
        <v>2324</v>
      </c>
      <c r="B1430" t="s">
        <v>414</v>
      </c>
      <c r="C1430" s="19">
        <v>45706</v>
      </c>
      <c r="D1430" t="s">
        <v>884</v>
      </c>
      <c r="E1430" t="s">
        <v>893</v>
      </c>
      <c r="F1430" t="s">
        <v>897</v>
      </c>
      <c r="G1430" t="str">
        <f>_xlfn.XLOOKUP(Orders_Raw!B1430,Customers_Raw!A:A,Customers_Raw!E:E)</f>
        <v>Consumer</v>
      </c>
    </row>
    <row r="1431" spans="1:7">
      <c r="A1431" t="s">
        <v>2325</v>
      </c>
      <c r="B1431" t="s">
        <v>98</v>
      </c>
      <c r="C1431" s="19">
        <v>45983</v>
      </c>
      <c r="D1431" t="s">
        <v>892</v>
      </c>
      <c r="E1431" t="s">
        <v>893</v>
      </c>
      <c r="F1431" t="s">
        <v>886</v>
      </c>
      <c r="G1431" t="str">
        <f>_xlfn.XLOOKUP(Orders_Raw!B1431,Customers_Raw!A:A,Customers_Raw!E:E)</f>
        <v>Consumer</v>
      </c>
    </row>
    <row r="1432" spans="1:7">
      <c r="A1432" t="s">
        <v>2326</v>
      </c>
      <c r="B1432" t="s">
        <v>271</v>
      </c>
      <c r="C1432" s="19">
        <v>45834</v>
      </c>
      <c r="D1432" t="s">
        <v>909</v>
      </c>
      <c r="E1432" t="s">
        <v>893</v>
      </c>
      <c r="F1432" t="s">
        <v>888</v>
      </c>
      <c r="G1432" t="str">
        <f>_xlfn.XLOOKUP(Orders_Raw!B1432,Customers_Raw!A:A,Customers_Raw!E:E)</f>
        <v>Consumer</v>
      </c>
    </row>
    <row r="1433" spans="1:7">
      <c r="A1433" t="s">
        <v>2327</v>
      </c>
      <c r="B1433" t="s">
        <v>470</v>
      </c>
      <c r="C1433" s="19">
        <v>45875</v>
      </c>
      <c r="D1433" t="s">
        <v>892</v>
      </c>
      <c r="E1433" t="s">
        <v>885</v>
      </c>
      <c r="F1433" t="s">
        <v>890</v>
      </c>
      <c r="G1433" t="str">
        <f>_xlfn.XLOOKUP(Orders_Raw!B1433,Customers_Raw!A:A,Customers_Raw!E:E)</f>
        <v>Corporate</v>
      </c>
    </row>
    <row r="1434" spans="1:7">
      <c r="A1434" t="s">
        <v>2328</v>
      </c>
      <c r="B1434" t="s">
        <v>742</v>
      </c>
      <c r="C1434" s="19">
        <v>45846</v>
      </c>
      <c r="D1434" t="s">
        <v>892</v>
      </c>
      <c r="E1434" t="s">
        <v>893</v>
      </c>
      <c r="F1434" t="s">
        <v>890</v>
      </c>
      <c r="G1434" t="str">
        <f>_xlfn.XLOOKUP(Orders_Raw!B1434,Customers_Raw!A:A,Customers_Raw!E:E)</f>
        <v>Consumer</v>
      </c>
    </row>
    <row r="1435" spans="1:7">
      <c r="A1435" t="s">
        <v>2329</v>
      </c>
      <c r="B1435" t="s">
        <v>659</v>
      </c>
      <c r="C1435" s="19">
        <v>46003</v>
      </c>
      <c r="D1435" t="s">
        <v>892</v>
      </c>
      <c r="E1435" t="s">
        <v>885</v>
      </c>
      <c r="F1435" t="s">
        <v>886</v>
      </c>
      <c r="G1435" t="str">
        <f>_xlfn.XLOOKUP(Orders_Raw!B1435,Customers_Raw!A:A,Customers_Raw!E:E)</f>
        <v>Consumer</v>
      </c>
    </row>
    <row r="1436" spans="1:7">
      <c r="A1436" t="s">
        <v>2330</v>
      </c>
      <c r="B1436" t="s">
        <v>772</v>
      </c>
      <c r="C1436" s="19">
        <v>45887</v>
      </c>
      <c r="D1436" t="s">
        <v>892</v>
      </c>
      <c r="E1436" t="s">
        <v>893</v>
      </c>
      <c r="F1436" t="s">
        <v>897</v>
      </c>
      <c r="G1436" t="str">
        <f>_xlfn.XLOOKUP(Orders_Raw!B1436,Customers_Raw!A:A,Customers_Raw!E:E)</f>
        <v>Small Business</v>
      </c>
    </row>
    <row r="1437" spans="1:7">
      <c r="A1437" t="s">
        <v>2331</v>
      </c>
      <c r="B1437" t="s">
        <v>669</v>
      </c>
      <c r="C1437" s="19">
        <v>45912</v>
      </c>
      <c r="D1437" t="s">
        <v>892</v>
      </c>
      <c r="E1437" t="s">
        <v>895</v>
      </c>
      <c r="F1437" t="s">
        <v>890</v>
      </c>
      <c r="G1437" t="str">
        <f>_xlfn.XLOOKUP(Orders_Raw!B1437,Customers_Raw!A:A,Customers_Raw!E:E)</f>
        <v>Corporate</v>
      </c>
    </row>
    <row r="1438" spans="1:7">
      <c r="A1438" t="s">
        <v>2332</v>
      </c>
      <c r="B1438" t="s">
        <v>649</v>
      </c>
      <c r="C1438" s="19">
        <v>45893</v>
      </c>
      <c r="D1438" t="s">
        <v>909</v>
      </c>
      <c r="E1438" t="s">
        <v>893</v>
      </c>
      <c r="F1438" t="s">
        <v>890</v>
      </c>
      <c r="G1438" t="str">
        <f>_xlfn.XLOOKUP(Orders_Raw!B1438,Customers_Raw!A:A,Customers_Raw!E:E)</f>
        <v>Corporate</v>
      </c>
    </row>
    <row r="1439" spans="1:7">
      <c r="A1439" t="s">
        <v>2333</v>
      </c>
      <c r="B1439" t="s">
        <v>841</v>
      </c>
      <c r="C1439" s="19">
        <v>45683</v>
      </c>
      <c r="D1439" t="s">
        <v>892</v>
      </c>
      <c r="E1439" t="s">
        <v>895</v>
      </c>
      <c r="F1439" t="s">
        <v>890</v>
      </c>
      <c r="G1439" t="str">
        <f>_xlfn.XLOOKUP(Orders_Raw!B1439,Customers_Raw!A:A,Customers_Raw!E:E)</f>
        <v>Corporate</v>
      </c>
    </row>
    <row r="1440" spans="1:7">
      <c r="A1440" t="s">
        <v>2334</v>
      </c>
      <c r="B1440" t="s">
        <v>627</v>
      </c>
      <c r="C1440" s="19">
        <v>45729</v>
      </c>
      <c r="D1440" t="s">
        <v>892</v>
      </c>
      <c r="E1440" t="s">
        <v>893</v>
      </c>
      <c r="F1440" t="s">
        <v>897</v>
      </c>
      <c r="G1440" t="str">
        <f>_xlfn.XLOOKUP(Orders_Raw!B1440,Customers_Raw!A:A,Customers_Raw!E:E)</f>
        <v>Consumer</v>
      </c>
    </row>
    <row r="1441" spans="1:7">
      <c r="A1441" t="s">
        <v>2335</v>
      </c>
      <c r="B1441" t="s">
        <v>565</v>
      </c>
      <c r="C1441" s="19">
        <v>45918</v>
      </c>
      <c r="D1441" t="s">
        <v>892</v>
      </c>
      <c r="E1441" t="s">
        <v>893</v>
      </c>
      <c r="F1441" t="s">
        <v>890</v>
      </c>
      <c r="G1441" t="str">
        <f>_xlfn.XLOOKUP(Orders_Raw!B1441,Customers_Raw!A:A,Customers_Raw!E:E)</f>
        <v>Small Business</v>
      </c>
    </row>
    <row r="1442" spans="1:7">
      <c r="A1442" t="s">
        <v>2336</v>
      </c>
      <c r="B1442" t="s">
        <v>757</v>
      </c>
      <c r="C1442" s="19">
        <v>45911</v>
      </c>
      <c r="D1442" t="s">
        <v>892</v>
      </c>
      <c r="E1442" t="s">
        <v>893</v>
      </c>
      <c r="F1442" t="s">
        <v>890</v>
      </c>
      <c r="G1442" t="str">
        <f>_xlfn.XLOOKUP(Orders_Raw!B1442,Customers_Raw!A:A,Customers_Raw!E:E)</f>
        <v>Consumer</v>
      </c>
    </row>
    <row r="1443" spans="1:7">
      <c r="A1443" t="s">
        <v>2337</v>
      </c>
      <c r="B1443" t="s">
        <v>354</v>
      </c>
      <c r="C1443" s="19">
        <v>45928</v>
      </c>
      <c r="D1443" t="s">
        <v>892</v>
      </c>
      <c r="E1443" t="s">
        <v>895</v>
      </c>
      <c r="F1443" t="s">
        <v>888</v>
      </c>
      <c r="G1443" t="str">
        <f>_xlfn.XLOOKUP(Orders_Raw!B1443,Customers_Raw!A:A,Customers_Raw!E:E)</f>
        <v>Consumer</v>
      </c>
    </row>
    <row r="1444" spans="1:7">
      <c r="A1444" t="s">
        <v>2338</v>
      </c>
      <c r="B1444" t="s">
        <v>764</v>
      </c>
      <c r="C1444" s="19">
        <v>45780</v>
      </c>
      <c r="D1444" t="s">
        <v>892</v>
      </c>
      <c r="E1444" t="s">
        <v>893</v>
      </c>
      <c r="F1444" t="s">
        <v>897</v>
      </c>
      <c r="G1444" t="str">
        <f>_xlfn.XLOOKUP(Orders_Raw!B1444,Customers_Raw!A:A,Customers_Raw!E:E)</f>
        <v>Consumer</v>
      </c>
    </row>
    <row r="1445" spans="1:7">
      <c r="A1445" t="s">
        <v>2339</v>
      </c>
      <c r="B1445" t="s">
        <v>416</v>
      </c>
      <c r="C1445" s="19">
        <v>45801</v>
      </c>
      <c r="D1445" t="s">
        <v>884</v>
      </c>
      <c r="E1445" t="s">
        <v>885</v>
      </c>
      <c r="F1445" t="s">
        <v>897</v>
      </c>
      <c r="G1445" t="str">
        <f>_xlfn.XLOOKUP(Orders_Raw!B1445,Customers_Raw!A:A,Customers_Raw!E:E)</f>
        <v>Corporate</v>
      </c>
    </row>
    <row r="1446" spans="1:7">
      <c r="A1446" t="s">
        <v>2340</v>
      </c>
      <c r="B1446" t="s">
        <v>406</v>
      </c>
      <c r="C1446" s="19">
        <v>45914</v>
      </c>
      <c r="D1446" t="s">
        <v>892</v>
      </c>
      <c r="E1446" t="s">
        <v>895</v>
      </c>
      <c r="F1446" t="s">
        <v>888</v>
      </c>
      <c r="G1446" t="str">
        <f>_xlfn.XLOOKUP(Orders_Raw!B1446,Customers_Raw!A:A,Customers_Raw!E:E)</f>
        <v>Small Business</v>
      </c>
    </row>
    <row r="1447" spans="1:7">
      <c r="A1447" t="s">
        <v>2341</v>
      </c>
      <c r="B1447" t="s">
        <v>600</v>
      </c>
      <c r="C1447" s="19">
        <v>45801</v>
      </c>
      <c r="D1447" t="s">
        <v>892</v>
      </c>
      <c r="E1447" t="s">
        <v>893</v>
      </c>
      <c r="F1447" t="s">
        <v>897</v>
      </c>
      <c r="G1447" t="str">
        <f>_xlfn.XLOOKUP(Orders_Raw!B1447,Customers_Raw!A:A,Customers_Raw!E:E)</f>
        <v>Consumer</v>
      </c>
    </row>
    <row r="1448" spans="1:7">
      <c r="A1448" t="s">
        <v>2342</v>
      </c>
      <c r="B1448" t="s">
        <v>271</v>
      </c>
      <c r="C1448" s="19">
        <v>45916</v>
      </c>
      <c r="D1448" t="s">
        <v>892</v>
      </c>
      <c r="E1448" t="s">
        <v>885</v>
      </c>
      <c r="F1448" t="s">
        <v>888</v>
      </c>
      <c r="G1448" t="str">
        <f>_xlfn.XLOOKUP(Orders_Raw!B1448,Customers_Raw!A:A,Customers_Raw!E:E)</f>
        <v>Consumer</v>
      </c>
    </row>
    <row r="1449" spans="1:7">
      <c r="A1449" t="s">
        <v>2343</v>
      </c>
      <c r="B1449" t="s">
        <v>288</v>
      </c>
      <c r="C1449" s="19">
        <v>45704</v>
      </c>
      <c r="D1449" t="s">
        <v>892</v>
      </c>
      <c r="E1449" t="s">
        <v>893</v>
      </c>
      <c r="F1449" t="s">
        <v>902</v>
      </c>
      <c r="G1449" t="str">
        <f>_xlfn.XLOOKUP(Orders_Raw!B1449,Customers_Raw!A:A,Customers_Raw!E:E)</f>
        <v>Small Business</v>
      </c>
    </row>
    <row r="1450" spans="1:7">
      <c r="A1450" t="s">
        <v>2344</v>
      </c>
      <c r="B1450" t="s">
        <v>228</v>
      </c>
      <c r="C1450" s="19">
        <v>46008</v>
      </c>
      <c r="D1450" t="s">
        <v>899</v>
      </c>
      <c r="E1450" t="s">
        <v>895</v>
      </c>
      <c r="F1450" t="s">
        <v>890</v>
      </c>
      <c r="G1450" t="str">
        <f>_xlfn.XLOOKUP(Orders_Raw!B1450,Customers_Raw!A:A,Customers_Raw!E:E)</f>
        <v>Consumer</v>
      </c>
    </row>
    <row r="1451" spans="1:7">
      <c r="A1451" t="s">
        <v>2345</v>
      </c>
      <c r="B1451" t="s">
        <v>703</v>
      </c>
      <c r="C1451" s="19">
        <v>45670</v>
      </c>
      <c r="D1451" t="s">
        <v>892</v>
      </c>
      <c r="E1451" t="s">
        <v>893</v>
      </c>
      <c r="F1451" t="s">
        <v>897</v>
      </c>
      <c r="G1451" t="str">
        <f>_xlfn.XLOOKUP(Orders_Raw!B1451,Customers_Raw!A:A,Customers_Raw!E:E)</f>
        <v>Consumer</v>
      </c>
    </row>
    <row r="1452" spans="1:7">
      <c r="A1452" t="s">
        <v>2346</v>
      </c>
      <c r="B1452" t="s">
        <v>138</v>
      </c>
      <c r="C1452" s="19">
        <v>45865</v>
      </c>
      <c r="D1452" t="s">
        <v>909</v>
      </c>
      <c r="E1452" t="s">
        <v>885</v>
      </c>
      <c r="F1452" t="s">
        <v>888</v>
      </c>
      <c r="G1452" t="str">
        <f>_xlfn.XLOOKUP(Orders_Raw!B1452,Customers_Raw!A:A,Customers_Raw!E:E)</f>
        <v>Consumer</v>
      </c>
    </row>
    <row r="1453" spans="1:7">
      <c r="A1453" t="s">
        <v>2347</v>
      </c>
      <c r="B1453" t="s">
        <v>210</v>
      </c>
      <c r="C1453" s="19">
        <v>45968</v>
      </c>
      <c r="D1453" t="s">
        <v>892</v>
      </c>
      <c r="E1453" t="s">
        <v>895</v>
      </c>
      <c r="F1453" t="s">
        <v>890</v>
      </c>
      <c r="G1453" t="str">
        <f>_xlfn.XLOOKUP(Orders_Raw!B1453,Customers_Raw!A:A,Customers_Raw!E:E)</f>
        <v>Corporate</v>
      </c>
    </row>
    <row r="1454" spans="1:7">
      <c r="A1454" t="s">
        <v>2348</v>
      </c>
      <c r="B1454" t="s">
        <v>470</v>
      </c>
      <c r="C1454" s="19">
        <v>45892</v>
      </c>
      <c r="D1454" t="s">
        <v>892</v>
      </c>
      <c r="E1454" t="s">
        <v>893</v>
      </c>
      <c r="F1454" t="s">
        <v>886</v>
      </c>
      <c r="G1454" t="str">
        <f>_xlfn.XLOOKUP(Orders_Raw!B1454,Customers_Raw!A:A,Customers_Raw!E:E)</f>
        <v>Corporate</v>
      </c>
    </row>
    <row r="1455" spans="1:7">
      <c r="A1455" t="s">
        <v>2349</v>
      </c>
      <c r="B1455" t="s">
        <v>22</v>
      </c>
      <c r="C1455" s="19">
        <v>45806</v>
      </c>
      <c r="D1455" t="s">
        <v>884</v>
      </c>
      <c r="E1455" t="s">
        <v>893</v>
      </c>
      <c r="F1455" t="s">
        <v>890</v>
      </c>
      <c r="G1455" t="str">
        <f>_xlfn.XLOOKUP(Orders_Raw!B1455,Customers_Raw!A:A,Customers_Raw!E:E)</f>
        <v>Consumer</v>
      </c>
    </row>
    <row r="1456" spans="1:7">
      <c r="A1456" t="s">
        <v>2350</v>
      </c>
      <c r="B1456" t="s">
        <v>284</v>
      </c>
      <c r="C1456" s="19">
        <v>45979</v>
      </c>
      <c r="D1456" t="s">
        <v>892</v>
      </c>
      <c r="E1456" t="s">
        <v>885</v>
      </c>
      <c r="F1456" t="s">
        <v>888</v>
      </c>
      <c r="G1456" t="str">
        <f>_xlfn.XLOOKUP(Orders_Raw!B1456,Customers_Raw!A:A,Customers_Raw!E:E)</f>
        <v>Small Business</v>
      </c>
    </row>
    <row r="1457" spans="1:7">
      <c r="A1457" t="s">
        <v>2351</v>
      </c>
      <c r="B1457" t="s">
        <v>340</v>
      </c>
      <c r="C1457" s="19">
        <v>45812</v>
      </c>
      <c r="D1457" t="s">
        <v>892</v>
      </c>
      <c r="E1457" t="s">
        <v>885</v>
      </c>
      <c r="F1457" t="s">
        <v>888</v>
      </c>
      <c r="G1457" t="str">
        <f>_xlfn.XLOOKUP(Orders_Raw!B1457,Customers_Raw!A:A,Customers_Raw!E:E)</f>
        <v>Corporate</v>
      </c>
    </row>
    <row r="1458" spans="1:7">
      <c r="A1458" t="s">
        <v>2352</v>
      </c>
      <c r="B1458" t="s">
        <v>71</v>
      </c>
      <c r="C1458" s="19">
        <v>45823</v>
      </c>
      <c r="D1458" t="s">
        <v>892</v>
      </c>
      <c r="E1458" t="s">
        <v>893</v>
      </c>
      <c r="F1458" t="s">
        <v>890</v>
      </c>
      <c r="G1458" t="str">
        <f>_xlfn.XLOOKUP(Orders_Raw!B1458,Customers_Raw!A:A,Customers_Raw!E:E)</f>
        <v>Consumer</v>
      </c>
    </row>
    <row r="1459" spans="1:7">
      <c r="A1459" t="s">
        <v>2353</v>
      </c>
      <c r="B1459" t="s">
        <v>822</v>
      </c>
      <c r="C1459" s="19">
        <v>45747</v>
      </c>
      <c r="D1459" t="s">
        <v>884</v>
      </c>
      <c r="E1459" t="s">
        <v>895</v>
      </c>
      <c r="F1459" t="s">
        <v>888</v>
      </c>
      <c r="G1459" t="str">
        <f>_xlfn.XLOOKUP(Orders_Raw!B1459,Customers_Raw!A:A,Customers_Raw!E:E)</f>
        <v>Consumer</v>
      </c>
    </row>
    <row r="1460" spans="1:7">
      <c r="A1460" t="s">
        <v>2354</v>
      </c>
      <c r="B1460" t="s">
        <v>236</v>
      </c>
      <c r="C1460" s="19">
        <v>45843</v>
      </c>
      <c r="D1460" t="s">
        <v>892</v>
      </c>
      <c r="E1460" t="s">
        <v>885</v>
      </c>
      <c r="F1460" t="s">
        <v>888</v>
      </c>
      <c r="G1460" t="str">
        <f>_xlfn.XLOOKUP(Orders_Raw!B1460,Customers_Raw!A:A,Customers_Raw!E:E)</f>
        <v>Consumer</v>
      </c>
    </row>
    <row r="1461" spans="1:7">
      <c r="A1461" t="s">
        <v>2355</v>
      </c>
      <c r="B1461" t="s">
        <v>500</v>
      </c>
      <c r="C1461" s="19">
        <v>45975</v>
      </c>
      <c r="D1461" t="s">
        <v>892</v>
      </c>
      <c r="E1461" t="s">
        <v>885</v>
      </c>
      <c r="F1461" t="s">
        <v>886</v>
      </c>
      <c r="G1461" t="str">
        <f>_xlfn.XLOOKUP(Orders_Raw!B1461,Customers_Raw!A:A,Customers_Raw!E:E)</f>
        <v>Corporate</v>
      </c>
    </row>
    <row r="1462" spans="1:7">
      <c r="A1462" t="s">
        <v>2356</v>
      </c>
      <c r="B1462" t="s">
        <v>600</v>
      </c>
      <c r="C1462" s="19">
        <v>46015</v>
      </c>
      <c r="D1462" t="s">
        <v>892</v>
      </c>
      <c r="E1462" t="s">
        <v>885</v>
      </c>
      <c r="F1462" t="s">
        <v>886</v>
      </c>
      <c r="G1462" t="str">
        <f>_xlfn.XLOOKUP(Orders_Raw!B1462,Customers_Raw!A:A,Customers_Raw!E:E)</f>
        <v>Consumer</v>
      </c>
    </row>
    <row r="1463" spans="1:7">
      <c r="A1463" t="s">
        <v>2357</v>
      </c>
      <c r="B1463" t="s">
        <v>432</v>
      </c>
      <c r="C1463" s="19">
        <v>45831</v>
      </c>
      <c r="D1463" t="s">
        <v>892</v>
      </c>
      <c r="E1463" t="s">
        <v>893</v>
      </c>
      <c r="F1463" t="s">
        <v>890</v>
      </c>
      <c r="G1463" t="str">
        <f>_xlfn.XLOOKUP(Orders_Raw!B1463,Customers_Raw!A:A,Customers_Raw!E:E)</f>
        <v>Corporate</v>
      </c>
    </row>
    <row r="1464" spans="1:7">
      <c r="A1464" t="s">
        <v>2358</v>
      </c>
      <c r="B1464" t="s">
        <v>856</v>
      </c>
      <c r="C1464" s="19">
        <v>45874</v>
      </c>
      <c r="D1464" t="s">
        <v>899</v>
      </c>
      <c r="E1464" t="s">
        <v>885</v>
      </c>
      <c r="F1464" t="s">
        <v>897</v>
      </c>
      <c r="G1464" t="str">
        <f>_xlfn.XLOOKUP(Orders_Raw!B1464,Customers_Raw!A:A,Customers_Raw!E:E)</f>
        <v>Consumer</v>
      </c>
    </row>
    <row r="1465" spans="1:7">
      <c r="A1465" t="s">
        <v>2359</v>
      </c>
      <c r="B1465" t="s">
        <v>393</v>
      </c>
      <c r="C1465" s="19">
        <v>45921</v>
      </c>
      <c r="D1465" t="s">
        <v>892</v>
      </c>
      <c r="E1465" t="s">
        <v>885</v>
      </c>
      <c r="F1465" t="s">
        <v>902</v>
      </c>
      <c r="G1465" t="str">
        <f>_xlfn.XLOOKUP(Orders_Raw!B1465,Customers_Raw!A:A,Customers_Raw!E:E)</f>
        <v>Consumer</v>
      </c>
    </row>
    <row r="1466" spans="1:7">
      <c r="A1466" t="s">
        <v>2360</v>
      </c>
      <c r="B1466" t="s">
        <v>329</v>
      </c>
      <c r="C1466" s="19">
        <v>45754</v>
      </c>
      <c r="D1466" t="s">
        <v>892</v>
      </c>
      <c r="E1466" t="s">
        <v>885</v>
      </c>
      <c r="F1466" t="s">
        <v>890</v>
      </c>
      <c r="G1466" t="str">
        <f>_xlfn.XLOOKUP(Orders_Raw!B1466,Customers_Raw!A:A,Customers_Raw!E:E)</f>
        <v>Consumer</v>
      </c>
    </row>
    <row r="1467" spans="1:7">
      <c r="A1467" t="s">
        <v>2361</v>
      </c>
      <c r="B1467" t="s">
        <v>508</v>
      </c>
      <c r="C1467" s="19">
        <v>45774</v>
      </c>
      <c r="D1467" t="s">
        <v>884</v>
      </c>
      <c r="E1467" t="s">
        <v>893</v>
      </c>
      <c r="F1467" t="s">
        <v>888</v>
      </c>
      <c r="G1467" t="str">
        <f>_xlfn.XLOOKUP(Orders_Raw!B1467,Customers_Raw!A:A,Customers_Raw!E:E)</f>
        <v>Consumer</v>
      </c>
    </row>
    <row r="1468" spans="1:7">
      <c r="A1468" t="s">
        <v>2362</v>
      </c>
      <c r="B1468" t="s">
        <v>129</v>
      </c>
      <c r="C1468" s="19">
        <v>45856</v>
      </c>
      <c r="D1468" t="s">
        <v>892</v>
      </c>
      <c r="E1468" t="s">
        <v>885</v>
      </c>
      <c r="F1468" t="s">
        <v>886</v>
      </c>
      <c r="G1468" t="str">
        <f>_xlfn.XLOOKUP(Orders_Raw!B1468,Customers_Raw!A:A,Customers_Raw!E:E)</f>
        <v>Small Business</v>
      </c>
    </row>
    <row r="1469" spans="1:7">
      <c r="A1469" t="s">
        <v>2363</v>
      </c>
      <c r="B1469" t="s">
        <v>463</v>
      </c>
      <c r="C1469" s="19">
        <v>45977</v>
      </c>
      <c r="D1469" t="s">
        <v>892</v>
      </c>
      <c r="E1469" t="s">
        <v>885</v>
      </c>
      <c r="F1469" t="s">
        <v>897</v>
      </c>
      <c r="G1469" t="str">
        <f>_xlfn.XLOOKUP(Orders_Raw!B1469,Customers_Raw!A:A,Customers_Raw!E:E)</f>
        <v>Small Business</v>
      </c>
    </row>
    <row r="1470" spans="1:7">
      <c r="A1470" t="s">
        <v>2364</v>
      </c>
      <c r="B1470" t="s">
        <v>521</v>
      </c>
      <c r="C1470" s="19">
        <v>45678</v>
      </c>
      <c r="D1470" t="s">
        <v>892</v>
      </c>
      <c r="E1470" t="s">
        <v>895</v>
      </c>
      <c r="F1470" t="s">
        <v>890</v>
      </c>
      <c r="G1470" t="str">
        <f>_xlfn.XLOOKUP(Orders_Raw!B1470,Customers_Raw!A:A,Customers_Raw!E:E)</f>
        <v>Consumer</v>
      </c>
    </row>
    <row r="1471" spans="1:7">
      <c r="A1471" t="s">
        <v>2365</v>
      </c>
      <c r="B1471" t="s">
        <v>844</v>
      </c>
      <c r="C1471" s="19">
        <v>45857</v>
      </c>
      <c r="D1471" t="s">
        <v>892</v>
      </c>
      <c r="E1471" t="s">
        <v>885</v>
      </c>
      <c r="F1471" t="s">
        <v>888</v>
      </c>
      <c r="G1471" t="str">
        <f>_xlfn.XLOOKUP(Orders_Raw!B1471,Customers_Raw!A:A,Customers_Raw!E:E)</f>
        <v>Consumer</v>
      </c>
    </row>
    <row r="1472" spans="1:7">
      <c r="A1472" t="s">
        <v>2366</v>
      </c>
      <c r="B1472" t="s">
        <v>493</v>
      </c>
      <c r="C1472" s="19">
        <v>45998</v>
      </c>
      <c r="D1472" t="s">
        <v>892</v>
      </c>
      <c r="E1472" t="s">
        <v>885</v>
      </c>
      <c r="F1472" t="s">
        <v>888</v>
      </c>
      <c r="G1472" t="str">
        <f>_xlfn.XLOOKUP(Orders_Raw!B1472,Customers_Raw!A:A,Customers_Raw!E:E)</f>
        <v>Consumer</v>
      </c>
    </row>
    <row r="1473" spans="1:7">
      <c r="A1473" t="s">
        <v>2367</v>
      </c>
      <c r="B1473" t="s">
        <v>212</v>
      </c>
      <c r="C1473" s="19">
        <v>45905</v>
      </c>
      <c r="D1473" t="s">
        <v>892</v>
      </c>
      <c r="E1473" t="s">
        <v>895</v>
      </c>
      <c r="F1473" t="s">
        <v>902</v>
      </c>
      <c r="G1473" t="str">
        <f>_xlfn.XLOOKUP(Orders_Raw!B1473,Customers_Raw!A:A,Customers_Raw!E:E)</f>
        <v>Consumer</v>
      </c>
    </row>
    <row r="1474" spans="1:7">
      <c r="A1474" t="s">
        <v>2368</v>
      </c>
      <c r="B1474" t="s">
        <v>408</v>
      </c>
      <c r="C1474" s="19">
        <v>45933</v>
      </c>
      <c r="D1474" t="s">
        <v>892</v>
      </c>
      <c r="E1474" t="s">
        <v>885</v>
      </c>
      <c r="F1474" t="s">
        <v>890</v>
      </c>
      <c r="G1474" t="str">
        <f>_xlfn.XLOOKUP(Orders_Raw!B1474,Customers_Raw!A:A,Customers_Raw!E:E)</f>
        <v>Corporate</v>
      </c>
    </row>
    <row r="1475" spans="1:7">
      <c r="A1475" t="s">
        <v>2369</v>
      </c>
      <c r="B1475" t="s">
        <v>436</v>
      </c>
      <c r="C1475" s="19">
        <v>45921</v>
      </c>
      <c r="D1475" t="s">
        <v>892</v>
      </c>
      <c r="E1475" t="s">
        <v>893</v>
      </c>
      <c r="F1475" t="s">
        <v>902</v>
      </c>
      <c r="G1475" t="str">
        <f>_xlfn.XLOOKUP(Orders_Raw!B1475,Customers_Raw!A:A,Customers_Raw!E:E)</f>
        <v>Consumer</v>
      </c>
    </row>
    <row r="1476" spans="1:7">
      <c r="A1476" t="s">
        <v>2370</v>
      </c>
      <c r="B1476" t="s">
        <v>758</v>
      </c>
      <c r="C1476" s="19">
        <v>45715</v>
      </c>
      <c r="D1476" t="s">
        <v>892</v>
      </c>
      <c r="E1476" t="s">
        <v>885</v>
      </c>
      <c r="F1476" t="s">
        <v>888</v>
      </c>
      <c r="G1476" t="str">
        <f>_xlfn.XLOOKUP(Orders_Raw!B1476,Customers_Raw!A:A,Customers_Raw!E:E)</f>
        <v>Corporate</v>
      </c>
    </row>
    <row r="1477" spans="1:7">
      <c r="A1477" t="s">
        <v>2371</v>
      </c>
      <c r="B1477" t="s">
        <v>171</v>
      </c>
      <c r="C1477" s="19">
        <v>45959</v>
      </c>
      <c r="D1477" t="s">
        <v>892</v>
      </c>
      <c r="E1477" t="s">
        <v>893</v>
      </c>
      <c r="F1477" t="s">
        <v>890</v>
      </c>
      <c r="G1477" t="str">
        <f>_xlfn.XLOOKUP(Orders_Raw!B1477,Customers_Raw!A:A,Customers_Raw!E:E)</f>
        <v>Small Business</v>
      </c>
    </row>
    <row r="1478" spans="1:7">
      <c r="A1478" t="s">
        <v>2372</v>
      </c>
      <c r="B1478" t="s">
        <v>343</v>
      </c>
      <c r="C1478" s="19">
        <v>45688</v>
      </c>
      <c r="D1478" t="s">
        <v>892</v>
      </c>
      <c r="E1478" t="s">
        <v>885</v>
      </c>
      <c r="F1478" t="s">
        <v>888</v>
      </c>
      <c r="G1478" t="str">
        <f>_xlfn.XLOOKUP(Orders_Raw!B1478,Customers_Raw!A:A,Customers_Raw!E:E)</f>
        <v>Consumer</v>
      </c>
    </row>
    <row r="1479" spans="1:7">
      <c r="A1479" t="s">
        <v>2373</v>
      </c>
      <c r="B1479" t="s">
        <v>442</v>
      </c>
      <c r="C1479" s="19">
        <v>45906</v>
      </c>
      <c r="D1479" t="s">
        <v>899</v>
      </c>
      <c r="E1479" t="s">
        <v>895</v>
      </c>
      <c r="F1479" t="s">
        <v>897</v>
      </c>
      <c r="G1479" t="str">
        <f>_xlfn.XLOOKUP(Orders_Raw!B1479,Customers_Raw!A:A,Customers_Raw!E:E)</f>
        <v>Consumer</v>
      </c>
    </row>
    <row r="1480" spans="1:7">
      <c r="A1480" t="s">
        <v>2374</v>
      </c>
      <c r="B1480" t="s">
        <v>581</v>
      </c>
      <c r="C1480" s="19">
        <v>45750</v>
      </c>
      <c r="D1480" t="s">
        <v>892</v>
      </c>
      <c r="E1480" t="s">
        <v>885</v>
      </c>
      <c r="F1480" t="s">
        <v>890</v>
      </c>
      <c r="G1480" t="str">
        <f>_xlfn.XLOOKUP(Orders_Raw!B1480,Customers_Raw!A:A,Customers_Raw!E:E)</f>
        <v>Consumer</v>
      </c>
    </row>
    <row r="1481" spans="1:7">
      <c r="A1481" t="s">
        <v>2375</v>
      </c>
      <c r="B1481" t="s">
        <v>382</v>
      </c>
      <c r="C1481" s="19">
        <v>45922</v>
      </c>
      <c r="D1481" t="s">
        <v>892</v>
      </c>
      <c r="E1481" t="s">
        <v>885</v>
      </c>
      <c r="F1481" t="s">
        <v>890</v>
      </c>
      <c r="G1481" t="str">
        <f>_xlfn.XLOOKUP(Orders_Raw!B1481,Customers_Raw!A:A,Customers_Raw!E:E)</f>
        <v>Small Business</v>
      </c>
    </row>
    <row r="1482" spans="1:7">
      <c r="A1482" t="s">
        <v>2376</v>
      </c>
      <c r="B1482" t="s">
        <v>700</v>
      </c>
      <c r="C1482" s="19">
        <v>45928</v>
      </c>
      <c r="D1482" t="s">
        <v>892</v>
      </c>
      <c r="E1482" t="s">
        <v>893</v>
      </c>
      <c r="F1482" t="s">
        <v>902</v>
      </c>
      <c r="G1482" t="str">
        <f>_xlfn.XLOOKUP(Orders_Raw!B1482,Customers_Raw!A:A,Customers_Raw!E:E)</f>
        <v>Corporate</v>
      </c>
    </row>
    <row r="1483" spans="1:7">
      <c r="A1483" t="s">
        <v>2377</v>
      </c>
      <c r="B1483" t="s">
        <v>718</v>
      </c>
      <c r="C1483" s="19">
        <v>45751</v>
      </c>
      <c r="D1483" t="s">
        <v>884</v>
      </c>
      <c r="E1483" t="s">
        <v>895</v>
      </c>
      <c r="F1483" t="s">
        <v>902</v>
      </c>
      <c r="G1483" t="str">
        <f>_xlfn.XLOOKUP(Orders_Raw!B1483,Customers_Raw!A:A,Customers_Raw!E:E)</f>
        <v>Consumer</v>
      </c>
    </row>
    <row r="1484" spans="1:7">
      <c r="A1484" t="s">
        <v>2378</v>
      </c>
      <c r="B1484" t="s">
        <v>732</v>
      </c>
      <c r="C1484" s="19">
        <v>45811</v>
      </c>
      <c r="D1484" t="s">
        <v>909</v>
      </c>
      <c r="E1484" t="s">
        <v>885</v>
      </c>
      <c r="F1484" t="s">
        <v>888</v>
      </c>
      <c r="G1484" t="str">
        <f>_xlfn.XLOOKUP(Orders_Raw!B1484,Customers_Raw!A:A,Customers_Raw!E:E)</f>
        <v>Consumer</v>
      </c>
    </row>
    <row r="1485" spans="1:7">
      <c r="A1485" t="s">
        <v>2379</v>
      </c>
      <c r="B1485" t="s">
        <v>599</v>
      </c>
      <c r="C1485" s="19">
        <v>45942</v>
      </c>
      <c r="D1485" t="s">
        <v>892</v>
      </c>
      <c r="E1485" t="s">
        <v>895</v>
      </c>
      <c r="F1485" t="s">
        <v>890</v>
      </c>
      <c r="G1485" t="str">
        <f>_xlfn.XLOOKUP(Orders_Raw!B1485,Customers_Raw!A:A,Customers_Raw!E:E)</f>
        <v>Consumer</v>
      </c>
    </row>
    <row r="1486" spans="1:7">
      <c r="A1486" t="s">
        <v>2380</v>
      </c>
      <c r="B1486" t="s">
        <v>756</v>
      </c>
      <c r="C1486" s="19">
        <v>45737</v>
      </c>
      <c r="D1486" t="s">
        <v>892</v>
      </c>
      <c r="E1486" t="s">
        <v>885</v>
      </c>
      <c r="F1486" t="s">
        <v>886</v>
      </c>
      <c r="G1486" t="str">
        <f>_xlfn.XLOOKUP(Orders_Raw!B1486,Customers_Raw!A:A,Customers_Raw!E:E)</f>
        <v>Corporate</v>
      </c>
    </row>
    <row r="1487" spans="1:7">
      <c r="A1487" t="s">
        <v>2381</v>
      </c>
      <c r="B1487" t="s">
        <v>267</v>
      </c>
      <c r="C1487" s="19">
        <v>45949</v>
      </c>
      <c r="D1487" t="s">
        <v>892</v>
      </c>
      <c r="E1487" t="s">
        <v>893</v>
      </c>
      <c r="F1487" t="s">
        <v>897</v>
      </c>
      <c r="G1487" t="str">
        <f>_xlfn.XLOOKUP(Orders_Raw!B1487,Customers_Raw!A:A,Customers_Raw!E:E)</f>
        <v>Corporate</v>
      </c>
    </row>
    <row r="1488" spans="1:7">
      <c r="A1488" t="s">
        <v>2382</v>
      </c>
      <c r="B1488" t="s">
        <v>596</v>
      </c>
      <c r="C1488" s="19">
        <v>45741</v>
      </c>
      <c r="D1488" t="s">
        <v>892</v>
      </c>
      <c r="E1488" t="s">
        <v>885</v>
      </c>
      <c r="F1488" t="s">
        <v>890</v>
      </c>
      <c r="G1488" t="str">
        <f>_xlfn.XLOOKUP(Orders_Raw!B1488,Customers_Raw!A:A,Customers_Raw!E:E)</f>
        <v>Consumer</v>
      </c>
    </row>
    <row r="1489" spans="1:7">
      <c r="A1489" t="s">
        <v>2383</v>
      </c>
      <c r="B1489" t="s">
        <v>340</v>
      </c>
      <c r="C1489" s="19">
        <v>46022</v>
      </c>
      <c r="D1489" t="s">
        <v>892</v>
      </c>
      <c r="E1489" t="s">
        <v>893</v>
      </c>
      <c r="F1489" t="s">
        <v>902</v>
      </c>
      <c r="G1489" t="str">
        <f>_xlfn.XLOOKUP(Orders_Raw!B1489,Customers_Raw!A:A,Customers_Raw!E:E)</f>
        <v>Corporate</v>
      </c>
    </row>
    <row r="1490" spans="1:7">
      <c r="A1490" t="s">
        <v>2384</v>
      </c>
      <c r="B1490" t="s">
        <v>865</v>
      </c>
      <c r="C1490" s="19">
        <v>45694</v>
      </c>
      <c r="D1490" t="s">
        <v>884</v>
      </c>
      <c r="E1490" t="s">
        <v>885</v>
      </c>
      <c r="F1490" t="s">
        <v>890</v>
      </c>
      <c r="G1490" t="str">
        <f>_xlfn.XLOOKUP(Orders_Raw!B1490,Customers_Raw!A:A,Customers_Raw!E:E)</f>
        <v>Corporate</v>
      </c>
    </row>
    <row r="1491" spans="1:7">
      <c r="A1491" t="s">
        <v>2385</v>
      </c>
      <c r="B1491" t="s">
        <v>492</v>
      </c>
      <c r="C1491" s="19">
        <v>45999</v>
      </c>
      <c r="D1491" t="s">
        <v>892</v>
      </c>
      <c r="E1491" t="s">
        <v>885</v>
      </c>
      <c r="F1491" t="s">
        <v>897</v>
      </c>
      <c r="G1491" t="str">
        <f>_xlfn.XLOOKUP(Orders_Raw!B1491,Customers_Raw!A:A,Customers_Raw!E:E)</f>
        <v>Corporate</v>
      </c>
    </row>
    <row r="1492" spans="1:7">
      <c r="A1492" t="s">
        <v>2386</v>
      </c>
      <c r="B1492" t="s">
        <v>732</v>
      </c>
      <c r="C1492" s="19">
        <v>45984</v>
      </c>
      <c r="D1492" t="s">
        <v>892</v>
      </c>
      <c r="E1492" t="s">
        <v>885</v>
      </c>
      <c r="F1492" t="s">
        <v>888</v>
      </c>
      <c r="G1492" t="str">
        <f>_xlfn.XLOOKUP(Orders_Raw!B1492,Customers_Raw!A:A,Customers_Raw!E:E)</f>
        <v>Consumer</v>
      </c>
    </row>
    <row r="1493" spans="1:7">
      <c r="A1493" t="s">
        <v>2387</v>
      </c>
      <c r="B1493" t="s">
        <v>606</v>
      </c>
      <c r="C1493" s="19">
        <v>45889</v>
      </c>
      <c r="D1493" t="s">
        <v>892</v>
      </c>
      <c r="E1493" t="s">
        <v>885</v>
      </c>
      <c r="F1493" t="s">
        <v>897</v>
      </c>
      <c r="G1493" t="str">
        <f>_xlfn.XLOOKUP(Orders_Raw!B1493,Customers_Raw!A:A,Customers_Raw!E:E)</f>
        <v>Consumer</v>
      </c>
    </row>
    <row r="1494" spans="1:7">
      <c r="A1494" t="s">
        <v>2388</v>
      </c>
      <c r="B1494" t="s">
        <v>808</v>
      </c>
      <c r="C1494" s="19">
        <v>45750</v>
      </c>
      <c r="D1494" t="s">
        <v>892</v>
      </c>
      <c r="E1494" t="s">
        <v>895</v>
      </c>
      <c r="F1494" t="s">
        <v>890</v>
      </c>
      <c r="G1494" t="str">
        <f>_xlfn.XLOOKUP(Orders_Raw!B1494,Customers_Raw!A:A,Customers_Raw!E:E)</f>
        <v>Corporate</v>
      </c>
    </row>
    <row r="1495" spans="1:7">
      <c r="A1495" t="s">
        <v>2389</v>
      </c>
      <c r="B1495" t="s">
        <v>777</v>
      </c>
      <c r="C1495" s="19">
        <v>45993</v>
      </c>
      <c r="D1495" t="s">
        <v>909</v>
      </c>
      <c r="E1495" t="s">
        <v>895</v>
      </c>
      <c r="F1495" t="s">
        <v>897</v>
      </c>
      <c r="G1495" t="str">
        <f>_xlfn.XLOOKUP(Orders_Raw!B1495,Customers_Raw!A:A,Customers_Raw!E:E)</f>
        <v>Consumer</v>
      </c>
    </row>
    <row r="1496" spans="1:7">
      <c r="A1496" t="s">
        <v>2390</v>
      </c>
      <c r="B1496" t="s">
        <v>855</v>
      </c>
      <c r="C1496" s="19">
        <v>45759</v>
      </c>
      <c r="D1496" t="s">
        <v>884</v>
      </c>
      <c r="E1496" t="s">
        <v>893</v>
      </c>
      <c r="F1496" t="s">
        <v>902</v>
      </c>
      <c r="G1496" t="str">
        <f>_xlfn.XLOOKUP(Orders_Raw!B1496,Customers_Raw!A:A,Customers_Raw!E:E)</f>
        <v>Consumer</v>
      </c>
    </row>
    <row r="1497" spans="1:7">
      <c r="A1497" t="s">
        <v>2391</v>
      </c>
      <c r="B1497" t="s">
        <v>439</v>
      </c>
      <c r="C1497" s="19">
        <v>45823</v>
      </c>
      <c r="D1497" t="s">
        <v>892</v>
      </c>
      <c r="E1497" t="s">
        <v>885</v>
      </c>
      <c r="F1497" t="s">
        <v>888</v>
      </c>
      <c r="G1497" t="str">
        <f>_xlfn.XLOOKUP(Orders_Raw!B1497,Customers_Raw!A:A,Customers_Raw!E:E)</f>
        <v>Consumer</v>
      </c>
    </row>
    <row r="1498" spans="1:7">
      <c r="A1498" t="s">
        <v>2392</v>
      </c>
      <c r="B1498" t="s">
        <v>776</v>
      </c>
      <c r="C1498" s="19">
        <v>45816</v>
      </c>
      <c r="D1498" t="s">
        <v>892</v>
      </c>
      <c r="E1498" t="s">
        <v>885</v>
      </c>
      <c r="F1498" t="s">
        <v>888</v>
      </c>
      <c r="G1498" t="str">
        <f>_xlfn.XLOOKUP(Orders_Raw!B1498,Customers_Raw!A:A,Customers_Raw!E:E)</f>
        <v>Consumer</v>
      </c>
    </row>
    <row r="1499" spans="1:7">
      <c r="A1499" t="s">
        <v>2393</v>
      </c>
      <c r="B1499" t="s">
        <v>153</v>
      </c>
      <c r="C1499" s="19">
        <v>45671</v>
      </c>
      <c r="D1499" t="s">
        <v>892</v>
      </c>
      <c r="E1499" t="s">
        <v>893</v>
      </c>
      <c r="F1499" t="s">
        <v>890</v>
      </c>
      <c r="G1499" t="str">
        <f>_xlfn.XLOOKUP(Orders_Raw!B1499,Customers_Raw!A:A,Customers_Raw!E:E)</f>
        <v>Consumer</v>
      </c>
    </row>
    <row r="1500" spans="1:7">
      <c r="A1500" t="s">
        <v>2394</v>
      </c>
      <c r="B1500" t="s">
        <v>484</v>
      </c>
      <c r="C1500" s="19">
        <v>45882</v>
      </c>
      <c r="D1500" t="s">
        <v>892</v>
      </c>
      <c r="E1500" t="s">
        <v>895</v>
      </c>
      <c r="F1500" t="s">
        <v>902</v>
      </c>
      <c r="G1500" t="str">
        <f>_xlfn.XLOOKUP(Orders_Raw!B1500,Customers_Raw!A:A,Customers_Raw!E:E)</f>
        <v>Consumer</v>
      </c>
    </row>
    <row r="1501" spans="1:7">
      <c r="A1501" t="s">
        <v>2395</v>
      </c>
      <c r="B1501" t="s">
        <v>588</v>
      </c>
      <c r="C1501" s="19">
        <v>45730</v>
      </c>
      <c r="D1501" t="s">
        <v>892</v>
      </c>
      <c r="E1501" t="s">
        <v>893</v>
      </c>
      <c r="F1501" t="s">
        <v>902</v>
      </c>
      <c r="G1501" t="str">
        <f>_xlfn.XLOOKUP(Orders_Raw!B1501,Customers_Raw!A:A,Customers_Raw!E:E)</f>
        <v>Small Business</v>
      </c>
    </row>
    <row r="1502" spans="1:7">
      <c r="A1502" t="s">
        <v>2396</v>
      </c>
      <c r="B1502" t="s">
        <v>32</v>
      </c>
      <c r="C1502" s="19">
        <v>45906</v>
      </c>
      <c r="D1502" t="s">
        <v>892</v>
      </c>
      <c r="E1502" t="s">
        <v>895</v>
      </c>
      <c r="F1502" t="s">
        <v>886</v>
      </c>
      <c r="G1502" t="str">
        <f>_xlfn.XLOOKUP(Orders_Raw!B1502,Customers_Raw!A:A,Customers_Raw!E:E)</f>
        <v>Small Business</v>
      </c>
    </row>
    <row r="1503" spans="1:7">
      <c r="A1503" t="s">
        <v>2397</v>
      </c>
      <c r="B1503" t="s">
        <v>384</v>
      </c>
      <c r="C1503" s="19">
        <v>45748</v>
      </c>
      <c r="D1503" t="s">
        <v>884</v>
      </c>
      <c r="E1503" t="s">
        <v>895</v>
      </c>
      <c r="F1503" t="s">
        <v>888</v>
      </c>
      <c r="G1503" t="str">
        <f>_xlfn.XLOOKUP(Orders_Raw!B1503,Customers_Raw!A:A,Customers_Raw!E:E)</f>
        <v>Consumer</v>
      </c>
    </row>
    <row r="1504" spans="1:7">
      <c r="A1504" t="s">
        <v>2398</v>
      </c>
      <c r="B1504" t="s">
        <v>293</v>
      </c>
      <c r="C1504" s="19">
        <v>45873</v>
      </c>
      <c r="D1504" t="s">
        <v>892</v>
      </c>
      <c r="E1504" t="s">
        <v>895</v>
      </c>
      <c r="F1504" t="s">
        <v>902</v>
      </c>
      <c r="G1504" t="str">
        <f>_xlfn.XLOOKUP(Orders_Raw!B1504,Customers_Raw!A:A,Customers_Raw!E:E)</f>
        <v>Corporate</v>
      </c>
    </row>
    <row r="1505" spans="1:7">
      <c r="A1505" t="s">
        <v>2399</v>
      </c>
      <c r="B1505" t="s">
        <v>19</v>
      </c>
      <c r="C1505" s="19">
        <v>45747</v>
      </c>
      <c r="D1505" t="s">
        <v>884</v>
      </c>
      <c r="E1505" t="s">
        <v>885</v>
      </c>
      <c r="F1505" t="s">
        <v>890</v>
      </c>
      <c r="G1505" t="str">
        <f>_xlfn.XLOOKUP(Orders_Raw!B1505,Customers_Raw!A:A,Customers_Raw!E:E)</f>
        <v>Consumer</v>
      </c>
    </row>
    <row r="1506" spans="1:7">
      <c r="A1506" t="s">
        <v>2400</v>
      </c>
      <c r="B1506" t="s">
        <v>358</v>
      </c>
      <c r="C1506" s="19">
        <v>45686</v>
      </c>
      <c r="D1506" t="s">
        <v>892</v>
      </c>
      <c r="E1506" t="s">
        <v>885</v>
      </c>
      <c r="F1506" t="s">
        <v>888</v>
      </c>
      <c r="G1506" t="str">
        <f>_xlfn.XLOOKUP(Orders_Raw!B1506,Customers_Raw!A:A,Customers_Raw!E:E)</f>
        <v>Consumer</v>
      </c>
    </row>
    <row r="1507" spans="1:7">
      <c r="A1507" t="s">
        <v>2401</v>
      </c>
      <c r="B1507" t="s">
        <v>486</v>
      </c>
      <c r="C1507" s="19">
        <v>45962</v>
      </c>
      <c r="D1507" t="s">
        <v>909</v>
      </c>
      <c r="E1507" t="s">
        <v>893</v>
      </c>
      <c r="F1507" t="s">
        <v>888</v>
      </c>
      <c r="G1507" t="str">
        <f>_xlfn.XLOOKUP(Orders_Raw!B1507,Customers_Raw!A:A,Customers_Raw!E:E)</f>
        <v>Corporate</v>
      </c>
    </row>
    <row r="1508" spans="1:7">
      <c r="A1508" t="s">
        <v>2402</v>
      </c>
      <c r="B1508" t="s">
        <v>724</v>
      </c>
      <c r="C1508" s="19">
        <v>45877</v>
      </c>
      <c r="D1508" t="s">
        <v>892</v>
      </c>
      <c r="E1508" t="s">
        <v>893</v>
      </c>
      <c r="F1508" t="s">
        <v>888</v>
      </c>
      <c r="G1508" t="str">
        <f>_xlfn.XLOOKUP(Orders_Raw!B1508,Customers_Raw!A:A,Customers_Raw!E:E)</f>
        <v>Consumer</v>
      </c>
    </row>
    <row r="1509" spans="1:7">
      <c r="A1509" t="s">
        <v>2403</v>
      </c>
      <c r="B1509" t="s">
        <v>224</v>
      </c>
      <c r="C1509" s="19">
        <v>45985</v>
      </c>
      <c r="D1509" t="s">
        <v>892</v>
      </c>
      <c r="E1509" t="s">
        <v>885</v>
      </c>
      <c r="F1509" t="s">
        <v>886</v>
      </c>
      <c r="G1509" t="str">
        <f>_xlfn.XLOOKUP(Orders_Raw!B1509,Customers_Raw!A:A,Customers_Raw!E:E)</f>
        <v>Consumer</v>
      </c>
    </row>
    <row r="1510" spans="1:7">
      <c r="A1510" t="s">
        <v>2404</v>
      </c>
      <c r="B1510" t="s">
        <v>467</v>
      </c>
      <c r="C1510" s="19">
        <v>45872</v>
      </c>
      <c r="D1510" t="s">
        <v>892</v>
      </c>
      <c r="E1510" t="s">
        <v>885</v>
      </c>
      <c r="F1510" t="s">
        <v>897</v>
      </c>
      <c r="G1510" t="str">
        <f>_xlfn.XLOOKUP(Orders_Raw!B1510,Customers_Raw!A:A,Customers_Raw!E:E)</f>
        <v>Consumer</v>
      </c>
    </row>
    <row r="1511" spans="1:7">
      <c r="A1511" t="s">
        <v>2405</v>
      </c>
      <c r="B1511" t="s">
        <v>311</v>
      </c>
      <c r="C1511" s="19">
        <v>45878</v>
      </c>
      <c r="D1511" t="s">
        <v>884</v>
      </c>
      <c r="E1511" t="s">
        <v>893</v>
      </c>
      <c r="F1511" t="s">
        <v>890</v>
      </c>
      <c r="G1511" t="str">
        <f>_xlfn.XLOOKUP(Orders_Raw!B1511,Customers_Raw!A:A,Customers_Raw!E:E)</f>
        <v>Consumer</v>
      </c>
    </row>
    <row r="1512" spans="1:7">
      <c r="A1512" t="s">
        <v>2406</v>
      </c>
      <c r="B1512" t="s">
        <v>718</v>
      </c>
      <c r="C1512" s="19">
        <v>45699</v>
      </c>
      <c r="D1512" t="s">
        <v>892</v>
      </c>
      <c r="E1512" t="s">
        <v>893</v>
      </c>
      <c r="F1512" t="s">
        <v>888</v>
      </c>
      <c r="G1512" t="str">
        <f>_xlfn.XLOOKUP(Orders_Raw!B1512,Customers_Raw!A:A,Customers_Raw!E:E)</f>
        <v>Consumer</v>
      </c>
    </row>
    <row r="1513" spans="1:7">
      <c r="A1513" t="s">
        <v>2407</v>
      </c>
      <c r="B1513" t="s">
        <v>212</v>
      </c>
      <c r="C1513" s="19">
        <v>45792</v>
      </c>
      <c r="D1513" t="s">
        <v>892</v>
      </c>
      <c r="E1513" t="s">
        <v>885</v>
      </c>
      <c r="F1513" t="s">
        <v>888</v>
      </c>
      <c r="G1513" t="str">
        <f>_xlfn.XLOOKUP(Orders_Raw!B1513,Customers_Raw!A:A,Customers_Raw!E:E)</f>
        <v>Consumer</v>
      </c>
    </row>
    <row r="1514" spans="1:7">
      <c r="A1514" t="s">
        <v>2408</v>
      </c>
      <c r="B1514" t="s">
        <v>828</v>
      </c>
      <c r="C1514" s="19">
        <v>45699</v>
      </c>
      <c r="D1514" t="s">
        <v>892</v>
      </c>
      <c r="E1514" t="s">
        <v>893</v>
      </c>
      <c r="F1514" t="s">
        <v>897</v>
      </c>
      <c r="G1514" t="str">
        <f>_xlfn.XLOOKUP(Orders_Raw!B1514,Customers_Raw!A:A,Customers_Raw!E:E)</f>
        <v>Small Business</v>
      </c>
    </row>
    <row r="1515" spans="1:7">
      <c r="A1515" t="s">
        <v>2409</v>
      </c>
      <c r="B1515" t="s">
        <v>484</v>
      </c>
      <c r="C1515" s="19">
        <v>45821</v>
      </c>
      <c r="D1515" t="s">
        <v>892</v>
      </c>
      <c r="E1515" t="s">
        <v>893</v>
      </c>
      <c r="F1515" t="s">
        <v>890</v>
      </c>
      <c r="G1515" t="str">
        <f>_xlfn.XLOOKUP(Orders_Raw!B1515,Customers_Raw!A:A,Customers_Raw!E:E)</f>
        <v>Consumer</v>
      </c>
    </row>
    <row r="1516" spans="1:7">
      <c r="A1516" t="s">
        <v>2410</v>
      </c>
      <c r="B1516" t="s">
        <v>310</v>
      </c>
      <c r="C1516" s="19">
        <v>46018</v>
      </c>
      <c r="D1516" t="s">
        <v>892</v>
      </c>
      <c r="E1516" t="s">
        <v>893</v>
      </c>
      <c r="F1516" t="s">
        <v>890</v>
      </c>
      <c r="G1516" t="str">
        <f>_xlfn.XLOOKUP(Orders_Raw!B1516,Customers_Raw!A:A,Customers_Raw!E:E)</f>
        <v>Consumer</v>
      </c>
    </row>
    <row r="1517" spans="1:7">
      <c r="A1517" t="s">
        <v>2411</v>
      </c>
      <c r="B1517" t="s">
        <v>577</v>
      </c>
      <c r="C1517" s="19">
        <v>45940</v>
      </c>
      <c r="D1517" t="s">
        <v>909</v>
      </c>
      <c r="E1517" t="s">
        <v>885</v>
      </c>
      <c r="F1517" t="s">
        <v>897</v>
      </c>
      <c r="G1517" t="str">
        <f>_xlfn.XLOOKUP(Orders_Raw!B1517,Customers_Raw!A:A,Customers_Raw!E:E)</f>
        <v>Small Business</v>
      </c>
    </row>
    <row r="1518" spans="1:7">
      <c r="A1518" t="s">
        <v>2412</v>
      </c>
      <c r="B1518" t="s">
        <v>684</v>
      </c>
      <c r="C1518" s="19">
        <v>45715</v>
      </c>
      <c r="D1518" t="s">
        <v>892</v>
      </c>
      <c r="E1518" t="s">
        <v>893</v>
      </c>
      <c r="F1518" t="s">
        <v>902</v>
      </c>
      <c r="G1518" t="str">
        <f>_xlfn.XLOOKUP(Orders_Raw!B1518,Customers_Raw!A:A,Customers_Raw!E:E)</f>
        <v>Small Business</v>
      </c>
    </row>
    <row r="1519" spans="1:7">
      <c r="A1519" t="s">
        <v>2413</v>
      </c>
      <c r="B1519" t="s">
        <v>272</v>
      </c>
      <c r="C1519" s="19">
        <v>45959</v>
      </c>
      <c r="D1519" t="s">
        <v>892</v>
      </c>
      <c r="E1519" t="s">
        <v>893</v>
      </c>
      <c r="F1519" t="s">
        <v>902</v>
      </c>
      <c r="G1519" t="str">
        <f>_xlfn.XLOOKUP(Orders_Raw!B1519,Customers_Raw!A:A,Customers_Raw!E:E)</f>
        <v>Consumer</v>
      </c>
    </row>
    <row r="1520" spans="1:7">
      <c r="A1520" t="s">
        <v>2414</v>
      </c>
      <c r="B1520" t="s">
        <v>731</v>
      </c>
      <c r="C1520" s="19">
        <v>45979</v>
      </c>
      <c r="D1520" t="s">
        <v>892</v>
      </c>
      <c r="E1520" t="s">
        <v>885</v>
      </c>
      <c r="F1520" t="s">
        <v>902</v>
      </c>
      <c r="G1520" t="str">
        <f>_xlfn.XLOOKUP(Orders_Raw!B1520,Customers_Raw!A:A,Customers_Raw!E:E)</f>
        <v>Consumer</v>
      </c>
    </row>
    <row r="1521" spans="1:7">
      <c r="A1521" t="s">
        <v>2415</v>
      </c>
      <c r="B1521" t="s">
        <v>260</v>
      </c>
      <c r="C1521" s="19">
        <v>45682</v>
      </c>
      <c r="D1521" t="s">
        <v>892</v>
      </c>
      <c r="E1521" t="s">
        <v>893</v>
      </c>
      <c r="F1521" t="s">
        <v>886</v>
      </c>
      <c r="G1521" t="str">
        <f>_xlfn.XLOOKUP(Orders_Raw!B1521,Customers_Raw!A:A,Customers_Raw!E:E)</f>
        <v>Consumer</v>
      </c>
    </row>
    <row r="1522" spans="1:7">
      <c r="A1522" t="s">
        <v>2416</v>
      </c>
      <c r="B1522" t="s">
        <v>179</v>
      </c>
      <c r="C1522" s="19">
        <v>45730</v>
      </c>
      <c r="D1522" t="s">
        <v>892</v>
      </c>
      <c r="E1522" t="s">
        <v>885</v>
      </c>
      <c r="F1522" t="s">
        <v>890</v>
      </c>
      <c r="G1522" t="str">
        <f>_xlfn.XLOOKUP(Orders_Raw!B1522,Customers_Raw!A:A,Customers_Raw!E:E)</f>
        <v>Consumer</v>
      </c>
    </row>
    <row r="1523" spans="1:7">
      <c r="A1523" t="s">
        <v>2417</v>
      </c>
      <c r="B1523" t="s">
        <v>339</v>
      </c>
      <c r="C1523" s="19">
        <v>45786</v>
      </c>
      <c r="D1523" t="s">
        <v>892</v>
      </c>
      <c r="E1523" t="s">
        <v>885</v>
      </c>
      <c r="F1523" t="s">
        <v>902</v>
      </c>
      <c r="G1523" t="str">
        <f>_xlfn.XLOOKUP(Orders_Raw!B1523,Customers_Raw!A:A,Customers_Raw!E:E)</f>
        <v>Small Business</v>
      </c>
    </row>
    <row r="1524" spans="1:7">
      <c r="A1524" t="s">
        <v>2418</v>
      </c>
      <c r="B1524" t="s">
        <v>597</v>
      </c>
      <c r="C1524" s="19">
        <v>45744</v>
      </c>
      <c r="D1524" t="s">
        <v>892</v>
      </c>
      <c r="E1524" t="s">
        <v>885</v>
      </c>
      <c r="F1524" t="s">
        <v>888</v>
      </c>
      <c r="G1524" t="str">
        <f>_xlfn.XLOOKUP(Orders_Raw!B1524,Customers_Raw!A:A,Customers_Raw!E:E)</f>
        <v>Consumer</v>
      </c>
    </row>
    <row r="1525" spans="1:7">
      <c r="A1525" t="s">
        <v>2419</v>
      </c>
      <c r="B1525" t="s">
        <v>255</v>
      </c>
      <c r="C1525" s="19">
        <v>45987</v>
      </c>
      <c r="D1525" t="s">
        <v>892</v>
      </c>
      <c r="E1525" t="s">
        <v>885</v>
      </c>
      <c r="F1525" t="s">
        <v>897</v>
      </c>
      <c r="G1525" t="str">
        <f>_xlfn.XLOOKUP(Orders_Raw!B1525,Customers_Raw!A:A,Customers_Raw!E:E)</f>
        <v>Consumer</v>
      </c>
    </row>
    <row r="1526" spans="1:7">
      <c r="A1526" t="s">
        <v>2420</v>
      </c>
      <c r="B1526" t="s">
        <v>435</v>
      </c>
      <c r="C1526" s="19">
        <v>45810</v>
      </c>
      <c r="D1526" t="s">
        <v>899</v>
      </c>
      <c r="E1526" t="s">
        <v>885</v>
      </c>
      <c r="F1526" t="s">
        <v>888</v>
      </c>
      <c r="G1526" t="str">
        <f>_xlfn.XLOOKUP(Orders_Raw!B1526,Customers_Raw!A:A,Customers_Raw!E:E)</f>
        <v>Corporate</v>
      </c>
    </row>
    <row r="1527" spans="1:7">
      <c r="A1527" t="s">
        <v>2421</v>
      </c>
      <c r="B1527" t="s">
        <v>853</v>
      </c>
      <c r="C1527" s="19">
        <v>45839</v>
      </c>
      <c r="D1527" t="s">
        <v>892</v>
      </c>
      <c r="E1527" t="s">
        <v>895</v>
      </c>
      <c r="F1527" t="s">
        <v>886</v>
      </c>
      <c r="G1527" t="str">
        <f>_xlfn.XLOOKUP(Orders_Raw!B1527,Customers_Raw!A:A,Customers_Raw!E:E)</f>
        <v>Corporate</v>
      </c>
    </row>
    <row r="1528" spans="1:7">
      <c r="A1528" t="s">
        <v>2422</v>
      </c>
      <c r="B1528" t="s">
        <v>611</v>
      </c>
      <c r="C1528" s="19">
        <v>45782</v>
      </c>
      <c r="D1528" t="s">
        <v>892</v>
      </c>
      <c r="E1528" t="s">
        <v>885</v>
      </c>
      <c r="F1528" t="s">
        <v>888</v>
      </c>
      <c r="G1528" t="str">
        <f>_xlfn.XLOOKUP(Orders_Raw!B1528,Customers_Raw!A:A,Customers_Raw!E:E)</f>
        <v>Consumer</v>
      </c>
    </row>
    <row r="1529" spans="1:7">
      <c r="A1529" t="s">
        <v>2423</v>
      </c>
      <c r="B1529" t="s">
        <v>288</v>
      </c>
      <c r="C1529" s="19">
        <v>45724</v>
      </c>
      <c r="D1529" t="s">
        <v>892</v>
      </c>
      <c r="E1529" t="s">
        <v>895</v>
      </c>
      <c r="F1529" t="s">
        <v>890</v>
      </c>
      <c r="G1529" t="str">
        <f>_xlfn.XLOOKUP(Orders_Raw!B1529,Customers_Raw!A:A,Customers_Raw!E:E)</f>
        <v>Small Business</v>
      </c>
    </row>
    <row r="1530" spans="1:7">
      <c r="A1530" t="s">
        <v>2424</v>
      </c>
      <c r="B1530" t="s">
        <v>683</v>
      </c>
      <c r="C1530" s="19">
        <v>45663</v>
      </c>
      <c r="D1530" t="s">
        <v>892</v>
      </c>
      <c r="E1530" t="s">
        <v>893</v>
      </c>
      <c r="F1530" t="s">
        <v>897</v>
      </c>
      <c r="G1530" t="str">
        <f>_xlfn.XLOOKUP(Orders_Raw!B1530,Customers_Raw!A:A,Customers_Raw!E:E)</f>
        <v>Consumer</v>
      </c>
    </row>
    <row r="1531" spans="1:7">
      <c r="A1531" t="s">
        <v>2425</v>
      </c>
      <c r="B1531" t="s">
        <v>729</v>
      </c>
      <c r="C1531" s="19">
        <v>45782</v>
      </c>
      <c r="D1531" t="s">
        <v>892</v>
      </c>
      <c r="E1531" t="s">
        <v>885</v>
      </c>
      <c r="F1531" t="s">
        <v>890</v>
      </c>
      <c r="G1531" t="str">
        <f>_xlfn.XLOOKUP(Orders_Raw!B1531,Customers_Raw!A:A,Customers_Raw!E:E)</f>
        <v>Consumer</v>
      </c>
    </row>
    <row r="1532" spans="1:7">
      <c r="A1532" t="s">
        <v>2426</v>
      </c>
      <c r="B1532" t="s">
        <v>699</v>
      </c>
      <c r="C1532" s="19">
        <v>45971</v>
      </c>
      <c r="D1532" t="s">
        <v>892</v>
      </c>
      <c r="E1532" t="s">
        <v>885</v>
      </c>
      <c r="F1532" t="s">
        <v>902</v>
      </c>
      <c r="G1532" t="str">
        <f>_xlfn.XLOOKUP(Orders_Raw!B1532,Customers_Raw!A:A,Customers_Raw!E:E)</f>
        <v>Consumer</v>
      </c>
    </row>
    <row r="1533" spans="1:7">
      <c r="A1533" t="s">
        <v>2427</v>
      </c>
      <c r="B1533" t="s">
        <v>742</v>
      </c>
      <c r="C1533" s="19">
        <v>45983</v>
      </c>
      <c r="D1533" t="s">
        <v>884</v>
      </c>
      <c r="E1533" t="s">
        <v>893</v>
      </c>
      <c r="F1533" t="s">
        <v>888</v>
      </c>
      <c r="G1533" t="str">
        <f>_xlfn.XLOOKUP(Orders_Raw!B1533,Customers_Raw!A:A,Customers_Raw!E:E)</f>
        <v>Consumer</v>
      </c>
    </row>
    <row r="1534" spans="1:7">
      <c r="A1534" t="s">
        <v>2428</v>
      </c>
      <c r="B1534" t="s">
        <v>502</v>
      </c>
      <c r="C1534" s="19">
        <v>45710</v>
      </c>
      <c r="D1534" t="s">
        <v>892</v>
      </c>
      <c r="E1534" t="s">
        <v>893</v>
      </c>
      <c r="F1534" t="s">
        <v>897</v>
      </c>
      <c r="G1534" t="str">
        <f>_xlfn.XLOOKUP(Orders_Raw!B1534,Customers_Raw!A:A,Customers_Raw!E:E)</f>
        <v>Consumer</v>
      </c>
    </row>
    <row r="1535" spans="1:7">
      <c r="A1535" t="s">
        <v>2429</v>
      </c>
      <c r="B1535" t="s">
        <v>277</v>
      </c>
      <c r="C1535" s="19">
        <v>45723</v>
      </c>
      <c r="D1535" t="s">
        <v>892</v>
      </c>
      <c r="E1535" t="s">
        <v>885</v>
      </c>
      <c r="F1535" t="s">
        <v>902</v>
      </c>
      <c r="G1535" t="str">
        <f>_xlfn.XLOOKUP(Orders_Raw!B1535,Customers_Raw!A:A,Customers_Raw!E:E)</f>
        <v>Consumer</v>
      </c>
    </row>
    <row r="1536" spans="1:7">
      <c r="A1536" t="s">
        <v>2430</v>
      </c>
      <c r="B1536" t="s">
        <v>439</v>
      </c>
      <c r="C1536" s="19">
        <v>45971</v>
      </c>
      <c r="D1536" t="s">
        <v>892</v>
      </c>
      <c r="E1536" t="s">
        <v>885</v>
      </c>
      <c r="F1536" t="s">
        <v>897</v>
      </c>
      <c r="G1536" t="str">
        <f>_xlfn.XLOOKUP(Orders_Raw!B1536,Customers_Raw!A:A,Customers_Raw!E:E)</f>
        <v>Consumer</v>
      </c>
    </row>
    <row r="1537" spans="1:7">
      <c r="A1537" t="s">
        <v>2431</v>
      </c>
      <c r="B1537" t="s">
        <v>514</v>
      </c>
      <c r="C1537" s="19">
        <v>45739</v>
      </c>
      <c r="D1537" t="s">
        <v>892</v>
      </c>
      <c r="E1537" t="s">
        <v>893</v>
      </c>
      <c r="F1537" t="s">
        <v>888</v>
      </c>
      <c r="G1537" t="str">
        <f>_xlfn.XLOOKUP(Orders_Raw!B1537,Customers_Raw!A:A,Customers_Raw!E:E)</f>
        <v>Consumer</v>
      </c>
    </row>
    <row r="1538" spans="1:7">
      <c r="A1538" t="s">
        <v>2432</v>
      </c>
      <c r="B1538" t="s">
        <v>65</v>
      </c>
      <c r="C1538" s="19">
        <v>45744</v>
      </c>
      <c r="D1538" t="s">
        <v>892</v>
      </c>
      <c r="E1538" t="s">
        <v>885</v>
      </c>
      <c r="F1538" t="s">
        <v>890</v>
      </c>
      <c r="G1538" t="str">
        <f>_xlfn.XLOOKUP(Orders_Raw!B1538,Customers_Raw!A:A,Customers_Raw!E:E)</f>
        <v>Consumer</v>
      </c>
    </row>
    <row r="1539" spans="1:7">
      <c r="A1539" t="s">
        <v>2433</v>
      </c>
      <c r="B1539" t="s">
        <v>148</v>
      </c>
      <c r="C1539" s="19">
        <v>45659</v>
      </c>
      <c r="D1539" t="s">
        <v>892</v>
      </c>
      <c r="E1539" t="s">
        <v>895</v>
      </c>
      <c r="F1539" t="s">
        <v>888</v>
      </c>
      <c r="G1539" t="str">
        <f>_xlfn.XLOOKUP(Orders_Raw!B1539,Customers_Raw!A:A,Customers_Raw!E:E)</f>
        <v>Corporate</v>
      </c>
    </row>
    <row r="1540" spans="1:7">
      <c r="A1540" t="s">
        <v>2434</v>
      </c>
      <c r="B1540" t="s">
        <v>222</v>
      </c>
      <c r="C1540" s="19">
        <v>45861</v>
      </c>
      <c r="D1540" t="s">
        <v>892</v>
      </c>
      <c r="E1540" t="s">
        <v>893</v>
      </c>
      <c r="F1540" t="s">
        <v>902</v>
      </c>
      <c r="G1540" t="str">
        <f>_xlfn.XLOOKUP(Orders_Raw!B1540,Customers_Raw!A:A,Customers_Raw!E:E)</f>
        <v>Corporate</v>
      </c>
    </row>
    <row r="1541" spans="1:7">
      <c r="A1541" t="s">
        <v>2435</v>
      </c>
      <c r="B1541" t="s">
        <v>592</v>
      </c>
      <c r="C1541" s="19">
        <v>45807</v>
      </c>
      <c r="D1541" t="s">
        <v>892</v>
      </c>
      <c r="E1541" t="s">
        <v>885</v>
      </c>
      <c r="F1541" t="s">
        <v>886</v>
      </c>
      <c r="G1541" t="str">
        <f>_xlfn.XLOOKUP(Orders_Raw!B1541,Customers_Raw!A:A,Customers_Raw!E:E)</f>
        <v>Small Business</v>
      </c>
    </row>
    <row r="1542" spans="1:7">
      <c r="A1542" t="s">
        <v>2436</v>
      </c>
      <c r="B1542" t="s">
        <v>515</v>
      </c>
      <c r="C1542" s="19">
        <v>45950</v>
      </c>
      <c r="D1542" t="s">
        <v>892</v>
      </c>
      <c r="E1542" t="s">
        <v>885</v>
      </c>
      <c r="F1542" t="s">
        <v>902</v>
      </c>
      <c r="G1542" t="str">
        <f>_xlfn.XLOOKUP(Orders_Raw!B1542,Customers_Raw!A:A,Customers_Raw!E:E)</f>
        <v>Consumer</v>
      </c>
    </row>
    <row r="1543" spans="1:7">
      <c r="A1543" t="s">
        <v>2437</v>
      </c>
      <c r="B1543" t="s">
        <v>731</v>
      </c>
      <c r="C1543" s="19">
        <v>45760</v>
      </c>
      <c r="D1543" t="s">
        <v>892</v>
      </c>
      <c r="E1543" t="s">
        <v>885</v>
      </c>
      <c r="F1543" t="s">
        <v>890</v>
      </c>
      <c r="G1543" t="str">
        <f>_xlfn.XLOOKUP(Orders_Raw!B1543,Customers_Raw!A:A,Customers_Raw!E:E)</f>
        <v>Consumer</v>
      </c>
    </row>
    <row r="1544" spans="1:7">
      <c r="A1544" t="s">
        <v>2438</v>
      </c>
      <c r="B1544" t="s">
        <v>187</v>
      </c>
      <c r="C1544" s="19">
        <v>45681</v>
      </c>
      <c r="D1544" t="s">
        <v>892</v>
      </c>
      <c r="E1544" t="s">
        <v>895</v>
      </c>
      <c r="F1544" t="s">
        <v>890</v>
      </c>
      <c r="G1544" t="str">
        <f>_xlfn.XLOOKUP(Orders_Raw!B1544,Customers_Raw!A:A,Customers_Raw!E:E)</f>
        <v>Consumer</v>
      </c>
    </row>
    <row r="1545" spans="1:7">
      <c r="A1545" t="s">
        <v>2439</v>
      </c>
      <c r="B1545" t="s">
        <v>800</v>
      </c>
      <c r="C1545" s="19">
        <v>45869</v>
      </c>
      <c r="D1545" t="s">
        <v>892</v>
      </c>
      <c r="E1545" t="s">
        <v>885</v>
      </c>
      <c r="F1545" t="s">
        <v>890</v>
      </c>
      <c r="G1545" t="str">
        <f>_xlfn.XLOOKUP(Orders_Raw!B1545,Customers_Raw!A:A,Customers_Raw!E:E)</f>
        <v>Consumer</v>
      </c>
    </row>
    <row r="1546" spans="1:7">
      <c r="A1546" t="s">
        <v>2440</v>
      </c>
      <c r="B1546" t="s">
        <v>354</v>
      </c>
      <c r="C1546" s="19">
        <v>45722</v>
      </c>
      <c r="D1546" t="s">
        <v>909</v>
      </c>
      <c r="E1546" t="s">
        <v>885</v>
      </c>
      <c r="F1546" t="s">
        <v>886</v>
      </c>
      <c r="G1546" t="str">
        <f>_xlfn.XLOOKUP(Orders_Raw!B1546,Customers_Raw!A:A,Customers_Raw!E:E)</f>
        <v>Consumer</v>
      </c>
    </row>
    <row r="1547" spans="1:7">
      <c r="A1547" t="s">
        <v>2441</v>
      </c>
      <c r="B1547" t="s">
        <v>824</v>
      </c>
      <c r="C1547" s="19">
        <v>45866</v>
      </c>
      <c r="D1547" t="s">
        <v>892</v>
      </c>
      <c r="E1547" t="s">
        <v>893</v>
      </c>
      <c r="F1547" t="s">
        <v>890</v>
      </c>
      <c r="G1547" t="str">
        <f>_xlfn.XLOOKUP(Orders_Raw!B1547,Customers_Raw!A:A,Customers_Raw!E:E)</f>
        <v>Small Business</v>
      </c>
    </row>
    <row r="1548" spans="1:7">
      <c r="A1548" t="s">
        <v>2442</v>
      </c>
      <c r="B1548" t="s">
        <v>429</v>
      </c>
      <c r="C1548" s="19">
        <v>45908</v>
      </c>
      <c r="D1548" t="s">
        <v>892</v>
      </c>
      <c r="E1548" t="s">
        <v>885</v>
      </c>
      <c r="F1548" t="s">
        <v>890</v>
      </c>
      <c r="G1548" t="str">
        <f>_xlfn.XLOOKUP(Orders_Raw!B1548,Customers_Raw!A:A,Customers_Raw!E:E)</f>
        <v>Consumer</v>
      </c>
    </row>
    <row r="1549" spans="1:7">
      <c r="A1549" t="s">
        <v>2443</v>
      </c>
      <c r="B1549" t="s">
        <v>269</v>
      </c>
      <c r="C1549" s="19">
        <v>45774</v>
      </c>
      <c r="D1549" t="s">
        <v>884</v>
      </c>
      <c r="E1549" t="s">
        <v>893</v>
      </c>
      <c r="F1549" t="s">
        <v>897</v>
      </c>
      <c r="G1549" t="str">
        <f>_xlfn.XLOOKUP(Orders_Raw!B1549,Customers_Raw!A:A,Customers_Raw!E:E)</f>
        <v>Consumer</v>
      </c>
    </row>
    <row r="1550" spans="1:7">
      <c r="A1550" t="s">
        <v>2444</v>
      </c>
      <c r="B1550" t="s">
        <v>569</v>
      </c>
      <c r="C1550" s="19">
        <v>45773</v>
      </c>
      <c r="D1550" t="s">
        <v>892</v>
      </c>
      <c r="E1550" t="s">
        <v>895</v>
      </c>
      <c r="F1550" t="s">
        <v>888</v>
      </c>
      <c r="G1550" t="str">
        <f>_xlfn.XLOOKUP(Orders_Raw!B1550,Customers_Raw!A:A,Customers_Raw!E:E)</f>
        <v>Small Business</v>
      </c>
    </row>
    <row r="1551" spans="1:7">
      <c r="A1551" t="s">
        <v>2445</v>
      </c>
      <c r="B1551" t="s">
        <v>334</v>
      </c>
      <c r="C1551" s="19">
        <v>45894</v>
      </c>
      <c r="D1551" t="s">
        <v>892</v>
      </c>
      <c r="E1551" t="s">
        <v>893</v>
      </c>
      <c r="F1551" t="s">
        <v>897</v>
      </c>
      <c r="G1551" t="str">
        <f>_xlfn.XLOOKUP(Orders_Raw!B1551,Customers_Raw!A:A,Customers_Raw!E:E)</f>
        <v>Consumer</v>
      </c>
    </row>
    <row r="1552" spans="1:7">
      <c r="A1552" t="s">
        <v>2446</v>
      </c>
      <c r="B1552" t="s">
        <v>769</v>
      </c>
      <c r="C1552" s="19">
        <v>45762</v>
      </c>
      <c r="D1552" t="s">
        <v>892</v>
      </c>
      <c r="E1552" t="s">
        <v>895</v>
      </c>
      <c r="F1552" t="s">
        <v>888</v>
      </c>
      <c r="G1552" t="str">
        <f>_xlfn.XLOOKUP(Orders_Raw!B1552,Customers_Raw!A:A,Customers_Raw!E:E)</f>
        <v>Corporate</v>
      </c>
    </row>
    <row r="1553" spans="1:7">
      <c r="A1553" t="s">
        <v>2447</v>
      </c>
      <c r="B1553" t="s">
        <v>370</v>
      </c>
      <c r="C1553" s="19">
        <v>45916</v>
      </c>
      <c r="D1553" t="s">
        <v>892</v>
      </c>
      <c r="E1553" t="s">
        <v>895</v>
      </c>
      <c r="F1553" t="s">
        <v>888</v>
      </c>
      <c r="G1553" t="str">
        <f>_xlfn.XLOOKUP(Orders_Raw!B1553,Customers_Raw!A:A,Customers_Raw!E:E)</f>
        <v>Consumer</v>
      </c>
    </row>
    <row r="1554" spans="1:7">
      <c r="A1554" t="s">
        <v>2448</v>
      </c>
      <c r="B1554" t="s">
        <v>847</v>
      </c>
      <c r="C1554" s="19">
        <v>45703</v>
      </c>
      <c r="D1554" t="s">
        <v>909</v>
      </c>
      <c r="E1554" t="s">
        <v>885</v>
      </c>
      <c r="F1554" t="s">
        <v>888</v>
      </c>
      <c r="G1554" t="str">
        <f>_xlfn.XLOOKUP(Orders_Raw!B1554,Customers_Raw!A:A,Customers_Raw!E:E)</f>
        <v>Consumer</v>
      </c>
    </row>
    <row r="1555" spans="1:7">
      <c r="A1555" t="s">
        <v>2449</v>
      </c>
      <c r="B1555" t="s">
        <v>354</v>
      </c>
      <c r="C1555" s="19">
        <v>45968</v>
      </c>
      <c r="D1555" t="s">
        <v>899</v>
      </c>
      <c r="E1555" t="s">
        <v>885</v>
      </c>
      <c r="F1555" t="s">
        <v>902</v>
      </c>
      <c r="G1555" t="str">
        <f>_xlfn.XLOOKUP(Orders_Raw!B1555,Customers_Raw!A:A,Customers_Raw!E:E)</f>
        <v>Consumer</v>
      </c>
    </row>
    <row r="1556" spans="1:7">
      <c r="A1556" t="s">
        <v>2450</v>
      </c>
      <c r="B1556" t="s">
        <v>19</v>
      </c>
      <c r="C1556" s="19">
        <v>45988</v>
      </c>
      <c r="D1556" t="s">
        <v>892</v>
      </c>
      <c r="E1556" t="s">
        <v>885</v>
      </c>
      <c r="F1556" t="s">
        <v>888</v>
      </c>
      <c r="G1556" t="str">
        <f>_xlfn.XLOOKUP(Orders_Raw!B1556,Customers_Raw!A:A,Customers_Raw!E:E)</f>
        <v>Consumer</v>
      </c>
    </row>
    <row r="1557" spans="1:7">
      <c r="A1557" t="s">
        <v>2451</v>
      </c>
      <c r="B1557" t="s">
        <v>422</v>
      </c>
      <c r="C1557" s="19">
        <v>45873</v>
      </c>
      <c r="D1557" t="s">
        <v>892</v>
      </c>
      <c r="E1557" t="s">
        <v>893</v>
      </c>
      <c r="F1557" t="s">
        <v>888</v>
      </c>
      <c r="G1557" t="str">
        <f>_xlfn.XLOOKUP(Orders_Raw!B1557,Customers_Raw!A:A,Customers_Raw!E:E)</f>
        <v>Consumer</v>
      </c>
    </row>
    <row r="1558" spans="1:7">
      <c r="A1558" t="s">
        <v>2452</v>
      </c>
      <c r="B1558" t="s">
        <v>524</v>
      </c>
      <c r="C1558" s="19">
        <v>45958</v>
      </c>
      <c r="D1558" t="s">
        <v>892</v>
      </c>
      <c r="E1558" t="s">
        <v>885</v>
      </c>
      <c r="F1558" t="s">
        <v>888</v>
      </c>
      <c r="G1558" t="str">
        <f>_xlfn.XLOOKUP(Orders_Raw!B1558,Customers_Raw!A:A,Customers_Raw!E:E)</f>
        <v>Consumer</v>
      </c>
    </row>
    <row r="1559" spans="1:7">
      <c r="A1559" t="s">
        <v>2453</v>
      </c>
      <c r="B1559" t="s">
        <v>821</v>
      </c>
      <c r="C1559" s="19">
        <v>45990</v>
      </c>
      <c r="D1559" t="s">
        <v>892</v>
      </c>
      <c r="E1559" t="s">
        <v>895</v>
      </c>
      <c r="F1559" t="s">
        <v>890</v>
      </c>
      <c r="G1559" t="str">
        <f>_xlfn.XLOOKUP(Orders_Raw!B1559,Customers_Raw!A:A,Customers_Raw!E:E)</f>
        <v>Corporate</v>
      </c>
    </row>
    <row r="1560" spans="1:7">
      <c r="A1560" t="s">
        <v>2454</v>
      </c>
      <c r="B1560" t="s">
        <v>126</v>
      </c>
      <c r="C1560" s="19">
        <v>45681</v>
      </c>
      <c r="D1560" t="s">
        <v>884</v>
      </c>
      <c r="E1560" t="s">
        <v>893</v>
      </c>
      <c r="F1560" t="s">
        <v>902</v>
      </c>
      <c r="G1560" t="str">
        <f>_xlfn.XLOOKUP(Orders_Raw!B1560,Customers_Raw!A:A,Customers_Raw!E:E)</f>
        <v>Consumer</v>
      </c>
    </row>
    <row r="1561" spans="1:7">
      <c r="A1561" t="s">
        <v>2455</v>
      </c>
      <c r="B1561" t="s">
        <v>696</v>
      </c>
      <c r="C1561" s="19">
        <v>45692</v>
      </c>
      <c r="D1561" t="s">
        <v>892</v>
      </c>
      <c r="E1561" t="s">
        <v>885</v>
      </c>
      <c r="F1561" t="s">
        <v>890</v>
      </c>
      <c r="G1561" t="str">
        <f>_xlfn.XLOOKUP(Orders_Raw!B1561,Customers_Raw!A:A,Customers_Raw!E:E)</f>
        <v>Consumer</v>
      </c>
    </row>
    <row r="1562" spans="1:7">
      <c r="A1562" t="s">
        <v>2456</v>
      </c>
      <c r="B1562" t="s">
        <v>422</v>
      </c>
      <c r="C1562" s="19">
        <v>45681</v>
      </c>
      <c r="D1562" t="s">
        <v>892</v>
      </c>
      <c r="E1562" t="s">
        <v>893</v>
      </c>
      <c r="F1562" t="s">
        <v>902</v>
      </c>
      <c r="G1562" t="str">
        <f>_xlfn.XLOOKUP(Orders_Raw!B1562,Customers_Raw!A:A,Customers_Raw!E:E)</f>
        <v>Consumer</v>
      </c>
    </row>
    <row r="1563" spans="1:7">
      <c r="A1563" t="s">
        <v>2457</v>
      </c>
      <c r="B1563" t="s">
        <v>361</v>
      </c>
      <c r="C1563" s="19">
        <v>45685</v>
      </c>
      <c r="D1563" t="s">
        <v>892</v>
      </c>
      <c r="E1563" t="s">
        <v>885</v>
      </c>
      <c r="F1563" t="s">
        <v>890</v>
      </c>
      <c r="G1563" t="str">
        <f>_xlfn.XLOOKUP(Orders_Raw!B1563,Customers_Raw!A:A,Customers_Raw!E:E)</f>
        <v>Corporate</v>
      </c>
    </row>
    <row r="1564" spans="1:7">
      <c r="A1564" t="s">
        <v>2458</v>
      </c>
      <c r="B1564" t="s">
        <v>861</v>
      </c>
      <c r="C1564" s="19">
        <v>45673</v>
      </c>
      <c r="D1564" t="s">
        <v>892</v>
      </c>
      <c r="E1564" t="s">
        <v>895</v>
      </c>
      <c r="F1564" t="s">
        <v>902</v>
      </c>
      <c r="G1564" t="str">
        <f>_xlfn.XLOOKUP(Orders_Raw!B1564,Customers_Raw!A:A,Customers_Raw!E:E)</f>
        <v>Corporate</v>
      </c>
    </row>
    <row r="1565" spans="1:7">
      <c r="A1565" t="s">
        <v>2459</v>
      </c>
      <c r="B1565" t="s">
        <v>845</v>
      </c>
      <c r="C1565" s="19">
        <v>45716</v>
      </c>
      <c r="D1565" t="s">
        <v>892</v>
      </c>
      <c r="E1565" t="s">
        <v>893</v>
      </c>
      <c r="F1565" t="s">
        <v>886</v>
      </c>
      <c r="G1565" t="str">
        <f>_xlfn.XLOOKUP(Orders_Raw!B1565,Customers_Raw!A:A,Customers_Raw!E:E)</f>
        <v>Consumer</v>
      </c>
    </row>
    <row r="1566" spans="1:7">
      <c r="A1566" t="s">
        <v>2460</v>
      </c>
      <c r="B1566" t="s">
        <v>781</v>
      </c>
      <c r="C1566" s="19">
        <v>45900</v>
      </c>
      <c r="D1566" t="s">
        <v>884</v>
      </c>
      <c r="E1566" t="s">
        <v>885</v>
      </c>
      <c r="F1566" t="s">
        <v>897</v>
      </c>
      <c r="G1566" t="str">
        <f>_xlfn.XLOOKUP(Orders_Raw!B1566,Customers_Raw!A:A,Customers_Raw!E:E)</f>
        <v>Consumer</v>
      </c>
    </row>
    <row r="1567" spans="1:7">
      <c r="A1567" t="s">
        <v>2461</v>
      </c>
      <c r="B1567" t="s">
        <v>702</v>
      </c>
      <c r="C1567" s="19">
        <v>45864</v>
      </c>
      <c r="D1567" t="s">
        <v>892</v>
      </c>
      <c r="E1567" t="s">
        <v>885</v>
      </c>
      <c r="F1567" t="s">
        <v>897</v>
      </c>
      <c r="G1567" t="str">
        <f>_xlfn.XLOOKUP(Orders_Raw!B1567,Customers_Raw!A:A,Customers_Raw!E:E)</f>
        <v>Consumer</v>
      </c>
    </row>
    <row r="1568" spans="1:7">
      <c r="A1568" t="s">
        <v>2462</v>
      </c>
      <c r="B1568" t="s">
        <v>588</v>
      </c>
      <c r="C1568" s="19">
        <v>45928</v>
      </c>
      <c r="D1568" t="s">
        <v>884</v>
      </c>
      <c r="E1568" t="s">
        <v>895</v>
      </c>
      <c r="F1568" t="s">
        <v>888</v>
      </c>
      <c r="G1568" t="str">
        <f>_xlfn.XLOOKUP(Orders_Raw!B1568,Customers_Raw!A:A,Customers_Raw!E:E)</f>
        <v>Small Business</v>
      </c>
    </row>
    <row r="1569" spans="1:7">
      <c r="A1569" t="s">
        <v>2463</v>
      </c>
      <c r="B1569" t="s">
        <v>75</v>
      </c>
      <c r="C1569" s="19">
        <v>45906</v>
      </c>
      <c r="D1569" t="s">
        <v>892</v>
      </c>
      <c r="E1569" t="s">
        <v>893</v>
      </c>
      <c r="F1569" t="s">
        <v>897</v>
      </c>
      <c r="G1569" t="str">
        <f>_xlfn.XLOOKUP(Orders_Raw!B1569,Customers_Raw!A:A,Customers_Raw!E:E)</f>
        <v>Consumer</v>
      </c>
    </row>
    <row r="1570" spans="1:7">
      <c r="A1570" t="s">
        <v>2464</v>
      </c>
      <c r="B1570" t="s">
        <v>215</v>
      </c>
      <c r="C1570" s="19">
        <v>45924</v>
      </c>
      <c r="D1570" t="s">
        <v>892</v>
      </c>
      <c r="E1570" t="s">
        <v>895</v>
      </c>
      <c r="F1570" t="s">
        <v>890</v>
      </c>
      <c r="G1570" t="str">
        <f>_xlfn.XLOOKUP(Orders_Raw!B1570,Customers_Raw!A:A,Customers_Raw!E:E)</f>
        <v>Consumer</v>
      </c>
    </row>
    <row r="1571" spans="1:7">
      <c r="A1571" t="s">
        <v>2465</v>
      </c>
      <c r="B1571" t="s">
        <v>698</v>
      </c>
      <c r="C1571" s="19">
        <v>45850</v>
      </c>
      <c r="D1571" t="s">
        <v>892</v>
      </c>
      <c r="E1571" t="s">
        <v>885</v>
      </c>
      <c r="F1571" t="s">
        <v>888</v>
      </c>
      <c r="G1571" t="str">
        <f>_xlfn.XLOOKUP(Orders_Raw!B1571,Customers_Raw!A:A,Customers_Raw!E:E)</f>
        <v>Small Business</v>
      </c>
    </row>
    <row r="1572" spans="1:7">
      <c r="A1572" t="s">
        <v>2466</v>
      </c>
      <c r="B1572" t="s">
        <v>689</v>
      </c>
      <c r="C1572" s="19">
        <v>45992</v>
      </c>
      <c r="D1572" t="s">
        <v>892</v>
      </c>
      <c r="E1572" t="s">
        <v>885</v>
      </c>
      <c r="F1572" t="s">
        <v>886</v>
      </c>
      <c r="G1572" t="str">
        <f>_xlfn.XLOOKUP(Orders_Raw!B1572,Customers_Raw!A:A,Customers_Raw!E:E)</f>
        <v>Corporate</v>
      </c>
    </row>
    <row r="1573" spans="1:7">
      <c r="A1573" t="s">
        <v>2467</v>
      </c>
      <c r="B1573" t="s">
        <v>713</v>
      </c>
      <c r="C1573" s="19">
        <v>45875</v>
      </c>
      <c r="D1573" t="s">
        <v>892</v>
      </c>
      <c r="E1573" t="s">
        <v>885</v>
      </c>
      <c r="F1573" t="s">
        <v>890</v>
      </c>
      <c r="G1573" t="str">
        <f>_xlfn.XLOOKUP(Orders_Raw!B1573,Customers_Raw!A:A,Customers_Raw!E:E)</f>
        <v>Consumer</v>
      </c>
    </row>
    <row r="1574" spans="1:7">
      <c r="A1574" t="s">
        <v>2468</v>
      </c>
      <c r="B1574" t="s">
        <v>760</v>
      </c>
      <c r="C1574" s="19">
        <v>45772</v>
      </c>
      <c r="D1574" t="s">
        <v>892</v>
      </c>
      <c r="E1574" t="s">
        <v>893</v>
      </c>
      <c r="F1574" t="s">
        <v>886</v>
      </c>
      <c r="G1574" t="str">
        <f>_xlfn.XLOOKUP(Orders_Raw!B1574,Customers_Raw!A:A,Customers_Raw!E:E)</f>
        <v>Small Business</v>
      </c>
    </row>
    <row r="1575" spans="1:7">
      <c r="A1575" t="s">
        <v>2469</v>
      </c>
      <c r="B1575" t="s">
        <v>436</v>
      </c>
      <c r="C1575" s="19">
        <v>45725</v>
      </c>
      <c r="D1575" t="s">
        <v>892</v>
      </c>
      <c r="E1575" t="s">
        <v>885</v>
      </c>
      <c r="F1575" t="s">
        <v>888</v>
      </c>
      <c r="G1575" t="str">
        <f>_xlfn.XLOOKUP(Orders_Raw!B1575,Customers_Raw!A:A,Customers_Raw!E:E)</f>
        <v>Consumer</v>
      </c>
    </row>
    <row r="1576" spans="1:7">
      <c r="A1576" t="s">
        <v>2470</v>
      </c>
      <c r="B1576" t="s">
        <v>814</v>
      </c>
      <c r="C1576" s="19">
        <v>45956</v>
      </c>
      <c r="D1576" t="s">
        <v>892</v>
      </c>
      <c r="E1576" t="s">
        <v>885</v>
      </c>
      <c r="F1576" t="s">
        <v>888</v>
      </c>
      <c r="G1576" t="str">
        <f>_xlfn.XLOOKUP(Orders_Raw!B1576,Customers_Raw!A:A,Customers_Raw!E:E)</f>
        <v>Consumer</v>
      </c>
    </row>
    <row r="1577" spans="1:7">
      <c r="A1577" t="s">
        <v>2471</v>
      </c>
      <c r="B1577" t="s">
        <v>837</v>
      </c>
      <c r="C1577" s="19">
        <v>45982</v>
      </c>
      <c r="D1577" t="s">
        <v>892</v>
      </c>
      <c r="E1577" t="s">
        <v>893</v>
      </c>
      <c r="F1577" t="s">
        <v>902</v>
      </c>
      <c r="G1577" t="str">
        <f>_xlfn.XLOOKUP(Orders_Raw!B1577,Customers_Raw!A:A,Customers_Raw!E:E)</f>
        <v>Consumer</v>
      </c>
    </row>
    <row r="1578" spans="1:7">
      <c r="A1578" t="s">
        <v>2472</v>
      </c>
      <c r="B1578" t="s">
        <v>865</v>
      </c>
      <c r="C1578" s="19">
        <v>45732</v>
      </c>
      <c r="D1578" t="s">
        <v>892</v>
      </c>
      <c r="E1578" t="s">
        <v>893</v>
      </c>
      <c r="F1578" t="s">
        <v>897</v>
      </c>
      <c r="G1578" t="str">
        <f>_xlfn.XLOOKUP(Orders_Raw!B1578,Customers_Raw!A:A,Customers_Raw!E:E)</f>
        <v>Corporate</v>
      </c>
    </row>
    <row r="1579" spans="1:7">
      <c r="A1579" t="s">
        <v>2473</v>
      </c>
      <c r="B1579" t="s">
        <v>690</v>
      </c>
      <c r="C1579" s="19">
        <v>45760</v>
      </c>
      <c r="D1579" t="s">
        <v>892</v>
      </c>
      <c r="E1579" t="s">
        <v>885</v>
      </c>
      <c r="F1579" t="s">
        <v>897</v>
      </c>
      <c r="G1579" t="str">
        <f>_xlfn.XLOOKUP(Orders_Raw!B1579,Customers_Raw!A:A,Customers_Raw!E:E)</f>
        <v>Consumer</v>
      </c>
    </row>
    <row r="1580" spans="1:7">
      <c r="A1580" t="s">
        <v>2474</v>
      </c>
      <c r="B1580" t="s">
        <v>477</v>
      </c>
      <c r="C1580" s="19">
        <v>45954</v>
      </c>
      <c r="D1580" t="s">
        <v>899</v>
      </c>
      <c r="E1580" t="s">
        <v>893</v>
      </c>
      <c r="F1580" t="s">
        <v>897</v>
      </c>
      <c r="G1580" t="str">
        <f>_xlfn.XLOOKUP(Orders_Raw!B1580,Customers_Raw!A:A,Customers_Raw!E:E)</f>
        <v>Consumer</v>
      </c>
    </row>
    <row r="1581" spans="1:7">
      <c r="A1581" t="s">
        <v>2475</v>
      </c>
      <c r="B1581" t="s">
        <v>824</v>
      </c>
      <c r="C1581" s="19">
        <v>45835</v>
      </c>
      <c r="D1581" t="s">
        <v>892</v>
      </c>
      <c r="E1581" t="s">
        <v>893</v>
      </c>
      <c r="F1581" t="s">
        <v>902</v>
      </c>
      <c r="G1581" t="str">
        <f>_xlfn.XLOOKUP(Orders_Raw!B1581,Customers_Raw!A:A,Customers_Raw!E:E)</f>
        <v>Small Business</v>
      </c>
    </row>
    <row r="1582" spans="1:7">
      <c r="A1582" t="s">
        <v>2476</v>
      </c>
      <c r="B1582" t="s">
        <v>220</v>
      </c>
      <c r="C1582" s="19">
        <v>45872</v>
      </c>
      <c r="D1582" t="s">
        <v>892</v>
      </c>
      <c r="E1582" t="s">
        <v>885</v>
      </c>
      <c r="F1582" t="s">
        <v>890</v>
      </c>
      <c r="G1582" t="str">
        <f>_xlfn.XLOOKUP(Orders_Raw!B1582,Customers_Raw!A:A,Customers_Raw!E:E)</f>
        <v>Corporate</v>
      </c>
    </row>
    <row r="1583" spans="1:7">
      <c r="A1583" t="s">
        <v>2477</v>
      </c>
      <c r="B1583" t="s">
        <v>621</v>
      </c>
      <c r="C1583" s="19">
        <v>45972</v>
      </c>
      <c r="D1583" t="s">
        <v>892</v>
      </c>
      <c r="E1583" t="s">
        <v>885</v>
      </c>
      <c r="F1583" t="s">
        <v>897</v>
      </c>
      <c r="G1583" t="str">
        <f>_xlfn.XLOOKUP(Orders_Raw!B1583,Customers_Raw!A:A,Customers_Raw!E:E)</f>
        <v>Consumer</v>
      </c>
    </row>
    <row r="1584" spans="1:7">
      <c r="A1584" t="s">
        <v>2478</v>
      </c>
      <c r="B1584" t="s">
        <v>352</v>
      </c>
      <c r="C1584" s="19">
        <v>45696</v>
      </c>
      <c r="D1584" t="s">
        <v>892</v>
      </c>
      <c r="E1584" t="s">
        <v>885</v>
      </c>
      <c r="F1584" t="s">
        <v>888</v>
      </c>
      <c r="G1584" t="str">
        <f>_xlfn.XLOOKUP(Orders_Raw!B1584,Customers_Raw!A:A,Customers_Raw!E:E)</f>
        <v>Consumer</v>
      </c>
    </row>
    <row r="1585" spans="1:7">
      <c r="A1585" t="s">
        <v>2479</v>
      </c>
      <c r="B1585" t="s">
        <v>754</v>
      </c>
      <c r="C1585" s="19">
        <v>45916</v>
      </c>
      <c r="D1585" t="s">
        <v>892</v>
      </c>
      <c r="E1585" t="s">
        <v>893</v>
      </c>
      <c r="F1585" t="s">
        <v>890</v>
      </c>
      <c r="G1585" t="str">
        <f>_xlfn.XLOOKUP(Orders_Raw!B1585,Customers_Raw!A:A,Customers_Raw!E:E)</f>
        <v>Consumer</v>
      </c>
    </row>
    <row r="1586" spans="1:7">
      <c r="A1586" t="s">
        <v>2480</v>
      </c>
      <c r="B1586" t="s">
        <v>672</v>
      </c>
      <c r="C1586" s="19">
        <v>45861</v>
      </c>
      <c r="D1586" t="s">
        <v>892</v>
      </c>
      <c r="E1586" t="s">
        <v>895</v>
      </c>
      <c r="F1586" t="s">
        <v>890</v>
      </c>
      <c r="G1586" t="str">
        <f>_xlfn.XLOOKUP(Orders_Raw!B1586,Customers_Raw!A:A,Customers_Raw!E:E)</f>
        <v>Corporate</v>
      </c>
    </row>
    <row r="1587" spans="1:7">
      <c r="A1587" t="s">
        <v>2481</v>
      </c>
      <c r="B1587" t="s">
        <v>647</v>
      </c>
      <c r="C1587" s="19">
        <v>45664</v>
      </c>
      <c r="D1587" t="s">
        <v>892</v>
      </c>
      <c r="E1587" t="s">
        <v>885</v>
      </c>
      <c r="F1587" t="s">
        <v>888</v>
      </c>
      <c r="G1587" t="str">
        <f>_xlfn.XLOOKUP(Orders_Raw!B1587,Customers_Raw!A:A,Customers_Raw!E:E)</f>
        <v>Small Business</v>
      </c>
    </row>
    <row r="1588" spans="1:7">
      <c r="A1588" t="s">
        <v>2482</v>
      </c>
      <c r="B1588" t="s">
        <v>556</v>
      </c>
      <c r="C1588" s="19">
        <v>45706</v>
      </c>
      <c r="D1588" t="s">
        <v>892</v>
      </c>
      <c r="E1588" t="s">
        <v>885</v>
      </c>
      <c r="F1588" t="s">
        <v>897</v>
      </c>
      <c r="G1588" t="str">
        <f>_xlfn.XLOOKUP(Orders_Raw!B1588,Customers_Raw!A:A,Customers_Raw!E:E)</f>
        <v>Corporate</v>
      </c>
    </row>
    <row r="1589" spans="1:7">
      <c r="A1589" t="s">
        <v>2483</v>
      </c>
      <c r="B1589" t="s">
        <v>380</v>
      </c>
      <c r="C1589" s="19">
        <v>45683</v>
      </c>
      <c r="D1589" t="s">
        <v>892</v>
      </c>
      <c r="E1589" t="s">
        <v>895</v>
      </c>
      <c r="F1589" t="s">
        <v>902</v>
      </c>
      <c r="G1589" t="str">
        <f>_xlfn.XLOOKUP(Orders_Raw!B1589,Customers_Raw!A:A,Customers_Raw!E:E)</f>
        <v>Consumer</v>
      </c>
    </row>
    <row r="1590" spans="1:7">
      <c r="A1590" t="s">
        <v>2484</v>
      </c>
      <c r="B1590" t="s">
        <v>60</v>
      </c>
      <c r="C1590" s="19">
        <v>45818</v>
      </c>
      <c r="D1590" t="s">
        <v>892</v>
      </c>
      <c r="E1590" t="s">
        <v>895</v>
      </c>
      <c r="F1590" t="s">
        <v>886</v>
      </c>
      <c r="G1590" t="str">
        <f>_xlfn.XLOOKUP(Orders_Raw!B1590,Customers_Raw!A:A,Customers_Raw!E:E)</f>
        <v>Corporate</v>
      </c>
    </row>
    <row r="1591" spans="1:7">
      <c r="A1591" t="s">
        <v>2485</v>
      </c>
      <c r="B1591" t="s">
        <v>379</v>
      </c>
      <c r="C1591" s="19">
        <v>46014</v>
      </c>
      <c r="D1591" t="s">
        <v>899</v>
      </c>
      <c r="E1591" t="s">
        <v>893</v>
      </c>
      <c r="F1591" t="s">
        <v>897</v>
      </c>
      <c r="G1591" t="str">
        <f>_xlfn.XLOOKUP(Orders_Raw!B1591,Customers_Raw!A:A,Customers_Raw!E:E)</f>
        <v>Consumer</v>
      </c>
    </row>
    <row r="1592" spans="1:7">
      <c r="A1592" t="s">
        <v>2486</v>
      </c>
      <c r="B1592" t="s">
        <v>27</v>
      </c>
      <c r="C1592" s="19">
        <v>45833</v>
      </c>
      <c r="D1592" t="s">
        <v>892</v>
      </c>
      <c r="E1592" t="s">
        <v>895</v>
      </c>
      <c r="F1592" t="s">
        <v>890</v>
      </c>
      <c r="G1592" t="str">
        <f>_xlfn.XLOOKUP(Orders_Raw!B1592,Customers_Raw!A:A,Customers_Raw!E:E)</f>
        <v>Consumer</v>
      </c>
    </row>
    <row r="1593" spans="1:7">
      <c r="A1593" t="s">
        <v>2487</v>
      </c>
      <c r="B1593" t="s">
        <v>799</v>
      </c>
      <c r="C1593" s="19">
        <v>45736</v>
      </c>
      <c r="D1593" t="s">
        <v>892</v>
      </c>
      <c r="E1593" t="s">
        <v>893</v>
      </c>
      <c r="F1593" t="s">
        <v>890</v>
      </c>
      <c r="G1593" t="str">
        <f>_xlfn.XLOOKUP(Orders_Raw!B1593,Customers_Raw!A:A,Customers_Raw!E:E)</f>
        <v>Consumer</v>
      </c>
    </row>
    <row r="1594" spans="1:7">
      <c r="A1594" t="s">
        <v>2488</v>
      </c>
      <c r="B1594" t="s">
        <v>314</v>
      </c>
      <c r="C1594" s="19">
        <v>45659</v>
      </c>
      <c r="D1594" t="s">
        <v>892</v>
      </c>
      <c r="E1594" t="s">
        <v>893</v>
      </c>
      <c r="F1594" t="s">
        <v>888</v>
      </c>
      <c r="G1594" t="str">
        <f>_xlfn.XLOOKUP(Orders_Raw!B1594,Customers_Raw!A:A,Customers_Raw!E:E)</f>
        <v>Consumer</v>
      </c>
    </row>
    <row r="1595" spans="1:7">
      <c r="A1595" t="s">
        <v>2489</v>
      </c>
      <c r="B1595" t="s">
        <v>761</v>
      </c>
      <c r="C1595" s="19">
        <v>45789</v>
      </c>
      <c r="D1595" t="s">
        <v>892</v>
      </c>
      <c r="E1595" t="s">
        <v>885</v>
      </c>
      <c r="F1595" t="s">
        <v>897</v>
      </c>
      <c r="G1595" t="str">
        <f>_xlfn.XLOOKUP(Orders_Raw!B1595,Customers_Raw!A:A,Customers_Raw!E:E)</f>
        <v>Small Business</v>
      </c>
    </row>
    <row r="1596" spans="1:7">
      <c r="A1596" t="s">
        <v>2490</v>
      </c>
      <c r="B1596" t="s">
        <v>867</v>
      </c>
      <c r="C1596" s="19">
        <v>45933</v>
      </c>
      <c r="D1596" t="s">
        <v>899</v>
      </c>
      <c r="E1596" t="s">
        <v>885</v>
      </c>
      <c r="F1596" t="s">
        <v>890</v>
      </c>
      <c r="G1596" t="str">
        <f>_xlfn.XLOOKUP(Orders_Raw!B1596,Customers_Raw!A:A,Customers_Raw!E:E)</f>
        <v>Small Business</v>
      </c>
    </row>
    <row r="1597" spans="1:7">
      <c r="A1597" t="s">
        <v>2491</v>
      </c>
      <c r="B1597" t="s">
        <v>677</v>
      </c>
      <c r="C1597" s="19">
        <v>45774</v>
      </c>
      <c r="D1597" t="s">
        <v>909</v>
      </c>
      <c r="E1597" t="s">
        <v>885</v>
      </c>
      <c r="F1597" t="s">
        <v>888</v>
      </c>
      <c r="G1597" t="str">
        <f>_xlfn.XLOOKUP(Orders_Raw!B1597,Customers_Raw!A:A,Customers_Raw!E:E)</f>
        <v>Consumer</v>
      </c>
    </row>
    <row r="1598" spans="1:7">
      <c r="A1598" t="s">
        <v>2492</v>
      </c>
      <c r="B1598" t="s">
        <v>311</v>
      </c>
      <c r="C1598" s="19">
        <v>45821</v>
      </c>
      <c r="D1598" t="s">
        <v>892</v>
      </c>
      <c r="E1598" t="s">
        <v>895</v>
      </c>
      <c r="F1598" t="s">
        <v>902</v>
      </c>
      <c r="G1598" t="str">
        <f>_xlfn.XLOOKUP(Orders_Raw!B1598,Customers_Raw!A:A,Customers_Raw!E:E)</f>
        <v>Consumer</v>
      </c>
    </row>
    <row r="1599" spans="1:7">
      <c r="A1599" t="s">
        <v>2493</v>
      </c>
      <c r="B1599" t="s">
        <v>595</v>
      </c>
      <c r="C1599" s="19">
        <v>45945</v>
      </c>
      <c r="D1599" t="s">
        <v>892</v>
      </c>
      <c r="E1599" t="s">
        <v>895</v>
      </c>
      <c r="F1599" t="s">
        <v>897</v>
      </c>
      <c r="G1599" t="str">
        <f>_xlfn.XLOOKUP(Orders_Raw!B1599,Customers_Raw!A:A,Customers_Raw!E:E)</f>
        <v>Corporate</v>
      </c>
    </row>
    <row r="1600" spans="1:7">
      <c r="A1600" t="s">
        <v>2494</v>
      </c>
      <c r="B1600" t="s">
        <v>796</v>
      </c>
      <c r="C1600" s="19">
        <v>45685</v>
      </c>
      <c r="D1600" t="s">
        <v>892</v>
      </c>
      <c r="E1600" t="s">
        <v>893</v>
      </c>
      <c r="F1600" t="s">
        <v>886</v>
      </c>
      <c r="G1600" t="str">
        <f>_xlfn.XLOOKUP(Orders_Raw!B1600,Customers_Raw!A:A,Customers_Raw!E:E)</f>
        <v>Corporate</v>
      </c>
    </row>
    <row r="1601" spans="1:7">
      <c r="A1601" t="s">
        <v>2495</v>
      </c>
      <c r="B1601" t="s">
        <v>425</v>
      </c>
      <c r="C1601" s="19">
        <v>45990</v>
      </c>
      <c r="D1601" t="s">
        <v>892</v>
      </c>
      <c r="E1601" t="s">
        <v>885</v>
      </c>
      <c r="F1601" t="s">
        <v>897</v>
      </c>
      <c r="G1601" t="str">
        <f>_xlfn.XLOOKUP(Orders_Raw!B1601,Customers_Raw!A:A,Customers_Raw!E:E)</f>
        <v>Consumer</v>
      </c>
    </row>
    <row r="1602" spans="1:7">
      <c r="A1602" t="s">
        <v>2496</v>
      </c>
      <c r="B1602" t="s">
        <v>152</v>
      </c>
      <c r="C1602" s="19">
        <v>45658</v>
      </c>
      <c r="D1602" t="s">
        <v>892</v>
      </c>
      <c r="E1602" t="s">
        <v>885</v>
      </c>
      <c r="F1602" t="s">
        <v>890</v>
      </c>
      <c r="G1602" t="str">
        <f>_xlfn.XLOOKUP(Orders_Raw!B1602,Customers_Raw!A:A,Customers_Raw!E:E)</f>
        <v>Consumer</v>
      </c>
    </row>
    <row r="1603" spans="1:7">
      <c r="A1603" t="s">
        <v>2497</v>
      </c>
      <c r="B1603" t="s">
        <v>698</v>
      </c>
      <c r="C1603" s="19">
        <v>45845</v>
      </c>
      <c r="D1603" t="s">
        <v>909</v>
      </c>
      <c r="E1603" t="s">
        <v>885</v>
      </c>
      <c r="F1603" t="s">
        <v>890</v>
      </c>
      <c r="G1603" t="str">
        <f>_xlfn.XLOOKUP(Orders_Raw!B1603,Customers_Raw!A:A,Customers_Raw!E:E)</f>
        <v>Small Business</v>
      </c>
    </row>
    <row r="1604" spans="1:7">
      <c r="A1604" t="s">
        <v>2498</v>
      </c>
      <c r="B1604" t="s">
        <v>775</v>
      </c>
      <c r="C1604" s="19">
        <v>45713</v>
      </c>
      <c r="D1604" t="s">
        <v>899</v>
      </c>
      <c r="E1604" t="s">
        <v>885</v>
      </c>
      <c r="F1604" t="s">
        <v>886</v>
      </c>
      <c r="G1604" t="str">
        <f>_xlfn.XLOOKUP(Orders_Raw!B1604,Customers_Raw!A:A,Customers_Raw!E:E)</f>
        <v>Corporate</v>
      </c>
    </row>
    <row r="1605" spans="1:7">
      <c r="A1605" t="s">
        <v>2499</v>
      </c>
      <c r="B1605" t="s">
        <v>463</v>
      </c>
      <c r="C1605" s="19">
        <v>45692</v>
      </c>
      <c r="D1605" t="s">
        <v>899</v>
      </c>
      <c r="E1605" t="s">
        <v>893</v>
      </c>
      <c r="F1605" t="s">
        <v>897</v>
      </c>
      <c r="G1605" t="str">
        <f>_xlfn.XLOOKUP(Orders_Raw!B1605,Customers_Raw!A:A,Customers_Raw!E:E)</f>
        <v>Small Business</v>
      </c>
    </row>
    <row r="1606" spans="1:7">
      <c r="A1606" t="s">
        <v>2500</v>
      </c>
      <c r="B1606" t="s">
        <v>658</v>
      </c>
      <c r="C1606" s="19">
        <v>45769</v>
      </c>
      <c r="D1606" t="s">
        <v>884</v>
      </c>
      <c r="E1606" t="s">
        <v>895</v>
      </c>
      <c r="F1606" t="s">
        <v>897</v>
      </c>
      <c r="G1606" t="str">
        <f>_xlfn.XLOOKUP(Orders_Raw!B1606,Customers_Raw!A:A,Customers_Raw!E:E)</f>
        <v>Corporate</v>
      </c>
    </row>
    <row r="1607" spans="1:7">
      <c r="A1607" t="s">
        <v>2501</v>
      </c>
      <c r="B1607" t="s">
        <v>434</v>
      </c>
      <c r="C1607" s="19">
        <v>45943</v>
      </c>
      <c r="D1607" t="s">
        <v>892</v>
      </c>
      <c r="E1607" t="s">
        <v>885</v>
      </c>
      <c r="F1607" t="s">
        <v>890</v>
      </c>
      <c r="G1607" t="str">
        <f>_xlfn.XLOOKUP(Orders_Raw!B1607,Customers_Raw!A:A,Customers_Raw!E:E)</f>
        <v>Consumer</v>
      </c>
    </row>
    <row r="1608" spans="1:7">
      <c r="A1608" t="s">
        <v>2502</v>
      </c>
      <c r="B1608" t="s">
        <v>132</v>
      </c>
      <c r="C1608" s="19">
        <v>45967</v>
      </c>
      <c r="D1608" t="s">
        <v>892</v>
      </c>
      <c r="E1608" t="s">
        <v>885</v>
      </c>
      <c r="F1608" t="s">
        <v>897</v>
      </c>
      <c r="G1608" t="str">
        <f>_xlfn.XLOOKUP(Orders_Raw!B1608,Customers_Raw!A:A,Customers_Raw!E:E)</f>
        <v>Small Business</v>
      </c>
    </row>
    <row r="1609" spans="1:7">
      <c r="A1609" t="s">
        <v>2503</v>
      </c>
      <c r="B1609" t="s">
        <v>22</v>
      </c>
      <c r="C1609" s="19">
        <v>45693</v>
      </c>
      <c r="D1609" t="s">
        <v>892</v>
      </c>
      <c r="E1609" t="s">
        <v>893</v>
      </c>
      <c r="F1609" t="s">
        <v>890</v>
      </c>
      <c r="G1609" t="str">
        <f>_xlfn.XLOOKUP(Orders_Raw!B1609,Customers_Raw!A:A,Customers_Raw!E:E)</f>
        <v>Consumer</v>
      </c>
    </row>
    <row r="1610" spans="1:7">
      <c r="A1610" t="s">
        <v>2504</v>
      </c>
      <c r="B1610" t="s">
        <v>844</v>
      </c>
      <c r="C1610" s="19">
        <v>45874</v>
      </c>
      <c r="D1610" t="s">
        <v>892</v>
      </c>
      <c r="E1610" t="s">
        <v>885</v>
      </c>
      <c r="F1610" t="s">
        <v>890</v>
      </c>
      <c r="G1610" t="str">
        <f>_xlfn.XLOOKUP(Orders_Raw!B1610,Customers_Raw!A:A,Customers_Raw!E:E)</f>
        <v>Consumer</v>
      </c>
    </row>
    <row r="1611" spans="1:7">
      <c r="A1611" t="s">
        <v>2505</v>
      </c>
      <c r="B1611" t="s">
        <v>649</v>
      </c>
      <c r="C1611" s="19">
        <v>45737</v>
      </c>
      <c r="D1611" t="s">
        <v>892</v>
      </c>
      <c r="E1611" t="s">
        <v>895</v>
      </c>
      <c r="F1611" t="s">
        <v>888</v>
      </c>
      <c r="G1611" t="str">
        <f>_xlfn.XLOOKUP(Orders_Raw!B1611,Customers_Raw!A:A,Customers_Raw!E:E)</f>
        <v>Corporate</v>
      </c>
    </row>
    <row r="1612" spans="1:7">
      <c r="A1612" t="s">
        <v>2506</v>
      </c>
      <c r="B1612" t="s">
        <v>391</v>
      </c>
      <c r="C1612" s="19">
        <v>45971</v>
      </c>
      <c r="D1612" t="s">
        <v>884</v>
      </c>
      <c r="E1612" t="s">
        <v>885</v>
      </c>
      <c r="F1612" t="s">
        <v>888</v>
      </c>
      <c r="G1612" t="str">
        <f>_xlfn.XLOOKUP(Orders_Raw!B1612,Customers_Raw!A:A,Customers_Raw!E:E)</f>
        <v>Consumer</v>
      </c>
    </row>
    <row r="1613" spans="1:7">
      <c r="A1613" t="s">
        <v>2507</v>
      </c>
      <c r="B1613" t="s">
        <v>67</v>
      </c>
      <c r="C1613" s="19">
        <v>45740</v>
      </c>
      <c r="D1613" t="s">
        <v>884</v>
      </c>
      <c r="E1613" t="s">
        <v>885</v>
      </c>
      <c r="F1613" t="s">
        <v>890</v>
      </c>
      <c r="G1613" t="str">
        <f>_xlfn.XLOOKUP(Orders_Raw!B1613,Customers_Raw!A:A,Customers_Raw!E:E)</f>
        <v>Consumer</v>
      </c>
    </row>
    <row r="1614" spans="1:7">
      <c r="A1614" t="s">
        <v>2508</v>
      </c>
      <c r="B1614" t="s">
        <v>19</v>
      </c>
      <c r="C1614" s="19">
        <v>45722</v>
      </c>
      <c r="D1614" t="s">
        <v>909</v>
      </c>
      <c r="E1614" t="s">
        <v>885</v>
      </c>
      <c r="F1614" t="s">
        <v>890</v>
      </c>
      <c r="G1614" t="str">
        <f>_xlfn.XLOOKUP(Orders_Raw!B1614,Customers_Raw!A:A,Customers_Raw!E:E)</f>
        <v>Consumer</v>
      </c>
    </row>
    <row r="1615" spans="1:7">
      <c r="A1615" t="s">
        <v>2509</v>
      </c>
      <c r="B1615" t="s">
        <v>802</v>
      </c>
      <c r="C1615" s="19">
        <v>45982</v>
      </c>
      <c r="D1615" t="s">
        <v>884</v>
      </c>
      <c r="E1615" t="s">
        <v>885</v>
      </c>
      <c r="F1615" t="s">
        <v>897</v>
      </c>
      <c r="G1615" t="str">
        <f>_xlfn.XLOOKUP(Orders_Raw!B1615,Customers_Raw!A:A,Customers_Raw!E:E)</f>
        <v>Corporate</v>
      </c>
    </row>
    <row r="1616" spans="1:7">
      <c r="A1616" t="s">
        <v>2510</v>
      </c>
      <c r="B1616" t="s">
        <v>627</v>
      </c>
      <c r="C1616" s="19">
        <v>45785</v>
      </c>
      <c r="D1616" t="s">
        <v>899</v>
      </c>
      <c r="E1616" t="s">
        <v>893</v>
      </c>
      <c r="F1616" t="s">
        <v>897</v>
      </c>
      <c r="G1616" t="str">
        <f>_xlfn.XLOOKUP(Orders_Raw!B1616,Customers_Raw!A:A,Customers_Raw!E:E)</f>
        <v>Consumer</v>
      </c>
    </row>
    <row r="1617" spans="1:7">
      <c r="A1617" t="s">
        <v>2511</v>
      </c>
      <c r="B1617" t="s">
        <v>845</v>
      </c>
      <c r="C1617" s="19">
        <v>45964</v>
      </c>
      <c r="D1617" t="s">
        <v>892</v>
      </c>
      <c r="E1617" t="s">
        <v>885</v>
      </c>
      <c r="F1617" t="s">
        <v>888</v>
      </c>
      <c r="G1617" t="str">
        <f>_xlfn.XLOOKUP(Orders_Raw!B1617,Customers_Raw!A:A,Customers_Raw!E:E)</f>
        <v>Consumer</v>
      </c>
    </row>
    <row r="1618" spans="1:7">
      <c r="A1618" t="s">
        <v>2512</v>
      </c>
      <c r="B1618" t="s">
        <v>701</v>
      </c>
      <c r="C1618" s="19">
        <v>45679</v>
      </c>
      <c r="D1618" t="s">
        <v>892</v>
      </c>
      <c r="E1618" t="s">
        <v>885</v>
      </c>
      <c r="F1618" t="s">
        <v>888</v>
      </c>
      <c r="G1618" t="str">
        <f>_xlfn.XLOOKUP(Orders_Raw!B1618,Customers_Raw!A:A,Customers_Raw!E:E)</f>
        <v>Corporate</v>
      </c>
    </row>
    <row r="1619" spans="1:7">
      <c r="A1619" t="s">
        <v>2513</v>
      </c>
      <c r="B1619" t="s">
        <v>282</v>
      </c>
      <c r="C1619" s="19">
        <v>45873</v>
      </c>
      <c r="D1619" t="s">
        <v>892</v>
      </c>
      <c r="E1619" t="s">
        <v>893</v>
      </c>
      <c r="F1619" t="s">
        <v>902</v>
      </c>
      <c r="G1619" t="str">
        <f>_xlfn.XLOOKUP(Orders_Raw!B1619,Customers_Raw!A:A,Customers_Raw!E:E)</f>
        <v>Corporate</v>
      </c>
    </row>
    <row r="1620" spans="1:7">
      <c r="A1620" t="s">
        <v>2514</v>
      </c>
      <c r="B1620" t="s">
        <v>624</v>
      </c>
      <c r="C1620" s="19">
        <v>45764</v>
      </c>
      <c r="D1620" t="s">
        <v>892</v>
      </c>
      <c r="E1620" t="s">
        <v>885</v>
      </c>
      <c r="F1620" t="s">
        <v>890</v>
      </c>
      <c r="G1620" t="str">
        <f>_xlfn.XLOOKUP(Orders_Raw!B1620,Customers_Raw!A:A,Customers_Raw!E:E)</f>
        <v>Consumer</v>
      </c>
    </row>
    <row r="1621" spans="1:7">
      <c r="A1621" t="s">
        <v>2515</v>
      </c>
      <c r="B1621" t="s">
        <v>438</v>
      </c>
      <c r="C1621" s="19">
        <v>45766</v>
      </c>
      <c r="D1621" t="s">
        <v>899</v>
      </c>
      <c r="E1621" t="s">
        <v>885</v>
      </c>
      <c r="F1621" t="s">
        <v>890</v>
      </c>
      <c r="G1621" t="str">
        <f>_xlfn.XLOOKUP(Orders_Raw!B1621,Customers_Raw!A:A,Customers_Raw!E:E)</f>
        <v>Consumer</v>
      </c>
    </row>
    <row r="1622" spans="1:7">
      <c r="A1622" t="s">
        <v>2516</v>
      </c>
      <c r="B1622" t="s">
        <v>796</v>
      </c>
      <c r="C1622" s="19">
        <v>46014</v>
      </c>
      <c r="D1622" t="s">
        <v>909</v>
      </c>
      <c r="E1622" t="s">
        <v>893</v>
      </c>
      <c r="F1622" t="s">
        <v>897</v>
      </c>
      <c r="G1622" t="str">
        <f>_xlfn.XLOOKUP(Orders_Raw!B1622,Customers_Raw!A:A,Customers_Raw!E:E)</f>
        <v>Corporate</v>
      </c>
    </row>
    <row r="1623" spans="1:7">
      <c r="A1623" t="s">
        <v>2517</v>
      </c>
      <c r="B1623" t="s">
        <v>721</v>
      </c>
      <c r="C1623" s="19">
        <v>45838</v>
      </c>
      <c r="D1623" t="s">
        <v>892</v>
      </c>
      <c r="E1623" t="s">
        <v>893</v>
      </c>
      <c r="F1623" t="s">
        <v>890</v>
      </c>
      <c r="G1623" t="str">
        <f>_xlfn.XLOOKUP(Orders_Raw!B1623,Customers_Raw!A:A,Customers_Raw!E:E)</f>
        <v>Consumer</v>
      </c>
    </row>
    <row r="1624" spans="1:7">
      <c r="A1624" t="s">
        <v>2518</v>
      </c>
      <c r="B1624" t="s">
        <v>39</v>
      </c>
      <c r="C1624" s="19">
        <v>46013</v>
      </c>
      <c r="D1624" t="s">
        <v>892</v>
      </c>
      <c r="E1624" t="s">
        <v>895</v>
      </c>
      <c r="F1624" t="s">
        <v>897</v>
      </c>
      <c r="G1624" t="str">
        <f>_xlfn.XLOOKUP(Orders_Raw!B1624,Customers_Raw!A:A,Customers_Raw!E:E)</f>
        <v>Consumer</v>
      </c>
    </row>
    <row r="1625" spans="1:7">
      <c r="A1625" t="s">
        <v>2519</v>
      </c>
      <c r="B1625" t="s">
        <v>620</v>
      </c>
      <c r="C1625" s="19">
        <v>45821</v>
      </c>
      <c r="D1625" t="s">
        <v>892</v>
      </c>
      <c r="E1625" t="s">
        <v>885</v>
      </c>
      <c r="F1625" t="s">
        <v>897</v>
      </c>
      <c r="G1625" t="str">
        <f>_xlfn.XLOOKUP(Orders_Raw!B1625,Customers_Raw!A:A,Customers_Raw!E:E)</f>
        <v>Corporate</v>
      </c>
    </row>
    <row r="1626" spans="1:7">
      <c r="A1626" t="s">
        <v>2520</v>
      </c>
      <c r="B1626" t="s">
        <v>828</v>
      </c>
      <c r="C1626" s="19">
        <v>45725</v>
      </c>
      <c r="D1626" t="s">
        <v>892</v>
      </c>
      <c r="E1626" t="s">
        <v>885</v>
      </c>
      <c r="F1626" t="s">
        <v>902</v>
      </c>
      <c r="G1626" t="str">
        <f>_xlfn.XLOOKUP(Orders_Raw!B1626,Customers_Raw!A:A,Customers_Raw!E:E)</f>
        <v>Small Business</v>
      </c>
    </row>
    <row r="1627" spans="1:7">
      <c r="A1627" t="s">
        <v>2521</v>
      </c>
      <c r="B1627" t="s">
        <v>639</v>
      </c>
      <c r="C1627" s="19">
        <v>45949</v>
      </c>
      <c r="D1627" t="s">
        <v>909</v>
      </c>
      <c r="E1627" t="s">
        <v>885</v>
      </c>
      <c r="F1627" t="s">
        <v>902</v>
      </c>
      <c r="G1627" t="str">
        <f>_xlfn.XLOOKUP(Orders_Raw!B1627,Customers_Raw!A:A,Customers_Raw!E:E)</f>
        <v>Small Business</v>
      </c>
    </row>
    <row r="1628" spans="1:7">
      <c r="A1628" t="s">
        <v>2522</v>
      </c>
      <c r="B1628" t="s">
        <v>54</v>
      </c>
      <c r="C1628" s="19">
        <v>45837</v>
      </c>
      <c r="D1628" t="s">
        <v>892</v>
      </c>
      <c r="E1628" t="s">
        <v>885</v>
      </c>
      <c r="F1628" t="s">
        <v>902</v>
      </c>
      <c r="G1628" t="str">
        <f>_xlfn.XLOOKUP(Orders_Raw!B1628,Customers_Raw!A:A,Customers_Raw!E:E)</f>
        <v>Corporate</v>
      </c>
    </row>
    <row r="1629" spans="1:7">
      <c r="A1629" t="s">
        <v>2523</v>
      </c>
      <c r="B1629" t="s">
        <v>849</v>
      </c>
      <c r="C1629" s="19">
        <v>45838</v>
      </c>
      <c r="D1629" t="s">
        <v>892</v>
      </c>
      <c r="E1629" t="s">
        <v>893</v>
      </c>
      <c r="F1629" t="s">
        <v>890</v>
      </c>
      <c r="G1629" t="str">
        <f>_xlfn.XLOOKUP(Orders_Raw!B1629,Customers_Raw!A:A,Customers_Raw!E:E)</f>
        <v>Consumer</v>
      </c>
    </row>
    <row r="1630" spans="1:7">
      <c r="A1630" t="s">
        <v>2524</v>
      </c>
      <c r="B1630" t="s">
        <v>755</v>
      </c>
      <c r="C1630" s="19">
        <v>45826</v>
      </c>
      <c r="D1630" t="s">
        <v>892</v>
      </c>
      <c r="E1630" t="s">
        <v>895</v>
      </c>
      <c r="F1630" t="s">
        <v>902</v>
      </c>
      <c r="G1630" t="str">
        <f>_xlfn.XLOOKUP(Orders_Raw!B1630,Customers_Raw!A:A,Customers_Raw!E:E)</f>
        <v>Corporate</v>
      </c>
    </row>
    <row r="1631" spans="1:7">
      <c r="A1631" t="s">
        <v>2525</v>
      </c>
      <c r="B1631" t="s">
        <v>663</v>
      </c>
      <c r="C1631" s="19">
        <v>45679</v>
      </c>
      <c r="D1631" t="s">
        <v>892</v>
      </c>
      <c r="E1631" t="s">
        <v>893</v>
      </c>
      <c r="F1631" t="s">
        <v>890</v>
      </c>
      <c r="G1631" t="str">
        <f>_xlfn.XLOOKUP(Orders_Raw!B1631,Customers_Raw!A:A,Customers_Raw!E:E)</f>
        <v>Consumer</v>
      </c>
    </row>
    <row r="1632" spans="1:7">
      <c r="A1632" t="s">
        <v>2526</v>
      </c>
      <c r="B1632" t="s">
        <v>559</v>
      </c>
      <c r="C1632" s="19">
        <v>45723</v>
      </c>
      <c r="D1632" t="s">
        <v>892</v>
      </c>
      <c r="E1632" t="s">
        <v>885</v>
      </c>
      <c r="F1632" t="s">
        <v>897</v>
      </c>
      <c r="G1632" t="str">
        <f>_xlfn.XLOOKUP(Orders_Raw!B1632,Customers_Raw!A:A,Customers_Raw!E:E)</f>
        <v>Consumer</v>
      </c>
    </row>
    <row r="1633" spans="1:7">
      <c r="A1633" t="s">
        <v>2527</v>
      </c>
      <c r="B1633" t="s">
        <v>663</v>
      </c>
      <c r="C1633" s="19">
        <v>45678</v>
      </c>
      <c r="D1633" t="s">
        <v>909</v>
      </c>
      <c r="E1633" t="s">
        <v>893</v>
      </c>
      <c r="F1633" t="s">
        <v>897</v>
      </c>
      <c r="G1633" t="str">
        <f>_xlfn.XLOOKUP(Orders_Raw!B1633,Customers_Raw!A:A,Customers_Raw!E:E)</f>
        <v>Consumer</v>
      </c>
    </row>
    <row r="1634" spans="1:7">
      <c r="A1634" t="s">
        <v>2528</v>
      </c>
      <c r="B1634" t="s">
        <v>242</v>
      </c>
      <c r="C1634" s="19">
        <v>45757</v>
      </c>
      <c r="D1634" t="s">
        <v>892</v>
      </c>
      <c r="E1634" t="s">
        <v>895</v>
      </c>
      <c r="F1634" t="s">
        <v>890</v>
      </c>
      <c r="G1634" t="str">
        <f>_xlfn.XLOOKUP(Orders_Raw!B1634,Customers_Raw!A:A,Customers_Raw!E:E)</f>
        <v>Consumer</v>
      </c>
    </row>
    <row r="1635" spans="1:7">
      <c r="A1635" t="s">
        <v>2529</v>
      </c>
      <c r="B1635" t="s">
        <v>682</v>
      </c>
      <c r="C1635" s="19">
        <v>45957</v>
      </c>
      <c r="D1635" t="s">
        <v>892</v>
      </c>
      <c r="E1635" t="s">
        <v>885</v>
      </c>
      <c r="F1635" t="s">
        <v>897</v>
      </c>
      <c r="G1635" t="str">
        <f>_xlfn.XLOOKUP(Orders_Raw!B1635,Customers_Raw!A:A,Customers_Raw!E:E)</f>
        <v>Consumer</v>
      </c>
    </row>
    <row r="1636" spans="1:7">
      <c r="A1636" t="s">
        <v>2530</v>
      </c>
      <c r="B1636" t="s">
        <v>102</v>
      </c>
      <c r="C1636" s="19">
        <v>45760</v>
      </c>
      <c r="D1636" t="s">
        <v>892</v>
      </c>
      <c r="E1636" t="s">
        <v>893</v>
      </c>
      <c r="F1636" t="s">
        <v>890</v>
      </c>
      <c r="G1636" t="str">
        <f>_xlfn.XLOOKUP(Orders_Raw!B1636,Customers_Raw!A:A,Customers_Raw!E:E)</f>
        <v>Consumer</v>
      </c>
    </row>
    <row r="1637" spans="1:7">
      <c r="A1637" t="s">
        <v>2531</v>
      </c>
      <c r="B1637" t="s">
        <v>531</v>
      </c>
      <c r="C1637" s="19">
        <v>45704</v>
      </c>
      <c r="D1637" t="s">
        <v>892</v>
      </c>
      <c r="E1637" t="s">
        <v>895</v>
      </c>
      <c r="F1637" t="s">
        <v>890</v>
      </c>
      <c r="G1637" t="str">
        <f>_xlfn.XLOOKUP(Orders_Raw!B1637,Customers_Raw!A:A,Customers_Raw!E:E)</f>
        <v>Consumer</v>
      </c>
    </row>
    <row r="1638" spans="1:7">
      <c r="A1638" t="s">
        <v>2532</v>
      </c>
      <c r="B1638" t="s">
        <v>615</v>
      </c>
      <c r="C1638" s="19">
        <v>45696</v>
      </c>
      <c r="D1638" t="s">
        <v>884</v>
      </c>
      <c r="E1638" t="s">
        <v>893</v>
      </c>
      <c r="F1638" t="s">
        <v>902</v>
      </c>
      <c r="G1638" t="str">
        <f>_xlfn.XLOOKUP(Orders_Raw!B1638,Customers_Raw!A:A,Customers_Raw!E:E)</f>
        <v>Small Business</v>
      </c>
    </row>
    <row r="1639" spans="1:7">
      <c r="A1639" t="s">
        <v>2533</v>
      </c>
      <c r="B1639" t="s">
        <v>281</v>
      </c>
      <c r="C1639" s="19">
        <v>45942</v>
      </c>
      <c r="D1639" t="s">
        <v>892</v>
      </c>
      <c r="E1639" t="s">
        <v>893</v>
      </c>
      <c r="F1639" t="s">
        <v>890</v>
      </c>
      <c r="G1639" t="str">
        <f>_xlfn.XLOOKUP(Orders_Raw!B1639,Customers_Raw!A:A,Customers_Raw!E:E)</f>
        <v>Corporate</v>
      </c>
    </row>
    <row r="1640" spans="1:7">
      <c r="A1640" t="s">
        <v>2534</v>
      </c>
      <c r="B1640" t="s">
        <v>546</v>
      </c>
      <c r="C1640" s="19">
        <v>45967</v>
      </c>
      <c r="D1640" t="s">
        <v>892</v>
      </c>
      <c r="E1640" t="s">
        <v>885</v>
      </c>
      <c r="F1640" t="s">
        <v>890</v>
      </c>
      <c r="G1640" t="str">
        <f>_xlfn.XLOOKUP(Orders_Raw!B1640,Customers_Raw!A:A,Customers_Raw!E:E)</f>
        <v>Consumer</v>
      </c>
    </row>
    <row r="1641" spans="1:7">
      <c r="A1641" t="s">
        <v>2535</v>
      </c>
      <c r="B1641" t="s">
        <v>591</v>
      </c>
      <c r="C1641" s="19">
        <v>45747</v>
      </c>
      <c r="D1641" t="s">
        <v>892</v>
      </c>
      <c r="E1641" t="s">
        <v>885</v>
      </c>
      <c r="F1641" t="s">
        <v>888</v>
      </c>
      <c r="G1641" t="str">
        <f>_xlfn.XLOOKUP(Orders_Raw!B1641,Customers_Raw!A:A,Customers_Raw!E:E)</f>
        <v>Consumer</v>
      </c>
    </row>
    <row r="1642" spans="1:7">
      <c r="A1642" t="s">
        <v>2536</v>
      </c>
      <c r="B1642" t="s">
        <v>114</v>
      </c>
      <c r="C1642" s="19">
        <v>45742</v>
      </c>
      <c r="D1642" t="s">
        <v>892</v>
      </c>
      <c r="E1642" t="s">
        <v>885</v>
      </c>
      <c r="F1642" t="s">
        <v>902</v>
      </c>
      <c r="G1642" t="str">
        <f>_xlfn.XLOOKUP(Orders_Raw!B1642,Customers_Raw!A:A,Customers_Raw!E:E)</f>
        <v>Corporate</v>
      </c>
    </row>
    <row r="1643" spans="1:7">
      <c r="A1643" t="s">
        <v>2537</v>
      </c>
      <c r="B1643" t="s">
        <v>142</v>
      </c>
      <c r="C1643" s="19">
        <v>45930</v>
      </c>
      <c r="D1643" t="s">
        <v>892</v>
      </c>
      <c r="E1643" t="s">
        <v>893</v>
      </c>
      <c r="F1643" t="s">
        <v>890</v>
      </c>
      <c r="G1643" t="str">
        <f>_xlfn.XLOOKUP(Orders_Raw!B1643,Customers_Raw!A:A,Customers_Raw!E:E)</f>
        <v>Consumer</v>
      </c>
    </row>
    <row r="1644" spans="1:7">
      <c r="A1644" t="s">
        <v>2538</v>
      </c>
      <c r="B1644" t="s">
        <v>581</v>
      </c>
      <c r="C1644" s="19">
        <v>45993</v>
      </c>
      <c r="D1644" t="s">
        <v>892</v>
      </c>
      <c r="E1644" t="s">
        <v>885</v>
      </c>
      <c r="F1644" t="s">
        <v>888</v>
      </c>
      <c r="G1644" t="str">
        <f>_xlfn.XLOOKUP(Orders_Raw!B1644,Customers_Raw!A:A,Customers_Raw!E:E)</f>
        <v>Consumer</v>
      </c>
    </row>
    <row r="1645" spans="1:7">
      <c r="A1645" t="s">
        <v>2539</v>
      </c>
      <c r="B1645" t="s">
        <v>312</v>
      </c>
      <c r="C1645" s="19">
        <v>45845</v>
      </c>
      <c r="D1645" t="s">
        <v>884</v>
      </c>
      <c r="E1645" t="s">
        <v>895</v>
      </c>
      <c r="F1645" t="s">
        <v>902</v>
      </c>
      <c r="G1645" t="str">
        <f>_xlfn.XLOOKUP(Orders_Raw!B1645,Customers_Raw!A:A,Customers_Raw!E:E)</f>
        <v>Consumer</v>
      </c>
    </row>
    <row r="1646" spans="1:7">
      <c r="A1646" t="s">
        <v>2540</v>
      </c>
      <c r="B1646" t="s">
        <v>273</v>
      </c>
      <c r="C1646" s="19">
        <v>45816</v>
      </c>
      <c r="D1646" t="s">
        <v>892</v>
      </c>
      <c r="E1646" t="s">
        <v>895</v>
      </c>
      <c r="F1646" t="s">
        <v>890</v>
      </c>
      <c r="G1646" t="str">
        <f>_xlfn.XLOOKUP(Orders_Raw!B1646,Customers_Raw!A:A,Customers_Raw!E:E)</f>
        <v>Consumer</v>
      </c>
    </row>
    <row r="1647" spans="1:7">
      <c r="A1647" t="s">
        <v>2541</v>
      </c>
      <c r="B1647" t="s">
        <v>253</v>
      </c>
      <c r="C1647" s="19">
        <v>45900</v>
      </c>
      <c r="D1647" t="s">
        <v>892</v>
      </c>
      <c r="E1647" t="s">
        <v>893</v>
      </c>
      <c r="F1647" t="s">
        <v>888</v>
      </c>
      <c r="G1647" t="str">
        <f>_xlfn.XLOOKUP(Orders_Raw!B1647,Customers_Raw!A:A,Customers_Raw!E:E)</f>
        <v>Corporate</v>
      </c>
    </row>
    <row r="1648" spans="1:7">
      <c r="A1648" t="s">
        <v>2542</v>
      </c>
      <c r="B1648" t="s">
        <v>638</v>
      </c>
      <c r="C1648" s="19">
        <v>45730</v>
      </c>
      <c r="D1648" t="s">
        <v>892</v>
      </c>
      <c r="E1648" t="s">
        <v>885</v>
      </c>
      <c r="F1648" t="s">
        <v>886</v>
      </c>
      <c r="G1648" t="str">
        <f>_xlfn.XLOOKUP(Orders_Raw!B1648,Customers_Raw!A:A,Customers_Raw!E:E)</f>
        <v>Consumer</v>
      </c>
    </row>
    <row r="1649" spans="1:7">
      <c r="A1649" t="s">
        <v>2543</v>
      </c>
      <c r="B1649" t="s">
        <v>722</v>
      </c>
      <c r="C1649" s="19">
        <v>45706</v>
      </c>
      <c r="D1649" t="s">
        <v>892</v>
      </c>
      <c r="E1649" t="s">
        <v>885</v>
      </c>
      <c r="F1649" t="s">
        <v>888</v>
      </c>
      <c r="G1649" t="str">
        <f>_xlfn.XLOOKUP(Orders_Raw!B1649,Customers_Raw!A:A,Customers_Raw!E:E)</f>
        <v>Corporate</v>
      </c>
    </row>
    <row r="1650" spans="1:7">
      <c r="A1650" t="s">
        <v>2544</v>
      </c>
      <c r="B1650" t="s">
        <v>345</v>
      </c>
      <c r="C1650" s="19">
        <v>45758</v>
      </c>
      <c r="D1650" t="s">
        <v>909</v>
      </c>
      <c r="E1650" t="s">
        <v>893</v>
      </c>
      <c r="F1650" t="s">
        <v>886</v>
      </c>
      <c r="G1650" t="str">
        <f>_xlfn.XLOOKUP(Orders_Raw!B1650,Customers_Raw!A:A,Customers_Raw!E:E)</f>
        <v>Consumer</v>
      </c>
    </row>
    <row r="1651" spans="1:7">
      <c r="A1651" t="s">
        <v>2545</v>
      </c>
      <c r="B1651" t="s">
        <v>350</v>
      </c>
      <c r="C1651" s="19">
        <v>45659</v>
      </c>
      <c r="D1651" t="s">
        <v>892</v>
      </c>
      <c r="E1651" t="s">
        <v>893</v>
      </c>
      <c r="F1651" t="s">
        <v>890</v>
      </c>
      <c r="G1651" t="str">
        <f>_xlfn.XLOOKUP(Orders_Raw!B1651,Customers_Raw!A:A,Customers_Raw!E:E)</f>
        <v>Consumer</v>
      </c>
    </row>
    <row r="1652" spans="1:7">
      <c r="A1652" t="s">
        <v>2546</v>
      </c>
      <c r="B1652" t="s">
        <v>624</v>
      </c>
      <c r="C1652" s="19">
        <v>45901</v>
      </c>
      <c r="D1652" t="s">
        <v>892</v>
      </c>
      <c r="E1652" t="s">
        <v>893</v>
      </c>
      <c r="F1652" t="s">
        <v>902</v>
      </c>
      <c r="G1652" t="str">
        <f>_xlfn.XLOOKUP(Orders_Raw!B1652,Customers_Raw!A:A,Customers_Raw!E:E)</f>
        <v>Consumer</v>
      </c>
    </row>
    <row r="1653" spans="1:7">
      <c r="A1653" t="s">
        <v>2547</v>
      </c>
      <c r="B1653" t="s">
        <v>677</v>
      </c>
      <c r="C1653" s="19">
        <v>45833</v>
      </c>
      <c r="D1653" t="s">
        <v>899</v>
      </c>
      <c r="E1653" t="s">
        <v>885</v>
      </c>
      <c r="F1653" t="s">
        <v>902</v>
      </c>
      <c r="G1653" t="str">
        <f>_xlfn.XLOOKUP(Orders_Raw!B1653,Customers_Raw!A:A,Customers_Raw!E:E)</f>
        <v>Consumer</v>
      </c>
    </row>
    <row r="1654" spans="1:7">
      <c r="A1654" t="s">
        <v>2548</v>
      </c>
      <c r="B1654" t="s">
        <v>487</v>
      </c>
      <c r="C1654" s="19">
        <v>45895</v>
      </c>
      <c r="D1654" t="s">
        <v>892</v>
      </c>
      <c r="E1654" t="s">
        <v>893</v>
      </c>
      <c r="F1654" t="s">
        <v>890</v>
      </c>
      <c r="G1654" t="str">
        <f>_xlfn.XLOOKUP(Orders_Raw!B1654,Customers_Raw!A:A,Customers_Raw!E:E)</f>
        <v>Corporate</v>
      </c>
    </row>
    <row r="1655" spans="1:7">
      <c r="A1655" t="s">
        <v>2549</v>
      </c>
      <c r="B1655" t="s">
        <v>422</v>
      </c>
      <c r="C1655" s="19">
        <v>45716</v>
      </c>
      <c r="D1655" t="s">
        <v>892</v>
      </c>
      <c r="E1655" t="s">
        <v>893</v>
      </c>
      <c r="F1655" t="s">
        <v>890</v>
      </c>
      <c r="G1655" t="str">
        <f>_xlfn.XLOOKUP(Orders_Raw!B1655,Customers_Raw!A:A,Customers_Raw!E:E)</f>
        <v>Consumer</v>
      </c>
    </row>
    <row r="1656" spans="1:7">
      <c r="A1656" t="s">
        <v>2550</v>
      </c>
      <c r="B1656" t="s">
        <v>356</v>
      </c>
      <c r="C1656" s="19">
        <v>46010</v>
      </c>
      <c r="D1656" t="s">
        <v>892</v>
      </c>
      <c r="E1656" t="s">
        <v>893</v>
      </c>
      <c r="F1656" t="s">
        <v>902</v>
      </c>
      <c r="G1656" t="str">
        <f>_xlfn.XLOOKUP(Orders_Raw!B1656,Customers_Raw!A:A,Customers_Raw!E:E)</f>
        <v>Corporate</v>
      </c>
    </row>
    <row r="1657" spans="1:7">
      <c r="A1657" t="s">
        <v>2551</v>
      </c>
      <c r="B1657" t="s">
        <v>492</v>
      </c>
      <c r="C1657" s="19">
        <v>45756</v>
      </c>
      <c r="D1657" t="s">
        <v>892</v>
      </c>
      <c r="E1657" t="s">
        <v>893</v>
      </c>
      <c r="F1657" t="s">
        <v>888</v>
      </c>
      <c r="G1657" t="str">
        <f>_xlfn.XLOOKUP(Orders_Raw!B1657,Customers_Raw!A:A,Customers_Raw!E:E)</f>
        <v>Corporate</v>
      </c>
    </row>
    <row r="1658" spans="1:7">
      <c r="A1658" t="s">
        <v>2552</v>
      </c>
      <c r="B1658" t="s">
        <v>266</v>
      </c>
      <c r="C1658" s="19">
        <v>46016</v>
      </c>
      <c r="D1658" t="s">
        <v>892</v>
      </c>
      <c r="E1658" t="s">
        <v>893</v>
      </c>
      <c r="F1658" t="s">
        <v>897</v>
      </c>
      <c r="G1658" t="str">
        <f>_xlfn.XLOOKUP(Orders_Raw!B1658,Customers_Raw!A:A,Customers_Raw!E:E)</f>
        <v>Consumer</v>
      </c>
    </row>
    <row r="1659" spans="1:7">
      <c r="A1659" t="s">
        <v>2553</v>
      </c>
      <c r="B1659" t="s">
        <v>320</v>
      </c>
      <c r="C1659" s="19">
        <v>45659</v>
      </c>
      <c r="D1659" t="s">
        <v>892</v>
      </c>
      <c r="E1659" t="s">
        <v>885</v>
      </c>
      <c r="F1659" t="s">
        <v>897</v>
      </c>
      <c r="G1659" t="str">
        <f>_xlfn.XLOOKUP(Orders_Raw!B1659,Customers_Raw!A:A,Customers_Raw!E:E)</f>
        <v>Consumer</v>
      </c>
    </row>
    <row r="1660" spans="1:7">
      <c r="A1660" t="s">
        <v>2554</v>
      </c>
      <c r="B1660" t="s">
        <v>305</v>
      </c>
      <c r="C1660" s="19">
        <v>45900</v>
      </c>
      <c r="D1660" t="s">
        <v>892</v>
      </c>
      <c r="E1660" t="s">
        <v>885</v>
      </c>
      <c r="F1660" t="s">
        <v>886</v>
      </c>
      <c r="G1660" t="str">
        <f>_xlfn.XLOOKUP(Orders_Raw!B1660,Customers_Raw!A:A,Customers_Raw!E:E)</f>
        <v>Corporate</v>
      </c>
    </row>
    <row r="1661" spans="1:7">
      <c r="A1661" t="s">
        <v>2555</v>
      </c>
      <c r="B1661" t="s">
        <v>367</v>
      </c>
      <c r="C1661" s="19">
        <v>45954</v>
      </c>
      <c r="D1661" t="s">
        <v>899</v>
      </c>
      <c r="E1661" t="s">
        <v>893</v>
      </c>
      <c r="F1661" t="s">
        <v>886</v>
      </c>
      <c r="G1661" t="str">
        <f>_xlfn.XLOOKUP(Orders_Raw!B1661,Customers_Raw!A:A,Customers_Raw!E:E)</f>
        <v>Consumer</v>
      </c>
    </row>
    <row r="1662" spans="1:7">
      <c r="A1662" t="s">
        <v>2556</v>
      </c>
      <c r="B1662" t="s">
        <v>748</v>
      </c>
      <c r="C1662" s="19">
        <v>45868</v>
      </c>
      <c r="D1662" t="s">
        <v>892</v>
      </c>
      <c r="E1662" t="s">
        <v>885</v>
      </c>
      <c r="F1662" t="s">
        <v>890</v>
      </c>
      <c r="G1662" t="str">
        <f>_xlfn.XLOOKUP(Orders_Raw!B1662,Customers_Raw!A:A,Customers_Raw!E:E)</f>
        <v>Consumer</v>
      </c>
    </row>
    <row r="1663" spans="1:7">
      <c r="A1663" t="s">
        <v>2557</v>
      </c>
      <c r="B1663" t="s">
        <v>829</v>
      </c>
      <c r="C1663" s="19">
        <v>45780</v>
      </c>
      <c r="D1663" t="s">
        <v>892</v>
      </c>
      <c r="E1663" t="s">
        <v>893</v>
      </c>
      <c r="F1663" t="s">
        <v>890</v>
      </c>
      <c r="G1663" t="str">
        <f>_xlfn.XLOOKUP(Orders_Raw!B1663,Customers_Raw!A:A,Customers_Raw!E:E)</f>
        <v>Consumer</v>
      </c>
    </row>
    <row r="1664" spans="1:7">
      <c r="A1664" t="s">
        <v>2558</v>
      </c>
      <c r="B1664" t="s">
        <v>859</v>
      </c>
      <c r="C1664" s="19">
        <v>45886</v>
      </c>
      <c r="D1664" t="s">
        <v>892</v>
      </c>
      <c r="E1664" t="s">
        <v>893</v>
      </c>
      <c r="F1664" t="s">
        <v>902</v>
      </c>
      <c r="G1664" t="str">
        <f>_xlfn.XLOOKUP(Orders_Raw!B1664,Customers_Raw!A:A,Customers_Raw!E:E)</f>
        <v>Small Business</v>
      </c>
    </row>
    <row r="1665" spans="1:7">
      <c r="A1665" t="s">
        <v>2559</v>
      </c>
      <c r="B1665" t="s">
        <v>770</v>
      </c>
      <c r="C1665" s="19">
        <v>45739</v>
      </c>
      <c r="D1665" t="s">
        <v>884</v>
      </c>
      <c r="E1665" t="s">
        <v>895</v>
      </c>
      <c r="F1665" t="s">
        <v>886</v>
      </c>
      <c r="G1665" t="str">
        <f>_xlfn.XLOOKUP(Orders_Raw!B1665,Customers_Raw!A:A,Customers_Raw!E:E)</f>
        <v>Consumer</v>
      </c>
    </row>
    <row r="1666" spans="1:7">
      <c r="A1666" t="s">
        <v>2560</v>
      </c>
      <c r="B1666" t="s">
        <v>600</v>
      </c>
      <c r="C1666" s="19">
        <v>45801</v>
      </c>
      <c r="D1666" t="s">
        <v>892</v>
      </c>
      <c r="E1666" t="s">
        <v>893</v>
      </c>
      <c r="F1666" t="s">
        <v>897</v>
      </c>
      <c r="G1666" t="str">
        <f>_xlfn.XLOOKUP(Orders_Raw!B1666,Customers_Raw!A:A,Customers_Raw!E:E)</f>
        <v>Consumer</v>
      </c>
    </row>
    <row r="1667" spans="1:7">
      <c r="A1667" t="s">
        <v>2561</v>
      </c>
      <c r="B1667" t="s">
        <v>208</v>
      </c>
      <c r="C1667" s="19">
        <v>45797</v>
      </c>
      <c r="D1667" t="s">
        <v>892</v>
      </c>
      <c r="E1667" t="s">
        <v>885</v>
      </c>
      <c r="F1667" t="s">
        <v>902</v>
      </c>
      <c r="G1667" t="str">
        <f>_xlfn.XLOOKUP(Orders_Raw!B1667,Customers_Raw!A:A,Customers_Raw!E:E)</f>
        <v>Corporate</v>
      </c>
    </row>
    <row r="1668" spans="1:7">
      <c r="A1668" t="s">
        <v>2562</v>
      </c>
      <c r="B1668" t="s">
        <v>247</v>
      </c>
      <c r="C1668" s="19">
        <v>45686</v>
      </c>
      <c r="D1668" t="s">
        <v>892</v>
      </c>
      <c r="E1668" t="s">
        <v>885</v>
      </c>
      <c r="F1668" t="s">
        <v>886</v>
      </c>
      <c r="G1668" t="str">
        <f>_xlfn.XLOOKUP(Orders_Raw!B1668,Customers_Raw!A:A,Customers_Raw!E:E)</f>
        <v>Consumer</v>
      </c>
    </row>
    <row r="1669" spans="1:7">
      <c r="A1669" t="s">
        <v>2563</v>
      </c>
      <c r="B1669" t="s">
        <v>526</v>
      </c>
      <c r="C1669" s="19">
        <v>45927</v>
      </c>
      <c r="D1669" t="s">
        <v>892</v>
      </c>
      <c r="E1669" t="s">
        <v>895</v>
      </c>
      <c r="F1669" t="s">
        <v>890</v>
      </c>
      <c r="G1669" t="str">
        <f>_xlfn.XLOOKUP(Orders_Raw!B1669,Customers_Raw!A:A,Customers_Raw!E:E)</f>
        <v>Corporate</v>
      </c>
    </row>
    <row r="1670" spans="1:7">
      <c r="A1670" t="s">
        <v>2564</v>
      </c>
      <c r="B1670" t="s">
        <v>714</v>
      </c>
      <c r="C1670" s="19">
        <v>45904</v>
      </c>
      <c r="D1670" t="s">
        <v>884</v>
      </c>
      <c r="E1670" t="s">
        <v>885</v>
      </c>
      <c r="F1670" t="s">
        <v>886</v>
      </c>
      <c r="G1670" t="str">
        <f>_xlfn.XLOOKUP(Orders_Raw!B1670,Customers_Raw!A:A,Customers_Raw!E:E)</f>
        <v>Consumer</v>
      </c>
    </row>
    <row r="1671" spans="1:7">
      <c r="A1671" t="s">
        <v>2565</v>
      </c>
      <c r="B1671" t="s">
        <v>412</v>
      </c>
      <c r="C1671" s="19">
        <v>45669</v>
      </c>
      <c r="D1671" t="s">
        <v>892</v>
      </c>
      <c r="E1671" t="s">
        <v>893</v>
      </c>
      <c r="F1671" t="s">
        <v>888</v>
      </c>
      <c r="G1671" t="str">
        <f>_xlfn.XLOOKUP(Orders_Raw!B1671,Customers_Raw!A:A,Customers_Raw!E:E)</f>
        <v>Small Business</v>
      </c>
    </row>
    <row r="1672" spans="1:7">
      <c r="A1672" t="s">
        <v>2566</v>
      </c>
      <c r="B1672" t="s">
        <v>361</v>
      </c>
      <c r="C1672" s="19">
        <v>46012</v>
      </c>
      <c r="D1672" t="s">
        <v>892</v>
      </c>
      <c r="E1672" t="s">
        <v>893</v>
      </c>
      <c r="F1672" t="s">
        <v>890</v>
      </c>
      <c r="G1672" t="str">
        <f>_xlfn.XLOOKUP(Orders_Raw!B1672,Customers_Raw!A:A,Customers_Raw!E:E)</f>
        <v>Corporate</v>
      </c>
    </row>
    <row r="1673" spans="1:7">
      <c r="A1673" t="s">
        <v>2567</v>
      </c>
      <c r="B1673" t="s">
        <v>668</v>
      </c>
      <c r="C1673" s="19">
        <v>45994</v>
      </c>
      <c r="D1673" t="s">
        <v>892</v>
      </c>
      <c r="E1673" t="s">
        <v>885</v>
      </c>
      <c r="F1673" t="s">
        <v>888</v>
      </c>
      <c r="G1673" t="str">
        <f>_xlfn.XLOOKUP(Orders_Raw!B1673,Customers_Raw!A:A,Customers_Raw!E:E)</f>
        <v>Consumer</v>
      </c>
    </row>
    <row r="1674" spans="1:7">
      <c r="A1674" t="s">
        <v>2568</v>
      </c>
      <c r="B1674" t="s">
        <v>846</v>
      </c>
      <c r="C1674" s="19">
        <v>45763</v>
      </c>
      <c r="D1674" t="s">
        <v>892</v>
      </c>
      <c r="E1674" t="s">
        <v>885</v>
      </c>
      <c r="F1674" t="s">
        <v>886</v>
      </c>
      <c r="G1674" t="str">
        <f>_xlfn.XLOOKUP(Orders_Raw!B1674,Customers_Raw!A:A,Customers_Raw!E:E)</f>
        <v>Consumer</v>
      </c>
    </row>
    <row r="1675" spans="1:7">
      <c r="A1675" t="s">
        <v>2569</v>
      </c>
      <c r="B1675" t="s">
        <v>320</v>
      </c>
      <c r="C1675" s="19">
        <v>45689</v>
      </c>
      <c r="D1675" t="s">
        <v>884</v>
      </c>
      <c r="E1675" t="s">
        <v>893</v>
      </c>
      <c r="F1675" t="s">
        <v>902</v>
      </c>
      <c r="G1675" t="str">
        <f>_xlfn.XLOOKUP(Orders_Raw!B1675,Customers_Raw!A:A,Customers_Raw!E:E)</f>
        <v>Consumer</v>
      </c>
    </row>
    <row r="1676" spans="1:7">
      <c r="A1676" t="s">
        <v>2570</v>
      </c>
      <c r="B1676" t="s">
        <v>617</v>
      </c>
      <c r="C1676" s="19">
        <v>45731</v>
      </c>
      <c r="D1676" t="s">
        <v>892</v>
      </c>
      <c r="E1676" t="s">
        <v>895</v>
      </c>
      <c r="F1676" t="s">
        <v>890</v>
      </c>
      <c r="G1676" t="str">
        <f>_xlfn.XLOOKUP(Orders_Raw!B1676,Customers_Raw!A:A,Customers_Raw!E:E)</f>
        <v>Consumer</v>
      </c>
    </row>
    <row r="1677" spans="1:7">
      <c r="A1677" t="s">
        <v>2571</v>
      </c>
      <c r="B1677" t="s">
        <v>323</v>
      </c>
      <c r="C1677" s="19">
        <v>45828</v>
      </c>
      <c r="D1677" t="s">
        <v>892</v>
      </c>
      <c r="E1677" t="s">
        <v>885</v>
      </c>
      <c r="F1677" t="s">
        <v>890</v>
      </c>
      <c r="G1677" t="str">
        <f>_xlfn.XLOOKUP(Orders_Raw!B1677,Customers_Raw!A:A,Customers_Raw!E:E)</f>
        <v>Corporate</v>
      </c>
    </row>
    <row r="1678" spans="1:7">
      <c r="A1678" t="s">
        <v>2572</v>
      </c>
      <c r="B1678" t="s">
        <v>707</v>
      </c>
      <c r="C1678" s="19">
        <v>45994</v>
      </c>
      <c r="D1678" t="s">
        <v>892</v>
      </c>
      <c r="E1678" t="s">
        <v>895</v>
      </c>
      <c r="F1678" t="s">
        <v>897</v>
      </c>
      <c r="G1678" t="str">
        <f>_xlfn.XLOOKUP(Orders_Raw!B1678,Customers_Raw!A:A,Customers_Raw!E:E)</f>
        <v>Consumer</v>
      </c>
    </row>
    <row r="1679" spans="1:7">
      <c r="A1679" t="s">
        <v>2573</v>
      </c>
      <c r="B1679" t="s">
        <v>576</v>
      </c>
      <c r="C1679" s="19">
        <v>45726</v>
      </c>
      <c r="D1679" t="s">
        <v>892</v>
      </c>
      <c r="E1679" t="s">
        <v>893</v>
      </c>
      <c r="F1679" t="s">
        <v>886</v>
      </c>
      <c r="G1679" t="str">
        <f>_xlfn.XLOOKUP(Orders_Raw!B1679,Customers_Raw!A:A,Customers_Raw!E:E)</f>
        <v>Corporate</v>
      </c>
    </row>
    <row r="1680" spans="1:7">
      <c r="A1680" t="s">
        <v>2574</v>
      </c>
      <c r="B1680" t="s">
        <v>758</v>
      </c>
      <c r="C1680" s="19">
        <v>45958</v>
      </c>
      <c r="D1680" t="s">
        <v>892</v>
      </c>
      <c r="E1680" t="s">
        <v>895</v>
      </c>
      <c r="F1680" t="s">
        <v>886</v>
      </c>
      <c r="G1680" t="str">
        <f>_xlfn.XLOOKUP(Orders_Raw!B1680,Customers_Raw!A:A,Customers_Raw!E:E)</f>
        <v>Corporate</v>
      </c>
    </row>
    <row r="1681" spans="1:7">
      <c r="A1681" t="s">
        <v>2575</v>
      </c>
      <c r="B1681" t="s">
        <v>15</v>
      </c>
      <c r="C1681" s="19">
        <v>46019</v>
      </c>
      <c r="D1681" t="s">
        <v>892</v>
      </c>
      <c r="E1681" t="s">
        <v>885</v>
      </c>
      <c r="F1681" t="s">
        <v>897</v>
      </c>
      <c r="G1681" t="str">
        <f>_xlfn.XLOOKUP(Orders_Raw!B1681,Customers_Raw!A:A,Customers_Raw!E:E)</f>
        <v>Consumer</v>
      </c>
    </row>
    <row r="1682" spans="1:7">
      <c r="A1682" t="s">
        <v>2576</v>
      </c>
      <c r="B1682" t="s">
        <v>190</v>
      </c>
      <c r="C1682" s="19">
        <v>45794</v>
      </c>
      <c r="D1682" t="s">
        <v>892</v>
      </c>
      <c r="E1682" t="s">
        <v>885</v>
      </c>
      <c r="F1682" t="s">
        <v>897</v>
      </c>
      <c r="G1682" t="str">
        <f>_xlfn.XLOOKUP(Orders_Raw!B1682,Customers_Raw!A:A,Customers_Raw!E:E)</f>
        <v>Corporate</v>
      </c>
    </row>
    <row r="1683" spans="1:7">
      <c r="A1683" t="s">
        <v>2577</v>
      </c>
      <c r="B1683" t="s">
        <v>22</v>
      </c>
      <c r="C1683" s="19">
        <v>45757</v>
      </c>
      <c r="D1683" t="s">
        <v>892</v>
      </c>
      <c r="E1683" t="s">
        <v>895</v>
      </c>
      <c r="F1683" t="s">
        <v>890</v>
      </c>
      <c r="G1683" t="str">
        <f>_xlfn.XLOOKUP(Orders_Raw!B1683,Customers_Raw!A:A,Customers_Raw!E:E)</f>
        <v>Consumer</v>
      </c>
    </row>
    <row r="1684" spans="1:7">
      <c r="A1684" t="s">
        <v>2578</v>
      </c>
      <c r="B1684" t="s">
        <v>493</v>
      </c>
      <c r="C1684" s="19">
        <v>45803</v>
      </c>
      <c r="D1684" t="s">
        <v>892</v>
      </c>
      <c r="E1684" t="s">
        <v>895</v>
      </c>
      <c r="F1684" t="s">
        <v>888</v>
      </c>
      <c r="G1684" t="str">
        <f>_xlfn.XLOOKUP(Orders_Raw!B1684,Customers_Raw!A:A,Customers_Raw!E:E)</f>
        <v>Consumer</v>
      </c>
    </row>
    <row r="1685" spans="1:7">
      <c r="A1685" t="s">
        <v>2579</v>
      </c>
      <c r="B1685" t="s">
        <v>282</v>
      </c>
      <c r="C1685" s="19">
        <v>45666</v>
      </c>
      <c r="D1685" t="s">
        <v>892</v>
      </c>
      <c r="E1685" t="s">
        <v>885</v>
      </c>
      <c r="F1685" t="s">
        <v>890</v>
      </c>
      <c r="G1685" t="str">
        <f>_xlfn.XLOOKUP(Orders_Raw!B1685,Customers_Raw!A:A,Customers_Raw!E:E)</f>
        <v>Corporate</v>
      </c>
    </row>
    <row r="1686" spans="1:7">
      <c r="A1686" t="s">
        <v>2580</v>
      </c>
      <c r="B1686" t="s">
        <v>669</v>
      </c>
      <c r="C1686" s="19">
        <v>45719</v>
      </c>
      <c r="D1686" t="s">
        <v>892</v>
      </c>
      <c r="E1686" t="s">
        <v>893</v>
      </c>
      <c r="F1686" t="s">
        <v>902</v>
      </c>
      <c r="G1686" t="str">
        <f>_xlfn.XLOOKUP(Orders_Raw!B1686,Customers_Raw!A:A,Customers_Raw!E:E)</f>
        <v>Corporate</v>
      </c>
    </row>
    <row r="1687" spans="1:7">
      <c r="A1687" t="s">
        <v>2581</v>
      </c>
      <c r="B1687" t="s">
        <v>713</v>
      </c>
      <c r="C1687" s="19">
        <v>45842</v>
      </c>
      <c r="D1687" t="s">
        <v>884</v>
      </c>
      <c r="E1687" t="s">
        <v>895</v>
      </c>
      <c r="F1687" t="s">
        <v>890</v>
      </c>
      <c r="G1687" t="str">
        <f>_xlfn.XLOOKUP(Orders_Raw!B1687,Customers_Raw!A:A,Customers_Raw!E:E)</f>
        <v>Consumer</v>
      </c>
    </row>
    <row r="1688" spans="1:7">
      <c r="A1688" t="s">
        <v>2582</v>
      </c>
      <c r="B1688" t="s">
        <v>369</v>
      </c>
      <c r="C1688" s="19">
        <v>45686</v>
      </c>
      <c r="D1688" t="s">
        <v>892</v>
      </c>
      <c r="E1688" t="s">
        <v>885</v>
      </c>
      <c r="F1688" t="s">
        <v>897</v>
      </c>
      <c r="G1688" t="str">
        <f>_xlfn.XLOOKUP(Orders_Raw!B1688,Customers_Raw!A:A,Customers_Raw!E:E)</f>
        <v>Small Business</v>
      </c>
    </row>
    <row r="1689" spans="1:7">
      <c r="A1689" t="s">
        <v>2583</v>
      </c>
      <c r="B1689" t="s">
        <v>386</v>
      </c>
      <c r="C1689" s="19">
        <v>45771</v>
      </c>
      <c r="D1689" t="s">
        <v>892</v>
      </c>
      <c r="E1689" t="s">
        <v>893</v>
      </c>
      <c r="F1689" t="s">
        <v>890</v>
      </c>
      <c r="G1689" t="str">
        <f>_xlfn.XLOOKUP(Orders_Raw!B1689,Customers_Raw!A:A,Customers_Raw!E:E)</f>
        <v>Corporate</v>
      </c>
    </row>
    <row r="1690" spans="1:7">
      <c r="A1690" t="s">
        <v>2584</v>
      </c>
      <c r="B1690" t="s">
        <v>22</v>
      </c>
      <c r="C1690" s="19">
        <v>45800</v>
      </c>
      <c r="D1690" t="s">
        <v>892</v>
      </c>
      <c r="E1690" t="s">
        <v>895</v>
      </c>
      <c r="F1690" t="s">
        <v>888</v>
      </c>
      <c r="G1690" t="str">
        <f>_xlfn.XLOOKUP(Orders_Raw!B1690,Customers_Raw!A:A,Customers_Raw!E:E)</f>
        <v>Consumer</v>
      </c>
    </row>
    <row r="1691" spans="1:7">
      <c r="A1691" t="s">
        <v>2585</v>
      </c>
      <c r="B1691" t="s">
        <v>607</v>
      </c>
      <c r="C1691" s="19">
        <v>45777</v>
      </c>
      <c r="D1691" t="s">
        <v>884</v>
      </c>
      <c r="E1691" t="s">
        <v>885</v>
      </c>
      <c r="F1691" t="s">
        <v>890</v>
      </c>
      <c r="G1691" t="str">
        <f>_xlfn.XLOOKUP(Orders_Raw!B1691,Customers_Raw!A:A,Customers_Raw!E:E)</f>
        <v>Consumer</v>
      </c>
    </row>
    <row r="1692" spans="1:7">
      <c r="A1692" t="s">
        <v>2586</v>
      </c>
      <c r="B1692" t="s">
        <v>700</v>
      </c>
      <c r="C1692" s="19">
        <v>45827</v>
      </c>
      <c r="D1692" t="s">
        <v>884</v>
      </c>
      <c r="E1692" t="s">
        <v>885</v>
      </c>
      <c r="F1692" t="s">
        <v>888</v>
      </c>
      <c r="G1692" t="str">
        <f>_xlfn.XLOOKUP(Orders_Raw!B1692,Customers_Raw!A:A,Customers_Raw!E:E)</f>
        <v>Corporate</v>
      </c>
    </row>
    <row r="1693" spans="1:7">
      <c r="A1693" t="s">
        <v>2587</v>
      </c>
      <c r="B1693" t="s">
        <v>213</v>
      </c>
      <c r="C1693" s="19">
        <v>45814</v>
      </c>
      <c r="D1693" t="s">
        <v>884</v>
      </c>
      <c r="E1693" t="s">
        <v>893</v>
      </c>
      <c r="F1693" t="s">
        <v>890</v>
      </c>
      <c r="G1693" t="str">
        <f>_xlfn.XLOOKUP(Orders_Raw!B1693,Customers_Raw!A:A,Customers_Raw!E:E)</f>
        <v>Consumer</v>
      </c>
    </row>
    <row r="1694" spans="1:7">
      <c r="A1694" t="s">
        <v>2588</v>
      </c>
      <c r="B1694" t="s">
        <v>642</v>
      </c>
      <c r="C1694" s="19">
        <v>45992</v>
      </c>
      <c r="D1694" t="s">
        <v>892</v>
      </c>
      <c r="E1694" t="s">
        <v>885</v>
      </c>
      <c r="F1694" t="s">
        <v>886</v>
      </c>
      <c r="G1694" t="str">
        <f>_xlfn.XLOOKUP(Orders_Raw!B1694,Customers_Raw!A:A,Customers_Raw!E:E)</f>
        <v>Corporate</v>
      </c>
    </row>
    <row r="1695" spans="1:7">
      <c r="A1695" t="s">
        <v>2589</v>
      </c>
      <c r="B1695" t="s">
        <v>196</v>
      </c>
      <c r="C1695" s="19">
        <v>46006</v>
      </c>
      <c r="D1695" t="s">
        <v>892</v>
      </c>
      <c r="E1695" t="s">
        <v>885</v>
      </c>
      <c r="F1695" t="s">
        <v>888</v>
      </c>
      <c r="G1695" t="str">
        <f>_xlfn.XLOOKUP(Orders_Raw!B1695,Customers_Raw!A:A,Customers_Raw!E:E)</f>
        <v>Consumer</v>
      </c>
    </row>
    <row r="1696" spans="1:7">
      <c r="A1696" t="s">
        <v>2590</v>
      </c>
      <c r="B1696" t="s">
        <v>624</v>
      </c>
      <c r="C1696" s="19">
        <v>45917</v>
      </c>
      <c r="D1696" t="s">
        <v>884</v>
      </c>
      <c r="E1696" t="s">
        <v>895</v>
      </c>
      <c r="F1696" t="s">
        <v>897</v>
      </c>
      <c r="G1696" t="str">
        <f>_xlfn.XLOOKUP(Orders_Raw!B1696,Customers_Raw!A:A,Customers_Raw!E:E)</f>
        <v>Consumer</v>
      </c>
    </row>
    <row r="1697" spans="1:7">
      <c r="A1697" t="s">
        <v>2591</v>
      </c>
      <c r="B1697" t="s">
        <v>706</v>
      </c>
      <c r="C1697" s="19">
        <v>45739</v>
      </c>
      <c r="D1697" t="s">
        <v>892</v>
      </c>
      <c r="E1697" t="s">
        <v>893</v>
      </c>
      <c r="F1697" t="s">
        <v>888</v>
      </c>
      <c r="G1697" t="str">
        <f>_xlfn.XLOOKUP(Orders_Raw!B1697,Customers_Raw!A:A,Customers_Raw!E:E)</f>
        <v>Consumer</v>
      </c>
    </row>
    <row r="1698" spans="1:7">
      <c r="A1698" t="s">
        <v>2592</v>
      </c>
      <c r="B1698" t="s">
        <v>659</v>
      </c>
      <c r="C1698" s="19">
        <v>45899</v>
      </c>
      <c r="D1698" t="s">
        <v>892</v>
      </c>
      <c r="E1698" t="s">
        <v>895</v>
      </c>
      <c r="F1698" t="s">
        <v>888</v>
      </c>
      <c r="G1698" t="str">
        <f>_xlfn.XLOOKUP(Orders_Raw!B1698,Customers_Raw!A:A,Customers_Raw!E:E)</f>
        <v>Consumer</v>
      </c>
    </row>
    <row r="1699" spans="1:7">
      <c r="A1699" t="s">
        <v>2593</v>
      </c>
      <c r="B1699" t="s">
        <v>770</v>
      </c>
      <c r="C1699" s="19">
        <v>45829</v>
      </c>
      <c r="D1699" t="s">
        <v>892</v>
      </c>
      <c r="E1699" t="s">
        <v>895</v>
      </c>
      <c r="F1699" t="s">
        <v>888</v>
      </c>
      <c r="G1699" t="str">
        <f>_xlfn.XLOOKUP(Orders_Raw!B1699,Customers_Raw!A:A,Customers_Raw!E:E)</f>
        <v>Consumer</v>
      </c>
    </row>
    <row r="1700" spans="1:7">
      <c r="A1700" t="s">
        <v>2594</v>
      </c>
      <c r="B1700" t="s">
        <v>708</v>
      </c>
      <c r="C1700" s="19">
        <v>45888</v>
      </c>
      <c r="D1700" t="s">
        <v>909</v>
      </c>
      <c r="E1700" t="s">
        <v>885</v>
      </c>
      <c r="F1700" t="s">
        <v>902</v>
      </c>
      <c r="G1700" t="str">
        <f>_xlfn.XLOOKUP(Orders_Raw!B1700,Customers_Raw!A:A,Customers_Raw!E:E)</f>
        <v>Small Business</v>
      </c>
    </row>
    <row r="1701" spans="1:7">
      <c r="A1701" t="s">
        <v>2595</v>
      </c>
      <c r="B1701" t="s">
        <v>498</v>
      </c>
      <c r="C1701" s="19">
        <v>45865</v>
      </c>
      <c r="D1701" t="s">
        <v>909</v>
      </c>
      <c r="E1701" t="s">
        <v>885</v>
      </c>
      <c r="F1701" t="s">
        <v>888</v>
      </c>
      <c r="G1701" t="str">
        <f>_xlfn.XLOOKUP(Orders_Raw!B1701,Customers_Raw!A:A,Customers_Raw!E:E)</f>
        <v>Consumer</v>
      </c>
    </row>
    <row r="1702" spans="1:7">
      <c r="A1702" t="s">
        <v>2596</v>
      </c>
      <c r="B1702" t="s">
        <v>804</v>
      </c>
      <c r="C1702" s="19">
        <v>45732</v>
      </c>
      <c r="D1702" t="s">
        <v>892</v>
      </c>
      <c r="E1702" t="s">
        <v>885</v>
      </c>
      <c r="F1702" t="s">
        <v>890</v>
      </c>
      <c r="G1702" t="str">
        <f>_xlfn.XLOOKUP(Orders_Raw!B1702,Customers_Raw!A:A,Customers_Raw!E:E)</f>
        <v>Small Business</v>
      </c>
    </row>
    <row r="1703" spans="1:7">
      <c r="A1703" t="s">
        <v>2597</v>
      </c>
      <c r="B1703" t="s">
        <v>355</v>
      </c>
      <c r="C1703" s="19">
        <v>45927</v>
      </c>
      <c r="D1703" t="s">
        <v>892</v>
      </c>
      <c r="E1703" t="s">
        <v>885</v>
      </c>
      <c r="F1703" t="s">
        <v>902</v>
      </c>
      <c r="G1703" t="str">
        <f>_xlfn.XLOOKUP(Orders_Raw!B1703,Customers_Raw!A:A,Customers_Raw!E:E)</f>
        <v>Small Business</v>
      </c>
    </row>
    <row r="1704" spans="1:7">
      <c r="A1704" t="s">
        <v>2598</v>
      </c>
      <c r="B1704" t="s">
        <v>290</v>
      </c>
      <c r="C1704" s="19">
        <v>45771</v>
      </c>
      <c r="D1704" t="s">
        <v>884</v>
      </c>
      <c r="E1704" t="s">
        <v>893</v>
      </c>
      <c r="F1704" t="s">
        <v>890</v>
      </c>
      <c r="G1704" t="str">
        <f>_xlfn.XLOOKUP(Orders_Raw!B1704,Customers_Raw!A:A,Customers_Raw!E:E)</f>
        <v>Consumer</v>
      </c>
    </row>
    <row r="1705" spans="1:7">
      <c r="A1705" t="s">
        <v>2599</v>
      </c>
      <c r="B1705" t="s">
        <v>782</v>
      </c>
      <c r="C1705" s="19">
        <v>45719</v>
      </c>
      <c r="D1705" t="s">
        <v>892</v>
      </c>
      <c r="E1705" t="s">
        <v>893</v>
      </c>
      <c r="F1705" t="s">
        <v>886</v>
      </c>
      <c r="G1705" t="str">
        <f>_xlfn.XLOOKUP(Orders_Raw!B1705,Customers_Raw!A:A,Customers_Raw!E:E)</f>
        <v>Small Business</v>
      </c>
    </row>
    <row r="1706" spans="1:7">
      <c r="A1706" t="s">
        <v>2600</v>
      </c>
      <c r="B1706" t="s">
        <v>631</v>
      </c>
      <c r="C1706" s="19">
        <v>46019</v>
      </c>
      <c r="D1706" t="s">
        <v>892</v>
      </c>
      <c r="E1706" t="s">
        <v>893</v>
      </c>
      <c r="F1706" t="s">
        <v>890</v>
      </c>
      <c r="G1706" t="str">
        <f>_xlfn.XLOOKUP(Orders_Raw!B1706,Customers_Raw!A:A,Customers_Raw!E:E)</f>
        <v>Corporate</v>
      </c>
    </row>
    <row r="1707" spans="1:7">
      <c r="A1707" t="s">
        <v>2601</v>
      </c>
      <c r="B1707" t="s">
        <v>530</v>
      </c>
      <c r="C1707" s="19">
        <v>45977</v>
      </c>
      <c r="D1707" t="s">
        <v>892</v>
      </c>
      <c r="E1707" t="s">
        <v>885</v>
      </c>
      <c r="F1707" t="s">
        <v>897</v>
      </c>
      <c r="G1707" t="str">
        <f>_xlfn.XLOOKUP(Orders_Raw!B1707,Customers_Raw!A:A,Customers_Raw!E:E)</f>
        <v>Corporate</v>
      </c>
    </row>
    <row r="1708" spans="1:7">
      <c r="A1708" t="s">
        <v>2602</v>
      </c>
      <c r="B1708" t="s">
        <v>159</v>
      </c>
      <c r="C1708" s="19">
        <v>45759</v>
      </c>
      <c r="D1708" t="s">
        <v>892</v>
      </c>
      <c r="E1708" t="s">
        <v>885</v>
      </c>
      <c r="F1708" t="s">
        <v>890</v>
      </c>
      <c r="G1708" t="str">
        <f>_xlfn.XLOOKUP(Orders_Raw!B1708,Customers_Raw!A:A,Customers_Raw!E:E)</f>
        <v>Consumer</v>
      </c>
    </row>
    <row r="1709" spans="1:7">
      <c r="A1709" t="s">
        <v>2603</v>
      </c>
      <c r="B1709" t="s">
        <v>876</v>
      </c>
      <c r="C1709" s="19">
        <v>46019</v>
      </c>
      <c r="D1709" t="s">
        <v>892</v>
      </c>
      <c r="E1709" t="s">
        <v>893</v>
      </c>
      <c r="F1709" t="s">
        <v>902</v>
      </c>
      <c r="G1709" t="str">
        <f>_xlfn.XLOOKUP(Orders_Raw!B1709,Customers_Raw!A:A,Customers_Raw!E:E)</f>
        <v>Consumer</v>
      </c>
    </row>
    <row r="1710" spans="1:7">
      <c r="A1710" t="s">
        <v>2604</v>
      </c>
      <c r="B1710" t="s">
        <v>465</v>
      </c>
      <c r="C1710" s="19">
        <v>45867</v>
      </c>
      <c r="D1710" t="s">
        <v>892</v>
      </c>
      <c r="E1710" t="s">
        <v>893</v>
      </c>
      <c r="F1710" t="s">
        <v>897</v>
      </c>
      <c r="G1710" t="str">
        <f>_xlfn.XLOOKUP(Orders_Raw!B1710,Customers_Raw!A:A,Customers_Raw!E:E)</f>
        <v>Corporate</v>
      </c>
    </row>
    <row r="1711" spans="1:7">
      <c r="A1711" t="s">
        <v>2605</v>
      </c>
      <c r="B1711" t="s">
        <v>404</v>
      </c>
      <c r="C1711" s="19">
        <v>45912</v>
      </c>
      <c r="D1711" t="s">
        <v>909</v>
      </c>
      <c r="E1711" t="s">
        <v>885</v>
      </c>
      <c r="F1711" t="s">
        <v>888</v>
      </c>
      <c r="G1711" t="str">
        <f>_xlfn.XLOOKUP(Orders_Raw!B1711,Customers_Raw!A:A,Customers_Raw!E:E)</f>
        <v>Consumer</v>
      </c>
    </row>
    <row r="1712" spans="1:7">
      <c r="A1712" t="s">
        <v>2606</v>
      </c>
      <c r="B1712" t="s">
        <v>800</v>
      </c>
      <c r="C1712" s="19">
        <v>45677</v>
      </c>
      <c r="D1712" t="s">
        <v>892</v>
      </c>
      <c r="E1712" t="s">
        <v>893</v>
      </c>
      <c r="F1712" t="s">
        <v>890</v>
      </c>
      <c r="G1712" t="str">
        <f>_xlfn.XLOOKUP(Orders_Raw!B1712,Customers_Raw!A:A,Customers_Raw!E:E)</f>
        <v>Consumer</v>
      </c>
    </row>
    <row r="1713" spans="1:7">
      <c r="A1713" t="s">
        <v>2607</v>
      </c>
      <c r="B1713" t="s">
        <v>224</v>
      </c>
      <c r="C1713" s="19">
        <v>45715</v>
      </c>
      <c r="D1713" t="s">
        <v>892</v>
      </c>
      <c r="E1713" t="s">
        <v>885</v>
      </c>
      <c r="F1713" t="s">
        <v>888</v>
      </c>
      <c r="G1713" t="str">
        <f>_xlfn.XLOOKUP(Orders_Raw!B1713,Customers_Raw!A:A,Customers_Raw!E:E)</f>
        <v>Consumer</v>
      </c>
    </row>
    <row r="1714" spans="1:7">
      <c r="A1714" t="s">
        <v>2608</v>
      </c>
      <c r="B1714" t="s">
        <v>440</v>
      </c>
      <c r="C1714" s="19">
        <v>45769</v>
      </c>
      <c r="D1714" t="s">
        <v>892</v>
      </c>
      <c r="E1714" t="s">
        <v>885</v>
      </c>
      <c r="F1714" t="s">
        <v>897</v>
      </c>
      <c r="G1714" t="str">
        <f>_xlfn.XLOOKUP(Orders_Raw!B1714,Customers_Raw!A:A,Customers_Raw!E:E)</f>
        <v>Consumer</v>
      </c>
    </row>
    <row r="1715" spans="1:7">
      <c r="A1715" t="s">
        <v>2609</v>
      </c>
      <c r="B1715" t="s">
        <v>416</v>
      </c>
      <c r="C1715" s="19">
        <v>45970</v>
      </c>
      <c r="D1715" t="s">
        <v>892</v>
      </c>
      <c r="E1715" t="s">
        <v>893</v>
      </c>
      <c r="F1715" t="s">
        <v>888</v>
      </c>
      <c r="G1715" t="str">
        <f>_xlfn.XLOOKUP(Orders_Raw!B1715,Customers_Raw!A:A,Customers_Raw!E:E)</f>
        <v>Corporate</v>
      </c>
    </row>
    <row r="1716" spans="1:7">
      <c r="A1716" t="s">
        <v>2610</v>
      </c>
      <c r="B1716" t="s">
        <v>171</v>
      </c>
      <c r="C1716" s="19">
        <v>45853</v>
      </c>
      <c r="D1716" t="s">
        <v>892</v>
      </c>
      <c r="E1716" t="s">
        <v>885</v>
      </c>
      <c r="F1716" t="s">
        <v>890</v>
      </c>
      <c r="G1716" t="str">
        <f>_xlfn.XLOOKUP(Orders_Raw!B1716,Customers_Raw!A:A,Customers_Raw!E:E)</f>
        <v>Small Business</v>
      </c>
    </row>
    <row r="1717" spans="1:7">
      <c r="A1717" t="s">
        <v>2611</v>
      </c>
      <c r="B1717" t="s">
        <v>247</v>
      </c>
      <c r="C1717" s="19">
        <v>46010</v>
      </c>
      <c r="D1717" t="s">
        <v>892</v>
      </c>
      <c r="E1717" t="s">
        <v>893</v>
      </c>
      <c r="F1717" t="s">
        <v>897</v>
      </c>
      <c r="G1717" t="str">
        <f>_xlfn.XLOOKUP(Orders_Raw!B1717,Customers_Raw!A:A,Customers_Raw!E:E)</f>
        <v>Consumer</v>
      </c>
    </row>
    <row r="1718" spans="1:7">
      <c r="A1718" t="s">
        <v>2612</v>
      </c>
      <c r="B1718" t="s">
        <v>326</v>
      </c>
      <c r="C1718" s="19">
        <v>45749</v>
      </c>
      <c r="D1718" t="s">
        <v>884</v>
      </c>
      <c r="E1718" t="s">
        <v>885</v>
      </c>
      <c r="F1718" t="s">
        <v>888</v>
      </c>
      <c r="G1718" t="str">
        <f>_xlfn.XLOOKUP(Orders_Raw!B1718,Customers_Raw!A:A,Customers_Raw!E:E)</f>
        <v>Corporate</v>
      </c>
    </row>
    <row r="1719" spans="1:7">
      <c r="A1719" t="s">
        <v>2613</v>
      </c>
      <c r="B1719" t="s">
        <v>146</v>
      </c>
      <c r="C1719" s="19">
        <v>45709</v>
      </c>
      <c r="D1719" t="s">
        <v>892</v>
      </c>
      <c r="E1719" t="s">
        <v>885</v>
      </c>
      <c r="F1719" t="s">
        <v>890</v>
      </c>
      <c r="G1719" t="str">
        <f>_xlfn.XLOOKUP(Orders_Raw!B1719,Customers_Raw!A:A,Customers_Raw!E:E)</f>
        <v>Small Business</v>
      </c>
    </row>
    <row r="1720" spans="1:7">
      <c r="A1720" t="s">
        <v>2614</v>
      </c>
      <c r="B1720" t="s">
        <v>108</v>
      </c>
      <c r="C1720" s="19">
        <v>45950</v>
      </c>
      <c r="D1720" t="s">
        <v>892</v>
      </c>
      <c r="E1720" t="s">
        <v>885</v>
      </c>
      <c r="F1720" t="s">
        <v>890</v>
      </c>
      <c r="G1720" t="str">
        <f>_xlfn.XLOOKUP(Orders_Raw!B1720,Customers_Raw!A:A,Customers_Raw!E:E)</f>
        <v>Corporate</v>
      </c>
    </row>
    <row r="1721" spans="1:7">
      <c r="A1721" t="s">
        <v>2615</v>
      </c>
      <c r="B1721" t="s">
        <v>447</v>
      </c>
      <c r="C1721" s="19">
        <v>45665</v>
      </c>
      <c r="D1721" t="s">
        <v>892</v>
      </c>
      <c r="E1721" t="s">
        <v>895</v>
      </c>
      <c r="F1721" t="s">
        <v>897</v>
      </c>
      <c r="G1721" t="str">
        <f>_xlfn.XLOOKUP(Orders_Raw!B1721,Customers_Raw!A:A,Customers_Raw!E:E)</f>
        <v>Consumer</v>
      </c>
    </row>
    <row r="1722" spans="1:7">
      <c r="A1722" t="s">
        <v>2616</v>
      </c>
      <c r="B1722" t="s">
        <v>75</v>
      </c>
      <c r="C1722" s="19">
        <v>45957</v>
      </c>
      <c r="D1722" t="s">
        <v>909</v>
      </c>
      <c r="E1722" t="s">
        <v>893</v>
      </c>
      <c r="F1722" t="s">
        <v>902</v>
      </c>
      <c r="G1722" t="str">
        <f>_xlfn.XLOOKUP(Orders_Raw!B1722,Customers_Raw!A:A,Customers_Raw!E:E)</f>
        <v>Consumer</v>
      </c>
    </row>
    <row r="1723" spans="1:7">
      <c r="A1723" t="s">
        <v>2617</v>
      </c>
      <c r="B1723" t="s">
        <v>483</v>
      </c>
      <c r="C1723" s="19">
        <v>45755</v>
      </c>
      <c r="D1723" t="s">
        <v>892</v>
      </c>
      <c r="E1723" t="s">
        <v>895</v>
      </c>
      <c r="F1723" t="s">
        <v>890</v>
      </c>
      <c r="G1723" t="str">
        <f>_xlfn.XLOOKUP(Orders_Raw!B1723,Customers_Raw!A:A,Customers_Raw!E:E)</f>
        <v>Corporate</v>
      </c>
    </row>
    <row r="1724" spans="1:7">
      <c r="A1724" t="s">
        <v>2618</v>
      </c>
      <c r="B1724" t="s">
        <v>422</v>
      </c>
      <c r="C1724" s="19">
        <v>45893</v>
      </c>
      <c r="D1724" t="s">
        <v>892</v>
      </c>
      <c r="E1724" t="s">
        <v>893</v>
      </c>
      <c r="F1724" t="s">
        <v>886</v>
      </c>
      <c r="G1724" t="str">
        <f>_xlfn.XLOOKUP(Orders_Raw!B1724,Customers_Raw!A:A,Customers_Raw!E:E)</f>
        <v>Consumer</v>
      </c>
    </row>
    <row r="1725" spans="1:7">
      <c r="A1725" t="s">
        <v>2619</v>
      </c>
      <c r="B1725" t="s">
        <v>437</v>
      </c>
      <c r="C1725" s="19">
        <v>45726</v>
      </c>
      <c r="D1725" t="s">
        <v>892</v>
      </c>
      <c r="E1725" t="s">
        <v>893</v>
      </c>
      <c r="F1725" t="s">
        <v>890</v>
      </c>
      <c r="G1725" t="str">
        <f>_xlfn.XLOOKUP(Orders_Raw!B1725,Customers_Raw!A:A,Customers_Raw!E:E)</f>
        <v>Small Business</v>
      </c>
    </row>
    <row r="1726" spans="1:7">
      <c r="A1726" t="s">
        <v>2620</v>
      </c>
      <c r="B1726" t="s">
        <v>597</v>
      </c>
      <c r="C1726" s="19">
        <v>45702</v>
      </c>
      <c r="D1726" t="s">
        <v>884</v>
      </c>
      <c r="E1726" t="s">
        <v>885</v>
      </c>
      <c r="F1726" t="s">
        <v>888</v>
      </c>
      <c r="G1726" t="str">
        <f>_xlfn.XLOOKUP(Orders_Raw!B1726,Customers_Raw!A:A,Customers_Raw!E:E)</f>
        <v>Consumer</v>
      </c>
    </row>
    <row r="1727" spans="1:7">
      <c r="A1727" t="s">
        <v>2621</v>
      </c>
      <c r="B1727" t="s">
        <v>760</v>
      </c>
      <c r="C1727" s="19">
        <v>45794</v>
      </c>
      <c r="D1727" t="s">
        <v>892</v>
      </c>
      <c r="E1727" t="s">
        <v>885</v>
      </c>
      <c r="F1727" t="s">
        <v>888</v>
      </c>
      <c r="G1727" t="str">
        <f>_xlfn.XLOOKUP(Orders_Raw!B1727,Customers_Raw!A:A,Customers_Raw!E:E)</f>
        <v>Small Business</v>
      </c>
    </row>
    <row r="1728" spans="1:7">
      <c r="A1728" t="s">
        <v>2622</v>
      </c>
      <c r="B1728" t="s">
        <v>65</v>
      </c>
      <c r="C1728" s="19">
        <v>45891</v>
      </c>
      <c r="D1728" t="s">
        <v>892</v>
      </c>
      <c r="E1728" t="s">
        <v>885</v>
      </c>
      <c r="F1728" t="s">
        <v>890</v>
      </c>
      <c r="G1728" t="str">
        <f>_xlfn.XLOOKUP(Orders_Raw!B1728,Customers_Raw!A:A,Customers_Raw!E:E)</f>
        <v>Consumer</v>
      </c>
    </row>
    <row r="1729" spans="1:7">
      <c r="A1729" t="s">
        <v>2623</v>
      </c>
      <c r="B1729" t="s">
        <v>862</v>
      </c>
      <c r="C1729" s="19">
        <v>45689</v>
      </c>
      <c r="D1729" t="s">
        <v>892</v>
      </c>
      <c r="E1729" t="s">
        <v>885</v>
      </c>
      <c r="F1729" t="s">
        <v>888</v>
      </c>
      <c r="G1729" t="str">
        <f>_xlfn.XLOOKUP(Orders_Raw!B1729,Customers_Raw!A:A,Customers_Raw!E:E)</f>
        <v>Small Business</v>
      </c>
    </row>
    <row r="1730" spans="1:7">
      <c r="A1730" t="s">
        <v>2624</v>
      </c>
      <c r="B1730" t="s">
        <v>754</v>
      </c>
      <c r="C1730" s="19">
        <v>45946</v>
      </c>
      <c r="D1730" t="s">
        <v>892</v>
      </c>
      <c r="E1730" t="s">
        <v>893</v>
      </c>
      <c r="F1730" t="s">
        <v>902</v>
      </c>
      <c r="G1730" t="str">
        <f>_xlfn.XLOOKUP(Orders_Raw!B1730,Customers_Raw!A:A,Customers_Raw!E:E)</f>
        <v>Consumer</v>
      </c>
    </row>
    <row r="1731" spans="1:7">
      <c r="A1731" t="s">
        <v>2625</v>
      </c>
      <c r="B1731" t="s">
        <v>758</v>
      </c>
      <c r="C1731" s="19">
        <v>45783</v>
      </c>
      <c r="D1731" t="s">
        <v>892</v>
      </c>
      <c r="E1731" t="s">
        <v>885</v>
      </c>
      <c r="F1731" t="s">
        <v>902</v>
      </c>
      <c r="G1731" t="str">
        <f>_xlfn.XLOOKUP(Orders_Raw!B1731,Customers_Raw!A:A,Customers_Raw!E:E)</f>
        <v>Corporate</v>
      </c>
    </row>
    <row r="1732" spans="1:7">
      <c r="A1732" t="s">
        <v>2626</v>
      </c>
      <c r="B1732" t="s">
        <v>527</v>
      </c>
      <c r="C1732" s="19">
        <v>45724</v>
      </c>
      <c r="D1732" t="s">
        <v>892</v>
      </c>
      <c r="E1732" t="s">
        <v>885</v>
      </c>
      <c r="F1732" t="s">
        <v>890</v>
      </c>
      <c r="G1732" t="str">
        <f>_xlfn.XLOOKUP(Orders_Raw!B1732,Customers_Raw!A:A,Customers_Raw!E:E)</f>
        <v>Consumer</v>
      </c>
    </row>
    <row r="1733" spans="1:7">
      <c r="A1733" t="s">
        <v>2627</v>
      </c>
      <c r="B1733" t="s">
        <v>606</v>
      </c>
      <c r="C1733" s="19">
        <v>45687</v>
      </c>
      <c r="D1733" t="s">
        <v>892</v>
      </c>
      <c r="E1733" t="s">
        <v>885</v>
      </c>
      <c r="F1733" t="s">
        <v>890</v>
      </c>
      <c r="G1733" t="str">
        <f>_xlfn.XLOOKUP(Orders_Raw!B1733,Customers_Raw!A:A,Customers_Raw!E:E)</f>
        <v>Consumer</v>
      </c>
    </row>
    <row r="1734" spans="1:7">
      <c r="A1734" t="s">
        <v>2628</v>
      </c>
      <c r="B1734" t="s">
        <v>65</v>
      </c>
      <c r="C1734" s="19">
        <v>45771</v>
      </c>
      <c r="D1734" t="s">
        <v>892</v>
      </c>
      <c r="E1734" t="s">
        <v>885</v>
      </c>
      <c r="F1734" t="s">
        <v>902</v>
      </c>
      <c r="G1734" t="str">
        <f>_xlfn.XLOOKUP(Orders_Raw!B1734,Customers_Raw!A:A,Customers_Raw!E:E)</f>
        <v>Consumer</v>
      </c>
    </row>
    <row r="1735" spans="1:7">
      <c r="A1735" t="s">
        <v>2629</v>
      </c>
      <c r="B1735" t="s">
        <v>555</v>
      </c>
      <c r="C1735" s="19">
        <v>45861</v>
      </c>
      <c r="D1735" t="s">
        <v>892</v>
      </c>
      <c r="E1735" t="s">
        <v>893</v>
      </c>
      <c r="F1735" t="s">
        <v>890</v>
      </c>
      <c r="G1735" t="str">
        <f>_xlfn.XLOOKUP(Orders_Raw!B1735,Customers_Raw!A:A,Customers_Raw!E:E)</f>
        <v>Consumer</v>
      </c>
    </row>
    <row r="1736" spans="1:7">
      <c r="A1736" t="s">
        <v>2630</v>
      </c>
      <c r="B1736" t="s">
        <v>581</v>
      </c>
      <c r="C1736" s="19">
        <v>45686</v>
      </c>
      <c r="D1736" t="s">
        <v>892</v>
      </c>
      <c r="E1736" t="s">
        <v>895</v>
      </c>
      <c r="F1736" t="s">
        <v>897</v>
      </c>
      <c r="G1736" t="str">
        <f>_xlfn.XLOOKUP(Orders_Raw!B1736,Customers_Raw!A:A,Customers_Raw!E:E)</f>
        <v>Consumer</v>
      </c>
    </row>
    <row r="1737" spans="1:7">
      <c r="A1737" t="s">
        <v>2631</v>
      </c>
      <c r="B1737" t="s">
        <v>230</v>
      </c>
      <c r="C1737" s="19">
        <v>45788</v>
      </c>
      <c r="D1737" t="s">
        <v>909</v>
      </c>
      <c r="E1737" t="s">
        <v>885</v>
      </c>
      <c r="F1737" t="s">
        <v>890</v>
      </c>
      <c r="G1737" t="str">
        <f>_xlfn.XLOOKUP(Orders_Raw!B1737,Customers_Raw!A:A,Customers_Raw!E:E)</f>
        <v>Consumer</v>
      </c>
    </row>
    <row r="1738" spans="1:7">
      <c r="A1738" t="s">
        <v>2632</v>
      </c>
      <c r="B1738" t="s">
        <v>110</v>
      </c>
      <c r="C1738" s="19">
        <v>45842</v>
      </c>
      <c r="D1738" t="s">
        <v>899</v>
      </c>
      <c r="E1738" t="s">
        <v>885</v>
      </c>
      <c r="F1738" t="s">
        <v>888</v>
      </c>
      <c r="G1738" t="str">
        <f>_xlfn.XLOOKUP(Orders_Raw!B1738,Customers_Raw!A:A,Customers_Raw!E:E)</f>
        <v>Corporate</v>
      </c>
    </row>
    <row r="1739" spans="1:7">
      <c r="A1739" t="s">
        <v>2633</v>
      </c>
      <c r="B1739" t="s">
        <v>201</v>
      </c>
      <c r="C1739" s="19">
        <v>45910</v>
      </c>
      <c r="D1739" t="s">
        <v>892</v>
      </c>
      <c r="E1739" t="s">
        <v>885</v>
      </c>
      <c r="F1739" t="s">
        <v>890</v>
      </c>
      <c r="G1739" t="str">
        <f>_xlfn.XLOOKUP(Orders_Raw!B1739,Customers_Raw!A:A,Customers_Raw!E:E)</f>
        <v>Corporate</v>
      </c>
    </row>
    <row r="1740" spans="1:7">
      <c r="A1740" t="s">
        <v>2634</v>
      </c>
      <c r="B1740" t="s">
        <v>716</v>
      </c>
      <c r="C1740" s="19">
        <v>45943</v>
      </c>
      <c r="D1740" t="s">
        <v>892</v>
      </c>
      <c r="E1740" t="s">
        <v>895</v>
      </c>
      <c r="F1740" t="s">
        <v>902</v>
      </c>
      <c r="G1740" t="str">
        <f>_xlfn.XLOOKUP(Orders_Raw!B1740,Customers_Raw!A:A,Customers_Raw!E:E)</f>
        <v>Consumer</v>
      </c>
    </row>
    <row r="1741" spans="1:7">
      <c r="A1741" t="s">
        <v>2635</v>
      </c>
      <c r="B1741" t="s">
        <v>793</v>
      </c>
      <c r="C1741" s="19">
        <v>45719</v>
      </c>
      <c r="D1741" t="s">
        <v>892</v>
      </c>
      <c r="E1741" t="s">
        <v>885</v>
      </c>
      <c r="F1741" t="s">
        <v>902</v>
      </c>
      <c r="G1741" t="str">
        <f>_xlfn.XLOOKUP(Orders_Raw!B1741,Customers_Raw!A:A,Customers_Raw!E:E)</f>
        <v>Corporate</v>
      </c>
    </row>
    <row r="1742" spans="1:7">
      <c r="A1742" t="s">
        <v>2636</v>
      </c>
      <c r="B1742" t="s">
        <v>874</v>
      </c>
      <c r="C1742" s="19">
        <v>45660</v>
      </c>
      <c r="D1742" t="s">
        <v>909</v>
      </c>
      <c r="E1742" t="s">
        <v>893</v>
      </c>
      <c r="F1742" t="s">
        <v>890</v>
      </c>
      <c r="G1742" t="str">
        <f>_xlfn.XLOOKUP(Orders_Raw!B1742,Customers_Raw!A:A,Customers_Raw!E:E)</f>
        <v>Consumer</v>
      </c>
    </row>
    <row r="1743" spans="1:7">
      <c r="A1743" t="s">
        <v>2637</v>
      </c>
      <c r="B1743" t="s">
        <v>647</v>
      </c>
      <c r="C1743" s="19">
        <v>45725</v>
      </c>
      <c r="D1743" t="s">
        <v>892</v>
      </c>
      <c r="E1743" t="s">
        <v>893</v>
      </c>
      <c r="F1743" t="s">
        <v>886</v>
      </c>
      <c r="G1743" t="str">
        <f>_xlfn.XLOOKUP(Orders_Raw!B1743,Customers_Raw!A:A,Customers_Raw!E:E)</f>
        <v>Small Business</v>
      </c>
    </row>
    <row r="1744" spans="1:7">
      <c r="A1744" t="s">
        <v>2638</v>
      </c>
      <c r="B1744" t="s">
        <v>388</v>
      </c>
      <c r="C1744" s="19">
        <v>45682</v>
      </c>
      <c r="D1744" t="s">
        <v>892</v>
      </c>
      <c r="E1744" t="s">
        <v>885</v>
      </c>
      <c r="F1744" t="s">
        <v>888</v>
      </c>
      <c r="G1744" t="str">
        <f>_xlfn.XLOOKUP(Orders_Raw!B1744,Customers_Raw!A:A,Customers_Raw!E:E)</f>
        <v>Consumer</v>
      </c>
    </row>
    <row r="1745" spans="1:7">
      <c r="A1745" t="s">
        <v>2639</v>
      </c>
      <c r="B1745" t="s">
        <v>769</v>
      </c>
      <c r="C1745" s="19">
        <v>45836</v>
      </c>
      <c r="D1745" t="s">
        <v>892</v>
      </c>
      <c r="E1745" t="s">
        <v>885</v>
      </c>
      <c r="F1745" t="s">
        <v>890</v>
      </c>
      <c r="G1745" t="str">
        <f>_xlfn.XLOOKUP(Orders_Raw!B1745,Customers_Raw!A:A,Customers_Raw!E:E)</f>
        <v>Corporate</v>
      </c>
    </row>
    <row r="1746" spans="1:7">
      <c r="A1746" t="s">
        <v>2640</v>
      </c>
      <c r="B1746" t="s">
        <v>701</v>
      </c>
      <c r="C1746" s="19">
        <v>45798</v>
      </c>
      <c r="D1746" t="s">
        <v>884</v>
      </c>
      <c r="E1746" t="s">
        <v>885</v>
      </c>
      <c r="F1746" t="s">
        <v>886</v>
      </c>
      <c r="G1746" t="str">
        <f>_xlfn.XLOOKUP(Orders_Raw!B1746,Customers_Raw!A:A,Customers_Raw!E:E)</f>
        <v>Corporate</v>
      </c>
    </row>
    <row r="1747" spans="1:7">
      <c r="A1747" t="s">
        <v>2641</v>
      </c>
      <c r="B1747" t="s">
        <v>851</v>
      </c>
      <c r="C1747" s="19">
        <v>45888</v>
      </c>
      <c r="D1747" t="s">
        <v>892</v>
      </c>
      <c r="E1747" t="s">
        <v>895</v>
      </c>
      <c r="F1747" t="s">
        <v>897</v>
      </c>
      <c r="G1747" t="str">
        <f>_xlfn.XLOOKUP(Orders_Raw!B1747,Customers_Raw!A:A,Customers_Raw!E:E)</f>
        <v>Consumer</v>
      </c>
    </row>
    <row r="1748" spans="1:7">
      <c r="A1748" t="s">
        <v>2642</v>
      </c>
      <c r="B1748" t="s">
        <v>449</v>
      </c>
      <c r="C1748" s="19">
        <v>45957</v>
      </c>
      <c r="D1748" t="s">
        <v>892</v>
      </c>
      <c r="E1748" t="s">
        <v>893</v>
      </c>
      <c r="F1748" t="s">
        <v>890</v>
      </c>
      <c r="G1748" t="str">
        <f>_xlfn.XLOOKUP(Orders_Raw!B1748,Customers_Raw!A:A,Customers_Raw!E:E)</f>
        <v>Consumer</v>
      </c>
    </row>
    <row r="1749" spans="1:7">
      <c r="A1749" t="s">
        <v>2643</v>
      </c>
      <c r="B1749" t="s">
        <v>240</v>
      </c>
      <c r="C1749" s="19">
        <v>45820</v>
      </c>
      <c r="D1749" t="s">
        <v>892</v>
      </c>
      <c r="E1749" t="s">
        <v>893</v>
      </c>
      <c r="F1749" t="s">
        <v>890</v>
      </c>
      <c r="G1749" t="str">
        <f>_xlfn.XLOOKUP(Orders_Raw!B1749,Customers_Raw!A:A,Customers_Raw!E:E)</f>
        <v>Consumer</v>
      </c>
    </row>
    <row r="1750" spans="1:7">
      <c r="A1750" t="s">
        <v>2644</v>
      </c>
      <c r="B1750" t="s">
        <v>122</v>
      </c>
      <c r="C1750" s="19">
        <v>45968</v>
      </c>
      <c r="D1750" t="s">
        <v>892</v>
      </c>
      <c r="E1750" t="s">
        <v>893</v>
      </c>
      <c r="F1750" t="s">
        <v>902</v>
      </c>
      <c r="G1750" t="str">
        <f>_xlfn.XLOOKUP(Orders_Raw!B1750,Customers_Raw!A:A,Customers_Raw!E:E)</f>
        <v>Consumer</v>
      </c>
    </row>
    <row r="1751" spans="1:7">
      <c r="A1751" t="s">
        <v>2645</v>
      </c>
      <c r="B1751" t="s">
        <v>552</v>
      </c>
      <c r="C1751" s="19">
        <v>45787</v>
      </c>
      <c r="D1751" t="s">
        <v>892</v>
      </c>
      <c r="E1751" t="s">
        <v>893</v>
      </c>
      <c r="F1751" t="s">
        <v>902</v>
      </c>
      <c r="G1751" t="str">
        <f>_xlfn.XLOOKUP(Orders_Raw!B1751,Customers_Raw!A:A,Customers_Raw!E:E)</f>
        <v>Corporate</v>
      </c>
    </row>
    <row r="1752" spans="1:7">
      <c r="A1752" t="s">
        <v>2646</v>
      </c>
      <c r="B1752" t="s">
        <v>428</v>
      </c>
      <c r="C1752" s="19">
        <v>45903</v>
      </c>
      <c r="D1752" t="s">
        <v>892</v>
      </c>
      <c r="E1752" t="s">
        <v>893</v>
      </c>
      <c r="F1752" t="s">
        <v>886</v>
      </c>
      <c r="G1752" t="str">
        <f>_xlfn.XLOOKUP(Orders_Raw!B1752,Customers_Raw!A:A,Customers_Raw!E:E)</f>
        <v>Corporate</v>
      </c>
    </row>
    <row r="1753" spans="1:7">
      <c r="A1753" t="s">
        <v>2647</v>
      </c>
      <c r="B1753" t="s">
        <v>800</v>
      </c>
      <c r="C1753" s="19">
        <v>45954</v>
      </c>
      <c r="D1753" t="s">
        <v>892</v>
      </c>
      <c r="E1753" t="s">
        <v>885</v>
      </c>
      <c r="F1753" t="s">
        <v>890</v>
      </c>
      <c r="G1753" t="str">
        <f>_xlfn.XLOOKUP(Orders_Raw!B1753,Customers_Raw!A:A,Customers_Raw!E:E)</f>
        <v>Consumer</v>
      </c>
    </row>
    <row r="1754" spans="1:7">
      <c r="A1754" t="s">
        <v>2648</v>
      </c>
      <c r="B1754" t="s">
        <v>744</v>
      </c>
      <c r="C1754" s="19">
        <v>45829</v>
      </c>
      <c r="D1754" t="s">
        <v>909</v>
      </c>
      <c r="E1754" t="s">
        <v>885</v>
      </c>
      <c r="F1754" t="s">
        <v>886</v>
      </c>
      <c r="G1754" t="str">
        <f>_xlfn.XLOOKUP(Orders_Raw!B1754,Customers_Raw!A:A,Customers_Raw!E:E)</f>
        <v>Corporate</v>
      </c>
    </row>
    <row r="1755" spans="1:7">
      <c r="A1755" t="s">
        <v>2649</v>
      </c>
      <c r="B1755" t="s">
        <v>345</v>
      </c>
      <c r="C1755" s="19">
        <v>45721</v>
      </c>
      <c r="D1755" t="s">
        <v>892</v>
      </c>
      <c r="E1755" t="s">
        <v>885</v>
      </c>
      <c r="F1755" t="s">
        <v>890</v>
      </c>
      <c r="G1755" t="str">
        <f>_xlfn.XLOOKUP(Orders_Raw!B1755,Customers_Raw!A:A,Customers_Raw!E:E)</f>
        <v>Consumer</v>
      </c>
    </row>
    <row r="1756" spans="1:7">
      <c r="A1756" t="s">
        <v>2650</v>
      </c>
      <c r="B1756" t="s">
        <v>453</v>
      </c>
      <c r="C1756" s="19">
        <v>45688</v>
      </c>
      <c r="D1756" t="s">
        <v>892</v>
      </c>
      <c r="E1756" t="s">
        <v>893</v>
      </c>
      <c r="F1756" t="s">
        <v>902</v>
      </c>
      <c r="G1756" t="str">
        <f>_xlfn.XLOOKUP(Orders_Raw!B1756,Customers_Raw!A:A,Customers_Raw!E:E)</f>
        <v>Consumer</v>
      </c>
    </row>
    <row r="1757" spans="1:7">
      <c r="A1757" t="s">
        <v>2651</v>
      </c>
      <c r="B1757" t="s">
        <v>592</v>
      </c>
      <c r="C1757" s="19">
        <v>45704</v>
      </c>
      <c r="D1757" t="s">
        <v>892</v>
      </c>
      <c r="E1757" t="s">
        <v>885</v>
      </c>
      <c r="F1757" t="s">
        <v>890</v>
      </c>
      <c r="G1757" t="str">
        <f>_xlfn.XLOOKUP(Orders_Raw!B1757,Customers_Raw!A:A,Customers_Raw!E:E)</f>
        <v>Small Business</v>
      </c>
    </row>
    <row r="1758" spans="1:7">
      <c r="A1758" t="s">
        <v>2652</v>
      </c>
      <c r="B1758" t="s">
        <v>755</v>
      </c>
      <c r="C1758" s="19">
        <v>45787</v>
      </c>
      <c r="D1758" t="s">
        <v>892</v>
      </c>
      <c r="E1758" t="s">
        <v>893</v>
      </c>
      <c r="F1758" t="s">
        <v>888</v>
      </c>
      <c r="G1758" t="str">
        <f>_xlfn.XLOOKUP(Orders_Raw!B1758,Customers_Raw!A:A,Customers_Raw!E:E)</f>
        <v>Corporate</v>
      </c>
    </row>
    <row r="1759" spans="1:7">
      <c r="A1759" t="s">
        <v>2653</v>
      </c>
      <c r="B1759" t="s">
        <v>680</v>
      </c>
      <c r="C1759" s="19">
        <v>46009</v>
      </c>
      <c r="D1759" t="s">
        <v>884</v>
      </c>
      <c r="E1759" t="s">
        <v>885</v>
      </c>
      <c r="F1759" t="s">
        <v>888</v>
      </c>
      <c r="G1759" t="str">
        <f>_xlfn.XLOOKUP(Orders_Raw!B1759,Customers_Raw!A:A,Customers_Raw!E:E)</f>
        <v>Corporate</v>
      </c>
    </row>
    <row r="1760" spans="1:7">
      <c r="A1760" t="s">
        <v>2654</v>
      </c>
      <c r="B1760" t="s">
        <v>425</v>
      </c>
      <c r="C1760" s="19">
        <v>45990</v>
      </c>
      <c r="D1760" t="s">
        <v>892</v>
      </c>
      <c r="E1760" t="s">
        <v>895</v>
      </c>
      <c r="F1760" t="s">
        <v>886</v>
      </c>
      <c r="G1760" t="str">
        <f>_xlfn.XLOOKUP(Orders_Raw!B1760,Customers_Raw!A:A,Customers_Raw!E:E)</f>
        <v>Consumer</v>
      </c>
    </row>
    <row r="1761" spans="1:7">
      <c r="A1761" t="s">
        <v>2655</v>
      </c>
      <c r="B1761" t="s">
        <v>516</v>
      </c>
      <c r="C1761" s="19">
        <v>45767</v>
      </c>
      <c r="D1761" t="s">
        <v>892</v>
      </c>
      <c r="E1761" t="s">
        <v>885</v>
      </c>
      <c r="F1761" t="s">
        <v>886</v>
      </c>
      <c r="G1761" t="str">
        <f>_xlfn.XLOOKUP(Orders_Raw!B1761,Customers_Raw!A:A,Customers_Raw!E:E)</f>
        <v>Small Business</v>
      </c>
    </row>
    <row r="1762" spans="1:7">
      <c r="A1762" t="s">
        <v>2656</v>
      </c>
      <c r="B1762" t="s">
        <v>507</v>
      </c>
      <c r="C1762" s="19">
        <v>45726</v>
      </c>
      <c r="D1762" t="s">
        <v>899</v>
      </c>
      <c r="E1762" t="s">
        <v>885</v>
      </c>
      <c r="F1762" t="s">
        <v>888</v>
      </c>
      <c r="G1762" t="str">
        <f>_xlfn.XLOOKUP(Orders_Raw!B1762,Customers_Raw!A:A,Customers_Raw!E:E)</f>
        <v>Consumer</v>
      </c>
    </row>
    <row r="1763" spans="1:7">
      <c r="A1763" t="s">
        <v>2657</v>
      </c>
      <c r="B1763" t="s">
        <v>159</v>
      </c>
      <c r="C1763" s="19">
        <v>45715</v>
      </c>
      <c r="D1763" t="s">
        <v>909</v>
      </c>
      <c r="E1763" t="s">
        <v>895</v>
      </c>
      <c r="F1763" t="s">
        <v>897</v>
      </c>
      <c r="G1763" t="str">
        <f>_xlfn.XLOOKUP(Orders_Raw!B1763,Customers_Raw!A:A,Customers_Raw!E:E)</f>
        <v>Consumer</v>
      </c>
    </row>
    <row r="1764" spans="1:7">
      <c r="A1764" t="s">
        <v>2658</v>
      </c>
      <c r="B1764" t="s">
        <v>554</v>
      </c>
      <c r="C1764" s="19">
        <v>45763</v>
      </c>
      <c r="D1764" t="s">
        <v>899</v>
      </c>
      <c r="E1764" t="s">
        <v>885</v>
      </c>
      <c r="F1764" t="s">
        <v>886</v>
      </c>
      <c r="G1764" t="str">
        <f>_xlfn.XLOOKUP(Orders_Raw!B1764,Customers_Raw!A:A,Customers_Raw!E:E)</f>
        <v>Consumer</v>
      </c>
    </row>
    <row r="1765" spans="1:7">
      <c r="A1765" t="s">
        <v>2659</v>
      </c>
      <c r="B1765" t="s">
        <v>734</v>
      </c>
      <c r="C1765" s="19">
        <v>45957</v>
      </c>
      <c r="D1765" t="s">
        <v>892</v>
      </c>
      <c r="E1765" t="s">
        <v>895</v>
      </c>
      <c r="F1765" t="s">
        <v>890</v>
      </c>
      <c r="G1765" t="str">
        <f>_xlfn.XLOOKUP(Orders_Raw!B1765,Customers_Raw!A:A,Customers_Raw!E:E)</f>
        <v>Consumer</v>
      </c>
    </row>
    <row r="1766" spans="1:7">
      <c r="A1766" t="s">
        <v>2660</v>
      </c>
      <c r="B1766" t="s">
        <v>486</v>
      </c>
      <c r="C1766" s="19">
        <v>45987</v>
      </c>
      <c r="D1766" t="s">
        <v>892</v>
      </c>
      <c r="E1766" t="s">
        <v>885</v>
      </c>
      <c r="F1766" t="s">
        <v>886</v>
      </c>
      <c r="G1766" t="str">
        <f>_xlfn.XLOOKUP(Orders_Raw!B1766,Customers_Raw!A:A,Customers_Raw!E:E)</f>
        <v>Corporate</v>
      </c>
    </row>
    <row r="1767" spans="1:7">
      <c r="A1767" t="s">
        <v>2661</v>
      </c>
      <c r="B1767" t="s">
        <v>868</v>
      </c>
      <c r="C1767" s="19">
        <v>45913</v>
      </c>
      <c r="D1767" t="s">
        <v>892</v>
      </c>
      <c r="E1767" t="s">
        <v>885</v>
      </c>
      <c r="F1767" t="s">
        <v>902</v>
      </c>
      <c r="G1767" t="str">
        <f>_xlfn.XLOOKUP(Orders_Raw!B1767,Customers_Raw!A:A,Customers_Raw!E:E)</f>
        <v>Corporate</v>
      </c>
    </row>
    <row r="1768" spans="1:7">
      <c r="A1768" t="s">
        <v>2662</v>
      </c>
      <c r="B1768" t="s">
        <v>152</v>
      </c>
      <c r="C1768" s="19">
        <v>45969</v>
      </c>
      <c r="D1768" t="s">
        <v>892</v>
      </c>
      <c r="E1768" t="s">
        <v>893</v>
      </c>
      <c r="F1768" t="s">
        <v>890</v>
      </c>
      <c r="G1768" t="str">
        <f>_xlfn.XLOOKUP(Orders_Raw!B1768,Customers_Raw!A:A,Customers_Raw!E:E)</f>
        <v>Consumer</v>
      </c>
    </row>
    <row r="1769" spans="1:7">
      <c r="A1769" t="s">
        <v>2663</v>
      </c>
      <c r="B1769" t="s">
        <v>455</v>
      </c>
      <c r="C1769" s="19">
        <v>45828</v>
      </c>
      <c r="D1769" t="s">
        <v>892</v>
      </c>
      <c r="E1769" t="s">
        <v>895</v>
      </c>
      <c r="F1769" t="s">
        <v>890</v>
      </c>
      <c r="G1769" t="str">
        <f>_xlfn.XLOOKUP(Orders_Raw!B1769,Customers_Raw!A:A,Customers_Raw!E:E)</f>
        <v>Consumer</v>
      </c>
    </row>
    <row r="1770" spans="1:7">
      <c r="A1770" t="s">
        <v>2664</v>
      </c>
      <c r="B1770" t="s">
        <v>849</v>
      </c>
      <c r="C1770" s="19">
        <v>45819</v>
      </c>
      <c r="D1770" t="s">
        <v>884</v>
      </c>
      <c r="E1770" t="s">
        <v>885</v>
      </c>
      <c r="F1770" t="s">
        <v>888</v>
      </c>
      <c r="G1770" t="str">
        <f>_xlfn.XLOOKUP(Orders_Raw!B1770,Customers_Raw!A:A,Customers_Raw!E:E)</f>
        <v>Consumer</v>
      </c>
    </row>
    <row r="1771" spans="1:7">
      <c r="A1771" t="s">
        <v>2665</v>
      </c>
      <c r="B1771" t="s">
        <v>36</v>
      </c>
      <c r="C1771" s="19">
        <v>45943</v>
      </c>
      <c r="D1771" t="s">
        <v>892</v>
      </c>
      <c r="E1771" t="s">
        <v>895</v>
      </c>
      <c r="F1771" t="s">
        <v>890</v>
      </c>
      <c r="G1771" t="str">
        <f>_xlfn.XLOOKUP(Orders_Raw!B1771,Customers_Raw!A:A,Customers_Raw!E:E)</f>
        <v>Consumer</v>
      </c>
    </row>
    <row r="1772" spans="1:7">
      <c r="A1772" t="s">
        <v>2666</v>
      </c>
      <c r="B1772" t="s">
        <v>273</v>
      </c>
      <c r="C1772" s="19">
        <v>45728</v>
      </c>
      <c r="D1772" t="s">
        <v>892</v>
      </c>
      <c r="E1772" t="s">
        <v>893</v>
      </c>
      <c r="F1772" t="s">
        <v>888</v>
      </c>
      <c r="G1772" t="str">
        <f>_xlfn.XLOOKUP(Orders_Raw!B1772,Customers_Raw!A:A,Customers_Raw!E:E)</f>
        <v>Consumer</v>
      </c>
    </row>
    <row r="1773" spans="1:7">
      <c r="A1773" t="s">
        <v>2667</v>
      </c>
      <c r="B1773" t="s">
        <v>827</v>
      </c>
      <c r="C1773" s="19">
        <v>45912</v>
      </c>
      <c r="D1773" t="s">
        <v>892</v>
      </c>
      <c r="E1773" t="s">
        <v>895</v>
      </c>
      <c r="F1773" t="s">
        <v>897</v>
      </c>
      <c r="G1773" t="str">
        <f>_xlfn.XLOOKUP(Orders_Raw!B1773,Customers_Raw!A:A,Customers_Raw!E:E)</f>
        <v>Consumer</v>
      </c>
    </row>
    <row r="1774" spans="1:7">
      <c r="A1774" t="s">
        <v>2668</v>
      </c>
      <c r="B1774" t="s">
        <v>49</v>
      </c>
      <c r="C1774" s="19">
        <v>45712</v>
      </c>
      <c r="D1774" t="s">
        <v>892</v>
      </c>
      <c r="E1774" t="s">
        <v>885</v>
      </c>
      <c r="F1774" t="s">
        <v>897</v>
      </c>
      <c r="G1774" t="str">
        <f>_xlfn.XLOOKUP(Orders_Raw!B1774,Customers_Raw!A:A,Customers_Raw!E:E)</f>
        <v>Corporate</v>
      </c>
    </row>
    <row r="1775" spans="1:7">
      <c r="A1775" t="s">
        <v>2669</v>
      </c>
      <c r="B1775" t="s">
        <v>138</v>
      </c>
      <c r="C1775" s="19">
        <v>45980</v>
      </c>
      <c r="D1775" t="s">
        <v>892</v>
      </c>
      <c r="E1775" t="s">
        <v>885</v>
      </c>
      <c r="F1775" t="s">
        <v>890</v>
      </c>
      <c r="G1775" t="str">
        <f>_xlfn.XLOOKUP(Orders_Raw!B1775,Customers_Raw!A:A,Customers_Raw!E:E)</f>
        <v>Consumer</v>
      </c>
    </row>
    <row r="1776" spans="1:7">
      <c r="A1776" t="s">
        <v>2670</v>
      </c>
      <c r="B1776" t="s">
        <v>443</v>
      </c>
      <c r="C1776" s="19">
        <v>45660</v>
      </c>
      <c r="D1776" t="s">
        <v>884</v>
      </c>
      <c r="E1776" t="s">
        <v>895</v>
      </c>
      <c r="F1776" t="s">
        <v>897</v>
      </c>
      <c r="G1776" t="str">
        <f>_xlfn.XLOOKUP(Orders_Raw!B1776,Customers_Raw!A:A,Customers_Raw!E:E)</f>
        <v>Corporate</v>
      </c>
    </row>
    <row r="1777" spans="1:7">
      <c r="A1777" t="s">
        <v>2671</v>
      </c>
      <c r="B1777" t="s">
        <v>725</v>
      </c>
      <c r="C1777" s="19">
        <v>45683</v>
      </c>
      <c r="D1777" t="s">
        <v>892</v>
      </c>
      <c r="E1777" t="s">
        <v>895</v>
      </c>
      <c r="F1777" t="s">
        <v>897</v>
      </c>
      <c r="G1777" t="str">
        <f>_xlfn.XLOOKUP(Orders_Raw!B1777,Customers_Raw!A:A,Customers_Raw!E:E)</f>
        <v>Consumer</v>
      </c>
    </row>
    <row r="1778" spans="1:7">
      <c r="A1778" t="s">
        <v>2672</v>
      </c>
      <c r="B1778" t="s">
        <v>607</v>
      </c>
      <c r="C1778" s="19">
        <v>45970</v>
      </c>
      <c r="D1778" t="s">
        <v>884</v>
      </c>
      <c r="E1778" t="s">
        <v>893</v>
      </c>
      <c r="F1778" t="s">
        <v>902</v>
      </c>
      <c r="G1778" t="str">
        <f>_xlfn.XLOOKUP(Orders_Raw!B1778,Customers_Raw!A:A,Customers_Raw!E:E)</f>
        <v>Consumer</v>
      </c>
    </row>
    <row r="1779" spans="1:7">
      <c r="A1779" t="s">
        <v>2673</v>
      </c>
      <c r="B1779" t="s">
        <v>789</v>
      </c>
      <c r="C1779" s="19">
        <v>45783</v>
      </c>
      <c r="D1779" t="s">
        <v>899</v>
      </c>
      <c r="E1779" t="s">
        <v>885</v>
      </c>
      <c r="F1779" t="s">
        <v>890</v>
      </c>
      <c r="G1779" t="str">
        <f>_xlfn.XLOOKUP(Orders_Raw!B1779,Customers_Raw!A:A,Customers_Raw!E:E)</f>
        <v>Corporate</v>
      </c>
    </row>
    <row r="1780" spans="1:7">
      <c r="A1780" t="s">
        <v>2674</v>
      </c>
      <c r="B1780" t="s">
        <v>185</v>
      </c>
      <c r="C1780" s="19">
        <v>45710</v>
      </c>
      <c r="D1780" t="s">
        <v>892</v>
      </c>
      <c r="E1780" t="s">
        <v>885</v>
      </c>
      <c r="F1780" t="s">
        <v>897</v>
      </c>
      <c r="G1780" t="str">
        <f>_xlfn.XLOOKUP(Orders_Raw!B1780,Customers_Raw!A:A,Customers_Raw!E:E)</f>
        <v>Consumer</v>
      </c>
    </row>
    <row r="1781" spans="1:7">
      <c r="A1781" t="s">
        <v>2675</v>
      </c>
      <c r="B1781" t="s">
        <v>326</v>
      </c>
      <c r="C1781" s="19">
        <v>45855</v>
      </c>
      <c r="D1781" t="s">
        <v>899</v>
      </c>
      <c r="E1781" t="s">
        <v>893</v>
      </c>
      <c r="F1781" t="s">
        <v>902</v>
      </c>
      <c r="G1781" t="str">
        <f>_xlfn.XLOOKUP(Orders_Raw!B1781,Customers_Raw!A:A,Customers_Raw!E:E)</f>
        <v>Corporate</v>
      </c>
    </row>
    <row r="1782" spans="1:7">
      <c r="A1782" t="s">
        <v>2676</v>
      </c>
      <c r="B1782" t="s">
        <v>159</v>
      </c>
      <c r="C1782" s="19">
        <v>45956</v>
      </c>
      <c r="D1782" t="s">
        <v>892</v>
      </c>
      <c r="E1782" t="s">
        <v>885</v>
      </c>
      <c r="F1782" t="s">
        <v>888</v>
      </c>
      <c r="G1782" t="str">
        <f>_xlfn.XLOOKUP(Orders_Raw!B1782,Customers_Raw!A:A,Customers_Raw!E:E)</f>
        <v>Consumer</v>
      </c>
    </row>
    <row r="1783" spans="1:7">
      <c r="A1783" t="s">
        <v>2677</v>
      </c>
      <c r="B1783" t="s">
        <v>640</v>
      </c>
      <c r="C1783" s="19">
        <v>45845</v>
      </c>
      <c r="D1783" t="s">
        <v>892</v>
      </c>
      <c r="E1783" t="s">
        <v>885</v>
      </c>
      <c r="F1783" t="s">
        <v>888</v>
      </c>
      <c r="G1783" t="str">
        <f>_xlfn.XLOOKUP(Orders_Raw!B1783,Customers_Raw!A:A,Customers_Raw!E:E)</f>
        <v>Consumer</v>
      </c>
    </row>
    <row r="1784" spans="1:7">
      <c r="A1784" t="s">
        <v>2678</v>
      </c>
      <c r="B1784" t="s">
        <v>150</v>
      </c>
      <c r="C1784" s="19">
        <v>45843</v>
      </c>
      <c r="D1784" t="s">
        <v>892</v>
      </c>
      <c r="E1784" t="s">
        <v>885</v>
      </c>
      <c r="F1784" t="s">
        <v>890</v>
      </c>
      <c r="G1784" t="str">
        <f>_xlfn.XLOOKUP(Orders_Raw!B1784,Customers_Raw!A:A,Customers_Raw!E:E)</f>
        <v>Corporate</v>
      </c>
    </row>
    <row r="1785" spans="1:7">
      <c r="A1785" t="s">
        <v>2679</v>
      </c>
      <c r="B1785" t="s">
        <v>334</v>
      </c>
      <c r="C1785" s="19">
        <v>45962</v>
      </c>
      <c r="D1785" t="s">
        <v>892</v>
      </c>
      <c r="E1785" t="s">
        <v>893</v>
      </c>
      <c r="F1785" t="s">
        <v>902</v>
      </c>
      <c r="G1785" t="str">
        <f>_xlfn.XLOOKUP(Orders_Raw!B1785,Customers_Raw!A:A,Customers_Raw!E:E)</f>
        <v>Consumer</v>
      </c>
    </row>
    <row r="1786" spans="1:7">
      <c r="A1786" t="s">
        <v>2680</v>
      </c>
      <c r="B1786" t="s">
        <v>245</v>
      </c>
      <c r="C1786" s="19">
        <v>45955</v>
      </c>
      <c r="D1786" t="s">
        <v>884</v>
      </c>
      <c r="E1786" t="s">
        <v>885</v>
      </c>
      <c r="F1786" t="s">
        <v>888</v>
      </c>
      <c r="G1786" t="str">
        <f>_xlfn.XLOOKUP(Orders_Raw!B1786,Customers_Raw!A:A,Customers_Raw!E:E)</f>
        <v>Corporate</v>
      </c>
    </row>
    <row r="1787" spans="1:7">
      <c r="A1787" t="s">
        <v>2681</v>
      </c>
      <c r="B1787" t="s">
        <v>615</v>
      </c>
      <c r="C1787" s="19">
        <v>45861</v>
      </c>
      <c r="D1787" t="s">
        <v>892</v>
      </c>
      <c r="E1787" t="s">
        <v>893</v>
      </c>
      <c r="F1787" t="s">
        <v>902</v>
      </c>
      <c r="G1787" t="str">
        <f>_xlfn.XLOOKUP(Orders_Raw!B1787,Customers_Raw!A:A,Customers_Raw!E:E)</f>
        <v>Small Business</v>
      </c>
    </row>
    <row r="1788" spans="1:7">
      <c r="A1788" t="s">
        <v>2682</v>
      </c>
      <c r="B1788" t="s">
        <v>500</v>
      </c>
      <c r="C1788" s="19">
        <v>45668</v>
      </c>
      <c r="D1788" t="s">
        <v>892</v>
      </c>
      <c r="E1788" t="s">
        <v>893</v>
      </c>
      <c r="F1788" t="s">
        <v>886</v>
      </c>
      <c r="G1788" t="str">
        <f>_xlfn.XLOOKUP(Orders_Raw!B1788,Customers_Raw!A:A,Customers_Raw!E:E)</f>
        <v>Corporate</v>
      </c>
    </row>
    <row r="1789" spans="1:7">
      <c r="A1789" t="s">
        <v>2683</v>
      </c>
      <c r="B1789" t="s">
        <v>358</v>
      </c>
      <c r="C1789" s="19">
        <v>46016</v>
      </c>
      <c r="D1789" t="s">
        <v>892</v>
      </c>
      <c r="E1789" t="s">
        <v>893</v>
      </c>
      <c r="F1789" t="s">
        <v>888</v>
      </c>
      <c r="G1789" t="str">
        <f>_xlfn.XLOOKUP(Orders_Raw!B1789,Customers_Raw!A:A,Customers_Raw!E:E)</f>
        <v>Consumer</v>
      </c>
    </row>
    <row r="1790" spans="1:7">
      <c r="A1790" t="s">
        <v>2684</v>
      </c>
      <c r="B1790" t="s">
        <v>408</v>
      </c>
      <c r="C1790" s="19">
        <v>46011</v>
      </c>
      <c r="D1790" t="s">
        <v>892</v>
      </c>
      <c r="E1790" t="s">
        <v>885</v>
      </c>
      <c r="F1790" t="s">
        <v>897</v>
      </c>
      <c r="G1790" t="str">
        <f>_xlfn.XLOOKUP(Orders_Raw!B1790,Customers_Raw!A:A,Customers_Raw!E:E)</f>
        <v>Corporate</v>
      </c>
    </row>
    <row r="1791" spans="1:7">
      <c r="A1791" t="s">
        <v>2685</v>
      </c>
      <c r="B1791" t="s">
        <v>680</v>
      </c>
      <c r="C1791" s="19">
        <v>45803</v>
      </c>
      <c r="D1791" t="s">
        <v>892</v>
      </c>
      <c r="E1791" t="s">
        <v>885</v>
      </c>
      <c r="F1791" t="s">
        <v>890</v>
      </c>
      <c r="G1791" t="str">
        <f>_xlfn.XLOOKUP(Orders_Raw!B1791,Customers_Raw!A:A,Customers_Raw!E:E)</f>
        <v>Corporate</v>
      </c>
    </row>
    <row r="1792" spans="1:7">
      <c r="A1792" t="s">
        <v>2686</v>
      </c>
      <c r="B1792" t="s">
        <v>687</v>
      </c>
      <c r="C1792" s="19">
        <v>45742</v>
      </c>
      <c r="D1792" t="s">
        <v>884</v>
      </c>
      <c r="E1792" t="s">
        <v>893</v>
      </c>
      <c r="F1792" t="s">
        <v>890</v>
      </c>
      <c r="G1792" t="str">
        <f>_xlfn.XLOOKUP(Orders_Raw!B1792,Customers_Raw!A:A,Customers_Raw!E:E)</f>
        <v>Corporate</v>
      </c>
    </row>
    <row r="1793" spans="1:7">
      <c r="A1793" t="s">
        <v>2687</v>
      </c>
      <c r="B1793" t="s">
        <v>720</v>
      </c>
      <c r="C1793" s="19">
        <v>45757</v>
      </c>
      <c r="D1793" t="s">
        <v>892</v>
      </c>
      <c r="E1793" t="s">
        <v>895</v>
      </c>
      <c r="F1793" t="s">
        <v>897</v>
      </c>
      <c r="G1793" t="str">
        <f>_xlfn.XLOOKUP(Orders_Raw!B1793,Customers_Raw!A:A,Customers_Raw!E:E)</f>
        <v>Consumer</v>
      </c>
    </row>
    <row r="1794" spans="1:7">
      <c r="A1794" t="s">
        <v>2688</v>
      </c>
      <c r="B1794" t="s">
        <v>59</v>
      </c>
      <c r="C1794" s="19">
        <v>45761</v>
      </c>
      <c r="D1794" t="s">
        <v>892</v>
      </c>
      <c r="E1794" t="s">
        <v>893</v>
      </c>
      <c r="F1794" t="s">
        <v>897</v>
      </c>
      <c r="G1794" t="str">
        <f>_xlfn.XLOOKUP(Orders_Raw!B1794,Customers_Raw!A:A,Customers_Raw!E:E)</f>
        <v>Consumer</v>
      </c>
    </row>
    <row r="1795" spans="1:7">
      <c r="A1795" t="s">
        <v>2689</v>
      </c>
      <c r="B1795" t="s">
        <v>140</v>
      </c>
      <c r="C1795" s="19">
        <v>45703</v>
      </c>
      <c r="D1795" t="s">
        <v>892</v>
      </c>
      <c r="E1795" t="s">
        <v>895</v>
      </c>
      <c r="F1795" t="s">
        <v>888</v>
      </c>
      <c r="G1795" t="str">
        <f>_xlfn.XLOOKUP(Orders_Raw!B1795,Customers_Raw!A:A,Customers_Raw!E:E)</f>
        <v>Corporate</v>
      </c>
    </row>
    <row r="1796" spans="1:7">
      <c r="A1796" t="s">
        <v>2690</v>
      </c>
      <c r="B1796" t="s">
        <v>313</v>
      </c>
      <c r="C1796" s="19">
        <v>45701</v>
      </c>
      <c r="D1796" t="s">
        <v>892</v>
      </c>
      <c r="E1796" t="s">
        <v>893</v>
      </c>
      <c r="F1796" t="s">
        <v>886</v>
      </c>
      <c r="G1796" t="str">
        <f>_xlfn.XLOOKUP(Orders_Raw!B1796,Customers_Raw!A:A,Customers_Raw!E:E)</f>
        <v>Small Business</v>
      </c>
    </row>
    <row r="1797" spans="1:7">
      <c r="A1797" t="s">
        <v>2691</v>
      </c>
      <c r="B1797" t="s">
        <v>69</v>
      </c>
      <c r="C1797" s="19">
        <v>45935</v>
      </c>
      <c r="D1797" t="s">
        <v>892</v>
      </c>
      <c r="E1797" t="s">
        <v>893</v>
      </c>
      <c r="F1797" t="s">
        <v>890</v>
      </c>
      <c r="G1797" t="str">
        <f>_xlfn.XLOOKUP(Orders_Raw!B1797,Customers_Raw!A:A,Customers_Raw!E:E)</f>
        <v>Consumer</v>
      </c>
    </row>
    <row r="1798" spans="1:7">
      <c r="A1798" t="s">
        <v>2692</v>
      </c>
      <c r="B1798" t="s">
        <v>524</v>
      </c>
      <c r="C1798" s="19">
        <v>45838</v>
      </c>
      <c r="D1798" t="s">
        <v>884</v>
      </c>
      <c r="E1798" t="s">
        <v>885</v>
      </c>
      <c r="F1798" t="s">
        <v>888</v>
      </c>
      <c r="G1798" t="str">
        <f>_xlfn.XLOOKUP(Orders_Raw!B1798,Customers_Raw!A:A,Customers_Raw!E:E)</f>
        <v>Consumer</v>
      </c>
    </row>
    <row r="1799" spans="1:7">
      <c r="A1799" t="s">
        <v>2693</v>
      </c>
      <c r="B1799" t="s">
        <v>488</v>
      </c>
      <c r="C1799" s="19">
        <v>45844</v>
      </c>
      <c r="D1799" t="s">
        <v>892</v>
      </c>
      <c r="E1799" t="s">
        <v>885</v>
      </c>
      <c r="F1799" t="s">
        <v>888</v>
      </c>
      <c r="G1799" t="str">
        <f>_xlfn.XLOOKUP(Orders_Raw!B1799,Customers_Raw!A:A,Customers_Raw!E:E)</f>
        <v>Corporate</v>
      </c>
    </row>
    <row r="1800" spans="1:7">
      <c r="A1800" t="s">
        <v>2694</v>
      </c>
      <c r="B1800" t="s">
        <v>483</v>
      </c>
      <c r="C1800" s="19">
        <v>45771</v>
      </c>
      <c r="D1800" t="s">
        <v>892</v>
      </c>
      <c r="E1800" t="s">
        <v>893</v>
      </c>
      <c r="F1800" t="s">
        <v>888</v>
      </c>
      <c r="G1800" t="str">
        <f>_xlfn.XLOOKUP(Orders_Raw!B1800,Customers_Raw!A:A,Customers_Raw!E:E)</f>
        <v>Corporate</v>
      </c>
    </row>
    <row r="1801" spans="1:7">
      <c r="A1801" t="s">
        <v>2695</v>
      </c>
      <c r="B1801" t="s">
        <v>312</v>
      </c>
      <c r="C1801" s="19">
        <v>45912</v>
      </c>
      <c r="D1801" t="s">
        <v>892</v>
      </c>
      <c r="E1801" t="s">
        <v>885</v>
      </c>
      <c r="F1801" t="s">
        <v>902</v>
      </c>
      <c r="G1801" t="str">
        <f>_xlfn.XLOOKUP(Orders_Raw!B1801,Customers_Raw!A:A,Customers_Raw!E:E)</f>
        <v>Consumer</v>
      </c>
    </row>
    <row r="1802" spans="1:7">
      <c r="A1802" t="s">
        <v>2696</v>
      </c>
      <c r="B1802" t="s">
        <v>402</v>
      </c>
      <c r="C1802" s="19">
        <v>45687</v>
      </c>
      <c r="D1802" t="s">
        <v>892</v>
      </c>
      <c r="E1802" t="s">
        <v>893</v>
      </c>
      <c r="F1802" t="s">
        <v>897</v>
      </c>
      <c r="G1802" t="str">
        <f>_xlfn.XLOOKUP(Orders_Raw!B1802,Customers_Raw!A:A,Customers_Raw!E:E)</f>
        <v>Corporate</v>
      </c>
    </row>
    <row r="1803" spans="1:7">
      <c r="A1803" t="s">
        <v>2697</v>
      </c>
      <c r="B1803" t="s">
        <v>282</v>
      </c>
      <c r="C1803" s="19">
        <v>45921</v>
      </c>
      <c r="D1803" t="s">
        <v>892</v>
      </c>
      <c r="E1803" t="s">
        <v>885</v>
      </c>
      <c r="F1803" t="s">
        <v>888</v>
      </c>
      <c r="G1803" t="str">
        <f>_xlfn.XLOOKUP(Orders_Raw!B1803,Customers_Raw!A:A,Customers_Raw!E:E)</f>
        <v>Corporate</v>
      </c>
    </row>
    <row r="1804" spans="1:7">
      <c r="A1804" t="s">
        <v>2698</v>
      </c>
      <c r="B1804" t="s">
        <v>75</v>
      </c>
      <c r="C1804" s="19">
        <v>45755</v>
      </c>
      <c r="D1804" t="s">
        <v>892</v>
      </c>
      <c r="E1804" t="s">
        <v>893</v>
      </c>
      <c r="F1804" t="s">
        <v>888</v>
      </c>
      <c r="G1804" t="str">
        <f>_xlfn.XLOOKUP(Orders_Raw!B1804,Customers_Raw!A:A,Customers_Raw!E:E)</f>
        <v>Consumer</v>
      </c>
    </row>
    <row r="1805" spans="1:7">
      <c r="A1805" t="s">
        <v>2699</v>
      </c>
      <c r="B1805" t="s">
        <v>104</v>
      </c>
      <c r="C1805" s="19">
        <v>45970</v>
      </c>
      <c r="D1805" t="s">
        <v>892</v>
      </c>
      <c r="E1805" t="s">
        <v>893</v>
      </c>
      <c r="F1805" t="s">
        <v>890</v>
      </c>
      <c r="G1805" t="str">
        <f>_xlfn.XLOOKUP(Orders_Raw!B1805,Customers_Raw!A:A,Customers_Raw!E:E)</f>
        <v>Consumer</v>
      </c>
    </row>
    <row r="1806" spans="1:7">
      <c r="A1806" t="s">
        <v>2700</v>
      </c>
      <c r="B1806" t="s">
        <v>731</v>
      </c>
      <c r="C1806" s="19">
        <v>45986</v>
      </c>
      <c r="D1806" t="s">
        <v>884</v>
      </c>
      <c r="E1806" t="s">
        <v>893</v>
      </c>
      <c r="F1806" t="s">
        <v>888</v>
      </c>
      <c r="G1806" t="str">
        <f>_xlfn.XLOOKUP(Orders_Raw!B1806,Customers_Raw!A:A,Customers_Raw!E:E)</f>
        <v>Consumer</v>
      </c>
    </row>
    <row r="1807" spans="1:7">
      <c r="A1807" t="s">
        <v>2701</v>
      </c>
      <c r="B1807" t="s">
        <v>83</v>
      </c>
      <c r="C1807" s="19">
        <v>45772</v>
      </c>
      <c r="D1807" t="s">
        <v>892</v>
      </c>
      <c r="E1807" t="s">
        <v>895</v>
      </c>
      <c r="F1807" t="s">
        <v>897</v>
      </c>
      <c r="G1807" t="str">
        <f>_xlfn.XLOOKUP(Orders_Raw!B1807,Customers_Raw!A:A,Customers_Raw!E:E)</f>
        <v>Consumer</v>
      </c>
    </row>
    <row r="1808" spans="1:7">
      <c r="A1808" t="s">
        <v>2702</v>
      </c>
      <c r="B1808" t="s">
        <v>673</v>
      </c>
      <c r="C1808" s="19">
        <v>45933</v>
      </c>
      <c r="D1808" t="s">
        <v>892</v>
      </c>
      <c r="E1808" t="s">
        <v>885</v>
      </c>
      <c r="F1808" t="s">
        <v>902</v>
      </c>
      <c r="G1808" t="str">
        <f>_xlfn.XLOOKUP(Orders_Raw!B1808,Customers_Raw!A:A,Customers_Raw!E:E)</f>
        <v>Consumer</v>
      </c>
    </row>
    <row r="1809" spans="1:7">
      <c r="A1809" t="s">
        <v>2703</v>
      </c>
      <c r="B1809" t="s">
        <v>397</v>
      </c>
      <c r="C1809" s="19">
        <v>45938</v>
      </c>
      <c r="D1809" t="s">
        <v>892</v>
      </c>
      <c r="E1809" t="s">
        <v>885</v>
      </c>
      <c r="F1809" t="s">
        <v>886</v>
      </c>
      <c r="G1809" t="str">
        <f>_xlfn.XLOOKUP(Orders_Raw!B1809,Customers_Raw!A:A,Customers_Raw!E:E)</f>
        <v>Consumer</v>
      </c>
    </row>
    <row r="1810" spans="1:7">
      <c r="A1810" t="s">
        <v>2704</v>
      </c>
      <c r="B1810" t="s">
        <v>804</v>
      </c>
      <c r="C1810" s="19">
        <v>45932</v>
      </c>
      <c r="D1810" t="s">
        <v>892</v>
      </c>
      <c r="E1810" t="s">
        <v>885</v>
      </c>
      <c r="F1810" t="s">
        <v>888</v>
      </c>
      <c r="G1810" t="str">
        <f>_xlfn.XLOOKUP(Orders_Raw!B1810,Customers_Raw!A:A,Customers_Raw!E:E)</f>
        <v>Small Business</v>
      </c>
    </row>
    <row r="1811" spans="1:7">
      <c r="A1811" t="s">
        <v>2705</v>
      </c>
      <c r="B1811" t="s">
        <v>596</v>
      </c>
      <c r="C1811" s="19">
        <v>45918</v>
      </c>
      <c r="D1811" t="s">
        <v>909</v>
      </c>
      <c r="E1811" t="s">
        <v>895</v>
      </c>
      <c r="F1811" t="s">
        <v>888</v>
      </c>
      <c r="G1811" t="str">
        <f>_xlfn.XLOOKUP(Orders_Raw!B1811,Customers_Raw!A:A,Customers_Raw!E:E)</f>
        <v>Consumer</v>
      </c>
    </row>
    <row r="1812" spans="1:7">
      <c r="A1812" t="s">
        <v>2706</v>
      </c>
      <c r="B1812" t="s">
        <v>822</v>
      </c>
      <c r="C1812" s="19">
        <v>45988</v>
      </c>
      <c r="D1812" t="s">
        <v>892</v>
      </c>
      <c r="E1812" t="s">
        <v>893</v>
      </c>
      <c r="F1812" t="s">
        <v>890</v>
      </c>
      <c r="G1812" t="str">
        <f>_xlfn.XLOOKUP(Orders_Raw!B1812,Customers_Raw!A:A,Customers_Raw!E:E)</f>
        <v>Consumer</v>
      </c>
    </row>
    <row r="1813" spans="1:7">
      <c r="A1813" t="s">
        <v>2707</v>
      </c>
      <c r="B1813" t="s">
        <v>858</v>
      </c>
      <c r="C1813" s="19">
        <v>45864</v>
      </c>
      <c r="D1813" t="s">
        <v>892</v>
      </c>
      <c r="E1813" t="s">
        <v>893</v>
      </c>
      <c r="F1813" t="s">
        <v>890</v>
      </c>
      <c r="G1813" t="str">
        <f>_xlfn.XLOOKUP(Orders_Raw!B1813,Customers_Raw!A:A,Customers_Raw!E:E)</f>
        <v>Consumer</v>
      </c>
    </row>
    <row r="1814" spans="1:7">
      <c r="A1814" t="s">
        <v>2708</v>
      </c>
      <c r="B1814" t="s">
        <v>230</v>
      </c>
      <c r="C1814" s="19">
        <v>45985</v>
      </c>
      <c r="D1814" t="s">
        <v>892</v>
      </c>
      <c r="E1814" t="s">
        <v>885</v>
      </c>
      <c r="F1814" t="s">
        <v>888</v>
      </c>
      <c r="G1814" t="str">
        <f>_xlfn.XLOOKUP(Orders_Raw!B1814,Customers_Raw!A:A,Customers_Raw!E:E)</f>
        <v>Consumer</v>
      </c>
    </row>
    <row r="1815" spans="1:7">
      <c r="A1815" t="s">
        <v>2709</v>
      </c>
      <c r="B1815" t="s">
        <v>425</v>
      </c>
      <c r="C1815" s="19">
        <v>45868</v>
      </c>
      <c r="D1815" t="s">
        <v>884</v>
      </c>
      <c r="E1815" t="s">
        <v>893</v>
      </c>
      <c r="F1815" t="s">
        <v>888</v>
      </c>
      <c r="G1815" t="str">
        <f>_xlfn.XLOOKUP(Orders_Raw!B1815,Customers_Raw!A:A,Customers_Raw!E:E)</f>
        <v>Consumer</v>
      </c>
    </row>
    <row r="1816" spans="1:7">
      <c r="A1816" t="s">
        <v>2710</v>
      </c>
      <c r="B1816" t="s">
        <v>556</v>
      </c>
      <c r="C1816" s="19">
        <v>45872</v>
      </c>
      <c r="D1816" t="s">
        <v>892</v>
      </c>
      <c r="E1816" t="s">
        <v>885</v>
      </c>
      <c r="F1816" t="s">
        <v>890</v>
      </c>
      <c r="G1816" t="str">
        <f>_xlfn.XLOOKUP(Orders_Raw!B1816,Customers_Raw!A:A,Customers_Raw!E:E)</f>
        <v>Corporate</v>
      </c>
    </row>
    <row r="1817" spans="1:7">
      <c r="A1817" t="s">
        <v>2711</v>
      </c>
      <c r="B1817" t="s">
        <v>693</v>
      </c>
      <c r="C1817" s="19">
        <v>45697</v>
      </c>
      <c r="D1817" t="s">
        <v>892</v>
      </c>
      <c r="E1817" t="s">
        <v>893</v>
      </c>
      <c r="F1817" t="s">
        <v>897</v>
      </c>
      <c r="G1817" t="str">
        <f>_xlfn.XLOOKUP(Orders_Raw!B1817,Customers_Raw!A:A,Customers_Raw!E:E)</f>
        <v>Small Business</v>
      </c>
    </row>
    <row r="1818" spans="1:7">
      <c r="A1818" t="s">
        <v>2712</v>
      </c>
      <c r="B1818" t="s">
        <v>286</v>
      </c>
      <c r="C1818" s="19">
        <v>45683</v>
      </c>
      <c r="D1818" t="s">
        <v>892</v>
      </c>
      <c r="E1818" t="s">
        <v>895</v>
      </c>
      <c r="F1818" t="s">
        <v>897</v>
      </c>
      <c r="G1818" t="str">
        <f>_xlfn.XLOOKUP(Orders_Raw!B1818,Customers_Raw!A:A,Customers_Raw!E:E)</f>
        <v>Consumer</v>
      </c>
    </row>
    <row r="1819" spans="1:7">
      <c r="A1819" t="s">
        <v>2713</v>
      </c>
      <c r="B1819" t="s">
        <v>30</v>
      </c>
      <c r="C1819" s="19">
        <v>45684</v>
      </c>
      <c r="D1819" t="s">
        <v>892</v>
      </c>
      <c r="E1819" t="s">
        <v>893</v>
      </c>
      <c r="F1819" t="s">
        <v>890</v>
      </c>
      <c r="G1819" t="str">
        <f>_xlfn.XLOOKUP(Orders_Raw!B1819,Customers_Raw!A:A,Customers_Raw!E:E)</f>
        <v>Consumer</v>
      </c>
    </row>
    <row r="1820" spans="1:7">
      <c r="A1820" t="s">
        <v>2714</v>
      </c>
      <c r="B1820" t="s">
        <v>493</v>
      </c>
      <c r="C1820" s="19">
        <v>45847</v>
      </c>
      <c r="D1820" t="s">
        <v>892</v>
      </c>
      <c r="E1820" t="s">
        <v>893</v>
      </c>
      <c r="F1820" t="s">
        <v>886</v>
      </c>
      <c r="G1820" t="str">
        <f>_xlfn.XLOOKUP(Orders_Raw!B1820,Customers_Raw!A:A,Customers_Raw!E:E)</f>
        <v>Consumer</v>
      </c>
    </row>
    <row r="1821" spans="1:7">
      <c r="A1821" t="s">
        <v>2715</v>
      </c>
      <c r="B1821" t="s">
        <v>624</v>
      </c>
      <c r="C1821" s="19">
        <v>45740</v>
      </c>
      <c r="D1821" t="s">
        <v>892</v>
      </c>
      <c r="E1821" t="s">
        <v>893</v>
      </c>
      <c r="F1821" t="s">
        <v>890</v>
      </c>
      <c r="G1821" t="str">
        <f>_xlfn.XLOOKUP(Orders_Raw!B1821,Customers_Raw!A:A,Customers_Raw!E:E)</f>
        <v>Consumer</v>
      </c>
    </row>
    <row r="1822" spans="1:7">
      <c r="A1822" t="s">
        <v>2716</v>
      </c>
      <c r="B1822" t="s">
        <v>114</v>
      </c>
      <c r="C1822" s="19">
        <v>45827</v>
      </c>
      <c r="D1822" t="s">
        <v>909</v>
      </c>
      <c r="E1822" t="s">
        <v>893</v>
      </c>
      <c r="F1822" t="s">
        <v>888</v>
      </c>
      <c r="G1822" t="str">
        <f>_xlfn.XLOOKUP(Orders_Raw!B1822,Customers_Raw!A:A,Customers_Raw!E:E)</f>
        <v>Corporate</v>
      </c>
    </row>
    <row r="1823" spans="1:7">
      <c r="A1823" t="s">
        <v>2717</v>
      </c>
      <c r="B1823" t="s">
        <v>786</v>
      </c>
      <c r="C1823" s="19">
        <v>45824</v>
      </c>
      <c r="D1823" t="s">
        <v>892</v>
      </c>
      <c r="E1823" t="s">
        <v>885</v>
      </c>
      <c r="F1823" t="s">
        <v>886</v>
      </c>
      <c r="G1823" t="str">
        <f>_xlfn.XLOOKUP(Orders_Raw!B1823,Customers_Raw!A:A,Customers_Raw!E:E)</f>
        <v>Consumer</v>
      </c>
    </row>
    <row r="1824" spans="1:7">
      <c r="A1824" t="s">
        <v>2718</v>
      </c>
      <c r="B1824" t="s">
        <v>864</v>
      </c>
      <c r="C1824" s="19">
        <v>45845</v>
      </c>
      <c r="D1824" t="s">
        <v>892</v>
      </c>
      <c r="E1824" t="s">
        <v>893</v>
      </c>
      <c r="F1824" t="s">
        <v>888</v>
      </c>
      <c r="G1824" t="str">
        <f>_xlfn.XLOOKUP(Orders_Raw!B1824,Customers_Raw!A:A,Customers_Raw!E:E)</f>
        <v>Corporate</v>
      </c>
    </row>
    <row r="1825" spans="1:7">
      <c r="A1825" t="s">
        <v>2719</v>
      </c>
      <c r="B1825" t="s">
        <v>477</v>
      </c>
      <c r="C1825" s="19">
        <v>45826</v>
      </c>
      <c r="D1825" t="s">
        <v>884</v>
      </c>
      <c r="E1825" t="s">
        <v>885</v>
      </c>
      <c r="F1825" t="s">
        <v>902</v>
      </c>
      <c r="G1825" t="str">
        <f>_xlfn.XLOOKUP(Orders_Raw!B1825,Customers_Raw!A:A,Customers_Raw!E:E)</f>
        <v>Consumer</v>
      </c>
    </row>
    <row r="1826" spans="1:7">
      <c r="A1826" t="s">
        <v>2720</v>
      </c>
      <c r="B1826" t="s">
        <v>510</v>
      </c>
      <c r="C1826" s="19">
        <v>45946</v>
      </c>
      <c r="D1826" t="s">
        <v>892</v>
      </c>
      <c r="E1826" t="s">
        <v>885</v>
      </c>
      <c r="F1826" t="s">
        <v>890</v>
      </c>
      <c r="G1826" t="str">
        <f>_xlfn.XLOOKUP(Orders_Raw!B1826,Customers_Raw!A:A,Customers_Raw!E:E)</f>
        <v>Consumer</v>
      </c>
    </row>
    <row r="1827" spans="1:7">
      <c r="A1827" t="s">
        <v>2721</v>
      </c>
      <c r="B1827" t="s">
        <v>866</v>
      </c>
      <c r="C1827" s="19">
        <v>45886</v>
      </c>
      <c r="D1827" t="s">
        <v>899</v>
      </c>
      <c r="E1827" t="s">
        <v>885</v>
      </c>
      <c r="F1827" t="s">
        <v>897</v>
      </c>
      <c r="G1827" t="str">
        <f>_xlfn.XLOOKUP(Orders_Raw!B1827,Customers_Raw!A:A,Customers_Raw!E:E)</f>
        <v>Corporate</v>
      </c>
    </row>
    <row r="1828" spans="1:7">
      <c r="A1828" t="s">
        <v>2722</v>
      </c>
      <c r="B1828" t="s">
        <v>264</v>
      </c>
      <c r="C1828" s="19">
        <v>45754</v>
      </c>
      <c r="D1828" t="s">
        <v>892</v>
      </c>
      <c r="E1828" t="s">
        <v>893</v>
      </c>
      <c r="F1828" t="s">
        <v>897</v>
      </c>
      <c r="G1828" t="str">
        <f>_xlfn.XLOOKUP(Orders_Raw!B1828,Customers_Raw!A:A,Customers_Raw!E:E)</f>
        <v>Consumer</v>
      </c>
    </row>
    <row r="1829" spans="1:7">
      <c r="A1829" t="s">
        <v>2723</v>
      </c>
      <c r="B1829" t="s">
        <v>856</v>
      </c>
      <c r="C1829" s="19">
        <v>45673</v>
      </c>
      <c r="D1829" t="s">
        <v>892</v>
      </c>
      <c r="E1829" t="s">
        <v>885</v>
      </c>
      <c r="F1829" t="s">
        <v>897</v>
      </c>
      <c r="G1829" t="str">
        <f>_xlfn.XLOOKUP(Orders_Raw!B1829,Customers_Raw!A:A,Customers_Raw!E:E)</f>
        <v>Consumer</v>
      </c>
    </row>
    <row r="1830" spans="1:7">
      <c r="A1830" t="s">
        <v>2724</v>
      </c>
      <c r="B1830" t="s">
        <v>284</v>
      </c>
      <c r="C1830" s="19">
        <v>45936</v>
      </c>
      <c r="D1830" t="s">
        <v>892</v>
      </c>
      <c r="E1830" t="s">
        <v>893</v>
      </c>
      <c r="F1830" t="s">
        <v>886</v>
      </c>
      <c r="G1830" t="str">
        <f>_xlfn.XLOOKUP(Orders_Raw!B1830,Customers_Raw!A:A,Customers_Raw!E:E)</f>
        <v>Small Business</v>
      </c>
    </row>
    <row r="1831" spans="1:7">
      <c r="A1831" t="s">
        <v>2725</v>
      </c>
      <c r="B1831" t="s">
        <v>754</v>
      </c>
      <c r="C1831" s="19">
        <v>45792</v>
      </c>
      <c r="D1831" t="s">
        <v>892</v>
      </c>
      <c r="E1831" t="s">
        <v>885</v>
      </c>
      <c r="F1831" t="s">
        <v>897</v>
      </c>
      <c r="G1831" t="str">
        <f>_xlfn.XLOOKUP(Orders_Raw!B1831,Customers_Raw!A:A,Customers_Raw!E:E)</f>
        <v>Consumer</v>
      </c>
    </row>
    <row r="1832" spans="1:7">
      <c r="A1832" t="s">
        <v>2726</v>
      </c>
      <c r="B1832" t="s">
        <v>738</v>
      </c>
      <c r="C1832" s="19">
        <v>45683</v>
      </c>
      <c r="D1832" t="s">
        <v>892</v>
      </c>
      <c r="E1832" t="s">
        <v>885</v>
      </c>
      <c r="F1832" t="s">
        <v>886</v>
      </c>
      <c r="G1832" t="str">
        <f>_xlfn.XLOOKUP(Orders_Raw!B1832,Customers_Raw!A:A,Customers_Raw!E:E)</f>
        <v>Small Business</v>
      </c>
    </row>
    <row r="1833" spans="1:7">
      <c r="A1833" t="s">
        <v>2727</v>
      </c>
      <c r="B1833" t="s">
        <v>305</v>
      </c>
      <c r="C1833" s="19">
        <v>46009</v>
      </c>
      <c r="D1833" t="s">
        <v>909</v>
      </c>
      <c r="E1833" t="s">
        <v>893</v>
      </c>
      <c r="F1833" t="s">
        <v>890</v>
      </c>
      <c r="G1833" t="str">
        <f>_xlfn.XLOOKUP(Orders_Raw!B1833,Customers_Raw!A:A,Customers_Raw!E:E)</f>
        <v>Corporate</v>
      </c>
    </row>
    <row r="1834" spans="1:7">
      <c r="A1834" t="s">
        <v>2728</v>
      </c>
      <c r="B1834" t="s">
        <v>620</v>
      </c>
      <c r="C1834" s="19">
        <v>45669</v>
      </c>
      <c r="D1834" t="s">
        <v>899</v>
      </c>
      <c r="E1834" t="s">
        <v>885</v>
      </c>
      <c r="F1834" t="s">
        <v>888</v>
      </c>
      <c r="G1834" t="str">
        <f>_xlfn.XLOOKUP(Orders_Raw!B1834,Customers_Raw!A:A,Customers_Raw!E:E)</f>
        <v>Corporate</v>
      </c>
    </row>
    <row r="1835" spans="1:7">
      <c r="A1835" t="s">
        <v>2729</v>
      </c>
      <c r="B1835" t="s">
        <v>311</v>
      </c>
      <c r="C1835" s="19">
        <v>45729</v>
      </c>
      <c r="D1835" t="s">
        <v>892</v>
      </c>
      <c r="E1835" t="s">
        <v>893</v>
      </c>
      <c r="F1835" t="s">
        <v>897</v>
      </c>
      <c r="G1835" t="str">
        <f>_xlfn.XLOOKUP(Orders_Raw!B1835,Customers_Raw!A:A,Customers_Raw!E:E)</f>
        <v>Consumer</v>
      </c>
    </row>
    <row r="1836" spans="1:7">
      <c r="A1836" t="s">
        <v>2730</v>
      </c>
      <c r="B1836" t="s">
        <v>693</v>
      </c>
      <c r="C1836" s="19">
        <v>45790</v>
      </c>
      <c r="D1836" t="s">
        <v>892</v>
      </c>
      <c r="E1836" t="s">
        <v>893</v>
      </c>
      <c r="F1836" t="s">
        <v>897</v>
      </c>
      <c r="G1836" t="str">
        <f>_xlfn.XLOOKUP(Orders_Raw!B1836,Customers_Raw!A:A,Customers_Raw!E:E)</f>
        <v>Small Business</v>
      </c>
    </row>
    <row r="1837" spans="1:7">
      <c r="A1837" t="s">
        <v>2731</v>
      </c>
      <c r="B1837" t="s">
        <v>349</v>
      </c>
      <c r="C1837" s="19">
        <v>45763</v>
      </c>
      <c r="D1837" t="s">
        <v>892</v>
      </c>
      <c r="E1837" t="s">
        <v>895</v>
      </c>
      <c r="F1837" t="s">
        <v>902</v>
      </c>
      <c r="G1837" t="str">
        <f>_xlfn.XLOOKUP(Orders_Raw!B1837,Customers_Raw!A:A,Customers_Raw!E:E)</f>
        <v>Consumer</v>
      </c>
    </row>
    <row r="1838" spans="1:7">
      <c r="A1838" t="s">
        <v>2732</v>
      </c>
      <c r="B1838" t="s">
        <v>658</v>
      </c>
      <c r="C1838" s="19">
        <v>45877</v>
      </c>
      <c r="D1838" t="s">
        <v>884</v>
      </c>
      <c r="E1838" t="s">
        <v>893</v>
      </c>
      <c r="F1838" t="s">
        <v>890</v>
      </c>
      <c r="G1838" t="str">
        <f>_xlfn.XLOOKUP(Orders_Raw!B1838,Customers_Raw!A:A,Customers_Raw!E:E)</f>
        <v>Corporate</v>
      </c>
    </row>
    <row r="1839" spans="1:7">
      <c r="A1839" t="s">
        <v>2733</v>
      </c>
      <c r="B1839" t="s">
        <v>561</v>
      </c>
      <c r="C1839" s="19">
        <v>45834</v>
      </c>
      <c r="D1839" t="s">
        <v>892</v>
      </c>
      <c r="E1839" t="s">
        <v>885</v>
      </c>
      <c r="F1839" t="s">
        <v>888</v>
      </c>
      <c r="G1839" t="str">
        <f>_xlfn.XLOOKUP(Orders_Raw!B1839,Customers_Raw!A:A,Customers_Raw!E:E)</f>
        <v>Small Business</v>
      </c>
    </row>
    <row r="1840" spans="1:7">
      <c r="A1840" t="s">
        <v>2734</v>
      </c>
      <c r="B1840" t="s">
        <v>336</v>
      </c>
      <c r="C1840" s="19">
        <v>45939</v>
      </c>
      <c r="D1840" t="s">
        <v>892</v>
      </c>
      <c r="E1840" t="s">
        <v>885</v>
      </c>
      <c r="F1840" t="s">
        <v>897</v>
      </c>
      <c r="G1840" t="str">
        <f>_xlfn.XLOOKUP(Orders_Raw!B1840,Customers_Raw!A:A,Customers_Raw!E:E)</f>
        <v>Small Business</v>
      </c>
    </row>
    <row r="1841" spans="1:7">
      <c r="A1841" t="s">
        <v>2735</v>
      </c>
      <c r="B1841" t="s">
        <v>493</v>
      </c>
      <c r="C1841" s="19">
        <v>45790</v>
      </c>
      <c r="D1841" t="s">
        <v>892</v>
      </c>
      <c r="E1841" t="s">
        <v>885</v>
      </c>
      <c r="F1841" t="s">
        <v>902</v>
      </c>
      <c r="G1841" t="str">
        <f>_xlfn.XLOOKUP(Orders_Raw!B1841,Customers_Raw!A:A,Customers_Raw!E:E)</f>
        <v>Consumer</v>
      </c>
    </row>
    <row r="1842" spans="1:7">
      <c r="A1842" t="s">
        <v>2736</v>
      </c>
      <c r="B1842" t="s">
        <v>345</v>
      </c>
      <c r="C1842" s="19">
        <v>45679</v>
      </c>
      <c r="D1842" t="s">
        <v>892</v>
      </c>
      <c r="E1842" t="s">
        <v>895</v>
      </c>
      <c r="F1842" t="s">
        <v>902</v>
      </c>
      <c r="G1842" t="str">
        <f>_xlfn.XLOOKUP(Orders_Raw!B1842,Customers_Raw!A:A,Customers_Raw!E:E)</f>
        <v>Consumer</v>
      </c>
    </row>
    <row r="1843" spans="1:7">
      <c r="A1843" t="s">
        <v>2737</v>
      </c>
      <c r="B1843" t="s">
        <v>269</v>
      </c>
      <c r="C1843" s="19">
        <v>45926</v>
      </c>
      <c r="D1843" t="s">
        <v>899</v>
      </c>
      <c r="E1843" t="s">
        <v>885</v>
      </c>
      <c r="F1843" t="s">
        <v>888</v>
      </c>
      <c r="G1843" t="str">
        <f>_xlfn.XLOOKUP(Orders_Raw!B1843,Customers_Raw!A:A,Customers_Raw!E:E)</f>
        <v>Consumer</v>
      </c>
    </row>
    <row r="1844" spans="1:7">
      <c r="A1844" t="s">
        <v>2738</v>
      </c>
      <c r="B1844" t="s">
        <v>256</v>
      </c>
      <c r="C1844" s="19">
        <v>45818</v>
      </c>
      <c r="D1844" t="s">
        <v>892</v>
      </c>
      <c r="E1844" t="s">
        <v>885</v>
      </c>
      <c r="F1844" t="s">
        <v>890</v>
      </c>
      <c r="G1844" t="str">
        <f>_xlfn.XLOOKUP(Orders_Raw!B1844,Customers_Raw!A:A,Customers_Raw!E:E)</f>
        <v>Corporate</v>
      </c>
    </row>
    <row r="1845" spans="1:7">
      <c r="A1845" t="s">
        <v>2739</v>
      </c>
      <c r="B1845" t="s">
        <v>356</v>
      </c>
      <c r="C1845" s="19">
        <v>45764</v>
      </c>
      <c r="D1845" t="s">
        <v>892</v>
      </c>
      <c r="E1845" t="s">
        <v>885</v>
      </c>
      <c r="F1845" t="s">
        <v>888</v>
      </c>
      <c r="G1845" t="str">
        <f>_xlfn.XLOOKUP(Orders_Raw!B1845,Customers_Raw!A:A,Customers_Raw!E:E)</f>
        <v>Corporate</v>
      </c>
    </row>
    <row r="1846" spans="1:7">
      <c r="A1846" t="s">
        <v>2740</v>
      </c>
      <c r="B1846" t="s">
        <v>530</v>
      </c>
      <c r="C1846" s="19">
        <v>45936</v>
      </c>
      <c r="D1846" t="s">
        <v>892</v>
      </c>
      <c r="E1846" t="s">
        <v>895</v>
      </c>
      <c r="F1846" t="s">
        <v>888</v>
      </c>
      <c r="G1846" t="str">
        <f>_xlfn.XLOOKUP(Orders_Raw!B1846,Customers_Raw!A:A,Customers_Raw!E:E)</f>
        <v>Corporate</v>
      </c>
    </row>
    <row r="1847" spans="1:7">
      <c r="A1847" t="s">
        <v>2741</v>
      </c>
      <c r="B1847" t="s">
        <v>279</v>
      </c>
      <c r="C1847" s="19">
        <v>46010</v>
      </c>
      <c r="D1847" t="s">
        <v>892</v>
      </c>
      <c r="E1847" t="s">
        <v>885</v>
      </c>
      <c r="F1847" t="s">
        <v>902</v>
      </c>
      <c r="G1847" t="str">
        <f>_xlfn.XLOOKUP(Orders_Raw!B1847,Customers_Raw!A:A,Customers_Raw!E:E)</f>
        <v>Corporate</v>
      </c>
    </row>
    <row r="1848" spans="1:7">
      <c r="A1848" t="s">
        <v>2742</v>
      </c>
      <c r="B1848" t="s">
        <v>47</v>
      </c>
      <c r="C1848" s="19">
        <v>45892</v>
      </c>
      <c r="D1848" t="s">
        <v>892</v>
      </c>
      <c r="E1848" t="s">
        <v>895</v>
      </c>
      <c r="F1848" t="s">
        <v>888</v>
      </c>
      <c r="G1848" t="str">
        <f>_xlfn.XLOOKUP(Orders_Raw!B1848,Customers_Raw!A:A,Customers_Raw!E:E)</f>
        <v>Corporate</v>
      </c>
    </row>
    <row r="1849" spans="1:7">
      <c r="A1849" t="s">
        <v>2743</v>
      </c>
      <c r="B1849" t="s">
        <v>514</v>
      </c>
      <c r="C1849" s="19">
        <v>45675</v>
      </c>
      <c r="D1849" t="s">
        <v>892</v>
      </c>
      <c r="E1849" t="s">
        <v>885</v>
      </c>
      <c r="F1849" t="s">
        <v>888</v>
      </c>
      <c r="G1849" t="str">
        <f>_xlfn.XLOOKUP(Orders_Raw!B1849,Customers_Raw!A:A,Customers_Raw!E:E)</f>
        <v>Consumer</v>
      </c>
    </row>
    <row r="1850" spans="1:7">
      <c r="A1850" t="s">
        <v>2744</v>
      </c>
      <c r="B1850" t="s">
        <v>668</v>
      </c>
      <c r="C1850" s="19">
        <v>45899</v>
      </c>
      <c r="D1850" t="s">
        <v>892</v>
      </c>
      <c r="E1850" t="s">
        <v>885</v>
      </c>
      <c r="F1850" t="s">
        <v>888</v>
      </c>
      <c r="G1850" t="str">
        <f>_xlfn.XLOOKUP(Orders_Raw!B1850,Customers_Raw!A:A,Customers_Raw!E:E)</f>
        <v>Consumer</v>
      </c>
    </row>
    <row r="1851" spans="1:7">
      <c r="A1851" t="s">
        <v>2745</v>
      </c>
      <c r="B1851" t="s">
        <v>434</v>
      </c>
      <c r="C1851" s="19">
        <v>45774</v>
      </c>
      <c r="D1851" t="s">
        <v>892</v>
      </c>
      <c r="E1851" t="s">
        <v>885</v>
      </c>
      <c r="F1851" t="s">
        <v>888</v>
      </c>
      <c r="G1851" t="str">
        <f>_xlfn.XLOOKUP(Orders_Raw!B1851,Customers_Raw!A:A,Customers_Raw!E:E)</f>
        <v>Consumer</v>
      </c>
    </row>
    <row r="1852" spans="1:7">
      <c r="A1852" t="s">
        <v>2746</v>
      </c>
      <c r="B1852" t="s">
        <v>214</v>
      </c>
      <c r="C1852" s="19">
        <v>45943</v>
      </c>
      <c r="D1852" t="s">
        <v>892</v>
      </c>
      <c r="E1852" t="s">
        <v>895</v>
      </c>
      <c r="F1852" t="s">
        <v>886</v>
      </c>
      <c r="G1852" t="str">
        <f>_xlfn.XLOOKUP(Orders_Raw!B1852,Customers_Raw!A:A,Customers_Raw!E:E)</f>
        <v>Consumer</v>
      </c>
    </row>
    <row r="1853" spans="1:7">
      <c r="A1853" t="s">
        <v>2747</v>
      </c>
      <c r="B1853" t="s">
        <v>181</v>
      </c>
      <c r="C1853" s="19">
        <v>45939</v>
      </c>
      <c r="D1853" t="s">
        <v>892</v>
      </c>
      <c r="E1853" t="s">
        <v>895</v>
      </c>
      <c r="F1853" t="s">
        <v>890</v>
      </c>
      <c r="G1853" t="str">
        <f>_xlfn.XLOOKUP(Orders_Raw!B1853,Customers_Raw!A:A,Customers_Raw!E:E)</f>
        <v>Consumer</v>
      </c>
    </row>
    <row r="1854" spans="1:7">
      <c r="A1854" t="s">
        <v>2748</v>
      </c>
      <c r="B1854" t="s">
        <v>255</v>
      </c>
      <c r="C1854" s="19">
        <v>45801</v>
      </c>
      <c r="D1854" t="s">
        <v>892</v>
      </c>
      <c r="E1854" t="s">
        <v>885</v>
      </c>
      <c r="F1854" t="s">
        <v>888</v>
      </c>
      <c r="G1854" t="str">
        <f>_xlfn.XLOOKUP(Orders_Raw!B1854,Customers_Raw!A:A,Customers_Raw!E:E)</f>
        <v>Consumer</v>
      </c>
    </row>
    <row r="1855" spans="1:7">
      <c r="A1855" t="s">
        <v>2749</v>
      </c>
      <c r="B1855" t="s">
        <v>563</v>
      </c>
      <c r="C1855" s="19">
        <v>45862</v>
      </c>
      <c r="D1855" t="s">
        <v>892</v>
      </c>
      <c r="E1855" t="s">
        <v>885</v>
      </c>
      <c r="F1855" t="s">
        <v>902</v>
      </c>
      <c r="G1855" t="str">
        <f>_xlfn.XLOOKUP(Orders_Raw!B1855,Customers_Raw!A:A,Customers_Raw!E:E)</f>
        <v>Corporate</v>
      </c>
    </row>
    <row r="1856" spans="1:7">
      <c r="A1856" t="s">
        <v>2750</v>
      </c>
      <c r="B1856" t="s">
        <v>15</v>
      </c>
      <c r="C1856" s="19">
        <v>45696</v>
      </c>
      <c r="D1856" t="s">
        <v>892</v>
      </c>
      <c r="E1856" t="s">
        <v>893</v>
      </c>
      <c r="F1856" t="s">
        <v>890</v>
      </c>
      <c r="G1856" t="str">
        <f>_xlfn.XLOOKUP(Orders_Raw!B1856,Customers_Raw!A:A,Customers_Raw!E:E)</f>
        <v>Consumer</v>
      </c>
    </row>
    <row r="1857" spans="1:7">
      <c r="A1857" t="s">
        <v>2751</v>
      </c>
      <c r="B1857" t="s">
        <v>546</v>
      </c>
      <c r="C1857" s="19">
        <v>45811</v>
      </c>
      <c r="D1857" t="s">
        <v>892</v>
      </c>
      <c r="E1857" t="s">
        <v>885</v>
      </c>
      <c r="F1857" t="s">
        <v>886</v>
      </c>
      <c r="G1857" t="str">
        <f>_xlfn.XLOOKUP(Orders_Raw!B1857,Customers_Raw!A:A,Customers_Raw!E:E)</f>
        <v>Consumer</v>
      </c>
    </row>
    <row r="1858" spans="1:7">
      <c r="A1858" t="s">
        <v>2752</v>
      </c>
      <c r="B1858" t="s">
        <v>653</v>
      </c>
      <c r="C1858" s="19">
        <v>45833</v>
      </c>
      <c r="D1858" t="s">
        <v>892</v>
      </c>
      <c r="E1858" t="s">
        <v>885</v>
      </c>
      <c r="F1858" t="s">
        <v>888</v>
      </c>
      <c r="G1858" t="str">
        <f>_xlfn.XLOOKUP(Orders_Raw!B1858,Customers_Raw!A:A,Customers_Raw!E:E)</f>
        <v>Consumer</v>
      </c>
    </row>
    <row r="1859" spans="1:7">
      <c r="A1859" t="s">
        <v>2753</v>
      </c>
      <c r="B1859" t="s">
        <v>519</v>
      </c>
      <c r="C1859" s="19">
        <v>45898</v>
      </c>
      <c r="D1859" t="s">
        <v>892</v>
      </c>
      <c r="E1859" t="s">
        <v>885</v>
      </c>
      <c r="F1859" t="s">
        <v>897</v>
      </c>
      <c r="G1859" t="str">
        <f>_xlfn.XLOOKUP(Orders_Raw!B1859,Customers_Raw!A:A,Customers_Raw!E:E)</f>
        <v>Corporate</v>
      </c>
    </row>
    <row r="1860" spans="1:7">
      <c r="A1860" t="s">
        <v>2754</v>
      </c>
      <c r="B1860" t="s">
        <v>404</v>
      </c>
      <c r="C1860" s="19">
        <v>45791</v>
      </c>
      <c r="D1860" t="s">
        <v>909</v>
      </c>
      <c r="E1860" t="s">
        <v>885</v>
      </c>
      <c r="F1860" t="s">
        <v>890</v>
      </c>
      <c r="G1860" t="str">
        <f>_xlfn.XLOOKUP(Orders_Raw!B1860,Customers_Raw!A:A,Customers_Raw!E:E)</f>
        <v>Consumer</v>
      </c>
    </row>
    <row r="1861" spans="1:7">
      <c r="A1861" t="s">
        <v>2755</v>
      </c>
      <c r="B1861" t="s">
        <v>574</v>
      </c>
      <c r="C1861" s="19">
        <v>45703</v>
      </c>
      <c r="D1861" t="s">
        <v>892</v>
      </c>
      <c r="E1861" t="s">
        <v>885</v>
      </c>
      <c r="F1861" t="s">
        <v>888</v>
      </c>
      <c r="G1861" t="str">
        <f>_xlfn.XLOOKUP(Orders_Raw!B1861,Customers_Raw!A:A,Customers_Raw!E:E)</f>
        <v>Consumer</v>
      </c>
    </row>
    <row r="1862" spans="1:7">
      <c r="A1862" t="s">
        <v>2756</v>
      </c>
      <c r="B1862" t="s">
        <v>538</v>
      </c>
      <c r="C1862" s="19">
        <v>45707</v>
      </c>
      <c r="D1862" t="s">
        <v>892</v>
      </c>
      <c r="E1862" t="s">
        <v>885</v>
      </c>
      <c r="F1862" t="s">
        <v>888</v>
      </c>
      <c r="G1862" t="str">
        <f>_xlfn.XLOOKUP(Orders_Raw!B1862,Customers_Raw!A:A,Customers_Raw!E:E)</f>
        <v>Consumer</v>
      </c>
    </row>
    <row r="1863" spans="1:7">
      <c r="A1863" t="s">
        <v>2757</v>
      </c>
      <c r="B1863" t="s">
        <v>831</v>
      </c>
      <c r="C1863" s="19">
        <v>45823</v>
      </c>
      <c r="D1863" t="s">
        <v>892</v>
      </c>
      <c r="E1863" t="s">
        <v>885</v>
      </c>
      <c r="F1863" t="s">
        <v>890</v>
      </c>
      <c r="G1863" t="str">
        <f>_xlfn.XLOOKUP(Orders_Raw!B1863,Customers_Raw!A:A,Customers_Raw!E:E)</f>
        <v>Consumer</v>
      </c>
    </row>
    <row r="1864" spans="1:7">
      <c r="A1864" t="s">
        <v>2758</v>
      </c>
      <c r="B1864" t="s">
        <v>336</v>
      </c>
      <c r="C1864" s="19">
        <v>45763</v>
      </c>
      <c r="D1864" t="s">
        <v>892</v>
      </c>
      <c r="E1864" t="s">
        <v>895</v>
      </c>
      <c r="F1864" t="s">
        <v>888</v>
      </c>
      <c r="G1864" t="str">
        <f>_xlfn.XLOOKUP(Orders_Raw!B1864,Customers_Raw!A:A,Customers_Raw!E:E)</f>
        <v>Small Business</v>
      </c>
    </row>
    <row r="1865" spans="1:7">
      <c r="A1865" t="s">
        <v>2759</v>
      </c>
      <c r="B1865" t="s">
        <v>622</v>
      </c>
      <c r="C1865" s="19">
        <v>45873</v>
      </c>
      <c r="D1865" t="s">
        <v>909</v>
      </c>
      <c r="E1865" t="s">
        <v>885</v>
      </c>
      <c r="F1865" t="s">
        <v>890</v>
      </c>
      <c r="G1865" t="str">
        <f>_xlfn.XLOOKUP(Orders_Raw!B1865,Customers_Raw!A:A,Customers_Raw!E:E)</f>
        <v>Consumer</v>
      </c>
    </row>
    <row r="1866" spans="1:7">
      <c r="A1866" t="s">
        <v>2760</v>
      </c>
      <c r="B1866" t="s">
        <v>215</v>
      </c>
      <c r="C1866" s="19">
        <v>45803</v>
      </c>
      <c r="D1866" t="s">
        <v>892</v>
      </c>
      <c r="E1866" t="s">
        <v>893</v>
      </c>
      <c r="F1866" t="s">
        <v>897</v>
      </c>
      <c r="G1866" t="str">
        <f>_xlfn.XLOOKUP(Orders_Raw!B1866,Customers_Raw!A:A,Customers_Raw!E:E)</f>
        <v>Consumer</v>
      </c>
    </row>
    <row r="1867" spans="1:7">
      <c r="A1867" t="s">
        <v>2761</v>
      </c>
      <c r="B1867" t="s">
        <v>801</v>
      </c>
      <c r="C1867" s="19">
        <v>45729</v>
      </c>
      <c r="D1867" t="s">
        <v>884</v>
      </c>
      <c r="E1867" t="s">
        <v>885</v>
      </c>
      <c r="F1867" t="s">
        <v>902</v>
      </c>
      <c r="G1867" t="str">
        <f>_xlfn.XLOOKUP(Orders_Raw!B1867,Customers_Raw!A:A,Customers_Raw!E:E)</f>
        <v>Consumer</v>
      </c>
    </row>
    <row r="1868" spans="1:7">
      <c r="A1868" t="s">
        <v>2762</v>
      </c>
      <c r="B1868" t="s">
        <v>653</v>
      </c>
      <c r="C1868" s="19">
        <v>45987</v>
      </c>
      <c r="D1868" t="s">
        <v>884</v>
      </c>
      <c r="E1868" t="s">
        <v>893</v>
      </c>
      <c r="F1868" t="s">
        <v>890</v>
      </c>
      <c r="G1868" t="str">
        <f>_xlfn.XLOOKUP(Orders_Raw!B1868,Customers_Raw!A:A,Customers_Raw!E:E)</f>
        <v>Consumer</v>
      </c>
    </row>
    <row r="1869" spans="1:7">
      <c r="A1869" t="s">
        <v>2763</v>
      </c>
      <c r="B1869" t="s">
        <v>505</v>
      </c>
      <c r="C1869" s="19">
        <v>45930</v>
      </c>
      <c r="D1869" t="s">
        <v>899</v>
      </c>
      <c r="E1869" t="s">
        <v>885</v>
      </c>
      <c r="F1869" t="s">
        <v>890</v>
      </c>
      <c r="G1869" t="str">
        <f>_xlfn.XLOOKUP(Orders_Raw!B1869,Customers_Raw!A:A,Customers_Raw!E:E)</f>
        <v>Corporate</v>
      </c>
    </row>
    <row r="1870" spans="1:7">
      <c r="A1870" t="s">
        <v>2764</v>
      </c>
      <c r="B1870" t="s">
        <v>320</v>
      </c>
      <c r="C1870" s="19">
        <v>45904</v>
      </c>
      <c r="D1870" t="s">
        <v>909</v>
      </c>
      <c r="E1870" t="s">
        <v>893</v>
      </c>
      <c r="F1870" t="s">
        <v>886</v>
      </c>
      <c r="G1870" t="str">
        <f>_xlfn.XLOOKUP(Orders_Raw!B1870,Customers_Raw!A:A,Customers_Raw!E:E)</f>
        <v>Consumer</v>
      </c>
    </row>
    <row r="1871" spans="1:7">
      <c r="A1871" t="s">
        <v>2765</v>
      </c>
      <c r="B1871" t="s">
        <v>552</v>
      </c>
      <c r="C1871" s="19">
        <v>45843</v>
      </c>
      <c r="D1871" t="s">
        <v>909</v>
      </c>
      <c r="E1871" t="s">
        <v>885</v>
      </c>
      <c r="F1871" t="s">
        <v>897</v>
      </c>
      <c r="G1871" t="str">
        <f>_xlfn.XLOOKUP(Orders_Raw!B1871,Customers_Raw!A:A,Customers_Raw!E:E)</f>
        <v>Corporate</v>
      </c>
    </row>
    <row r="1872" spans="1:7">
      <c r="A1872" t="s">
        <v>2766</v>
      </c>
      <c r="B1872" t="s">
        <v>757</v>
      </c>
      <c r="C1872" s="19">
        <v>45727</v>
      </c>
      <c r="D1872" t="s">
        <v>892</v>
      </c>
      <c r="E1872" t="s">
        <v>895</v>
      </c>
      <c r="F1872" t="s">
        <v>890</v>
      </c>
      <c r="G1872" t="str">
        <f>_xlfn.XLOOKUP(Orders_Raw!B1872,Customers_Raw!A:A,Customers_Raw!E:E)</f>
        <v>Consumer</v>
      </c>
    </row>
    <row r="1873" spans="1:7">
      <c r="A1873" t="s">
        <v>2767</v>
      </c>
      <c r="B1873" t="s">
        <v>358</v>
      </c>
      <c r="C1873" s="19">
        <v>45807</v>
      </c>
      <c r="D1873" t="s">
        <v>892</v>
      </c>
      <c r="E1873" t="s">
        <v>885</v>
      </c>
      <c r="F1873" t="s">
        <v>888</v>
      </c>
      <c r="G1873" t="str">
        <f>_xlfn.XLOOKUP(Orders_Raw!B1873,Customers_Raw!A:A,Customers_Raw!E:E)</f>
        <v>Consumer</v>
      </c>
    </row>
    <row r="1874" spans="1:7">
      <c r="A1874" t="s">
        <v>2768</v>
      </c>
      <c r="B1874" t="s">
        <v>36</v>
      </c>
      <c r="C1874" s="19">
        <v>45903</v>
      </c>
      <c r="D1874" t="s">
        <v>892</v>
      </c>
      <c r="E1874" t="s">
        <v>885</v>
      </c>
      <c r="F1874" t="s">
        <v>890</v>
      </c>
      <c r="G1874" t="str">
        <f>_xlfn.XLOOKUP(Orders_Raw!B1874,Customers_Raw!A:A,Customers_Raw!E:E)</f>
        <v>Consumer</v>
      </c>
    </row>
    <row r="1875" spans="1:7">
      <c r="A1875" t="s">
        <v>2769</v>
      </c>
      <c r="B1875" t="s">
        <v>358</v>
      </c>
      <c r="C1875" s="19">
        <v>45919</v>
      </c>
      <c r="D1875" t="s">
        <v>892</v>
      </c>
      <c r="E1875" t="s">
        <v>895</v>
      </c>
      <c r="F1875" t="s">
        <v>890</v>
      </c>
      <c r="G1875" t="str">
        <f>_xlfn.XLOOKUP(Orders_Raw!B1875,Customers_Raw!A:A,Customers_Raw!E:E)</f>
        <v>Consumer</v>
      </c>
    </row>
    <row r="1876" spans="1:7">
      <c r="A1876" t="s">
        <v>2770</v>
      </c>
      <c r="B1876" t="s">
        <v>754</v>
      </c>
      <c r="C1876" s="19">
        <v>45683</v>
      </c>
      <c r="D1876" t="s">
        <v>899</v>
      </c>
      <c r="E1876" t="s">
        <v>893</v>
      </c>
      <c r="F1876" t="s">
        <v>902</v>
      </c>
      <c r="G1876" t="str">
        <f>_xlfn.XLOOKUP(Orders_Raw!B1876,Customers_Raw!A:A,Customers_Raw!E:E)</f>
        <v>Consumer</v>
      </c>
    </row>
    <row r="1877" spans="1:7">
      <c r="A1877" t="s">
        <v>2771</v>
      </c>
      <c r="B1877" t="s">
        <v>337</v>
      </c>
      <c r="C1877" s="19">
        <v>45797</v>
      </c>
      <c r="D1877" t="s">
        <v>892</v>
      </c>
      <c r="E1877" t="s">
        <v>885</v>
      </c>
      <c r="F1877" t="s">
        <v>886</v>
      </c>
      <c r="G1877" t="str">
        <f>_xlfn.XLOOKUP(Orders_Raw!B1877,Customers_Raw!A:A,Customers_Raw!E:E)</f>
        <v>Small Business</v>
      </c>
    </row>
    <row r="1878" spans="1:7">
      <c r="A1878" t="s">
        <v>2772</v>
      </c>
      <c r="B1878" t="s">
        <v>530</v>
      </c>
      <c r="C1878" s="19">
        <v>45756</v>
      </c>
      <c r="D1878" t="s">
        <v>909</v>
      </c>
      <c r="E1878" t="s">
        <v>895</v>
      </c>
      <c r="F1878" t="s">
        <v>897</v>
      </c>
      <c r="G1878" t="str">
        <f>_xlfn.XLOOKUP(Orders_Raw!B1878,Customers_Raw!A:A,Customers_Raw!E:E)</f>
        <v>Corporate</v>
      </c>
    </row>
    <row r="1879" spans="1:7">
      <c r="A1879" t="s">
        <v>2773</v>
      </c>
      <c r="B1879" t="s">
        <v>75</v>
      </c>
      <c r="C1879" s="19">
        <v>45935</v>
      </c>
      <c r="D1879" t="s">
        <v>884</v>
      </c>
      <c r="E1879" t="s">
        <v>885</v>
      </c>
      <c r="F1879" t="s">
        <v>890</v>
      </c>
      <c r="G1879" t="str">
        <f>_xlfn.XLOOKUP(Orders_Raw!B1879,Customers_Raw!A:A,Customers_Raw!E:E)</f>
        <v>Consumer</v>
      </c>
    </row>
    <row r="1880" spans="1:7">
      <c r="A1880" t="s">
        <v>2774</v>
      </c>
      <c r="B1880" t="s">
        <v>873</v>
      </c>
      <c r="C1880" s="19">
        <v>45708</v>
      </c>
      <c r="D1880" t="s">
        <v>892</v>
      </c>
      <c r="E1880" t="s">
        <v>885</v>
      </c>
      <c r="F1880" t="s">
        <v>890</v>
      </c>
      <c r="G1880" t="str">
        <f>_xlfn.XLOOKUP(Orders_Raw!B1880,Customers_Raw!A:A,Customers_Raw!E:E)</f>
        <v>Consumer</v>
      </c>
    </row>
    <row r="1881" spans="1:7">
      <c r="A1881" t="s">
        <v>2775</v>
      </c>
      <c r="B1881" t="s">
        <v>196</v>
      </c>
      <c r="C1881" s="19">
        <v>45808</v>
      </c>
      <c r="D1881" t="s">
        <v>892</v>
      </c>
      <c r="E1881" t="s">
        <v>895</v>
      </c>
      <c r="F1881" t="s">
        <v>902</v>
      </c>
      <c r="G1881" t="str">
        <f>_xlfn.XLOOKUP(Orders_Raw!B1881,Customers_Raw!A:A,Customers_Raw!E:E)</f>
        <v>Consumer</v>
      </c>
    </row>
    <row r="1882" spans="1:7">
      <c r="A1882" t="s">
        <v>2776</v>
      </c>
      <c r="B1882" t="s">
        <v>615</v>
      </c>
      <c r="C1882" s="19">
        <v>45761</v>
      </c>
      <c r="D1882" t="s">
        <v>892</v>
      </c>
      <c r="E1882" t="s">
        <v>885</v>
      </c>
      <c r="F1882" t="s">
        <v>890</v>
      </c>
      <c r="G1882" t="str">
        <f>_xlfn.XLOOKUP(Orders_Raw!B1882,Customers_Raw!A:A,Customers_Raw!E:E)</f>
        <v>Small Business</v>
      </c>
    </row>
    <row r="1883" spans="1:7">
      <c r="A1883" t="s">
        <v>2777</v>
      </c>
      <c r="B1883" t="s">
        <v>697</v>
      </c>
      <c r="C1883" s="19">
        <v>45746</v>
      </c>
      <c r="D1883" t="s">
        <v>892</v>
      </c>
      <c r="E1883" t="s">
        <v>895</v>
      </c>
      <c r="F1883" t="s">
        <v>888</v>
      </c>
      <c r="G1883" t="str">
        <f>_xlfn.XLOOKUP(Orders_Raw!B1883,Customers_Raw!A:A,Customers_Raw!E:E)</f>
        <v>Consumer</v>
      </c>
    </row>
    <row r="1884" spans="1:7">
      <c r="A1884" t="s">
        <v>2778</v>
      </c>
      <c r="B1884" t="s">
        <v>507</v>
      </c>
      <c r="C1884" s="19">
        <v>45798</v>
      </c>
      <c r="D1884" t="s">
        <v>892</v>
      </c>
      <c r="E1884" t="s">
        <v>885</v>
      </c>
      <c r="F1884" t="s">
        <v>890</v>
      </c>
      <c r="G1884" t="str">
        <f>_xlfn.XLOOKUP(Orders_Raw!B1884,Customers_Raw!A:A,Customers_Raw!E:E)</f>
        <v>Consumer</v>
      </c>
    </row>
    <row r="1885" spans="1:7">
      <c r="A1885" t="s">
        <v>2779</v>
      </c>
      <c r="B1885" t="s">
        <v>589</v>
      </c>
      <c r="C1885" s="19">
        <v>45870</v>
      </c>
      <c r="D1885" t="s">
        <v>899</v>
      </c>
      <c r="E1885" t="s">
        <v>893</v>
      </c>
      <c r="F1885" t="s">
        <v>897</v>
      </c>
      <c r="G1885" t="str">
        <f>_xlfn.XLOOKUP(Orders_Raw!B1885,Customers_Raw!A:A,Customers_Raw!E:E)</f>
        <v>Corporate</v>
      </c>
    </row>
    <row r="1886" spans="1:7">
      <c r="A1886" t="s">
        <v>2780</v>
      </c>
      <c r="B1886" t="s">
        <v>604</v>
      </c>
      <c r="C1886" s="19">
        <v>45890</v>
      </c>
      <c r="D1886" t="s">
        <v>892</v>
      </c>
      <c r="E1886" t="s">
        <v>893</v>
      </c>
      <c r="F1886" t="s">
        <v>890</v>
      </c>
      <c r="G1886" t="str">
        <f>_xlfn.XLOOKUP(Orders_Raw!B1886,Customers_Raw!A:A,Customers_Raw!E:E)</f>
        <v>Consumer</v>
      </c>
    </row>
    <row r="1887" spans="1:7">
      <c r="A1887" t="s">
        <v>2781</v>
      </c>
      <c r="B1887" t="s">
        <v>826</v>
      </c>
      <c r="C1887" s="19">
        <v>45840</v>
      </c>
      <c r="D1887" t="s">
        <v>892</v>
      </c>
      <c r="E1887" t="s">
        <v>895</v>
      </c>
      <c r="F1887" t="s">
        <v>888</v>
      </c>
      <c r="G1887" t="str">
        <f>_xlfn.XLOOKUP(Orders_Raw!B1887,Customers_Raw!A:A,Customers_Raw!E:E)</f>
        <v>Consumer</v>
      </c>
    </row>
    <row r="1888" spans="1:7">
      <c r="A1888" t="s">
        <v>2782</v>
      </c>
      <c r="B1888" t="s">
        <v>515</v>
      </c>
      <c r="C1888" s="19">
        <v>45908</v>
      </c>
      <c r="D1888" t="s">
        <v>892</v>
      </c>
      <c r="E1888" t="s">
        <v>893</v>
      </c>
      <c r="F1888" t="s">
        <v>902</v>
      </c>
      <c r="G1888" t="str">
        <f>_xlfn.XLOOKUP(Orders_Raw!B1888,Customers_Raw!A:A,Customers_Raw!E:E)</f>
        <v>Consumer</v>
      </c>
    </row>
    <row r="1889" spans="1:7">
      <c r="A1889" t="s">
        <v>2783</v>
      </c>
      <c r="B1889" t="s">
        <v>666</v>
      </c>
      <c r="C1889" s="19">
        <v>45666</v>
      </c>
      <c r="D1889" t="s">
        <v>892</v>
      </c>
      <c r="E1889" t="s">
        <v>885</v>
      </c>
      <c r="F1889" t="s">
        <v>897</v>
      </c>
      <c r="G1889" t="str">
        <f>_xlfn.XLOOKUP(Orders_Raw!B1889,Customers_Raw!A:A,Customers_Raw!E:E)</f>
        <v>Consumer</v>
      </c>
    </row>
    <row r="1890" spans="1:7">
      <c r="A1890" t="s">
        <v>2784</v>
      </c>
      <c r="B1890" t="s">
        <v>435</v>
      </c>
      <c r="C1890" s="19">
        <v>45736</v>
      </c>
      <c r="D1890" t="s">
        <v>892</v>
      </c>
      <c r="E1890" t="s">
        <v>893</v>
      </c>
      <c r="F1890" t="s">
        <v>890</v>
      </c>
      <c r="G1890" t="str">
        <f>_xlfn.XLOOKUP(Orders_Raw!B1890,Customers_Raw!A:A,Customers_Raw!E:E)</f>
        <v>Corporate</v>
      </c>
    </row>
    <row r="1891" spans="1:7">
      <c r="A1891" t="s">
        <v>2785</v>
      </c>
      <c r="B1891" t="s">
        <v>422</v>
      </c>
      <c r="C1891" s="19">
        <v>45709</v>
      </c>
      <c r="D1891" t="s">
        <v>892</v>
      </c>
      <c r="E1891" t="s">
        <v>885</v>
      </c>
      <c r="F1891" t="s">
        <v>897</v>
      </c>
      <c r="G1891" t="str">
        <f>_xlfn.XLOOKUP(Orders_Raw!B1891,Customers_Raw!A:A,Customers_Raw!E:E)</f>
        <v>Consumer</v>
      </c>
    </row>
    <row r="1892" spans="1:7">
      <c r="A1892" t="s">
        <v>2786</v>
      </c>
      <c r="B1892" t="s">
        <v>804</v>
      </c>
      <c r="C1892" s="19">
        <v>45926</v>
      </c>
      <c r="D1892" t="s">
        <v>892</v>
      </c>
      <c r="E1892" t="s">
        <v>893</v>
      </c>
      <c r="F1892" t="s">
        <v>890</v>
      </c>
      <c r="G1892" t="str">
        <f>_xlfn.XLOOKUP(Orders_Raw!B1892,Customers_Raw!A:A,Customers_Raw!E:E)</f>
        <v>Small Business</v>
      </c>
    </row>
    <row r="1893" spans="1:7">
      <c r="A1893" t="s">
        <v>2787</v>
      </c>
      <c r="B1893" t="s">
        <v>341</v>
      </c>
      <c r="C1893" s="19">
        <v>45883</v>
      </c>
      <c r="D1893" t="s">
        <v>892</v>
      </c>
      <c r="E1893" t="s">
        <v>895</v>
      </c>
      <c r="F1893" t="s">
        <v>888</v>
      </c>
      <c r="G1893" t="str">
        <f>_xlfn.XLOOKUP(Orders_Raw!B1893,Customers_Raw!A:A,Customers_Raw!E:E)</f>
        <v>Consumer</v>
      </c>
    </row>
    <row r="1894" spans="1:7">
      <c r="A1894" t="s">
        <v>2788</v>
      </c>
      <c r="B1894" t="s">
        <v>728</v>
      </c>
      <c r="C1894" s="19">
        <v>45708</v>
      </c>
      <c r="D1894" t="s">
        <v>892</v>
      </c>
      <c r="E1894" t="s">
        <v>893</v>
      </c>
      <c r="F1894" t="s">
        <v>897</v>
      </c>
      <c r="G1894" t="str">
        <f>_xlfn.XLOOKUP(Orders_Raw!B1894,Customers_Raw!A:A,Customers_Raw!E:E)</f>
        <v>Consumer</v>
      </c>
    </row>
    <row r="1895" spans="1:7">
      <c r="A1895" t="s">
        <v>2789</v>
      </c>
      <c r="B1895" t="s">
        <v>591</v>
      </c>
      <c r="C1895" s="19">
        <v>45843</v>
      </c>
      <c r="D1895" t="s">
        <v>909</v>
      </c>
      <c r="E1895" t="s">
        <v>893</v>
      </c>
      <c r="F1895" t="s">
        <v>890</v>
      </c>
      <c r="G1895" t="str">
        <f>_xlfn.XLOOKUP(Orders_Raw!B1895,Customers_Raw!A:A,Customers_Raw!E:E)</f>
        <v>Consumer</v>
      </c>
    </row>
    <row r="1896" spans="1:7">
      <c r="A1896" t="s">
        <v>2790</v>
      </c>
      <c r="B1896" t="s">
        <v>486</v>
      </c>
      <c r="C1896" s="19">
        <v>45691</v>
      </c>
      <c r="D1896" t="s">
        <v>892</v>
      </c>
      <c r="E1896" t="s">
        <v>885</v>
      </c>
      <c r="F1896" t="s">
        <v>888</v>
      </c>
      <c r="G1896" t="str">
        <f>_xlfn.XLOOKUP(Orders_Raw!B1896,Customers_Raw!A:A,Customers_Raw!E:E)</f>
        <v>Corporate</v>
      </c>
    </row>
    <row r="1897" spans="1:7">
      <c r="A1897" t="s">
        <v>2791</v>
      </c>
      <c r="B1897" t="s">
        <v>825</v>
      </c>
      <c r="C1897" s="19">
        <v>45948</v>
      </c>
      <c r="D1897" t="s">
        <v>892</v>
      </c>
      <c r="E1897" t="s">
        <v>893</v>
      </c>
      <c r="F1897" t="s">
        <v>886</v>
      </c>
      <c r="G1897" t="str">
        <f>_xlfn.XLOOKUP(Orders_Raw!B1897,Customers_Raw!A:A,Customers_Raw!E:E)</f>
        <v>Consumer</v>
      </c>
    </row>
    <row r="1898" spans="1:7">
      <c r="A1898" t="s">
        <v>2792</v>
      </c>
      <c r="B1898" t="s">
        <v>558</v>
      </c>
      <c r="C1898" s="19">
        <v>45887</v>
      </c>
      <c r="D1898" t="s">
        <v>892</v>
      </c>
      <c r="E1898" t="s">
        <v>885</v>
      </c>
      <c r="F1898" t="s">
        <v>902</v>
      </c>
      <c r="G1898" t="str">
        <f>_xlfn.XLOOKUP(Orders_Raw!B1898,Customers_Raw!A:A,Customers_Raw!E:E)</f>
        <v>Consumer</v>
      </c>
    </row>
    <row r="1899" spans="1:7">
      <c r="A1899" t="s">
        <v>2793</v>
      </c>
      <c r="B1899" t="s">
        <v>310</v>
      </c>
      <c r="C1899" s="19">
        <v>45788</v>
      </c>
      <c r="D1899" t="s">
        <v>892</v>
      </c>
      <c r="E1899" t="s">
        <v>893</v>
      </c>
      <c r="F1899" t="s">
        <v>888</v>
      </c>
      <c r="G1899" t="str">
        <f>_xlfn.XLOOKUP(Orders_Raw!B1899,Customers_Raw!A:A,Customers_Raw!E:E)</f>
        <v>Consumer</v>
      </c>
    </row>
    <row r="1900" spans="1:7">
      <c r="A1900" t="s">
        <v>2794</v>
      </c>
      <c r="B1900" t="s">
        <v>307</v>
      </c>
      <c r="C1900" s="19">
        <v>45777</v>
      </c>
      <c r="D1900" t="s">
        <v>892</v>
      </c>
      <c r="E1900" t="s">
        <v>885</v>
      </c>
      <c r="F1900" t="s">
        <v>890</v>
      </c>
      <c r="G1900" t="str">
        <f>_xlfn.XLOOKUP(Orders_Raw!B1900,Customers_Raw!A:A,Customers_Raw!E:E)</f>
        <v>Corporate</v>
      </c>
    </row>
    <row r="1901" spans="1:7">
      <c r="A1901" t="s">
        <v>2795</v>
      </c>
      <c r="B1901" t="s">
        <v>734</v>
      </c>
      <c r="C1901" s="19">
        <v>45983</v>
      </c>
      <c r="D1901" t="s">
        <v>892</v>
      </c>
      <c r="E1901" t="s">
        <v>893</v>
      </c>
      <c r="F1901" t="s">
        <v>888</v>
      </c>
      <c r="G1901" t="str">
        <f>_xlfn.XLOOKUP(Orders_Raw!B1901,Customers_Raw!A:A,Customers_Raw!E:E)</f>
        <v>Consumer</v>
      </c>
    </row>
    <row r="1902" spans="1:7">
      <c r="A1902" t="s">
        <v>2796</v>
      </c>
      <c r="B1902" t="s">
        <v>539</v>
      </c>
      <c r="C1902" s="19">
        <v>45904</v>
      </c>
      <c r="D1902" t="s">
        <v>892</v>
      </c>
      <c r="E1902" t="s">
        <v>885</v>
      </c>
      <c r="F1902" t="s">
        <v>888</v>
      </c>
      <c r="G1902" t="str">
        <f>_xlfn.XLOOKUP(Orders_Raw!B1902,Customers_Raw!A:A,Customers_Raw!E:E)</f>
        <v>Corporate</v>
      </c>
    </row>
    <row r="1903" spans="1:7">
      <c r="A1903" t="s">
        <v>2797</v>
      </c>
      <c r="B1903" t="s">
        <v>36</v>
      </c>
      <c r="C1903" s="19">
        <v>45849</v>
      </c>
      <c r="D1903" t="s">
        <v>892</v>
      </c>
      <c r="E1903" t="s">
        <v>893</v>
      </c>
      <c r="F1903" t="s">
        <v>888</v>
      </c>
      <c r="G1903" t="str">
        <f>_xlfn.XLOOKUP(Orders_Raw!B1903,Customers_Raw!A:A,Customers_Raw!E:E)</f>
        <v>Consumer</v>
      </c>
    </row>
    <row r="1904" spans="1:7">
      <c r="A1904" t="s">
        <v>2798</v>
      </c>
      <c r="B1904" t="s">
        <v>669</v>
      </c>
      <c r="C1904" s="19">
        <v>45980</v>
      </c>
      <c r="D1904" t="s">
        <v>892</v>
      </c>
      <c r="E1904" t="s">
        <v>885</v>
      </c>
      <c r="F1904" t="s">
        <v>888</v>
      </c>
      <c r="G1904" t="str">
        <f>_xlfn.XLOOKUP(Orders_Raw!B1904,Customers_Raw!A:A,Customers_Raw!E:E)</f>
        <v>Corporate</v>
      </c>
    </row>
    <row r="1905" spans="1:7">
      <c r="A1905" t="s">
        <v>2799</v>
      </c>
      <c r="B1905" t="s">
        <v>153</v>
      </c>
      <c r="C1905" s="19">
        <v>45867</v>
      </c>
      <c r="D1905" t="s">
        <v>892</v>
      </c>
      <c r="E1905" t="s">
        <v>895</v>
      </c>
      <c r="F1905" t="s">
        <v>897</v>
      </c>
      <c r="G1905" t="str">
        <f>_xlfn.XLOOKUP(Orders_Raw!B1905,Customers_Raw!A:A,Customers_Raw!E:E)</f>
        <v>Consumer</v>
      </c>
    </row>
    <row r="1906" spans="1:7">
      <c r="A1906" t="s">
        <v>2800</v>
      </c>
      <c r="B1906" t="s">
        <v>865</v>
      </c>
      <c r="C1906" s="19">
        <v>45760</v>
      </c>
      <c r="D1906" t="s">
        <v>892</v>
      </c>
      <c r="E1906" t="s">
        <v>885</v>
      </c>
      <c r="F1906" t="s">
        <v>890</v>
      </c>
      <c r="G1906" t="str">
        <f>_xlfn.XLOOKUP(Orders_Raw!B1906,Customers_Raw!A:A,Customers_Raw!E:E)</f>
        <v>Corporate</v>
      </c>
    </row>
    <row r="1907" spans="1:7">
      <c r="A1907" t="s">
        <v>2801</v>
      </c>
      <c r="B1907" t="s">
        <v>367</v>
      </c>
      <c r="C1907" s="19">
        <v>45986</v>
      </c>
      <c r="D1907" t="s">
        <v>892</v>
      </c>
      <c r="E1907" t="s">
        <v>893</v>
      </c>
      <c r="F1907" t="s">
        <v>890</v>
      </c>
      <c r="G1907" t="str">
        <f>_xlfn.XLOOKUP(Orders_Raw!B1907,Customers_Raw!A:A,Customers_Raw!E:E)</f>
        <v>Consumer</v>
      </c>
    </row>
    <row r="1908" spans="1:7">
      <c r="A1908" t="s">
        <v>2802</v>
      </c>
      <c r="B1908" t="s">
        <v>791</v>
      </c>
      <c r="C1908" s="19">
        <v>45790</v>
      </c>
      <c r="D1908" t="s">
        <v>884</v>
      </c>
      <c r="E1908" t="s">
        <v>885</v>
      </c>
      <c r="F1908" t="s">
        <v>888</v>
      </c>
      <c r="G1908" t="str">
        <f>_xlfn.XLOOKUP(Orders_Raw!B1908,Customers_Raw!A:A,Customers_Raw!E:E)</f>
        <v>Small Business</v>
      </c>
    </row>
    <row r="1909" spans="1:7">
      <c r="A1909" t="s">
        <v>2803</v>
      </c>
      <c r="B1909" t="s">
        <v>771</v>
      </c>
      <c r="C1909" s="19">
        <v>45980</v>
      </c>
      <c r="D1909" t="s">
        <v>884</v>
      </c>
      <c r="E1909" t="s">
        <v>893</v>
      </c>
      <c r="F1909" t="s">
        <v>888</v>
      </c>
      <c r="G1909" t="str">
        <f>_xlfn.XLOOKUP(Orders_Raw!B1909,Customers_Raw!A:A,Customers_Raw!E:E)</f>
        <v>Small Business</v>
      </c>
    </row>
    <row r="1910" spans="1:7">
      <c r="A1910" t="s">
        <v>2804</v>
      </c>
      <c r="B1910" t="s">
        <v>93</v>
      </c>
      <c r="C1910" s="19">
        <v>45796</v>
      </c>
      <c r="D1910" t="s">
        <v>892</v>
      </c>
      <c r="E1910" t="s">
        <v>885</v>
      </c>
      <c r="F1910" t="s">
        <v>902</v>
      </c>
      <c r="G1910" t="str">
        <f>_xlfn.XLOOKUP(Orders_Raw!B1910,Customers_Raw!A:A,Customers_Raw!E:E)</f>
        <v>Consumer</v>
      </c>
    </row>
    <row r="1911" spans="1:7">
      <c r="A1911" t="s">
        <v>2805</v>
      </c>
      <c r="B1911" t="s">
        <v>132</v>
      </c>
      <c r="C1911" s="19">
        <v>45778</v>
      </c>
      <c r="D1911" t="s">
        <v>892</v>
      </c>
      <c r="E1911" t="s">
        <v>893</v>
      </c>
      <c r="F1911" t="s">
        <v>888</v>
      </c>
      <c r="G1911" t="str">
        <f>_xlfn.XLOOKUP(Orders_Raw!B1911,Customers_Raw!A:A,Customers_Raw!E:E)</f>
        <v>Small Business</v>
      </c>
    </row>
    <row r="1912" spans="1:7">
      <c r="A1912" t="s">
        <v>2806</v>
      </c>
      <c r="B1912" t="s">
        <v>853</v>
      </c>
      <c r="C1912" s="19">
        <v>45751</v>
      </c>
      <c r="D1912" t="s">
        <v>892</v>
      </c>
      <c r="E1912" t="s">
        <v>885</v>
      </c>
      <c r="F1912" t="s">
        <v>902</v>
      </c>
      <c r="G1912" t="str">
        <f>_xlfn.XLOOKUP(Orders_Raw!B1912,Customers_Raw!A:A,Customers_Raw!E:E)</f>
        <v>Corporate</v>
      </c>
    </row>
    <row r="1913" spans="1:7">
      <c r="A1913" t="s">
        <v>2807</v>
      </c>
      <c r="B1913" t="s">
        <v>538</v>
      </c>
      <c r="C1913" s="19">
        <v>45786</v>
      </c>
      <c r="D1913" t="s">
        <v>899</v>
      </c>
      <c r="E1913" t="s">
        <v>893</v>
      </c>
      <c r="F1913" t="s">
        <v>902</v>
      </c>
      <c r="G1913" t="str">
        <f>_xlfn.XLOOKUP(Orders_Raw!B1913,Customers_Raw!A:A,Customers_Raw!E:E)</f>
        <v>Consumer</v>
      </c>
    </row>
    <row r="1914" spans="1:7">
      <c r="A1914" t="s">
        <v>2808</v>
      </c>
      <c r="B1914" t="s">
        <v>685</v>
      </c>
      <c r="C1914" s="19">
        <v>45748</v>
      </c>
      <c r="D1914" t="s">
        <v>892</v>
      </c>
      <c r="E1914" t="s">
        <v>885</v>
      </c>
      <c r="F1914" t="s">
        <v>886</v>
      </c>
      <c r="G1914" t="str">
        <f>_xlfn.XLOOKUP(Orders_Raw!B1914,Customers_Raw!A:A,Customers_Raw!E:E)</f>
        <v>Consumer</v>
      </c>
    </row>
    <row r="1915" spans="1:7">
      <c r="A1915" t="s">
        <v>2809</v>
      </c>
      <c r="B1915" t="s">
        <v>650</v>
      </c>
      <c r="C1915" s="19">
        <v>45749</v>
      </c>
      <c r="D1915" t="s">
        <v>892</v>
      </c>
      <c r="E1915" t="s">
        <v>885</v>
      </c>
      <c r="F1915" t="s">
        <v>890</v>
      </c>
      <c r="G1915" t="str">
        <f>_xlfn.XLOOKUP(Orders_Raw!B1915,Customers_Raw!A:A,Customers_Raw!E:E)</f>
        <v>Consumer</v>
      </c>
    </row>
    <row r="1916" spans="1:7">
      <c r="A1916" t="s">
        <v>2810</v>
      </c>
      <c r="B1916" t="s">
        <v>622</v>
      </c>
      <c r="C1916" s="19">
        <v>45720</v>
      </c>
      <c r="D1916" t="s">
        <v>892</v>
      </c>
      <c r="E1916" t="s">
        <v>893</v>
      </c>
      <c r="F1916" t="s">
        <v>902</v>
      </c>
      <c r="G1916" t="str">
        <f>_xlfn.XLOOKUP(Orders_Raw!B1916,Customers_Raw!A:A,Customers_Raw!E:E)</f>
        <v>Consumer</v>
      </c>
    </row>
    <row r="1917" spans="1:7">
      <c r="A1917" t="s">
        <v>2811</v>
      </c>
      <c r="B1917" t="s">
        <v>843</v>
      </c>
      <c r="C1917" s="19">
        <v>45686</v>
      </c>
      <c r="D1917" t="s">
        <v>892</v>
      </c>
      <c r="E1917" t="s">
        <v>885</v>
      </c>
      <c r="F1917" t="s">
        <v>890</v>
      </c>
      <c r="G1917" t="str">
        <f>_xlfn.XLOOKUP(Orders_Raw!B1917,Customers_Raw!A:A,Customers_Raw!E:E)</f>
        <v>Small Business</v>
      </c>
    </row>
    <row r="1918" spans="1:7">
      <c r="A1918" t="s">
        <v>2812</v>
      </c>
      <c r="B1918" t="s">
        <v>162</v>
      </c>
      <c r="C1918" s="19">
        <v>45867</v>
      </c>
      <c r="D1918" t="s">
        <v>892</v>
      </c>
      <c r="E1918" t="s">
        <v>885</v>
      </c>
      <c r="F1918" t="s">
        <v>890</v>
      </c>
      <c r="G1918" t="str">
        <f>_xlfn.XLOOKUP(Orders_Raw!B1918,Customers_Raw!A:A,Customers_Raw!E:E)</f>
        <v>Consumer</v>
      </c>
    </row>
    <row r="1919" spans="1:7">
      <c r="A1919" t="s">
        <v>2813</v>
      </c>
      <c r="B1919" t="s">
        <v>356</v>
      </c>
      <c r="C1919" s="19">
        <v>45669</v>
      </c>
      <c r="D1919" t="s">
        <v>892</v>
      </c>
      <c r="E1919" t="s">
        <v>895</v>
      </c>
      <c r="F1919" t="s">
        <v>888</v>
      </c>
      <c r="G1919" t="str">
        <f>_xlfn.XLOOKUP(Orders_Raw!B1919,Customers_Raw!A:A,Customers_Raw!E:E)</f>
        <v>Corporate</v>
      </c>
    </row>
    <row r="1920" spans="1:7">
      <c r="A1920" t="s">
        <v>2814</v>
      </c>
      <c r="B1920" t="s">
        <v>488</v>
      </c>
      <c r="C1920" s="19">
        <v>45990</v>
      </c>
      <c r="D1920" t="s">
        <v>892</v>
      </c>
      <c r="E1920" t="s">
        <v>895</v>
      </c>
      <c r="F1920" t="s">
        <v>890</v>
      </c>
      <c r="G1920" t="str">
        <f>_xlfn.XLOOKUP(Orders_Raw!B1920,Customers_Raw!A:A,Customers_Raw!E:E)</f>
        <v>Corporate</v>
      </c>
    </row>
    <row r="1921" spans="1:7">
      <c r="A1921" t="s">
        <v>2815</v>
      </c>
      <c r="B1921" t="s">
        <v>797</v>
      </c>
      <c r="C1921" s="19">
        <v>45954</v>
      </c>
      <c r="D1921" t="s">
        <v>909</v>
      </c>
      <c r="E1921" t="s">
        <v>893</v>
      </c>
      <c r="F1921" t="s">
        <v>890</v>
      </c>
      <c r="G1921" t="str">
        <f>_xlfn.XLOOKUP(Orders_Raw!B1921,Customers_Raw!A:A,Customers_Raw!E:E)</f>
        <v>Small Business</v>
      </c>
    </row>
    <row r="1922" spans="1:7">
      <c r="A1922" t="s">
        <v>2816</v>
      </c>
      <c r="B1922" t="s">
        <v>794</v>
      </c>
      <c r="C1922" s="19">
        <v>45787</v>
      </c>
      <c r="D1922" t="s">
        <v>892</v>
      </c>
      <c r="E1922" t="s">
        <v>885</v>
      </c>
      <c r="F1922" t="s">
        <v>890</v>
      </c>
      <c r="G1922" t="str">
        <f>_xlfn.XLOOKUP(Orders_Raw!B1922,Customers_Raw!A:A,Customers_Raw!E:E)</f>
        <v>Consumer</v>
      </c>
    </row>
    <row r="1923" spans="1:7">
      <c r="A1923" t="s">
        <v>2817</v>
      </c>
      <c r="B1923" t="s">
        <v>300</v>
      </c>
      <c r="C1923" s="19">
        <v>45950</v>
      </c>
      <c r="D1923" t="s">
        <v>892</v>
      </c>
      <c r="E1923" t="s">
        <v>885</v>
      </c>
      <c r="F1923" t="s">
        <v>890</v>
      </c>
      <c r="G1923" t="str">
        <f>_xlfn.XLOOKUP(Orders_Raw!B1923,Customers_Raw!A:A,Customers_Raw!E:E)</f>
        <v>Consumer</v>
      </c>
    </row>
    <row r="1924" spans="1:7">
      <c r="A1924" t="s">
        <v>2818</v>
      </c>
      <c r="B1924" t="s">
        <v>562</v>
      </c>
      <c r="C1924" s="19">
        <v>45830</v>
      </c>
      <c r="D1924" t="s">
        <v>892</v>
      </c>
      <c r="E1924" t="s">
        <v>893</v>
      </c>
      <c r="F1924" t="s">
        <v>897</v>
      </c>
      <c r="G1924" t="str">
        <f>_xlfn.XLOOKUP(Orders_Raw!B1924,Customers_Raw!A:A,Customers_Raw!E:E)</f>
        <v>Corporate</v>
      </c>
    </row>
    <row r="1925" spans="1:7">
      <c r="A1925" t="s">
        <v>2819</v>
      </c>
      <c r="B1925" t="s">
        <v>247</v>
      </c>
      <c r="C1925" s="19">
        <v>45865</v>
      </c>
      <c r="D1925" t="s">
        <v>892</v>
      </c>
      <c r="E1925" t="s">
        <v>885</v>
      </c>
      <c r="F1925" t="s">
        <v>890</v>
      </c>
      <c r="G1925" t="str">
        <f>_xlfn.XLOOKUP(Orders_Raw!B1925,Customers_Raw!A:A,Customers_Raw!E:E)</f>
        <v>Consumer</v>
      </c>
    </row>
    <row r="1926" spans="1:7">
      <c r="A1926" t="s">
        <v>2820</v>
      </c>
      <c r="B1926" t="s">
        <v>481</v>
      </c>
      <c r="C1926" s="19">
        <v>45681</v>
      </c>
      <c r="D1926" t="s">
        <v>892</v>
      </c>
      <c r="E1926" t="s">
        <v>895</v>
      </c>
      <c r="F1926" t="s">
        <v>888</v>
      </c>
      <c r="G1926" t="str">
        <f>_xlfn.XLOOKUP(Orders_Raw!B1926,Customers_Raw!A:A,Customers_Raw!E:E)</f>
        <v>Corporate</v>
      </c>
    </row>
    <row r="1927" spans="1:7">
      <c r="A1927" t="s">
        <v>2821</v>
      </c>
      <c r="B1927" t="s">
        <v>253</v>
      </c>
      <c r="C1927" s="19">
        <v>45756</v>
      </c>
      <c r="D1927" t="s">
        <v>884</v>
      </c>
      <c r="E1927" t="s">
        <v>885</v>
      </c>
      <c r="F1927" t="s">
        <v>902</v>
      </c>
      <c r="G1927" t="str">
        <f>_xlfn.XLOOKUP(Orders_Raw!B1927,Customers_Raw!A:A,Customers_Raw!E:E)</f>
        <v>Corporate</v>
      </c>
    </row>
    <row r="1928" spans="1:7">
      <c r="A1928" t="s">
        <v>2822</v>
      </c>
      <c r="B1928" t="s">
        <v>527</v>
      </c>
      <c r="C1928" s="19">
        <v>46013</v>
      </c>
      <c r="D1928" t="s">
        <v>892</v>
      </c>
      <c r="E1928" t="s">
        <v>895</v>
      </c>
      <c r="F1928" t="s">
        <v>888</v>
      </c>
      <c r="G1928" t="str">
        <f>_xlfn.XLOOKUP(Orders_Raw!B1928,Customers_Raw!A:A,Customers_Raw!E:E)</f>
        <v>Consumer</v>
      </c>
    </row>
    <row r="1929" spans="1:7">
      <c r="A1929" t="s">
        <v>2823</v>
      </c>
      <c r="B1929" t="s">
        <v>553</v>
      </c>
      <c r="C1929" s="19">
        <v>45796</v>
      </c>
      <c r="D1929" t="s">
        <v>884</v>
      </c>
      <c r="E1929" t="s">
        <v>893</v>
      </c>
      <c r="F1929" t="s">
        <v>897</v>
      </c>
      <c r="G1929" t="str">
        <f>_xlfn.XLOOKUP(Orders_Raw!B1929,Customers_Raw!A:A,Customers_Raw!E:E)</f>
        <v>Corporate</v>
      </c>
    </row>
    <row r="1930" spans="1:7">
      <c r="A1930" t="s">
        <v>2824</v>
      </c>
      <c r="B1930" t="s">
        <v>290</v>
      </c>
      <c r="C1930" s="19">
        <v>45971</v>
      </c>
      <c r="D1930" t="s">
        <v>892</v>
      </c>
      <c r="E1930" t="s">
        <v>893</v>
      </c>
      <c r="F1930" t="s">
        <v>902</v>
      </c>
      <c r="G1930" t="str">
        <f>_xlfn.XLOOKUP(Orders_Raw!B1930,Customers_Raw!A:A,Customers_Raw!E:E)</f>
        <v>Consumer</v>
      </c>
    </row>
    <row r="1931" spans="1:7">
      <c r="A1931" t="s">
        <v>2825</v>
      </c>
      <c r="B1931" t="s">
        <v>708</v>
      </c>
      <c r="C1931" s="19">
        <v>45831</v>
      </c>
      <c r="D1931" t="s">
        <v>892</v>
      </c>
      <c r="E1931" t="s">
        <v>885</v>
      </c>
      <c r="F1931" t="s">
        <v>890</v>
      </c>
      <c r="G1931" t="str">
        <f>_xlfn.XLOOKUP(Orders_Raw!B1931,Customers_Raw!A:A,Customers_Raw!E:E)</f>
        <v>Small Business</v>
      </c>
    </row>
    <row r="1932" spans="1:7">
      <c r="A1932" t="s">
        <v>2826</v>
      </c>
      <c r="B1932" t="s">
        <v>87</v>
      </c>
      <c r="C1932" s="19">
        <v>45686</v>
      </c>
      <c r="D1932" t="s">
        <v>909</v>
      </c>
      <c r="E1932" t="s">
        <v>895</v>
      </c>
      <c r="F1932" t="s">
        <v>888</v>
      </c>
      <c r="G1932" t="str">
        <f>_xlfn.XLOOKUP(Orders_Raw!B1932,Customers_Raw!A:A,Customers_Raw!E:E)</f>
        <v>Consumer</v>
      </c>
    </row>
    <row r="1933" spans="1:7">
      <c r="A1933" t="s">
        <v>2827</v>
      </c>
      <c r="B1933" t="s">
        <v>665</v>
      </c>
      <c r="C1933" s="19">
        <v>45800</v>
      </c>
      <c r="D1933" t="s">
        <v>892</v>
      </c>
      <c r="E1933" t="s">
        <v>885</v>
      </c>
      <c r="F1933" t="s">
        <v>902</v>
      </c>
      <c r="G1933" t="str">
        <f>_xlfn.XLOOKUP(Orders_Raw!B1933,Customers_Raw!A:A,Customers_Raw!E:E)</f>
        <v>Small Business</v>
      </c>
    </row>
    <row r="1934" spans="1:7">
      <c r="A1934" t="s">
        <v>2828</v>
      </c>
      <c r="B1934" t="s">
        <v>60</v>
      </c>
      <c r="C1934" s="19">
        <v>45973</v>
      </c>
      <c r="D1934" t="s">
        <v>892</v>
      </c>
      <c r="E1934" t="s">
        <v>893</v>
      </c>
      <c r="F1934" t="s">
        <v>902</v>
      </c>
      <c r="G1934" t="str">
        <f>_xlfn.XLOOKUP(Orders_Raw!B1934,Customers_Raw!A:A,Customers_Raw!E:E)</f>
        <v>Corporate</v>
      </c>
    </row>
    <row r="1935" spans="1:7">
      <c r="A1935" t="s">
        <v>2829</v>
      </c>
      <c r="B1935" t="s">
        <v>375</v>
      </c>
      <c r="C1935" s="19">
        <v>46008</v>
      </c>
      <c r="D1935" t="s">
        <v>892</v>
      </c>
      <c r="E1935" t="s">
        <v>895</v>
      </c>
      <c r="F1935" t="s">
        <v>897</v>
      </c>
      <c r="G1935" t="str">
        <f>_xlfn.XLOOKUP(Orders_Raw!B1935,Customers_Raw!A:A,Customers_Raw!E:E)</f>
        <v>Consumer</v>
      </c>
    </row>
    <row r="1936" spans="1:7">
      <c r="A1936" t="s">
        <v>2830</v>
      </c>
      <c r="B1936" t="s">
        <v>583</v>
      </c>
      <c r="C1936" s="19">
        <v>45699</v>
      </c>
      <c r="D1936" t="s">
        <v>892</v>
      </c>
      <c r="E1936" t="s">
        <v>885</v>
      </c>
      <c r="F1936" t="s">
        <v>890</v>
      </c>
      <c r="G1936" t="str">
        <f>_xlfn.XLOOKUP(Orders_Raw!B1936,Customers_Raw!A:A,Customers_Raw!E:E)</f>
        <v>Consumer</v>
      </c>
    </row>
    <row r="1937" spans="1:7">
      <c r="A1937" t="s">
        <v>2831</v>
      </c>
      <c r="B1937" t="s">
        <v>691</v>
      </c>
      <c r="C1937" s="19">
        <v>45956</v>
      </c>
      <c r="D1937" t="s">
        <v>892</v>
      </c>
      <c r="E1937" t="s">
        <v>885</v>
      </c>
      <c r="F1937" t="s">
        <v>902</v>
      </c>
      <c r="G1937" t="str">
        <f>_xlfn.XLOOKUP(Orders_Raw!B1937,Customers_Raw!A:A,Customers_Raw!E:E)</f>
        <v>Consumer</v>
      </c>
    </row>
    <row r="1938" spans="1:7">
      <c r="A1938" t="s">
        <v>2832</v>
      </c>
      <c r="B1938" t="s">
        <v>196</v>
      </c>
      <c r="C1938" s="19">
        <v>45865</v>
      </c>
      <c r="D1938" t="s">
        <v>892</v>
      </c>
      <c r="E1938" t="s">
        <v>893</v>
      </c>
      <c r="F1938" t="s">
        <v>890</v>
      </c>
      <c r="G1938" t="str">
        <f>_xlfn.XLOOKUP(Orders_Raw!B1938,Customers_Raw!A:A,Customers_Raw!E:E)</f>
        <v>Consumer</v>
      </c>
    </row>
    <row r="1939" spans="1:7">
      <c r="A1939" t="s">
        <v>2833</v>
      </c>
      <c r="B1939" t="s">
        <v>312</v>
      </c>
      <c r="C1939" s="19">
        <v>45987</v>
      </c>
      <c r="D1939" t="s">
        <v>892</v>
      </c>
      <c r="E1939" t="s">
        <v>885</v>
      </c>
      <c r="F1939" t="s">
        <v>888</v>
      </c>
      <c r="G1939" t="str">
        <f>_xlfn.XLOOKUP(Orders_Raw!B1939,Customers_Raw!A:A,Customers_Raw!E:E)</f>
        <v>Consumer</v>
      </c>
    </row>
    <row r="1940" spans="1:7">
      <c r="A1940" t="s">
        <v>2834</v>
      </c>
      <c r="B1940" t="s">
        <v>286</v>
      </c>
      <c r="C1940" s="19">
        <v>45849</v>
      </c>
      <c r="D1940" t="s">
        <v>892</v>
      </c>
      <c r="E1940" t="s">
        <v>893</v>
      </c>
      <c r="F1940" t="s">
        <v>888</v>
      </c>
      <c r="G1940" t="str">
        <f>_xlfn.XLOOKUP(Orders_Raw!B1940,Customers_Raw!A:A,Customers_Raw!E:E)</f>
        <v>Consumer</v>
      </c>
    </row>
    <row r="1941" spans="1:7">
      <c r="A1941" t="s">
        <v>2835</v>
      </c>
      <c r="B1941" t="s">
        <v>800</v>
      </c>
      <c r="C1941" s="19">
        <v>45817</v>
      </c>
      <c r="D1941" t="s">
        <v>892</v>
      </c>
      <c r="E1941" t="s">
        <v>885</v>
      </c>
      <c r="F1941" t="s">
        <v>888</v>
      </c>
      <c r="G1941" t="str">
        <f>_xlfn.XLOOKUP(Orders_Raw!B1941,Customers_Raw!A:A,Customers_Raw!E:E)</f>
        <v>Consumer</v>
      </c>
    </row>
    <row r="1942" spans="1:7">
      <c r="A1942" t="s">
        <v>2836</v>
      </c>
      <c r="B1942" t="s">
        <v>502</v>
      </c>
      <c r="C1942" s="19">
        <v>45721</v>
      </c>
      <c r="D1942" t="s">
        <v>884</v>
      </c>
      <c r="E1942" t="s">
        <v>885</v>
      </c>
      <c r="F1942" t="s">
        <v>886</v>
      </c>
      <c r="G1942" t="str">
        <f>_xlfn.XLOOKUP(Orders_Raw!B1942,Customers_Raw!A:A,Customers_Raw!E:E)</f>
        <v>Consumer</v>
      </c>
    </row>
    <row r="1943" spans="1:7">
      <c r="A1943" t="s">
        <v>2837</v>
      </c>
      <c r="B1943" t="s">
        <v>358</v>
      </c>
      <c r="C1943" s="19">
        <v>45900</v>
      </c>
      <c r="D1943" t="s">
        <v>884</v>
      </c>
      <c r="E1943" t="s">
        <v>893</v>
      </c>
      <c r="F1943" t="s">
        <v>886</v>
      </c>
      <c r="G1943" t="str">
        <f>_xlfn.XLOOKUP(Orders_Raw!B1943,Customers_Raw!A:A,Customers_Raw!E:E)</f>
        <v>Consumer</v>
      </c>
    </row>
    <row r="1944" spans="1:7">
      <c r="A1944" t="s">
        <v>2838</v>
      </c>
      <c r="B1944" t="s">
        <v>740</v>
      </c>
      <c r="C1944" s="19">
        <v>45915</v>
      </c>
      <c r="D1944" t="s">
        <v>892</v>
      </c>
      <c r="E1944" t="s">
        <v>893</v>
      </c>
      <c r="F1944" t="s">
        <v>897</v>
      </c>
      <c r="G1944" t="str">
        <f>_xlfn.XLOOKUP(Orders_Raw!B1944,Customers_Raw!A:A,Customers_Raw!E:E)</f>
        <v>Consumer</v>
      </c>
    </row>
    <row r="1945" spans="1:7">
      <c r="A1945" t="s">
        <v>2839</v>
      </c>
      <c r="B1945" t="s">
        <v>244</v>
      </c>
      <c r="C1945" s="19">
        <v>45809</v>
      </c>
      <c r="D1945" t="s">
        <v>909</v>
      </c>
      <c r="E1945" t="s">
        <v>885</v>
      </c>
      <c r="F1945" t="s">
        <v>890</v>
      </c>
      <c r="G1945" t="str">
        <f>_xlfn.XLOOKUP(Orders_Raw!B1945,Customers_Raw!A:A,Customers_Raw!E:E)</f>
        <v>Consumer</v>
      </c>
    </row>
    <row r="1946" spans="1:7">
      <c r="A1946" t="s">
        <v>2840</v>
      </c>
      <c r="B1946" t="s">
        <v>640</v>
      </c>
      <c r="C1946" s="19">
        <v>45872</v>
      </c>
      <c r="D1946" t="s">
        <v>892</v>
      </c>
      <c r="E1946" t="s">
        <v>895</v>
      </c>
      <c r="F1946" t="s">
        <v>897</v>
      </c>
      <c r="G1946" t="str">
        <f>_xlfn.XLOOKUP(Orders_Raw!B1946,Customers_Raw!A:A,Customers_Raw!E:E)</f>
        <v>Consumer</v>
      </c>
    </row>
    <row r="1947" spans="1:7">
      <c r="A1947" t="s">
        <v>2841</v>
      </c>
      <c r="B1947" t="s">
        <v>706</v>
      </c>
      <c r="C1947" s="19">
        <v>45979</v>
      </c>
      <c r="D1947" t="s">
        <v>909</v>
      </c>
      <c r="E1947" t="s">
        <v>895</v>
      </c>
      <c r="F1947" t="s">
        <v>886</v>
      </c>
      <c r="G1947" t="str">
        <f>_xlfn.XLOOKUP(Orders_Raw!B1947,Customers_Raw!A:A,Customers_Raw!E:E)</f>
        <v>Consumer</v>
      </c>
    </row>
    <row r="1948" spans="1:7">
      <c r="A1948" t="s">
        <v>2842</v>
      </c>
      <c r="B1948" t="s">
        <v>210</v>
      </c>
      <c r="C1948" s="19">
        <v>45823</v>
      </c>
      <c r="D1948" t="s">
        <v>892</v>
      </c>
      <c r="E1948" t="s">
        <v>893</v>
      </c>
      <c r="F1948" t="s">
        <v>888</v>
      </c>
      <c r="G1948" t="str">
        <f>_xlfn.XLOOKUP(Orders_Raw!B1948,Customers_Raw!A:A,Customers_Raw!E:E)</f>
        <v>Corporate</v>
      </c>
    </row>
    <row r="1949" spans="1:7">
      <c r="A1949" t="s">
        <v>2843</v>
      </c>
      <c r="B1949" t="s">
        <v>721</v>
      </c>
      <c r="C1949" s="19">
        <v>45688</v>
      </c>
      <c r="D1949" t="s">
        <v>892</v>
      </c>
      <c r="E1949" t="s">
        <v>885</v>
      </c>
      <c r="F1949" t="s">
        <v>902</v>
      </c>
      <c r="G1949" t="str">
        <f>_xlfn.XLOOKUP(Orders_Raw!B1949,Customers_Raw!A:A,Customers_Raw!E:E)</f>
        <v>Consumer</v>
      </c>
    </row>
    <row r="1950" spans="1:7">
      <c r="A1950" t="s">
        <v>2844</v>
      </c>
      <c r="B1950" t="s">
        <v>635</v>
      </c>
      <c r="C1950" s="19">
        <v>45889</v>
      </c>
      <c r="D1950" t="s">
        <v>884</v>
      </c>
      <c r="E1950" t="s">
        <v>885</v>
      </c>
      <c r="F1950" t="s">
        <v>886</v>
      </c>
      <c r="G1950" t="str">
        <f>_xlfn.XLOOKUP(Orders_Raw!B1950,Customers_Raw!A:A,Customers_Raw!E:E)</f>
        <v>Corporate</v>
      </c>
    </row>
    <row r="1951" spans="1:7">
      <c r="A1951" t="s">
        <v>2845</v>
      </c>
      <c r="B1951" t="s">
        <v>559</v>
      </c>
      <c r="C1951" s="19">
        <v>45939</v>
      </c>
      <c r="D1951" t="s">
        <v>892</v>
      </c>
      <c r="E1951" t="s">
        <v>893</v>
      </c>
      <c r="F1951" t="s">
        <v>897</v>
      </c>
      <c r="G1951" t="str">
        <f>_xlfn.XLOOKUP(Orders_Raw!B1951,Customers_Raw!A:A,Customers_Raw!E:E)</f>
        <v>Consumer</v>
      </c>
    </row>
    <row r="1952" spans="1:7">
      <c r="A1952" t="s">
        <v>2846</v>
      </c>
      <c r="B1952" t="s">
        <v>876</v>
      </c>
      <c r="C1952" s="19">
        <v>45686</v>
      </c>
      <c r="D1952" t="s">
        <v>892</v>
      </c>
      <c r="E1952" t="s">
        <v>893</v>
      </c>
      <c r="F1952" t="s">
        <v>890</v>
      </c>
      <c r="G1952" t="str">
        <f>_xlfn.XLOOKUP(Orders_Raw!B1952,Customers_Raw!A:A,Customers_Raw!E:E)</f>
        <v>Consumer</v>
      </c>
    </row>
    <row r="1953" spans="1:7">
      <c r="A1953" t="s">
        <v>2847</v>
      </c>
      <c r="B1953" t="s">
        <v>275</v>
      </c>
      <c r="C1953" s="19">
        <v>45852</v>
      </c>
      <c r="D1953" t="s">
        <v>884</v>
      </c>
      <c r="E1953" t="s">
        <v>885</v>
      </c>
      <c r="F1953" t="s">
        <v>897</v>
      </c>
      <c r="G1953" t="str">
        <f>_xlfn.XLOOKUP(Orders_Raw!B1953,Customers_Raw!A:A,Customers_Raw!E:E)</f>
        <v>Small Business</v>
      </c>
    </row>
    <row r="1954" spans="1:7">
      <c r="A1954" t="s">
        <v>2848</v>
      </c>
      <c r="B1954" t="s">
        <v>531</v>
      </c>
      <c r="C1954" s="19">
        <v>45991</v>
      </c>
      <c r="D1954" t="s">
        <v>884</v>
      </c>
      <c r="E1954" t="s">
        <v>893</v>
      </c>
      <c r="F1954" t="s">
        <v>902</v>
      </c>
      <c r="G1954" t="str">
        <f>_xlfn.XLOOKUP(Orders_Raw!B1954,Customers_Raw!A:A,Customers_Raw!E:E)</f>
        <v>Consumer</v>
      </c>
    </row>
    <row r="1955" spans="1:7">
      <c r="A1955" t="s">
        <v>2849</v>
      </c>
      <c r="B1955" t="s">
        <v>830</v>
      </c>
      <c r="C1955" s="19">
        <v>45913</v>
      </c>
      <c r="D1955" t="s">
        <v>899</v>
      </c>
      <c r="E1955" t="s">
        <v>885</v>
      </c>
      <c r="F1955" t="s">
        <v>888</v>
      </c>
      <c r="G1955" t="str">
        <f>_xlfn.XLOOKUP(Orders_Raw!B1955,Customers_Raw!A:A,Customers_Raw!E:E)</f>
        <v>Consumer</v>
      </c>
    </row>
    <row r="1956" spans="1:7">
      <c r="A1956" t="s">
        <v>2850</v>
      </c>
      <c r="B1956" t="s">
        <v>797</v>
      </c>
      <c r="C1956" s="19">
        <v>45938</v>
      </c>
      <c r="D1956" t="s">
        <v>892</v>
      </c>
      <c r="E1956" t="s">
        <v>885</v>
      </c>
      <c r="F1956" t="s">
        <v>886</v>
      </c>
      <c r="G1956" t="str">
        <f>_xlfn.XLOOKUP(Orders_Raw!B1956,Customers_Raw!A:A,Customers_Raw!E:E)</f>
        <v>Small Business</v>
      </c>
    </row>
    <row r="1957" spans="1:7">
      <c r="A1957" t="s">
        <v>2851</v>
      </c>
      <c r="B1957" t="s">
        <v>828</v>
      </c>
      <c r="C1957" s="19">
        <v>45961</v>
      </c>
      <c r="D1957" t="s">
        <v>892</v>
      </c>
      <c r="E1957" t="s">
        <v>893</v>
      </c>
      <c r="F1957" t="s">
        <v>888</v>
      </c>
      <c r="G1957" t="str">
        <f>_xlfn.XLOOKUP(Orders_Raw!B1957,Customers_Raw!A:A,Customers_Raw!E:E)</f>
        <v>Small Business</v>
      </c>
    </row>
    <row r="1958" spans="1:7">
      <c r="A1958" t="s">
        <v>2852</v>
      </c>
      <c r="B1958" t="s">
        <v>642</v>
      </c>
      <c r="C1958" s="19">
        <v>45978</v>
      </c>
      <c r="D1958" t="s">
        <v>892</v>
      </c>
      <c r="E1958" t="s">
        <v>893</v>
      </c>
      <c r="F1958" t="s">
        <v>897</v>
      </c>
      <c r="G1958" t="str">
        <f>_xlfn.XLOOKUP(Orders_Raw!B1958,Customers_Raw!A:A,Customers_Raw!E:E)</f>
        <v>Corporate</v>
      </c>
    </row>
    <row r="1959" spans="1:7">
      <c r="A1959" t="s">
        <v>2853</v>
      </c>
      <c r="B1959" t="s">
        <v>523</v>
      </c>
      <c r="C1959" s="19">
        <v>45980</v>
      </c>
      <c r="D1959" t="s">
        <v>892</v>
      </c>
      <c r="E1959" t="s">
        <v>885</v>
      </c>
      <c r="F1959" t="s">
        <v>897</v>
      </c>
      <c r="G1959" t="str">
        <f>_xlfn.XLOOKUP(Orders_Raw!B1959,Customers_Raw!A:A,Customers_Raw!E:E)</f>
        <v>Consumer</v>
      </c>
    </row>
    <row r="1960" spans="1:7">
      <c r="A1960" t="s">
        <v>2854</v>
      </c>
      <c r="B1960" t="s">
        <v>760</v>
      </c>
      <c r="C1960" s="19">
        <v>46003</v>
      </c>
      <c r="D1960" t="s">
        <v>892</v>
      </c>
      <c r="E1960" t="s">
        <v>893</v>
      </c>
      <c r="F1960" t="s">
        <v>897</v>
      </c>
      <c r="G1960" t="str">
        <f>_xlfn.XLOOKUP(Orders_Raw!B1960,Customers_Raw!A:A,Customers_Raw!E:E)</f>
        <v>Small Business</v>
      </c>
    </row>
    <row r="1961" spans="1:7">
      <c r="A1961" t="s">
        <v>2855</v>
      </c>
      <c r="B1961" t="s">
        <v>828</v>
      </c>
      <c r="C1961" s="19">
        <v>45951</v>
      </c>
      <c r="D1961" t="s">
        <v>892</v>
      </c>
      <c r="E1961" t="s">
        <v>895</v>
      </c>
      <c r="F1961" t="s">
        <v>902</v>
      </c>
      <c r="G1961" t="str">
        <f>_xlfn.XLOOKUP(Orders_Raw!B1961,Customers_Raw!A:A,Customers_Raw!E:E)</f>
        <v>Small Business</v>
      </c>
    </row>
    <row r="1962" spans="1:7">
      <c r="A1962" t="s">
        <v>2856</v>
      </c>
      <c r="B1962" t="s">
        <v>217</v>
      </c>
      <c r="C1962" s="19">
        <v>45744</v>
      </c>
      <c r="D1962" t="s">
        <v>892</v>
      </c>
      <c r="E1962" t="s">
        <v>893</v>
      </c>
      <c r="F1962" t="s">
        <v>890</v>
      </c>
      <c r="G1962" t="str">
        <f>_xlfn.XLOOKUP(Orders_Raw!B1962,Customers_Raw!A:A,Customers_Raw!E:E)</f>
        <v>Corporate</v>
      </c>
    </row>
    <row r="1963" spans="1:7">
      <c r="A1963" t="s">
        <v>2857</v>
      </c>
      <c r="B1963" t="s">
        <v>601</v>
      </c>
      <c r="C1963" s="19">
        <v>45806</v>
      </c>
      <c r="D1963" t="s">
        <v>892</v>
      </c>
      <c r="E1963" t="s">
        <v>893</v>
      </c>
      <c r="F1963" t="s">
        <v>890</v>
      </c>
      <c r="G1963" t="str">
        <f>_xlfn.XLOOKUP(Orders_Raw!B1963,Customers_Raw!A:A,Customers_Raw!E:E)</f>
        <v>Small Business</v>
      </c>
    </row>
    <row r="1964" spans="1:7">
      <c r="A1964" t="s">
        <v>2858</v>
      </c>
      <c r="B1964" t="s">
        <v>375</v>
      </c>
      <c r="C1964" s="19">
        <v>45906</v>
      </c>
      <c r="D1964" t="s">
        <v>892</v>
      </c>
      <c r="E1964" t="s">
        <v>885</v>
      </c>
      <c r="F1964" t="s">
        <v>897</v>
      </c>
      <c r="G1964" t="str">
        <f>_xlfn.XLOOKUP(Orders_Raw!B1964,Customers_Raw!A:A,Customers_Raw!E:E)</f>
        <v>Consumer</v>
      </c>
    </row>
    <row r="1965" spans="1:7">
      <c r="A1965" t="s">
        <v>2859</v>
      </c>
      <c r="B1965" t="s">
        <v>100</v>
      </c>
      <c r="C1965" s="19">
        <v>45978</v>
      </c>
      <c r="D1965" t="s">
        <v>899</v>
      </c>
      <c r="E1965" t="s">
        <v>885</v>
      </c>
      <c r="F1965" t="s">
        <v>890</v>
      </c>
      <c r="G1965" t="str">
        <f>_xlfn.XLOOKUP(Orders_Raw!B1965,Customers_Raw!A:A,Customers_Raw!E:E)</f>
        <v>Consumer</v>
      </c>
    </row>
    <row r="1966" spans="1:7">
      <c r="A1966" t="s">
        <v>2860</v>
      </c>
      <c r="B1966" t="s">
        <v>434</v>
      </c>
      <c r="C1966" s="19">
        <v>45940</v>
      </c>
      <c r="D1966" t="s">
        <v>892</v>
      </c>
      <c r="E1966" t="s">
        <v>885</v>
      </c>
      <c r="F1966" t="s">
        <v>888</v>
      </c>
      <c r="G1966" t="str">
        <f>_xlfn.XLOOKUP(Orders_Raw!B1966,Customers_Raw!A:A,Customers_Raw!E:E)</f>
        <v>Consumer</v>
      </c>
    </row>
    <row r="1967" spans="1:7">
      <c r="A1967" t="s">
        <v>2861</v>
      </c>
      <c r="B1967" t="s">
        <v>492</v>
      </c>
      <c r="C1967" s="19">
        <v>46019</v>
      </c>
      <c r="D1967" t="s">
        <v>884</v>
      </c>
      <c r="E1967" t="s">
        <v>893</v>
      </c>
      <c r="F1967" t="s">
        <v>890</v>
      </c>
      <c r="G1967" t="str">
        <f>_xlfn.XLOOKUP(Orders_Raw!B1967,Customers_Raw!A:A,Customers_Raw!E:E)</f>
        <v>Corporate</v>
      </c>
    </row>
    <row r="1968" spans="1:7">
      <c r="A1968" t="s">
        <v>2862</v>
      </c>
      <c r="B1968" t="s">
        <v>581</v>
      </c>
      <c r="C1968" s="19">
        <v>45855</v>
      </c>
      <c r="D1968" t="s">
        <v>892</v>
      </c>
      <c r="E1968" t="s">
        <v>893</v>
      </c>
      <c r="F1968" t="s">
        <v>890</v>
      </c>
      <c r="G1968" t="str">
        <f>_xlfn.XLOOKUP(Orders_Raw!B1968,Customers_Raw!A:A,Customers_Raw!E:E)</f>
        <v>Consumer</v>
      </c>
    </row>
    <row r="1969" spans="1:7">
      <c r="A1969" t="s">
        <v>2863</v>
      </c>
      <c r="B1969" t="s">
        <v>736</v>
      </c>
      <c r="C1969" s="19">
        <v>45701</v>
      </c>
      <c r="D1969" t="s">
        <v>899</v>
      </c>
      <c r="E1969" t="s">
        <v>885</v>
      </c>
      <c r="F1969" t="s">
        <v>897</v>
      </c>
      <c r="G1969" t="str">
        <f>_xlfn.XLOOKUP(Orders_Raw!B1969,Customers_Raw!A:A,Customers_Raw!E:E)</f>
        <v>Corporate</v>
      </c>
    </row>
    <row r="1970" spans="1:7">
      <c r="A1970" t="s">
        <v>2864</v>
      </c>
      <c r="B1970" t="s">
        <v>171</v>
      </c>
      <c r="C1970" s="19">
        <v>46013</v>
      </c>
      <c r="D1970" t="s">
        <v>892</v>
      </c>
      <c r="E1970" t="s">
        <v>885</v>
      </c>
      <c r="F1970" t="s">
        <v>886</v>
      </c>
      <c r="G1970" t="str">
        <f>_xlfn.XLOOKUP(Orders_Raw!B1970,Customers_Raw!A:A,Customers_Raw!E:E)</f>
        <v>Small Business</v>
      </c>
    </row>
    <row r="1971" spans="1:7">
      <c r="A1971" t="s">
        <v>2865</v>
      </c>
      <c r="B1971" t="s">
        <v>219</v>
      </c>
      <c r="C1971" s="19">
        <v>45685</v>
      </c>
      <c r="D1971" t="s">
        <v>884</v>
      </c>
      <c r="E1971" t="s">
        <v>885</v>
      </c>
      <c r="F1971" t="s">
        <v>890</v>
      </c>
      <c r="G1971" t="str">
        <f>_xlfn.XLOOKUP(Orders_Raw!B1971,Customers_Raw!A:A,Customers_Raw!E:E)</f>
        <v>Corporate</v>
      </c>
    </row>
    <row r="1972" spans="1:7">
      <c r="A1972" t="s">
        <v>2866</v>
      </c>
      <c r="B1972" t="s">
        <v>350</v>
      </c>
      <c r="C1972" s="19">
        <v>45674</v>
      </c>
      <c r="D1972" t="s">
        <v>909</v>
      </c>
      <c r="E1972" t="s">
        <v>885</v>
      </c>
      <c r="F1972" t="s">
        <v>890</v>
      </c>
      <c r="G1972" t="str">
        <f>_xlfn.XLOOKUP(Orders_Raw!B1972,Customers_Raw!A:A,Customers_Raw!E:E)</f>
        <v>Consumer</v>
      </c>
    </row>
    <row r="1973" spans="1:7">
      <c r="A1973" t="s">
        <v>2867</v>
      </c>
      <c r="B1973" t="s">
        <v>440</v>
      </c>
      <c r="C1973" s="19">
        <v>45784</v>
      </c>
      <c r="D1973" t="s">
        <v>909</v>
      </c>
      <c r="E1973" t="s">
        <v>895</v>
      </c>
      <c r="F1973" t="s">
        <v>890</v>
      </c>
      <c r="G1973" t="str">
        <f>_xlfn.XLOOKUP(Orders_Raw!B1973,Customers_Raw!A:A,Customers_Raw!E:E)</f>
        <v>Consumer</v>
      </c>
    </row>
    <row r="1974" spans="1:7">
      <c r="A1974" t="s">
        <v>2868</v>
      </c>
      <c r="B1974" t="s">
        <v>498</v>
      </c>
      <c r="C1974" s="19">
        <v>45825</v>
      </c>
      <c r="D1974" t="s">
        <v>892</v>
      </c>
      <c r="E1974" t="s">
        <v>893</v>
      </c>
      <c r="F1974" t="s">
        <v>888</v>
      </c>
      <c r="G1974" t="str">
        <f>_xlfn.XLOOKUP(Orders_Raw!B1974,Customers_Raw!A:A,Customers_Raw!E:E)</f>
        <v>Consumer</v>
      </c>
    </row>
    <row r="1975" spans="1:7">
      <c r="A1975" t="s">
        <v>2869</v>
      </c>
      <c r="B1975" t="s">
        <v>367</v>
      </c>
      <c r="C1975" s="19">
        <v>45901</v>
      </c>
      <c r="D1975" t="s">
        <v>892</v>
      </c>
      <c r="E1975" t="s">
        <v>885</v>
      </c>
      <c r="F1975" t="s">
        <v>890</v>
      </c>
      <c r="G1975" t="str">
        <f>_xlfn.XLOOKUP(Orders_Raw!B1975,Customers_Raw!A:A,Customers_Raw!E:E)</f>
        <v>Consumer</v>
      </c>
    </row>
    <row r="1976" spans="1:7">
      <c r="A1976" t="s">
        <v>2870</v>
      </c>
      <c r="B1976" t="s">
        <v>545</v>
      </c>
      <c r="C1976" s="19">
        <v>45733</v>
      </c>
      <c r="D1976" t="s">
        <v>892</v>
      </c>
      <c r="E1976" t="s">
        <v>893</v>
      </c>
      <c r="F1976" t="s">
        <v>888</v>
      </c>
      <c r="G1976" t="str">
        <f>_xlfn.XLOOKUP(Orders_Raw!B1976,Customers_Raw!A:A,Customers_Raw!E:E)</f>
        <v>Corporate</v>
      </c>
    </row>
    <row r="1977" spans="1:7">
      <c r="A1977" t="s">
        <v>2871</v>
      </c>
      <c r="B1977" t="s">
        <v>777</v>
      </c>
      <c r="C1977" s="19">
        <v>45888</v>
      </c>
      <c r="D1977" t="s">
        <v>892</v>
      </c>
      <c r="E1977" t="s">
        <v>893</v>
      </c>
      <c r="F1977" t="s">
        <v>886</v>
      </c>
      <c r="G1977" t="str">
        <f>_xlfn.XLOOKUP(Orders_Raw!B1977,Customers_Raw!A:A,Customers_Raw!E:E)</f>
        <v>Consumer</v>
      </c>
    </row>
    <row r="1978" spans="1:7">
      <c r="A1978" t="s">
        <v>2872</v>
      </c>
      <c r="B1978" t="s">
        <v>652</v>
      </c>
      <c r="C1978" s="19">
        <v>45861</v>
      </c>
      <c r="D1978" t="s">
        <v>892</v>
      </c>
      <c r="E1978" t="s">
        <v>893</v>
      </c>
      <c r="F1978" t="s">
        <v>897</v>
      </c>
      <c r="G1978" t="str">
        <f>_xlfn.XLOOKUP(Orders_Raw!B1978,Customers_Raw!A:A,Customers_Raw!E:E)</f>
        <v>Consumer</v>
      </c>
    </row>
    <row r="1979" spans="1:7">
      <c r="A1979" t="s">
        <v>2873</v>
      </c>
      <c r="B1979" t="s">
        <v>774</v>
      </c>
      <c r="C1979" s="19">
        <v>45905</v>
      </c>
      <c r="D1979" t="s">
        <v>892</v>
      </c>
      <c r="E1979" t="s">
        <v>885</v>
      </c>
      <c r="F1979" t="s">
        <v>890</v>
      </c>
      <c r="G1979" t="str">
        <f>_xlfn.XLOOKUP(Orders_Raw!B1979,Customers_Raw!A:A,Customers_Raw!E:E)</f>
        <v>Consumer</v>
      </c>
    </row>
    <row r="1980" spans="1:7">
      <c r="A1980" t="s">
        <v>2874</v>
      </c>
      <c r="B1980" t="s">
        <v>152</v>
      </c>
      <c r="C1980" s="19">
        <v>45959</v>
      </c>
      <c r="D1980" t="s">
        <v>892</v>
      </c>
      <c r="E1980" t="s">
        <v>885</v>
      </c>
      <c r="F1980" t="s">
        <v>897</v>
      </c>
      <c r="G1980" t="str">
        <f>_xlfn.XLOOKUP(Orders_Raw!B1980,Customers_Raw!A:A,Customers_Raw!E:E)</f>
        <v>Consumer</v>
      </c>
    </row>
    <row r="1981" spans="1:7">
      <c r="A1981" t="s">
        <v>2875</v>
      </c>
      <c r="B1981" t="s">
        <v>436</v>
      </c>
      <c r="C1981" s="19">
        <v>45871</v>
      </c>
      <c r="D1981" t="s">
        <v>892</v>
      </c>
      <c r="E1981" t="s">
        <v>885</v>
      </c>
      <c r="F1981" t="s">
        <v>902</v>
      </c>
      <c r="G1981" t="str">
        <f>_xlfn.XLOOKUP(Orders_Raw!B1981,Customers_Raw!A:A,Customers_Raw!E:E)</f>
        <v>Consumer</v>
      </c>
    </row>
    <row r="1982" spans="1:7">
      <c r="A1982" t="s">
        <v>2876</v>
      </c>
      <c r="B1982" t="s">
        <v>864</v>
      </c>
      <c r="C1982" s="19">
        <v>45872</v>
      </c>
      <c r="D1982" t="s">
        <v>892</v>
      </c>
      <c r="E1982" t="s">
        <v>895</v>
      </c>
      <c r="F1982" t="s">
        <v>888</v>
      </c>
      <c r="G1982" t="str">
        <f>_xlfn.XLOOKUP(Orders_Raw!B1982,Customers_Raw!A:A,Customers_Raw!E:E)</f>
        <v>Corporate</v>
      </c>
    </row>
    <row r="1983" spans="1:7">
      <c r="A1983" t="s">
        <v>2877</v>
      </c>
      <c r="B1983" t="s">
        <v>839</v>
      </c>
      <c r="C1983" s="19">
        <v>45815</v>
      </c>
      <c r="D1983" t="s">
        <v>892</v>
      </c>
      <c r="E1983" t="s">
        <v>893</v>
      </c>
      <c r="F1983" t="s">
        <v>888</v>
      </c>
      <c r="G1983" t="str">
        <f>_xlfn.XLOOKUP(Orders_Raw!B1983,Customers_Raw!A:A,Customers_Raw!E:E)</f>
        <v>Consumer</v>
      </c>
    </row>
    <row r="1984" spans="1:7">
      <c r="A1984" t="s">
        <v>2878</v>
      </c>
      <c r="B1984" t="s">
        <v>568</v>
      </c>
      <c r="C1984" s="19">
        <v>45726</v>
      </c>
      <c r="D1984" t="s">
        <v>892</v>
      </c>
      <c r="E1984" t="s">
        <v>893</v>
      </c>
      <c r="F1984" t="s">
        <v>897</v>
      </c>
      <c r="G1984" t="str">
        <f>_xlfn.XLOOKUP(Orders_Raw!B1984,Customers_Raw!A:A,Customers_Raw!E:E)</f>
        <v>Consumer</v>
      </c>
    </row>
    <row r="1985" spans="1:7">
      <c r="A1985" t="s">
        <v>2879</v>
      </c>
      <c r="B1985" t="s">
        <v>122</v>
      </c>
      <c r="C1985" s="19">
        <v>45742</v>
      </c>
      <c r="D1985" t="s">
        <v>892</v>
      </c>
      <c r="E1985" t="s">
        <v>885</v>
      </c>
      <c r="F1985" t="s">
        <v>890</v>
      </c>
      <c r="G1985" t="str">
        <f>_xlfn.XLOOKUP(Orders_Raw!B1985,Customers_Raw!A:A,Customers_Raw!E:E)</f>
        <v>Consumer</v>
      </c>
    </row>
    <row r="1986" spans="1:7">
      <c r="A1986" t="s">
        <v>2880</v>
      </c>
      <c r="B1986" t="s">
        <v>798</v>
      </c>
      <c r="C1986" s="19">
        <v>45924</v>
      </c>
      <c r="D1986" t="s">
        <v>892</v>
      </c>
      <c r="E1986" t="s">
        <v>885</v>
      </c>
      <c r="F1986" t="s">
        <v>897</v>
      </c>
      <c r="G1986" t="str">
        <f>_xlfn.XLOOKUP(Orders_Raw!B1986,Customers_Raw!A:A,Customers_Raw!E:E)</f>
        <v>Consumer</v>
      </c>
    </row>
    <row r="1987" spans="1:7">
      <c r="A1987" t="s">
        <v>2881</v>
      </c>
      <c r="B1987" t="s">
        <v>802</v>
      </c>
      <c r="C1987" s="19">
        <v>45726</v>
      </c>
      <c r="D1987" t="s">
        <v>909</v>
      </c>
      <c r="E1987" t="s">
        <v>885</v>
      </c>
      <c r="F1987" t="s">
        <v>886</v>
      </c>
      <c r="G1987" t="str">
        <f>_xlfn.XLOOKUP(Orders_Raw!B1987,Customers_Raw!A:A,Customers_Raw!E:E)</f>
        <v>Corporate</v>
      </c>
    </row>
    <row r="1988" spans="1:7">
      <c r="A1988" t="s">
        <v>2882</v>
      </c>
      <c r="B1988" t="s">
        <v>830</v>
      </c>
      <c r="C1988" s="19">
        <v>45756</v>
      </c>
      <c r="D1988" t="s">
        <v>892</v>
      </c>
      <c r="E1988" t="s">
        <v>895</v>
      </c>
      <c r="F1988" t="s">
        <v>888</v>
      </c>
      <c r="G1988" t="str">
        <f>_xlfn.XLOOKUP(Orders_Raw!B1988,Customers_Raw!A:A,Customers_Raw!E:E)</f>
        <v>Consumer</v>
      </c>
    </row>
    <row r="1989" spans="1:7">
      <c r="A1989" t="s">
        <v>2883</v>
      </c>
      <c r="B1989" t="s">
        <v>355</v>
      </c>
      <c r="C1989" s="19">
        <v>46004</v>
      </c>
      <c r="D1989" t="s">
        <v>892</v>
      </c>
      <c r="E1989" t="s">
        <v>885</v>
      </c>
      <c r="F1989" t="s">
        <v>897</v>
      </c>
      <c r="G1989" t="str">
        <f>_xlfn.XLOOKUP(Orders_Raw!B1989,Customers_Raw!A:A,Customers_Raw!E:E)</f>
        <v>Small Business</v>
      </c>
    </row>
    <row r="1990" spans="1:7">
      <c r="A1990" t="s">
        <v>2884</v>
      </c>
      <c r="B1990" t="s">
        <v>129</v>
      </c>
      <c r="C1990" s="19">
        <v>45873</v>
      </c>
      <c r="D1990" t="s">
        <v>892</v>
      </c>
      <c r="E1990" t="s">
        <v>885</v>
      </c>
      <c r="F1990" t="s">
        <v>897</v>
      </c>
      <c r="G1990" t="str">
        <f>_xlfn.XLOOKUP(Orders_Raw!B1990,Customers_Raw!A:A,Customers_Raw!E:E)</f>
        <v>Small Business</v>
      </c>
    </row>
    <row r="1991" spans="1:7">
      <c r="A1991" t="s">
        <v>2885</v>
      </c>
      <c r="B1991" t="s">
        <v>688</v>
      </c>
      <c r="C1991" s="19">
        <v>45818</v>
      </c>
      <c r="D1991" t="s">
        <v>892</v>
      </c>
      <c r="E1991" t="s">
        <v>895</v>
      </c>
      <c r="F1991" t="s">
        <v>890</v>
      </c>
      <c r="G1991" t="str">
        <f>_xlfn.XLOOKUP(Orders_Raw!B1991,Customers_Raw!A:A,Customers_Raw!E:E)</f>
        <v>Consumer</v>
      </c>
    </row>
    <row r="1992" spans="1:7">
      <c r="A1992" t="s">
        <v>2886</v>
      </c>
      <c r="B1992" t="s">
        <v>220</v>
      </c>
      <c r="C1992" s="19">
        <v>45751</v>
      </c>
      <c r="D1992" t="s">
        <v>892</v>
      </c>
      <c r="E1992" t="s">
        <v>893</v>
      </c>
      <c r="F1992" t="s">
        <v>890</v>
      </c>
      <c r="G1992" t="str">
        <f>_xlfn.XLOOKUP(Orders_Raw!B1992,Customers_Raw!A:A,Customers_Raw!E:E)</f>
        <v>Corporate</v>
      </c>
    </row>
    <row r="1993" spans="1:7">
      <c r="A1993" t="s">
        <v>2887</v>
      </c>
      <c r="B1993" t="s">
        <v>255</v>
      </c>
      <c r="C1993" s="19">
        <v>45831</v>
      </c>
      <c r="D1993" t="s">
        <v>892</v>
      </c>
      <c r="E1993" t="s">
        <v>893</v>
      </c>
      <c r="F1993" t="s">
        <v>902</v>
      </c>
      <c r="G1993" t="str">
        <f>_xlfn.XLOOKUP(Orders_Raw!B1993,Customers_Raw!A:A,Customers_Raw!E:E)</f>
        <v>Consumer</v>
      </c>
    </row>
    <row r="1994" spans="1:7">
      <c r="A1994" t="s">
        <v>2888</v>
      </c>
      <c r="B1994" t="s">
        <v>545</v>
      </c>
      <c r="C1994" s="19">
        <v>45822</v>
      </c>
      <c r="D1994" t="s">
        <v>892</v>
      </c>
      <c r="E1994" t="s">
        <v>885</v>
      </c>
      <c r="F1994" t="s">
        <v>902</v>
      </c>
      <c r="G1994" t="str">
        <f>_xlfn.XLOOKUP(Orders_Raw!B1994,Customers_Raw!A:A,Customers_Raw!E:E)</f>
        <v>Corporate</v>
      </c>
    </row>
    <row r="1995" spans="1:7">
      <c r="A1995" t="s">
        <v>2889</v>
      </c>
      <c r="B1995" t="s">
        <v>27</v>
      </c>
      <c r="C1995" s="19">
        <v>45772</v>
      </c>
      <c r="D1995" t="s">
        <v>892</v>
      </c>
      <c r="E1995" t="s">
        <v>893</v>
      </c>
      <c r="F1995" t="s">
        <v>886</v>
      </c>
      <c r="G1995" t="str">
        <f>_xlfn.XLOOKUP(Orders_Raw!B1995,Customers_Raw!A:A,Customers_Raw!E:E)</f>
        <v>Consumer</v>
      </c>
    </row>
    <row r="1996" spans="1:7">
      <c r="A1996" t="s">
        <v>2890</v>
      </c>
      <c r="B1996" t="s">
        <v>73</v>
      </c>
      <c r="C1996" s="19">
        <v>45877</v>
      </c>
      <c r="D1996" t="s">
        <v>892</v>
      </c>
      <c r="E1996" t="s">
        <v>885</v>
      </c>
      <c r="F1996" t="s">
        <v>902</v>
      </c>
      <c r="G1996" t="str">
        <f>_xlfn.XLOOKUP(Orders_Raw!B1996,Customers_Raw!A:A,Customers_Raw!E:E)</f>
        <v>Consumer</v>
      </c>
    </row>
    <row r="1997" spans="1:7">
      <c r="A1997" t="s">
        <v>2891</v>
      </c>
      <c r="B1997" t="s">
        <v>222</v>
      </c>
      <c r="C1997" s="19">
        <v>45688</v>
      </c>
      <c r="D1997" t="s">
        <v>892</v>
      </c>
      <c r="E1997" t="s">
        <v>893</v>
      </c>
      <c r="F1997" t="s">
        <v>888</v>
      </c>
      <c r="G1997" t="str">
        <f>_xlfn.XLOOKUP(Orders_Raw!B1997,Customers_Raw!A:A,Customers_Raw!E:E)</f>
        <v>Corporate</v>
      </c>
    </row>
    <row r="1998" spans="1:7">
      <c r="A1998" t="s">
        <v>2892</v>
      </c>
      <c r="B1998" t="s">
        <v>258</v>
      </c>
      <c r="C1998" s="19">
        <v>45668</v>
      </c>
      <c r="D1998" t="s">
        <v>892</v>
      </c>
      <c r="E1998" t="s">
        <v>885</v>
      </c>
      <c r="F1998" t="s">
        <v>890</v>
      </c>
      <c r="G1998" t="str">
        <f>_xlfn.XLOOKUP(Orders_Raw!B1998,Customers_Raw!A:A,Customers_Raw!E:E)</f>
        <v>Corporate</v>
      </c>
    </row>
    <row r="1999" spans="1:7">
      <c r="A1999" t="s">
        <v>2893</v>
      </c>
      <c r="B1999" t="s">
        <v>347</v>
      </c>
      <c r="C1999" s="19">
        <v>46000</v>
      </c>
      <c r="D1999" t="s">
        <v>892</v>
      </c>
      <c r="E1999" t="s">
        <v>885</v>
      </c>
      <c r="F1999" t="s">
        <v>888</v>
      </c>
      <c r="G1999" t="str">
        <f>_xlfn.XLOOKUP(Orders_Raw!B1999,Customers_Raw!A:A,Customers_Raw!E:E)</f>
        <v>Corporate</v>
      </c>
    </row>
    <row r="2000" spans="1:7">
      <c r="A2000" t="s">
        <v>2894</v>
      </c>
      <c r="B2000" t="s">
        <v>735</v>
      </c>
      <c r="C2000" s="19">
        <v>45787</v>
      </c>
      <c r="D2000" t="s">
        <v>892</v>
      </c>
      <c r="E2000" t="s">
        <v>893</v>
      </c>
      <c r="F2000" t="s">
        <v>890</v>
      </c>
      <c r="G2000" t="str">
        <f>_xlfn.XLOOKUP(Orders_Raw!B2000,Customers_Raw!A:A,Customers_Raw!E:E)</f>
        <v>Consumer</v>
      </c>
    </row>
    <row r="2001" spans="1:7">
      <c r="A2001" t="s">
        <v>2895</v>
      </c>
      <c r="B2001" t="s">
        <v>592</v>
      </c>
      <c r="C2001" s="19">
        <v>45762</v>
      </c>
      <c r="D2001" t="s">
        <v>892</v>
      </c>
      <c r="E2001" t="s">
        <v>893</v>
      </c>
      <c r="F2001" t="s">
        <v>886</v>
      </c>
      <c r="G2001" t="str">
        <f>_xlfn.XLOOKUP(Orders_Raw!B2001,Customers_Raw!A:A,Customers_Raw!E:E)</f>
        <v>Small Business</v>
      </c>
    </row>
    <row r="2002" spans="1:7">
      <c r="A2002" t="s">
        <v>2896</v>
      </c>
      <c r="B2002" t="s">
        <v>372</v>
      </c>
      <c r="C2002" s="19">
        <v>45684</v>
      </c>
      <c r="D2002" t="s">
        <v>892</v>
      </c>
      <c r="E2002" t="s">
        <v>893</v>
      </c>
      <c r="F2002" t="s">
        <v>902</v>
      </c>
      <c r="G2002" t="str">
        <f>_xlfn.XLOOKUP(Orders_Raw!B2002,Customers_Raw!A:A,Customers_Raw!E:E)</f>
        <v>Small Business</v>
      </c>
    </row>
    <row r="2003" spans="1:7">
      <c r="A2003" t="s">
        <v>2897</v>
      </c>
      <c r="B2003" t="s">
        <v>386</v>
      </c>
      <c r="C2003" s="19">
        <v>45884</v>
      </c>
      <c r="D2003" t="s">
        <v>884</v>
      </c>
      <c r="E2003" t="s">
        <v>885</v>
      </c>
      <c r="F2003" t="s">
        <v>886</v>
      </c>
      <c r="G2003" t="str">
        <f>_xlfn.XLOOKUP(Orders_Raw!B2003,Customers_Raw!A:A,Customers_Raw!E:E)</f>
        <v>Corporate</v>
      </c>
    </row>
    <row r="2004" spans="1:7">
      <c r="A2004" t="s">
        <v>2898</v>
      </c>
      <c r="B2004" t="s">
        <v>474</v>
      </c>
      <c r="C2004" s="19">
        <v>45659</v>
      </c>
      <c r="D2004" t="s">
        <v>892</v>
      </c>
      <c r="E2004" t="s">
        <v>885</v>
      </c>
      <c r="F2004" t="s">
        <v>897</v>
      </c>
      <c r="G2004" t="str">
        <f>_xlfn.XLOOKUP(Orders_Raw!B2004,Customers_Raw!A:A,Customers_Raw!E:E)</f>
        <v>Consumer</v>
      </c>
    </row>
    <row r="2005" spans="1:7">
      <c r="A2005" t="s">
        <v>2899</v>
      </c>
      <c r="B2005" t="s">
        <v>153</v>
      </c>
      <c r="C2005" s="19">
        <v>46016</v>
      </c>
      <c r="D2005" t="s">
        <v>892</v>
      </c>
      <c r="E2005" t="s">
        <v>893</v>
      </c>
      <c r="F2005" t="s">
        <v>890</v>
      </c>
      <c r="G2005" t="str">
        <f>_xlfn.XLOOKUP(Orders_Raw!B2005,Customers_Raw!A:A,Customers_Raw!E:E)</f>
        <v>Consumer</v>
      </c>
    </row>
    <row r="2006" spans="1:7">
      <c r="A2006" t="s">
        <v>2900</v>
      </c>
      <c r="B2006" t="s">
        <v>431</v>
      </c>
      <c r="C2006" s="19">
        <v>45758</v>
      </c>
      <c r="D2006" t="s">
        <v>884</v>
      </c>
      <c r="E2006" t="s">
        <v>893</v>
      </c>
      <c r="F2006" t="s">
        <v>890</v>
      </c>
      <c r="G2006" t="str">
        <f>_xlfn.XLOOKUP(Orders_Raw!B2006,Customers_Raw!A:A,Customers_Raw!E:E)</f>
        <v>Consumer</v>
      </c>
    </row>
    <row r="2007" spans="1:7">
      <c r="A2007" t="s">
        <v>2901</v>
      </c>
      <c r="B2007" t="s">
        <v>206</v>
      </c>
      <c r="C2007" s="19">
        <v>45678</v>
      </c>
      <c r="D2007" t="s">
        <v>892</v>
      </c>
      <c r="E2007" t="s">
        <v>895</v>
      </c>
      <c r="F2007" t="s">
        <v>888</v>
      </c>
      <c r="G2007" t="str">
        <f>_xlfn.XLOOKUP(Orders_Raw!B2007,Customers_Raw!A:A,Customers_Raw!E:E)</f>
        <v>Corporate</v>
      </c>
    </row>
    <row r="2008" spans="1:7">
      <c r="A2008" t="s">
        <v>2902</v>
      </c>
      <c r="B2008" t="s">
        <v>320</v>
      </c>
      <c r="C2008" s="19">
        <v>45715</v>
      </c>
      <c r="D2008" t="s">
        <v>892</v>
      </c>
      <c r="E2008" t="s">
        <v>893</v>
      </c>
      <c r="F2008" t="s">
        <v>897</v>
      </c>
      <c r="G2008" t="str">
        <f>_xlfn.XLOOKUP(Orders_Raw!B2008,Customers_Raw!A:A,Customers_Raw!E:E)</f>
        <v>Consumer</v>
      </c>
    </row>
    <row r="2009" spans="1:7">
      <c r="A2009" t="s">
        <v>2903</v>
      </c>
      <c r="B2009" t="s">
        <v>347</v>
      </c>
      <c r="C2009" s="19">
        <v>45837</v>
      </c>
      <c r="D2009" t="s">
        <v>899</v>
      </c>
      <c r="E2009" t="s">
        <v>893</v>
      </c>
      <c r="F2009" t="s">
        <v>888</v>
      </c>
      <c r="G2009" t="str">
        <f>_xlfn.XLOOKUP(Orders_Raw!B2009,Customers_Raw!A:A,Customers_Raw!E:E)</f>
        <v>Corporate</v>
      </c>
    </row>
    <row r="2010" spans="1:7">
      <c r="A2010" t="s">
        <v>2904</v>
      </c>
      <c r="B2010" t="s">
        <v>693</v>
      </c>
      <c r="C2010" s="19">
        <v>45998</v>
      </c>
      <c r="D2010" t="s">
        <v>884</v>
      </c>
      <c r="E2010" t="s">
        <v>895</v>
      </c>
      <c r="F2010" t="s">
        <v>902</v>
      </c>
      <c r="G2010" t="str">
        <f>_xlfn.XLOOKUP(Orders_Raw!B2010,Customers_Raw!A:A,Customers_Raw!E:E)</f>
        <v>Small Business</v>
      </c>
    </row>
    <row r="2011" spans="1:7">
      <c r="A2011" t="s">
        <v>2905</v>
      </c>
      <c r="B2011" t="s">
        <v>177</v>
      </c>
      <c r="C2011" s="19">
        <v>46006</v>
      </c>
      <c r="D2011" t="s">
        <v>892</v>
      </c>
      <c r="E2011" t="s">
        <v>885</v>
      </c>
      <c r="F2011" t="s">
        <v>902</v>
      </c>
      <c r="G2011" t="str">
        <f>_xlfn.XLOOKUP(Orders_Raw!B2011,Customers_Raw!A:A,Customers_Raw!E:E)</f>
        <v>Corporate</v>
      </c>
    </row>
    <row r="2012" spans="1:7">
      <c r="A2012" t="s">
        <v>2906</v>
      </c>
      <c r="B2012" t="s">
        <v>736</v>
      </c>
      <c r="C2012" s="19">
        <v>45677</v>
      </c>
      <c r="D2012" t="s">
        <v>892</v>
      </c>
      <c r="E2012" t="s">
        <v>885</v>
      </c>
      <c r="F2012" t="s">
        <v>890</v>
      </c>
      <c r="G2012" t="str">
        <f>_xlfn.XLOOKUP(Orders_Raw!B2012,Customers_Raw!A:A,Customers_Raw!E:E)</f>
        <v>Corporate</v>
      </c>
    </row>
    <row r="2013" spans="1:7">
      <c r="A2013" t="s">
        <v>2907</v>
      </c>
      <c r="B2013" t="s">
        <v>118</v>
      </c>
      <c r="C2013" s="19">
        <v>45912</v>
      </c>
      <c r="D2013" t="s">
        <v>884</v>
      </c>
      <c r="E2013" t="s">
        <v>885</v>
      </c>
      <c r="F2013" t="s">
        <v>890</v>
      </c>
      <c r="G2013" t="str">
        <f>_xlfn.XLOOKUP(Orders_Raw!B2013,Customers_Raw!A:A,Customers_Raw!E:E)</f>
        <v>Consumer</v>
      </c>
    </row>
    <row r="2014" spans="1:7">
      <c r="A2014" t="s">
        <v>2908</v>
      </c>
      <c r="B2014" t="s">
        <v>220</v>
      </c>
      <c r="C2014" s="19">
        <v>45974</v>
      </c>
      <c r="D2014" t="s">
        <v>892</v>
      </c>
      <c r="E2014" t="s">
        <v>885</v>
      </c>
      <c r="F2014" t="s">
        <v>897</v>
      </c>
      <c r="G2014" t="str">
        <f>_xlfn.XLOOKUP(Orders_Raw!B2014,Customers_Raw!A:A,Customers_Raw!E:E)</f>
        <v>Corporate</v>
      </c>
    </row>
    <row r="2015" spans="1:7">
      <c r="A2015" t="s">
        <v>2909</v>
      </c>
      <c r="B2015" t="s">
        <v>100</v>
      </c>
      <c r="C2015" s="19">
        <v>45695</v>
      </c>
      <c r="D2015" t="s">
        <v>909</v>
      </c>
      <c r="E2015" t="s">
        <v>893</v>
      </c>
      <c r="F2015" t="s">
        <v>890</v>
      </c>
      <c r="G2015" t="str">
        <f>_xlfn.XLOOKUP(Orders_Raw!B2015,Customers_Raw!A:A,Customers_Raw!E:E)</f>
        <v>Consumer</v>
      </c>
    </row>
    <row r="2016" spans="1:7">
      <c r="A2016" t="s">
        <v>2910</v>
      </c>
      <c r="B2016" t="s">
        <v>384</v>
      </c>
      <c r="C2016" s="19">
        <v>45805</v>
      </c>
      <c r="D2016" t="s">
        <v>892</v>
      </c>
      <c r="E2016" t="s">
        <v>893</v>
      </c>
      <c r="F2016" t="s">
        <v>886</v>
      </c>
      <c r="G2016" t="str">
        <f>_xlfn.XLOOKUP(Orders_Raw!B2016,Customers_Raw!A:A,Customers_Raw!E:E)</f>
        <v>Consumer</v>
      </c>
    </row>
    <row r="2017" spans="1:7">
      <c r="A2017" t="s">
        <v>2911</v>
      </c>
      <c r="B2017" t="s">
        <v>366</v>
      </c>
      <c r="C2017" s="19">
        <v>45682</v>
      </c>
      <c r="D2017" t="s">
        <v>892</v>
      </c>
      <c r="E2017" t="s">
        <v>893</v>
      </c>
      <c r="F2017" t="s">
        <v>897</v>
      </c>
      <c r="G2017" t="str">
        <f>_xlfn.XLOOKUP(Orders_Raw!B2017,Customers_Raw!A:A,Customers_Raw!E:E)</f>
        <v>Consumer</v>
      </c>
    </row>
    <row r="2018" spans="1:7">
      <c r="A2018" t="s">
        <v>2912</v>
      </c>
      <c r="B2018" t="s">
        <v>67</v>
      </c>
      <c r="C2018" s="19">
        <v>45778</v>
      </c>
      <c r="D2018" t="s">
        <v>899</v>
      </c>
      <c r="E2018" t="s">
        <v>885</v>
      </c>
      <c r="F2018" t="s">
        <v>890</v>
      </c>
      <c r="G2018" t="str">
        <f>_xlfn.XLOOKUP(Orders_Raw!B2018,Customers_Raw!A:A,Customers_Raw!E:E)</f>
        <v>Consumer</v>
      </c>
    </row>
    <row r="2019" spans="1:7">
      <c r="A2019" t="s">
        <v>2913</v>
      </c>
      <c r="B2019" t="s">
        <v>508</v>
      </c>
      <c r="C2019" s="19">
        <v>45683</v>
      </c>
      <c r="D2019" t="s">
        <v>884</v>
      </c>
      <c r="E2019" t="s">
        <v>893</v>
      </c>
      <c r="F2019" t="s">
        <v>888</v>
      </c>
      <c r="G2019" t="str">
        <f>_xlfn.XLOOKUP(Orders_Raw!B2019,Customers_Raw!A:A,Customers_Raw!E:E)</f>
        <v>Consumer</v>
      </c>
    </row>
    <row r="2020" spans="1:7">
      <c r="A2020" t="s">
        <v>2914</v>
      </c>
      <c r="B2020" t="s">
        <v>160</v>
      </c>
      <c r="C2020" s="19">
        <v>45826</v>
      </c>
      <c r="D2020" t="s">
        <v>892</v>
      </c>
      <c r="E2020" t="s">
        <v>885</v>
      </c>
      <c r="F2020" t="s">
        <v>888</v>
      </c>
      <c r="G2020" t="str">
        <f>_xlfn.XLOOKUP(Orders_Raw!B2020,Customers_Raw!A:A,Customers_Raw!E:E)</f>
        <v>Corporate</v>
      </c>
    </row>
    <row r="2021" spans="1:7">
      <c r="A2021" t="s">
        <v>2915</v>
      </c>
      <c r="B2021" t="s">
        <v>267</v>
      </c>
      <c r="C2021" s="19">
        <v>45980</v>
      </c>
      <c r="D2021" t="s">
        <v>892</v>
      </c>
      <c r="E2021" t="s">
        <v>893</v>
      </c>
      <c r="F2021" t="s">
        <v>902</v>
      </c>
      <c r="G2021" t="str">
        <f>_xlfn.XLOOKUP(Orders_Raw!B2021,Customers_Raw!A:A,Customers_Raw!E:E)</f>
        <v>Corporate</v>
      </c>
    </row>
    <row r="2022" spans="1:7">
      <c r="A2022" t="s">
        <v>2916</v>
      </c>
      <c r="B2022" t="s">
        <v>57</v>
      </c>
      <c r="C2022" s="19">
        <v>45882</v>
      </c>
      <c r="D2022" t="s">
        <v>892</v>
      </c>
      <c r="E2022" t="s">
        <v>885</v>
      </c>
      <c r="F2022" t="s">
        <v>890</v>
      </c>
      <c r="G2022" t="str">
        <f>_xlfn.XLOOKUP(Orders_Raw!B2022,Customers_Raw!A:A,Customers_Raw!E:E)</f>
        <v>Consumer</v>
      </c>
    </row>
    <row r="2023" spans="1:7">
      <c r="A2023" t="s">
        <v>2917</v>
      </c>
      <c r="B2023" t="s">
        <v>691</v>
      </c>
      <c r="C2023" s="19">
        <v>45658</v>
      </c>
      <c r="D2023" t="s">
        <v>892</v>
      </c>
      <c r="E2023" t="s">
        <v>895</v>
      </c>
      <c r="F2023" t="s">
        <v>902</v>
      </c>
      <c r="G2023" t="str">
        <f>_xlfn.XLOOKUP(Orders_Raw!B2023,Customers_Raw!A:A,Customers_Raw!E:E)</f>
        <v>Consumer</v>
      </c>
    </row>
    <row r="2024" spans="1:7">
      <c r="A2024" t="s">
        <v>2918</v>
      </c>
      <c r="B2024" t="s">
        <v>384</v>
      </c>
      <c r="C2024" s="19">
        <v>45964</v>
      </c>
      <c r="D2024" t="s">
        <v>892</v>
      </c>
      <c r="E2024" t="s">
        <v>885</v>
      </c>
      <c r="F2024" t="s">
        <v>897</v>
      </c>
      <c r="G2024" t="str">
        <f>_xlfn.XLOOKUP(Orders_Raw!B2024,Customers_Raw!A:A,Customers_Raw!E:E)</f>
        <v>Consumer</v>
      </c>
    </row>
    <row r="2025" spans="1:7">
      <c r="A2025" t="s">
        <v>2919</v>
      </c>
      <c r="B2025" t="s">
        <v>823</v>
      </c>
      <c r="C2025" s="19">
        <v>45918</v>
      </c>
      <c r="D2025" t="s">
        <v>899</v>
      </c>
      <c r="E2025" t="s">
        <v>885</v>
      </c>
      <c r="F2025" t="s">
        <v>886</v>
      </c>
      <c r="G2025" t="str">
        <f>_xlfn.XLOOKUP(Orders_Raw!B2025,Customers_Raw!A:A,Customers_Raw!E:E)</f>
        <v>Corporate</v>
      </c>
    </row>
    <row r="2026" spans="1:7">
      <c r="A2026" t="s">
        <v>2920</v>
      </c>
      <c r="B2026" t="s">
        <v>685</v>
      </c>
      <c r="C2026" s="19">
        <v>45670</v>
      </c>
      <c r="D2026" t="s">
        <v>884</v>
      </c>
      <c r="E2026" t="s">
        <v>893</v>
      </c>
      <c r="F2026" t="s">
        <v>890</v>
      </c>
      <c r="G2026" t="str">
        <f>_xlfn.XLOOKUP(Orders_Raw!B2026,Customers_Raw!A:A,Customers_Raw!E:E)</f>
        <v>Consumer</v>
      </c>
    </row>
    <row r="2027" spans="1:7">
      <c r="A2027" t="s">
        <v>2921</v>
      </c>
      <c r="B2027" t="s">
        <v>377</v>
      </c>
      <c r="C2027" s="19">
        <v>45705</v>
      </c>
      <c r="D2027" t="s">
        <v>892</v>
      </c>
      <c r="E2027" t="s">
        <v>895</v>
      </c>
      <c r="F2027" t="s">
        <v>897</v>
      </c>
      <c r="G2027" t="str">
        <f>_xlfn.XLOOKUP(Orders_Raw!B2027,Customers_Raw!A:A,Customers_Raw!E:E)</f>
        <v>Consumer</v>
      </c>
    </row>
    <row r="2028" spans="1:7">
      <c r="A2028" t="s">
        <v>2922</v>
      </c>
      <c r="B2028" t="s">
        <v>690</v>
      </c>
      <c r="C2028" s="19">
        <v>45970</v>
      </c>
      <c r="D2028" t="s">
        <v>892</v>
      </c>
      <c r="E2028" t="s">
        <v>893</v>
      </c>
      <c r="F2028" t="s">
        <v>897</v>
      </c>
      <c r="G2028" t="str">
        <f>_xlfn.XLOOKUP(Orders_Raw!B2028,Customers_Raw!A:A,Customers_Raw!E:E)</f>
        <v>Consumer</v>
      </c>
    </row>
    <row r="2029" spans="1:7">
      <c r="A2029" t="s">
        <v>2923</v>
      </c>
      <c r="B2029" t="s">
        <v>98</v>
      </c>
      <c r="C2029" s="19">
        <v>45948</v>
      </c>
      <c r="D2029" t="s">
        <v>892</v>
      </c>
      <c r="E2029" t="s">
        <v>893</v>
      </c>
      <c r="F2029" t="s">
        <v>888</v>
      </c>
      <c r="G2029" t="str">
        <f>_xlfn.XLOOKUP(Orders_Raw!B2029,Customers_Raw!A:A,Customers_Raw!E:E)</f>
        <v>Consumer</v>
      </c>
    </row>
    <row r="2030" spans="1:7">
      <c r="A2030" t="s">
        <v>2924</v>
      </c>
      <c r="B2030" t="s">
        <v>654</v>
      </c>
      <c r="C2030" s="19">
        <v>45989</v>
      </c>
      <c r="D2030" t="s">
        <v>892</v>
      </c>
      <c r="E2030" t="s">
        <v>895</v>
      </c>
      <c r="F2030" t="s">
        <v>886</v>
      </c>
      <c r="G2030" t="str">
        <f>_xlfn.XLOOKUP(Orders_Raw!B2030,Customers_Raw!A:A,Customers_Raw!E:E)</f>
        <v>Small Business</v>
      </c>
    </row>
    <row r="2031" spans="1:7">
      <c r="A2031" t="s">
        <v>2925</v>
      </c>
      <c r="B2031" t="s">
        <v>793</v>
      </c>
      <c r="C2031" s="19">
        <v>45751</v>
      </c>
      <c r="D2031" t="s">
        <v>892</v>
      </c>
      <c r="E2031" t="s">
        <v>895</v>
      </c>
      <c r="F2031" t="s">
        <v>897</v>
      </c>
      <c r="G2031" t="str">
        <f>_xlfn.XLOOKUP(Orders_Raw!B2031,Customers_Raw!A:A,Customers_Raw!E:E)</f>
        <v>Corporate</v>
      </c>
    </row>
    <row r="2032" spans="1:7">
      <c r="A2032" t="s">
        <v>2926</v>
      </c>
      <c r="B2032" t="s">
        <v>673</v>
      </c>
      <c r="C2032" s="19">
        <v>45918</v>
      </c>
      <c r="D2032" t="s">
        <v>892</v>
      </c>
      <c r="E2032" t="s">
        <v>893</v>
      </c>
      <c r="F2032" t="s">
        <v>902</v>
      </c>
      <c r="G2032" t="str">
        <f>_xlfn.XLOOKUP(Orders_Raw!B2032,Customers_Raw!A:A,Customers_Raw!E:E)</f>
        <v>Consumer</v>
      </c>
    </row>
    <row r="2033" spans="1:7">
      <c r="A2033" t="s">
        <v>2927</v>
      </c>
      <c r="B2033" t="s">
        <v>472</v>
      </c>
      <c r="C2033" s="19">
        <v>45935</v>
      </c>
      <c r="D2033" t="s">
        <v>892</v>
      </c>
      <c r="E2033" t="s">
        <v>893</v>
      </c>
      <c r="F2033" t="s">
        <v>890</v>
      </c>
      <c r="G2033" t="str">
        <f>_xlfn.XLOOKUP(Orders_Raw!B2033,Customers_Raw!A:A,Customers_Raw!E:E)</f>
        <v>Corporate</v>
      </c>
    </row>
    <row r="2034" spans="1:7">
      <c r="A2034" t="s">
        <v>2928</v>
      </c>
      <c r="B2034" t="s">
        <v>701</v>
      </c>
      <c r="C2034" s="19">
        <v>46016</v>
      </c>
      <c r="D2034" t="s">
        <v>892</v>
      </c>
      <c r="E2034" t="s">
        <v>885</v>
      </c>
      <c r="F2034" t="s">
        <v>886</v>
      </c>
      <c r="G2034" t="str">
        <f>_xlfn.XLOOKUP(Orders_Raw!B2034,Customers_Raw!A:A,Customers_Raw!E:E)</f>
        <v>Corporate</v>
      </c>
    </row>
    <row r="2035" spans="1:7">
      <c r="A2035" t="s">
        <v>2929</v>
      </c>
      <c r="B2035" t="s">
        <v>598</v>
      </c>
      <c r="C2035" s="19">
        <v>45862</v>
      </c>
      <c r="D2035" t="s">
        <v>892</v>
      </c>
      <c r="E2035" t="s">
        <v>895</v>
      </c>
      <c r="F2035" t="s">
        <v>890</v>
      </c>
      <c r="G2035" t="str">
        <f>_xlfn.XLOOKUP(Orders_Raw!B2035,Customers_Raw!A:A,Customers_Raw!E:E)</f>
        <v>Consumer</v>
      </c>
    </row>
    <row r="2036" spans="1:7">
      <c r="A2036" t="s">
        <v>2930</v>
      </c>
      <c r="B2036" t="s">
        <v>396</v>
      </c>
      <c r="C2036" s="19">
        <v>45842</v>
      </c>
      <c r="D2036" t="s">
        <v>892</v>
      </c>
      <c r="E2036" t="s">
        <v>885</v>
      </c>
      <c r="F2036" t="s">
        <v>886</v>
      </c>
      <c r="G2036" t="str">
        <f>_xlfn.XLOOKUP(Orders_Raw!B2036,Customers_Raw!A:A,Customers_Raw!E:E)</f>
        <v>Consumer</v>
      </c>
    </row>
    <row r="2037" spans="1:7">
      <c r="A2037" t="s">
        <v>2931</v>
      </c>
      <c r="B2037" t="s">
        <v>852</v>
      </c>
      <c r="C2037" s="19">
        <v>45832</v>
      </c>
      <c r="D2037" t="s">
        <v>892</v>
      </c>
      <c r="E2037" t="s">
        <v>895</v>
      </c>
      <c r="F2037" t="s">
        <v>902</v>
      </c>
      <c r="G2037" t="str">
        <f>_xlfn.XLOOKUP(Orders_Raw!B2037,Customers_Raw!A:A,Customers_Raw!E:E)</f>
        <v>Consumer</v>
      </c>
    </row>
    <row r="2038" spans="1:7">
      <c r="A2038" t="s">
        <v>2932</v>
      </c>
      <c r="B2038" t="s">
        <v>414</v>
      </c>
      <c r="C2038" s="19">
        <v>45966</v>
      </c>
      <c r="D2038" t="s">
        <v>892</v>
      </c>
      <c r="E2038" t="s">
        <v>885</v>
      </c>
      <c r="F2038" t="s">
        <v>888</v>
      </c>
      <c r="G2038" t="str">
        <f>_xlfn.XLOOKUP(Orders_Raw!B2038,Customers_Raw!A:A,Customers_Raw!E:E)</f>
        <v>Consumer</v>
      </c>
    </row>
    <row r="2039" spans="1:7">
      <c r="A2039" t="s">
        <v>2933</v>
      </c>
      <c r="B2039" t="s">
        <v>547</v>
      </c>
      <c r="C2039" s="19">
        <v>45726</v>
      </c>
      <c r="D2039" t="s">
        <v>892</v>
      </c>
      <c r="E2039" t="s">
        <v>885</v>
      </c>
      <c r="F2039" t="s">
        <v>888</v>
      </c>
      <c r="G2039" t="str">
        <f>_xlfn.XLOOKUP(Orders_Raw!B2039,Customers_Raw!A:A,Customers_Raw!E:E)</f>
        <v>Consumer</v>
      </c>
    </row>
    <row r="2040" spans="1:7">
      <c r="A2040" t="s">
        <v>2934</v>
      </c>
      <c r="B2040" t="s">
        <v>696</v>
      </c>
      <c r="C2040" s="19">
        <v>45761</v>
      </c>
      <c r="D2040" t="s">
        <v>892</v>
      </c>
      <c r="E2040" t="s">
        <v>893</v>
      </c>
      <c r="F2040" t="s">
        <v>897</v>
      </c>
      <c r="G2040" t="str">
        <f>_xlfn.XLOOKUP(Orders_Raw!B2040,Customers_Raw!A:A,Customers_Raw!E:E)</f>
        <v>Consumer</v>
      </c>
    </row>
    <row r="2041" spans="1:7">
      <c r="A2041" t="s">
        <v>2935</v>
      </c>
      <c r="B2041" t="s">
        <v>118</v>
      </c>
      <c r="C2041" s="19">
        <v>45903</v>
      </c>
      <c r="D2041" t="s">
        <v>892</v>
      </c>
      <c r="E2041" t="s">
        <v>885</v>
      </c>
      <c r="F2041" t="s">
        <v>890</v>
      </c>
      <c r="G2041" t="str">
        <f>_xlfn.XLOOKUP(Orders_Raw!B2041,Customers_Raw!A:A,Customers_Raw!E:E)</f>
        <v>Consumer</v>
      </c>
    </row>
    <row r="2042" spans="1:7">
      <c r="A2042" t="s">
        <v>2936</v>
      </c>
      <c r="B2042" t="s">
        <v>607</v>
      </c>
      <c r="C2042" s="19">
        <v>45818</v>
      </c>
      <c r="D2042" t="s">
        <v>884</v>
      </c>
      <c r="E2042" t="s">
        <v>885</v>
      </c>
      <c r="F2042" t="s">
        <v>888</v>
      </c>
      <c r="G2042" t="str">
        <f>_xlfn.XLOOKUP(Orders_Raw!B2042,Customers_Raw!A:A,Customers_Raw!E:E)</f>
        <v>Consumer</v>
      </c>
    </row>
    <row r="2043" spans="1:7">
      <c r="A2043" t="s">
        <v>2937</v>
      </c>
      <c r="B2043" t="s">
        <v>455</v>
      </c>
      <c r="C2043" s="19">
        <v>45857</v>
      </c>
      <c r="D2043" t="s">
        <v>892</v>
      </c>
      <c r="E2043" t="s">
        <v>893</v>
      </c>
      <c r="F2043" t="s">
        <v>888</v>
      </c>
      <c r="G2043" t="str">
        <f>_xlfn.XLOOKUP(Orders_Raw!B2043,Customers_Raw!A:A,Customers_Raw!E:E)</f>
        <v>Consumer</v>
      </c>
    </row>
    <row r="2044" spans="1:7">
      <c r="A2044" t="s">
        <v>2938</v>
      </c>
      <c r="B2044" t="s">
        <v>460</v>
      </c>
      <c r="C2044" s="19">
        <v>45873</v>
      </c>
      <c r="D2044" t="s">
        <v>892</v>
      </c>
      <c r="E2044" t="s">
        <v>893</v>
      </c>
      <c r="F2044" t="s">
        <v>902</v>
      </c>
      <c r="G2044" t="str">
        <f>_xlfn.XLOOKUP(Orders_Raw!B2044,Customers_Raw!A:A,Customers_Raw!E:E)</f>
        <v>Consumer</v>
      </c>
    </row>
    <row r="2045" spans="1:7">
      <c r="A2045" t="s">
        <v>2939</v>
      </c>
      <c r="B2045" t="s">
        <v>587</v>
      </c>
      <c r="C2045" s="19">
        <v>45869</v>
      </c>
      <c r="D2045" t="s">
        <v>892</v>
      </c>
      <c r="E2045" t="s">
        <v>893</v>
      </c>
      <c r="F2045" t="s">
        <v>902</v>
      </c>
      <c r="G2045" t="str">
        <f>_xlfn.XLOOKUP(Orders_Raw!B2045,Customers_Raw!A:A,Customers_Raw!E:E)</f>
        <v>Consumer</v>
      </c>
    </row>
    <row r="2046" spans="1:7">
      <c r="A2046" t="s">
        <v>2940</v>
      </c>
      <c r="B2046" t="s">
        <v>531</v>
      </c>
      <c r="C2046" s="19">
        <v>45673</v>
      </c>
      <c r="D2046" t="s">
        <v>892</v>
      </c>
      <c r="E2046" t="s">
        <v>885</v>
      </c>
      <c r="F2046" t="s">
        <v>897</v>
      </c>
      <c r="G2046" t="str">
        <f>_xlfn.XLOOKUP(Orders_Raw!B2046,Customers_Raw!A:A,Customers_Raw!E:E)</f>
        <v>Consumer</v>
      </c>
    </row>
    <row r="2047" spans="1:7">
      <c r="A2047" t="s">
        <v>2941</v>
      </c>
      <c r="B2047" t="s">
        <v>542</v>
      </c>
      <c r="C2047" s="19">
        <v>45989</v>
      </c>
      <c r="D2047" t="s">
        <v>892</v>
      </c>
      <c r="E2047" t="s">
        <v>893</v>
      </c>
      <c r="F2047" t="s">
        <v>897</v>
      </c>
      <c r="G2047" t="str">
        <f>_xlfn.XLOOKUP(Orders_Raw!B2047,Customers_Raw!A:A,Customers_Raw!E:E)</f>
        <v>Consumer</v>
      </c>
    </row>
    <row r="2048" spans="1:7">
      <c r="A2048" t="s">
        <v>2942</v>
      </c>
      <c r="B2048" t="s">
        <v>836</v>
      </c>
      <c r="C2048" s="19">
        <v>45862</v>
      </c>
      <c r="D2048" t="s">
        <v>899</v>
      </c>
      <c r="E2048" t="s">
        <v>885</v>
      </c>
      <c r="F2048" t="s">
        <v>886</v>
      </c>
      <c r="G2048" t="str">
        <f>_xlfn.XLOOKUP(Orders_Raw!B2048,Customers_Raw!A:A,Customers_Raw!E:E)</f>
        <v>Small Business</v>
      </c>
    </row>
    <row r="2049" spans="1:7">
      <c r="A2049" t="s">
        <v>2943</v>
      </c>
      <c r="B2049" t="s">
        <v>666</v>
      </c>
      <c r="C2049" s="19">
        <v>46022</v>
      </c>
      <c r="D2049" t="s">
        <v>892</v>
      </c>
      <c r="E2049" t="s">
        <v>885</v>
      </c>
      <c r="F2049" t="s">
        <v>888</v>
      </c>
      <c r="G2049" t="str">
        <f>_xlfn.XLOOKUP(Orders_Raw!B2049,Customers_Raw!A:A,Customers_Raw!E:E)</f>
        <v>Consumer</v>
      </c>
    </row>
    <row r="2050" spans="1:7">
      <c r="A2050" t="s">
        <v>2944</v>
      </c>
      <c r="B2050" t="s">
        <v>106</v>
      </c>
      <c r="C2050" s="19">
        <v>45696</v>
      </c>
      <c r="D2050" t="s">
        <v>899</v>
      </c>
      <c r="E2050" t="s">
        <v>893</v>
      </c>
      <c r="F2050" t="s">
        <v>888</v>
      </c>
      <c r="G2050" t="str">
        <f>_xlfn.XLOOKUP(Orders_Raw!B2050,Customers_Raw!A:A,Customers_Raw!E:E)</f>
        <v>Consumer</v>
      </c>
    </row>
    <row r="2051" spans="1:7">
      <c r="A2051" t="s">
        <v>2945</v>
      </c>
      <c r="B2051" t="s">
        <v>877</v>
      </c>
      <c r="C2051" s="19">
        <v>45746</v>
      </c>
      <c r="D2051" t="s">
        <v>892</v>
      </c>
      <c r="E2051" t="s">
        <v>895</v>
      </c>
      <c r="F2051" t="s">
        <v>897</v>
      </c>
      <c r="G2051" t="str">
        <f>_xlfn.XLOOKUP(Orders_Raw!B2051,Customers_Raw!A:A,Customers_Raw!E:E)</f>
        <v>Consumer</v>
      </c>
    </row>
    <row r="2052" spans="1:7">
      <c r="A2052" t="s">
        <v>2946</v>
      </c>
      <c r="B2052" t="s">
        <v>463</v>
      </c>
      <c r="C2052" s="19">
        <v>45913</v>
      </c>
      <c r="D2052" t="s">
        <v>892</v>
      </c>
      <c r="E2052" t="s">
        <v>893</v>
      </c>
      <c r="F2052" t="s">
        <v>902</v>
      </c>
      <c r="G2052" t="str">
        <f>_xlfn.XLOOKUP(Orders_Raw!B2052,Customers_Raw!A:A,Customers_Raw!E:E)</f>
        <v>Small Business</v>
      </c>
    </row>
    <row r="2053" spans="1:7">
      <c r="A2053" t="s">
        <v>2947</v>
      </c>
      <c r="B2053" t="s">
        <v>615</v>
      </c>
      <c r="C2053" s="19">
        <v>45911</v>
      </c>
      <c r="D2053" t="s">
        <v>892</v>
      </c>
      <c r="E2053" t="s">
        <v>893</v>
      </c>
      <c r="F2053" t="s">
        <v>897</v>
      </c>
      <c r="G2053" t="str">
        <f>_xlfn.XLOOKUP(Orders_Raw!B2053,Customers_Raw!A:A,Customers_Raw!E:E)</f>
        <v>Small Business</v>
      </c>
    </row>
    <row r="2054" spans="1:7">
      <c r="A2054" t="s">
        <v>2948</v>
      </c>
      <c r="B2054" t="s">
        <v>234</v>
      </c>
      <c r="C2054" s="19">
        <v>45873</v>
      </c>
      <c r="D2054" t="s">
        <v>892</v>
      </c>
      <c r="E2054" t="s">
        <v>885</v>
      </c>
      <c r="F2054" t="s">
        <v>897</v>
      </c>
      <c r="G2054" t="str">
        <f>_xlfn.XLOOKUP(Orders_Raw!B2054,Customers_Raw!A:A,Customers_Raw!E:E)</f>
        <v>Consumer</v>
      </c>
    </row>
    <row r="2055" spans="1:7">
      <c r="A2055" t="s">
        <v>2949</v>
      </c>
      <c r="B2055" t="s">
        <v>839</v>
      </c>
      <c r="C2055" s="19">
        <v>45960</v>
      </c>
      <c r="D2055" t="s">
        <v>892</v>
      </c>
      <c r="E2055" t="s">
        <v>893</v>
      </c>
      <c r="F2055" t="s">
        <v>886</v>
      </c>
      <c r="G2055" t="str">
        <f>_xlfn.XLOOKUP(Orders_Raw!B2055,Customers_Raw!A:A,Customers_Raw!E:E)</f>
        <v>Consumer</v>
      </c>
    </row>
    <row r="2056" spans="1:7">
      <c r="A2056" t="s">
        <v>2950</v>
      </c>
      <c r="B2056" t="s">
        <v>230</v>
      </c>
      <c r="C2056" s="19">
        <v>45829</v>
      </c>
      <c r="D2056" t="s">
        <v>892</v>
      </c>
      <c r="E2056" t="s">
        <v>885</v>
      </c>
      <c r="F2056" t="s">
        <v>888</v>
      </c>
      <c r="G2056" t="str">
        <f>_xlfn.XLOOKUP(Orders_Raw!B2056,Customers_Raw!A:A,Customers_Raw!E:E)</f>
        <v>Consumer</v>
      </c>
    </row>
    <row r="2057" spans="1:7">
      <c r="A2057" t="s">
        <v>2951</v>
      </c>
      <c r="B2057" t="s">
        <v>451</v>
      </c>
      <c r="C2057" s="19">
        <v>45794</v>
      </c>
      <c r="D2057" t="s">
        <v>884</v>
      </c>
      <c r="E2057" t="s">
        <v>895</v>
      </c>
      <c r="F2057" t="s">
        <v>886</v>
      </c>
      <c r="G2057" t="str">
        <f>_xlfn.XLOOKUP(Orders_Raw!B2057,Customers_Raw!A:A,Customers_Raw!E:E)</f>
        <v>Small Business</v>
      </c>
    </row>
    <row r="2058" spans="1:7">
      <c r="A2058" t="s">
        <v>2952</v>
      </c>
      <c r="B2058" t="s">
        <v>157</v>
      </c>
      <c r="C2058" s="19">
        <v>45835</v>
      </c>
      <c r="D2058" t="s">
        <v>892</v>
      </c>
      <c r="E2058" t="s">
        <v>895</v>
      </c>
      <c r="F2058" t="s">
        <v>888</v>
      </c>
      <c r="G2058" t="str">
        <f>_xlfn.XLOOKUP(Orders_Raw!B2058,Customers_Raw!A:A,Customers_Raw!E:E)</f>
        <v>Consumer</v>
      </c>
    </row>
    <row r="2059" spans="1:7">
      <c r="A2059" t="s">
        <v>2953</v>
      </c>
      <c r="B2059" t="s">
        <v>740</v>
      </c>
      <c r="C2059" s="19">
        <v>45734</v>
      </c>
      <c r="D2059" t="s">
        <v>892</v>
      </c>
      <c r="E2059" t="s">
        <v>893</v>
      </c>
      <c r="F2059" t="s">
        <v>890</v>
      </c>
      <c r="G2059" t="str">
        <f>_xlfn.XLOOKUP(Orders_Raw!B2059,Customers_Raw!A:A,Customers_Raw!E:E)</f>
        <v>Consumer</v>
      </c>
    </row>
    <row r="2060" spans="1:7">
      <c r="A2060" t="s">
        <v>2954</v>
      </c>
      <c r="B2060" t="s">
        <v>517</v>
      </c>
      <c r="C2060" s="19">
        <v>45845</v>
      </c>
      <c r="D2060" t="s">
        <v>884</v>
      </c>
      <c r="E2060" t="s">
        <v>893</v>
      </c>
      <c r="F2060" t="s">
        <v>897</v>
      </c>
      <c r="G2060" t="str">
        <f>_xlfn.XLOOKUP(Orders_Raw!B2060,Customers_Raw!A:A,Customers_Raw!E:E)</f>
        <v>Consumer</v>
      </c>
    </row>
    <row r="2061" spans="1:7">
      <c r="A2061" t="s">
        <v>2955</v>
      </c>
      <c r="B2061" t="s">
        <v>25</v>
      </c>
      <c r="C2061" s="19">
        <v>45672</v>
      </c>
      <c r="D2061" t="s">
        <v>884</v>
      </c>
      <c r="E2061" t="s">
        <v>893</v>
      </c>
      <c r="F2061" t="s">
        <v>897</v>
      </c>
      <c r="G2061" t="str">
        <f>_xlfn.XLOOKUP(Orders_Raw!B2061,Customers_Raw!A:A,Customers_Raw!E:E)</f>
        <v>Corporate</v>
      </c>
    </row>
    <row r="2062" spans="1:7">
      <c r="A2062" t="s">
        <v>2956</v>
      </c>
      <c r="B2062" t="s">
        <v>595</v>
      </c>
      <c r="C2062" s="19">
        <v>45949</v>
      </c>
      <c r="D2062" t="s">
        <v>892</v>
      </c>
      <c r="E2062" t="s">
        <v>893</v>
      </c>
      <c r="F2062" t="s">
        <v>888</v>
      </c>
      <c r="G2062" t="str">
        <f>_xlfn.XLOOKUP(Orders_Raw!B2062,Customers_Raw!A:A,Customers_Raw!E:E)</f>
        <v>Corporate</v>
      </c>
    </row>
    <row r="2063" spans="1:7">
      <c r="A2063" t="s">
        <v>2957</v>
      </c>
      <c r="B2063" t="s">
        <v>793</v>
      </c>
      <c r="C2063" s="19">
        <v>45976</v>
      </c>
      <c r="D2063" t="s">
        <v>884</v>
      </c>
      <c r="E2063" t="s">
        <v>885</v>
      </c>
      <c r="F2063" t="s">
        <v>897</v>
      </c>
      <c r="G2063" t="str">
        <f>_xlfn.XLOOKUP(Orders_Raw!B2063,Customers_Raw!A:A,Customers_Raw!E:E)</f>
        <v>Corporate</v>
      </c>
    </row>
    <row r="2064" spans="1:7">
      <c r="A2064" t="s">
        <v>2958</v>
      </c>
      <c r="B2064" t="s">
        <v>574</v>
      </c>
      <c r="C2064" s="19">
        <v>45982</v>
      </c>
      <c r="D2064" t="s">
        <v>884</v>
      </c>
      <c r="E2064" t="s">
        <v>885</v>
      </c>
      <c r="F2064" t="s">
        <v>897</v>
      </c>
      <c r="G2064" t="str">
        <f>_xlfn.XLOOKUP(Orders_Raw!B2064,Customers_Raw!A:A,Customers_Raw!E:E)</f>
        <v>Consumer</v>
      </c>
    </row>
    <row r="2065" spans="1:7">
      <c r="A2065" t="s">
        <v>2959</v>
      </c>
      <c r="B2065" t="s">
        <v>689</v>
      </c>
      <c r="C2065" s="19">
        <v>45871</v>
      </c>
      <c r="D2065" t="s">
        <v>892</v>
      </c>
      <c r="E2065" t="s">
        <v>893</v>
      </c>
      <c r="F2065" t="s">
        <v>886</v>
      </c>
      <c r="G2065" t="str">
        <f>_xlfn.XLOOKUP(Orders_Raw!B2065,Customers_Raw!A:A,Customers_Raw!E:E)</f>
        <v>Corporate</v>
      </c>
    </row>
    <row r="2066" spans="1:7">
      <c r="A2066" t="s">
        <v>2960</v>
      </c>
      <c r="B2066" t="s">
        <v>389</v>
      </c>
      <c r="C2066" s="19">
        <v>45865</v>
      </c>
      <c r="D2066" t="s">
        <v>892</v>
      </c>
      <c r="E2066" t="s">
        <v>895</v>
      </c>
      <c r="F2066" t="s">
        <v>902</v>
      </c>
      <c r="G2066" t="str">
        <f>_xlfn.XLOOKUP(Orders_Raw!B2066,Customers_Raw!A:A,Customers_Raw!E:E)</f>
        <v>Consumer</v>
      </c>
    </row>
    <row r="2067" spans="1:7">
      <c r="A2067" t="s">
        <v>2961</v>
      </c>
      <c r="B2067" t="s">
        <v>677</v>
      </c>
      <c r="C2067" s="19">
        <v>45826</v>
      </c>
      <c r="D2067" t="s">
        <v>892</v>
      </c>
      <c r="E2067" t="s">
        <v>885</v>
      </c>
      <c r="F2067" t="s">
        <v>888</v>
      </c>
      <c r="G2067" t="str">
        <f>_xlfn.XLOOKUP(Orders_Raw!B2067,Customers_Raw!A:A,Customers_Raw!E:E)</f>
        <v>Consumer</v>
      </c>
    </row>
    <row r="2068" spans="1:7">
      <c r="A2068" t="s">
        <v>2962</v>
      </c>
      <c r="B2068" t="s">
        <v>763</v>
      </c>
      <c r="C2068" s="19">
        <v>45987</v>
      </c>
      <c r="D2068" t="s">
        <v>892</v>
      </c>
      <c r="E2068" t="s">
        <v>885</v>
      </c>
      <c r="F2068" t="s">
        <v>902</v>
      </c>
      <c r="G2068" t="str">
        <f>_xlfn.XLOOKUP(Orders_Raw!B2068,Customers_Raw!A:A,Customers_Raw!E:E)</f>
        <v>Corporate</v>
      </c>
    </row>
    <row r="2069" spans="1:7">
      <c r="A2069" t="s">
        <v>2963</v>
      </c>
      <c r="B2069" t="s">
        <v>811</v>
      </c>
      <c r="C2069" s="19">
        <v>45937</v>
      </c>
      <c r="D2069" t="s">
        <v>892</v>
      </c>
      <c r="E2069" t="s">
        <v>885</v>
      </c>
      <c r="F2069" t="s">
        <v>897</v>
      </c>
      <c r="G2069" t="str">
        <f>_xlfn.XLOOKUP(Orders_Raw!B2069,Customers_Raw!A:A,Customers_Raw!E:E)</f>
        <v>Corporate</v>
      </c>
    </row>
    <row r="2070" spans="1:7">
      <c r="A2070" t="s">
        <v>2964</v>
      </c>
      <c r="B2070" t="s">
        <v>596</v>
      </c>
      <c r="C2070" s="19">
        <v>45962</v>
      </c>
      <c r="D2070" t="s">
        <v>899</v>
      </c>
      <c r="E2070" t="s">
        <v>895</v>
      </c>
      <c r="F2070" t="s">
        <v>886</v>
      </c>
      <c r="G2070" t="str">
        <f>_xlfn.XLOOKUP(Orders_Raw!B2070,Customers_Raw!A:A,Customers_Raw!E:E)</f>
        <v>Consumer</v>
      </c>
    </row>
    <row r="2071" spans="1:7">
      <c r="A2071" t="s">
        <v>2965</v>
      </c>
      <c r="B2071" t="s">
        <v>526</v>
      </c>
      <c r="C2071" s="19">
        <v>45803</v>
      </c>
      <c r="D2071" t="s">
        <v>892</v>
      </c>
      <c r="E2071" t="s">
        <v>885</v>
      </c>
      <c r="F2071" t="s">
        <v>897</v>
      </c>
      <c r="G2071" t="str">
        <f>_xlfn.XLOOKUP(Orders_Raw!B2071,Customers_Raw!A:A,Customers_Raw!E:E)</f>
        <v>Corporate</v>
      </c>
    </row>
    <row r="2072" spans="1:7">
      <c r="A2072" t="s">
        <v>2966</v>
      </c>
      <c r="B2072" t="s">
        <v>809</v>
      </c>
      <c r="C2072" s="19">
        <v>45920</v>
      </c>
      <c r="D2072" t="s">
        <v>892</v>
      </c>
      <c r="E2072" t="s">
        <v>885</v>
      </c>
      <c r="F2072" t="s">
        <v>890</v>
      </c>
      <c r="G2072" t="str">
        <f>_xlfn.XLOOKUP(Orders_Raw!B2072,Customers_Raw!A:A,Customers_Raw!E:E)</f>
        <v>Consumer</v>
      </c>
    </row>
    <row r="2073" spans="1:7">
      <c r="A2073" t="s">
        <v>2967</v>
      </c>
      <c r="B2073" t="s">
        <v>122</v>
      </c>
      <c r="C2073" s="19">
        <v>45661</v>
      </c>
      <c r="D2073" t="s">
        <v>899</v>
      </c>
      <c r="E2073" t="s">
        <v>893</v>
      </c>
      <c r="F2073" t="s">
        <v>890</v>
      </c>
      <c r="G2073" t="str">
        <f>_xlfn.XLOOKUP(Orders_Raw!B2073,Customers_Raw!A:A,Customers_Raw!E:E)</f>
        <v>Consumer</v>
      </c>
    </row>
    <row r="2074" spans="1:7">
      <c r="A2074" t="s">
        <v>2968</v>
      </c>
      <c r="B2074" t="s">
        <v>812</v>
      </c>
      <c r="C2074" s="19">
        <v>45747</v>
      </c>
      <c r="D2074" t="s">
        <v>909</v>
      </c>
      <c r="E2074" t="s">
        <v>893</v>
      </c>
      <c r="F2074" t="s">
        <v>897</v>
      </c>
      <c r="G2074" t="str">
        <f>_xlfn.XLOOKUP(Orders_Raw!B2074,Customers_Raw!A:A,Customers_Raw!E:E)</f>
        <v>Corporate</v>
      </c>
    </row>
    <row r="2075" spans="1:7">
      <c r="A2075" t="s">
        <v>2969</v>
      </c>
      <c r="B2075" t="s">
        <v>727</v>
      </c>
      <c r="C2075" s="19">
        <v>45717</v>
      </c>
      <c r="D2075" t="s">
        <v>892</v>
      </c>
      <c r="E2075" t="s">
        <v>885</v>
      </c>
      <c r="F2075" t="s">
        <v>888</v>
      </c>
      <c r="G2075" t="str">
        <f>_xlfn.XLOOKUP(Orders_Raw!B2075,Customers_Raw!A:A,Customers_Raw!E:E)</f>
        <v>Consumer</v>
      </c>
    </row>
    <row r="2076" spans="1:7">
      <c r="A2076" t="s">
        <v>2970</v>
      </c>
      <c r="B2076" t="s">
        <v>312</v>
      </c>
      <c r="C2076" s="19">
        <v>45968</v>
      </c>
      <c r="D2076" t="s">
        <v>892</v>
      </c>
      <c r="E2076" t="s">
        <v>885</v>
      </c>
      <c r="F2076" t="s">
        <v>897</v>
      </c>
      <c r="G2076" t="str">
        <f>_xlfn.XLOOKUP(Orders_Raw!B2076,Customers_Raw!A:A,Customers_Raw!E:E)</f>
        <v>Consumer</v>
      </c>
    </row>
    <row r="2077" spans="1:7">
      <c r="A2077" t="s">
        <v>2971</v>
      </c>
      <c r="B2077" t="s">
        <v>555</v>
      </c>
      <c r="C2077" s="19">
        <v>45673</v>
      </c>
      <c r="D2077" t="s">
        <v>892</v>
      </c>
      <c r="E2077" t="s">
        <v>893</v>
      </c>
      <c r="F2077" t="s">
        <v>888</v>
      </c>
      <c r="G2077" t="str">
        <f>_xlfn.XLOOKUP(Orders_Raw!B2077,Customers_Raw!A:A,Customers_Raw!E:E)</f>
        <v>Consumer</v>
      </c>
    </row>
    <row r="2078" spans="1:7">
      <c r="A2078" t="s">
        <v>2972</v>
      </c>
      <c r="B2078" t="s">
        <v>818</v>
      </c>
      <c r="C2078" s="19">
        <v>45884</v>
      </c>
      <c r="D2078" t="s">
        <v>892</v>
      </c>
      <c r="E2078" t="s">
        <v>893</v>
      </c>
      <c r="F2078" t="s">
        <v>888</v>
      </c>
      <c r="G2078" t="str">
        <f>_xlfn.XLOOKUP(Orders_Raw!B2078,Customers_Raw!A:A,Customers_Raw!E:E)</f>
        <v>Consumer</v>
      </c>
    </row>
    <row r="2079" spans="1:7">
      <c r="A2079" t="s">
        <v>2973</v>
      </c>
      <c r="B2079" t="s">
        <v>574</v>
      </c>
      <c r="C2079" s="19">
        <v>45686</v>
      </c>
      <c r="D2079" t="s">
        <v>892</v>
      </c>
      <c r="E2079" t="s">
        <v>895</v>
      </c>
      <c r="F2079" t="s">
        <v>890</v>
      </c>
      <c r="G2079" t="str">
        <f>_xlfn.XLOOKUP(Orders_Raw!B2079,Customers_Raw!A:A,Customers_Raw!E:E)</f>
        <v>Consumer</v>
      </c>
    </row>
    <row r="2080" spans="1:7">
      <c r="A2080" t="s">
        <v>2974</v>
      </c>
      <c r="B2080" t="s">
        <v>470</v>
      </c>
      <c r="C2080" s="19">
        <v>45808</v>
      </c>
      <c r="D2080" t="s">
        <v>892</v>
      </c>
      <c r="E2080" t="s">
        <v>893</v>
      </c>
      <c r="F2080" t="s">
        <v>886</v>
      </c>
      <c r="G2080" t="str">
        <f>_xlfn.XLOOKUP(Orders_Raw!B2080,Customers_Raw!A:A,Customers_Raw!E:E)</f>
        <v>Corporate</v>
      </c>
    </row>
    <row r="2081" spans="1:7">
      <c r="A2081" t="s">
        <v>2975</v>
      </c>
      <c r="B2081" t="s">
        <v>657</v>
      </c>
      <c r="C2081" s="19">
        <v>45902</v>
      </c>
      <c r="D2081" t="s">
        <v>909</v>
      </c>
      <c r="E2081" t="s">
        <v>885</v>
      </c>
      <c r="F2081" t="s">
        <v>890</v>
      </c>
      <c r="G2081" t="str">
        <f>_xlfn.XLOOKUP(Orders_Raw!B2081,Customers_Raw!A:A,Customers_Raw!E:E)</f>
        <v>Consumer</v>
      </c>
    </row>
    <row r="2082" spans="1:7">
      <c r="A2082" t="s">
        <v>2976</v>
      </c>
      <c r="B2082" t="s">
        <v>765</v>
      </c>
      <c r="C2082" s="19">
        <v>45927</v>
      </c>
      <c r="D2082" t="s">
        <v>892</v>
      </c>
      <c r="E2082" t="s">
        <v>893</v>
      </c>
      <c r="F2082" t="s">
        <v>897</v>
      </c>
      <c r="G2082" t="str">
        <f>_xlfn.XLOOKUP(Orders_Raw!B2082,Customers_Raw!A:A,Customers_Raw!E:E)</f>
        <v>Small Business</v>
      </c>
    </row>
    <row r="2083" spans="1:7">
      <c r="A2083" t="s">
        <v>2977</v>
      </c>
      <c r="B2083" t="s">
        <v>190</v>
      </c>
      <c r="C2083" s="19">
        <v>45736</v>
      </c>
      <c r="D2083" t="s">
        <v>884</v>
      </c>
      <c r="E2083" t="s">
        <v>885</v>
      </c>
      <c r="F2083" t="s">
        <v>888</v>
      </c>
      <c r="G2083" t="str">
        <f>_xlfn.XLOOKUP(Orders_Raw!B2083,Customers_Raw!A:A,Customers_Raw!E:E)</f>
        <v>Corporate</v>
      </c>
    </row>
    <row r="2084" spans="1:7">
      <c r="A2084" t="s">
        <v>2978</v>
      </c>
      <c r="B2084" t="s">
        <v>164</v>
      </c>
      <c r="C2084" s="19">
        <v>45946</v>
      </c>
      <c r="D2084" t="s">
        <v>892</v>
      </c>
      <c r="E2084" t="s">
        <v>885</v>
      </c>
      <c r="F2084" t="s">
        <v>886</v>
      </c>
      <c r="G2084" t="str">
        <f>_xlfn.XLOOKUP(Orders_Raw!B2084,Customers_Raw!A:A,Customers_Raw!E:E)</f>
        <v>Consumer</v>
      </c>
    </row>
    <row r="2085" spans="1:7">
      <c r="A2085" t="s">
        <v>2979</v>
      </c>
      <c r="B2085" t="s">
        <v>391</v>
      </c>
      <c r="C2085" s="19">
        <v>45810</v>
      </c>
      <c r="D2085" t="s">
        <v>892</v>
      </c>
      <c r="E2085" t="s">
        <v>895</v>
      </c>
      <c r="F2085" t="s">
        <v>890</v>
      </c>
      <c r="G2085" t="str">
        <f>_xlfn.XLOOKUP(Orders_Raw!B2085,Customers_Raw!A:A,Customers_Raw!E:E)</f>
        <v>Consumer</v>
      </c>
    </row>
    <row r="2086" spans="1:7">
      <c r="A2086" t="s">
        <v>2980</v>
      </c>
      <c r="B2086" t="s">
        <v>585</v>
      </c>
      <c r="C2086" s="19">
        <v>45934</v>
      </c>
      <c r="D2086" t="s">
        <v>892</v>
      </c>
      <c r="E2086" t="s">
        <v>895</v>
      </c>
      <c r="F2086" t="s">
        <v>890</v>
      </c>
      <c r="G2086" t="str">
        <f>_xlfn.XLOOKUP(Orders_Raw!B2086,Customers_Raw!A:A,Customers_Raw!E:E)</f>
        <v>Consumer</v>
      </c>
    </row>
    <row r="2087" spans="1:7">
      <c r="A2087" t="s">
        <v>2981</v>
      </c>
      <c r="B2087" t="s">
        <v>773</v>
      </c>
      <c r="C2087" s="19">
        <v>45936</v>
      </c>
      <c r="D2087" t="s">
        <v>884</v>
      </c>
      <c r="E2087" t="s">
        <v>885</v>
      </c>
      <c r="F2087" t="s">
        <v>897</v>
      </c>
      <c r="G2087" t="str">
        <f>_xlfn.XLOOKUP(Orders_Raw!B2087,Customers_Raw!A:A,Customers_Raw!E:E)</f>
        <v>Corporate</v>
      </c>
    </row>
    <row r="2088" spans="1:7">
      <c r="A2088" t="s">
        <v>2982</v>
      </c>
      <c r="B2088" t="s">
        <v>831</v>
      </c>
      <c r="C2088" s="19">
        <v>45714</v>
      </c>
      <c r="D2088" t="s">
        <v>892</v>
      </c>
      <c r="E2088" t="s">
        <v>885</v>
      </c>
      <c r="F2088" t="s">
        <v>897</v>
      </c>
      <c r="G2088" t="str">
        <f>_xlfn.XLOOKUP(Orders_Raw!B2088,Customers_Raw!A:A,Customers_Raw!E:E)</f>
        <v>Consumer</v>
      </c>
    </row>
    <row r="2089" spans="1:7">
      <c r="A2089" t="s">
        <v>2983</v>
      </c>
      <c r="B2089" t="s">
        <v>336</v>
      </c>
      <c r="C2089" s="19">
        <v>45843</v>
      </c>
      <c r="D2089" t="s">
        <v>892</v>
      </c>
      <c r="E2089" t="s">
        <v>885</v>
      </c>
      <c r="F2089" t="s">
        <v>890</v>
      </c>
      <c r="G2089" t="str">
        <f>_xlfn.XLOOKUP(Orders_Raw!B2089,Customers_Raw!A:A,Customers_Raw!E:E)</f>
        <v>Small Business</v>
      </c>
    </row>
    <row r="2090" spans="1:7">
      <c r="A2090" t="s">
        <v>2984</v>
      </c>
      <c r="B2090" t="s">
        <v>851</v>
      </c>
      <c r="C2090" s="19">
        <v>45750</v>
      </c>
      <c r="D2090" t="s">
        <v>892</v>
      </c>
      <c r="E2090" t="s">
        <v>885</v>
      </c>
      <c r="F2090" t="s">
        <v>902</v>
      </c>
      <c r="G2090" t="str">
        <f>_xlfn.XLOOKUP(Orders_Raw!B2090,Customers_Raw!A:A,Customers_Raw!E:E)</f>
        <v>Consumer</v>
      </c>
    </row>
    <row r="2091" spans="1:7">
      <c r="A2091" t="s">
        <v>2985</v>
      </c>
      <c r="B2091" t="s">
        <v>435</v>
      </c>
      <c r="C2091" s="19">
        <v>45933</v>
      </c>
      <c r="D2091" t="s">
        <v>892</v>
      </c>
      <c r="E2091" t="s">
        <v>893</v>
      </c>
      <c r="F2091" t="s">
        <v>890</v>
      </c>
      <c r="G2091" t="str">
        <f>_xlfn.XLOOKUP(Orders_Raw!B2091,Customers_Raw!A:A,Customers_Raw!E:E)</f>
        <v>Corporate</v>
      </c>
    </row>
    <row r="2092" spans="1:7">
      <c r="A2092" t="s">
        <v>2986</v>
      </c>
      <c r="B2092" t="s">
        <v>432</v>
      </c>
      <c r="C2092" s="19">
        <v>45815</v>
      </c>
      <c r="D2092" t="s">
        <v>892</v>
      </c>
      <c r="E2092" t="s">
        <v>885</v>
      </c>
      <c r="F2092" t="s">
        <v>888</v>
      </c>
      <c r="G2092" t="str">
        <f>_xlfn.XLOOKUP(Orders_Raw!B2092,Customers_Raw!A:A,Customers_Raw!E:E)</f>
        <v>Corporate</v>
      </c>
    </row>
    <row r="2093" spans="1:7">
      <c r="A2093" t="s">
        <v>2987</v>
      </c>
      <c r="B2093" t="s">
        <v>772</v>
      </c>
      <c r="C2093" s="19">
        <v>45932</v>
      </c>
      <c r="D2093" t="s">
        <v>892</v>
      </c>
      <c r="E2093" t="s">
        <v>895</v>
      </c>
      <c r="F2093" t="s">
        <v>890</v>
      </c>
      <c r="G2093" t="str">
        <f>_xlfn.XLOOKUP(Orders_Raw!B2093,Customers_Raw!A:A,Customers_Raw!E:E)</f>
        <v>Small Business</v>
      </c>
    </row>
    <row r="2094" spans="1:7">
      <c r="A2094" t="s">
        <v>2988</v>
      </c>
      <c r="B2094" t="s">
        <v>667</v>
      </c>
      <c r="C2094" s="19">
        <v>45838</v>
      </c>
      <c r="D2094" t="s">
        <v>892</v>
      </c>
      <c r="E2094" t="s">
        <v>885</v>
      </c>
      <c r="F2094" t="s">
        <v>888</v>
      </c>
      <c r="G2094" t="str">
        <f>_xlfn.XLOOKUP(Orders_Raw!B2094,Customers_Raw!A:A,Customers_Raw!E:E)</f>
        <v>Consumer</v>
      </c>
    </row>
    <row r="2095" spans="1:7">
      <c r="A2095" t="s">
        <v>2989</v>
      </c>
      <c r="B2095" t="s">
        <v>537</v>
      </c>
      <c r="C2095" s="19">
        <v>46016</v>
      </c>
      <c r="D2095" t="s">
        <v>892</v>
      </c>
      <c r="E2095" t="s">
        <v>893</v>
      </c>
      <c r="F2095" t="s">
        <v>888</v>
      </c>
      <c r="G2095" t="str">
        <f>_xlfn.XLOOKUP(Orders_Raw!B2095,Customers_Raw!A:A,Customers_Raw!E:E)</f>
        <v>Small Business</v>
      </c>
    </row>
    <row r="2096" spans="1:7">
      <c r="A2096" t="s">
        <v>2990</v>
      </c>
      <c r="B2096" t="s">
        <v>179</v>
      </c>
      <c r="C2096" s="19">
        <v>45734</v>
      </c>
      <c r="D2096" t="s">
        <v>892</v>
      </c>
      <c r="E2096" t="s">
        <v>895</v>
      </c>
      <c r="F2096" t="s">
        <v>890</v>
      </c>
      <c r="G2096" t="str">
        <f>_xlfn.XLOOKUP(Orders_Raw!B2096,Customers_Raw!A:A,Customers_Raw!E:E)</f>
        <v>Consumer</v>
      </c>
    </row>
    <row r="2097" spans="1:7">
      <c r="A2097" t="s">
        <v>2991</v>
      </c>
      <c r="B2097" t="s">
        <v>391</v>
      </c>
      <c r="C2097" s="19">
        <v>45808</v>
      </c>
      <c r="D2097" t="s">
        <v>892</v>
      </c>
      <c r="E2097" t="s">
        <v>893</v>
      </c>
      <c r="F2097" t="s">
        <v>886</v>
      </c>
      <c r="G2097" t="str">
        <f>_xlfn.XLOOKUP(Orders_Raw!B2097,Customers_Raw!A:A,Customers_Raw!E:E)</f>
        <v>Consumer</v>
      </c>
    </row>
    <row r="2098" spans="1:7">
      <c r="A2098" t="s">
        <v>2992</v>
      </c>
      <c r="B2098" t="s">
        <v>754</v>
      </c>
      <c r="C2098" s="19">
        <v>45895</v>
      </c>
      <c r="D2098" t="s">
        <v>892</v>
      </c>
      <c r="E2098" t="s">
        <v>885</v>
      </c>
      <c r="F2098" t="s">
        <v>888</v>
      </c>
      <c r="G2098" t="str">
        <f>_xlfn.XLOOKUP(Orders_Raw!B2098,Customers_Raw!A:A,Customers_Raw!E:E)</f>
        <v>Consumer</v>
      </c>
    </row>
    <row r="2099" spans="1:7">
      <c r="A2099" t="s">
        <v>2993</v>
      </c>
      <c r="B2099" t="s">
        <v>788</v>
      </c>
      <c r="C2099" s="19">
        <v>45946</v>
      </c>
      <c r="D2099" t="s">
        <v>892</v>
      </c>
      <c r="E2099" t="s">
        <v>885</v>
      </c>
      <c r="F2099" t="s">
        <v>897</v>
      </c>
      <c r="G2099" t="str">
        <f>_xlfn.XLOOKUP(Orders_Raw!B2099,Customers_Raw!A:A,Customers_Raw!E:E)</f>
        <v>Consumer</v>
      </c>
    </row>
    <row r="2100" spans="1:7">
      <c r="A2100" t="s">
        <v>2994</v>
      </c>
      <c r="B2100" t="s">
        <v>477</v>
      </c>
      <c r="C2100" s="19">
        <v>45888</v>
      </c>
      <c r="D2100" t="s">
        <v>892</v>
      </c>
      <c r="E2100" t="s">
        <v>885</v>
      </c>
      <c r="F2100" t="s">
        <v>890</v>
      </c>
      <c r="G2100" t="str">
        <f>_xlfn.XLOOKUP(Orders_Raw!B2100,Customers_Raw!A:A,Customers_Raw!E:E)</f>
        <v>Consumer</v>
      </c>
    </row>
    <row r="2101" spans="1:7">
      <c r="A2101" t="s">
        <v>2995</v>
      </c>
      <c r="B2101" t="s">
        <v>318</v>
      </c>
      <c r="C2101" s="19">
        <v>45675</v>
      </c>
      <c r="D2101" t="s">
        <v>892</v>
      </c>
      <c r="E2101" t="s">
        <v>895</v>
      </c>
      <c r="F2101" t="s">
        <v>888</v>
      </c>
      <c r="G2101" t="str">
        <f>_xlfn.XLOOKUP(Orders_Raw!B2101,Customers_Raw!A:A,Customers_Raw!E:E)</f>
        <v>Small Business</v>
      </c>
    </row>
    <row r="2102" spans="1:7">
      <c r="A2102" t="s">
        <v>2996</v>
      </c>
      <c r="B2102" t="s">
        <v>550</v>
      </c>
      <c r="C2102" s="19">
        <v>45730</v>
      </c>
      <c r="D2102" t="s">
        <v>892</v>
      </c>
      <c r="E2102" t="s">
        <v>895</v>
      </c>
      <c r="F2102" t="s">
        <v>890</v>
      </c>
      <c r="G2102" t="str">
        <f>_xlfn.XLOOKUP(Orders_Raw!B2102,Customers_Raw!A:A,Customers_Raw!E:E)</f>
        <v>Corporate</v>
      </c>
    </row>
    <row r="2103" spans="1:7">
      <c r="A2103" t="s">
        <v>2997</v>
      </c>
      <c r="B2103" t="s">
        <v>693</v>
      </c>
      <c r="C2103" s="19">
        <v>45846</v>
      </c>
      <c r="D2103" t="s">
        <v>892</v>
      </c>
      <c r="E2103" t="s">
        <v>895</v>
      </c>
      <c r="F2103" t="s">
        <v>886</v>
      </c>
      <c r="G2103" t="str">
        <f>_xlfn.XLOOKUP(Orders_Raw!B2103,Customers_Raw!A:A,Customers_Raw!E:E)</f>
        <v>Small Business</v>
      </c>
    </row>
    <row r="2104" spans="1:7">
      <c r="A2104" t="s">
        <v>2998</v>
      </c>
      <c r="B2104" t="s">
        <v>628</v>
      </c>
      <c r="C2104" s="19">
        <v>45674</v>
      </c>
      <c r="D2104" t="s">
        <v>892</v>
      </c>
      <c r="E2104" t="s">
        <v>895</v>
      </c>
      <c r="F2104" t="s">
        <v>897</v>
      </c>
      <c r="G2104" t="str">
        <f>_xlfn.XLOOKUP(Orders_Raw!B2104,Customers_Raw!A:A,Customers_Raw!E:E)</f>
        <v>Consumer</v>
      </c>
    </row>
    <row r="2105" spans="1:7">
      <c r="A2105" t="s">
        <v>2999</v>
      </c>
      <c r="B2105" t="s">
        <v>761</v>
      </c>
      <c r="C2105" s="19">
        <v>45676</v>
      </c>
      <c r="D2105" t="s">
        <v>899</v>
      </c>
      <c r="E2105" t="s">
        <v>885</v>
      </c>
      <c r="F2105" t="s">
        <v>886</v>
      </c>
      <c r="G2105" t="str">
        <f>_xlfn.XLOOKUP(Orders_Raw!B2105,Customers_Raw!A:A,Customers_Raw!E:E)</f>
        <v>Small Business</v>
      </c>
    </row>
    <row r="2106" spans="1:7">
      <c r="A2106" t="s">
        <v>3000</v>
      </c>
      <c r="B2106" t="s">
        <v>615</v>
      </c>
      <c r="C2106" s="19">
        <v>45876</v>
      </c>
      <c r="D2106" t="s">
        <v>892</v>
      </c>
      <c r="E2106" t="s">
        <v>895</v>
      </c>
      <c r="F2106" t="s">
        <v>888</v>
      </c>
      <c r="G2106" t="str">
        <f>_xlfn.XLOOKUP(Orders_Raw!B2106,Customers_Raw!A:A,Customers_Raw!E:E)</f>
        <v>Small Business</v>
      </c>
    </row>
    <row r="2107" spans="1:7">
      <c r="A2107" t="s">
        <v>3001</v>
      </c>
      <c r="B2107" t="s">
        <v>519</v>
      </c>
      <c r="C2107" s="19">
        <v>45983</v>
      </c>
      <c r="D2107" t="s">
        <v>892</v>
      </c>
      <c r="E2107" t="s">
        <v>895</v>
      </c>
      <c r="F2107" t="s">
        <v>886</v>
      </c>
      <c r="G2107" t="str">
        <f>_xlfn.XLOOKUP(Orders_Raw!B2107,Customers_Raw!A:A,Customers_Raw!E:E)</f>
        <v>Corporate</v>
      </c>
    </row>
    <row r="2108" spans="1:7">
      <c r="A2108" t="s">
        <v>3002</v>
      </c>
      <c r="B2108" t="s">
        <v>779</v>
      </c>
      <c r="C2108" s="19">
        <v>45777</v>
      </c>
      <c r="D2108" t="s">
        <v>892</v>
      </c>
      <c r="E2108" t="s">
        <v>885</v>
      </c>
      <c r="F2108" t="s">
        <v>897</v>
      </c>
      <c r="G2108" t="str">
        <f>_xlfn.XLOOKUP(Orders_Raw!B2108,Customers_Raw!A:A,Customers_Raw!E:E)</f>
        <v>Consumer</v>
      </c>
    </row>
    <row r="2109" spans="1:7">
      <c r="A2109" t="s">
        <v>3003</v>
      </c>
      <c r="B2109" t="s">
        <v>347</v>
      </c>
      <c r="C2109" s="19">
        <v>45758</v>
      </c>
      <c r="D2109" t="s">
        <v>909</v>
      </c>
      <c r="E2109" t="s">
        <v>885</v>
      </c>
      <c r="F2109" t="s">
        <v>890</v>
      </c>
      <c r="G2109" t="str">
        <f>_xlfn.XLOOKUP(Orders_Raw!B2109,Customers_Raw!A:A,Customers_Raw!E:E)</f>
        <v>Corporate</v>
      </c>
    </row>
    <row r="2110" spans="1:7">
      <c r="A2110" t="s">
        <v>3004</v>
      </c>
      <c r="B2110" t="s">
        <v>784</v>
      </c>
      <c r="C2110" s="19">
        <v>45691</v>
      </c>
      <c r="D2110" t="s">
        <v>892</v>
      </c>
      <c r="E2110" t="s">
        <v>893</v>
      </c>
      <c r="F2110" t="s">
        <v>890</v>
      </c>
      <c r="G2110" t="str">
        <f>_xlfn.XLOOKUP(Orders_Raw!B2110,Customers_Raw!A:A,Customers_Raw!E:E)</f>
        <v>Consumer</v>
      </c>
    </row>
    <row r="2111" spans="1:7">
      <c r="A2111" t="s">
        <v>3005</v>
      </c>
      <c r="B2111" t="s">
        <v>673</v>
      </c>
      <c r="C2111" s="19">
        <v>45741</v>
      </c>
      <c r="D2111" t="s">
        <v>892</v>
      </c>
      <c r="E2111" t="s">
        <v>885</v>
      </c>
      <c r="F2111" t="s">
        <v>888</v>
      </c>
      <c r="G2111" t="str">
        <f>_xlfn.XLOOKUP(Orders_Raw!B2111,Customers_Raw!A:A,Customers_Raw!E:E)</f>
        <v>Consumer</v>
      </c>
    </row>
    <row r="2112" spans="1:7">
      <c r="A2112" t="s">
        <v>3006</v>
      </c>
      <c r="B2112" t="s">
        <v>768</v>
      </c>
      <c r="C2112" s="19">
        <v>45853</v>
      </c>
      <c r="D2112" t="s">
        <v>909</v>
      </c>
      <c r="E2112" t="s">
        <v>885</v>
      </c>
      <c r="F2112" t="s">
        <v>897</v>
      </c>
      <c r="G2112" t="str">
        <f>_xlfn.XLOOKUP(Orders_Raw!B2112,Customers_Raw!A:A,Customers_Raw!E:E)</f>
        <v>Consumer</v>
      </c>
    </row>
    <row r="2113" spans="1:7">
      <c r="A2113" t="s">
        <v>3007</v>
      </c>
      <c r="B2113" t="s">
        <v>451</v>
      </c>
      <c r="C2113" s="19">
        <v>45987</v>
      </c>
      <c r="D2113" t="s">
        <v>909</v>
      </c>
      <c r="E2113" t="s">
        <v>895</v>
      </c>
      <c r="F2113" t="s">
        <v>890</v>
      </c>
      <c r="G2113" t="str">
        <f>_xlfn.XLOOKUP(Orders_Raw!B2113,Customers_Raw!A:A,Customers_Raw!E:E)</f>
        <v>Small Business</v>
      </c>
    </row>
    <row r="2114" spans="1:7">
      <c r="A2114" t="s">
        <v>3008</v>
      </c>
      <c r="B2114" t="s">
        <v>779</v>
      </c>
      <c r="C2114" s="19">
        <v>45859</v>
      </c>
      <c r="D2114" t="s">
        <v>892</v>
      </c>
      <c r="E2114" t="s">
        <v>895</v>
      </c>
      <c r="F2114" t="s">
        <v>897</v>
      </c>
      <c r="G2114" t="str">
        <f>_xlfn.XLOOKUP(Orders_Raw!B2114,Customers_Raw!A:A,Customers_Raw!E:E)</f>
        <v>Consumer</v>
      </c>
    </row>
    <row r="2115" spans="1:7">
      <c r="A2115" t="s">
        <v>3009</v>
      </c>
      <c r="B2115" t="s">
        <v>150</v>
      </c>
      <c r="C2115" s="19">
        <v>46001</v>
      </c>
      <c r="D2115" t="s">
        <v>892</v>
      </c>
      <c r="E2115" t="s">
        <v>885</v>
      </c>
      <c r="F2115" t="s">
        <v>888</v>
      </c>
      <c r="G2115" t="str">
        <f>_xlfn.XLOOKUP(Orders_Raw!B2115,Customers_Raw!A:A,Customers_Raw!E:E)</f>
        <v>Corporate</v>
      </c>
    </row>
    <row r="2116" spans="1:7">
      <c r="A2116" t="s">
        <v>3010</v>
      </c>
      <c r="B2116" t="s">
        <v>738</v>
      </c>
      <c r="C2116" s="19">
        <v>45998</v>
      </c>
      <c r="D2116" t="s">
        <v>884</v>
      </c>
      <c r="E2116" t="s">
        <v>885</v>
      </c>
      <c r="F2116" t="s">
        <v>888</v>
      </c>
      <c r="G2116" t="str">
        <f>_xlfn.XLOOKUP(Orders_Raw!B2116,Customers_Raw!A:A,Customers_Raw!E:E)</f>
        <v>Small Business</v>
      </c>
    </row>
    <row r="2117" spans="1:7">
      <c r="A2117" t="s">
        <v>3011</v>
      </c>
      <c r="B2117" t="s">
        <v>330</v>
      </c>
      <c r="C2117" s="19">
        <v>45668</v>
      </c>
      <c r="D2117" t="s">
        <v>892</v>
      </c>
      <c r="E2117" t="s">
        <v>895</v>
      </c>
      <c r="F2117" t="s">
        <v>890</v>
      </c>
      <c r="G2117" t="str">
        <f>_xlfn.XLOOKUP(Orders_Raw!B2117,Customers_Raw!A:A,Customers_Raw!E:E)</f>
        <v>Consumer</v>
      </c>
    </row>
    <row r="2118" spans="1:7">
      <c r="A2118" t="s">
        <v>3012</v>
      </c>
      <c r="B2118" t="s">
        <v>713</v>
      </c>
      <c r="C2118" s="19">
        <v>46004</v>
      </c>
      <c r="D2118" t="s">
        <v>892</v>
      </c>
      <c r="E2118" t="s">
        <v>893</v>
      </c>
      <c r="F2118" t="s">
        <v>897</v>
      </c>
      <c r="G2118" t="str">
        <f>_xlfn.XLOOKUP(Orders_Raw!B2118,Customers_Raw!A:A,Customers_Raw!E:E)</f>
        <v>Consumer</v>
      </c>
    </row>
    <row r="2119" spans="1:7">
      <c r="A2119" t="s">
        <v>3013</v>
      </c>
      <c r="B2119" t="s">
        <v>349</v>
      </c>
      <c r="C2119" s="19">
        <v>45875</v>
      </c>
      <c r="D2119" t="s">
        <v>892</v>
      </c>
      <c r="E2119" t="s">
        <v>885</v>
      </c>
      <c r="F2119" t="s">
        <v>890</v>
      </c>
      <c r="G2119" t="str">
        <f>_xlfn.XLOOKUP(Orders_Raw!B2119,Customers_Raw!A:A,Customers_Raw!E:E)</f>
        <v>Consumer</v>
      </c>
    </row>
    <row r="2120" spans="1:7">
      <c r="A2120" t="s">
        <v>3014</v>
      </c>
      <c r="B2120" t="s">
        <v>498</v>
      </c>
      <c r="C2120" s="19">
        <v>45910</v>
      </c>
      <c r="D2120" t="s">
        <v>892</v>
      </c>
      <c r="E2120" t="s">
        <v>893</v>
      </c>
      <c r="F2120" t="s">
        <v>890</v>
      </c>
      <c r="G2120" t="str">
        <f>_xlfn.XLOOKUP(Orders_Raw!B2120,Customers_Raw!A:A,Customers_Raw!E:E)</f>
        <v>Consumer</v>
      </c>
    </row>
    <row r="2121" spans="1:7">
      <c r="A2121" t="s">
        <v>3015</v>
      </c>
      <c r="B2121" t="s">
        <v>789</v>
      </c>
      <c r="C2121" s="19">
        <v>45879</v>
      </c>
      <c r="D2121" t="s">
        <v>892</v>
      </c>
      <c r="E2121" t="s">
        <v>895</v>
      </c>
      <c r="F2121" t="s">
        <v>886</v>
      </c>
      <c r="G2121" t="str">
        <f>_xlfn.XLOOKUP(Orders_Raw!B2121,Customers_Raw!A:A,Customers_Raw!E:E)</f>
        <v>Corporate</v>
      </c>
    </row>
    <row r="2122" spans="1:7">
      <c r="A2122" t="s">
        <v>3016</v>
      </c>
      <c r="B2122" t="s">
        <v>499</v>
      </c>
      <c r="C2122" s="19">
        <v>45737</v>
      </c>
      <c r="D2122" t="s">
        <v>892</v>
      </c>
      <c r="E2122" t="s">
        <v>895</v>
      </c>
      <c r="F2122" t="s">
        <v>888</v>
      </c>
      <c r="G2122" t="str">
        <f>_xlfn.XLOOKUP(Orders_Raw!B2122,Customers_Raw!A:A,Customers_Raw!E:E)</f>
        <v>Corporate</v>
      </c>
    </row>
    <row r="2123" spans="1:7">
      <c r="A2123" t="s">
        <v>3017</v>
      </c>
      <c r="B2123" t="s">
        <v>486</v>
      </c>
      <c r="C2123" s="19">
        <v>45664</v>
      </c>
      <c r="D2123" t="s">
        <v>899</v>
      </c>
      <c r="E2123" t="s">
        <v>885</v>
      </c>
      <c r="F2123" t="s">
        <v>888</v>
      </c>
      <c r="G2123" t="str">
        <f>_xlfn.XLOOKUP(Orders_Raw!B2123,Customers_Raw!A:A,Customers_Raw!E:E)</f>
        <v>Corporate</v>
      </c>
    </row>
    <row r="2124" spans="1:7">
      <c r="A2124" t="s">
        <v>3018</v>
      </c>
      <c r="B2124" t="s">
        <v>815</v>
      </c>
      <c r="C2124" s="19">
        <v>45929</v>
      </c>
      <c r="D2124" t="s">
        <v>892</v>
      </c>
      <c r="E2124" t="s">
        <v>885</v>
      </c>
      <c r="F2124" t="s">
        <v>890</v>
      </c>
      <c r="G2124" t="str">
        <f>_xlfn.XLOOKUP(Orders_Raw!B2124,Customers_Raw!A:A,Customers_Raw!E:E)</f>
        <v>Consumer</v>
      </c>
    </row>
    <row r="2125" spans="1:7">
      <c r="A2125" t="s">
        <v>3019</v>
      </c>
      <c r="B2125" t="s">
        <v>609</v>
      </c>
      <c r="C2125" s="19">
        <v>45884</v>
      </c>
      <c r="D2125" t="s">
        <v>892</v>
      </c>
      <c r="E2125" t="s">
        <v>895</v>
      </c>
      <c r="F2125" t="s">
        <v>888</v>
      </c>
      <c r="G2125" t="str">
        <f>_xlfn.XLOOKUP(Orders_Raw!B2125,Customers_Raw!A:A,Customers_Raw!E:E)</f>
        <v>Consumer</v>
      </c>
    </row>
    <row r="2126" spans="1:7">
      <c r="A2126" t="s">
        <v>3020</v>
      </c>
      <c r="B2126" t="s">
        <v>300</v>
      </c>
      <c r="C2126" s="19">
        <v>45673</v>
      </c>
      <c r="D2126" t="s">
        <v>892</v>
      </c>
      <c r="E2126" t="s">
        <v>885</v>
      </c>
      <c r="F2126" t="s">
        <v>890</v>
      </c>
      <c r="G2126" t="str">
        <f>_xlfn.XLOOKUP(Orders_Raw!B2126,Customers_Raw!A:A,Customers_Raw!E:E)</f>
        <v>Consumer</v>
      </c>
    </row>
    <row r="2127" spans="1:7">
      <c r="A2127" t="s">
        <v>3021</v>
      </c>
      <c r="B2127" t="s">
        <v>774</v>
      </c>
      <c r="C2127" s="19">
        <v>45669</v>
      </c>
      <c r="D2127" t="s">
        <v>899</v>
      </c>
      <c r="E2127" t="s">
        <v>893</v>
      </c>
      <c r="F2127" t="s">
        <v>888</v>
      </c>
      <c r="G2127" t="str">
        <f>_xlfn.XLOOKUP(Orders_Raw!B2127,Customers_Raw!A:A,Customers_Raw!E:E)</f>
        <v>Consumer</v>
      </c>
    </row>
    <row r="2128" spans="1:7">
      <c r="A2128" t="s">
        <v>3022</v>
      </c>
      <c r="B2128" t="s">
        <v>656</v>
      </c>
      <c r="C2128" s="19">
        <v>45948</v>
      </c>
      <c r="D2128" t="s">
        <v>892</v>
      </c>
      <c r="E2128" t="s">
        <v>885</v>
      </c>
      <c r="F2128" t="s">
        <v>888</v>
      </c>
      <c r="G2128" t="str">
        <f>_xlfn.XLOOKUP(Orders_Raw!B2128,Customers_Raw!A:A,Customers_Raw!E:E)</f>
        <v>Consumer</v>
      </c>
    </row>
    <row r="2129" spans="1:7">
      <c r="A2129" t="s">
        <v>3023</v>
      </c>
      <c r="B2129" t="s">
        <v>798</v>
      </c>
      <c r="C2129" s="19">
        <v>45898</v>
      </c>
      <c r="D2129" t="s">
        <v>892</v>
      </c>
      <c r="E2129" t="s">
        <v>885</v>
      </c>
      <c r="F2129" t="s">
        <v>888</v>
      </c>
      <c r="G2129" t="str">
        <f>_xlfn.XLOOKUP(Orders_Raw!B2129,Customers_Raw!A:A,Customers_Raw!E:E)</f>
        <v>Consumer</v>
      </c>
    </row>
    <row r="2130" spans="1:7">
      <c r="A2130" t="s">
        <v>3024</v>
      </c>
      <c r="B2130" t="s">
        <v>581</v>
      </c>
      <c r="C2130" s="19">
        <v>45678</v>
      </c>
      <c r="D2130" t="s">
        <v>892</v>
      </c>
      <c r="E2130" t="s">
        <v>885</v>
      </c>
      <c r="F2130" t="s">
        <v>902</v>
      </c>
      <c r="G2130" t="str">
        <f>_xlfn.XLOOKUP(Orders_Raw!B2130,Customers_Raw!A:A,Customers_Raw!E:E)</f>
        <v>Consumer</v>
      </c>
    </row>
    <row r="2131" spans="1:7">
      <c r="A2131" t="s">
        <v>3025</v>
      </c>
      <c r="B2131" t="s">
        <v>831</v>
      </c>
      <c r="C2131" s="19">
        <v>45835</v>
      </c>
      <c r="D2131" t="s">
        <v>892</v>
      </c>
      <c r="E2131" t="s">
        <v>885</v>
      </c>
      <c r="F2131" t="s">
        <v>888</v>
      </c>
      <c r="G2131" t="str">
        <f>_xlfn.XLOOKUP(Orders_Raw!B2131,Customers_Raw!A:A,Customers_Raw!E:E)</f>
        <v>Consumer</v>
      </c>
    </row>
    <row r="2132" spans="1:7">
      <c r="A2132" t="s">
        <v>3026</v>
      </c>
      <c r="B2132" t="s">
        <v>345</v>
      </c>
      <c r="C2132" s="19">
        <v>45885</v>
      </c>
      <c r="D2132" t="s">
        <v>909</v>
      </c>
      <c r="E2132" t="s">
        <v>895</v>
      </c>
      <c r="F2132" t="s">
        <v>888</v>
      </c>
      <c r="G2132" t="str">
        <f>_xlfn.XLOOKUP(Orders_Raw!B2132,Customers_Raw!A:A,Customers_Raw!E:E)</f>
        <v>Consumer</v>
      </c>
    </row>
    <row r="2133" spans="1:7">
      <c r="A2133" t="s">
        <v>3027</v>
      </c>
      <c r="B2133" t="s">
        <v>77</v>
      </c>
      <c r="C2133" s="19">
        <v>45930</v>
      </c>
      <c r="D2133" t="s">
        <v>892</v>
      </c>
      <c r="E2133" t="s">
        <v>885</v>
      </c>
      <c r="F2133" t="s">
        <v>888</v>
      </c>
      <c r="G2133" t="str">
        <f>_xlfn.XLOOKUP(Orders_Raw!B2133,Customers_Raw!A:A,Customers_Raw!E:E)</f>
        <v>Consumer</v>
      </c>
    </row>
    <row r="2134" spans="1:7">
      <c r="A2134" t="s">
        <v>3028</v>
      </c>
      <c r="B2134" t="s">
        <v>451</v>
      </c>
      <c r="C2134" s="19">
        <v>45945</v>
      </c>
      <c r="D2134" t="s">
        <v>892</v>
      </c>
      <c r="E2134" t="s">
        <v>895</v>
      </c>
      <c r="F2134" t="s">
        <v>890</v>
      </c>
      <c r="G2134" t="str">
        <f>_xlfn.XLOOKUP(Orders_Raw!B2134,Customers_Raw!A:A,Customers_Raw!E:E)</f>
        <v>Small Business</v>
      </c>
    </row>
    <row r="2135" spans="1:7">
      <c r="A2135" t="s">
        <v>3029</v>
      </c>
      <c r="B2135" t="s">
        <v>666</v>
      </c>
      <c r="C2135" s="19">
        <v>45954</v>
      </c>
      <c r="D2135" t="s">
        <v>892</v>
      </c>
      <c r="E2135" t="s">
        <v>895</v>
      </c>
      <c r="F2135" t="s">
        <v>902</v>
      </c>
      <c r="G2135" t="str">
        <f>_xlfn.XLOOKUP(Orders_Raw!B2135,Customers_Raw!A:A,Customers_Raw!E:E)</f>
        <v>Consumer</v>
      </c>
    </row>
    <row r="2136" spans="1:7">
      <c r="A2136" t="s">
        <v>3030</v>
      </c>
      <c r="B2136" t="s">
        <v>799</v>
      </c>
      <c r="C2136" s="19">
        <v>45791</v>
      </c>
      <c r="D2136" t="s">
        <v>884</v>
      </c>
      <c r="E2136" t="s">
        <v>885</v>
      </c>
      <c r="F2136" t="s">
        <v>897</v>
      </c>
      <c r="G2136" t="str">
        <f>_xlfn.XLOOKUP(Orders_Raw!B2136,Customers_Raw!A:A,Customers_Raw!E:E)</f>
        <v>Consumer</v>
      </c>
    </row>
    <row r="2137" spans="1:7">
      <c r="A2137" t="s">
        <v>3031</v>
      </c>
      <c r="B2137" t="s">
        <v>823</v>
      </c>
      <c r="C2137" s="19">
        <v>45940</v>
      </c>
      <c r="D2137" t="s">
        <v>892</v>
      </c>
      <c r="E2137" t="s">
        <v>893</v>
      </c>
      <c r="F2137" t="s">
        <v>890</v>
      </c>
      <c r="G2137" t="str">
        <f>_xlfn.XLOOKUP(Orders_Raw!B2137,Customers_Raw!A:A,Customers_Raw!E:E)</f>
        <v>Corporate</v>
      </c>
    </row>
    <row r="2138" spans="1:7">
      <c r="A2138" t="s">
        <v>3032</v>
      </c>
      <c r="B2138" t="s">
        <v>516</v>
      </c>
      <c r="C2138" s="19">
        <v>45810</v>
      </c>
      <c r="D2138" t="s">
        <v>892</v>
      </c>
      <c r="E2138" t="s">
        <v>885</v>
      </c>
      <c r="F2138" t="s">
        <v>886</v>
      </c>
      <c r="G2138" t="str">
        <f>_xlfn.XLOOKUP(Orders_Raw!B2138,Customers_Raw!A:A,Customers_Raw!E:E)</f>
        <v>Small Business</v>
      </c>
    </row>
    <row r="2139" spans="1:7">
      <c r="A2139" t="s">
        <v>3033</v>
      </c>
      <c r="B2139" t="s">
        <v>93</v>
      </c>
      <c r="C2139" s="19">
        <v>45723</v>
      </c>
      <c r="D2139" t="s">
        <v>892</v>
      </c>
      <c r="E2139" t="s">
        <v>893</v>
      </c>
      <c r="F2139" t="s">
        <v>890</v>
      </c>
      <c r="G2139" t="str">
        <f>_xlfn.XLOOKUP(Orders_Raw!B2139,Customers_Raw!A:A,Customers_Raw!E:E)</f>
        <v>Consumer</v>
      </c>
    </row>
    <row r="2140" spans="1:7">
      <c r="A2140" t="s">
        <v>3034</v>
      </c>
      <c r="B2140" t="s">
        <v>752</v>
      </c>
      <c r="C2140" s="19">
        <v>45794</v>
      </c>
      <c r="D2140" t="s">
        <v>892</v>
      </c>
      <c r="E2140" t="s">
        <v>893</v>
      </c>
      <c r="F2140" t="s">
        <v>902</v>
      </c>
      <c r="G2140" t="str">
        <f>_xlfn.XLOOKUP(Orders_Raw!B2140,Customers_Raw!A:A,Customers_Raw!E:E)</f>
        <v>Consumer</v>
      </c>
    </row>
    <row r="2141" spans="1:7">
      <c r="A2141" t="s">
        <v>3035</v>
      </c>
      <c r="B2141" t="s">
        <v>813</v>
      </c>
      <c r="C2141" s="19">
        <v>45749</v>
      </c>
      <c r="D2141" t="s">
        <v>892</v>
      </c>
      <c r="E2141" t="s">
        <v>885</v>
      </c>
      <c r="F2141" t="s">
        <v>902</v>
      </c>
      <c r="G2141" t="str">
        <f>_xlfn.XLOOKUP(Orders_Raw!B2141,Customers_Raw!A:A,Customers_Raw!E:E)</f>
        <v>Corporate</v>
      </c>
    </row>
    <row r="2142" spans="1:7">
      <c r="A2142" t="s">
        <v>3036</v>
      </c>
      <c r="B2142" t="s">
        <v>477</v>
      </c>
      <c r="C2142" s="19">
        <v>45974</v>
      </c>
      <c r="D2142" t="s">
        <v>892</v>
      </c>
      <c r="E2142" t="s">
        <v>885</v>
      </c>
      <c r="F2142" t="s">
        <v>897</v>
      </c>
      <c r="G2142" t="str">
        <f>_xlfn.XLOOKUP(Orders_Raw!B2142,Customers_Raw!A:A,Customers_Raw!E:E)</f>
        <v>Consumer</v>
      </c>
    </row>
    <row r="2143" spans="1:7">
      <c r="A2143" t="s">
        <v>3037</v>
      </c>
      <c r="B2143" t="s">
        <v>370</v>
      </c>
      <c r="C2143" s="19">
        <v>45916</v>
      </c>
      <c r="D2143" t="s">
        <v>892</v>
      </c>
      <c r="E2143" t="s">
        <v>893</v>
      </c>
      <c r="F2143" t="s">
        <v>890</v>
      </c>
      <c r="G2143" t="str">
        <f>_xlfn.XLOOKUP(Orders_Raw!B2143,Customers_Raw!A:A,Customers_Raw!E:E)</f>
        <v>Consumer</v>
      </c>
    </row>
    <row r="2144" spans="1:7">
      <c r="A2144" t="s">
        <v>3038</v>
      </c>
      <c r="B2144" t="s">
        <v>143</v>
      </c>
      <c r="C2144" s="19">
        <v>45760</v>
      </c>
      <c r="D2144" t="s">
        <v>892</v>
      </c>
      <c r="E2144" t="s">
        <v>895</v>
      </c>
      <c r="F2144" t="s">
        <v>890</v>
      </c>
      <c r="G2144" t="str">
        <f>_xlfn.XLOOKUP(Orders_Raw!B2144,Customers_Raw!A:A,Customers_Raw!E:E)</f>
        <v>Small Business</v>
      </c>
    </row>
    <row r="2145" spans="1:7">
      <c r="A2145" t="s">
        <v>3039</v>
      </c>
      <c r="B2145" t="s">
        <v>215</v>
      </c>
      <c r="C2145" s="19">
        <v>45712</v>
      </c>
      <c r="D2145" t="s">
        <v>892</v>
      </c>
      <c r="E2145" t="s">
        <v>885</v>
      </c>
      <c r="F2145" t="s">
        <v>890</v>
      </c>
      <c r="G2145" t="str">
        <f>_xlfn.XLOOKUP(Orders_Raw!B2145,Customers_Raw!A:A,Customers_Raw!E:E)</f>
        <v>Consumer</v>
      </c>
    </row>
    <row r="2146" spans="1:7">
      <c r="A2146" t="s">
        <v>3040</v>
      </c>
      <c r="B2146" t="s">
        <v>462</v>
      </c>
      <c r="C2146" s="19">
        <v>45914</v>
      </c>
      <c r="D2146" t="s">
        <v>892</v>
      </c>
      <c r="E2146" t="s">
        <v>893</v>
      </c>
      <c r="F2146" t="s">
        <v>890</v>
      </c>
      <c r="G2146" t="str">
        <f>_xlfn.XLOOKUP(Orders_Raw!B2146,Customers_Raw!A:A,Customers_Raw!E:E)</f>
        <v>Consumer</v>
      </c>
    </row>
    <row r="2147" spans="1:7">
      <c r="A2147" t="s">
        <v>3041</v>
      </c>
      <c r="B2147" t="s">
        <v>399</v>
      </c>
      <c r="C2147" s="19">
        <v>45758</v>
      </c>
      <c r="D2147" t="s">
        <v>909</v>
      </c>
      <c r="E2147" t="s">
        <v>885</v>
      </c>
      <c r="F2147" t="s">
        <v>888</v>
      </c>
      <c r="G2147" t="str">
        <f>_xlfn.XLOOKUP(Orders_Raw!B2147,Customers_Raw!A:A,Customers_Raw!E:E)</f>
        <v>Consumer</v>
      </c>
    </row>
    <row r="2148" spans="1:7">
      <c r="A2148" t="s">
        <v>3042</v>
      </c>
      <c r="B2148" t="s">
        <v>800</v>
      </c>
      <c r="C2148" s="19">
        <v>45855</v>
      </c>
      <c r="D2148" t="s">
        <v>892</v>
      </c>
      <c r="E2148" t="s">
        <v>895</v>
      </c>
      <c r="F2148" t="s">
        <v>902</v>
      </c>
      <c r="G2148" t="str">
        <f>_xlfn.XLOOKUP(Orders_Raw!B2148,Customers_Raw!A:A,Customers_Raw!E:E)</f>
        <v>Consumer</v>
      </c>
    </row>
    <row r="2149" spans="1:7">
      <c r="A2149" t="s">
        <v>3043</v>
      </c>
      <c r="B2149" t="s">
        <v>185</v>
      </c>
      <c r="C2149" s="19">
        <v>45958</v>
      </c>
      <c r="D2149" t="s">
        <v>884</v>
      </c>
      <c r="E2149" t="s">
        <v>885</v>
      </c>
      <c r="F2149" t="s">
        <v>888</v>
      </c>
      <c r="G2149" t="str">
        <f>_xlfn.XLOOKUP(Orders_Raw!B2149,Customers_Raw!A:A,Customers_Raw!E:E)</f>
        <v>Consumer</v>
      </c>
    </row>
    <row r="2150" spans="1:7">
      <c r="A2150" t="s">
        <v>3044</v>
      </c>
      <c r="B2150" t="s">
        <v>446</v>
      </c>
      <c r="C2150" s="19">
        <v>45883</v>
      </c>
      <c r="D2150" t="s">
        <v>909</v>
      </c>
      <c r="E2150" t="s">
        <v>893</v>
      </c>
      <c r="F2150" t="s">
        <v>897</v>
      </c>
      <c r="G2150" t="str">
        <f>_xlfn.XLOOKUP(Orders_Raw!B2150,Customers_Raw!A:A,Customers_Raw!E:E)</f>
        <v>Corporate</v>
      </c>
    </row>
    <row r="2151" spans="1:7">
      <c r="A2151" t="s">
        <v>3045</v>
      </c>
      <c r="B2151" t="s">
        <v>709</v>
      </c>
      <c r="C2151" s="19">
        <v>45894</v>
      </c>
      <c r="D2151" t="s">
        <v>909</v>
      </c>
      <c r="E2151" t="s">
        <v>885</v>
      </c>
      <c r="F2151" t="s">
        <v>897</v>
      </c>
      <c r="G2151" t="str">
        <f>_xlfn.XLOOKUP(Orders_Raw!B2151,Customers_Raw!A:A,Customers_Raw!E:E)</f>
        <v>Consumer</v>
      </c>
    </row>
    <row r="2152" spans="1:7">
      <c r="A2152" t="s">
        <v>3046</v>
      </c>
      <c r="B2152" t="s">
        <v>443</v>
      </c>
      <c r="C2152" s="19">
        <v>45683</v>
      </c>
      <c r="D2152" t="s">
        <v>884</v>
      </c>
      <c r="E2152" t="s">
        <v>893</v>
      </c>
      <c r="F2152" t="s">
        <v>902</v>
      </c>
      <c r="G2152" t="str">
        <f>_xlfn.XLOOKUP(Orders_Raw!B2152,Customers_Raw!A:A,Customers_Raw!E:E)</f>
        <v>Corporate</v>
      </c>
    </row>
    <row r="2153" spans="1:7">
      <c r="A2153" t="s">
        <v>3047</v>
      </c>
      <c r="B2153" t="s">
        <v>448</v>
      </c>
      <c r="C2153" s="19">
        <v>45778</v>
      </c>
      <c r="D2153" t="s">
        <v>892</v>
      </c>
      <c r="E2153" t="s">
        <v>895</v>
      </c>
      <c r="F2153" t="s">
        <v>890</v>
      </c>
      <c r="G2153" t="str">
        <f>_xlfn.XLOOKUP(Orders_Raw!B2153,Customers_Raw!A:A,Customers_Raw!E:E)</f>
        <v>Consumer</v>
      </c>
    </row>
    <row r="2154" spans="1:7">
      <c r="A2154" t="s">
        <v>3048</v>
      </c>
      <c r="B2154" t="s">
        <v>619</v>
      </c>
      <c r="C2154" s="19">
        <v>45839</v>
      </c>
      <c r="D2154" t="s">
        <v>892</v>
      </c>
      <c r="E2154" t="s">
        <v>893</v>
      </c>
      <c r="F2154" t="s">
        <v>888</v>
      </c>
      <c r="G2154" t="str">
        <f>_xlfn.XLOOKUP(Orders_Raw!B2154,Customers_Raw!A:A,Customers_Raw!E:E)</f>
        <v>Consumer</v>
      </c>
    </row>
    <row r="2155" spans="1:7">
      <c r="A2155" t="s">
        <v>3049</v>
      </c>
      <c r="B2155" t="s">
        <v>694</v>
      </c>
      <c r="C2155" s="19">
        <v>45856</v>
      </c>
      <c r="D2155" t="s">
        <v>892</v>
      </c>
      <c r="E2155" t="s">
        <v>893</v>
      </c>
      <c r="F2155" t="s">
        <v>886</v>
      </c>
      <c r="G2155" t="str">
        <f>_xlfn.XLOOKUP(Orders_Raw!B2155,Customers_Raw!A:A,Customers_Raw!E:E)</f>
        <v>Corporate</v>
      </c>
    </row>
    <row r="2156" spans="1:7">
      <c r="A2156" t="s">
        <v>3050</v>
      </c>
      <c r="B2156" t="s">
        <v>876</v>
      </c>
      <c r="C2156" s="19">
        <v>45959</v>
      </c>
      <c r="D2156" t="s">
        <v>892</v>
      </c>
      <c r="E2156" t="s">
        <v>893</v>
      </c>
      <c r="F2156" t="s">
        <v>886</v>
      </c>
      <c r="G2156" t="str">
        <f>_xlfn.XLOOKUP(Orders_Raw!B2156,Customers_Raw!A:A,Customers_Raw!E:E)</f>
        <v>Consumer</v>
      </c>
    </row>
    <row r="2157" spans="1:7">
      <c r="A2157" t="s">
        <v>3051</v>
      </c>
      <c r="B2157" t="s">
        <v>185</v>
      </c>
      <c r="C2157" s="19">
        <v>45912</v>
      </c>
      <c r="D2157" t="s">
        <v>892</v>
      </c>
      <c r="E2157" t="s">
        <v>895</v>
      </c>
      <c r="F2157" t="s">
        <v>902</v>
      </c>
      <c r="G2157" t="str">
        <f>_xlfn.XLOOKUP(Orders_Raw!B2157,Customers_Raw!A:A,Customers_Raw!E:E)</f>
        <v>Consumer</v>
      </c>
    </row>
    <row r="2158" spans="1:7">
      <c r="A2158" t="s">
        <v>3052</v>
      </c>
      <c r="B2158" t="s">
        <v>627</v>
      </c>
      <c r="C2158" s="19">
        <v>45779</v>
      </c>
      <c r="D2158" t="s">
        <v>884</v>
      </c>
      <c r="E2158" t="s">
        <v>893</v>
      </c>
      <c r="F2158" t="s">
        <v>897</v>
      </c>
      <c r="G2158" t="str">
        <f>_xlfn.XLOOKUP(Orders_Raw!B2158,Customers_Raw!A:A,Customers_Raw!E:E)</f>
        <v>Consumer</v>
      </c>
    </row>
    <row r="2159" spans="1:7">
      <c r="A2159" t="s">
        <v>3053</v>
      </c>
      <c r="B2159" t="s">
        <v>858</v>
      </c>
      <c r="C2159" s="19">
        <v>45688</v>
      </c>
      <c r="D2159" t="s">
        <v>892</v>
      </c>
      <c r="E2159" t="s">
        <v>895</v>
      </c>
      <c r="F2159" t="s">
        <v>890</v>
      </c>
      <c r="G2159" t="str">
        <f>_xlfn.XLOOKUP(Orders_Raw!B2159,Customers_Raw!A:A,Customers_Raw!E:E)</f>
        <v>Consumer</v>
      </c>
    </row>
    <row r="2160" spans="1:7">
      <c r="A2160" t="s">
        <v>3054</v>
      </c>
      <c r="B2160" t="s">
        <v>102</v>
      </c>
      <c r="C2160" s="19">
        <v>45972</v>
      </c>
      <c r="D2160" t="s">
        <v>892</v>
      </c>
      <c r="E2160" t="s">
        <v>893</v>
      </c>
      <c r="F2160" t="s">
        <v>888</v>
      </c>
      <c r="G2160" t="str">
        <f>_xlfn.XLOOKUP(Orders_Raw!B2160,Customers_Raw!A:A,Customers_Raw!E:E)</f>
        <v>Consumer</v>
      </c>
    </row>
    <row r="2161" spans="1:7">
      <c r="A2161" t="s">
        <v>3055</v>
      </c>
      <c r="B2161" t="s">
        <v>875</v>
      </c>
      <c r="C2161" s="19">
        <v>45942</v>
      </c>
      <c r="D2161" t="s">
        <v>909</v>
      </c>
      <c r="E2161" t="s">
        <v>893</v>
      </c>
      <c r="F2161" t="s">
        <v>890</v>
      </c>
      <c r="G2161" t="str">
        <f>_xlfn.XLOOKUP(Orders_Raw!B2161,Customers_Raw!A:A,Customers_Raw!E:E)</f>
        <v>Consumer</v>
      </c>
    </row>
    <row r="2162" spans="1:7">
      <c r="A2162" t="s">
        <v>3056</v>
      </c>
      <c r="B2162" t="s">
        <v>54</v>
      </c>
      <c r="C2162" s="19">
        <v>45763</v>
      </c>
      <c r="D2162" t="s">
        <v>892</v>
      </c>
      <c r="E2162" t="s">
        <v>885</v>
      </c>
      <c r="F2162" t="s">
        <v>897</v>
      </c>
      <c r="G2162" t="str">
        <f>_xlfn.XLOOKUP(Orders_Raw!B2162,Customers_Raw!A:A,Customers_Raw!E:E)</f>
        <v>Corporate</v>
      </c>
    </row>
    <row r="2163" spans="1:7">
      <c r="A2163" t="s">
        <v>3057</v>
      </c>
      <c r="B2163" t="s">
        <v>204</v>
      </c>
      <c r="C2163" s="19">
        <v>45881</v>
      </c>
      <c r="D2163" t="s">
        <v>892</v>
      </c>
      <c r="E2163" t="s">
        <v>893</v>
      </c>
      <c r="F2163" t="s">
        <v>897</v>
      </c>
      <c r="G2163" t="str">
        <f>_xlfn.XLOOKUP(Orders_Raw!B2163,Customers_Raw!A:A,Customers_Raw!E:E)</f>
        <v>Consumer</v>
      </c>
    </row>
    <row r="2164" spans="1:7">
      <c r="A2164" t="s">
        <v>3058</v>
      </c>
      <c r="B2164" t="s">
        <v>584</v>
      </c>
      <c r="C2164" s="19">
        <v>45930</v>
      </c>
      <c r="D2164" t="s">
        <v>884</v>
      </c>
      <c r="E2164" t="s">
        <v>885</v>
      </c>
      <c r="F2164" t="s">
        <v>897</v>
      </c>
      <c r="G2164" t="str">
        <f>_xlfn.XLOOKUP(Orders_Raw!B2164,Customers_Raw!A:A,Customers_Raw!E:E)</f>
        <v>Consumer</v>
      </c>
    </row>
    <row r="2165" spans="1:7">
      <c r="A2165" t="s">
        <v>3059</v>
      </c>
      <c r="B2165" t="s">
        <v>813</v>
      </c>
      <c r="C2165" s="19">
        <v>45889</v>
      </c>
      <c r="D2165" t="s">
        <v>892</v>
      </c>
      <c r="E2165" t="s">
        <v>895</v>
      </c>
      <c r="F2165" t="s">
        <v>902</v>
      </c>
      <c r="G2165" t="str">
        <f>_xlfn.XLOOKUP(Orders_Raw!B2165,Customers_Raw!A:A,Customers_Raw!E:E)</f>
        <v>Corporate</v>
      </c>
    </row>
    <row r="2166" spans="1:7">
      <c r="A2166" t="s">
        <v>3060</v>
      </c>
      <c r="B2166" t="s">
        <v>81</v>
      </c>
      <c r="C2166" s="19">
        <v>45913</v>
      </c>
      <c r="D2166" t="s">
        <v>892</v>
      </c>
      <c r="E2166" t="s">
        <v>893</v>
      </c>
      <c r="F2166" t="s">
        <v>897</v>
      </c>
      <c r="G2166" t="str">
        <f>_xlfn.XLOOKUP(Orders_Raw!B2166,Customers_Raw!A:A,Customers_Raw!E:E)</f>
        <v>Consumer</v>
      </c>
    </row>
    <row r="2167" spans="1:7">
      <c r="A2167" t="s">
        <v>3061</v>
      </c>
      <c r="B2167" t="s">
        <v>410</v>
      </c>
      <c r="C2167" s="19">
        <v>45681</v>
      </c>
      <c r="D2167" t="s">
        <v>899</v>
      </c>
      <c r="E2167" t="s">
        <v>895</v>
      </c>
      <c r="F2167" t="s">
        <v>888</v>
      </c>
      <c r="G2167" t="str">
        <f>_xlfn.XLOOKUP(Orders_Raw!B2167,Customers_Raw!A:A,Customers_Raw!E:E)</f>
        <v>Consumer</v>
      </c>
    </row>
    <row r="2168" spans="1:7">
      <c r="A2168" t="s">
        <v>3062</v>
      </c>
      <c r="B2168" t="s">
        <v>794</v>
      </c>
      <c r="C2168" s="19">
        <v>45766</v>
      </c>
      <c r="D2168" t="s">
        <v>909</v>
      </c>
      <c r="E2168" t="s">
        <v>885</v>
      </c>
      <c r="F2168" t="s">
        <v>890</v>
      </c>
      <c r="G2168" t="str">
        <f>_xlfn.XLOOKUP(Orders_Raw!B2168,Customers_Raw!A:A,Customers_Raw!E:E)</f>
        <v>Consumer</v>
      </c>
    </row>
    <row r="2169" spans="1:7">
      <c r="A2169" t="s">
        <v>3063</v>
      </c>
      <c r="B2169" t="s">
        <v>298</v>
      </c>
      <c r="C2169" s="19">
        <v>45848</v>
      </c>
      <c r="D2169" t="s">
        <v>909</v>
      </c>
      <c r="E2169" t="s">
        <v>885</v>
      </c>
      <c r="F2169" t="s">
        <v>902</v>
      </c>
      <c r="G2169" t="str">
        <f>_xlfn.XLOOKUP(Orders_Raw!B2169,Customers_Raw!A:A,Customers_Raw!E:E)</f>
        <v>Consumer</v>
      </c>
    </row>
    <row r="2170" spans="1:7">
      <c r="A2170" t="s">
        <v>3064</v>
      </c>
      <c r="B2170" t="s">
        <v>668</v>
      </c>
      <c r="C2170" s="19">
        <v>46004</v>
      </c>
      <c r="D2170" t="s">
        <v>892</v>
      </c>
      <c r="E2170" t="s">
        <v>895</v>
      </c>
      <c r="F2170" t="s">
        <v>890</v>
      </c>
      <c r="G2170" t="str">
        <f>_xlfn.XLOOKUP(Orders_Raw!B2170,Customers_Raw!A:A,Customers_Raw!E:E)</f>
        <v>Consumer</v>
      </c>
    </row>
    <row r="2171" spans="1:7">
      <c r="A2171" t="s">
        <v>3065</v>
      </c>
      <c r="B2171" t="s">
        <v>435</v>
      </c>
      <c r="C2171" s="19">
        <v>45682</v>
      </c>
      <c r="D2171" t="s">
        <v>884</v>
      </c>
      <c r="E2171" t="s">
        <v>885</v>
      </c>
      <c r="F2171" t="s">
        <v>890</v>
      </c>
      <c r="G2171" t="str">
        <f>_xlfn.XLOOKUP(Orders_Raw!B2171,Customers_Raw!A:A,Customers_Raw!E:E)</f>
        <v>Corporate</v>
      </c>
    </row>
    <row r="2172" spans="1:7">
      <c r="A2172" t="s">
        <v>3066</v>
      </c>
      <c r="B2172" t="s">
        <v>647</v>
      </c>
      <c r="C2172" s="19">
        <v>45844</v>
      </c>
      <c r="D2172" t="s">
        <v>892</v>
      </c>
      <c r="E2172" t="s">
        <v>893</v>
      </c>
      <c r="F2172" t="s">
        <v>890</v>
      </c>
      <c r="G2172" t="str">
        <f>_xlfn.XLOOKUP(Orders_Raw!B2172,Customers_Raw!A:A,Customers_Raw!E:E)</f>
        <v>Small Business</v>
      </c>
    </row>
    <row r="2173" spans="1:7">
      <c r="A2173" t="s">
        <v>3067</v>
      </c>
      <c r="B2173" t="s">
        <v>812</v>
      </c>
      <c r="C2173" s="19">
        <v>45945</v>
      </c>
      <c r="D2173" t="s">
        <v>892</v>
      </c>
      <c r="E2173" t="s">
        <v>895</v>
      </c>
      <c r="F2173" t="s">
        <v>888</v>
      </c>
      <c r="G2173" t="str">
        <f>_xlfn.XLOOKUP(Orders_Raw!B2173,Customers_Raw!A:A,Customers_Raw!E:E)</f>
        <v>Corporate</v>
      </c>
    </row>
    <row r="2174" spans="1:7">
      <c r="A2174" t="s">
        <v>3068</v>
      </c>
      <c r="B2174" t="s">
        <v>308</v>
      </c>
      <c r="C2174" s="19">
        <v>45773</v>
      </c>
      <c r="D2174" t="s">
        <v>892</v>
      </c>
      <c r="E2174" t="s">
        <v>893</v>
      </c>
      <c r="F2174" t="s">
        <v>890</v>
      </c>
      <c r="G2174" t="str">
        <f>_xlfn.XLOOKUP(Orders_Raw!B2174,Customers_Raw!A:A,Customers_Raw!E:E)</f>
        <v>Consumer</v>
      </c>
    </row>
    <row r="2175" spans="1:7">
      <c r="A2175" t="s">
        <v>3069</v>
      </c>
      <c r="B2175" t="s">
        <v>232</v>
      </c>
      <c r="C2175" s="19">
        <v>45995</v>
      </c>
      <c r="D2175" t="s">
        <v>892</v>
      </c>
      <c r="E2175" t="s">
        <v>885</v>
      </c>
      <c r="F2175" t="s">
        <v>902</v>
      </c>
      <c r="G2175" t="str">
        <f>_xlfn.XLOOKUP(Orders_Raw!B2175,Customers_Raw!A:A,Customers_Raw!E:E)</f>
        <v>Consumer</v>
      </c>
    </row>
    <row r="2176" spans="1:7">
      <c r="A2176" t="s">
        <v>3070</v>
      </c>
      <c r="B2176" t="s">
        <v>467</v>
      </c>
      <c r="C2176" s="19">
        <v>45694</v>
      </c>
      <c r="D2176" t="s">
        <v>892</v>
      </c>
      <c r="E2176" t="s">
        <v>895</v>
      </c>
      <c r="F2176" t="s">
        <v>902</v>
      </c>
      <c r="G2176" t="str">
        <f>_xlfn.XLOOKUP(Orders_Raw!B2176,Customers_Raw!A:A,Customers_Raw!E:E)</f>
        <v>Consumer</v>
      </c>
    </row>
    <row r="2177" spans="1:7">
      <c r="A2177" t="s">
        <v>3071</v>
      </c>
      <c r="B2177" t="s">
        <v>748</v>
      </c>
      <c r="C2177" s="19">
        <v>45939</v>
      </c>
      <c r="D2177" t="s">
        <v>892</v>
      </c>
      <c r="E2177" t="s">
        <v>885</v>
      </c>
      <c r="F2177" t="s">
        <v>902</v>
      </c>
      <c r="G2177" t="str">
        <f>_xlfn.XLOOKUP(Orders_Raw!B2177,Customers_Raw!A:A,Customers_Raw!E:E)</f>
        <v>Consumer</v>
      </c>
    </row>
    <row r="2178" spans="1:7">
      <c r="A2178" t="s">
        <v>3072</v>
      </c>
      <c r="B2178" t="s">
        <v>321</v>
      </c>
      <c r="C2178" s="19">
        <v>45794</v>
      </c>
      <c r="D2178" t="s">
        <v>892</v>
      </c>
      <c r="E2178" t="s">
        <v>895</v>
      </c>
      <c r="F2178" t="s">
        <v>890</v>
      </c>
      <c r="G2178" t="str">
        <f>_xlfn.XLOOKUP(Orders_Raw!B2178,Customers_Raw!A:A,Customers_Raw!E:E)</f>
        <v>Consumer</v>
      </c>
    </row>
    <row r="2179" spans="1:7">
      <c r="A2179" t="s">
        <v>3073</v>
      </c>
      <c r="B2179" t="s">
        <v>471</v>
      </c>
      <c r="C2179" s="19">
        <v>45884</v>
      </c>
      <c r="D2179" t="s">
        <v>892</v>
      </c>
      <c r="E2179" t="s">
        <v>885</v>
      </c>
      <c r="F2179" t="s">
        <v>902</v>
      </c>
      <c r="G2179" t="str">
        <f>_xlfn.XLOOKUP(Orders_Raw!B2179,Customers_Raw!A:A,Customers_Raw!E:E)</f>
        <v>Corporate</v>
      </c>
    </row>
    <row r="2180" spans="1:7">
      <c r="A2180" t="s">
        <v>3074</v>
      </c>
      <c r="B2180" t="s">
        <v>450</v>
      </c>
      <c r="C2180" s="19">
        <v>45977</v>
      </c>
      <c r="D2180" t="s">
        <v>884</v>
      </c>
      <c r="E2180" t="s">
        <v>893</v>
      </c>
      <c r="F2180" t="s">
        <v>902</v>
      </c>
      <c r="G2180" t="str">
        <f>_xlfn.XLOOKUP(Orders_Raw!B2180,Customers_Raw!A:A,Customers_Raw!E:E)</f>
        <v>Consumer</v>
      </c>
    </row>
    <row r="2181" spans="1:7">
      <c r="A2181" t="s">
        <v>3075</v>
      </c>
      <c r="B2181" t="s">
        <v>264</v>
      </c>
      <c r="C2181" s="19">
        <v>45985</v>
      </c>
      <c r="D2181" t="s">
        <v>892</v>
      </c>
      <c r="E2181" t="s">
        <v>885</v>
      </c>
      <c r="F2181" t="s">
        <v>902</v>
      </c>
      <c r="G2181" t="str">
        <f>_xlfn.XLOOKUP(Orders_Raw!B2181,Customers_Raw!A:A,Customers_Raw!E:E)</f>
        <v>Consumer</v>
      </c>
    </row>
    <row r="2182" spans="1:7">
      <c r="A2182" t="s">
        <v>3076</v>
      </c>
      <c r="B2182" t="s">
        <v>667</v>
      </c>
      <c r="C2182" s="19">
        <v>45839</v>
      </c>
      <c r="D2182" t="s">
        <v>892</v>
      </c>
      <c r="E2182" t="s">
        <v>893</v>
      </c>
      <c r="F2182" t="s">
        <v>897</v>
      </c>
      <c r="G2182" t="str">
        <f>_xlfn.XLOOKUP(Orders_Raw!B2182,Customers_Raw!A:A,Customers_Raw!E:E)</f>
        <v>Consumer</v>
      </c>
    </row>
    <row r="2183" spans="1:7">
      <c r="A2183" t="s">
        <v>3077</v>
      </c>
      <c r="B2183" t="s">
        <v>666</v>
      </c>
      <c r="C2183" s="19">
        <v>46019</v>
      </c>
      <c r="D2183" t="s">
        <v>892</v>
      </c>
      <c r="E2183" t="s">
        <v>885</v>
      </c>
      <c r="F2183" t="s">
        <v>897</v>
      </c>
      <c r="G2183" t="str">
        <f>_xlfn.XLOOKUP(Orders_Raw!B2183,Customers_Raw!A:A,Customers_Raw!E:E)</f>
        <v>Consumer</v>
      </c>
    </row>
    <row r="2184" spans="1:7">
      <c r="A2184" t="s">
        <v>3078</v>
      </c>
      <c r="B2184" t="s">
        <v>343</v>
      </c>
      <c r="C2184" s="19">
        <v>45743</v>
      </c>
      <c r="D2184" t="s">
        <v>892</v>
      </c>
      <c r="E2184" t="s">
        <v>895</v>
      </c>
      <c r="F2184" t="s">
        <v>890</v>
      </c>
      <c r="G2184" t="str">
        <f>_xlfn.XLOOKUP(Orders_Raw!B2184,Customers_Raw!A:A,Customers_Raw!E:E)</f>
        <v>Consumer</v>
      </c>
    </row>
    <row r="2185" spans="1:7">
      <c r="A2185" t="s">
        <v>3079</v>
      </c>
      <c r="B2185" t="s">
        <v>592</v>
      </c>
      <c r="C2185" s="19">
        <v>45710</v>
      </c>
      <c r="D2185" t="s">
        <v>892</v>
      </c>
      <c r="E2185" t="s">
        <v>893</v>
      </c>
      <c r="F2185" t="s">
        <v>902</v>
      </c>
      <c r="G2185" t="str">
        <f>_xlfn.XLOOKUP(Orders_Raw!B2185,Customers_Raw!A:A,Customers_Raw!E:E)</f>
        <v>Small Business</v>
      </c>
    </row>
    <row r="2186" spans="1:7">
      <c r="A2186" t="s">
        <v>3080</v>
      </c>
      <c r="B2186" t="s">
        <v>611</v>
      </c>
      <c r="C2186" s="19">
        <v>46005</v>
      </c>
      <c r="D2186" t="s">
        <v>892</v>
      </c>
      <c r="E2186" t="s">
        <v>885</v>
      </c>
      <c r="F2186" t="s">
        <v>890</v>
      </c>
      <c r="G2186" t="str">
        <f>_xlfn.XLOOKUP(Orders_Raw!B2186,Customers_Raw!A:A,Customers_Raw!E:E)</f>
        <v>Consumer</v>
      </c>
    </row>
    <row r="2187" spans="1:7">
      <c r="A2187" t="s">
        <v>3081</v>
      </c>
      <c r="B2187" t="s">
        <v>793</v>
      </c>
      <c r="C2187" s="19">
        <v>46012</v>
      </c>
      <c r="D2187" t="s">
        <v>892</v>
      </c>
      <c r="E2187" t="s">
        <v>893</v>
      </c>
      <c r="F2187" t="s">
        <v>888</v>
      </c>
      <c r="G2187" t="str">
        <f>_xlfn.XLOOKUP(Orders_Raw!B2187,Customers_Raw!A:A,Customers_Raw!E:E)</f>
        <v>Corporate</v>
      </c>
    </row>
    <row r="2188" spans="1:7">
      <c r="A2188" t="s">
        <v>3082</v>
      </c>
      <c r="B2188" t="s">
        <v>856</v>
      </c>
      <c r="C2188" s="19">
        <v>45892</v>
      </c>
      <c r="D2188" t="s">
        <v>899</v>
      </c>
      <c r="E2188" t="s">
        <v>893</v>
      </c>
      <c r="F2188" t="s">
        <v>902</v>
      </c>
      <c r="G2188" t="str">
        <f>_xlfn.XLOOKUP(Orders_Raw!B2188,Customers_Raw!A:A,Customers_Raw!E:E)</f>
        <v>Consumer</v>
      </c>
    </row>
    <row r="2189" spans="1:7">
      <c r="A2189" t="s">
        <v>3083</v>
      </c>
      <c r="B2189" t="s">
        <v>359</v>
      </c>
      <c r="C2189" s="19">
        <v>45924</v>
      </c>
      <c r="D2189" t="s">
        <v>892</v>
      </c>
      <c r="E2189" t="s">
        <v>885</v>
      </c>
      <c r="F2189" t="s">
        <v>888</v>
      </c>
      <c r="G2189" t="str">
        <f>_xlfn.XLOOKUP(Orders_Raw!B2189,Customers_Raw!A:A,Customers_Raw!E:E)</f>
        <v>Small Business</v>
      </c>
    </row>
    <row r="2190" spans="1:7">
      <c r="A2190" t="s">
        <v>3084</v>
      </c>
      <c r="B2190" t="s">
        <v>200</v>
      </c>
      <c r="C2190" s="19">
        <v>45944</v>
      </c>
      <c r="D2190" t="s">
        <v>892</v>
      </c>
      <c r="E2190" t="s">
        <v>885</v>
      </c>
      <c r="F2190" t="s">
        <v>890</v>
      </c>
      <c r="G2190" t="str">
        <f>_xlfn.XLOOKUP(Orders_Raw!B2190,Customers_Raw!A:A,Customers_Raw!E:E)</f>
        <v>Consumer</v>
      </c>
    </row>
    <row r="2191" spans="1:7">
      <c r="A2191" t="s">
        <v>3085</v>
      </c>
      <c r="B2191" t="s">
        <v>60</v>
      </c>
      <c r="C2191" s="19">
        <v>45757</v>
      </c>
      <c r="D2191" t="s">
        <v>892</v>
      </c>
      <c r="E2191" t="s">
        <v>885</v>
      </c>
      <c r="F2191" t="s">
        <v>902</v>
      </c>
      <c r="G2191" t="str">
        <f>_xlfn.XLOOKUP(Orders_Raw!B2191,Customers_Raw!A:A,Customers_Raw!E:E)</f>
        <v>Corporate</v>
      </c>
    </row>
    <row r="2192" spans="1:7">
      <c r="A2192" t="s">
        <v>3086</v>
      </c>
      <c r="B2192" t="s">
        <v>703</v>
      </c>
      <c r="C2192" s="19">
        <v>45744</v>
      </c>
      <c r="D2192" t="s">
        <v>892</v>
      </c>
      <c r="E2192" t="s">
        <v>885</v>
      </c>
      <c r="F2192" t="s">
        <v>902</v>
      </c>
      <c r="G2192" t="str">
        <f>_xlfn.XLOOKUP(Orders_Raw!B2192,Customers_Raw!A:A,Customers_Raw!E:E)</f>
        <v>Consumer</v>
      </c>
    </row>
    <row r="2193" spans="1:7">
      <c r="A2193" t="s">
        <v>3087</v>
      </c>
      <c r="B2193" t="s">
        <v>321</v>
      </c>
      <c r="C2193" s="19">
        <v>45672</v>
      </c>
      <c r="D2193" t="s">
        <v>892</v>
      </c>
      <c r="E2193" t="s">
        <v>885</v>
      </c>
      <c r="F2193" t="s">
        <v>890</v>
      </c>
      <c r="G2193" t="str">
        <f>_xlfn.XLOOKUP(Orders_Raw!B2193,Customers_Raw!A:A,Customers_Raw!E:E)</f>
        <v>Consumer</v>
      </c>
    </row>
    <row r="2194" spans="1:7">
      <c r="A2194" t="s">
        <v>3088</v>
      </c>
      <c r="B2194" t="s">
        <v>619</v>
      </c>
      <c r="C2194" s="19">
        <v>45758</v>
      </c>
      <c r="D2194" t="s">
        <v>892</v>
      </c>
      <c r="E2194" t="s">
        <v>885</v>
      </c>
      <c r="F2194" t="s">
        <v>902</v>
      </c>
      <c r="G2194" t="str">
        <f>_xlfn.XLOOKUP(Orders_Raw!B2194,Customers_Raw!A:A,Customers_Raw!E:E)</f>
        <v>Consumer</v>
      </c>
    </row>
    <row r="2195" spans="1:7">
      <c r="A2195" t="s">
        <v>3089</v>
      </c>
      <c r="B2195" t="s">
        <v>262</v>
      </c>
      <c r="C2195" s="19">
        <v>45822</v>
      </c>
      <c r="D2195" t="s">
        <v>892</v>
      </c>
      <c r="E2195" t="s">
        <v>893</v>
      </c>
      <c r="F2195" t="s">
        <v>888</v>
      </c>
      <c r="G2195" t="str">
        <f>_xlfn.XLOOKUP(Orders_Raw!B2195,Customers_Raw!A:A,Customers_Raw!E:E)</f>
        <v>Consumer</v>
      </c>
    </row>
    <row r="2196" spans="1:7">
      <c r="A2196" t="s">
        <v>3090</v>
      </c>
      <c r="B2196" t="s">
        <v>672</v>
      </c>
      <c r="C2196" s="19">
        <v>45686</v>
      </c>
      <c r="D2196" t="s">
        <v>899</v>
      </c>
      <c r="E2196" t="s">
        <v>893</v>
      </c>
      <c r="F2196" t="s">
        <v>888</v>
      </c>
      <c r="G2196" t="str">
        <f>_xlfn.XLOOKUP(Orders_Raw!B2196,Customers_Raw!A:A,Customers_Raw!E:E)</f>
        <v>Corporate</v>
      </c>
    </row>
    <row r="2197" spans="1:7">
      <c r="A2197" t="s">
        <v>3091</v>
      </c>
      <c r="B2197" t="s">
        <v>65</v>
      </c>
      <c r="C2197" s="19">
        <v>45771</v>
      </c>
      <c r="D2197" t="s">
        <v>892</v>
      </c>
      <c r="E2197" t="s">
        <v>885</v>
      </c>
      <c r="F2197" t="s">
        <v>890</v>
      </c>
      <c r="G2197" t="str">
        <f>_xlfn.XLOOKUP(Orders_Raw!B2197,Customers_Raw!A:A,Customers_Raw!E:E)</f>
        <v>Consumer</v>
      </c>
    </row>
    <row r="2198" spans="1:7">
      <c r="A2198" t="s">
        <v>3092</v>
      </c>
      <c r="B2198" t="s">
        <v>769</v>
      </c>
      <c r="C2198" s="19">
        <v>45764</v>
      </c>
      <c r="D2198" t="s">
        <v>892</v>
      </c>
      <c r="E2198" t="s">
        <v>895</v>
      </c>
      <c r="F2198" t="s">
        <v>890</v>
      </c>
      <c r="G2198" t="str">
        <f>_xlfn.XLOOKUP(Orders_Raw!B2198,Customers_Raw!A:A,Customers_Raw!E:E)</f>
        <v>Corporate</v>
      </c>
    </row>
    <row r="2199" spans="1:7">
      <c r="A2199" t="s">
        <v>3093</v>
      </c>
      <c r="B2199" t="s">
        <v>341</v>
      </c>
      <c r="C2199" s="19">
        <v>46021</v>
      </c>
      <c r="D2199" t="s">
        <v>884</v>
      </c>
      <c r="E2199" t="s">
        <v>895</v>
      </c>
      <c r="F2199" t="s">
        <v>890</v>
      </c>
      <c r="G2199" t="str">
        <f>_xlfn.XLOOKUP(Orders_Raw!B2199,Customers_Raw!A:A,Customers_Raw!E:E)</f>
        <v>Consumer</v>
      </c>
    </row>
    <row r="2200" spans="1:7">
      <c r="A2200" t="s">
        <v>3094</v>
      </c>
      <c r="B2200" t="s">
        <v>175</v>
      </c>
      <c r="C2200" s="19">
        <v>45787</v>
      </c>
      <c r="D2200" t="s">
        <v>892</v>
      </c>
      <c r="E2200" t="s">
        <v>885</v>
      </c>
      <c r="F2200" t="s">
        <v>890</v>
      </c>
      <c r="G2200" t="str">
        <f>_xlfn.XLOOKUP(Orders_Raw!B2200,Customers_Raw!A:A,Customers_Raw!E:E)</f>
        <v>Consumer</v>
      </c>
    </row>
    <row r="2201" spans="1:7">
      <c r="A2201" t="s">
        <v>3095</v>
      </c>
      <c r="B2201" t="s">
        <v>840</v>
      </c>
      <c r="C2201" s="19">
        <v>45741</v>
      </c>
      <c r="D2201" t="s">
        <v>884</v>
      </c>
      <c r="E2201" t="s">
        <v>885</v>
      </c>
      <c r="F2201" t="s">
        <v>902</v>
      </c>
      <c r="G2201" t="str">
        <f>_xlfn.XLOOKUP(Orders_Raw!B2201,Customers_Raw!A:A,Customers_Raw!E:E)</f>
        <v>Small Business</v>
      </c>
    </row>
    <row r="2202" spans="1:7">
      <c r="A2202" t="s">
        <v>3096</v>
      </c>
      <c r="B2202" t="s">
        <v>279</v>
      </c>
      <c r="C2202" s="19">
        <v>45928</v>
      </c>
      <c r="D2202" t="s">
        <v>892</v>
      </c>
      <c r="E2202" t="s">
        <v>895</v>
      </c>
      <c r="F2202" t="s">
        <v>897</v>
      </c>
      <c r="G2202" t="str">
        <f>_xlfn.XLOOKUP(Orders_Raw!B2202,Customers_Raw!A:A,Customers_Raw!E:E)</f>
        <v>Corporate</v>
      </c>
    </row>
    <row r="2203" spans="1:7">
      <c r="A2203" t="s">
        <v>3097</v>
      </c>
      <c r="B2203" t="s">
        <v>655</v>
      </c>
      <c r="C2203" s="19">
        <v>45901</v>
      </c>
      <c r="D2203" t="s">
        <v>892</v>
      </c>
      <c r="E2203" t="s">
        <v>893</v>
      </c>
      <c r="F2203" t="s">
        <v>902</v>
      </c>
      <c r="G2203" t="str">
        <f>_xlfn.XLOOKUP(Orders_Raw!B2203,Customers_Raw!A:A,Customers_Raw!E:E)</f>
        <v>Small Business</v>
      </c>
    </row>
    <row r="2204" spans="1:7">
      <c r="A2204" t="s">
        <v>3098</v>
      </c>
      <c r="B2204" t="s">
        <v>402</v>
      </c>
      <c r="C2204" s="19">
        <v>45871</v>
      </c>
      <c r="D2204" t="s">
        <v>884</v>
      </c>
      <c r="E2204" t="s">
        <v>885</v>
      </c>
      <c r="F2204" t="s">
        <v>897</v>
      </c>
      <c r="G2204" t="str">
        <f>_xlfn.XLOOKUP(Orders_Raw!B2204,Customers_Raw!A:A,Customers_Raw!E:E)</f>
        <v>Corporate</v>
      </c>
    </row>
    <row r="2205" spans="1:7">
      <c r="A2205" t="s">
        <v>3099</v>
      </c>
      <c r="B2205" t="s">
        <v>396</v>
      </c>
      <c r="C2205" s="19">
        <v>45963</v>
      </c>
      <c r="D2205" t="s">
        <v>884</v>
      </c>
      <c r="E2205" t="s">
        <v>893</v>
      </c>
      <c r="F2205" t="s">
        <v>890</v>
      </c>
      <c r="G2205" t="str">
        <f>_xlfn.XLOOKUP(Orders_Raw!B2205,Customers_Raw!A:A,Customers_Raw!E:E)</f>
        <v>Consumer</v>
      </c>
    </row>
    <row r="2206" spans="1:7">
      <c r="A2206" t="s">
        <v>3100</v>
      </c>
      <c r="B2206" t="s">
        <v>332</v>
      </c>
      <c r="C2206" s="19">
        <v>45823</v>
      </c>
      <c r="D2206" t="s">
        <v>884</v>
      </c>
      <c r="E2206" t="s">
        <v>893</v>
      </c>
      <c r="F2206" t="s">
        <v>902</v>
      </c>
      <c r="G2206" t="str">
        <f>_xlfn.XLOOKUP(Orders_Raw!B2206,Customers_Raw!A:A,Customers_Raw!E:E)</f>
        <v>Consumer</v>
      </c>
    </row>
    <row r="2207" spans="1:7">
      <c r="A2207" t="s">
        <v>3101</v>
      </c>
      <c r="B2207" t="s">
        <v>683</v>
      </c>
      <c r="C2207" s="19">
        <v>45936</v>
      </c>
      <c r="D2207" t="s">
        <v>892</v>
      </c>
      <c r="E2207" t="s">
        <v>885</v>
      </c>
      <c r="F2207" t="s">
        <v>902</v>
      </c>
      <c r="G2207" t="str">
        <f>_xlfn.XLOOKUP(Orders_Raw!B2207,Customers_Raw!A:A,Customers_Raw!E:E)</f>
        <v>Consumer</v>
      </c>
    </row>
    <row r="2208" spans="1:7">
      <c r="A2208" t="s">
        <v>3102</v>
      </c>
      <c r="B2208" t="s">
        <v>457</v>
      </c>
      <c r="C2208" s="19">
        <v>45716</v>
      </c>
      <c r="D2208" t="s">
        <v>899</v>
      </c>
      <c r="E2208" t="s">
        <v>893</v>
      </c>
      <c r="F2208" t="s">
        <v>888</v>
      </c>
      <c r="G2208" t="str">
        <f>_xlfn.XLOOKUP(Orders_Raw!B2208,Customers_Raw!A:A,Customers_Raw!E:E)</f>
        <v>Corporate</v>
      </c>
    </row>
    <row r="2209" spans="1:7">
      <c r="A2209" t="s">
        <v>3103</v>
      </c>
      <c r="B2209" t="s">
        <v>677</v>
      </c>
      <c r="C2209" s="19">
        <v>45747</v>
      </c>
      <c r="D2209" t="s">
        <v>899</v>
      </c>
      <c r="E2209" t="s">
        <v>893</v>
      </c>
      <c r="F2209" t="s">
        <v>890</v>
      </c>
      <c r="G2209" t="str">
        <f>_xlfn.XLOOKUP(Orders_Raw!B2209,Customers_Raw!A:A,Customers_Raw!E:E)</f>
        <v>Consumer</v>
      </c>
    </row>
    <row r="2210" spans="1:7">
      <c r="A2210" t="s">
        <v>3104</v>
      </c>
      <c r="B2210" t="s">
        <v>659</v>
      </c>
      <c r="C2210" s="19">
        <v>45988</v>
      </c>
      <c r="D2210" t="s">
        <v>892</v>
      </c>
      <c r="E2210" t="s">
        <v>893</v>
      </c>
      <c r="F2210" t="s">
        <v>897</v>
      </c>
      <c r="G2210" t="str">
        <f>_xlfn.XLOOKUP(Orders_Raw!B2210,Customers_Raw!A:A,Customers_Raw!E:E)</f>
        <v>Consumer</v>
      </c>
    </row>
    <row r="2211" spans="1:7">
      <c r="A2211" t="s">
        <v>3105</v>
      </c>
      <c r="B2211" t="s">
        <v>707</v>
      </c>
      <c r="C2211" s="19">
        <v>45851</v>
      </c>
      <c r="D2211" t="s">
        <v>892</v>
      </c>
      <c r="E2211" t="s">
        <v>895</v>
      </c>
      <c r="F2211" t="s">
        <v>897</v>
      </c>
      <c r="G2211" t="str">
        <f>_xlfn.XLOOKUP(Orders_Raw!B2211,Customers_Raw!A:A,Customers_Raw!E:E)</f>
        <v>Consumer</v>
      </c>
    </row>
    <row r="2212" spans="1:7">
      <c r="A2212" t="s">
        <v>3106</v>
      </c>
      <c r="B2212" t="s">
        <v>361</v>
      </c>
      <c r="C2212" s="19">
        <v>45780</v>
      </c>
      <c r="D2212" t="s">
        <v>892</v>
      </c>
      <c r="E2212" t="s">
        <v>885</v>
      </c>
      <c r="F2212" t="s">
        <v>902</v>
      </c>
      <c r="G2212" t="str">
        <f>_xlfn.XLOOKUP(Orders_Raw!B2212,Customers_Raw!A:A,Customers_Raw!E:E)</f>
        <v>Corporate</v>
      </c>
    </row>
    <row r="2213" spans="1:7">
      <c r="A2213" t="s">
        <v>3107</v>
      </c>
      <c r="B2213" t="s">
        <v>826</v>
      </c>
      <c r="C2213" s="19">
        <v>45793</v>
      </c>
      <c r="D2213" t="s">
        <v>899</v>
      </c>
      <c r="E2213" t="s">
        <v>893</v>
      </c>
      <c r="F2213" t="s">
        <v>890</v>
      </c>
      <c r="G2213" t="str">
        <f>_xlfn.XLOOKUP(Orders_Raw!B2213,Customers_Raw!A:A,Customers_Raw!E:E)</f>
        <v>Consumer</v>
      </c>
    </row>
    <row r="2214" spans="1:7">
      <c r="A2214" t="s">
        <v>3108</v>
      </c>
      <c r="B2214" t="s">
        <v>120</v>
      </c>
      <c r="C2214" s="19">
        <v>45796</v>
      </c>
      <c r="D2214" t="s">
        <v>892</v>
      </c>
      <c r="E2214" t="s">
        <v>885</v>
      </c>
      <c r="F2214" t="s">
        <v>890</v>
      </c>
      <c r="G2214" t="str">
        <f>_xlfn.XLOOKUP(Orders_Raw!B2214,Customers_Raw!A:A,Customers_Raw!E:E)</f>
        <v>Corporate</v>
      </c>
    </row>
    <row r="2215" spans="1:7">
      <c r="A2215" t="s">
        <v>3109</v>
      </c>
      <c r="B2215" t="s">
        <v>740</v>
      </c>
      <c r="C2215" s="19">
        <v>45886</v>
      </c>
      <c r="D2215" t="s">
        <v>892</v>
      </c>
      <c r="E2215" t="s">
        <v>885</v>
      </c>
      <c r="F2215" t="s">
        <v>897</v>
      </c>
      <c r="G2215" t="str">
        <f>_xlfn.XLOOKUP(Orders_Raw!B2215,Customers_Raw!A:A,Customers_Raw!E:E)</f>
        <v>Consumer</v>
      </c>
    </row>
    <row r="2216" spans="1:7">
      <c r="A2216" t="s">
        <v>3110</v>
      </c>
      <c r="B2216" t="s">
        <v>696</v>
      </c>
      <c r="C2216" s="19">
        <v>45931</v>
      </c>
      <c r="D2216" t="s">
        <v>892</v>
      </c>
      <c r="E2216" t="s">
        <v>885</v>
      </c>
      <c r="F2216" t="s">
        <v>897</v>
      </c>
      <c r="G2216" t="str">
        <f>_xlfn.XLOOKUP(Orders_Raw!B2216,Customers_Raw!A:A,Customers_Raw!E:E)</f>
        <v>Consumer</v>
      </c>
    </row>
    <row r="2217" spans="1:7">
      <c r="A2217" t="s">
        <v>3111</v>
      </c>
      <c r="B2217" t="s">
        <v>550</v>
      </c>
      <c r="C2217" s="19">
        <v>45707</v>
      </c>
      <c r="D2217" t="s">
        <v>892</v>
      </c>
      <c r="E2217" t="s">
        <v>885</v>
      </c>
      <c r="F2217" t="s">
        <v>890</v>
      </c>
      <c r="G2217" t="str">
        <f>_xlfn.XLOOKUP(Orders_Raw!B2217,Customers_Raw!A:A,Customers_Raw!E:E)</f>
        <v>Corporate</v>
      </c>
    </row>
    <row r="2218" spans="1:7">
      <c r="A2218" t="s">
        <v>3112</v>
      </c>
      <c r="B2218" t="s">
        <v>440</v>
      </c>
      <c r="C2218" s="19">
        <v>45775</v>
      </c>
      <c r="D2218" t="s">
        <v>892</v>
      </c>
      <c r="E2218" t="s">
        <v>885</v>
      </c>
      <c r="F2218" t="s">
        <v>888</v>
      </c>
      <c r="G2218" t="str">
        <f>_xlfn.XLOOKUP(Orders_Raw!B2218,Customers_Raw!A:A,Customers_Raw!E:E)</f>
        <v>Consumer</v>
      </c>
    </row>
    <row r="2219" spans="1:7">
      <c r="A2219" t="s">
        <v>3113</v>
      </c>
      <c r="B2219" t="s">
        <v>244</v>
      </c>
      <c r="C2219" s="19">
        <v>45859</v>
      </c>
      <c r="D2219" t="s">
        <v>892</v>
      </c>
      <c r="E2219" t="s">
        <v>885</v>
      </c>
      <c r="F2219" t="s">
        <v>897</v>
      </c>
      <c r="G2219" t="str">
        <f>_xlfn.XLOOKUP(Orders_Raw!B2219,Customers_Raw!A:A,Customers_Raw!E:E)</f>
        <v>Consumer</v>
      </c>
    </row>
    <row r="2220" spans="1:7">
      <c r="A2220" t="s">
        <v>3114</v>
      </c>
      <c r="B2220" t="s">
        <v>623</v>
      </c>
      <c r="C2220" s="19">
        <v>45848</v>
      </c>
      <c r="D2220" t="s">
        <v>899</v>
      </c>
      <c r="E2220" t="s">
        <v>885</v>
      </c>
      <c r="F2220" t="s">
        <v>886</v>
      </c>
      <c r="G2220" t="str">
        <f>_xlfn.XLOOKUP(Orders_Raw!B2220,Customers_Raw!A:A,Customers_Raw!E:E)</f>
        <v>Small Business</v>
      </c>
    </row>
    <row r="2221" spans="1:7">
      <c r="A2221" t="s">
        <v>3115</v>
      </c>
      <c r="B2221" t="s">
        <v>561</v>
      </c>
      <c r="C2221" s="19">
        <v>46021</v>
      </c>
      <c r="D2221" t="s">
        <v>892</v>
      </c>
      <c r="E2221" t="s">
        <v>893</v>
      </c>
      <c r="F2221" t="s">
        <v>888</v>
      </c>
      <c r="G2221" t="str">
        <f>_xlfn.XLOOKUP(Orders_Raw!B2221,Customers_Raw!A:A,Customers_Raw!E:E)</f>
        <v>Small Business</v>
      </c>
    </row>
    <row r="2222" spans="1:7">
      <c r="A2222" t="s">
        <v>3116</v>
      </c>
      <c r="B2222" t="s">
        <v>574</v>
      </c>
      <c r="C2222" s="19">
        <v>45980</v>
      </c>
      <c r="D2222" t="s">
        <v>884</v>
      </c>
      <c r="E2222" t="s">
        <v>885</v>
      </c>
      <c r="F2222" t="s">
        <v>888</v>
      </c>
      <c r="G2222" t="str">
        <f>_xlfn.XLOOKUP(Orders_Raw!B2222,Customers_Raw!A:A,Customers_Raw!E:E)</f>
        <v>Consumer</v>
      </c>
    </row>
    <row r="2223" spans="1:7">
      <c r="A2223" t="s">
        <v>3117</v>
      </c>
      <c r="B2223" t="s">
        <v>73</v>
      </c>
      <c r="C2223" s="19">
        <v>45838</v>
      </c>
      <c r="D2223" t="s">
        <v>892</v>
      </c>
      <c r="E2223" t="s">
        <v>893</v>
      </c>
      <c r="F2223" t="s">
        <v>886</v>
      </c>
      <c r="G2223" t="str">
        <f>_xlfn.XLOOKUP(Orders_Raw!B2223,Customers_Raw!A:A,Customers_Raw!E:E)</f>
        <v>Consumer</v>
      </c>
    </row>
    <row r="2224" spans="1:7">
      <c r="A2224" t="s">
        <v>3118</v>
      </c>
      <c r="B2224" t="s">
        <v>85</v>
      </c>
      <c r="C2224" s="19">
        <v>45735</v>
      </c>
      <c r="D2224" t="s">
        <v>892</v>
      </c>
      <c r="E2224" t="s">
        <v>885</v>
      </c>
      <c r="F2224" t="s">
        <v>902</v>
      </c>
      <c r="G2224" t="str">
        <f>_xlfn.XLOOKUP(Orders_Raw!B2224,Customers_Raw!A:A,Customers_Raw!E:E)</f>
        <v>Corporate</v>
      </c>
    </row>
    <row r="2225" spans="1:7">
      <c r="A2225" t="s">
        <v>3119</v>
      </c>
      <c r="B2225" t="s">
        <v>787</v>
      </c>
      <c r="C2225" s="19">
        <v>45732</v>
      </c>
      <c r="D2225" t="s">
        <v>892</v>
      </c>
      <c r="E2225" t="s">
        <v>885</v>
      </c>
      <c r="F2225" t="s">
        <v>890</v>
      </c>
      <c r="G2225" t="str">
        <f>_xlfn.XLOOKUP(Orders_Raw!B2225,Customers_Raw!A:A,Customers_Raw!E:E)</f>
        <v>Small Business</v>
      </c>
    </row>
    <row r="2226" spans="1:7">
      <c r="A2226" t="s">
        <v>3120</v>
      </c>
      <c r="B2226" t="s">
        <v>635</v>
      </c>
      <c r="C2226" s="19">
        <v>45952</v>
      </c>
      <c r="D2226" t="s">
        <v>892</v>
      </c>
      <c r="E2226" t="s">
        <v>885</v>
      </c>
      <c r="F2226" t="s">
        <v>890</v>
      </c>
      <c r="G2226" t="str">
        <f>_xlfn.XLOOKUP(Orders_Raw!B2226,Customers_Raw!A:A,Customers_Raw!E:E)</f>
        <v>Corporate</v>
      </c>
    </row>
    <row r="2227" spans="1:7">
      <c r="A2227" t="s">
        <v>3121</v>
      </c>
      <c r="B2227" t="s">
        <v>502</v>
      </c>
      <c r="C2227" s="19">
        <v>45938</v>
      </c>
      <c r="D2227" t="s">
        <v>892</v>
      </c>
      <c r="E2227" t="s">
        <v>885</v>
      </c>
      <c r="F2227" t="s">
        <v>902</v>
      </c>
      <c r="G2227" t="str">
        <f>_xlfn.XLOOKUP(Orders_Raw!B2227,Customers_Raw!A:A,Customers_Raw!E:E)</f>
        <v>Consumer</v>
      </c>
    </row>
    <row r="2228" spans="1:7">
      <c r="A2228" t="s">
        <v>3122</v>
      </c>
      <c r="B2228" t="s">
        <v>866</v>
      </c>
      <c r="C2228" s="19">
        <v>45678</v>
      </c>
      <c r="D2228" t="s">
        <v>899</v>
      </c>
      <c r="E2228" t="s">
        <v>893</v>
      </c>
      <c r="F2228" t="s">
        <v>888</v>
      </c>
      <c r="G2228" t="str">
        <f>_xlfn.XLOOKUP(Orders_Raw!B2228,Customers_Raw!A:A,Customers_Raw!E:E)</f>
        <v>Corporate</v>
      </c>
    </row>
    <row r="2229" spans="1:7">
      <c r="A2229" t="s">
        <v>3123</v>
      </c>
      <c r="B2229" t="s">
        <v>575</v>
      </c>
      <c r="C2229" s="19">
        <v>45828</v>
      </c>
      <c r="D2229" t="s">
        <v>892</v>
      </c>
      <c r="E2229" t="s">
        <v>885</v>
      </c>
      <c r="F2229" t="s">
        <v>897</v>
      </c>
      <c r="G2229" t="str">
        <f>_xlfn.XLOOKUP(Orders_Raw!B2229,Customers_Raw!A:A,Customers_Raw!E:E)</f>
        <v>Consumer</v>
      </c>
    </row>
    <row r="2230" spans="1:7">
      <c r="A2230" t="s">
        <v>3124</v>
      </c>
      <c r="B2230" t="s">
        <v>284</v>
      </c>
      <c r="C2230" s="19">
        <v>45672</v>
      </c>
      <c r="D2230" t="s">
        <v>892</v>
      </c>
      <c r="E2230" t="s">
        <v>895</v>
      </c>
      <c r="F2230" t="s">
        <v>897</v>
      </c>
      <c r="G2230" t="str">
        <f>_xlfn.XLOOKUP(Orders_Raw!B2230,Customers_Raw!A:A,Customers_Raw!E:E)</f>
        <v>Small Business</v>
      </c>
    </row>
    <row r="2231" spans="1:7">
      <c r="A2231" t="s">
        <v>3125</v>
      </c>
      <c r="B2231" t="s">
        <v>144</v>
      </c>
      <c r="C2231" s="19">
        <v>45868</v>
      </c>
      <c r="D2231" t="s">
        <v>892</v>
      </c>
      <c r="E2231" t="s">
        <v>895</v>
      </c>
      <c r="F2231" t="s">
        <v>890</v>
      </c>
      <c r="G2231" t="str">
        <f>_xlfn.XLOOKUP(Orders_Raw!B2231,Customers_Raw!A:A,Customers_Raw!E:E)</f>
        <v>Corporate</v>
      </c>
    </row>
    <row r="2232" spans="1:7">
      <c r="A2232" t="s">
        <v>3126</v>
      </c>
      <c r="B2232" t="s">
        <v>789</v>
      </c>
      <c r="C2232" s="19">
        <v>45705</v>
      </c>
      <c r="D2232" t="s">
        <v>892</v>
      </c>
      <c r="E2232" t="s">
        <v>885</v>
      </c>
      <c r="F2232" t="s">
        <v>897</v>
      </c>
      <c r="G2232" t="str">
        <f>_xlfn.XLOOKUP(Orders_Raw!B2232,Customers_Raw!A:A,Customers_Raw!E:E)</f>
        <v>Corporate</v>
      </c>
    </row>
    <row r="2233" spans="1:7">
      <c r="A2233" t="s">
        <v>3127</v>
      </c>
      <c r="B2233" t="s">
        <v>242</v>
      </c>
      <c r="C2233" s="19">
        <v>45743</v>
      </c>
      <c r="D2233" t="s">
        <v>899</v>
      </c>
      <c r="E2233" t="s">
        <v>893</v>
      </c>
      <c r="F2233" t="s">
        <v>897</v>
      </c>
      <c r="G2233" t="str">
        <f>_xlfn.XLOOKUP(Orders_Raw!B2233,Customers_Raw!A:A,Customers_Raw!E:E)</f>
        <v>Consumer</v>
      </c>
    </row>
    <row r="2234" spans="1:7">
      <c r="A2234" t="s">
        <v>3128</v>
      </c>
      <c r="B2234" t="s">
        <v>562</v>
      </c>
      <c r="C2234" s="19">
        <v>45806</v>
      </c>
      <c r="D2234" t="s">
        <v>892</v>
      </c>
      <c r="E2234" t="s">
        <v>885</v>
      </c>
      <c r="F2234" t="s">
        <v>897</v>
      </c>
      <c r="G2234" t="str">
        <f>_xlfn.XLOOKUP(Orders_Raw!B2234,Customers_Raw!A:A,Customers_Raw!E:E)</f>
        <v>Corporate</v>
      </c>
    </row>
    <row r="2235" spans="1:7">
      <c r="A2235" t="s">
        <v>3129</v>
      </c>
      <c r="B2235" t="s">
        <v>326</v>
      </c>
      <c r="C2235" s="19">
        <v>45845</v>
      </c>
      <c r="D2235" t="s">
        <v>892</v>
      </c>
      <c r="E2235" t="s">
        <v>893</v>
      </c>
      <c r="F2235" t="s">
        <v>890</v>
      </c>
      <c r="G2235" t="str">
        <f>_xlfn.XLOOKUP(Orders_Raw!B2235,Customers_Raw!A:A,Customers_Raw!E:E)</f>
        <v>Corporate</v>
      </c>
    </row>
    <row r="2236" spans="1:7">
      <c r="A2236" t="s">
        <v>3130</v>
      </c>
      <c r="B2236" t="s">
        <v>874</v>
      </c>
      <c r="C2236" s="19">
        <v>45963</v>
      </c>
      <c r="D2236" t="s">
        <v>892</v>
      </c>
      <c r="E2236" t="s">
        <v>893</v>
      </c>
      <c r="F2236" t="s">
        <v>902</v>
      </c>
      <c r="G2236" t="str">
        <f>_xlfn.XLOOKUP(Orders_Raw!B2236,Customers_Raw!A:A,Customers_Raw!E:E)</f>
        <v>Consumer</v>
      </c>
    </row>
    <row r="2237" spans="1:7">
      <c r="A2237" t="s">
        <v>3131</v>
      </c>
      <c r="B2237" t="s">
        <v>704</v>
      </c>
      <c r="C2237" s="19">
        <v>45808</v>
      </c>
      <c r="D2237" t="s">
        <v>892</v>
      </c>
      <c r="E2237" t="s">
        <v>885</v>
      </c>
      <c r="F2237" t="s">
        <v>888</v>
      </c>
      <c r="G2237" t="str">
        <f>_xlfn.XLOOKUP(Orders_Raw!B2237,Customers_Raw!A:A,Customers_Raw!E:E)</f>
        <v>Corporate</v>
      </c>
    </row>
    <row r="2238" spans="1:7">
      <c r="A2238" t="s">
        <v>3132</v>
      </c>
      <c r="B2238" t="s">
        <v>829</v>
      </c>
      <c r="C2238" s="19">
        <v>45798</v>
      </c>
      <c r="D2238" t="s">
        <v>892</v>
      </c>
      <c r="E2238" t="s">
        <v>885</v>
      </c>
      <c r="F2238" t="s">
        <v>897</v>
      </c>
      <c r="G2238" t="str">
        <f>_xlfn.XLOOKUP(Orders_Raw!B2238,Customers_Raw!A:A,Customers_Raw!E:E)</f>
        <v>Consumer</v>
      </c>
    </row>
    <row r="2239" spans="1:7">
      <c r="A2239" t="s">
        <v>3133</v>
      </c>
      <c r="B2239" t="s">
        <v>266</v>
      </c>
      <c r="C2239" s="19">
        <v>45726</v>
      </c>
      <c r="D2239" t="s">
        <v>892</v>
      </c>
      <c r="E2239" t="s">
        <v>885</v>
      </c>
      <c r="F2239" t="s">
        <v>902</v>
      </c>
      <c r="G2239" t="str">
        <f>_xlfn.XLOOKUP(Orders_Raw!B2239,Customers_Raw!A:A,Customers_Raw!E:E)</f>
        <v>Consumer</v>
      </c>
    </row>
    <row r="2240" spans="1:7">
      <c r="A2240" t="s">
        <v>3134</v>
      </c>
      <c r="B2240" t="s">
        <v>47</v>
      </c>
      <c r="C2240" s="19">
        <v>45917</v>
      </c>
      <c r="D2240" t="s">
        <v>892</v>
      </c>
      <c r="E2240" t="s">
        <v>885</v>
      </c>
      <c r="F2240" t="s">
        <v>888</v>
      </c>
      <c r="G2240" t="str">
        <f>_xlfn.XLOOKUP(Orders_Raw!B2240,Customers_Raw!A:A,Customers_Raw!E:E)</f>
        <v>Corporate</v>
      </c>
    </row>
    <row r="2241" spans="1:7">
      <c r="A2241" t="s">
        <v>3135</v>
      </c>
      <c r="B2241" t="s">
        <v>554</v>
      </c>
      <c r="C2241" s="19">
        <v>45991</v>
      </c>
      <c r="D2241" t="s">
        <v>892</v>
      </c>
      <c r="E2241" t="s">
        <v>893</v>
      </c>
      <c r="F2241" t="s">
        <v>886</v>
      </c>
      <c r="G2241" t="str">
        <f>_xlfn.XLOOKUP(Orders_Raw!B2241,Customers_Raw!A:A,Customers_Raw!E:E)</f>
        <v>Consumer</v>
      </c>
    </row>
    <row r="2242" spans="1:7">
      <c r="A2242" t="s">
        <v>3136</v>
      </c>
      <c r="B2242" t="s">
        <v>358</v>
      </c>
      <c r="C2242" s="19">
        <v>45666</v>
      </c>
      <c r="D2242" t="s">
        <v>892</v>
      </c>
      <c r="E2242" t="s">
        <v>885</v>
      </c>
      <c r="F2242" t="s">
        <v>902</v>
      </c>
      <c r="G2242" t="str">
        <f>_xlfn.XLOOKUP(Orders_Raw!B2242,Customers_Raw!A:A,Customers_Raw!E:E)</f>
        <v>Consumer</v>
      </c>
    </row>
    <row r="2243" spans="1:7">
      <c r="A2243" t="s">
        <v>3137</v>
      </c>
      <c r="B2243" t="s">
        <v>761</v>
      </c>
      <c r="C2243" s="19">
        <v>45778</v>
      </c>
      <c r="D2243" t="s">
        <v>884</v>
      </c>
      <c r="E2243" t="s">
        <v>885</v>
      </c>
      <c r="F2243" t="s">
        <v>888</v>
      </c>
      <c r="G2243" t="str">
        <f>_xlfn.XLOOKUP(Orders_Raw!B2243,Customers_Raw!A:A,Customers_Raw!E:E)</f>
        <v>Small Business</v>
      </c>
    </row>
    <row r="2244" spans="1:7">
      <c r="A2244" t="s">
        <v>3138</v>
      </c>
      <c r="B2244" t="s">
        <v>30</v>
      </c>
      <c r="C2244" s="19">
        <v>45758</v>
      </c>
      <c r="D2244" t="s">
        <v>892</v>
      </c>
      <c r="E2244" t="s">
        <v>893</v>
      </c>
      <c r="F2244" t="s">
        <v>888</v>
      </c>
      <c r="G2244" t="str">
        <f>_xlfn.XLOOKUP(Orders_Raw!B2244,Customers_Raw!A:A,Customers_Raw!E:E)</f>
        <v>Consumer</v>
      </c>
    </row>
    <row r="2245" spans="1:7">
      <c r="A2245" t="s">
        <v>3139</v>
      </c>
      <c r="B2245" t="s">
        <v>555</v>
      </c>
      <c r="C2245" s="19">
        <v>45806</v>
      </c>
      <c r="D2245" t="s">
        <v>892</v>
      </c>
      <c r="E2245" t="s">
        <v>893</v>
      </c>
      <c r="F2245" t="s">
        <v>902</v>
      </c>
      <c r="G2245" t="str">
        <f>_xlfn.XLOOKUP(Orders_Raw!B2245,Customers_Raw!A:A,Customers_Raw!E:E)</f>
        <v>Consumer</v>
      </c>
    </row>
    <row r="2246" spans="1:7">
      <c r="A2246" t="s">
        <v>3140</v>
      </c>
      <c r="B2246" t="s">
        <v>554</v>
      </c>
      <c r="C2246" s="19">
        <v>45803</v>
      </c>
      <c r="D2246" t="s">
        <v>884</v>
      </c>
      <c r="E2246" t="s">
        <v>885</v>
      </c>
      <c r="F2246" t="s">
        <v>890</v>
      </c>
      <c r="G2246" t="str">
        <f>_xlfn.XLOOKUP(Orders_Raw!B2246,Customers_Raw!A:A,Customers_Raw!E:E)</f>
        <v>Consumer</v>
      </c>
    </row>
    <row r="2247" spans="1:7">
      <c r="A2247" t="s">
        <v>3141</v>
      </c>
      <c r="B2247" t="s">
        <v>546</v>
      </c>
      <c r="C2247" s="19">
        <v>46010</v>
      </c>
      <c r="D2247" t="s">
        <v>892</v>
      </c>
      <c r="E2247" t="s">
        <v>893</v>
      </c>
      <c r="F2247" t="s">
        <v>890</v>
      </c>
      <c r="G2247" t="str">
        <f>_xlfn.XLOOKUP(Orders_Raw!B2247,Customers_Raw!A:A,Customers_Raw!E:E)</f>
        <v>Consumer</v>
      </c>
    </row>
    <row r="2248" spans="1:7">
      <c r="A2248" t="s">
        <v>3142</v>
      </c>
      <c r="B2248" t="s">
        <v>45</v>
      </c>
      <c r="C2248" s="19">
        <v>45900</v>
      </c>
      <c r="D2248" t="s">
        <v>892</v>
      </c>
      <c r="E2248" t="s">
        <v>893</v>
      </c>
      <c r="F2248" t="s">
        <v>902</v>
      </c>
      <c r="G2248" t="str">
        <f>_xlfn.XLOOKUP(Orders_Raw!B2248,Customers_Raw!A:A,Customers_Raw!E:E)</f>
        <v>Consumer</v>
      </c>
    </row>
    <row r="2249" spans="1:7">
      <c r="A2249" t="s">
        <v>3143</v>
      </c>
      <c r="B2249" t="s">
        <v>405</v>
      </c>
      <c r="C2249" s="19">
        <v>45898</v>
      </c>
      <c r="D2249" t="s">
        <v>892</v>
      </c>
      <c r="E2249" t="s">
        <v>893</v>
      </c>
      <c r="F2249" t="s">
        <v>886</v>
      </c>
      <c r="G2249" t="str">
        <f>_xlfn.XLOOKUP(Orders_Raw!B2249,Customers_Raw!A:A,Customers_Raw!E:E)</f>
        <v>Consumer</v>
      </c>
    </row>
    <row r="2250" spans="1:7">
      <c r="A2250" t="s">
        <v>3144</v>
      </c>
      <c r="B2250" t="s">
        <v>670</v>
      </c>
      <c r="C2250" s="19">
        <v>45994</v>
      </c>
      <c r="D2250" t="s">
        <v>892</v>
      </c>
      <c r="E2250" t="s">
        <v>893</v>
      </c>
      <c r="F2250" t="s">
        <v>902</v>
      </c>
      <c r="G2250" t="str">
        <f>_xlfn.XLOOKUP(Orders_Raw!B2250,Customers_Raw!A:A,Customers_Raw!E:E)</f>
        <v>Consumer</v>
      </c>
    </row>
    <row r="2251" spans="1:7">
      <c r="A2251" t="s">
        <v>3145</v>
      </c>
      <c r="B2251" t="s">
        <v>650</v>
      </c>
      <c r="C2251" s="19">
        <v>45700</v>
      </c>
      <c r="D2251" t="s">
        <v>892</v>
      </c>
      <c r="E2251" t="s">
        <v>893</v>
      </c>
      <c r="F2251" t="s">
        <v>890</v>
      </c>
      <c r="G2251" t="str">
        <f>_xlfn.XLOOKUP(Orders_Raw!B2251,Customers_Raw!A:A,Customers_Raw!E:E)</f>
        <v>Consumer</v>
      </c>
    </row>
    <row r="2252" spans="1:7">
      <c r="A2252" t="s">
        <v>3146</v>
      </c>
      <c r="B2252" t="s">
        <v>224</v>
      </c>
      <c r="C2252" s="19">
        <v>45752</v>
      </c>
      <c r="D2252" t="s">
        <v>892</v>
      </c>
      <c r="E2252" t="s">
        <v>885</v>
      </c>
      <c r="F2252" t="s">
        <v>890</v>
      </c>
      <c r="G2252" t="str">
        <f>_xlfn.XLOOKUP(Orders_Raw!B2252,Customers_Raw!A:A,Customers_Raw!E:E)</f>
        <v>Consumer</v>
      </c>
    </row>
    <row r="2253" spans="1:7">
      <c r="A2253" t="s">
        <v>3147</v>
      </c>
      <c r="B2253" t="s">
        <v>675</v>
      </c>
      <c r="C2253" s="19">
        <v>45883</v>
      </c>
      <c r="D2253" t="s">
        <v>892</v>
      </c>
      <c r="E2253" t="s">
        <v>893</v>
      </c>
      <c r="F2253" t="s">
        <v>890</v>
      </c>
      <c r="G2253" t="str">
        <f>_xlfn.XLOOKUP(Orders_Raw!B2253,Customers_Raw!A:A,Customers_Raw!E:E)</f>
        <v>Corporate</v>
      </c>
    </row>
    <row r="2254" spans="1:7">
      <c r="A2254" t="s">
        <v>3148</v>
      </c>
      <c r="B2254" t="s">
        <v>5</v>
      </c>
      <c r="C2254" s="19">
        <v>45663</v>
      </c>
      <c r="D2254" t="s">
        <v>909</v>
      </c>
      <c r="E2254" t="s">
        <v>895</v>
      </c>
      <c r="F2254" t="s">
        <v>897</v>
      </c>
      <c r="G2254" t="str">
        <f>_xlfn.XLOOKUP(Orders_Raw!B2254,Customers_Raw!A:A,Customers_Raw!E:E)</f>
        <v>Small Business</v>
      </c>
    </row>
    <row r="2255" spans="1:7">
      <c r="A2255" t="s">
        <v>3149</v>
      </c>
      <c r="B2255" t="s">
        <v>458</v>
      </c>
      <c r="C2255" s="19">
        <v>45871</v>
      </c>
      <c r="D2255" t="s">
        <v>892</v>
      </c>
      <c r="E2255" t="s">
        <v>893</v>
      </c>
      <c r="F2255" t="s">
        <v>897</v>
      </c>
      <c r="G2255" t="str">
        <f>_xlfn.XLOOKUP(Orders_Raw!B2255,Customers_Raw!A:A,Customers_Raw!E:E)</f>
        <v>Small Business</v>
      </c>
    </row>
    <row r="2256" spans="1:7">
      <c r="A2256" t="s">
        <v>3150</v>
      </c>
      <c r="B2256" t="s">
        <v>755</v>
      </c>
      <c r="C2256" s="19">
        <v>45863</v>
      </c>
      <c r="D2256" t="s">
        <v>892</v>
      </c>
      <c r="E2256" t="s">
        <v>885</v>
      </c>
      <c r="F2256" t="s">
        <v>888</v>
      </c>
      <c r="G2256" t="str">
        <f>_xlfn.XLOOKUP(Orders_Raw!B2256,Customers_Raw!A:A,Customers_Raw!E:E)</f>
        <v>Corporate</v>
      </c>
    </row>
    <row r="2257" spans="1:7">
      <c r="A2257" t="s">
        <v>3151</v>
      </c>
      <c r="B2257" t="s">
        <v>379</v>
      </c>
      <c r="C2257" s="19">
        <v>45724</v>
      </c>
      <c r="D2257" t="s">
        <v>892</v>
      </c>
      <c r="E2257" t="s">
        <v>885</v>
      </c>
      <c r="F2257" t="s">
        <v>890</v>
      </c>
      <c r="G2257" t="str">
        <f>_xlfn.XLOOKUP(Orders_Raw!B2257,Customers_Raw!A:A,Customers_Raw!E:E)</f>
        <v>Consumer</v>
      </c>
    </row>
    <row r="2258" spans="1:7">
      <c r="A2258" t="s">
        <v>3152</v>
      </c>
      <c r="B2258" t="s">
        <v>598</v>
      </c>
      <c r="C2258" s="19">
        <v>45757</v>
      </c>
      <c r="D2258" t="s">
        <v>892</v>
      </c>
      <c r="E2258" t="s">
        <v>895</v>
      </c>
      <c r="F2258" t="s">
        <v>897</v>
      </c>
      <c r="G2258" t="str">
        <f>_xlfn.XLOOKUP(Orders_Raw!B2258,Customers_Raw!A:A,Customers_Raw!E:E)</f>
        <v>Consumer</v>
      </c>
    </row>
    <row r="2259" spans="1:7">
      <c r="A2259" t="s">
        <v>3153</v>
      </c>
      <c r="B2259" t="s">
        <v>519</v>
      </c>
      <c r="C2259" s="19">
        <v>45669</v>
      </c>
      <c r="D2259" t="s">
        <v>892</v>
      </c>
      <c r="E2259" t="s">
        <v>885</v>
      </c>
      <c r="F2259" t="s">
        <v>897</v>
      </c>
      <c r="G2259" t="str">
        <f>_xlfn.XLOOKUP(Orders_Raw!B2259,Customers_Raw!A:A,Customers_Raw!E:E)</f>
        <v>Corporate</v>
      </c>
    </row>
    <row r="2260" spans="1:7">
      <c r="A2260" t="s">
        <v>3154</v>
      </c>
      <c r="B2260" t="s">
        <v>36</v>
      </c>
      <c r="C2260" s="19">
        <v>45894</v>
      </c>
      <c r="D2260" t="s">
        <v>892</v>
      </c>
      <c r="E2260" t="s">
        <v>885</v>
      </c>
      <c r="F2260" t="s">
        <v>890</v>
      </c>
      <c r="G2260" t="str">
        <f>_xlfn.XLOOKUP(Orders_Raw!B2260,Customers_Raw!A:A,Customers_Raw!E:E)</f>
        <v>Consumer</v>
      </c>
    </row>
    <row r="2261" spans="1:7">
      <c r="A2261" t="s">
        <v>3155</v>
      </c>
      <c r="B2261" t="s">
        <v>569</v>
      </c>
      <c r="C2261" s="19">
        <v>45979</v>
      </c>
      <c r="D2261" t="s">
        <v>884</v>
      </c>
      <c r="E2261" t="s">
        <v>885</v>
      </c>
      <c r="F2261" t="s">
        <v>902</v>
      </c>
      <c r="G2261" t="str">
        <f>_xlfn.XLOOKUP(Orders_Raw!B2261,Customers_Raw!A:A,Customers_Raw!E:E)</f>
        <v>Small Business</v>
      </c>
    </row>
    <row r="2262" spans="1:7">
      <c r="A2262" t="s">
        <v>3156</v>
      </c>
      <c r="B2262" t="s">
        <v>725</v>
      </c>
      <c r="C2262" s="19">
        <v>45915</v>
      </c>
      <c r="D2262" t="s">
        <v>884</v>
      </c>
      <c r="E2262" t="s">
        <v>895</v>
      </c>
      <c r="F2262" t="s">
        <v>890</v>
      </c>
      <c r="G2262" t="str">
        <f>_xlfn.XLOOKUP(Orders_Raw!B2262,Customers_Raw!A:A,Customers_Raw!E:E)</f>
        <v>Consumer</v>
      </c>
    </row>
    <row r="2263" spans="1:7">
      <c r="A2263" t="s">
        <v>3157</v>
      </c>
      <c r="B2263" t="s">
        <v>758</v>
      </c>
      <c r="C2263" s="19">
        <v>45994</v>
      </c>
      <c r="D2263" t="s">
        <v>892</v>
      </c>
      <c r="E2263" t="s">
        <v>885</v>
      </c>
      <c r="F2263" t="s">
        <v>886</v>
      </c>
      <c r="G2263" t="str">
        <f>_xlfn.XLOOKUP(Orders_Raw!B2263,Customers_Raw!A:A,Customers_Raw!E:E)</f>
        <v>Corporate</v>
      </c>
    </row>
    <row r="2264" spans="1:7">
      <c r="A2264" t="s">
        <v>3158</v>
      </c>
      <c r="B2264" t="s">
        <v>597</v>
      </c>
      <c r="C2264" s="19">
        <v>45792</v>
      </c>
      <c r="D2264" t="s">
        <v>892</v>
      </c>
      <c r="E2264" t="s">
        <v>885</v>
      </c>
      <c r="F2264" t="s">
        <v>902</v>
      </c>
      <c r="G2264" t="str">
        <f>_xlfn.XLOOKUP(Orders_Raw!B2264,Customers_Raw!A:A,Customers_Raw!E:E)</f>
        <v>Consumer</v>
      </c>
    </row>
    <row r="2265" spans="1:7">
      <c r="A2265" t="s">
        <v>3159</v>
      </c>
      <c r="B2265" t="s">
        <v>665</v>
      </c>
      <c r="C2265" s="19">
        <v>45879</v>
      </c>
      <c r="D2265" t="s">
        <v>892</v>
      </c>
      <c r="E2265" t="s">
        <v>893</v>
      </c>
      <c r="F2265" t="s">
        <v>897</v>
      </c>
      <c r="G2265" t="str">
        <f>_xlfn.XLOOKUP(Orders_Raw!B2265,Customers_Raw!A:A,Customers_Raw!E:E)</f>
        <v>Small Business</v>
      </c>
    </row>
    <row r="2266" spans="1:7">
      <c r="A2266" t="s">
        <v>3160</v>
      </c>
      <c r="B2266" t="s">
        <v>320</v>
      </c>
      <c r="C2266" s="19">
        <v>45813</v>
      </c>
      <c r="D2266" t="s">
        <v>892</v>
      </c>
      <c r="E2266" t="s">
        <v>885</v>
      </c>
      <c r="F2266" t="s">
        <v>890</v>
      </c>
      <c r="G2266" t="str">
        <f>_xlfn.XLOOKUP(Orders_Raw!B2266,Customers_Raw!A:A,Customers_Raw!E:E)</f>
        <v>Consumer</v>
      </c>
    </row>
    <row r="2267" spans="1:7">
      <c r="A2267" t="s">
        <v>3161</v>
      </c>
      <c r="B2267" t="s">
        <v>262</v>
      </c>
      <c r="C2267" s="19">
        <v>45799</v>
      </c>
      <c r="D2267" t="s">
        <v>892</v>
      </c>
      <c r="E2267" t="s">
        <v>895</v>
      </c>
      <c r="F2267" t="s">
        <v>888</v>
      </c>
      <c r="G2267" t="str">
        <f>_xlfn.XLOOKUP(Orders_Raw!B2267,Customers_Raw!A:A,Customers_Raw!E:E)</f>
        <v>Consumer</v>
      </c>
    </row>
    <row r="2268" spans="1:7">
      <c r="A2268" t="s">
        <v>3162</v>
      </c>
      <c r="B2268" t="s">
        <v>673</v>
      </c>
      <c r="C2268" s="19">
        <v>45815</v>
      </c>
      <c r="D2268" t="s">
        <v>892</v>
      </c>
      <c r="E2268" t="s">
        <v>893</v>
      </c>
      <c r="F2268" t="s">
        <v>902</v>
      </c>
      <c r="G2268" t="str">
        <f>_xlfn.XLOOKUP(Orders_Raw!B2268,Customers_Raw!A:A,Customers_Raw!E:E)</f>
        <v>Consumer</v>
      </c>
    </row>
    <row r="2269" spans="1:7">
      <c r="A2269" t="s">
        <v>3163</v>
      </c>
      <c r="B2269" t="s">
        <v>65</v>
      </c>
      <c r="C2269" s="19">
        <v>45983</v>
      </c>
      <c r="D2269" t="s">
        <v>892</v>
      </c>
      <c r="E2269" t="s">
        <v>893</v>
      </c>
      <c r="F2269" t="s">
        <v>890</v>
      </c>
      <c r="G2269" t="str">
        <f>_xlfn.XLOOKUP(Orders_Raw!B2269,Customers_Raw!A:A,Customers_Raw!E:E)</f>
        <v>Consumer</v>
      </c>
    </row>
    <row r="2270" spans="1:7">
      <c r="A2270" t="s">
        <v>3164</v>
      </c>
      <c r="B2270" t="s">
        <v>800</v>
      </c>
      <c r="C2270" s="19">
        <v>46001</v>
      </c>
      <c r="D2270" t="s">
        <v>892</v>
      </c>
      <c r="E2270" t="s">
        <v>895</v>
      </c>
      <c r="F2270" t="s">
        <v>886</v>
      </c>
      <c r="G2270" t="str">
        <f>_xlfn.XLOOKUP(Orders_Raw!B2270,Customers_Raw!A:A,Customers_Raw!E:E)</f>
        <v>Consumer</v>
      </c>
    </row>
    <row r="2271" spans="1:7">
      <c r="A2271" t="s">
        <v>3165</v>
      </c>
      <c r="B2271" t="s">
        <v>350</v>
      </c>
      <c r="C2271" s="19">
        <v>45919</v>
      </c>
      <c r="D2271" t="s">
        <v>892</v>
      </c>
      <c r="E2271" t="s">
        <v>895</v>
      </c>
      <c r="F2271" t="s">
        <v>902</v>
      </c>
      <c r="G2271" t="str">
        <f>_xlfn.XLOOKUP(Orders_Raw!B2271,Customers_Raw!A:A,Customers_Raw!E:E)</f>
        <v>Consumer</v>
      </c>
    </row>
    <row r="2272" spans="1:7">
      <c r="A2272" t="s">
        <v>3166</v>
      </c>
      <c r="B2272" t="s">
        <v>273</v>
      </c>
      <c r="C2272" s="19">
        <v>45940</v>
      </c>
      <c r="D2272" t="s">
        <v>909</v>
      </c>
      <c r="E2272" t="s">
        <v>885</v>
      </c>
      <c r="F2272" t="s">
        <v>902</v>
      </c>
      <c r="G2272" t="str">
        <f>_xlfn.XLOOKUP(Orders_Raw!B2272,Customers_Raw!A:A,Customers_Raw!E:E)</f>
        <v>Consumer</v>
      </c>
    </row>
    <row r="2273" spans="1:7">
      <c r="A2273" t="s">
        <v>3167</v>
      </c>
      <c r="B2273" t="s">
        <v>827</v>
      </c>
      <c r="C2273" s="19">
        <v>45995</v>
      </c>
      <c r="D2273" t="s">
        <v>892</v>
      </c>
      <c r="E2273" t="s">
        <v>885</v>
      </c>
      <c r="F2273" t="s">
        <v>888</v>
      </c>
      <c r="G2273" t="str">
        <f>_xlfn.XLOOKUP(Orders_Raw!B2273,Customers_Raw!A:A,Customers_Raw!E:E)</f>
        <v>Consumer</v>
      </c>
    </row>
    <row r="2274" spans="1:7">
      <c r="A2274" t="s">
        <v>3168</v>
      </c>
      <c r="B2274" t="s">
        <v>528</v>
      </c>
      <c r="C2274" s="19">
        <v>46001</v>
      </c>
      <c r="D2274" t="s">
        <v>899</v>
      </c>
      <c r="E2274" t="s">
        <v>895</v>
      </c>
      <c r="F2274" t="s">
        <v>886</v>
      </c>
      <c r="G2274" t="str">
        <f>_xlfn.XLOOKUP(Orders_Raw!B2274,Customers_Raw!A:A,Customers_Raw!E:E)</f>
        <v>Consumer</v>
      </c>
    </row>
    <row r="2275" spans="1:7">
      <c r="A2275" t="s">
        <v>3169</v>
      </c>
      <c r="B2275" t="s">
        <v>697</v>
      </c>
      <c r="C2275" s="19">
        <v>45886</v>
      </c>
      <c r="D2275" t="s">
        <v>892</v>
      </c>
      <c r="E2275" t="s">
        <v>885</v>
      </c>
      <c r="F2275" t="s">
        <v>902</v>
      </c>
      <c r="G2275" t="str">
        <f>_xlfn.XLOOKUP(Orders_Raw!B2275,Customers_Raw!A:A,Customers_Raw!E:E)</f>
        <v>Consumer</v>
      </c>
    </row>
    <row r="2276" spans="1:7">
      <c r="A2276" t="s">
        <v>3170</v>
      </c>
      <c r="B2276" t="s">
        <v>535</v>
      </c>
      <c r="C2276" s="19">
        <v>45937</v>
      </c>
      <c r="D2276" t="s">
        <v>892</v>
      </c>
      <c r="E2276" t="s">
        <v>895</v>
      </c>
      <c r="F2276" t="s">
        <v>888</v>
      </c>
      <c r="G2276" t="str">
        <f>_xlfn.XLOOKUP(Orders_Raw!B2276,Customers_Raw!A:A,Customers_Raw!E:E)</f>
        <v>Corporate</v>
      </c>
    </row>
    <row r="2277" spans="1:7">
      <c r="A2277" t="s">
        <v>3171</v>
      </c>
      <c r="B2277" t="s">
        <v>693</v>
      </c>
      <c r="C2277" s="19">
        <v>46015</v>
      </c>
      <c r="D2277" t="s">
        <v>892</v>
      </c>
      <c r="E2277" t="s">
        <v>895</v>
      </c>
      <c r="F2277" t="s">
        <v>890</v>
      </c>
      <c r="G2277" t="str">
        <f>_xlfn.XLOOKUP(Orders_Raw!B2277,Customers_Raw!A:A,Customers_Raw!E:E)</f>
        <v>Small Business</v>
      </c>
    </row>
    <row r="2278" spans="1:7">
      <c r="A2278" t="s">
        <v>3172</v>
      </c>
      <c r="B2278" t="s">
        <v>188</v>
      </c>
      <c r="C2278" s="19">
        <v>45947</v>
      </c>
      <c r="D2278" t="s">
        <v>892</v>
      </c>
      <c r="E2278" t="s">
        <v>885</v>
      </c>
      <c r="F2278" t="s">
        <v>890</v>
      </c>
      <c r="G2278" t="str">
        <f>_xlfn.XLOOKUP(Orders_Raw!B2278,Customers_Raw!A:A,Customers_Raw!E:E)</f>
        <v>Consumer</v>
      </c>
    </row>
    <row r="2279" spans="1:7">
      <c r="A2279" t="s">
        <v>3173</v>
      </c>
      <c r="B2279" t="s">
        <v>332</v>
      </c>
      <c r="C2279" s="19">
        <v>45825</v>
      </c>
      <c r="D2279" t="s">
        <v>884</v>
      </c>
      <c r="E2279" t="s">
        <v>895</v>
      </c>
      <c r="F2279" t="s">
        <v>890</v>
      </c>
      <c r="G2279" t="str">
        <f>_xlfn.XLOOKUP(Orders_Raw!B2279,Customers_Raw!A:A,Customers_Raw!E:E)</f>
        <v>Consumer</v>
      </c>
    </row>
    <row r="2280" spans="1:7">
      <c r="A2280" t="s">
        <v>3174</v>
      </c>
      <c r="B2280" t="s">
        <v>126</v>
      </c>
      <c r="C2280" s="19">
        <v>45704</v>
      </c>
      <c r="D2280" t="s">
        <v>892</v>
      </c>
      <c r="E2280" t="s">
        <v>885</v>
      </c>
      <c r="F2280" t="s">
        <v>902</v>
      </c>
      <c r="G2280" t="str">
        <f>_xlfn.XLOOKUP(Orders_Raw!B2280,Customers_Raw!A:A,Customers_Raw!E:E)</f>
        <v>Consumer</v>
      </c>
    </row>
    <row r="2281" spans="1:7">
      <c r="A2281" t="s">
        <v>3175</v>
      </c>
      <c r="B2281" t="s">
        <v>298</v>
      </c>
      <c r="C2281" s="19">
        <v>45860</v>
      </c>
      <c r="D2281" t="s">
        <v>899</v>
      </c>
      <c r="E2281" t="s">
        <v>893</v>
      </c>
      <c r="F2281" t="s">
        <v>897</v>
      </c>
      <c r="G2281" t="str">
        <f>_xlfn.XLOOKUP(Orders_Raw!B2281,Customers_Raw!A:A,Customers_Raw!E:E)</f>
        <v>Consumer</v>
      </c>
    </row>
    <row r="2282" spans="1:7">
      <c r="A2282" t="s">
        <v>3176</v>
      </c>
      <c r="B2282" t="s">
        <v>220</v>
      </c>
      <c r="C2282" s="19">
        <v>45871</v>
      </c>
      <c r="D2282" t="s">
        <v>892</v>
      </c>
      <c r="E2282" t="s">
        <v>885</v>
      </c>
      <c r="F2282" t="s">
        <v>902</v>
      </c>
      <c r="G2282" t="str">
        <f>_xlfn.XLOOKUP(Orders_Raw!B2282,Customers_Raw!A:A,Customers_Raw!E:E)</f>
        <v>Corporate</v>
      </c>
    </row>
    <row r="2283" spans="1:7">
      <c r="A2283" t="s">
        <v>3177</v>
      </c>
      <c r="B2283" t="s">
        <v>267</v>
      </c>
      <c r="C2283" s="19">
        <v>45903</v>
      </c>
      <c r="D2283" t="s">
        <v>884</v>
      </c>
      <c r="E2283" t="s">
        <v>895</v>
      </c>
      <c r="F2283" t="s">
        <v>886</v>
      </c>
      <c r="G2283" t="str">
        <f>_xlfn.XLOOKUP(Orders_Raw!B2283,Customers_Raw!A:A,Customers_Raw!E:E)</f>
        <v>Corporate</v>
      </c>
    </row>
    <row r="2284" spans="1:7">
      <c r="A2284" t="s">
        <v>3178</v>
      </c>
      <c r="B2284" t="s">
        <v>414</v>
      </c>
      <c r="C2284" s="19">
        <v>45681</v>
      </c>
      <c r="D2284" t="s">
        <v>884</v>
      </c>
      <c r="E2284" t="s">
        <v>893</v>
      </c>
      <c r="F2284" t="s">
        <v>897</v>
      </c>
      <c r="G2284" t="str">
        <f>_xlfn.XLOOKUP(Orders_Raw!B2284,Customers_Raw!A:A,Customers_Raw!E:E)</f>
        <v>Consumer</v>
      </c>
    </row>
    <row r="2285" spans="1:7">
      <c r="A2285" t="s">
        <v>3179</v>
      </c>
      <c r="B2285" t="s">
        <v>728</v>
      </c>
      <c r="C2285" s="19">
        <v>45978</v>
      </c>
      <c r="D2285" t="s">
        <v>892</v>
      </c>
      <c r="E2285" t="s">
        <v>893</v>
      </c>
      <c r="F2285" t="s">
        <v>897</v>
      </c>
      <c r="G2285" t="str">
        <f>_xlfn.XLOOKUP(Orders_Raw!B2285,Customers_Raw!A:A,Customers_Raw!E:E)</f>
        <v>Consumer</v>
      </c>
    </row>
    <row r="2286" spans="1:7">
      <c r="A2286" t="s">
        <v>3180</v>
      </c>
      <c r="B2286" t="s">
        <v>742</v>
      </c>
      <c r="C2286" s="19">
        <v>45931</v>
      </c>
      <c r="D2286" t="s">
        <v>892</v>
      </c>
      <c r="E2286" t="s">
        <v>895</v>
      </c>
      <c r="F2286" t="s">
        <v>890</v>
      </c>
      <c r="G2286" t="str">
        <f>_xlfn.XLOOKUP(Orders_Raw!B2286,Customers_Raw!A:A,Customers_Raw!E:E)</f>
        <v>Consumer</v>
      </c>
    </row>
    <row r="2287" spans="1:7">
      <c r="A2287" t="s">
        <v>3181</v>
      </c>
      <c r="B2287" t="s">
        <v>145</v>
      </c>
      <c r="C2287" s="19">
        <v>45701</v>
      </c>
      <c r="D2287" t="s">
        <v>892</v>
      </c>
      <c r="E2287" t="s">
        <v>893</v>
      </c>
      <c r="F2287" t="s">
        <v>902</v>
      </c>
      <c r="G2287" t="str">
        <f>_xlfn.XLOOKUP(Orders_Raw!B2287,Customers_Raw!A:A,Customers_Raw!E:E)</f>
        <v>Consumer</v>
      </c>
    </row>
    <row r="2288" spans="1:7">
      <c r="A2288" t="s">
        <v>3182</v>
      </c>
      <c r="B2288" t="s">
        <v>438</v>
      </c>
      <c r="C2288" s="19">
        <v>45989</v>
      </c>
      <c r="D2288" t="s">
        <v>892</v>
      </c>
      <c r="E2288" t="s">
        <v>885</v>
      </c>
      <c r="F2288" t="s">
        <v>888</v>
      </c>
      <c r="G2288" t="str">
        <f>_xlfn.XLOOKUP(Orders_Raw!B2288,Customers_Raw!A:A,Customers_Raw!E:E)</f>
        <v>Consumer</v>
      </c>
    </row>
    <row r="2289" spans="1:7">
      <c r="A2289" t="s">
        <v>3183</v>
      </c>
      <c r="B2289" t="s">
        <v>541</v>
      </c>
      <c r="C2289" s="19">
        <v>45970</v>
      </c>
      <c r="D2289" t="s">
        <v>892</v>
      </c>
      <c r="E2289" t="s">
        <v>895</v>
      </c>
      <c r="F2289" t="s">
        <v>897</v>
      </c>
      <c r="G2289" t="str">
        <f>_xlfn.XLOOKUP(Orders_Raw!B2289,Customers_Raw!A:A,Customers_Raw!E:E)</f>
        <v>Consumer</v>
      </c>
    </row>
    <row r="2290" spans="1:7">
      <c r="A2290" t="s">
        <v>3184</v>
      </c>
      <c r="B2290" t="s">
        <v>787</v>
      </c>
      <c r="C2290" s="19">
        <v>46020</v>
      </c>
      <c r="D2290" t="s">
        <v>909</v>
      </c>
      <c r="E2290" t="s">
        <v>893</v>
      </c>
      <c r="F2290" t="s">
        <v>890</v>
      </c>
      <c r="G2290" t="str">
        <f>_xlfn.XLOOKUP(Orders_Raw!B2290,Customers_Raw!A:A,Customers_Raw!E:E)</f>
        <v>Small Business</v>
      </c>
    </row>
    <row r="2291" spans="1:7">
      <c r="A2291" t="s">
        <v>3185</v>
      </c>
      <c r="B2291" t="s">
        <v>682</v>
      </c>
      <c r="C2291" s="19">
        <v>45813</v>
      </c>
      <c r="D2291" t="s">
        <v>892</v>
      </c>
      <c r="E2291" t="s">
        <v>895</v>
      </c>
      <c r="F2291" t="s">
        <v>902</v>
      </c>
      <c r="G2291" t="str">
        <f>_xlfn.XLOOKUP(Orders_Raw!B2291,Customers_Raw!A:A,Customers_Raw!E:E)</f>
        <v>Consumer</v>
      </c>
    </row>
    <row r="2292" spans="1:7">
      <c r="A2292" t="s">
        <v>3186</v>
      </c>
      <c r="B2292" t="s">
        <v>748</v>
      </c>
      <c r="C2292" s="19">
        <v>45856</v>
      </c>
      <c r="D2292" t="s">
        <v>899</v>
      </c>
      <c r="E2292" t="s">
        <v>895</v>
      </c>
      <c r="F2292" t="s">
        <v>902</v>
      </c>
      <c r="G2292" t="str">
        <f>_xlfn.XLOOKUP(Orders_Raw!B2292,Customers_Raw!A:A,Customers_Raw!E:E)</f>
        <v>Consumer</v>
      </c>
    </row>
    <row r="2293" spans="1:7">
      <c r="A2293" t="s">
        <v>3187</v>
      </c>
      <c r="B2293" t="s">
        <v>677</v>
      </c>
      <c r="C2293" s="19">
        <v>45819</v>
      </c>
      <c r="D2293" t="s">
        <v>884</v>
      </c>
      <c r="E2293" t="s">
        <v>885</v>
      </c>
      <c r="F2293" t="s">
        <v>888</v>
      </c>
      <c r="G2293" t="str">
        <f>_xlfn.XLOOKUP(Orders_Raw!B2293,Customers_Raw!A:A,Customers_Raw!E:E)</f>
        <v>Consumer</v>
      </c>
    </row>
    <row r="2294" spans="1:7">
      <c r="A2294" t="s">
        <v>3188</v>
      </c>
      <c r="B2294" t="s">
        <v>463</v>
      </c>
      <c r="C2294" s="19">
        <v>45891</v>
      </c>
      <c r="D2294" t="s">
        <v>892</v>
      </c>
      <c r="E2294" t="s">
        <v>885</v>
      </c>
      <c r="F2294" t="s">
        <v>897</v>
      </c>
      <c r="G2294" t="str">
        <f>_xlfn.XLOOKUP(Orders_Raw!B2294,Customers_Raw!A:A,Customers_Raw!E:E)</f>
        <v>Small Business</v>
      </c>
    </row>
    <row r="2295" spans="1:7">
      <c r="A2295" t="s">
        <v>3189</v>
      </c>
      <c r="B2295" t="s">
        <v>808</v>
      </c>
      <c r="C2295" s="19">
        <v>45820</v>
      </c>
      <c r="D2295" t="s">
        <v>909</v>
      </c>
      <c r="E2295" t="s">
        <v>885</v>
      </c>
      <c r="F2295" t="s">
        <v>897</v>
      </c>
      <c r="G2295" t="str">
        <f>_xlfn.XLOOKUP(Orders_Raw!B2295,Customers_Raw!A:A,Customers_Raw!E:E)</f>
        <v>Corporate</v>
      </c>
    </row>
    <row r="2296" spans="1:7">
      <c r="A2296" t="s">
        <v>3190</v>
      </c>
      <c r="B2296" t="s">
        <v>286</v>
      </c>
      <c r="C2296" s="19">
        <v>45773</v>
      </c>
      <c r="D2296" t="s">
        <v>892</v>
      </c>
      <c r="E2296" t="s">
        <v>893</v>
      </c>
      <c r="F2296" t="s">
        <v>890</v>
      </c>
      <c r="G2296" t="str">
        <f>_xlfn.XLOOKUP(Orders_Raw!B2296,Customers_Raw!A:A,Customers_Raw!E:E)</f>
        <v>Consumer</v>
      </c>
    </row>
    <row r="2297" spans="1:7">
      <c r="A2297" t="s">
        <v>3191</v>
      </c>
      <c r="B2297" t="s">
        <v>234</v>
      </c>
      <c r="C2297" s="19">
        <v>45750</v>
      </c>
      <c r="D2297" t="s">
        <v>909</v>
      </c>
      <c r="E2297" t="s">
        <v>885</v>
      </c>
      <c r="F2297" t="s">
        <v>890</v>
      </c>
      <c r="G2297" t="str">
        <f>_xlfn.XLOOKUP(Orders_Raw!B2297,Customers_Raw!A:A,Customers_Raw!E:E)</f>
        <v>Consumer</v>
      </c>
    </row>
    <row r="2298" spans="1:7">
      <c r="A2298" t="s">
        <v>3192</v>
      </c>
      <c r="B2298" t="s">
        <v>596</v>
      </c>
      <c r="C2298" s="19">
        <v>45699</v>
      </c>
      <c r="D2298" t="s">
        <v>892</v>
      </c>
      <c r="E2298" t="s">
        <v>893</v>
      </c>
      <c r="F2298" t="s">
        <v>897</v>
      </c>
      <c r="G2298" t="str">
        <f>_xlfn.XLOOKUP(Orders_Raw!B2298,Customers_Raw!A:A,Customers_Raw!E:E)</f>
        <v>Consumer</v>
      </c>
    </row>
    <row r="2299" spans="1:7">
      <c r="A2299" t="s">
        <v>3193</v>
      </c>
      <c r="B2299" t="s">
        <v>143</v>
      </c>
      <c r="C2299" s="19">
        <v>45941</v>
      </c>
      <c r="D2299" t="s">
        <v>892</v>
      </c>
      <c r="E2299" t="s">
        <v>885</v>
      </c>
      <c r="F2299" t="s">
        <v>890</v>
      </c>
      <c r="G2299" t="str">
        <f>_xlfn.XLOOKUP(Orders_Raw!B2299,Customers_Raw!A:A,Customers_Raw!E:E)</f>
        <v>Small Business</v>
      </c>
    </row>
    <row r="2300" spans="1:7">
      <c r="A2300" t="s">
        <v>3194</v>
      </c>
      <c r="B2300" t="s">
        <v>599</v>
      </c>
      <c r="C2300" s="19">
        <v>45867</v>
      </c>
      <c r="D2300" t="s">
        <v>892</v>
      </c>
      <c r="E2300" t="s">
        <v>885</v>
      </c>
      <c r="F2300" t="s">
        <v>888</v>
      </c>
      <c r="G2300" t="str">
        <f>_xlfn.XLOOKUP(Orders_Raw!B2300,Customers_Raw!A:A,Customers_Raw!E:E)</f>
        <v>Consumer</v>
      </c>
    </row>
    <row r="2301" spans="1:7">
      <c r="A2301" t="s">
        <v>3195</v>
      </c>
      <c r="B2301" t="s">
        <v>326</v>
      </c>
      <c r="C2301" s="19">
        <v>45863</v>
      </c>
      <c r="D2301" t="s">
        <v>892</v>
      </c>
      <c r="E2301" t="s">
        <v>885</v>
      </c>
      <c r="F2301" t="s">
        <v>888</v>
      </c>
      <c r="G2301" t="str">
        <f>_xlfn.XLOOKUP(Orders_Raw!B2301,Customers_Raw!A:A,Customers_Raw!E:E)</f>
        <v>Corporate</v>
      </c>
    </row>
    <row r="2302" spans="1:7">
      <c r="A2302" t="s">
        <v>3196</v>
      </c>
      <c r="B2302" t="s">
        <v>865</v>
      </c>
      <c r="C2302" s="19">
        <v>45877</v>
      </c>
      <c r="D2302" t="s">
        <v>892</v>
      </c>
      <c r="E2302" t="s">
        <v>885</v>
      </c>
      <c r="F2302" t="s">
        <v>888</v>
      </c>
      <c r="G2302" t="str">
        <f>_xlfn.XLOOKUP(Orders_Raw!B2302,Customers_Raw!A:A,Customers_Raw!E:E)</f>
        <v>Corporate</v>
      </c>
    </row>
    <row r="2303" spans="1:7">
      <c r="A2303" t="s">
        <v>3197</v>
      </c>
      <c r="B2303" t="s">
        <v>760</v>
      </c>
      <c r="C2303" s="19">
        <v>45937</v>
      </c>
      <c r="D2303" t="s">
        <v>892</v>
      </c>
      <c r="E2303" t="s">
        <v>893</v>
      </c>
      <c r="F2303" t="s">
        <v>890</v>
      </c>
      <c r="G2303" t="str">
        <f>_xlfn.XLOOKUP(Orders_Raw!B2303,Customers_Raw!A:A,Customers_Raw!E:E)</f>
        <v>Small Business</v>
      </c>
    </row>
    <row r="2304" spans="1:7">
      <c r="A2304" t="s">
        <v>3198</v>
      </c>
      <c r="B2304" t="s">
        <v>226</v>
      </c>
      <c r="C2304" s="19">
        <v>45793</v>
      </c>
      <c r="D2304" t="s">
        <v>892</v>
      </c>
      <c r="E2304" t="s">
        <v>885</v>
      </c>
      <c r="F2304" t="s">
        <v>888</v>
      </c>
      <c r="G2304" t="str">
        <f>_xlfn.XLOOKUP(Orders_Raw!B2304,Customers_Raw!A:A,Customers_Raw!E:E)</f>
        <v>Corporate</v>
      </c>
    </row>
    <row r="2305" spans="1:7">
      <c r="A2305" t="s">
        <v>3199</v>
      </c>
      <c r="B2305" t="s">
        <v>220</v>
      </c>
      <c r="C2305" s="19">
        <v>45763</v>
      </c>
      <c r="D2305" t="s">
        <v>909</v>
      </c>
      <c r="E2305" t="s">
        <v>885</v>
      </c>
      <c r="F2305" t="s">
        <v>888</v>
      </c>
      <c r="G2305" t="str">
        <f>_xlfn.XLOOKUP(Orders_Raw!B2305,Customers_Raw!A:A,Customers_Raw!E:E)</f>
        <v>Corporate</v>
      </c>
    </row>
    <row r="2306" spans="1:7">
      <c r="A2306" t="s">
        <v>3200</v>
      </c>
      <c r="B2306" t="s">
        <v>690</v>
      </c>
      <c r="C2306" s="19">
        <v>45775</v>
      </c>
      <c r="D2306" t="s">
        <v>892</v>
      </c>
      <c r="E2306" t="s">
        <v>885</v>
      </c>
      <c r="F2306" t="s">
        <v>888</v>
      </c>
      <c r="G2306" t="str">
        <f>_xlfn.XLOOKUP(Orders_Raw!B2306,Customers_Raw!A:A,Customers_Raw!E:E)</f>
        <v>Consumer</v>
      </c>
    </row>
    <row r="2307" spans="1:7">
      <c r="A2307" t="s">
        <v>3201</v>
      </c>
      <c r="B2307" t="s">
        <v>284</v>
      </c>
      <c r="C2307" s="19">
        <v>45894</v>
      </c>
      <c r="D2307" t="s">
        <v>892</v>
      </c>
      <c r="E2307" t="s">
        <v>893</v>
      </c>
      <c r="F2307" t="s">
        <v>897</v>
      </c>
      <c r="G2307" t="str">
        <f>_xlfn.XLOOKUP(Orders_Raw!B2307,Customers_Raw!A:A,Customers_Raw!E:E)</f>
        <v>Small Business</v>
      </c>
    </row>
    <row r="2308" spans="1:7">
      <c r="A2308" t="s">
        <v>3202</v>
      </c>
      <c r="B2308" t="s">
        <v>85</v>
      </c>
      <c r="C2308" s="19">
        <v>45966</v>
      </c>
      <c r="D2308" t="s">
        <v>892</v>
      </c>
      <c r="E2308" t="s">
        <v>895</v>
      </c>
      <c r="F2308" t="s">
        <v>902</v>
      </c>
      <c r="G2308" t="str">
        <f>_xlfn.XLOOKUP(Orders_Raw!B2308,Customers_Raw!A:A,Customers_Raw!E:E)</f>
        <v>Corporate</v>
      </c>
    </row>
    <row r="2309" spans="1:7">
      <c r="A2309" t="s">
        <v>3203</v>
      </c>
      <c r="B2309" t="s">
        <v>522</v>
      </c>
      <c r="C2309" s="19">
        <v>45757</v>
      </c>
      <c r="D2309" t="s">
        <v>892</v>
      </c>
      <c r="E2309" t="s">
        <v>885</v>
      </c>
      <c r="F2309" t="s">
        <v>890</v>
      </c>
      <c r="G2309" t="str">
        <f>_xlfn.XLOOKUP(Orders_Raw!B2309,Customers_Raw!A:A,Customers_Raw!E:E)</f>
        <v>Corporate</v>
      </c>
    </row>
    <row r="2310" spans="1:7">
      <c r="A2310" t="s">
        <v>3204</v>
      </c>
      <c r="B2310" t="s">
        <v>809</v>
      </c>
      <c r="C2310" s="19">
        <v>45918</v>
      </c>
      <c r="D2310" t="s">
        <v>899</v>
      </c>
      <c r="E2310" t="s">
        <v>893</v>
      </c>
      <c r="F2310" t="s">
        <v>902</v>
      </c>
      <c r="G2310" t="str">
        <f>_xlfn.XLOOKUP(Orders_Raw!B2310,Customers_Raw!A:A,Customers_Raw!E:E)</f>
        <v>Consumer</v>
      </c>
    </row>
    <row r="2311" spans="1:7">
      <c r="A2311" t="s">
        <v>3205</v>
      </c>
      <c r="B2311" t="s">
        <v>42</v>
      </c>
      <c r="C2311" s="19">
        <v>45962</v>
      </c>
      <c r="D2311" t="s">
        <v>892</v>
      </c>
      <c r="E2311" t="s">
        <v>885</v>
      </c>
      <c r="F2311" t="s">
        <v>890</v>
      </c>
      <c r="G2311" t="str">
        <f>_xlfn.XLOOKUP(Orders_Raw!B2311,Customers_Raw!A:A,Customers_Raw!E:E)</f>
        <v>Small Business</v>
      </c>
    </row>
    <row r="2312" spans="1:7">
      <c r="A2312" t="s">
        <v>3206</v>
      </c>
      <c r="B2312" t="s">
        <v>604</v>
      </c>
      <c r="C2312" s="19">
        <v>46011</v>
      </c>
      <c r="D2312" t="s">
        <v>892</v>
      </c>
      <c r="E2312" t="s">
        <v>885</v>
      </c>
      <c r="F2312" t="s">
        <v>897</v>
      </c>
      <c r="G2312" t="str">
        <f>_xlfn.XLOOKUP(Orders_Raw!B2312,Customers_Raw!A:A,Customers_Raw!E:E)</f>
        <v>Consumer</v>
      </c>
    </row>
    <row r="2313" spans="1:7">
      <c r="A2313" t="s">
        <v>3207</v>
      </c>
      <c r="B2313" t="s">
        <v>829</v>
      </c>
      <c r="C2313" s="19">
        <v>45943</v>
      </c>
      <c r="D2313" t="s">
        <v>892</v>
      </c>
      <c r="E2313" t="s">
        <v>893</v>
      </c>
      <c r="F2313" t="s">
        <v>888</v>
      </c>
      <c r="G2313" t="str">
        <f>_xlfn.XLOOKUP(Orders_Raw!B2313,Customers_Raw!A:A,Customers_Raw!E:E)</f>
        <v>Consumer</v>
      </c>
    </row>
    <row r="2314" spans="1:7">
      <c r="A2314" t="s">
        <v>3208</v>
      </c>
      <c r="B2314" t="s">
        <v>675</v>
      </c>
      <c r="C2314" s="19">
        <v>45985</v>
      </c>
      <c r="D2314" t="s">
        <v>892</v>
      </c>
      <c r="E2314" t="s">
        <v>885</v>
      </c>
      <c r="F2314" t="s">
        <v>897</v>
      </c>
      <c r="G2314" t="str">
        <f>_xlfn.XLOOKUP(Orders_Raw!B2314,Customers_Raw!A:A,Customers_Raw!E:E)</f>
        <v>Corporate</v>
      </c>
    </row>
    <row r="2315" spans="1:7">
      <c r="A2315" t="s">
        <v>3209</v>
      </c>
      <c r="B2315" t="s">
        <v>416</v>
      </c>
      <c r="C2315" s="19">
        <v>45760</v>
      </c>
      <c r="D2315" t="s">
        <v>909</v>
      </c>
      <c r="E2315" t="s">
        <v>893</v>
      </c>
      <c r="F2315" t="s">
        <v>897</v>
      </c>
      <c r="G2315" t="str">
        <f>_xlfn.XLOOKUP(Orders_Raw!B2315,Customers_Raw!A:A,Customers_Raw!E:E)</f>
        <v>Corporate</v>
      </c>
    </row>
    <row r="2316" spans="1:7">
      <c r="A2316" t="s">
        <v>3210</v>
      </c>
      <c r="B2316" t="s">
        <v>836</v>
      </c>
      <c r="C2316" s="19">
        <v>45720</v>
      </c>
      <c r="D2316" t="s">
        <v>892</v>
      </c>
      <c r="E2316" t="s">
        <v>885</v>
      </c>
      <c r="F2316" t="s">
        <v>888</v>
      </c>
      <c r="G2316" t="str">
        <f>_xlfn.XLOOKUP(Orders_Raw!B2316,Customers_Raw!A:A,Customers_Raw!E:E)</f>
        <v>Small Business</v>
      </c>
    </row>
    <row r="2317" spans="1:7">
      <c r="A2317" t="s">
        <v>3211</v>
      </c>
      <c r="B2317" t="s">
        <v>691</v>
      </c>
      <c r="C2317" s="19">
        <v>45832</v>
      </c>
      <c r="D2317" t="s">
        <v>899</v>
      </c>
      <c r="E2317" t="s">
        <v>895</v>
      </c>
      <c r="F2317" t="s">
        <v>888</v>
      </c>
      <c r="G2317" t="str">
        <f>_xlfn.XLOOKUP(Orders_Raw!B2317,Customers_Raw!A:A,Customers_Raw!E:E)</f>
        <v>Consumer</v>
      </c>
    </row>
    <row r="2318" spans="1:7">
      <c r="A2318" t="s">
        <v>3212</v>
      </c>
      <c r="B2318" t="s">
        <v>768</v>
      </c>
      <c r="C2318" s="19">
        <v>45939</v>
      </c>
      <c r="D2318" t="s">
        <v>892</v>
      </c>
      <c r="E2318" t="s">
        <v>885</v>
      </c>
      <c r="F2318" t="s">
        <v>902</v>
      </c>
      <c r="G2318" t="str">
        <f>_xlfn.XLOOKUP(Orders_Raw!B2318,Customers_Raw!A:A,Customers_Raw!E:E)</f>
        <v>Consumer</v>
      </c>
    </row>
    <row r="2319" spans="1:7">
      <c r="A2319" t="s">
        <v>3213</v>
      </c>
      <c r="B2319" t="s">
        <v>472</v>
      </c>
      <c r="C2319" s="19">
        <v>45950</v>
      </c>
      <c r="D2319" t="s">
        <v>899</v>
      </c>
      <c r="E2319" t="s">
        <v>893</v>
      </c>
      <c r="F2319" t="s">
        <v>890</v>
      </c>
      <c r="G2319" t="str">
        <f>_xlfn.XLOOKUP(Orders_Raw!B2319,Customers_Raw!A:A,Customers_Raw!E:E)</f>
        <v>Corporate</v>
      </c>
    </row>
    <row r="2320" spans="1:7">
      <c r="A2320" t="s">
        <v>3214</v>
      </c>
      <c r="B2320" t="s">
        <v>159</v>
      </c>
      <c r="C2320" s="19">
        <v>45883</v>
      </c>
      <c r="D2320" t="s">
        <v>892</v>
      </c>
      <c r="E2320" t="s">
        <v>895</v>
      </c>
      <c r="F2320" t="s">
        <v>890</v>
      </c>
      <c r="G2320" t="str">
        <f>_xlfn.XLOOKUP(Orders_Raw!B2320,Customers_Raw!A:A,Customers_Raw!E:E)</f>
        <v>Consumer</v>
      </c>
    </row>
    <row r="2321" spans="1:7">
      <c r="A2321" t="s">
        <v>3215</v>
      </c>
      <c r="B2321" t="s">
        <v>690</v>
      </c>
      <c r="C2321" s="19">
        <v>45664</v>
      </c>
      <c r="D2321" t="s">
        <v>909</v>
      </c>
      <c r="E2321" t="s">
        <v>885</v>
      </c>
      <c r="F2321" t="s">
        <v>890</v>
      </c>
      <c r="G2321" t="str">
        <f>_xlfn.XLOOKUP(Orders_Raw!B2321,Customers_Raw!A:A,Customers_Raw!E:E)</f>
        <v>Consumer</v>
      </c>
    </row>
    <row r="2322" spans="1:7">
      <c r="A2322" t="s">
        <v>3216</v>
      </c>
      <c r="B2322" t="s">
        <v>495</v>
      </c>
      <c r="C2322" s="19">
        <v>45784</v>
      </c>
      <c r="D2322" t="s">
        <v>909</v>
      </c>
      <c r="E2322" t="s">
        <v>893</v>
      </c>
      <c r="F2322" t="s">
        <v>890</v>
      </c>
      <c r="G2322" t="str">
        <f>_xlfn.XLOOKUP(Orders_Raw!B2322,Customers_Raw!A:A,Customers_Raw!E:E)</f>
        <v>Consumer</v>
      </c>
    </row>
    <row r="2323" spans="1:7">
      <c r="A2323" t="s">
        <v>3217</v>
      </c>
      <c r="B2323" t="s">
        <v>811</v>
      </c>
      <c r="C2323" s="19">
        <v>45749</v>
      </c>
      <c r="D2323" t="s">
        <v>899</v>
      </c>
      <c r="E2323" t="s">
        <v>885</v>
      </c>
      <c r="F2323" t="s">
        <v>888</v>
      </c>
      <c r="G2323" t="str">
        <f>_xlfn.XLOOKUP(Orders_Raw!B2323,Customers_Raw!A:A,Customers_Raw!E:E)</f>
        <v>Corporate</v>
      </c>
    </row>
    <row r="2324" spans="1:7">
      <c r="A2324" t="s">
        <v>3218</v>
      </c>
      <c r="B2324" t="s">
        <v>443</v>
      </c>
      <c r="C2324" s="19">
        <v>45847</v>
      </c>
      <c r="D2324" t="s">
        <v>892</v>
      </c>
      <c r="E2324" t="s">
        <v>893</v>
      </c>
      <c r="F2324" t="s">
        <v>888</v>
      </c>
      <c r="G2324" t="str">
        <f>_xlfn.XLOOKUP(Orders_Raw!B2324,Customers_Raw!A:A,Customers_Raw!E:E)</f>
        <v>Corporate</v>
      </c>
    </row>
    <row r="2325" spans="1:7">
      <c r="A2325" t="s">
        <v>3219</v>
      </c>
      <c r="B2325" t="s">
        <v>249</v>
      </c>
      <c r="C2325" s="19">
        <v>46016</v>
      </c>
      <c r="D2325" t="s">
        <v>892</v>
      </c>
      <c r="E2325" t="s">
        <v>885</v>
      </c>
      <c r="F2325" t="s">
        <v>890</v>
      </c>
      <c r="G2325" t="str">
        <f>_xlfn.XLOOKUP(Orders_Raw!B2325,Customers_Raw!A:A,Customers_Raw!E:E)</f>
        <v>Corporate</v>
      </c>
    </row>
    <row r="2326" spans="1:7">
      <c r="A2326" t="s">
        <v>3220</v>
      </c>
      <c r="B2326" t="s">
        <v>329</v>
      </c>
      <c r="C2326" s="19">
        <v>45710</v>
      </c>
      <c r="D2326" t="s">
        <v>892</v>
      </c>
      <c r="E2326" t="s">
        <v>885</v>
      </c>
      <c r="F2326" t="s">
        <v>890</v>
      </c>
      <c r="G2326" t="str">
        <f>_xlfn.XLOOKUP(Orders_Raw!B2326,Customers_Raw!A:A,Customers_Raw!E:E)</f>
        <v>Consumer</v>
      </c>
    </row>
    <row r="2327" spans="1:7">
      <c r="A2327" t="s">
        <v>3221</v>
      </c>
      <c r="B2327" t="s">
        <v>89</v>
      </c>
      <c r="C2327" s="19">
        <v>45899</v>
      </c>
      <c r="D2327" t="s">
        <v>892</v>
      </c>
      <c r="E2327" t="s">
        <v>893</v>
      </c>
      <c r="F2327" t="s">
        <v>886</v>
      </c>
      <c r="G2327" t="str">
        <f>_xlfn.XLOOKUP(Orders_Raw!B2327,Customers_Raw!A:A,Customers_Raw!E:E)</f>
        <v>Small Business</v>
      </c>
    </row>
    <row r="2328" spans="1:7">
      <c r="A2328" t="s">
        <v>3222</v>
      </c>
      <c r="B2328" t="s">
        <v>653</v>
      </c>
      <c r="C2328" s="19">
        <v>45789</v>
      </c>
      <c r="D2328" t="s">
        <v>892</v>
      </c>
      <c r="E2328" t="s">
        <v>885</v>
      </c>
      <c r="F2328" t="s">
        <v>886</v>
      </c>
      <c r="G2328" t="str">
        <f>_xlfn.XLOOKUP(Orders_Raw!B2328,Customers_Raw!A:A,Customers_Raw!E:E)</f>
        <v>Consumer</v>
      </c>
    </row>
    <row r="2329" spans="1:7">
      <c r="A2329" t="s">
        <v>3223</v>
      </c>
      <c r="B2329" t="s">
        <v>251</v>
      </c>
      <c r="C2329" s="19">
        <v>46021</v>
      </c>
      <c r="D2329" t="s">
        <v>892</v>
      </c>
      <c r="E2329" t="s">
        <v>893</v>
      </c>
      <c r="F2329" t="s">
        <v>902</v>
      </c>
      <c r="G2329" t="str">
        <f>_xlfn.XLOOKUP(Orders_Raw!B2329,Customers_Raw!A:A,Customers_Raw!E:E)</f>
        <v>Consumer</v>
      </c>
    </row>
    <row r="2330" spans="1:7">
      <c r="A2330" t="s">
        <v>3224</v>
      </c>
      <c r="B2330" t="s">
        <v>744</v>
      </c>
      <c r="C2330" s="19">
        <v>45769</v>
      </c>
      <c r="D2330" t="s">
        <v>892</v>
      </c>
      <c r="E2330" t="s">
        <v>885</v>
      </c>
      <c r="F2330" t="s">
        <v>902</v>
      </c>
      <c r="G2330" t="str">
        <f>_xlfn.XLOOKUP(Orders_Raw!B2330,Customers_Raw!A:A,Customers_Raw!E:E)</f>
        <v>Corporate</v>
      </c>
    </row>
    <row r="2331" spans="1:7">
      <c r="A2331" t="s">
        <v>3225</v>
      </c>
      <c r="B2331" t="s">
        <v>317</v>
      </c>
      <c r="C2331" s="19">
        <v>45664</v>
      </c>
      <c r="D2331" t="s">
        <v>892</v>
      </c>
      <c r="E2331" t="s">
        <v>885</v>
      </c>
      <c r="F2331" t="s">
        <v>902</v>
      </c>
      <c r="G2331" t="str">
        <f>_xlfn.XLOOKUP(Orders_Raw!B2331,Customers_Raw!A:A,Customers_Raw!E:E)</f>
        <v>Consumer</v>
      </c>
    </row>
    <row r="2332" spans="1:7">
      <c r="A2332" t="s">
        <v>3226</v>
      </c>
      <c r="B2332" t="s">
        <v>869</v>
      </c>
      <c r="C2332" s="19">
        <v>45887</v>
      </c>
      <c r="D2332" t="s">
        <v>892</v>
      </c>
      <c r="E2332" t="s">
        <v>893</v>
      </c>
      <c r="F2332" t="s">
        <v>886</v>
      </c>
      <c r="G2332" t="str">
        <f>_xlfn.XLOOKUP(Orders_Raw!B2332,Customers_Raw!A:A,Customers_Raw!E:E)</f>
        <v>Consumer</v>
      </c>
    </row>
    <row r="2333" spans="1:7">
      <c r="A2333" t="s">
        <v>3227</v>
      </c>
      <c r="B2333" t="s">
        <v>502</v>
      </c>
      <c r="C2333" s="19">
        <v>45813</v>
      </c>
      <c r="D2333" t="s">
        <v>892</v>
      </c>
      <c r="E2333" t="s">
        <v>893</v>
      </c>
      <c r="F2333" t="s">
        <v>897</v>
      </c>
      <c r="G2333" t="str">
        <f>_xlfn.XLOOKUP(Orders_Raw!B2333,Customers_Raw!A:A,Customers_Raw!E:E)</f>
        <v>Consumer</v>
      </c>
    </row>
    <row r="2334" spans="1:7">
      <c r="A2334" t="s">
        <v>3228</v>
      </c>
      <c r="B2334" t="s">
        <v>566</v>
      </c>
      <c r="C2334" s="19">
        <v>45854</v>
      </c>
      <c r="D2334" t="s">
        <v>892</v>
      </c>
      <c r="E2334" t="s">
        <v>885</v>
      </c>
      <c r="F2334" t="s">
        <v>890</v>
      </c>
      <c r="G2334" t="str">
        <f>_xlfn.XLOOKUP(Orders_Raw!B2334,Customers_Raw!A:A,Customers_Raw!E:E)</f>
        <v>Consumer</v>
      </c>
    </row>
    <row r="2335" spans="1:7">
      <c r="A2335" t="s">
        <v>3229</v>
      </c>
      <c r="B2335" t="s">
        <v>523</v>
      </c>
      <c r="C2335" s="19">
        <v>45980</v>
      </c>
      <c r="D2335" t="s">
        <v>892</v>
      </c>
      <c r="E2335" t="s">
        <v>885</v>
      </c>
      <c r="F2335" t="s">
        <v>897</v>
      </c>
      <c r="G2335" t="str">
        <f>_xlfn.XLOOKUP(Orders_Raw!B2335,Customers_Raw!A:A,Customers_Raw!E:E)</f>
        <v>Consumer</v>
      </c>
    </row>
    <row r="2336" spans="1:7">
      <c r="A2336" t="s">
        <v>3230</v>
      </c>
      <c r="B2336" t="s">
        <v>798</v>
      </c>
      <c r="C2336" s="19">
        <v>46021</v>
      </c>
      <c r="D2336" t="s">
        <v>892</v>
      </c>
      <c r="E2336" t="s">
        <v>885</v>
      </c>
      <c r="F2336" t="s">
        <v>890</v>
      </c>
      <c r="G2336" t="str">
        <f>_xlfn.XLOOKUP(Orders_Raw!B2336,Customers_Raw!A:A,Customers_Raw!E:E)</f>
        <v>Consumer</v>
      </c>
    </row>
    <row r="2337" spans="1:7">
      <c r="A2337" t="s">
        <v>3231</v>
      </c>
      <c r="B2337" t="s">
        <v>811</v>
      </c>
      <c r="C2337" s="19">
        <v>45880</v>
      </c>
      <c r="D2337" t="s">
        <v>892</v>
      </c>
      <c r="E2337" t="s">
        <v>885</v>
      </c>
      <c r="F2337" t="s">
        <v>902</v>
      </c>
      <c r="G2337" t="str">
        <f>_xlfn.XLOOKUP(Orders_Raw!B2337,Customers_Raw!A:A,Customers_Raw!E:E)</f>
        <v>Corporate</v>
      </c>
    </row>
    <row r="2338" spans="1:7">
      <c r="A2338" t="s">
        <v>3232</v>
      </c>
      <c r="B2338" t="s">
        <v>663</v>
      </c>
      <c r="C2338" s="19">
        <v>45907</v>
      </c>
      <c r="D2338" t="s">
        <v>909</v>
      </c>
      <c r="E2338" t="s">
        <v>885</v>
      </c>
      <c r="F2338" t="s">
        <v>888</v>
      </c>
      <c r="G2338" t="str">
        <f>_xlfn.XLOOKUP(Orders_Raw!B2338,Customers_Raw!A:A,Customers_Raw!E:E)</f>
        <v>Consumer</v>
      </c>
    </row>
    <row r="2339" spans="1:7">
      <c r="A2339" t="s">
        <v>3233</v>
      </c>
      <c r="B2339" t="s">
        <v>697</v>
      </c>
      <c r="C2339" s="19">
        <v>45740</v>
      </c>
      <c r="D2339" t="s">
        <v>899</v>
      </c>
      <c r="E2339" t="s">
        <v>885</v>
      </c>
      <c r="F2339" t="s">
        <v>897</v>
      </c>
      <c r="G2339" t="str">
        <f>_xlfn.XLOOKUP(Orders_Raw!B2339,Customers_Raw!A:A,Customers_Raw!E:E)</f>
        <v>Consumer</v>
      </c>
    </row>
    <row r="2340" spans="1:7">
      <c r="A2340" t="s">
        <v>3234</v>
      </c>
      <c r="B2340" t="s">
        <v>830</v>
      </c>
      <c r="C2340" s="19">
        <v>45897</v>
      </c>
      <c r="D2340" t="s">
        <v>899</v>
      </c>
      <c r="E2340" t="s">
        <v>893</v>
      </c>
      <c r="F2340" t="s">
        <v>890</v>
      </c>
      <c r="G2340" t="str">
        <f>_xlfn.XLOOKUP(Orders_Raw!B2340,Customers_Raw!A:A,Customers_Raw!E:E)</f>
        <v>Consumer</v>
      </c>
    </row>
    <row r="2341" spans="1:7">
      <c r="A2341" t="s">
        <v>3235</v>
      </c>
      <c r="B2341" t="s">
        <v>421</v>
      </c>
      <c r="C2341" s="19">
        <v>46017</v>
      </c>
      <c r="D2341" t="s">
        <v>909</v>
      </c>
      <c r="E2341" t="s">
        <v>893</v>
      </c>
      <c r="F2341" t="s">
        <v>888</v>
      </c>
      <c r="G2341" t="str">
        <f>_xlfn.XLOOKUP(Orders_Raw!B2341,Customers_Raw!A:A,Customers_Raw!E:E)</f>
        <v>Corporate</v>
      </c>
    </row>
    <row r="2342" spans="1:7">
      <c r="A2342" t="s">
        <v>3236</v>
      </c>
      <c r="B2342" t="s">
        <v>690</v>
      </c>
      <c r="C2342" s="19">
        <v>45980</v>
      </c>
      <c r="D2342" t="s">
        <v>892</v>
      </c>
      <c r="E2342" t="s">
        <v>885</v>
      </c>
      <c r="F2342" t="s">
        <v>888</v>
      </c>
      <c r="G2342" t="str">
        <f>_xlfn.XLOOKUP(Orders_Raw!B2342,Customers_Raw!A:A,Customers_Raw!E:E)</f>
        <v>Consumer</v>
      </c>
    </row>
    <row r="2343" spans="1:7">
      <c r="A2343" t="s">
        <v>3237</v>
      </c>
      <c r="B2343" t="s">
        <v>388</v>
      </c>
      <c r="C2343" s="19">
        <v>45920</v>
      </c>
      <c r="D2343" t="s">
        <v>892</v>
      </c>
      <c r="E2343" t="s">
        <v>885</v>
      </c>
      <c r="F2343" t="s">
        <v>890</v>
      </c>
      <c r="G2343" t="str">
        <f>_xlfn.XLOOKUP(Orders_Raw!B2343,Customers_Raw!A:A,Customers_Raw!E:E)</f>
        <v>Consumer</v>
      </c>
    </row>
    <row r="2344" spans="1:7">
      <c r="A2344" t="s">
        <v>3238</v>
      </c>
      <c r="B2344" t="s">
        <v>175</v>
      </c>
      <c r="C2344" s="19">
        <v>45846</v>
      </c>
      <c r="D2344" t="s">
        <v>892</v>
      </c>
      <c r="E2344" t="s">
        <v>885</v>
      </c>
      <c r="F2344" t="s">
        <v>888</v>
      </c>
      <c r="G2344" t="str">
        <f>_xlfn.XLOOKUP(Orders_Raw!B2344,Customers_Raw!A:A,Customers_Raw!E:E)</f>
        <v>Consumer</v>
      </c>
    </row>
    <row r="2345" spans="1:7">
      <c r="A2345" t="s">
        <v>3239</v>
      </c>
      <c r="B2345" t="s">
        <v>175</v>
      </c>
      <c r="C2345" s="19">
        <v>45947</v>
      </c>
      <c r="D2345" t="s">
        <v>892</v>
      </c>
      <c r="E2345" t="s">
        <v>893</v>
      </c>
      <c r="F2345" t="s">
        <v>890</v>
      </c>
      <c r="G2345" t="str">
        <f>_xlfn.XLOOKUP(Orders_Raw!B2345,Customers_Raw!A:A,Customers_Raw!E:E)</f>
        <v>Consumer</v>
      </c>
    </row>
    <row r="2346" spans="1:7">
      <c r="A2346" t="s">
        <v>3240</v>
      </c>
      <c r="B2346" t="s">
        <v>752</v>
      </c>
      <c r="C2346" s="19">
        <v>46019</v>
      </c>
      <c r="D2346" t="s">
        <v>892</v>
      </c>
      <c r="E2346" t="s">
        <v>895</v>
      </c>
      <c r="F2346" t="s">
        <v>888</v>
      </c>
      <c r="G2346" t="str">
        <f>_xlfn.XLOOKUP(Orders_Raw!B2346,Customers_Raw!A:A,Customers_Raw!E:E)</f>
        <v>Consumer</v>
      </c>
    </row>
    <row r="2347" spans="1:7">
      <c r="A2347" t="s">
        <v>3241</v>
      </c>
      <c r="B2347" t="s">
        <v>142</v>
      </c>
      <c r="C2347" s="19">
        <v>45715</v>
      </c>
      <c r="D2347" t="s">
        <v>892</v>
      </c>
      <c r="E2347" t="s">
        <v>893</v>
      </c>
      <c r="F2347" t="s">
        <v>888</v>
      </c>
      <c r="G2347" t="str">
        <f>_xlfn.XLOOKUP(Orders_Raw!B2347,Customers_Raw!A:A,Customers_Raw!E:E)</f>
        <v>Consumer</v>
      </c>
    </row>
    <row r="2348" spans="1:7">
      <c r="A2348" t="s">
        <v>3242</v>
      </c>
      <c r="B2348" t="s">
        <v>140</v>
      </c>
      <c r="C2348" s="19">
        <v>45666</v>
      </c>
      <c r="D2348" t="s">
        <v>892</v>
      </c>
      <c r="E2348" t="s">
        <v>893</v>
      </c>
      <c r="F2348" t="s">
        <v>902</v>
      </c>
      <c r="G2348" t="str">
        <f>_xlfn.XLOOKUP(Orders_Raw!B2348,Customers_Raw!A:A,Customers_Raw!E:E)</f>
        <v>Corporate</v>
      </c>
    </row>
    <row r="2349" spans="1:7">
      <c r="A2349" t="s">
        <v>3243</v>
      </c>
      <c r="B2349" t="s">
        <v>566</v>
      </c>
      <c r="C2349" s="19">
        <v>45961</v>
      </c>
      <c r="D2349" t="s">
        <v>892</v>
      </c>
      <c r="E2349" t="s">
        <v>895</v>
      </c>
      <c r="F2349" t="s">
        <v>888</v>
      </c>
      <c r="G2349" t="str">
        <f>_xlfn.XLOOKUP(Orders_Raw!B2349,Customers_Raw!A:A,Customers_Raw!E:E)</f>
        <v>Consumer</v>
      </c>
    </row>
    <row r="2350" spans="1:7">
      <c r="A2350" t="s">
        <v>3244</v>
      </c>
      <c r="B2350" t="s">
        <v>578</v>
      </c>
      <c r="C2350" s="19">
        <v>45772</v>
      </c>
      <c r="D2350" t="s">
        <v>884</v>
      </c>
      <c r="E2350" t="s">
        <v>885</v>
      </c>
      <c r="F2350" t="s">
        <v>888</v>
      </c>
      <c r="G2350" t="str">
        <f>_xlfn.XLOOKUP(Orders_Raw!B2350,Customers_Raw!A:A,Customers_Raw!E:E)</f>
        <v>Corporate</v>
      </c>
    </row>
    <row r="2351" spans="1:7">
      <c r="A2351" t="s">
        <v>3245</v>
      </c>
      <c r="B2351" t="s">
        <v>304</v>
      </c>
      <c r="C2351" s="19">
        <v>45867</v>
      </c>
      <c r="D2351" t="s">
        <v>892</v>
      </c>
      <c r="E2351" t="s">
        <v>885</v>
      </c>
      <c r="F2351" t="s">
        <v>902</v>
      </c>
      <c r="G2351" t="str">
        <f>_xlfn.XLOOKUP(Orders_Raw!B2351,Customers_Raw!A:A,Customers_Raw!E:E)</f>
        <v>Consumer</v>
      </c>
    </row>
    <row r="2352" spans="1:7">
      <c r="A2352" t="s">
        <v>3246</v>
      </c>
      <c r="B2352" t="s">
        <v>866</v>
      </c>
      <c r="C2352" s="19">
        <v>45698</v>
      </c>
      <c r="D2352" t="s">
        <v>892</v>
      </c>
      <c r="E2352" t="s">
        <v>893</v>
      </c>
      <c r="F2352" t="s">
        <v>897</v>
      </c>
      <c r="G2352" t="str">
        <f>_xlfn.XLOOKUP(Orders_Raw!B2352,Customers_Raw!A:A,Customers_Raw!E:E)</f>
        <v>Corporate</v>
      </c>
    </row>
    <row r="2353" spans="1:7">
      <c r="A2353" t="s">
        <v>3247</v>
      </c>
      <c r="B2353" t="s">
        <v>755</v>
      </c>
      <c r="C2353" s="19">
        <v>45961</v>
      </c>
      <c r="D2353" t="s">
        <v>892</v>
      </c>
      <c r="E2353" t="s">
        <v>885</v>
      </c>
      <c r="F2353" t="s">
        <v>888</v>
      </c>
      <c r="G2353" t="str">
        <f>_xlfn.XLOOKUP(Orders_Raw!B2353,Customers_Raw!A:A,Customers_Raw!E:E)</f>
        <v>Corporate</v>
      </c>
    </row>
    <row r="2354" spans="1:7">
      <c r="A2354" t="s">
        <v>3248</v>
      </c>
      <c r="B2354" t="s">
        <v>722</v>
      </c>
      <c r="C2354" s="19">
        <v>45830</v>
      </c>
      <c r="D2354" t="s">
        <v>892</v>
      </c>
      <c r="E2354" t="s">
        <v>893</v>
      </c>
      <c r="F2354" t="s">
        <v>888</v>
      </c>
      <c r="G2354" t="str">
        <f>_xlfn.XLOOKUP(Orders_Raw!B2354,Customers_Raw!A:A,Customers_Raw!E:E)</f>
        <v>Corporate</v>
      </c>
    </row>
    <row r="2355" spans="1:7">
      <c r="A2355" t="s">
        <v>3249</v>
      </c>
      <c r="B2355" t="s">
        <v>404</v>
      </c>
      <c r="C2355" s="19">
        <v>45891</v>
      </c>
      <c r="D2355" t="s">
        <v>892</v>
      </c>
      <c r="E2355" t="s">
        <v>893</v>
      </c>
      <c r="F2355" t="s">
        <v>886</v>
      </c>
      <c r="G2355" t="str">
        <f>_xlfn.XLOOKUP(Orders_Raw!B2355,Customers_Raw!A:A,Customers_Raw!E:E)</f>
        <v>Consumer</v>
      </c>
    </row>
    <row r="2356" spans="1:7">
      <c r="A2356" t="s">
        <v>3250</v>
      </c>
      <c r="B2356" t="s">
        <v>526</v>
      </c>
      <c r="C2356" s="19">
        <v>45938</v>
      </c>
      <c r="D2356" t="s">
        <v>909</v>
      </c>
      <c r="E2356" t="s">
        <v>893</v>
      </c>
      <c r="F2356" t="s">
        <v>888</v>
      </c>
      <c r="G2356" t="str">
        <f>_xlfn.XLOOKUP(Orders_Raw!B2356,Customers_Raw!A:A,Customers_Raw!E:E)</f>
        <v>Corporate</v>
      </c>
    </row>
    <row r="2357" spans="1:7">
      <c r="A2357" t="s">
        <v>3251</v>
      </c>
      <c r="B2357" t="s">
        <v>726</v>
      </c>
      <c r="C2357" s="19">
        <v>45735</v>
      </c>
      <c r="D2357" t="s">
        <v>892</v>
      </c>
      <c r="E2357" t="s">
        <v>885</v>
      </c>
      <c r="F2357" t="s">
        <v>888</v>
      </c>
      <c r="G2357" t="str">
        <f>_xlfn.XLOOKUP(Orders_Raw!B2357,Customers_Raw!A:A,Customers_Raw!E:E)</f>
        <v>Consumer</v>
      </c>
    </row>
    <row r="2358" spans="1:7">
      <c r="A2358" t="s">
        <v>3252</v>
      </c>
      <c r="B2358" t="s">
        <v>181</v>
      </c>
      <c r="C2358" s="19">
        <v>45765</v>
      </c>
      <c r="D2358" t="s">
        <v>892</v>
      </c>
      <c r="E2358" t="s">
        <v>893</v>
      </c>
      <c r="F2358" t="s">
        <v>886</v>
      </c>
      <c r="G2358" t="str">
        <f>_xlfn.XLOOKUP(Orders_Raw!B2358,Customers_Raw!A:A,Customers_Raw!E:E)</f>
        <v>Consumer</v>
      </c>
    </row>
    <row r="2359" spans="1:7">
      <c r="A2359" t="s">
        <v>3253</v>
      </c>
      <c r="B2359" t="s">
        <v>515</v>
      </c>
      <c r="C2359" s="19">
        <v>45938</v>
      </c>
      <c r="D2359" t="s">
        <v>892</v>
      </c>
      <c r="E2359" t="s">
        <v>893</v>
      </c>
      <c r="F2359" t="s">
        <v>890</v>
      </c>
      <c r="G2359" t="str">
        <f>_xlfn.XLOOKUP(Orders_Raw!B2359,Customers_Raw!A:A,Customers_Raw!E:E)</f>
        <v>Consumer</v>
      </c>
    </row>
    <row r="2360" spans="1:7">
      <c r="A2360" t="s">
        <v>3254</v>
      </c>
      <c r="B2360" t="s">
        <v>685</v>
      </c>
      <c r="C2360" s="19">
        <v>45696</v>
      </c>
      <c r="D2360" t="s">
        <v>892</v>
      </c>
      <c r="E2360" t="s">
        <v>895</v>
      </c>
      <c r="F2360" t="s">
        <v>902</v>
      </c>
      <c r="G2360" t="str">
        <f>_xlfn.XLOOKUP(Orders_Raw!B2360,Customers_Raw!A:A,Customers_Raw!E:E)</f>
        <v>Consumer</v>
      </c>
    </row>
    <row r="2361" spans="1:7">
      <c r="A2361" t="s">
        <v>3255</v>
      </c>
      <c r="B2361" t="s">
        <v>264</v>
      </c>
      <c r="C2361" s="19">
        <v>45776</v>
      </c>
      <c r="D2361" t="s">
        <v>884</v>
      </c>
      <c r="E2361" t="s">
        <v>893</v>
      </c>
      <c r="F2361" t="s">
        <v>888</v>
      </c>
      <c r="G2361" t="str">
        <f>_xlfn.XLOOKUP(Orders_Raw!B2361,Customers_Raw!A:A,Customers_Raw!E:E)</f>
        <v>Consumer</v>
      </c>
    </row>
    <row r="2362" spans="1:7">
      <c r="A2362" t="s">
        <v>3256</v>
      </c>
      <c r="B2362" t="s">
        <v>114</v>
      </c>
      <c r="C2362" s="19">
        <v>45992</v>
      </c>
      <c r="D2362" t="s">
        <v>892</v>
      </c>
      <c r="E2362" t="s">
        <v>895</v>
      </c>
      <c r="F2362" t="s">
        <v>897</v>
      </c>
      <c r="G2362" t="str">
        <f>_xlfn.XLOOKUP(Orders_Raw!B2362,Customers_Raw!A:A,Customers_Raw!E:E)</f>
        <v>Corporate</v>
      </c>
    </row>
    <row r="2363" spans="1:7">
      <c r="A2363" t="s">
        <v>3257</v>
      </c>
      <c r="B2363" t="s">
        <v>682</v>
      </c>
      <c r="C2363" s="19">
        <v>45993</v>
      </c>
      <c r="D2363" t="s">
        <v>892</v>
      </c>
      <c r="E2363" t="s">
        <v>885</v>
      </c>
      <c r="F2363" t="s">
        <v>886</v>
      </c>
      <c r="G2363" t="str">
        <f>_xlfn.XLOOKUP(Orders_Raw!B2363,Customers_Raw!A:A,Customers_Raw!E:E)</f>
        <v>Consumer</v>
      </c>
    </row>
    <row r="2364" spans="1:7">
      <c r="A2364" t="s">
        <v>3258</v>
      </c>
      <c r="B2364" t="s">
        <v>562</v>
      </c>
      <c r="C2364" s="19">
        <v>45684</v>
      </c>
      <c r="D2364" t="s">
        <v>909</v>
      </c>
      <c r="E2364" t="s">
        <v>885</v>
      </c>
      <c r="F2364" t="s">
        <v>890</v>
      </c>
      <c r="G2364" t="str">
        <f>_xlfn.XLOOKUP(Orders_Raw!B2364,Customers_Raw!A:A,Customers_Raw!E:E)</f>
        <v>Corporate</v>
      </c>
    </row>
    <row r="2365" spans="1:7">
      <c r="A2365" t="s">
        <v>3259</v>
      </c>
      <c r="B2365" t="s">
        <v>572</v>
      </c>
      <c r="C2365" s="19">
        <v>45761</v>
      </c>
      <c r="D2365" t="s">
        <v>884</v>
      </c>
      <c r="E2365" t="s">
        <v>885</v>
      </c>
      <c r="F2365" t="s">
        <v>902</v>
      </c>
      <c r="G2365" t="str">
        <f>_xlfn.XLOOKUP(Orders_Raw!B2365,Customers_Raw!A:A,Customers_Raw!E:E)</f>
        <v>Corporate</v>
      </c>
    </row>
    <row r="2366" spans="1:7">
      <c r="A2366" t="s">
        <v>3260</v>
      </c>
      <c r="B2366" t="s">
        <v>572</v>
      </c>
      <c r="C2366" s="19">
        <v>45731</v>
      </c>
      <c r="D2366" t="s">
        <v>892</v>
      </c>
      <c r="E2366" t="s">
        <v>885</v>
      </c>
      <c r="F2366" t="s">
        <v>902</v>
      </c>
      <c r="G2366" t="str">
        <f>_xlfn.XLOOKUP(Orders_Raw!B2366,Customers_Raw!A:A,Customers_Raw!E:E)</f>
        <v>Corporate</v>
      </c>
    </row>
    <row r="2367" spans="1:7">
      <c r="A2367" t="s">
        <v>3261</v>
      </c>
      <c r="B2367" t="s">
        <v>434</v>
      </c>
      <c r="C2367" s="19">
        <v>45848</v>
      </c>
      <c r="D2367" t="s">
        <v>892</v>
      </c>
      <c r="E2367" t="s">
        <v>895</v>
      </c>
      <c r="F2367" t="s">
        <v>888</v>
      </c>
      <c r="G2367" t="str">
        <f>_xlfn.XLOOKUP(Orders_Raw!B2367,Customers_Raw!A:A,Customers_Raw!E:E)</f>
        <v>Consumer</v>
      </c>
    </row>
    <row r="2368" spans="1:7">
      <c r="A2368" t="s">
        <v>3262</v>
      </c>
      <c r="B2368" t="s">
        <v>217</v>
      </c>
      <c r="C2368" s="19">
        <v>45981</v>
      </c>
      <c r="D2368" t="s">
        <v>892</v>
      </c>
      <c r="E2368" t="s">
        <v>895</v>
      </c>
      <c r="F2368" t="s">
        <v>902</v>
      </c>
      <c r="G2368" t="str">
        <f>_xlfn.XLOOKUP(Orders_Raw!B2368,Customers_Raw!A:A,Customers_Raw!E:E)</f>
        <v>Corporate</v>
      </c>
    </row>
    <row r="2369" spans="1:7">
      <c r="A2369" t="s">
        <v>3263</v>
      </c>
      <c r="B2369" t="s">
        <v>803</v>
      </c>
      <c r="C2369" s="19">
        <v>45804</v>
      </c>
      <c r="D2369" t="s">
        <v>892</v>
      </c>
      <c r="E2369" t="s">
        <v>885</v>
      </c>
      <c r="F2369" t="s">
        <v>890</v>
      </c>
      <c r="G2369" t="str">
        <f>_xlfn.XLOOKUP(Orders_Raw!B2369,Customers_Raw!A:A,Customers_Raw!E:E)</f>
        <v>Consumer</v>
      </c>
    </row>
    <row r="2370" spans="1:7">
      <c r="A2370" t="s">
        <v>3264</v>
      </c>
      <c r="B2370" t="s">
        <v>185</v>
      </c>
      <c r="C2370" s="19">
        <v>45912</v>
      </c>
      <c r="D2370" t="s">
        <v>892</v>
      </c>
      <c r="E2370" t="s">
        <v>885</v>
      </c>
      <c r="F2370" t="s">
        <v>902</v>
      </c>
      <c r="G2370" t="str">
        <f>_xlfn.XLOOKUP(Orders_Raw!B2370,Customers_Raw!A:A,Customers_Raw!E:E)</f>
        <v>Consumer</v>
      </c>
    </row>
    <row r="2371" spans="1:7">
      <c r="A2371" t="s">
        <v>3265</v>
      </c>
      <c r="B2371" t="s">
        <v>505</v>
      </c>
      <c r="C2371" s="19">
        <v>45941</v>
      </c>
      <c r="D2371" t="s">
        <v>884</v>
      </c>
      <c r="E2371" t="s">
        <v>885</v>
      </c>
      <c r="F2371" t="s">
        <v>888</v>
      </c>
      <c r="G2371" t="str">
        <f>_xlfn.XLOOKUP(Orders_Raw!B2371,Customers_Raw!A:A,Customers_Raw!E:E)</f>
        <v>Corporate</v>
      </c>
    </row>
    <row r="2372" spans="1:7">
      <c r="A2372" t="s">
        <v>3266</v>
      </c>
      <c r="B2372" t="s">
        <v>222</v>
      </c>
      <c r="C2372" s="19">
        <v>45870</v>
      </c>
      <c r="D2372" t="s">
        <v>892</v>
      </c>
      <c r="E2372" t="s">
        <v>895</v>
      </c>
      <c r="F2372" t="s">
        <v>888</v>
      </c>
      <c r="G2372" t="str">
        <f>_xlfn.XLOOKUP(Orders_Raw!B2372,Customers_Raw!A:A,Customers_Raw!E:E)</f>
        <v>Corporate</v>
      </c>
    </row>
    <row r="2373" spans="1:7">
      <c r="A2373" t="s">
        <v>3267</v>
      </c>
      <c r="B2373" t="s">
        <v>866</v>
      </c>
      <c r="C2373" s="19">
        <v>45780</v>
      </c>
      <c r="D2373" t="s">
        <v>884</v>
      </c>
      <c r="E2373" t="s">
        <v>885</v>
      </c>
      <c r="F2373" t="s">
        <v>890</v>
      </c>
      <c r="G2373" t="str">
        <f>_xlfn.XLOOKUP(Orders_Raw!B2373,Customers_Raw!A:A,Customers_Raw!E:E)</f>
        <v>Corporate</v>
      </c>
    </row>
    <row r="2374" spans="1:7">
      <c r="A2374" t="s">
        <v>3268</v>
      </c>
      <c r="B2374" t="s">
        <v>329</v>
      </c>
      <c r="C2374" s="19">
        <v>45863</v>
      </c>
      <c r="D2374" t="s">
        <v>892</v>
      </c>
      <c r="E2374" t="s">
        <v>885</v>
      </c>
      <c r="F2374" t="s">
        <v>888</v>
      </c>
      <c r="G2374" t="str">
        <f>_xlfn.XLOOKUP(Orders_Raw!B2374,Customers_Raw!A:A,Customers_Raw!E:E)</f>
        <v>Consumer</v>
      </c>
    </row>
    <row r="2375" spans="1:7">
      <c r="A2375" t="s">
        <v>3269</v>
      </c>
      <c r="B2375" t="s">
        <v>566</v>
      </c>
      <c r="C2375" s="19">
        <v>45897</v>
      </c>
      <c r="D2375" t="s">
        <v>892</v>
      </c>
      <c r="E2375" t="s">
        <v>885</v>
      </c>
      <c r="F2375" t="s">
        <v>890</v>
      </c>
      <c r="G2375" t="str">
        <f>_xlfn.XLOOKUP(Orders_Raw!B2375,Customers_Raw!A:A,Customers_Raw!E:E)</f>
        <v>Consumer</v>
      </c>
    </row>
    <row r="2376" spans="1:7">
      <c r="A2376" t="s">
        <v>3270</v>
      </c>
      <c r="B2376" t="s">
        <v>204</v>
      </c>
      <c r="C2376" s="19">
        <v>45996</v>
      </c>
      <c r="D2376" t="s">
        <v>892</v>
      </c>
      <c r="E2376" t="s">
        <v>885</v>
      </c>
      <c r="F2376" t="s">
        <v>902</v>
      </c>
      <c r="G2376" t="str">
        <f>_xlfn.XLOOKUP(Orders_Raw!B2376,Customers_Raw!A:A,Customers_Raw!E:E)</f>
        <v>Consumer</v>
      </c>
    </row>
    <row r="2377" spans="1:7">
      <c r="A2377" t="s">
        <v>3271</v>
      </c>
      <c r="B2377" t="s">
        <v>642</v>
      </c>
      <c r="C2377" s="19">
        <v>45943</v>
      </c>
      <c r="D2377" t="s">
        <v>909</v>
      </c>
      <c r="E2377" t="s">
        <v>895</v>
      </c>
      <c r="F2377" t="s">
        <v>902</v>
      </c>
      <c r="G2377" t="str">
        <f>_xlfn.XLOOKUP(Orders_Raw!B2377,Customers_Raw!A:A,Customers_Raw!E:E)</f>
        <v>Corporate</v>
      </c>
    </row>
    <row r="2378" spans="1:7">
      <c r="A2378" t="s">
        <v>3272</v>
      </c>
      <c r="B2378" t="s">
        <v>71</v>
      </c>
      <c r="C2378" s="19">
        <v>45679</v>
      </c>
      <c r="D2378" t="s">
        <v>884</v>
      </c>
      <c r="E2378" t="s">
        <v>885</v>
      </c>
      <c r="F2378" t="s">
        <v>890</v>
      </c>
      <c r="G2378" t="str">
        <f>_xlfn.XLOOKUP(Orders_Raw!B2378,Customers_Raw!A:A,Customers_Raw!E:E)</f>
        <v>Consumer</v>
      </c>
    </row>
    <row r="2379" spans="1:7">
      <c r="A2379" t="s">
        <v>3273</v>
      </c>
      <c r="B2379" t="s">
        <v>808</v>
      </c>
      <c r="C2379" s="19">
        <v>45916</v>
      </c>
      <c r="D2379" t="s">
        <v>892</v>
      </c>
      <c r="E2379" t="s">
        <v>885</v>
      </c>
      <c r="F2379" t="s">
        <v>890</v>
      </c>
      <c r="G2379" t="str">
        <f>_xlfn.XLOOKUP(Orders_Raw!B2379,Customers_Raw!A:A,Customers_Raw!E:E)</f>
        <v>Corporate</v>
      </c>
    </row>
    <row r="2380" spans="1:7">
      <c r="A2380" t="s">
        <v>3274</v>
      </c>
      <c r="B2380" t="s">
        <v>129</v>
      </c>
      <c r="C2380" s="19">
        <v>46014</v>
      </c>
      <c r="D2380" t="s">
        <v>892</v>
      </c>
      <c r="E2380" t="s">
        <v>885</v>
      </c>
      <c r="F2380" t="s">
        <v>902</v>
      </c>
      <c r="G2380" t="str">
        <f>_xlfn.XLOOKUP(Orders_Raw!B2380,Customers_Raw!A:A,Customers_Raw!E:E)</f>
        <v>Small Business</v>
      </c>
    </row>
    <row r="2381" spans="1:7">
      <c r="A2381" t="s">
        <v>3275</v>
      </c>
      <c r="B2381" t="s">
        <v>763</v>
      </c>
      <c r="C2381" s="19">
        <v>45762</v>
      </c>
      <c r="D2381" t="s">
        <v>892</v>
      </c>
      <c r="E2381" t="s">
        <v>893</v>
      </c>
      <c r="F2381" t="s">
        <v>888</v>
      </c>
      <c r="G2381" t="str">
        <f>_xlfn.XLOOKUP(Orders_Raw!B2381,Customers_Raw!A:A,Customers_Raw!E:E)</f>
        <v>Corporate</v>
      </c>
    </row>
    <row r="2382" spans="1:7">
      <c r="A2382" t="s">
        <v>3276</v>
      </c>
      <c r="B2382" t="s">
        <v>506</v>
      </c>
      <c r="C2382" s="19">
        <v>45915</v>
      </c>
      <c r="D2382" t="s">
        <v>909</v>
      </c>
      <c r="E2382" t="s">
        <v>893</v>
      </c>
      <c r="F2382" t="s">
        <v>890</v>
      </c>
      <c r="G2382" t="str">
        <f>_xlfn.XLOOKUP(Orders_Raw!B2382,Customers_Raw!A:A,Customers_Raw!E:E)</f>
        <v>Consumer</v>
      </c>
    </row>
    <row r="2383" spans="1:7">
      <c r="A2383" t="s">
        <v>3277</v>
      </c>
      <c r="B2383" t="s">
        <v>262</v>
      </c>
      <c r="C2383" s="19">
        <v>45861</v>
      </c>
      <c r="D2383" t="s">
        <v>884</v>
      </c>
      <c r="E2383" t="s">
        <v>885</v>
      </c>
      <c r="F2383" t="s">
        <v>888</v>
      </c>
      <c r="G2383" t="str">
        <f>_xlfn.XLOOKUP(Orders_Raw!B2383,Customers_Raw!A:A,Customers_Raw!E:E)</f>
        <v>Consumer</v>
      </c>
    </row>
    <row r="2384" spans="1:7">
      <c r="A2384" t="s">
        <v>3278</v>
      </c>
      <c r="B2384" t="s">
        <v>552</v>
      </c>
      <c r="C2384" s="19">
        <v>45967</v>
      </c>
      <c r="D2384" t="s">
        <v>892</v>
      </c>
      <c r="E2384" t="s">
        <v>885</v>
      </c>
      <c r="F2384" t="s">
        <v>888</v>
      </c>
      <c r="G2384" t="str">
        <f>_xlfn.XLOOKUP(Orders_Raw!B2384,Customers_Raw!A:A,Customers_Raw!E:E)</f>
        <v>Corporate</v>
      </c>
    </row>
    <row r="2385" spans="1:7">
      <c r="A2385" t="s">
        <v>3279</v>
      </c>
      <c r="B2385" t="s">
        <v>438</v>
      </c>
      <c r="C2385" s="19">
        <v>45919</v>
      </c>
      <c r="D2385" t="s">
        <v>892</v>
      </c>
      <c r="E2385" t="s">
        <v>895</v>
      </c>
      <c r="F2385" t="s">
        <v>890</v>
      </c>
      <c r="G2385" t="str">
        <f>_xlfn.XLOOKUP(Orders_Raw!B2385,Customers_Raw!A:A,Customers_Raw!E:E)</f>
        <v>Consumer</v>
      </c>
    </row>
    <row r="2386" spans="1:7">
      <c r="A2386" t="s">
        <v>3280</v>
      </c>
      <c r="B2386" t="s">
        <v>822</v>
      </c>
      <c r="C2386" s="19">
        <v>45764</v>
      </c>
      <c r="D2386" t="s">
        <v>892</v>
      </c>
      <c r="E2386" t="s">
        <v>885</v>
      </c>
      <c r="F2386" t="s">
        <v>897</v>
      </c>
      <c r="G2386" t="str">
        <f>_xlfn.XLOOKUP(Orders_Raw!B2386,Customers_Raw!A:A,Customers_Raw!E:E)</f>
        <v>Consumer</v>
      </c>
    </row>
    <row r="2387" spans="1:7">
      <c r="A2387" t="s">
        <v>3281</v>
      </c>
      <c r="B2387" t="s">
        <v>157</v>
      </c>
      <c r="C2387" s="19">
        <v>45908</v>
      </c>
      <c r="D2387" t="s">
        <v>892</v>
      </c>
      <c r="E2387" t="s">
        <v>893</v>
      </c>
      <c r="F2387" t="s">
        <v>897</v>
      </c>
      <c r="G2387" t="str">
        <f>_xlfn.XLOOKUP(Orders_Raw!B2387,Customers_Raw!A:A,Customers_Raw!E:E)</f>
        <v>Consumer</v>
      </c>
    </row>
    <row r="2388" spans="1:7">
      <c r="A2388" t="s">
        <v>3282</v>
      </c>
      <c r="B2388" t="s">
        <v>317</v>
      </c>
      <c r="C2388" s="19">
        <v>45878</v>
      </c>
      <c r="D2388" t="s">
        <v>892</v>
      </c>
      <c r="E2388" t="s">
        <v>885</v>
      </c>
      <c r="F2388" t="s">
        <v>890</v>
      </c>
      <c r="G2388" t="str">
        <f>_xlfn.XLOOKUP(Orders_Raw!B2388,Customers_Raw!A:A,Customers_Raw!E:E)</f>
        <v>Consumer</v>
      </c>
    </row>
    <row r="2389" spans="1:7">
      <c r="A2389" t="s">
        <v>3283</v>
      </c>
      <c r="B2389" t="s">
        <v>769</v>
      </c>
      <c r="C2389" s="19">
        <v>45879</v>
      </c>
      <c r="D2389" t="s">
        <v>892</v>
      </c>
      <c r="E2389" t="s">
        <v>885</v>
      </c>
      <c r="F2389" t="s">
        <v>902</v>
      </c>
      <c r="G2389" t="str">
        <f>_xlfn.XLOOKUP(Orders_Raw!B2389,Customers_Raw!A:A,Customers_Raw!E:E)</f>
        <v>Corporate</v>
      </c>
    </row>
    <row r="2390" spans="1:7">
      <c r="A2390" t="s">
        <v>3284</v>
      </c>
      <c r="B2390" t="s">
        <v>581</v>
      </c>
      <c r="C2390" s="19">
        <v>45915</v>
      </c>
      <c r="D2390" t="s">
        <v>884</v>
      </c>
      <c r="E2390" t="s">
        <v>893</v>
      </c>
      <c r="F2390" t="s">
        <v>897</v>
      </c>
      <c r="G2390" t="str">
        <f>_xlfn.XLOOKUP(Orders_Raw!B2390,Customers_Raw!A:A,Customers_Raw!E:E)</f>
        <v>Consumer</v>
      </c>
    </row>
    <row r="2391" spans="1:7">
      <c r="A2391" t="s">
        <v>3285</v>
      </c>
      <c r="B2391" t="s">
        <v>404</v>
      </c>
      <c r="C2391" s="19">
        <v>45858</v>
      </c>
      <c r="D2391" t="s">
        <v>892</v>
      </c>
      <c r="E2391" t="s">
        <v>895</v>
      </c>
      <c r="F2391" t="s">
        <v>890</v>
      </c>
      <c r="G2391" t="str">
        <f>_xlfn.XLOOKUP(Orders_Raw!B2391,Customers_Raw!A:A,Customers_Raw!E:E)</f>
        <v>Consumer</v>
      </c>
    </row>
    <row r="2392" spans="1:7">
      <c r="A2392" t="s">
        <v>3286</v>
      </c>
      <c r="B2392" t="s">
        <v>801</v>
      </c>
      <c r="C2392" s="19">
        <v>45915</v>
      </c>
      <c r="D2392" t="s">
        <v>899</v>
      </c>
      <c r="E2392" t="s">
        <v>893</v>
      </c>
      <c r="F2392" t="s">
        <v>890</v>
      </c>
      <c r="G2392" t="str">
        <f>_xlfn.XLOOKUP(Orders_Raw!B2392,Customers_Raw!A:A,Customers_Raw!E:E)</f>
        <v>Consumer</v>
      </c>
    </row>
    <row r="2393" spans="1:7">
      <c r="A2393" t="s">
        <v>3287</v>
      </c>
      <c r="B2393" t="s">
        <v>282</v>
      </c>
      <c r="C2393" s="19">
        <v>46006</v>
      </c>
      <c r="D2393" t="s">
        <v>892</v>
      </c>
      <c r="E2393" t="s">
        <v>885</v>
      </c>
      <c r="F2393" t="s">
        <v>890</v>
      </c>
      <c r="G2393" t="str">
        <f>_xlfn.XLOOKUP(Orders_Raw!B2393,Customers_Raw!A:A,Customers_Raw!E:E)</f>
        <v>Corporate</v>
      </c>
    </row>
    <row r="2394" spans="1:7">
      <c r="A2394" t="s">
        <v>3288</v>
      </c>
      <c r="B2394" t="s">
        <v>428</v>
      </c>
      <c r="C2394" s="19">
        <v>45882</v>
      </c>
      <c r="D2394" t="s">
        <v>892</v>
      </c>
      <c r="E2394" t="s">
        <v>893</v>
      </c>
      <c r="F2394" t="s">
        <v>888</v>
      </c>
      <c r="G2394" t="str">
        <f>_xlfn.XLOOKUP(Orders_Raw!B2394,Customers_Raw!A:A,Customers_Raw!E:E)</f>
        <v>Corporate</v>
      </c>
    </row>
    <row r="2395" spans="1:7">
      <c r="A2395" t="s">
        <v>3289</v>
      </c>
      <c r="B2395" t="s">
        <v>568</v>
      </c>
      <c r="C2395" s="19">
        <v>45859</v>
      </c>
      <c r="D2395" t="s">
        <v>892</v>
      </c>
      <c r="E2395" t="s">
        <v>893</v>
      </c>
      <c r="F2395" t="s">
        <v>890</v>
      </c>
      <c r="G2395" t="str">
        <f>_xlfn.XLOOKUP(Orders_Raw!B2395,Customers_Raw!A:A,Customers_Raw!E:E)</f>
        <v>Consumer</v>
      </c>
    </row>
    <row r="2396" spans="1:7">
      <c r="A2396" t="s">
        <v>3290</v>
      </c>
      <c r="B2396" t="s">
        <v>85</v>
      </c>
      <c r="C2396" s="19">
        <v>45883</v>
      </c>
      <c r="D2396" t="s">
        <v>892</v>
      </c>
      <c r="E2396" t="s">
        <v>893</v>
      </c>
      <c r="F2396" t="s">
        <v>888</v>
      </c>
      <c r="G2396" t="str">
        <f>_xlfn.XLOOKUP(Orders_Raw!B2396,Customers_Raw!A:A,Customers_Raw!E:E)</f>
        <v>Corporate</v>
      </c>
    </row>
    <row r="2397" spans="1:7">
      <c r="A2397" t="s">
        <v>3291</v>
      </c>
      <c r="B2397" t="s">
        <v>5</v>
      </c>
      <c r="C2397" s="19">
        <v>45893</v>
      </c>
      <c r="D2397" t="s">
        <v>892</v>
      </c>
      <c r="E2397" t="s">
        <v>893</v>
      </c>
      <c r="F2397" t="s">
        <v>890</v>
      </c>
      <c r="G2397" t="str">
        <f>_xlfn.XLOOKUP(Orders_Raw!B2397,Customers_Raw!A:A,Customers_Raw!E:E)</f>
        <v>Small Business</v>
      </c>
    </row>
    <row r="2398" spans="1:7">
      <c r="A2398" t="s">
        <v>3292</v>
      </c>
      <c r="B2398" t="s">
        <v>295</v>
      </c>
      <c r="C2398" s="19">
        <v>45840</v>
      </c>
      <c r="D2398" t="s">
        <v>892</v>
      </c>
      <c r="E2398" t="s">
        <v>885</v>
      </c>
      <c r="F2398" t="s">
        <v>897</v>
      </c>
      <c r="G2398" t="str">
        <f>_xlfn.XLOOKUP(Orders_Raw!B2398,Customers_Raw!A:A,Customers_Raw!E:E)</f>
        <v>Small Business</v>
      </c>
    </row>
    <row r="2399" spans="1:7">
      <c r="A2399" t="s">
        <v>3293</v>
      </c>
      <c r="B2399" t="s">
        <v>677</v>
      </c>
      <c r="C2399" s="19">
        <v>45857</v>
      </c>
      <c r="D2399" t="s">
        <v>892</v>
      </c>
      <c r="E2399" t="s">
        <v>893</v>
      </c>
      <c r="F2399" t="s">
        <v>886</v>
      </c>
      <c r="G2399" t="str">
        <f>_xlfn.XLOOKUP(Orders_Raw!B2399,Customers_Raw!A:A,Customers_Raw!E:E)</f>
        <v>Consumer</v>
      </c>
    </row>
    <row r="2400" spans="1:7">
      <c r="A2400" t="s">
        <v>3294</v>
      </c>
      <c r="B2400" t="s">
        <v>774</v>
      </c>
      <c r="C2400" s="19">
        <v>46014</v>
      </c>
      <c r="D2400" t="s">
        <v>892</v>
      </c>
      <c r="E2400" t="s">
        <v>893</v>
      </c>
      <c r="F2400" t="s">
        <v>888</v>
      </c>
      <c r="G2400" t="str">
        <f>_xlfn.XLOOKUP(Orders_Raw!B2400,Customers_Raw!A:A,Customers_Raw!E:E)</f>
        <v>Consumer</v>
      </c>
    </row>
    <row r="2401" spans="1:7">
      <c r="A2401" t="s">
        <v>3295</v>
      </c>
      <c r="B2401" t="s">
        <v>249</v>
      </c>
      <c r="C2401" s="19">
        <v>45903</v>
      </c>
      <c r="D2401" t="s">
        <v>892</v>
      </c>
      <c r="E2401" t="s">
        <v>885</v>
      </c>
      <c r="F2401" t="s">
        <v>897</v>
      </c>
      <c r="G2401" t="str">
        <f>_xlfn.XLOOKUP(Orders_Raw!B2401,Customers_Raw!A:A,Customers_Raw!E:E)</f>
        <v>Corporate</v>
      </c>
    </row>
    <row r="2402" spans="1:7">
      <c r="A2402" t="s">
        <v>3296</v>
      </c>
      <c r="B2402" t="s">
        <v>755</v>
      </c>
      <c r="C2402" s="19">
        <v>46010</v>
      </c>
      <c r="D2402" t="s">
        <v>892</v>
      </c>
      <c r="E2402" t="s">
        <v>893</v>
      </c>
      <c r="F2402" t="s">
        <v>902</v>
      </c>
      <c r="G2402" t="str">
        <f>_xlfn.XLOOKUP(Orders_Raw!B2402,Customers_Raw!A:A,Customers_Raw!E:E)</f>
        <v>Corporate</v>
      </c>
    </row>
    <row r="2403" spans="1:7">
      <c r="A2403" t="s">
        <v>3297</v>
      </c>
      <c r="B2403" t="s">
        <v>743</v>
      </c>
      <c r="C2403" s="19">
        <v>45768</v>
      </c>
      <c r="D2403" t="s">
        <v>892</v>
      </c>
      <c r="E2403" t="s">
        <v>885</v>
      </c>
      <c r="F2403" t="s">
        <v>897</v>
      </c>
      <c r="G2403" t="str">
        <f>_xlfn.XLOOKUP(Orders_Raw!B2403,Customers_Raw!A:A,Customers_Raw!E:E)</f>
        <v>Consumer</v>
      </c>
    </row>
    <row r="2404" spans="1:7">
      <c r="A2404" t="s">
        <v>3298</v>
      </c>
      <c r="B2404" t="s">
        <v>569</v>
      </c>
      <c r="C2404" s="19">
        <v>45663</v>
      </c>
      <c r="D2404" t="s">
        <v>892</v>
      </c>
      <c r="E2404" t="s">
        <v>885</v>
      </c>
      <c r="F2404" t="s">
        <v>888</v>
      </c>
      <c r="G2404" t="str">
        <f>_xlfn.XLOOKUP(Orders_Raw!B2404,Customers_Raw!A:A,Customers_Raw!E:E)</f>
        <v>Small Business</v>
      </c>
    </row>
    <row r="2405" spans="1:7">
      <c r="A2405" t="s">
        <v>3299</v>
      </c>
      <c r="B2405" t="s">
        <v>397</v>
      </c>
      <c r="C2405" s="19">
        <v>45893</v>
      </c>
      <c r="D2405" t="s">
        <v>892</v>
      </c>
      <c r="E2405" t="s">
        <v>895</v>
      </c>
      <c r="F2405" t="s">
        <v>888</v>
      </c>
      <c r="G2405" t="str">
        <f>_xlfn.XLOOKUP(Orders_Raw!B2405,Customers_Raw!A:A,Customers_Raw!E:E)</f>
        <v>Consumer</v>
      </c>
    </row>
    <row r="2406" spans="1:7">
      <c r="A2406" t="s">
        <v>3300</v>
      </c>
      <c r="B2406" t="s">
        <v>65</v>
      </c>
      <c r="C2406" s="19">
        <v>45784</v>
      </c>
      <c r="D2406" t="s">
        <v>892</v>
      </c>
      <c r="E2406" t="s">
        <v>885</v>
      </c>
      <c r="F2406" t="s">
        <v>902</v>
      </c>
      <c r="G2406" t="str">
        <f>_xlfn.XLOOKUP(Orders_Raw!B2406,Customers_Raw!A:A,Customers_Raw!E:E)</f>
        <v>Consumer</v>
      </c>
    </row>
    <row r="2407" spans="1:7">
      <c r="A2407" t="s">
        <v>3301</v>
      </c>
      <c r="B2407" t="s">
        <v>798</v>
      </c>
      <c r="C2407" s="19">
        <v>45761</v>
      </c>
      <c r="D2407" t="s">
        <v>909</v>
      </c>
      <c r="E2407" t="s">
        <v>885</v>
      </c>
      <c r="F2407" t="s">
        <v>890</v>
      </c>
      <c r="G2407" t="str">
        <f>_xlfn.XLOOKUP(Orders_Raw!B2407,Customers_Raw!A:A,Customers_Raw!E:E)</f>
        <v>Consumer</v>
      </c>
    </row>
    <row r="2408" spans="1:7">
      <c r="A2408" t="s">
        <v>3302</v>
      </c>
      <c r="B2408" t="s">
        <v>337</v>
      </c>
      <c r="C2408" s="19">
        <v>45894</v>
      </c>
      <c r="D2408" t="s">
        <v>892</v>
      </c>
      <c r="E2408" t="s">
        <v>893</v>
      </c>
      <c r="F2408" t="s">
        <v>888</v>
      </c>
      <c r="G2408" t="str">
        <f>_xlfn.XLOOKUP(Orders_Raw!B2408,Customers_Raw!A:A,Customers_Raw!E:E)</f>
        <v>Small Business</v>
      </c>
    </row>
    <row r="2409" spans="1:7">
      <c r="A2409" t="s">
        <v>3303</v>
      </c>
      <c r="B2409" t="s">
        <v>764</v>
      </c>
      <c r="C2409" s="19">
        <v>45812</v>
      </c>
      <c r="D2409" t="s">
        <v>892</v>
      </c>
      <c r="E2409" t="s">
        <v>895</v>
      </c>
      <c r="F2409" t="s">
        <v>897</v>
      </c>
      <c r="G2409" t="str">
        <f>_xlfn.XLOOKUP(Orders_Raw!B2409,Customers_Raw!A:A,Customers_Raw!E:E)</f>
        <v>Consumer</v>
      </c>
    </row>
    <row r="2410" spans="1:7">
      <c r="A2410" t="s">
        <v>3304</v>
      </c>
      <c r="B2410" t="s">
        <v>98</v>
      </c>
      <c r="C2410" s="19">
        <v>45914</v>
      </c>
      <c r="D2410" t="s">
        <v>892</v>
      </c>
      <c r="E2410" t="s">
        <v>895</v>
      </c>
      <c r="F2410" t="s">
        <v>897</v>
      </c>
      <c r="G2410" t="str">
        <f>_xlfn.XLOOKUP(Orders_Raw!B2410,Customers_Raw!A:A,Customers_Raw!E:E)</f>
        <v>Consumer</v>
      </c>
    </row>
    <row r="2411" spans="1:7">
      <c r="A2411" t="s">
        <v>3305</v>
      </c>
      <c r="B2411" t="s">
        <v>742</v>
      </c>
      <c r="C2411" s="19">
        <v>45892</v>
      </c>
      <c r="D2411" t="s">
        <v>892</v>
      </c>
      <c r="E2411" t="s">
        <v>893</v>
      </c>
      <c r="F2411" t="s">
        <v>886</v>
      </c>
      <c r="G2411" t="str">
        <f>_xlfn.XLOOKUP(Orders_Raw!B2411,Customers_Raw!A:A,Customers_Raw!E:E)</f>
        <v>Consumer</v>
      </c>
    </row>
    <row r="2412" spans="1:7">
      <c r="A2412" t="s">
        <v>3306</v>
      </c>
      <c r="B2412" t="s">
        <v>690</v>
      </c>
      <c r="C2412" s="19">
        <v>45946</v>
      </c>
      <c r="D2412" t="s">
        <v>884</v>
      </c>
      <c r="E2412" t="s">
        <v>885</v>
      </c>
      <c r="F2412" t="s">
        <v>888</v>
      </c>
      <c r="G2412" t="str">
        <f>_xlfn.XLOOKUP(Orders_Raw!B2412,Customers_Raw!A:A,Customers_Raw!E:E)</f>
        <v>Consumer</v>
      </c>
    </row>
    <row r="2413" spans="1:7">
      <c r="A2413" t="s">
        <v>3307</v>
      </c>
      <c r="B2413" t="s">
        <v>643</v>
      </c>
      <c r="C2413" s="19">
        <v>45697</v>
      </c>
      <c r="D2413" t="s">
        <v>892</v>
      </c>
      <c r="E2413" t="s">
        <v>895</v>
      </c>
      <c r="F2413" t="s">
        <v>890</v>
      </c>
      <c r="G2413" t="str">
        <f>_xlfn.XLOOKUP(Orders_Raw!B2413,Customers_Raw!A:A,Customers_Raw!E:E)</f>
        <v>Corporate</v>
      </c>
    </row>
    <row r="2414" spans="1:7">
      <c r="A2414" t="s">
        <v>3308</v>
      </c>
      <c r="B2414" t="s">
        <v>817</v>
      </c>
      <c r="C2414" s="19">
        <v>45945</v>
      </c>
      <c r="D2414" t="s">
        <v>892</v>
      </c>
      <c r="E2414" t="s">
        <v>893</v>
      </c>
      <c r="F2414" t="s">
        <v>902</v>
      </c>
      <c r="G2414" t="str">
        <f>_xlfn.XLOOKUP(Orders_Raw!B2414,Customers_Raw!A:A,Customers_Raw!E:E)</f>
        <v>Consumer</v>
      </c>
    </row>
    <row r="2415" spans="1:7">
      <c r="A2415" t="s">
        <v>3309</v>
      </c>
      <c r="B2415" t="s">
        <v>569</v>
      </c>
      <c r="C2415" s="19">
        <v>45854</v>
      </c>
      <c r="D2415" t="s">
        <v>892</v>
      </c>
      <c r="E2415" t="s">
        <v>885</v>
      </c>
      <c r="F2415" t="s">
        <v>890</v>
      </c>
      <c r="G2415" t="str">
        <f>_xlfn.XLOOKUP(Orders_Raw!B2415,Customers_Raw!A:A,Customers_Raw!E:E)</f>
        <v>Small Business</v>
      </c>
    </row>
    <row r="2416" spans="1:7">
      <c r="A2416" t="s">
        <v>3310</v>
      </c>
      <c r="B2416" t="s">
        <v>104</v>
      </c>
      <c r="C2416" s="19">
        <v>45930</v>
      </c>
      <c r="D2416" t="s">
        <v>892</v>
      </c>
      <c r="E2416" t="s">
        <v>895</v>
      </c>
      <c r="F2416" t="s">
        <v>890</v>
      </c>
      <c r="G2416" t="str">
        <f>_xlfn.XLOOKUP(Orders_Raw!B2416,Customers_Raw!A:A,Customers_Raw!E:E)</f>
        <v>Consumer</v>
      </c>
    </row>
    <row r="2417" spans="1:7">
      <c r="A2417" t="s">
        <v>3311</v>
      </c>
      <c r="B2417" t="s">
        <v>59</v>
      </c>
      <c r="C2417" s="19">
        <v>45921</v>
      </c>
      <c r="D2417" t="s">
        <v>892</v>
      </c>
      <c r="E2417" t="s">
        <v>885</v>
      </c>
      <c r="F2417" t="s">
        <v>888</v>
      </c>
      <c r="G2417" t="str">
        <f>_xlfn.XLOOKUP(Orders_Raw!B2417,Customers_Raw!A:A,Customers_Raw!E:E)</f>
        <v>Consumer</v>
      </c>
    </row>
    <row r="2418" spans="1:7">
      <c r="A2418" t="s">
        <v>3312</v>
      </c>
      <c r="B2418" t="s">
        <v>148</v>
      </c>
      <c r="C2418" s="19">
        <v>45714</v>
      </c>
      <c r="D2418" t="s">
        <v>892</v>
      </c>
      <c r="E2418" t="s">
        <v>885</v>
      </c>
      <c r="F2418" t="s">
        <v>886</v>
      </c>
      <c r="G2418" t="str">
        <f>_xlfn.XLOOKUP(Orders_Raw!B2418,Customers_Raw!A:A,Customers_Raw!E:E)</f>
        <v>Corporate</v>
      </c>
    </row>
    <row r="2419" spans="1:7">
      <c r="A2419" t="s">
        <v>3313</v>
      </c>
      <c r="B2419" t="s">
        <v>110</v>
      </c>
      <c r="C2419" s="19">
        <v>45955</v>
      </c>
      <c r="D2419" t="s">
        <v>892</v>
      </c>
      <c r="E2419" t="s">
        <v>895</v>
      </c>
      <c r="F2419" t="s">
        <v>886</v>
      </c>
      <c r="G2419" t="str">
        <f>_xlfn.XLOOKUP(Orders_Raw!B2419,Customers_Raw!A:A,Customers_Raw!E:E)</f>
        <v>Corporate</v>
      </c>
    </row>
    <row r="2420" spans="1:7">
      <c r="A2420" t="s">
        <v>3314</v>
      </c>
      <c r="B2420" t="s">
        <v>755</v>
      </c>
      <c r="C2420" s="19">
        <v>45755</v>
      </c>
      <c r="D2420" t="s">
        <v>884</v>
      </c>
      <c r="E2420" t="s">
        <v>893</v>
      </c>
      <c r="F2420" t="s">
        <v>902</v>
      </c>
      <c r="G2420" t="str">
        <f>_xlfn.XLOOKUP(Orders_Raw!B2420,Customers_Raw!A:A,Customers_Raw!E:E)</f>
        <v>Corporate</v>
      </c>
    </row>
    <row r="2421" spans="1:7">
      <c r="A2421" t="s">
        <v>3315</v>
      </c>
      <c r="B2421" t="s">
        <v>823</v>
      </c>
      <c r="C2421" s="19">
        <v>45794</v>
      </c>
      <c r="D2421" t="s">
        <v>892</v>
      </c>
      <c r="E2421" t="s">
        <v>885</v>
      </c>
      <c r="F2421" t="s">
        <v>890</v>
      </c>
      <c r="G2421" t="str">
        <f>_xlfn.XLOOKUP(Orders_Raw!B2421,Customers_Raw!A:A,Customers_Raw!E:E)</f>
        <v>Corporate</v>
      </c>
    </row>
    <row r="2422" spans="1:7">
      <c r="A2422" t="s">
        <v>3316</v>
      </c>
      <c r="B2422" t="s">
        <v>492</v>
      </c>
      <c r="C2422" s="19">
        <v>45744</v>
      </c>
      <c r="D2422" t="s">
        <v>892</v>
      </c>
      <c r="E2422" t="s">
        <v>885</v>
      </c>
      <c r="F2422" t="s">
        <v>888</v>
      </c>
      <c r="G2422" t="str">
        <f>_xlfn.XLOOKUP(Orders_Raw!B2422,Customers_Raw!A:A,Customers_Raw!E:E)</f>
        <v>Corporate</v>
      </c>
    </row>
    <row r="2423" spans="1:7">
      <c r="A2423" t="s">
        <v>3317</v>
      </c>
      <c r="B2423" t="s">
        <v>32</v>
      </c>
      <c r="C2423" s="19">
        <v>45899</v>
      </c>
      <c r="D2423" t="s">
        <v>892</v>
      </c>
      <c r="E2423" t="s">
        <v>893</v>
      </c>
      <c r="F2423" t="s">
        <v>890</v>
      </c>
      <c r="G2423" t="str">
        <f>_xlfn.XLOOKUP(Orders_Raw!B2423,Customers_Raw!A:A,Customers_Raw!E:E)</f>
        <v>Small Business</v>
      </c>
    </row>
    <row r="2424" spans="1:7">
      <c r="A2424" t="s">
        <v>3318</v>
      </c>
      <c r="B2424" t="s">
        <v>813</v>
      </c>
      <c r="C2424" s="19">
        <v>45856</v>
      </c>
      <c r="D2424" t="s">
        <v>892</v>
      </c>
      <c r="E2424" t="s">
        <v>885</v>
      </c>
      <c r="F2424" t="s">
        <v>902</v>
      </c>
      <c r="G2424" t="str">
        <f>_xlfn.XLOOKUP(Orders_Raw!B2424,Customers_Raw!A:A,Customers_Raw!E:E)</f>
        <v>Corporate</v>
      </c>
    </row>
    <row r="2425" spans="1:7">
      <c r="A2425" t="s">
        <v>3319</v>
      </c>
      <c r="B2425" t="s">
        <v>471</v>
      </c>
      <c r="C2425" s="19">
        <v>45967</v>
      </c>
      <c r="D2425" t="s">
        <v>892</v>
      </c>
      <c r="E2425" t="s">
        <v>885</v>
      </c>
      <c r="F2425" t="s">
        <v>888</v>
      </c>
      <c r="G2425" t="str">
        <f>_xlfn.XLOOKUP(Orders_Raw!B2425,Customers_Raw!A:A,Customers_Raw!E:E)</f>
        <v>Corporate</v>
      </c>
    </row>
    <row r="2426" spans="1:7">
      <c r="A2426" t="s">
        <v>3320</v>
      </c>
      <c r="B2426" t="s">
        <v>877</v>
      </c>
      <c r="C2426" s="19">
        <v>45741</v>
      </c>
      <c r="D2426" t="s">
        <v>892</v>
      </c>
      <c r="E2426" t="s">
        <v>893</v>
      </c>
      <c r="F2426" t="s">
        <v>890</v>
      </c>
      <c r="G2426" t="str">
        <f>_xlfn.XLOOKUP(Orders_Raw!B2426,Customers_Raw!A:A,Customers_Raw!E:E)</f>
        <v>Consumer</v>
      </c>
    </row>
    <row r="2427" spans="1:7">
      <c r="A2427" t="s">
        <v>3321</v>
      </c>
      <c r="B2427" t="s">
        <v>615</v>
      </c>
      <c r="C2427" s="19">
        <v>45899</v>
      </c>
      <c r="D2427" t="s">
        <v>892</v>
      </c>
      <c r="E2427" t="s">
        <v>895</v>
      </c>
      <c r="F2427" t="s">
        <v>897</v>
      </c>
      <c r="G2427" t="str">
        <f>_xlfn.XLOOKUP(Orders_Raw!B2427,Customers_Raw!A:A,Customers_Raw!E:E)</f>
        <v>Small Business</v>
      </c>
    </row>
    <row r="2428" spans="1:7">
      <c r="A2428" t="s">
        <v>3322</v>
      </c>
      <c r="B2428" t="s">
        <v>548</v>
      </c>
      <c r="C2428" s="19">
        <v>45938</v>
      </c>
      <c r="D2428" t="s">
        <v>909</v>
      </c>
      <c r="E2428" t="s">
        <v>893</v>
      </c>
      <c r="F2428" t="s">
        <v>888</v>
      </c>
      <c r="G2428" t="str">
        <f>_xlfn.XLOOKUP(Orders_Raw!B2428,Customers_Raw!A:A,Customers_Raw!E:E)</f>
        <v>Consumer</v>
      </c>
    </row>
    <row r="2429" spans="1:7">
      <c r="A2429" t="s">
        <v>3323</v>
      </c>
      <c r="B2429" t="s">
        <v>739</v>
      </c>
      <c r="C2429" s="19">
        <v>45980</v>
      </c>
      <c r="D2429" t="s">
        <v>884</v>
      </c>
      <c r="E2429" t="s">
        <v>893</v>
      </c>
      <c r="F2429" t="s">
        <v>888</v>
      </c>
      <c r="G2429" t="str">
        <f>_xlfn.XLOOKUP(Orders_Raw!B2429,Customers_Raw!A:A,Customers_Raw!E:E)</f>
        <v>Consumer</v>
      </c>
    </row>
    <row r="2430" spans="1:7">
      <c r="A2430" t="s">
        <v>3324</v>
      </c>
      <c r="B2430" t="s">
        <v>45</v>
      </c>
      <c r="C2430" s="19">
        <v>45909</v>
      </c>
      <c r="D2430" t="s">
        <v>892</v>
      </c>
      <c r="E2430" t="s">
        <v>893</v>
      </c>
      <c r="F2430" t="s">
        <v>902</v>
      </c>
      <c r="G2430" t="str">
        <f>_xlfn.XLOOKUP(Orders_Raw!B2430,Customers_Raw!A:A,Customers_Raw!E:E)</f>
        <v>Consumer</v>
      </c>
    </row>
    <row r="2431" spans="1:7">
      <c r="A2431" t="s">
        <v>3325</v>
      </c>
      <c r="B2431" t="s">
        <v>784</v>
      </c>
      <c r="C2431" s="19">
        <v>45847</v>
      </c>
      <c r="D2431" t="s">
        <v>892</v>
      </c>
      <c r="E2431" t="s">
        <v>893</v>
      </c>
      <c r="F2431" t="s">
        <v>890</v>
      </c>
      <c r="G2431" t="str">
        <f>_xlfn.XLOOKUP(Orders_Raw!B2431,Customers_Raw!A:A,Customers_Raw!E:E)</f>
        <v>Consumer</v>
      </c>
    </row>
    <row r="2432" spans="1:7">
      <c r="A2432" t="s">
        <v>3326</v>
      </c>
      <c r="B2432" t="s">
        <v>352</v>
      </c>
      <c r="C2432" s="19">
        <v>45809</v>
      </c>
      <c r="D2432" t="s">
        <v>892</v>
      </c>
      <c r="E2432" t="s">
        <v>885</v>
      </c>
      <c r="F2432" t="s">
        <v>890</v>
      </c>
      <c r="G2432" t="str">
        <f>_xlfn.XLOOKUP(Orders_Raw!B2432,Customers_Raw!A:A,Customers_Raw!E:E)</f>
        <v>Consumer</v>
      </c>
    </row>
    <row r="2433" spans="1:7">
      <c r="A2433" t="s">
        <v>3327</v>
      </c>
      <c r="B2433" t="s">
        <v>317</v>
      </c>
      <c r="C2433" s="19">
        <v>45959</v>
      </c>
      <c r="D2433" t="s">
        <v>892</v>
      </c>
      <c r="E2433" t="s">
        <v>895</v>
      </c>
      <c r="F2433" t="s">
        <v>890</v>
      </c>
      <c r="G2433" t="str">
        <f>_xlfn.XLOOKUP(Orders_Raw!B2433,Customers_Raw!A:A,Customers_Raw!E:E)</f>
        <v>Consumer</v>
      </c>
    </row>
    <row r="2434" spans="1:7">
      <c r="A2434" t="s">
        <v>3328</v>
      </c>
      <c r="B2434" t="s">
        <v>790</v>
      </c>
      <c r="C2434" s="19">
        <v>45935</v>
      </c>
      <c r="D2434" t="s">
        <v>892</v>
      </c>
      <c r="E2434" t="s">
        <v>885</v>
      </c>
      <c r="F2434" t="s">
        <v>888</v>
      </c>
      <c r="G2434" t="str">
        <f>_xlfn.XLOOKUP(Orders_Raw!B2434,Customers_Raw!A:A,Customers_Raw!E:E)</f>
        <v>Small Business</v>
      </c>
    </row>
    <row r="2435" spans="1:7">
      <c r="A2435" t="s">
        <v>3329</v>
      </c>
      <c r="B2435" t="s">
        <v>267</v>
      </c>
      <c r="C2435" s="19">
        <v>45796</v>
      </c>
      <c r="D2435" t="s">
        <v>892</v>
      </c>
      <c r="E2435" t="s">
        <v>885</v>
      </c>
      <c r="F2435" t="s">
        <v>890</v>
      </c>
      <c r="G2435" t="str">
        <f>_xlfn.XLOOKUP(Orders_Raw!B2435,Customers_Raw!A:A,Customers_Raw!E:E)</f>
        <v>Corporate</v>
      </c>
    </row>
    <row r="2436" spans="1:7">
      <c r="A2436" t="s">
        <v>3330</v>
      </c>
      <c r="B2436" t="s">
        <v>296</v>
      </c>
      <c r="C2436" s="19">
        <v>45833</v>
      </c>
      <c r="D2436" t="s">
        <v>892</v>
      </c>
      <c r="E2436" t="s">
        <v>885</v>
      </c>
      <c r="F2436" t="s">
        <v>897</v>
      </c>
      <c r="G2436" t="str">
        <f>_xlfn.XLOOKUP(Orders_Raw!B2436,Customers_Raw!A:A,Customers_Raw!E:E)</f>
        <v>Corporate</v>
      </c>
    </row>
    <row r="2437" spans="1:7">
      <c r="A2437" t="s">
        <v>3331</v>
      </c>
      <c r="B2437" t="s">
        <v>624</v>
      </c>
      <c r="C2437" s="19">
        <v>45665</v>
      </c>
      <c r="D2437" t="s">
        <v>892</v>
      </c>
      <c r="E2437" t="s">
        <v>893</v>
      </c>
      <c r="F2437" t="s">
        <v>890</v>
      </c>
      <c r="G2437" t="str">
        <f>_xlfn.XLOOKUP(Orders_Raw!B2437,Customers_Raw!A:A,Customers_Raw!E:E)</f>
        <v>Consumer</v>
      </c>
    </row>
    <row r="2438" spans="1:7">
      <c r="A2438" t="s">
        <v>3332</v>
      </c>
      <c r="B2438" t="s">
        <v>380</v>
      </c>
      <c r="C2438" s="19">
        <v>45952</v>
      </c>
      <c r="D2438" t="s">
        <v>892</v>
      </c>
      <c r="E2438" t="s">
        <v>885</v>
      </c>
      <c r="F2438" t="s">
        <v>902</v>
      </c>
      <c r="G2438" t="str">
        <f>_xlfn.XLOOKUP(Orders_Raw!B2438,Customers_Raw!A:A,Customers_Raw!E:E)</f>
        <v>Consumer</v>
      </c>
    </row>
    <row r="2439" spans="1:7">
      <c r="A2439" t="s">
        <v>3333</v>
      </c>
      <c r="B2439" t="s">
        <v>469</v>
      </c>
      <c r="C2439" s="19">
        <v>45892</v>
      </c>
      <c r="D2439" t="s">
        <v>884</v>
      </c>
      <c r="E2439" t="s">
        <v>885</v>
      </c>
      <c r="F2439" t="s">
        <v>890</v>
      </c>
      <c r="G2439" t="str">
        <f>_xlfn.XLOOKUP(Orders_Raw!B2439,Customers_Raw!A:A,Customers_Raw!E:E)</f>
        <v>Corporate</v>
      </c>
    </row>
    <row r="2440" spans="1:7">
      <c r="A2440" t="s">
        <v>3334</v>
      </c>
      <c r="B2440" t="s">
        <v>277</v>
      </c>
      <c r="C2440" s="19">
        <v>45820</v>
      </c>
      <c r="D2440" t="s">
        <v>892</v>
      </c>
      <c r="E2440" t="s">
        <v>893</v>
      </c>
      <c r="F2440" t="s">
        <v>890</v>
      </c>
      <c r="G2440" t="str">
        <f>_xlfn.XLOOKUP(Orders_Raw!B2440,Customers_Raw!A:A,Customers_Raw!E:E)</f>
        <v>Consumer</v>
      </c>
    </row>
    <row r="2441" spans="1:7">
      <c r="A2441" t="s">
        <v>3335</v>
      </c>
      <c r="B2441" t="s">
        <v>146</v>
      </c>
      <c r="C2441" s="19">
        <v>45706</v>
      </c>
      <c r="D2441" t="s">
        <v>892</v>
      </c>
      <c r="E2441" t="s">
        <v>895</v>
      </c>
      <c r="F2441" t="s">
        <v>890</v>
      </c>
      <c r="G2441" t="str">
        <f>_xlfn.XLOOKUP(Orders_Raw!B2441,Customers_Raw!A:A,Customers_Raw!E:E)</f>
        <v>Small Business</v>
      </c>
    </row>
    <row r="2442" spans="1:7">
      <c r="A2442" t="s">
        <v>3336</v>
      </c>
      <c r="B2442" t="s">
        <v>436</v>
      </c>
      <c r="C2442" s="19">
        <v>45959</v>
      </c>
      <c r="D2442" t="s">
        <v>892</v>
      </c>
      <c r="E2442" t="s">
        <v>893</v>
      </c>
      <c r="F2442" t="s">
        <v>886</v>
      </c>
      <c r="G2442" t="str">
        <f>_xlfn.XLOOKUP(Orders_Raw!B2442,Customers_Raw!A:A,Customers_Raw!E:E)</f>
        <v>Consumer</v>
      </c>
    </row>
    <row r="2443" spans="1:7">
      <c r="A2443" t="s">
        <v>3337</v>
      </c>
      <c r="B2443" t="s">
        <v>452</v>
      </c>
      <c r="C2443" s="19">
        <v>45695</v>
      </c>
      <c r="D2443" t="s">
        <v>892</v>
      </c>
      <c r="E2443" t="s">
        <v>885</v>
      </c>
      <c r="F2443" t="s">
        <v>888</v>
      </c>
      <c r="G2443" t="str">
        <f>_xlfn.XLOOKUP(Orders_Raw!B2443,Customers_Raw!A:A,Customers_Raw!E:E)</f>
        <v>Consumer</v>
      </c>
    </row>
    <row r="2444" spans="1:7">
      <c r="A2444" t="s">
        <v>3338</v>
      </c>
      <c r="B2444" t="s">
        <v>164</v>
      </c>
      <c r="C2444" s="19">
        <v>45793</v>
      </c>
      <c r="D2444" t="s">
        <v>892</v>
      </c>
      <c r="E2444" t="s">
        <v>885</v>
      </c>
      <c r="F2444" t="s">
        <v>886</v>
      </c>
      <c r="G2444" t="str">
        <f>_xlfn.XLOOKUP(Orders_Raw!B2444,Customers_Raw!A:A,Customers_Raw!E:E)</f>
        <v>Consumer</v>
      </c>
    </row>
    <row r="2445" spans="1:7">
      <c r="A2445" t="s">
        <v>3339</v>
      </c>
      <c r="B2445" t="s">
        <v>795</v>
      </c>
      <c r="C2445" s="19">
        <v>45967</v>
      </c>
      <c r="D2445" t="s">
        <v>892</v>
      </c>
      <c r="E2445" t="s">
        <v>893</v>
      </c>
      <c r="F2445" t="s">
        <v>886</v>
      </c>
      <c r="G2445" t="str">
        <f>_xlfn.XLOOKUP(Orders_Raw!B2445,Customers_Raw!A:A,Customers_Raw!E:E)</f>
        <v>Consumer</v>
      </c>
    </row>
    <row r="2446" spans="1:7">
      <c r="A2446" t="s">
        <v>3340</v>
      </c>
      <c r="B2446" t="s">
        <v>550</v>
      </c>
      <c r="C2446" s="19">
        <v>45876</v>
      </c>
      <c r="D2446" t="s">
        <v>892</v>
      </c>
      <c r="E2446" t="s">
        <v>885</v>
      </c>
      <c r="F2446" t="s">
        <v>902</v>
      </c>
      <c r="G2446" t="str">
        <f>_xlfn.XLOOKUP(Orders_Raw!B2446,Customers_Raw!A:A,Customers_Raw!E:E)</f>
        <v>Corporate</v>
      </c>
    </row>
    <row r="2447" spans="1:7">
      <c r="A2447" t="s">
        <v>3341</v>
      </c>
      <c r="B2447" t="s">
        <v>349</v>
      </c>
      <c r="C2447" s="19">
        <v>46005</v>
      </c>
      <c r="D2447" t="s">
        <v>892</v>
      </c>
      <c r="E2447" t="s">
        <v>893</v>
      </c>
      <c r="F2447" t="s">
        <v>886</v>
      </c>
      <c r="G2447" t="str">
        <f>_xlfn.XLOOKUP(Orders_Raw!B2447,Customers_Raw!A:A,Customers_Raw!E:E)</f>
        <v>Consumer</v>
      </c>
    </row>
    <row r="2448" spans="1:7">
      <c r="A2448" t="s">
        <v>3342</v>
      </c>
      <c r="B2448" t="s">
        <v>194</v>
      </c>
      <c r="C2448" s="19">
        <v>45953</v>
      </c>
      <c r="D2448" t="s">
        <v>892</v>
      </c>
      <c r="E2448" t="s">
        <v>885</v>
      </c>
      <c r="F2448" t="s">
        <v>890</v>
      </c>
      <c r="G2448" t="str">
        <f>_xlfn.XLOOKUP(Orders_Raw!B2448,Customers_Raw!A:A,Customers_Raw!E:E)</f>
        <v>Consumer</v>
      </c>
    </row>
    <row r="2449" spans="1:7">
      <c r="A2449" t="s">
        <v>3343</v>
      </c>
      <c r="B2449" t="s">
        <v>27</v>
      </c>
      <c r="C2449" s="19">
        <v>45691</v>
      </c>
      <c r="D2449" t="s">
        <v>899</v>
      </c>
      <c r="E2449" t="s">
        <v>895</v>
      </c>
      <c r="F2449" t="s">
        <v>886</v>
      </c>
      <c r="G2449" t="str">
        <f>_xlfn.XLOOKUP(Orders_Raw!B2449,Customers_Raw!A:A,Customers_Raw!E:E)</f>
        <v>Consumer</v>
      </c>
    </row>
    <row r="2450" spans="1:7">
      <c r="A2450" t="s">
        <v>3344</v>
      </c>
      <c r="B2450" t="s">
        <v>144</v>
      </c>
      <c r="C2450" s="19">
        <v>46009</v>
      </c>
      <c r="D2450" t="s">
        <v>892</v>
      </c>
      <c r="E2450" t="s">
        <v>893</v>
      </c>
      <c r="F2450" t="s">
        <v>902</v>
      </c>
      <c r="G2450" t="str">
        <f>_xlfn.XLOOKUP(Orders_Raw!B2450,Customers_Raw!A:A,Customers_Raw!E:E)</f>
        <v>Corporate</v>
      </c>
    </row>
    <row r="2451" spans="1:7">
      <c r="A2451" t="s">
        <v>3345</v>
      </c>
      <c r="B2451" t="s">
        <v>761</v>
      </c>
      <c r="C2451" s="19">
        <v>45736</v>
      </c>
      <c r="D2451" t="s">
        <v>892</v>
      </c>
      <c r="E2451" t="s">
        <v>885</v>
      </c>
      <c r="F2451" t="s">
        <v>902</v>
      </c>
      <c r="G2451" t="str">
        <f>_xlfn.XLOOKUP(Orders_Raw!B2451,Customers_Raw!A:A,Customers_Raw!E:E)</f>
        <v>Small Business</v>
      </c>
    </row>
    <row r="2452" spans="1:7">
      <c r="A2452" t="s">
        <v>3346</v>
      </c>
      <c r="B2452" t="s">
        <v>352</v>
      </c>
      <c r="C2452" s="19">
        <v>45893</v>
      </c>
      <c r="D2452" t="s">
        <v>892</v>
      </c>
      <c r="E2452" t="s">
        <v>895</v>
      </c>
      <c r="F2452" t="s">
        <v>890</v>
      </c>
      <c r="G2452" t="str">
        <f>_xlfn.XLOOKUP(Orders_Raw!B2452,Customers_Raw!A:A,Customers_Raw!E:E)</f>
        <v>Consumer</v>
      </c>
    </row>
    <row r="2453" spans="1:7">
      <c r="A2453" t="s">
        <v>3347</v>
      </c>
      <c r="B2453" t="s">
        <v>595</v>
      </c>
      <c r="C2453" s="19">
        <v>45930</v>
      </c>
      <c r="D2453" t="s">
        <v>892</v>
      </c>
      <c r="E2453" t="s">
        <v>885</v>
      </c>
      <c r="F2453" t="s">
        <v>897</v>
      </c>
      <c r="G2453" t="str">
        <f>_xlfn.XLOOKUP(Orders_Raw!B2453,Customers_Raw!A:A,Customers_Raw!E:E)</f>
        <v>Corporate</v>
      </c>
    </row>
    <row r="2454" spans="1:7">
      <c r="A2454" t="s">
        <v>3348</v>
      </c>
      <c r="B2454" t="s">
        <v>790</v>
      </c>
      <c r="C2454" s="19">
        <v>45818</v>
      </c>
      <c r="D2454" t="s">
        <v>892</v>
      </c>
      <c r="E2454" t="s">
        <v>885</v>
      </c>
      <c r="F2454" t="s">
        <v>890</v>
      </c>
      <c r="G2454" t="str">
        <f>_xlfn.XLOOKUP(Orders_Raw!B2454,Customers_Raw!A:A,Customers_Raw!E:E)</f>
        <v>Small Business</v>
      </c>
    </row>
    <row r="2455" spans="1:7">
      <c r="A2455" t="s">
        <v>3349</v>
      </c>
      <c r="B2455" t="s">
        <v>232</v>
      </c>
      <c r="C2455" s="19">
        <v>45832</v>
      </c>
      <c r="D2455" t="s">
        <v>892</v>
      </c>
      <c r="E2455" t="s">
        <v>895</v>
      </c>
      <c r="F2455" t="s">
        <v>890</v>
      </c>
      <c r="G2455" t="str">
        <f>_xlfn.XLOOKUP(Orders_Raw!B2455,Customers_Raw!A:A,Customers_Raw!E:E)</f>
        <v>Consumer</v>
      </c>
    </row>
    <row r="2456" spans="1:7">
      <c r="A2456" t="s">
        <v>3350</v>
      </c>
      <c r="B2456" t="s">
        <v>460</v>
      </c>
      <c r="C2456" s="19">
        <v>45965</v>
      </c>
      <c r="D2456" t="s">
        <v>892</v>
      </c>
      <c r="E2456" t="s">
        <v>885</v>
      </c>
      <c r="F2456" t="s">
        <v>886</v>
      </c>
      <c r="G2456" t="str">
        <f>_xlfn.XLOOKUP(Orders_Raw!B2456,Customers_Raw!A:A,Customers_Raw!E:E)</f>
        <v>Consumer</v>
      </c>
    </row>
    <row r="2457" spans="1:7">
      <c r="A2457" t="s">
        <v>3351</v>
      </c>
      <c r="B2457" t="s">
        <v>746</v>
      </c>
      <c r="C2457" s="19">
        <v>45878</v>
      </c>
      <c r="D2457" t="s">
        <v>892</v>
      </c>
      <c r="E2457" t="s">
        <v>885</v>
      </c>
      <c r="F2457" t="s">
        <v>902</v>
      </c>
      <c r="G2457" t="str">
        <f>_xlfn.XLOOKUP(Orders_Raw!B2457,Customers_Raw!A:A,Customers_Raw!E:E)</f>
        <v>Small Business</v>
      </c>
    </row>
    <row r="2458" spans="1:7">
      <c r="A2458" t="s">
        <v>3352</v>
      </c>
      <c r="B2458" t="s">
        <v>775</v>
      </c>
      <c r="C2458" s="19">
        <v>45666</v>
      </c>
      <c r="D2458" t="s">
        <v>892</v>
      </c>
      <c r="E2458" t="s">
        <v>885</v>
      </c>
      <c r="F2458" t="s">
        <v>897</v>
      </c>
      <c r="G2458" t="str">
        <f>_xlfn.XLOOKUP(Orders_Raw!B2458,Customers_Raw!A:A,Customers_Raw!E:E)</f>
        <v>Corporate</v>
      </c>
    </row>
    <row r="2459" spans="1:7">
      <c r="A2459" t="s">
        <v>3353</v>
      </c>
      <c r="B2459" t="s">
        <v>507</v>
      </c>
      <c r="C2459" s="19">
        <v>45946</v>
      </c>
      <c r="D2459" t="s">
        <v>892</v>
      </c>
      <c r="E2459" t="s">
        <v>885</v>
      </c>
      <c r="F2459" t="s">
        <v>902</v>
      </c>
      <c r="G2459" t="str">
        <f>_xlfn.XLOOKUP(Orders_Raw!B2459,Customers_Raw!A:A,Customers_Raw!E:E)</f>
        <v>Consumer</v>
      </c>
    </row>
    <row r="2460" spans="1:7">
      <c r="A2460" t="s">
        <v>3354</v>
      </c>
      <c r="B2460" t="s">
        <v>312</v>
      </c>
      <c r="C2460" s="19">
        <v>45770</v>
      </c>
      <c r="D2460" t="s">
        <v>892</v>
      </c>
      <c r="E2460" t="s">
        <v>885</v>
      </c>
      <c r="F2460" t="s">
        <v>890</v>
      </c>
      <c r="G2460" t="str">
        <f>_xlfn.XLOOKUP(Orders_Raw!B2460,Customers_Raw!A:A,Customers_Raw!E:E)</f>
        <v>Consumer</v>
      </c>
    </row>
    <row r="2461" spans="1:7">
      <c r="A2461" t="s">
        <v>3355</v>
      </c>
      <c r="B2461" t="s">
        <v>607</v>
      </c>
      <c r="C2461" s="19">
        <v>45862</v>
      </c>
      <c r="D2461" t="s">
        <v>892</v>
      </c>
      <c r="E2461" t="s">
        <v>893</v>
      </c>
      <c r="F2461" t="s">
        <v>890</v>
      </c>
      <c r="G2461" t="str">
        <f>_xlfn.XLOOKUP(Orders_Raw!B2461,Customers_Raw!A:A,Customers_Raw!E:E)</f>
        <v>Consumer</v>
      </c>
    </row>
    <row r="2462" spans="1:7">
      <c r="A2462" t="s">
        <v>3356</v>
      </c>
      <c r="B2462" t="s">
        <v>462</v>
      </c>
      <c r="C2462" s="19">
        <v>45843</v>
      </c>
      <c r="D2462" t="s">
        <v>892</v>
      </c>
      <c r="E2462" t="s">
        <v>893</v>
      </c>
      <c r="F2462" t="s">
        <v>897</v>
      </c>
      <c r="G2462" t="str">
        <f>_xlfn.XLOOKUP(Orders_Raw!B2462,Customers_Raw!A:A,Customers_Raw!E:E)</f>
        <v>Consumer</v>
      </c>
    </row>
    <row r="2463" spans="1:7">
      <c r="A2463" t="s">
        <v>3357</v>
      </c>
      <c r="B2463" t="s">
        <v>821</v>
      </c>
      <c r="C2463" s="19">
        <v>45998</v>
      </c>
      <c r="D2463" t="s">
        <v>892</v>
      </c>
      <c r="E2463" t="s">
        <v>885</v>
      </c>
      <c r="F2463" t="s">
        <v>888</v>
      </c>
      <c r="G2463" t="str">
        <f>_xlfn.XLOOKUP(Orders_Raw!B2463,Customers_Raw!A:A,Customers_Raw!E:E)</f>
        <v>Corporate</v>
      </c>
    </row>
    <row r="2464" spans="1:7">
      <c r="A2464" t="s">
        <v>3358</v>
      </c>
      <c r="B2464" t="s">
        <v>155</v>
      </c>
      <c r="C2464" s="19">
        <v>45854</v>
      </c>
      <c r="D2464" t="s">
        <v>892</v>
      </c>
      <c r="E2464" t="s">
        <v>885</v>
      </c>
      <c r="F2464" t="s">
        <v>902</v>
      </c>
      <c r="G2464" t="str">
        <f>_xlfn.XLOOKUP(Orders_Raw!B2464,Customers_Raw!A:A,Customers_Raw!E:E)</f>
        <v>Consumer</v>
      </c>
    </row>
    <row r="2465" spans="1:7">
      <c r="A2465" t="s">
        <v>3359</v>
      </c>
      <c r="B2465" t="s">
        <v>774</v>
      </c>
      <c r="C2465" s="19">
        <v>45923</v>
      </c>
      <c r="D2465" t="s">
        <v>892</v>
      </c>
      <c r="E2465" t="s">
        <v>895</v>
      </c>
      <c r="F2465" t="s">
        <v>888</v>
      </c>
      <c r="G2465" t="str">
        <f>_xlfn.XLOOKUP(Orders_Raw!B2465,Customers_Raw!A:A,Customers_Raw!E:E)</f>
        <v>Consumer</v>
      </c>
    </row>
    <row r="2466" spans="1:7">
      <c r="A2466" t="s">
        <v>3360</v>
      </c>
      <c r="B2466" t="s">
        <v>153</v>
      </c>
      <c r="C2466" s="19">
        <v>45919</v>
      </c>
      <c r="D2466" t="s">
        <v>892</v>
      </c>
      <c r="E2466" t="s">
        <v>895</v>
      </c>
      <c r="F2466" t="s">
        <v>888</v>
      </c>
      <c r="G2466" t="str">
        <f>_xlfn.XLOOKUP(Orders_Raw!B2466,Customers_Raw!A:A,Customers_Raw!E:E)</f>
        <v>Consumer</v>
      </c>
    </row>
    <row r="2467" spans="1:7">
      <c r="A2467" t="s">
        <v>3361</v>
      </c>
      <c r="B2467" t="s">
        <v>521</v>
      </c>
      <c r="C2467" s="19">
        <v>45905</v>
      </c>
      <c r="D2467" t="s">
        <v>892</v>
      </c>
      <c r="E2467" t="s">
        <v>893</v>
      </c>
      <c r="F2467" t="s">
        <v>888</v>
      </c>
      <c r="G2467" t="str">
        <f>_xlfn.XLOOKUP(Orders_Raw!B2467,Customers_Raw!A:A,Customers_Raw!E:E)</f>
        <v>Consumer</v>
      </c>
    </row>
    <row r="2468" spans="1:7">
      <c r="A2468" t="s">
        <v>3362</v>
      </c>
      <c r="B2468" t="s">
        <v>365</v>
      </c>
      <c r="C2468" s="19">
        <v>45772</v>
      </c>
      <c r="D2468" t="s">
        <v>892</v>
      </c>
      <c r="E2468" t="s">
        <v>895</v>
      </c>
      <c r="F2468" t="s">
        <v>890</v>
      </c>
      <c r="G2468" t="str">
        <f>_xlfn.XLOOKUP(Orders_Raw!B2468,Customers_Raw!A:A,Customers_Raw!E:E)</f>
        <v>Consumer</v>
      </c>
    </row>
    <row r="2469" spans="1:7">
      <c r="A2469" t="s">
        <v>3363</v>
      </c>
      <c r="B2469" t="s">
        <v>256</v>
      </c>
      <c r="C2469" s="19">
        <v>45778</v>
      </c>
      <c r="D2469" t="s">
        <v>892</v>
      </c>
      <c r="E2469" t="s">
        <v>893</v>
      </c>
      <c r="F2469" t="s">
        <v>902</v>
      </c>
      <c r="G2469" t="str">
        <f>_xlfn.XLOOKUP(Orders_Raw!B2469,Customers_Raw!A:A,Customers_Raw!E:E)</f>
        <v>Corporate</v>
      </c>
    </row>
    <row r="2470" spans="1:7">
      <c r="A2470" t="s">
        <v>3364</v>
      </c>
      <c r="B2470" t="s">
        <v>846</v>
      </c>
      <c r="C2470" s="19">
        <v>45798</v>
      </c>
      <c r="D2470" t="s">
        <v>892</v>
      </c>
      <c r="E2470" t="s">
        <v>885</v>
      </c>
      <c r="F2470" t="s">
        <v>888</v>
      </c>
      <c r="G2470" t="str">
        <f>_xlfn.XLOOKUP(Orders_Raw!B2470,Customers_Raw!A:A,Customers_Raw!E:E)</f>
        <v>Consumer</v>
      </c>
    </row>
    <row r="2471" spans="1:7">
      <c r="A2471" t="s">
        <v>3365</v>
      </c>
      <c r="B2471" t="s">
        <v>748</v>
      </c>
      <c r="C2471" s="19">
        <v>45722</v>
      </c>
      <c r="D2471" t="s">
        <v>892</v>
      </c>
      <c r="E2471" t="s">
        <v>885</v>
      </c>
      <c r="F2471" t="s">
        <v>888</v>
      </c>
      <c r="G2471" t="str">
        <f>_xlfn.XLOOKUP(Orders_Raw!B2471,Customers_Raw!A:A,Customers_Raw!E:E)</f>
        <v>Consumer</v>
      </c>
    </row>
    <row r="2472" spans="1:7">
      <c r="A2472" t="s">
        <v>3366</v>
      </c>
      <c r="B2472" t="s">
        <v>291</v>
      </c>
      <c r="C2472" s="19">
        <v>45933</v>
      </c>
      <c r="D2472" t="s">
        <v>892</v>
      </c>
      <c r="E2472" t="s">
        <v>885</v>
      </c>
      <c r="F2472" t="s">
        <v>886</v>
      </c>
      <c r="G2472" t="str">
        <f>_xlfn.XLOOKUP(Orders_Raw!B2472,Customers_Raw!A:A,Customers_Raw!E:E)</f>
        <v>Consumer</v>
      </c>
    </row>
    <row r="2473" spans="1:7">
      <c r="A2473" t="s">
        <v>3367</v>
      </c>
      <c r="B2473" t="s">
        <v>375</v>
      </c>
      <c r="C2473" s="19">
        <v>45970</v>
      </c>
      <c r="D2473" t="s">
        <v>892</v>
      </c>
      <c r="E2473" t="s">
        <v>895</v>
      </c>
      <c r="F2473" t="s">
        <v>888</v>
      </c>
      <c r="G2473" t="str">
        <f>_xlfn.XLOOKUP(Orders_Raw!B2473,Customers_Raw!A:A,Customers_Raw!E:E)</f>
        <v>Consumer</v>
      </c>
    </row>
    <row r="2474" spans="1:7">
      <c r="A2474" t="s">
        <v>3368</v>
      </c>
      <c r="B2474" t="s">
        <v>332</v>
      </c>
      <c r="C2474" s="19">
        <v>45896</v>
      </c>
      <c r="D2474" t="s">
        <v>892</v>
      </c>
      <c r="E2474" t="s">
        <v>893</v>
      </c>
      <c r="F2474" t="s">
        <v>886</v>
      </c>
      <c r="G2474" t="str">
        <f>_xlfn.XLOOKUP(Orders_Raw!B2474,Customers_Raw!A:A,Customers_Raw!E:E)</f>
        <v>Consumer</v>
      </c>
    </row>
    <row r="2475" spans="1:7">
      <c r="A2475" t="s">
        <v>3369</v>
      </c>
      <c r="B2475" t="s">
        <v>361</v>
      </c>
      <c r="C2475" s="19">
        <v>45959</v>
      </c>
      <c r="D2475" t="s">
        <v>892</v>
      </c>
      <c r="E2475" t="s">
        <v>893</v>
      </c>
      <c r="F2475" t="s">
        <v>890</v>
      </c>
      <c r="G2475" t="str">
        <f>_xlfn.XLOOKUP(Orders_Raw!B2475,Customers_Raw!A:A,Customers_Raw!E:E)</f>
        <v>Corporate</v>
      </c>
    </row>
    <row r="2476" spans="1:7">
      <c r="A2476" t="s">
        <v>3370</v>
      </c>
      <c r="B2476" t="s">
        <v>183</v>
      </c>
      <c r="C2476" s="19">
        <v>45667</v>
      </c>
      <c r="D2476" t="s">
        <v>892</v>
      </c>
      <c r="E2476" t="s">
        <v>885</v>
      </c>
      <c r="F2476" t="s">
        <v>890</v>
      </c>
      <c r="G2476" t="str">
        <f>_xlfn.XLOOKUP(Orders_Raw!B2476,Customers_Raw!A:A,Customers_Raw!E:E)</f>
        <v>Consumer</v>
      </c>
    </row>
    <row r="2477" spans="1:7">
      <c r="A2477" t="s">
        <v>3371</v>
      </c>
      <c r="B2477" t="s">
        <v>684</v>
      </c>
      <c r="C2477" s="19">
        <v>45890</v>
      </c>
      <c r="D2477" t="s">
        <v>892</v>
      </c>
      <c r="E2477" t="s">
        <v>893</v>
      </c>
      <c r="F2477" t="s">
        <v>902</v>
      </c>
      <c r="G2477" t="str">
        <f>_xlfn.XLOOKUP(Orders_Raw!B2477,Customers_Raw!A:A,Customers_Raw!E:E)</f>
        <v>Small Business</v>
      </c>
    </row>
    <row r="2478" spans="1:7">
      <c r="A2478" t="s">
        <v>3372</v>
      </c>
      <c r="B2478" t="s">
        <v>339</v>
      </c>
      <c r="C2478" s="19">
        <v>45852</v>
      </c>
      <c r="D2478" t="s">
        <v>892</v>
      </c>
      <c r="E2478" t="s">
        <v>893</v>
      </c>
      <c r="F2478" t="s">
        <v>886</v>
      </c>
      <c r="G2478" t="str">
        <f>_xlfn.XLOOKUP(Orders_Raw!B2478,Customers_Raw!A:A,Customers_Raw!E:E)</f>
        <v>Small Business</v>
      </c>
    </row>
    <row r="2479" spans="1:7">
      <c r="A2479" t="s">
        <v>3373</v>
      </c>
      <c r="B2479" t="s">
        <v>380</v>
      </c>
      <c r="C2479" s="19">
        <v>45669</v>
      </c>
      <c r="D2479" t="s">
        <v>892</v>
      </c>
      <c r="E2479" t="s">
        <v>895</v>
      </c>
      <c r="F2479" t="s">
        <v>888</v>
      </c>
      <c r="G2479" t="str">
        <f>_xlfn.XLOOKUP(Orders_Raw!B2479,Customers_Raw!A:A,Customers_Raw!E:E)</f>
        <v>Consumer</v>
      </c>
    </row>
    <row r="2480" spans="1:7">
      <c r="A2480" t="s">
        <v>3374</v>
      </c>
      <c r="B2480" t="s">
        <v>757</v>
      </c>
      <c r="C2480" s="19">
        <v>45834</v>
      </c>
      <c r="D2480" t="s">
        <v>892</v>
      </c>
      <c r="E2480" t="s">
        <v>885</v>
      </c>
      <c r="F2480" t="s">
        <v>897</v>
      </c>
      <c r="G2480" t="str">
        <f>_xlfn.XLOOKUP(Orders_Raw!B2480,Customers_Raw!A:A,Customers_Raw!E:E)</f>
        <v>Consumer</v>
      </c>
    </row>
    <row r="2481" spans="1:7">
      <c r="A2481" t="s">
        <v>3375</v>
      </c>
      <c r="B2481" t="s">
        <v>256</v>
      </c>
      <c r="C2481" s="19">
        <v>45834</v>
      </c>
      <c r="D2481" t="s">
        <v>899</v>
      </c>
      <c r="E2481" t="s">
        <v>893</v>
      </c>
      <c r="F2481" t="s">
        <v>902</v>
      </c>
      <c r="G2481" t="str">
        <f>_xlfn.XLOOKUP(Orders_Raw!B2481,Customers_Raw!A:A,Customers_Raw!E:E)</f>
        <v>Corporate</v>
      </c>
    </row>
    <row r="2482" spans="1:7">
      <c r="A2482" t="s">
        <v>3376</v>
      </c>
      <c r="B2482" t="s">
        <v>39</v>
      </c>
      <c r="C2482" s="19">
        <v>45874</v>
      </c>
      <c r="D2482" t="s">
        <v>892</v>
      </c>
      <c r="E2482" t="s">
        <v>885</v>
      </c>
      <c r="F2482" t="s">
        <v>890</v>
      </c>
      <c r="G2482" t="str">
        <f>_xlfn.XLOOKUP(Orders_Raw!B2482,Customers_Raw!A:A,Customers_Raw!E:E)</f>
        <v>Consumer</v>
      </c>
    </row>
    <row r="2483" spans="1:7">
      <c r="A2483" t="s">
        <v>3377</v>
      </c>
      <c r="B2483" t="s">
        <v>213</v>
      </c>
      <c r="C2483" s="19">
        <v>45668</v>
      </c>
      <c r="D2483" t="s">
        <v>892</v>
      </c>
      <c r="E2483" t="s">
        <v>893</v>
      </c>
      <c r="F2483" t="s">
        <v>890</v>
      </c>
      <c r="G2483" t="str">
        <f>_xlfn.XLOOKUP(Orders_Raw!B2483,Customers_Raw!A:A,Customers_Raw!E:E)</f>
        <v>Consumer</v>
      </c>
    </row>
    <row r="2484" spans="1:7">
      <c r="A2484" t="s">
        <v>3378</v>
      </c>
      <c r="B2484" t="s">
        <v>606</v>
      </c>
      <c r="C2484" s="19">
        <v>45775</v>
      </c>
      <c r="D2484" t="s">
        <v>892</v>
      </c>
      <c r="E2484" t="s">
        <v>893</v>
      </c>
      <c r="F2484" t="s">
        <v>888</v>
      </c>
      <c r="G2484" t="str">
        <f>_xlfn.XLOOKUP(Orders_Raw!B2484,Customers_Raw!A:A,Customers_Raw!E:E)</f>
        <v>Consumer</v>
      </c>
    </row>
    <row r="2485" spans="1:7">
      <c r="A2485" t="s">
        <v>3379</v>
      </c>
      <c r="B2485" t="s">
        <v>858</v>
      </c>
      <c r="C2485" s="19">
        <v>45821</v>
      </c>
      <c r="D2485" t="s">
        <v>892</v>
      </c>
      <c r="E2485" t="s">
        <v>885</v>
      </c>
      <c r="F2485" t="s">
        <v>890</v>
      </c>
      <c r="G2485" t="str">
        <f>_xlfn.XLOOKUP(Orders_Raw!B2485,Customers_Raw!A:A,Customers_Raw!E:E)</f>
        <v>Consumer</v>
      </c>
    </row>
    <row r="2486" spans="1:7">
      <c r="A2486" t="s">
        <v>3380</v>
      </c>
      <c r="B2486" t="s">
        <v>201</v>
      </c>
      <c r="C2486" s="19">
        <v>45696</v>
      </c>
      <c r="D2486" t="s">
        <v>892</v>
      </c>
      <c r="E2486" t="s">
        <v>893</v>
      </c>
      <c r="F2486" t="s">
        <v>890</v>
      </c>
      <c r="G2486" t="str">
        <f>_xlfn.XLOOKUP(Orders_Raw!B2486,Customers_Raw!A:A,Customers_Raw!E:E)</f>
        <v>Corporate</v>
      </c>
    </row>
    <row r="2487" spans="1:7">
      <c r="A2487" t="s">
        <v>3381</v>
      </c>
      <c r="B2487" t="s">
        <v>871</v>
      </c>
      <c r="C2487" s="19">
        <v>45710</v>
      </c>
      <c r="D2487" t="s">
        <v>884</v>
      </c>
      <c r="E2487" t="s">
        <v>885</v>
      </c>
      <c r="F2487" t="s">
        <v>902</v>
      </c>
      <c r="G2487" t="str">
        <f>_xlfn.XLOOKUP(Orders_Raw!B2487,Customers_Raw!A:A,Customers_Raw!E:E)</f>
        <v>Consumer</v>
      </c>
    </row>
    <row r="2488" spans="1:7">
      <c r="A2488" t="s">
        <v>3382</v>
      </c>
      <c r="B2488" t="s">
        <v>864</v>
      </c>
      <c r="C2488" s="19">
        <v>45875</v>
      </c>
      <c r="D2488" t="s">
        <v>892</v>
      </c>
      <c r="E2488" t="s">
        <v>895</v>
      </c>
      <c r="F2488" t="s">
        <v>890</v>
      </c>
      <c r="G2488" t="str">
        <f>_xlfn.XLOOKUP(Orders_Raw!B2488,Customers_Raw!A:A,Customers_Raw!E:E)</f>
        <v>Corporate</v>
      </c>
    </row>
    <row r="2489" spans="1:7">
      <c r="A2489" t="s">
        <v>3383</v>
      </c>
      <c r="B2489" t="s">
        <v>354</v>
      </c>
      <c r="C2489" s="19">
        <v>45863</v>
      </c>
      <c r="D2489" t="s">
        <v>892</v>
      </c>
      <c r="E2489" t="s">
        <v>885</v>
      </c>
      <c r="F2489" t="s">
        <v>886</v>
      </c>
      <c r="G2489" t="str">
        <f>_xlfn.XLOOKUP(Orders_Raw!B2489,Customers_Raw!A:A,Customers_Raw!E:E)</f>
        <v>Consumer</v>
      </c>
    </row>
    <row r="2490" spans="1:7">
      <c r="A2490" t="s">
        <v>3384</v>
      </c>
      <c r="B2490" t="s">
        <v>544</v>
      </c>
      <c r="C2490" s="19">
        <v>45969</v>
      </c>
      <c r="D2490" t="s">
        <v>892</v>
      </c>
      <c r="E2490" t="s">
        <v>893</v>
      </c>
      <c r="F2490" t="s">
        <v>888</v>
      </c>
      <c r="G2490" t="str">
        <f>_xlfn.XLOOKUP(Orders_Raw!B2490,Customers_Raw!A:A,Customers_Raw!E:E)</f>
        <v>Consumer</v>
      </c>
    </row>
    <row r="2491" spans="1:7">
      <c r="A2491" t="s">
        <v>3385</v>
      </c>
      <c r="B2491" t="s">
        <v>727</v>
      </c>
      <c r="C2491" s="19">
        <v>46017</v>
      </c>
      <c r="D2491" t="s">
        <v>892</v>
      </c>
      <c r="E2491" t="s">
        <v>895</v>
      </c>
      <c r="F2491" t="s">
        <v>897</v>
      </c>
      <c r="G2491" t="str">
        <f>_xlfn.XLOOKUP(Orders_Raw!B2491,Customers_Raw!A:A,Customers_Raw!E:E)</f>
        <v>Consumer</v>
      </c>
    </row>
    <row r="2492" spans="1:7">
      <c r="A2492" t="s">
        <v>3386</v>
      </c>
      <c r="B2492" t="s">
        <v>596</v>
      </c>
      <c r="C2492" s="19">
        <v>45713</v>
      </c>
      <c r="D2492" t="s">
        <v>892</v>
      </c>
      <c r="E2492" t="s">
        <v>885</v>
      </c>
      <c r="F2492" t="s">
        <v>897</v>
      </c>
      <c r="G2492" t="str">
        <f>_xlfn.XLOOKUP(Orders_Raw!B2492,Customers_Raw!A:A,Customers_Raw!E:E)</f>
        <v>Consumer</v>
      </c>
    </row>
    <row r="2493" spans="1:7">
      <c r="A2493" t="s">
        <v>3387</v>
      </c>
      <c r="B2493" t="s">
        <v>533</v>
      </c>
      <c r="C2493" s="19">
        <v>45775</v>
      </c>
      <c r="D2493" t="s">
        <v>892</v>
      </c>
      <c r="E2493" t="s">
        <v>893</v>
      </c>
      <c r="F2493" t="s">
        <v>888</v>
      </c>
      <c r="G2493" t="str">
        <f>_xlfn.XLOOKUP(Orders_Raw!B2493,Customers_Raw!A:A,Customers_Raw!E:E)</f>
        <v>Corporate</v>
      </c>
    </row>
    <row r="2494" spans="1:7">
      <c r="A2494" t="s">
        <v>3388</v>
      </c>
      <c r="B2494" t="s">
        <v>279</v>
      </c>
      <c r="C2494" s="19">
        <v>45910</v>
      </c>
      <c r="D2494" t="s">
        <v>892</v>
      </c>
      <c r="E2494" t="s">
        <v>893</v>
      </c>
      <c r="F2494" t="s">
        <v>890</v>
      </c>
      <c r="G2494" t="str">
        <f>_xlfn.XLOOKUP(Orders_Raw!B2494,Customers_Raw!A:A,Customers_Raw!E:E)</f>
        <v>Corporate</v>
      </c>
    </row>
    <row r="2495" spans="1:7">
      <c r="A2495" t="s">
        <v>3389</v>
      </c>
      <c r="B2495" t="s">
        <v>620</v>
      </c>
      <c r="C2495" s="19">
        <v>45943</v>
      </c>
      <c r="D2495" t="s">
        <v>892</v>
      </c>
      <c r="E2495" t="s">
        <v>885</v>
      </c>
      <c r="F2495" t="s">
        <v>890</v>
      </c>
      <c r="G2495" t="str">
        <f>_xlfn.XLOOKUP(Orders_Raw!B2495,Customers_Raw!A:A,Customers_Raw!E:E)</f>
        <v>Corporate</v>
      </c>
    </row>
    <row r="2496" spans="1:7">
      <c r="A2496" t="s">
        <v>3390</v>
      </c>
      <c r="B2496" t="s">
        <v>390</v>
      </c>
      <c r="C2496" s="19">
        <v>45925</v>
      </c>
      <c r="D2496" t="s">
        <v>884</v>
      </c>
      <c r="E2496" t="s">
        <v>893</v>
      </c>
      <c r="F2496" t="s">
        <v>886</v>
      </c>
      <c r="G2496" t="str">
        <f>_xlfn.XLOOKUP(Orders_Raw!B2496,Customers_Raw!A:A,Customers_Raw!E:E)</f>
        <v>Consumer</v>
      </c>
    </row>
    <row r="2497" spans="1:7">
      <c r="A2497" t="s">
        <v>3391</v>
      </c>
      <c r="B2497" t="s">
        <v>589</v>
      </c>
      <c r="C2497" s="19">
        <v>45948</v>
      </c>
      <c r="D2497" t="s">
        <v>884</v>
      </c>
      <c r="E2497" t="s">
        <v>893</v>
      </c>
      <c r="F2497" t="s">
        <v>890</v>
      </c>
      <c r="G2497" t="str">
        <f>_xlfn.XLOOKUP(Orders_Raw!B2497,Customers_Raw!A:A,Customers_Raw!E:E)</f>
        <v>Corporate</v>
      </c>
    </row>
    <row r="2498" spans="1:7">
      <c r="A2498" t="s">
        <v>3392</v>
      </c>
      <c r="B2498" t="s">
        <v>542</v>
      </c>
      <c r="C2498" s="19">
        <v>45990</v>
      </c>
      <c r="D2498" t="s">
        <v>892</v>
      </c>
      <c r="E2498" t="s">
        <v>895</v>
      </c>
      <c r="F2498" t="s">
        <v>890</v>
      </c>
      <c r="G2498" t="str">
        <f>_xlfn.XLOOKUP(Orders_Raw!B2498,Customers_Raw!A:A,Customers_Raw!E:E)</f>
        <v>Consumer</v>
      </c>
    </row>
    <row r="2499" spans="1:7">
      <c r="A2499" t="s">
        <v>3393</v>
      </c>
      <c r="B2499" t="s">
        <v>45</v>
      </c>
      <c r="C2499" s="19">
        <v>45837</v>
      </c>
      <c r="D2499" t="s">
        <v>892</v>
      </c>
      <c r="E2499" t="s">
        <v>895</v>
      </c>
      <c r="F2499" t="s">
        <v>902</v>
      </c>
      <c r="G2499" t="str">
        <f>_xlfn.XLOOKUP(Orders_Raw!B2499,Customers_Raw!A:A,Customers_Raw!E:E)</f>
        <v>Consumer</v>
      </c>
    </row>
    <row r="2500" spans="1:7">
      <c r="A2500" t="s">
        <v>3394</v>
      </c>
      <c r="B2500" t="s">
        <v>391</v>
      </c>
      <c r="C2500" s="19">
        <v>46015</v>
      </c>
      <c r="D2500" t="s">
        <v>892</v>
      </c>
      <c r="E2500" t="s">
        <v>893</v>
      </c>
      <c r="F2500" t="s">
        <v>902</v>
      </c>
      <c r="G2500" t="str">
        <f>_xlfn.XLOOKUP(Orders_Raw!B2500,Customers_Raw!A:A,Customers_Raw!E:E)</f>
        <v>Consumer</v>
      </c>
    </row>
    <row r="2501" spans="1:7">
      <c r="A2501" t="s">
        <v>3395</v>
      </c>
      <c r="B2501" t="s">
        <v>756</v>
      </c>
      <c r="C2501" s="19">
        <v>45892</v>
      </c>
      <c r="D2501" t="s">
        <v>892</v>
      </c>
      <c r="E2501" t="s">
        <v>893</v>
      </c>
      <c r="F2501" t="s">
        <v>888</v>
      </c>
      <c r="G2501" t="str">
        <f>_xlfn.XLOOKUP(Orders_Raw!B2501,Customers_Raw!A:A,Customers_Raw!E:E)</f>
        <v>Corporate</v>
      </c>
    </row>
  </sheetData>
  <autoFilter xmlns:etc="http://www.wps.cn/officeDocument/2017/etCustomData" ref="A1:F2501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55"/>
  <sheetViews>
    <sheetView topLeftCell="E1" workbookViewId="0">
      <pane ySplit="1" topLeftCell="A3738" activePane="bottomLeft" state="frozen"/>
      <selection/>
      <selection pane="bottomLeft" activeCell="B5" sqref="B5"/>
    </sheetView>
  </sheetViews>
  <sheetFormatPr defaultColWidth="9" defaultRowHeight="14.5"/>
  <cols>
    <col min="1" max="1" width="11.5454545454545" customWidth="1"/>
    <col min="2" max="2" width="13.4545454545455" customWidth="1"/>
    <col min="3" max="3" width="11.2727272727273" customWidth="1"/>
    <col min="4" max="8" width="16" style="18" customWidth="1"/>
    <col min="9" max="9" width="19.2727272727273" customWidth="1"/>
    <col min="10" max="10" width="19" style="19" customWidth="1"/>
    <col min="11" max="11" width="14.4545454545455" customWidth="1"/>
    <col min="12" max="14" width="19" style="19" customWidth="1"/>
  </cols>
  <sheetData>
    <row r="1" spans="1:14">
      <c r="A1" s="16" t="s">
        <v>878</v>
      </c>
      <c r="B1" s="16" t="s">
        <v>3396</v>
      </c>
      <c r="C1" s="20" t="s">
        <v>3397</v>
      </c>
      <c r="D1" s="21" t="s">
        <v>3398</v>
      </c>
      <c r="E1" s="22" t="s">
        <v>3399</v>
      </c>
      <c r="F1" s="22" t="s">
        <v>3400</v>
      </c>
      <c r="G1" s="22" t="s">
        <v>881</v>
      </c>
      <c r="H1" s="22" t="s">
        <v>3401</v>
      </c>
      <c r="I1" s="23" t="s">
        <v>4</v>
      </c>
      <c r="J1" s="24" t="s">
        <v>879</v>
      </c>
      <c r="K1" s="24" t="s">
        <v>3402</v>
      </c>
      <c r="L1" s="24" t="s">
        <v>3403</v>
      </c>
      <c r="M1" s="24" t="s">
        <v>3404</v>
      </c>
      <c r="N1" s="16" t="s">
        <v>3405</v>
      </c>
    </row>
    <row r="2" spans="1:14">
      <c r="A2" t="s">
        <v>1920</v>
      </c>
      <c r="B2" t="s">
        <v>3406</v>
      </c>
      <c r="C2">
        <v>3</v>
      </c>
      <c r="D2" s="18">
        <v>18176.21</v>
      </c>
      <c r="E2" s="18">
        <f>_xlfn.XLOOKUP(Order_Items_Raw!B21,Products_Raw!A:A,Products_Raw!D:D)</f>
        <v>10361.65</v>
      </c>
      <c r="F2" s="18">
        <f t="shared" ref="F2:F65" si="0">D2-(C2*E2)</f>
        <v>-12908.74</v>
      </c>
      <c r="G2" s="18" t="str">
        <f>PROPER(TRIM(CLEAN(_xlfn.XLOOKUP(Order_Items_Raw!A21,Orders_Raw!A:A,Orders_Raw!E:E))))</f>
        <v>Website</v>
      </c>
      <c r="H2" s="18" t="str">
        <f>_xlfn.XLOOKUP(B2,Products_Raw!A:A,Products_Raw!C:C)</f>
        <v>Sports</v>
      </c>
      <c r="I2" t="str">
        <f>_xlfn.XLOOKUP(_xlfn.XLOOKUP(A2,Orders_Raw!A:A,Orders_Raw!B:B),Customers_Raw!A:A,Customers_Raw!E:E)</f>
        <v>Consumer</v>
      </c>
      <c r="J2" s="19">
        <f>_xlfn.XLOOKUP(Order_Items_Raw!A21,Orders_Raw!A:A,Orders_Raw!C:C)</f>
        <v>45762</v>
      </c>
      <c r="K2" t="s">
        <v>3407</v>
      </c>
      <c r="L2" s="19" t="str">
        <f>_xlfn.XLOOKUP(A2,Orders_Raw!A:A,Orders_Raw!D:D)</f>
        <v>Delivered</v>
      </c>
      <c r="M2" s="19" t="str">
        <f>_xlfn.XLOOKUP(_xlfn.XLOOKUP(A2,Orders_Raw!A:A,Orders_Raw!B:B),Customers_Raw!A:A,Customers_Raw!E:E)</f>
        <v>Consumer</v>
      </c>
      <c r="N2">
        <f>IF(COUNTIF($A$2:A2,A2)=1,1,0)</f>
        <v>1</v>
      </c>
    </row>
    <row r="3" spans="1:14">
      <c r="A3" t="s">
        <v>3041</v>
      </c>
      <c r="B3" t="s">
        <v>3406</v>
      </c>
      <c r="C3">
        <v>1</v>
      </c>
      <c r="D3" s="18">
        <v>7201.05</v>
      </c>
      <c r="E3" s="18">
        <f>_xlfn.XLOOKUP(Order_Items_Raw!B38,Products_Raw!A:A,Products_Raw!D:D)</f>
        <v>9148.31</v>
      </c>
      <c r="F3" s="18">
        <f t="shared" si="0"/>
        <v>-1947.26</v>
      </c>
      <c r="G3" s="18" t="str">
        <f>PROPER(TRIM(CLEAN(_xlfn.XLOOKUP(Order_Items_Raw!A38,Orders_Raw!A:A,Orders_Raw!E:E))))</f>
        <v>Website</v>
      </c>
      <c r="H3" s="18" t="str">
        <f>_xlfn.XLOOKUP(B3,Products_Raw!A:A,Products_Raw!C:C)</f>
        <v>Sports</v>
      </c>
      <c r="I3" t="str">
        <f>_xlfn.XLOOKUP(_xlfn.XLOOKUP(A3,Orders_Raw!A:A,Orders_Raw!B:B),Customers_Raw!A:A,Customers_Raw!E:E)</f>
        <v>Consumer</v>
      </c>
      <c r="J3" s="19">
        <f>_xlfn.XLOOKUP(Order_Items_Raw!A38,Orders_Raw!A:A,Orders_Raw!C:C)</f>
        <v>45771</v>
      </c>
      <c r="K3" t="s">
        <v>3407</v>
      </c>
      <c r="L3" s="19" t="str">
        <f>_xlfn.XLOOKUP(A3,Orders_Raw!A:A,Orders_Raw!D:D)</f>
        <v>Processing</v>
      </c>
      <c r="M3" s="19" t="str">
        <f>_xlfn.XLOOKUP(_xlfn.XLOOKUP(A3,Orders_Raw!A:A,Orders_Raw!B:B),Customers_Raw!A:A,Customers_Raw!E:E)</f>
        <v>Consumer</v>
      </c>
      <c r="N3">
        <f>IF(COUNTIF($A$2:A3,A3)=1,1,0)</f>
        <v>1</v>
      </c>
    </row>
    <row r="4" spans="1:14">
      <c r="A4" t="s">
        <v>2081</v>
      </c>
      <c r="B4" t="s">
        <v>3408</v>
      </c>
      <c r="C4">
        <v>4</v>
      </c>
      <c r="D4" s="18">
        <v>54525.46</v>
      </c>
      <c r="E4" s="18">
        <f>_xlfn.XLOOKUP(Order_Items_Raw!B65,Products_Raw!A:A,Products_Raw!D:D)</f>
        <v>4806.74</v>
      </c>
      <c r="F4" s="18">
        <f t="shared" si="0"/>
        <v>35298.5</v>
      </c>
      <c r="G4" s="18" t="str">
        <f>PROPER(TRIM(CLEAN(_xlfn.XLOOKUP(Order_Items_Raw!A65,Orders_Raw!A:A,Orders_Raw!E:E))))</f>
        <v>Mobile App</v>
      </c>
      <c r="H4" s="18" t="str">
        <f>_xlfn.XLOOKUP(B4,Products_Raw!A:A,Products_Raw!C:C)</f>
        <v>Sports</v>
      </c>
      <c r="I4" t="str">
        <f>_xlfn.XLOOKUP(_xlfn.XLOOKUP(A4,Orders_Raw!A:A,Orders_Raw!B:B),Customers_Raw!A:A,Customers_Raw!E:E)</f>
        <v>Small Business</v>
      </c>
      <c r="J4" s="19">
        <f>_xlfn.XLOOKUP(Order_Items_Raw!A65,Orders_Raw!A:A,Orders_Raw!C:C)</f>
        <v>45754</v>
      </c>
      <c r="K4" t="s">
        <v>3407</v>
      </c>
      <c r="L4" s="19" t="str">
        <f>_xlfn.XLOOKUP(A4,Orders_Raw!A:A,Orders_Raw!D:D)</f>
        <v>Delivered</v>
      </c>
      <c r="M4" s="19" t="str">
        <f>_xlfn.XLOOKUP(_xlfn.XLOOKUP(A4,Orders_Raw!A:A,Orders_Raw!B:B),Customers_Raw!A:A,Customers_Raw!E:E)</f>
        <v>Small Business</v>
      </c>
      <c r="N4">
        <f>IF(COUNTIF($A$2:A4,A4)=1,1,0)</f>
        <v>1</v>
      </c>
    </row>
    <row r="5" spans="1:14">
      <c r="A5" t="s">
        <v>2293</v>
      </c>
      <c r="B5" t="s">
        <v>3408</v>
      </c>
      <c r="C5">
        <v>2</v>
      </c>
      <c r="D5" s="18">
        <v>24468.58</v>
      </c>
      <c r="E5" s="18">
        <f>_xlfn.XLOOKUP(Order_Items_Raw!B72,Products_Raw!A:A,Products_Raw!D:D)</f>
        <v>6213.42</v>
      </c>
      <c r="F5" s="18">
        <f t="shared" si="0"/>
        <v>12041.74</v>
      </c>
      <c r="G5" s="18" t="str">
        <f>PROPER(TRIM(CLEAN(_xlfn.XLOOKUP(Order_Items_Raw!A72,Orders_Raw!A:A,Orders_Raw!E:E))))</f>
        <v>Marketplace</v>
      </c>
      <c r="H5" s="18" t="str">
        <f>_xlfn.XLOOKUP(B5,Products_Raw!A:A,Products_Raw!C:C)</f>
        <v>Sports</v>
      </c>
      <c r="I5" t="str">
        <f>_xlfn.XLOOKUP(_xlfn.XLOOKUP(A5,Orders_Raw!A:A,Orders_Raw!B:B),Customers_Raw!A:A,Customers_Raw!E:E)</f>
        <v>Consumer</v>
      </c>
      <c r="J5" s="19">
        <f>_xlfn.XLOOKUP(Order_Items_Raw!A72,Orders_Raw!A:A,Orders_Raw!C:C)</f>
        <v>45757</v>
      </c>
      <c r="K5" t="s">
        <v>3407</v>
      </c>
      <c r="L5" s="19" t="str">
        <f>_xlfn.XLOOKUP(A5,Orders_Raw!A:A,Orders_Raw!D:D)</f>
        <v>Delivered</v>
      </c>
      <c r="M5" s="19" t="str">
        <f>_xlfn.XLOOKUP(_xlfn.XLOOKUP(A5,Orders_Raw!A:A,Orders_Raw!B:B),Customers_Raw!A:A,Customers_Raw!E:E)</f>
        <v>Consumer</v>
      </c>
      <c r="N5">
        <f>IF(COUNTIF($A$2:A5,A5)=1,1,0)</f>
        <v>1</v>
      </c>
    </row>
    <row r="6" spans="1:14">
      <c r="A6" t="s">
        <v>3354</v>
      </c>
      <c r="B6" t="s">
        <v>3408</v>
      </c>
      <c r="C6">
        <v>2</v>
      </c>
      <c r="D6" s="18">
        <v>29750.74</v>
      </c>
      <c r="E6" s="18">
        <f>_xlfn.XLOOKUP(Order_Items_Raw!B89,Products_Raw!A:A,Products_Raw!D:D)</f>
        <v>680.62</v>
      </c>
      <c r="F6" s="18">
        <f t="shared" si="0"/>
        <v>28389.5</v>
      </c>
      <c r="G6" s="18" t="str">
        <f>PROPER(TRIM(CLEAN(_xlfn.XLOOKUP(Order_Items_Raw!A89,Orders_Raw!A:A,Orders_Raw!E:E))))</f>
        <v>Mobile App</v>
      </c>
      <c r="H6" s="18" t="str">
        <f>_xlfn.XLOOKUP(B6,Products_Raw!A:A,Products_Raw!C:C)</f>
        <v>Sports</v>
      </c>
      <c r="I6" t="str">
        <f>_xlfn.XLOOKUP(_xlfn.XLOOKUP(A6,Orders_Raw!A:A,Orders_Raw!B:B),Customers_Raw!A:A,Customers_Raw!E:E)</f>
        <v>Consumer</v>
      </c>
      <c r="J6" s="19">
        <f>_xlfn.XLOOKUP(Order_Items_Raw!A89,Orders_Raw!A:A,Orders_Raw!C:C)</f>
        <v>45751</v>
      </c>
      <c r="K6" t="s">
        <v>3407</v>
      </c>
      <c r="L6" s="19" t="str">
        <f>_xlfn.XLOOKUP(A6,Orders_Raw!A:A,Orders_Raw!D:D)</f>
        <v>Delivered</v>
      </c>
      <c r="M6" s="19" t="str">
        <f>_xlfn.XLOOKUP(_xlfn.XLOOKUP(A6,Orders_Raw!A:A,Orders_Raw!B:B),Customers_Raw!A:A,Customers_Raw!E:E)</f>
        <v>Consumer</v>
      </c>
      <c r="N6">
        <f>IF(COUNTIF($A$2:A6,A6)=1,1,0)</f>
        <v>1</v>
      </c>
    </row>
    <row r="7" spans="1:14">
      <c r="A7" t="s">
        <v>985</v>
      </c>
      <c r="B7" t="s">
        <v>3409</v>
      </c>
      <c r="C7">
        <v>3</v>
      </c>
      <c r="D7" s="18">
        <v>18086.3</v>
      </c>
      <c r="E7" s="18">
        <f>_xlfn.XLOOKUP(Order_Items_Raw!B90,Products_Raw!A:A,Products_Raw!D:D)</f>
        <v>680.62</v>
      </c>
      <c r="F7" s="18">
        <f t="shared" si="0"/>
        <v>16044.44</v>
      </c>
      <c r="G7" s="18" t="str">
        <f>PROPER(TRIM(CLEAN(_xlfn.XLOOKUP(Order_Items_Raw!A90,Orders_Raw!A:A,Orders_Raw!E:E))))</f>
        <v>Mobile App</v>
      </c>
      <c r="H7" s="18" t="str">
        <f>_xlfn.XLOOKUP(B7,Products_Raw!A:A,Products_Raw!C:C)</f>
        <v>Sports</v>
      </c>
      <c r="I7" t="str">
        <f>_xlfn.XLOOKUP(_xlfn.XLOOKUP(A7,Orders_Raw!A:A,Orders_Raw!B:B),Customers_Raw!A:A,Customers_Raw!E:E)</f>
        <v>Corporate</v>
      </c>
      <c r="J7" s="19">
        <f>_xlfn.XLOOKUP(Order_Items_Raw!A90,Orders_Raw!A:A,Orders_Raw!C:C)</f>
        <v>45765</v>
      </c>
      <c r="K7" t="s">
        <v>3407</v>
      </c>
      <c r="L7" s="19" t="str">
        <f>_xlfn.XLOOKUP(A7,Orders_Raw!A:A,Orders_Raw!D:D)</f>
        <v>Delivered</v>
      </c>
      <c r="M7" s="19" t="str">
        <f>_xlfn.XLOOKUP(_xlfn.XLOOKUP(A7,Orders_Raw!A:A,Orders_Raw!B:B),Customers_Raw!A:A,Customers_Raw!E:E)</f>
        <v>Corporate</v>
      </c>
      <c r="N7">
        <f>IF(COUNTIF($A$2:A7,A7)=1,1,0)</f>
        <v>1</v>
      </c>
    </row>
    <row r="8" spans="1:14">
      <c r="A8" t="s">
        <v>1102</v>
      </c>
      <c r="B8" t="s">
        <v>3409</v>
      </c>
      <c r="C8">
        <v>1</v>
      </c>
      <c r="D8" s="18">
        <v>7413.85</v>
      </c>
      <c r="E8" s="18">
        <f>_xlfn.XLOOKUP(Order_Items_Raw!B92,Products_Raw!A:A,Products_Raw!D:D)</f>
        <v>11367.74</v>
      </c>
      <c r="F8" s="18">
        <f t="shared" si="0"/>
        <v>-3953.89</v>
      </c>
      <c r="G8" s="18" t="str">
        <f>PROPER(TRIM(CLEAN(_xlfn.XLOOKUP(Order_Items_Raw!A92,Orders_Raw!A:A,Orders_Raw!E:E))))</f>
        <v>Mobile App</v>
      </c>
      <c r="H8" s="18" t="str">
        <f>_xlfn.XLOOKUP(B8,Products_Raw!A:A,Products_Raw!C:C)</f>
        <v>Sports</v>
      </c>
      <c r="I8" t="str">
        <f>_xlfn.XLOOKUP(_xlfn.XLOOKUP(A8,Orders_Raw!A:A,Orders_Raw!B:B),Customers_Raw!A:A,Customers_Raw!E:E)</f>
        <v>Consumer</v>
      </c>
      <c r="J8" s="19">
        <f>_xlfn.XLOOKUP(Order_Items_Raw!A92,Orders_Raw!A:A,Orders_Raw!C:C)</f>
        <v>45755</v>
      </c>
      <c r="K8" t="s">
        <v>3407</v>
      </c>
      <c r="L8" s="19" t="str">
        <f>_xlfn.XLOOKUP(A8,Orders_Raw!A:A,Orders_Raw!D:D)</f>
        <v>Delivered</v>
      </c>
      <c r="M8" s="19" t="str">
        <f>_xlfn.XLOOKUP(_xlfn.XLOOKUP(A8,Orders_Raw!A:A,Orders_Raw!B:B),Customers_Raw!A:A,Customers_Raw!E:E)</f>
        <v>Consumer</v>
      </c>
      <c r="N8">
        <f>IF(COUNTIF($A$2:A8,A8)=1,1,0)</f>
        <v>1</v>
      </c>
    </row>
    <row r="9" spans="1:14">
      <c r="A9" t="s">
        <v>2174</v>
      </c>
      <c r="B9" t="s">
        <v>3409</v>
      </c>
      <c r="C9">
        <v>4</v>
      </c>
      <c r="D9" s="18">
        <v>31497.12</v>
      </c>
      <c r="E9" s="18">
        <f>_xlfn.XLOOKUP(Order_Items_Raw!B112,Products_Raw!A:A,Products_Raw!D:D)</f>
        <v>229.52</v>
      </c>
      <c r="F9" s="18">
        <f t="shared" si="0"/>
        <v>30579.04</v>
      </c>
      <c r="G9" s="18" t="str">
        <f>PROPER(TRIM(CLEAN(_xlfn.XLOOKUP(Order_Items_Raw!A112,Orders_Raw!A:A,Orders_Raw!E:E))))</f>
        <v>Marketplace</v>
      </c>
      <c r="H9" s="18" t="str">
        <f>_xlfn.XLOOKUP(B9,Products_Raw!A:A,Products_Raw!C:C)</f>
        <v>Sports</v>
      </c>
      <c r="I9" t="str">
        <f>_xlfn.XLOOKUP(_xlfn.XLOOKUP(A9,Orders_Raw!A:A,Orders_Raw!B:B),Customers_Raw!A:A,Customers_Raw!E:E)</f>
        <v>Consumer</v>
      </c>
      <c r="J9" s="19">
        <f>_xlfn.XLOOKUP(Order_Items_Raw!A112,Orders_Raw!A:A,Orders_Raw!C:C)</f>
        <v>45751</v>
      </c>
      <c r="K9" t="s">
        <v>3407</v>
      </c>
      <c r="L9" s="19" t="str">
        <f>_xlfn.XLOOKUP(A9,Orders_Raw!A:A,Orders_Raw!D:D)</f>
        <v>Delivered</v>
      </c>
      <c r="M9" s="19" t="str">
        <f>_xlfn.XLOOKUP(_xlfn.XLOOKUP(A9,Orders_Raw!A:A,Orders_Raw!B:B),Customers_Raw!A:A,Customers_Raw!E:E)</f>
        <v>Consumer</v>
      </c>
      <c r="N9">
        <f>IF(COUNTIF($A$2:A9,A9)=1,1,0)</f>
        <v>1</v>
      </c>
    </row>
    <row r="10" spans="1:14">
      <c r="A10" t="s">
        <v>2444</v>
      </c>
      <c r="B10" t="s">
        <v>3409</v>
      </c>
      <c r="C10">
        <v>2</v>
      </c>
      <c r="D10" s="18">
        <v>11986.74</v>
      </c>
      <c r="E10" s="18">
        <f>_xlfn.XLOOKUP(Order_Items_Raw!B115,Products_Raw!A:A,Products_Raw!D:D)</f>
        <v>9531.89</v>
      </c>
      <c r="F10" s="18">
        <f t="shared" si="0"/>
        <v>-7077.04</v>
      </c>
      <c r="G10" s="18" t="str">
        <f>PROPER(TRIM(CLEAN(_xlfn.XLOOKUP(Order_Items_Raw!A115,Orders_Raw!A:A,Orders_Raw!E:E))))</f>
        <v>Marketplace</v>
      </c>
      <c r="H10" s="18" t="str">
        <f>_xlfn.XLOOKUP(B10,Products_Raw!A:A,Products_Raw!C:C)</f>
        <v>Sports</v>
      </c>
      <c r="I10" t="str">
        <f>_xlfn.XLOOKUP(_xlfn.XLOOKUP(A10,Orders_Raw!A:A,Orders_Raw!B:B),Customers_Raw!A:A,Customers_Raw!E:E)</f>
        <v>Small Business</v>
      </c>
      <c r="J10" s="19">
        <f>_xlfn.XLOOKUP(Order_Items_Raw!A115,Orders_Raw!A:A,Orders_Raw!C:C)</f>
        <v>45754</v>
      </c>
      <c r="K10" t="s">
        <v>3407</v>
      </c>
      <c r="L10" s="19" t="str">
        <f>_xlfn.XLOOKUP(A10,Orders_Raw!A:A,Orders_Raw!D:D)</f>
        <v>Delivered</v>
      </c>
      <c r="M10" s="19" t="str">
        <f>_xlfn.XLOOKUP(_xlfn.XLOOKUP(A10,Orders_Raw!A:A,Orders_Raw!B:B),Customers_Raw!A:A,Customers_Raw!E:E)</f>
        <v>Small Business</v>
      </c>
      <c r="N10">
        <f>IF(COUNTIF($A$2:A10,A10)=1,1,0)</f>
        <v>1</v>
      </c>
    </row>
    <row r="11" spans="1:14">
      <c r="A11" t="s">
        <v>2515</v>
      </c>
      <c r="B11" t="s">
        <v>3409</v>
      </c>
      <c r="C11">
        <v>4</v>
      </c>
      <c r="D11" s="18">
        <v>31246.92</v>
      </c>
      <c r="E11" s="18">
        <f>_xlfn.XLOOKUP(Order_Items_Raw!B121,Products_Raw!A:A,Products_Raw!D:D)</f>
        <v>7212.47</v>
      </c>
      <c r="F11" s="18">
        <f t="shared" si="0"/>
        <v>2397.04</v>
      </c>
      <c r="G11" s="18" t="str">
        <f>PROPER(TRIM(CLEAN(_xlfn.XLOOKUP(Order_Items_Raw!A121,Orders_Raw!A:A,Orders_Raw!E:E))))</f>
        <v>Mobile App</v>
      </c>
      <c r="H11" s="18" t="str">
        <f>_xlfn.XLOOKUP(B11,Products_Raw!A:A,Products_Raw!C:C)</f>
        <v>Sports</v>
      </c>
      <c r="I11" t="str">
        <f>_xlfn.XLOOKUP(_xlfn.XLOOKUP(A11,Orders_Raw!A:A,Orders_Raw!B:B),Customers_Raw!A:A,Customers_Raw!E:E)</f>
        <v>Consumer</v>
      </c>
      <c r="J11" s="19">
        <f>_xlfn.XLOOKUP(Order_Items_Raw!A121,Orders_Raw!A:A,Orders_Raw!C:C)</f>
        <v>45769</v>
      </c>
      <c r="K11" t="s">
        <v>3407</v>
      </c>
      <c r="L11" s="19" t="str">
        <f>_xlfn.XLOOKUP(A11,Orders_Raw!A:A,Orders_Raw!D:D)</f>
        <v>Cancelled</v>
      </c>
      <c r="M11" s="19" t="str">
        <f>_xlfn.XLOOKUP(_xlfn.XLOOKUP(A11,Orders_Raw!A:A,Orders_Raw!B:B),Customers_Raw!A:A,Customers_Raw!E:E)</f>
        <v>Consumer</v>
      </c>
      <c r="N11">
        <f>IF(COUNTIF($A$2:A11,A11)=1,1,0)</f>
        <v>1</v>
      </c>
    </row>
    <row r="12" spans="1:14">
      <c r="A12" t="s">
        <v>2612</v>
      </c>
      <c r="B12" t="s">
        <v>3409</v>
      </c>
      <c r="C12">
        <v>3</v>
      </c>
      <c r="D12" s="18">
        <v>18926.73</v>
      </c>
      <c r="E12" s="18">
        <f>_xlfn.XLOOKUP(Order_Items_Raw!B125,Products_Raw!A:A,Products_Raw!D:D)</f>
        <v>1349.93</v>
      </c>
      <c r="F12" s="18">
        <f t="shared" si="0"/>
        <v>14876.94</v>
      </c>
      <c r="G12" s="18" t="str">
        <f>PROPER(TRIM(CLEAN(_xlfn.XLOOKUP(Order_Items_Raw!A125,Orders_Raw!A:A,Orders_Raw!E:E))))</f>
        <v>Website</v>
      </c>
      <c r="H12" s="18" t="str">
        <f>_xlfn.XLOOKUP(B12,Products_Raw!A:A,Products_Raw!C:C)</f>
        <v>Sports</v>
      </c>
      <c r="I12" t="str">
        <f>_xlfn.XLOOKUP(_xlfn.XLOOKUP(A12,Orders_Raw!A:A,Orders_Raw!B:B),Customers_Raw!A:A,Customers_Raw!E:E)</f>
        <v>Corporate</v>
      </c>
      <c r="J12" s="19">
        <f>_xlfn.XLOOKUP(Order_Items_Raw!A125,Orders_Raw!A:A,Orders_Raw!C:C)</f>
        <v>45757</v>
      </c>
      <c r="K12" t="s">
        <v>3407</v>
      </c>
      <c r="L12" s="19" t="str">
        <f>_xlfn.XLOOKUP(A12,Orders_Raw!A:A,Orders_Raw!D:D)</f>
        <v>Shipped</v>
      </c>
      <c r="M12" s="19" t="str">
        <f>_xlfn.XLOOKUP(_xlfn.XLOOKUP(A12,Orders_Raw!A:A,Orders_Raw!B:B),Customers_Raw!A:A,Customers_Raw!E:E)</f>
        <v>Corporate</v>
      </c>
      <c r="N12">
        <f>IF(COUNTIF($A$2:A12,A12)=1,1,0)</f>
        <v>1</v>
      </c>
    </row>
    <row r="13" spans="1:14">
      <c r="A13" t="s">
        <v>2701</v>
      </c>
      <c r="B13" t="s">
        <v>3409</v>
      </c>
      <c r="C13">
        <v>2</v>
      </c>
      <c r="D13" s="18">
        <v>12184.13</v>
      </c>
      <c r="E13" s="18">
        <f>_xlfn.XLOOKUP(Order_Items_Raw!B127,Products_Raw!A:A,Products_Raw!D:D)</f>
        <v>1349.93</v>
      </c>
      <c r="F13" s="18">
        <f t="shared" si="0"/>
        <v>9484.27</v>
      </c>
      <c r="G13" s="18" t="str">
        <f>PROPER(TRIM(CLEAN(_xlfn.XLOOKUP(Order_Items_Raw!A127,Orders_Raw!A:A,Orders_Raw!E:E))))</f>
        <v>Website</v>
      </c>
      <c r="H13" s="18" t="str">
        <f>_xlfn.XLOOKUP(B13,Products_Raw!A:A,Products_Raw!C:C)</f>
        <v>Sports</v>
      </c>
      <c r="I13" t="str">
        <f>_xlfn.XLOOKUP(_xlfn.XLOOKUP(A13,Orders_Raw!A:A,Orders_Raw!B:B),Customers_Raw!A:A,Customers_Raw!E:E)</f>
        <v>Consumer</v>
      </c>
      <c r="J13" s="19">
        <f>_xlfn.XLOOKUP(Order_Items_Raw!A127,Orders_Raw!A:A,Orders_Raw!C:C)</f>
        <v>45764</v>
      </c>
      <c r="K13" t="s">
        <v>3407</v>
      </c>
      <c r="L13" s="19" t="str">
        <f>_xlfn.XLOOKUP(A13,Orders_Raw!A:A,Orders_Raw!D:D)</f>
        <v>Delivered</v>
      </c>
      <c r="M13" s="19" t="str">
        <f>_xlfn.XLOOKUP(_xlfn.XLOOKUP(A13,Orders_Raw!A:A,Orders_Raw!B:B),Customers_Raw!A:A,Customers_Raw!E:E)</f>
        <v>Consumer</v>
      </c>
      <c r="N13">
        <f>IF(COUNTIF($A$2:A13,A13)=1,1,0)</f>
        <v>1</v>
      </c>
    </row>
    <row r="14" spans="1:14">
      <c r="A14" t="s">
        <v>1047</v>
      </c>
      <c r="B14" t="s">
        <v>3410</v>
      </c>
      <c r="C14">
        <v>1</v>
      </c>
      <c r="D14" s="18">
        <v>1748.61</v>
      </c>
      <c r="E14" s="18">
        <f>_xlfn.XLOOKUP(Order_Items_Raw!B141,Products_Raw!A:A,Products_Raw!D:D)</f>
        <v>6443.36</v>
      </c>
      <c r="F14" s="18">
        <f t="shared" si="0"/>
        <v>-4694.75</v>
      </c>
      <c r="G14" s="18" t="str">
        <f>PROPER(TRIM(CLEAN(_xlfn.XLOOKUP(Order_Items_Raw!A141,Orders_Raw!A:A,Orders_Raw!E:E))))</f>
        <v>Mobile App</v>
      </c>
      <c r="H14" s="18" t="str">
        <f>_xlfn.XLOOKUP(B14,Products_Raw!A:A,Products_Raw!C:C)</f>
        <v>Beauty</v>
      </c>
      <c r="I14" t="str">
        <f>_xlfn.XLOOKUP(_xlfn.XLOOKUP(A14,Orders_Raw!A:A,Orders_Raw!B:B),Customers_Raw!A:A,Customers_Raw!E:E)</f>
        <v>Consumer</v>
      </c>
      <c r="J14" s="19">
        <f>_xlfn.XLOOKUP(Order_Items_Raw!A141,Orders_Raw!A:A,Orders_Raw!C:C)</f>
        <v>45773</v>
      </c>
      <c r="K14" t="s">
        <v>3407</v>
      </c>
      <c r="L14" s="19" t="str">
        <f>_xlfn.XLOOKUP(A14,Orders_Raw!A:A,Orders_Raw!D:D)</f>
        <v>Delivered</v>
      </c>
      <c r="M14" s="19" t="str">
        <f>_xlfn.XLOOKUP(_xlfn.XLOOKUP(A14,Orders_Raw!A:A,Orders_Raw!B:B),Customers_Raw!A:A,Customers_Raw!E:E)</f>
        <v>Consumer</v>
      </c>
      <c r="N14">
        <f>IF(COUNTIF($A$2:A14,A14)=1,1,0)</f>
        <v>1</v>
      </c>
    </row>
    <row r="15" spans="1:14">
      <c r="A15" t="s">
        <v>1205</v>
      </c>
      <c r="B15" t="s">
        <v>3410</v>
      </c>
      <c r="C15">
        <v>2</v>
      </c>
      <c r="D15" s="18">
        <v>2617.46</v>
      </c>
      <c r="E15" s="18">
        <f>_xlfn.XLOOKUP(Order_Items_Raw!B145,Products_Raw!A:A,Products_Raw!D:D)</f>
        <v>10124.42</v>
      </c>
      <c r="F15" s="18">
        <f t="shared" si="0"/>
        <v>-17631.38</v>
      </c>
      <c r="G15" s="18" t="str">
        <f>PROPER(TRIM(CLEAN(_xlfn.XLOOKUP(Order_Items_Raw!A145,Orders_Raw!A:A,Orders_Raw!E:E))))</f>
        <v>Mobile App</v>
      </c>
      <c r="H15" s="18" t="str">
        <f>_xlfn.XLOOKUP(B15,Products_Raw!A:A,Products_Raw!C:C)</f>
        <v>Beauty</v>
      </c>
      <c r="I15" t="str">
        <f>_xlfn.XLOOKUP(_xlfn.XLOOKUP(A15,Orders_Raw!A:A,Orders_Raw!B:B),Customers_Raw!A:A,Customers_Raw!E:E)</f>
        <v>Small Business</v>
      </c>
      <c r="J15" s="19">
        <f>_xlfn.XLOOKUP(Order_Items_Raw!A145,Orders_Raw!A:A,Orders_Raw!C:C)</f>
        <v>45771</v>
      </c>
      <c r="K15" t="s">
        <v>3407</v>
      </c>
      <c r="L15" s="19" t="str">
        <f>_xlfn.XLOOKUP(A15,Orders_Raw!A:A,Orders_Raw!D:D)</f>
        <v>Delivered</v>
      </c>
      <c r="M15" s="19" t="str">
        <f>_xlfn.XLOOKUP(_xlfn.XLOOKUP(A15,Orders_Raw!A:A,Orders_Raw!B:B),Customers_Raw!A:A,Customers_Raw!E:E)</f>
        <v>Small Business</v>
      </c>
      <c r="N15">
        <f>IF(COUNTIF($A$2:A15,A15)=1,1,0)</f>
        <v>1</v>
      </c>
    </row>
    <row r="16" spans="1:14">
      <c r="A16" t="s">
        <v>2072</v>
      </c>
      <c r="B16" t="s">
        <v>3410</v>
      </c>
      <c r="C16">
        <v>1</v>
      </c>
      <c r="D16" s="18">
        <v>1455.44</v>
      </c>
      <c r="E16" s="18">
        <f>_xlfn.XLOOKUP(Order_Items_Raw!B158,Products_Raw!A:A,Products_Raw!D:D)</f>
        <v>1397.32</v>
      </c>
      <c r="F16" s="18">
        <f t="shared" si="0"/>
        <v>58.1200000000001</v>
      </c>
      <c r="G16" s="18" t="str">
        <f>PROPER(TRIM(CLEAN(_xlfn.XLOOKUP(Order_Items_Raw!A158,Orders_Raw!A:A,Orders_Raw!E:E))))</f>
        <v>Mobile App</v>
      </c>
      <c r="H16" s="18" t="str">
        <f>_xlfn.XLOOKUP(B16,Products_Raw!A:A,Products_Raw!C:C)</f>
        <v>Beauty</v>
      </c>
      <c r="I16" t="str">
        <f>_xlfn.XLOOKUP(_xlfn.XLOOKUP(A16,Orders_Raw!A:A,Orders_Raw!B:B),Customers_Raw!A:A,Customers_Raw!E:E)</f>
        <v>Consumer</v>
      </c>
      <c r="J16" s="19">
        <f>_xlfn.XLOOKUP(Order_Items_Raw!A158,Orders_Raw!A:A,Orders_Raw!C:C)</f>
        <v>45774</v>
      </c>
      <c r="K16" t="s">
        <v>3407</v>
      </c>
      <c r="L16" s="19" t="str">
        <f>_xlfn.XLOOKUP(A16,Orders_Raw!A:A,Orders_Raw!D:D)</f>
        <v>Delivered</v>
      </c>
      <c r="M16" s="19" t="str">
        <f>_xlfn.XLOOKUP(_xlfn.XLOOKUP(A16,Orders_Raw!A:A,Orders_Raw!B:B),Customers_Raw!A:A,Customers_Raw!E:E)</f>
        <v>Consumer</v>
      </c>
      <c r="N16">
        <f>IF(COUNTIF($A$2:A16,A16)=1,1,0)</f>
        <v>1</v>
      </c>
    </row>
    <row r="17" spans="1:14">
      <c r="A17" t="s">
        <v>3112</v>
      </c>
      <c r="B17" t="s">
        <v>3410</v>
      </c>
      <c r="C17">
        <v>3</v>
      </c>
      <c r="D17" s="18">
        <v>4073.11</v>
      </c>
      <c r="E17" s="18">
        <f>_xlfn.XLOOKUP(Order_Items_Raw!B176,Products_Raw!A:A,Products_Raw!D:D)</f>
        <v>2857.57</v>
      </c>
      <c r="F17" s="18">
        <f t="shared" si="0"/>
        <v>-4499.6</v>
      </c>
      <c r="G17" s="18" t="str">
        <f>PROPER(TRIM(CLEAN(_xlfn.XLOOKUP(Order_Items_Raw!A176,Orders_Raw!A:A,Orders_Raw!E:E))))</f>
        <v>Mobile App</v>
      </c>
      <c r="H17" s="18" t="str">
        <f>_xlfn.XLOOKUP(B17,Products_Raw!A:A,Products_Raw!C:C)</f>
        <v>Beauty</v>
      </c>
      <c r="I17" t="str">
        <f>_xlfn.XLOOKUP(_xlfn.XLOOKUP(A17,Orders_Raw!A:A,Orders_Raw!B:B),Customers_Raw!A:A,Customers_Raw!E:E)</f>
        <v>Consumer</v>
      </c>
      <c r="J17" s="19">
        <f>_xlfn.XLOOKUP(Order_Items_Raw!A176,Orders_Raw!A:A,Orders_Raw!C:C)</f>
        <v>45771</v>
      </c>
      <c r="K17" t="s">
        <v>3407</v>
      </c>
      <c r="L17" s="19" t="str">
        <f>_xlfn.XLOOKUP(A17,Orders_Raw!A:A,Orders_Raw!D:D)</f>
        <v>Delivered</v>
      </c>
      <c r="M17" s="19" t="str">
        <f>_xlfn.XLOOKUP(_xlfn.XLOOKUP(A17,Orders_Raw!A:A,Orders_Raw!B:B),Customers_Raw!A:A,Customers_Raw!E:E)</f>
        <v>Consumer</v>
      </c>
      <c r="N17">
        <f>IF(COUNTIF($A$2:A17,A17)=1,1,0)</f>
        <v>1</v>
      </c>
    </row>
    <row r="18" spans="1:14">
      <c r="A18" t="s">
        <v>1766</v>
      </c>
      <c r="B18" t="s">
        <v>3411</v>
      </c>
      <c r="C18">
        <v>4</v>
      </c>
      <c r="D18" s="18">
        <v>42137.63</v>
      </c>
      <c r="E18" s="18">
        <f>_xlfn.XLOOKUP(Order_Items_Raw!B202,Products_Raw!A:A,Products_Raw!D:D)</f>
        <v>11118.8</v>
      </c>
      <c r="F18" s="18">
        <f t="shared" si="0"/>
        <v>-2337.57</v>
      </c>
      <c r="G18" s="18" t="str">
        <f>PROPER(TRIM(CLEAN(_xlfn.XLOOKUP(Order_Items_Raw!A202,Orders_Raw!A:A,Orders_Raw!E:E))))</f>
        <v>Marketplace</v>
      </c>
      <c r="H18" s="18" t="str">
        <f>_xlfn.XLOOKUP(B18,Products_Raw!A:A,Products_Raw!C:C)</f>
        <v>Sports</v>
      </c>
      <c r="I18" t="str">
        <f>_xlfn.XLOOKUP(_xlfn.XLOOKUP(A18,Orders_Raw!A:A,Orders_Raw!B:B),Customers_Raw!A:A,Customers_Raw!E:E)</f>
        <v>Consumer</v>
      </c>
      <c r="J18" s="19">
        <f>_xlfn.XLOOKUP(Order_Items_Raw!A202,Orders_Raw!A:A,Orders_Raw!C:C)</f>
        <v>45773</v>
      </c>
      <c r="K18" t="s">
        <v>3407</v>
      </c>
      <c r="L18" s="19" t="str">
        <f>_xlfn.XLOOKUP(A18,Orders_Raw!A:A,Orders_Raw!D:D)</f>
        <v>Shipped</v>
      </c>
      <c r="M18" s="19" t="str">
        <f>_xlfn.XLOOKUP(_xlfn.XLOOKUP(A18,Orders_Raw!A:A,Orders_Raw!B:B),Customers_Raw!A:A,Customers_Raw!E:E)</f>
        <v>Consumer</v>
      </c>
      <c r="N18">
        <f>IF(COUNTIF($A$2:A18,A18)=1,1,0)</f>
        <v>1</v>
      </c>
    </row>
    <row r="19" spans="1:14">
      <c r="A19" t="s">
        <v>3209</v>
      </c>
      <c r="B19" t="s">
        <v>3411</v>
      </c>
      <c r="C19">
        <v>4</v>
      </c>
      <c r="D19" s="18">
        <v>30423.76</v>
      </c>
      <c r="E19" s="18">
        <f>_xlfn.XLOOKUP(Order_Items_Raw!B236,Products_Raw!A:A,Products_Raw!D:D)</f>
        <v>5412.91</v>
      </c>
      <c r="F19" s="18">
        <f t="shared" si="0"/>
        <v>8772.12</v>
      </c>
      <c r="G19" s="18" t="str">
        <f>PROPER(TRIM(CLEAN(_xlfn.XLOOKUP(Order_Items_Raw!A236,Orders_Raw!A:A,Orders_Raw!E:E))))</f>
        <v>Marketplace</v>
      </c>
      <c r="H19" s="18" t="str">
        <f>_xlfn.XLOOKUP(B19,Products_Raw!A:A,Products_Raw!C:C)</f>
        <v>Sports</v>
      </c>
      <c r="I19" t="str">
        <f>_xlfn.XLOOKUP(_xlfn.XLOOKUP(A19,Orders_Raw!A:A,Orders_Raw!B:B),Customers_Raw!A:A,Customers_Raw!E:E)</f>
        <v>Corporate</v>
      </c>
      <c r="J19" s="19">
        <f>_xlfn.XLOOKUP(Order_Items_Raw!A236,Orders_Raw!A:A,Orders_Raw!C:C)</f>
        <v>45773</v>
      </c>
      <c r="K19" t="s">
        <v>3407</v>
      </c>
      <c r="L19" s="19" t="str">
        <f>_xlfn.XLOOKUP(A19,Orders_Raw!A:A,Orders_Raw!D:D)</f>
        <v>Processing</v>
      </c>
      <c r="M19" s="19" t="str">
        <f>_xlfn.XLOOKUP(_xlfn.XLOOKUP(A19,Orders_Raw!A:A,Orders_Raw!B:B),Customers_Raw!A:A,Customers_Raw!E:E)</f>
        <v>Corporate</v>
      </c>
      <c r="N19">
        <f>IF(COUNTIF($A$2:A19,A19)=1,1,0)</f>
        <v>1</v>
      </c>
    </row>
    <row r="20" spans="1:14">
      <c r="A20" t="s">
        <v>990</v>
      </c>
      <c r="B20" t="s">
        <v>3412</v>
      </c>
      <c r="C20">
        <v>2</v>
      </c>
      <c r="D20" s="18">
        <v>31478.26</v>
      </c>
      <c r="E20" s="18">
        <f>_xlfn.XLOOKUP(Order_Items_Raw!B240,Products_Raw!A:A,Products_Raw!D:D)</f>
        <v>5412.91</v>
      </c>
      <c r="F20" s="18">
        <f t="shared" si="0"/>
        <v>20652.44</v>
      </c>
      <c r="G20" s="18" t="str">
        <f>PROPER(TRIM(CLEAN(_xlfn.XLOOKUP(Order_Items_Raw!A240,Orders_Raw!A:A,Orders_Raw!E:E))))</f>
        <v>Website</v>
      </c>
      <c r="H20" s="18" t="str">
        <f>_xlfn.XLOOKUP(B20,Products_Raw!A:A,Products_Raw!C:C)</f>
        <v>Electronics</v>
      </c>
      <c r="I20" t="str">
        <f>_xlfn.XLOOKUP(_xlfn.XLOOKUP(A20,Orders_Raw!A:A,Orders_Raw!B:B),Customers_Raw!A:A,Customers_Raw!E:E)</f>
        <v>Corporate</v>
      </c>
      <c r="J20" s="19">
        <f>_xlfn.XLOOKUP(Order_Items_Raw!A240,Orders_Raw!A:A,Orders_Raw!C:C)</f>
        <v>45751</v>
      </c>
      <c r="K20" t="s">
        <v>3407</v>
      </c>
      <c r="L20" s="19" t="str">
        <f>_xlfn.XLOOKUP(A20,Orders_Raw!A:A,Orders_Raw!D:D)</f>
        <v>Cancelled</v>
      </c>
      <c r="M20" s="19" t="str">
        <f>_xlfn.XLOOKUP(_xlfn.XLOOKUP(A20,Orders_Raw!A:A,Orders_Raw!B:B),Customers_Raw!A:A,Customers_Raw!E:E)</f>
        <v>Corporate</v>
      </c>
      <c r="N20">
        <f>IF(COUNTIF($A$2:A20,A20)=1,1,0)</f>
        <v>1</v>
      </c>
    </row>
    <row r="21" spans="1:14">
      <c r="A21" t="s">
        <v>1060</v>
      </c>
      <c r="B21" t="s">
        <v>3412</v>
      </c>
      <c r="C21">
        <v>1</v>
      </c>
      <c r="D21" s="18">
        <v>12976.25</v>
      </c>
      <c r="E21" s="18">
        <f>_xlfn.XLOOKUP(Order_Items_Raw!B242,Products_Raw!A:A,Products_Raw!D:D)</f>
        <v>5412.91</v>
      </c>
      <c r="F21" s="18">
        <f t="shared" si="0"/>
        <v>7563.34</v>
      </c>
      <c r="G21" s="18" t="str">
        <f>PROPER(TRIM(CLEAN(_xlfn.XLOOKUP(Order_Items_Raw!A242,Orders_Raw!A:A,Orders_Raw!E:E))))</f>
        <v>Mobile App</v>
      </c>
      <c r="H21" s="18" t="str">
        <f>_xlfn.XLOOKUP(B21,Products_Raw!A:A,Products_Raw!C:C)</f>
        <v>Electronics</v>
      </c>
      <c r="I21" t="str">
        <f>_xlfn.XLOOKUP(_xlfn.XLOOKUP(A21,Orders_Raw!A:A,Orders_Raw!B:B),Customers_Raw!A:A,Customers_Raw!E:E)</f>
        <v>Consumer</v>
      </c>
      <c r="J21" s="19">
        <f>_xlfn.XLOOKUP(Order_Items_Raw!A242,Orders_Raw!A:A,Orders_Raw!C:C)</f>
        <v>45776</v>
      </c>
      <c r="K21" t="s">
        <v>3407</v>
      </c>
      <c r="L21" s="19" t="str">
        <f>_xlfn.XLOOKUP(A21,Orders_Raw!A:A,Orders_Raw!D:D)</f>
        <v>Delivered</v>
      </c>
      <c r="M21" s="19" t="str">
        <f>_xlfn.XLOOKUP(_xlfn.XLOOKUP(A21,Orders_Raw!A:A,Orders_Raw!B:B),Customers_Raw!A:A,Customers_Raw!E:E)</f>
        <v>Consumer</v>
      </c>
      <c r="N21">
        <f>IF(COUNTIF($A$2:A21,A21)=1,1,0)</f>
        <v>1</v>
      </c>
    </row>
    <row r="22" spans="1:14">
      <c r="A22" t="s">
        <v>2808</v>
      </c>
      <c r="B22" t="s">
        <v>3412</v>
      </c>
      <c r="C22">
        <v>4</v>
      </c>
      <c r="D22" s="18">
        <v>55018.66</v>
      </c>
      <c r="E22" s="18">
        <f>_xlfn.XLOOKUP(Order_Items_Raw!B268,Products_Raw!A:A,Products_Raw!D:D)</f>
        <v>11653.29</v>
      </c>
      <c r="F22" s="18">
        <f t="shared" si="0"/>
        <v>8405.5</v>
      </c>
      <c r="G22" s="18" t="str">
        <f>PROPER(TRIM(CLEAN(_xlfn.XLOOKUP(Order_Items_Raw!A268,Orders_Raw!A:A,Orders_Raw!E:E))))</f>
        <v>Website</v>
      </c>
      <c r="H22" s="18" t="str">
        <f>_xlfn.XLOOKUP(B22,Products_Raw!A:A,Products_Raw!C:C)</f>
        <v>Electronics</v>
      </c>
      <c r="I22" t="str">
        <f>_xlfn.XLOOKUP(_xlfn.XLOOKUP(A22,Orders_Raw!A:A,Orders_Raw!B:B),Customers_Raw!A:A,Customers_Raw!E:E)</f>
        <v>Consumer</v>
      </c>
      <c r="J22" s="19">
        <f>_xlfn.XLOOKUP(Order_Items_Raw!A268,Orders_Raw!A:A,Orders_Raw!C:C)</f>
        <v>45766</v>
      </c>
      <c r="K22" t="s">
        <v>3407</v>
      </c>
      <c r="L22" s="19" t="str">
        <f>_xlfn.XLOOKUP(A22,Orders_Raw!A:A,Orders_Raw!D:D)</f>
        <v>Delivered</v>
      </c>
      <c r="M22" s="19" t="str">
        <f>_xlfn.XLOOKUP(_xlfn.XLOOKUP(A22,Orders_Raw!A:A,Orders_Raw!B:B),Customers_Raw!A:A,Customers_Raw!E:E)</f>
        <v>Consumer</v>
      </c>
      <c r="N22">
        <f>IF(COUNTIF($A$2:A22,A22)=1,1,0)</f>
        <v>1</v>
      </c>
    </row>
    <row r="23" spans="1:14">
      <c r="A23" t="s">
        <v>3191</v>
      </c>
      <c r="B23" t="s">
        <v>3412</v>
      </c>
      <c r="C23">
        <v>2</v>
      </c>
      <c r="D23" s="18">
        <v>25394.77</v>
      </c>
      <c r="E23" s="18">
        <f>_xlfn.XLOOKUP(Order_Items_Raw!B277,Products_Raw!A:A,Products_Raw!D:D)</f>
        <v>11764.29</v>
      </c>
      <c r="F23" s="18">
        <f t="shared" si="0"/>
        <v>1866.19</v>
      </c>
      <c r="G23" s="18" t="str">
        <f>PROPER(TRIM(CLEAN(_xlfn.XLOOKUP(Order_Items_Raw!A277,Orders_Raw!A:A,Orders_Raw!E:E))))</f>
        <v>Mobile App</v>
      </c>
      <c r="H23" s="18" t="str">
        <f>_xlfn.XLOOKUP(B23,Products_Raw!A:A,Products_Raw!C:C)</f>
        <v>Electronics</v>
      </c>
      <c r="I23" t="str">
        <f>_xlfn.XLOOKUP(_xlfn.XLOOKUP(A23,Orders_Raw!A:A,Orders_Raw!B:B),Customers_Raw!A:A,Customers_Raw!E:E)</f>
        <v>Consumer</v>
      </c>
      <c r="J23" s="19">
        <f>_xlfn.XLOOKUP(Order_Items_Raw!A277,Orders_Raw!A:A,Orders_Raw!C:C)</f>
        <v>45760</v>
      </c>
      <c r="K23" t="s">
        <v>3407</v>
      </c>
      <c r="L23" s="19" t="str">
        <f>_xlfn.XLOOKUP(A23,Orders_Raw!A:A,Orders_Raw!D:D)</f>
        <v>Processing</v>
      </c>
      <c r="M23" s="19" t="str">
        <f>_xlfn.XLOOKUP(_xlfn.XLOOKUP(A23,Orders_Raw!A:A,Orders_Raw!B:B),Customers_Raw!A:A,Customers_Raw!E:E)</f>
        <v>Consumer</v>
      </c>
      <c r="N23">
        <f>IF(COUNTIF($A$2:A23,A23)=1,1,0)</f>
        <v>1</v>
      </c>
    </row>
    <row r="24" spans="1:14">
      <c r="A24" t="s">
        <v>1766</v>
      </c>
      <c r="B24" t="s">
        <v>3413</v>
      </c>
      <c r="C24">
        <v>3</v>
      </c>
      <c r="D24" s="18">
        <v>30108.57</v>
      </c>
      <c r="E24" s="18">
        <f>_xlfn.XLOOKUP(Order_Items_Raw!B296,Products_Raw!A:A,Products_Raw!D:D)</f>
        <v>10086.81</v>
      </c>
      <c r="F24" s="18">
        <f t="shared" si="0"/>
        <v>-151.860000000001</v>
      </c>
      <c r="G24" s="18" t="str">
        <f>PROPER(TRIM(CLEAN(_xlfn.XLOOKUP(Order_Items_Raw!A296,Orders_Raw!A:A,Orders_Raw!E:E))))</f>
        <v>Mobile App</v>
      </c>
      <c r="H24" s="18" t="str">
        <f>_xlfn.XLOOKUP(B24,Products_Raw!A:A,Products_Raw!C:C)</f>
        <v>Sports</v>
      </c>
      <c r="I24" t="str">
        <f>_xlfn.XLOOKUP(_xlfn.XLOOKUP(A24,Orders_Raw!A:A,Orders_Raw!B:B),Customers_Raw!A:A,Customers_Raw!E:E)</f>
        <v>Consumer</v>
      </c>
      <c r="J24" s="19">
        <f>_xlfn.XLOOKUP(Order_Items_Raw!A296,Orders_Raw!A:A,Orders_Raw!C:C)</f>
        <v>45758</v>
      </c>
      <c r="K24" t="s">
        <v>3407</v>
      </c>
      <c r="L24" s="19" t="str">
        <f>_xlfn.XLOOKUP(A24,Orders_Raw!A:A,Orders_Raw!D:D)</f>
        <v>Shipped</v>
      </c>
      <c r="M24" s="19" t="str">
        <f>_xlfn.XLOOKUP(_xlfn.XLOOKUP(A24,Orders_Raw!A:A,Orders_Raw!B:B),Customers_Raw!A:A,Customers_Raw!E:E)</f>
        <v>Consumer</v>
      </c>
      <c r="N24">
        <f>IF(COUNTIF($A$2:A24,A24)=1,1,0)</f>
        <v>0</v>
      </c>
    </row>
    <row r="25" spans="1:14">
      <c r="A25" t="s">
        <v>1977</v>
      </c>
      <c r="B25" t="s">
        <v>3413</v>
      </c>
      <c r="C25">
        <v>4</v>
      </c>
      <c r="D25" s="18">
        <v>35924.35</v>
      </c>
      <c r="E25" s="18">
        <f>_xlfn.XLOOKUP(Order_Items_Raw!B304,Products_Raw!A:A,Products_Raw!D:D)</f>
        <v>9947.76</v>
      </c>
      <c r="F25" s="18">
        <f t="shared" si="0"/>
        <v>-3866.69</v>
      </c>
      <c r="G25" s="18" t="str">
        <f>PROPER(TRIM(CLEAN(_xlfn.XLOOKUP(Order_Items_Raw!A304,Orders_Raw!A:A,Orders_Raw!E:E))))</f>
        <v>Mobile App</v>
      </c>
      <c r="H25" s="18" t="str">
        <f>_xlfn.XLOOKUP(B25,Products_Raw!A:A,Products_Raw!C:C)</f>
        <v>Sports</v>
      </c>
      <c r="I25" t="str">
        <f>_xlfn.XLOOKUP(_xlfn.XLOOKUP(A25,Orders_Raw!A:A,Orders_Raw!B:B),Customers_Raw!A:A,Customers_Raw!E:E)</f>
        <v>Consumer</v>
      </c>
      <c r="J25" s="19">
        <f>_xlfn.XLOOKUP(Order_Items_Raw!A304,Orders_Raw!A:A,Orders_Raw!C:C)</f>
        <v>45758</v>
      </c>
      <c r="K25" t="s">
        <v>3407</v>
      </c>
      <c r="L25" s="19" t="str">
        <f>_xlfn.XLOOKUP(A25,Orders_Raw!A:A,Orders_Raw!D:D)</f>
        <v>Delivered</v>
      </c>
      <c r="M25" s="19" t="str">
        <f>_xlfn.XLOOKUP(_xlfn.XLOOKUP(A25,Orders_Raw!A:A,Orders_Raw!B:B),Customers_Raw!A:A,Customers_Raw!E:E)</f>
        <v>Consumer</v>
      </c>
      <c r="N25">
        <f>IF(COUNTIF($A$2:A25,A25)=1,1,0)</f>
        <v>1</v>
      </c>
    </row>
    <row r="26" spans="1:14">
      <c r="A26" t="s">
        <v>1506</v>
      </c>
      <c r="B26" t="s">
        <v>3414</v>
      </c>
      <c r="C26">
        <v>4</v>
      </c>
      <c r="D26" s="18">
        <v>23277.91</v>
      </c>
      <c r="E26" s="18">
        <f>_xlfn.XLOOKUP(Order_Items_Raw!B388,Products_Raw!A:A,Products_Raw!D:D)</f>
        <v>295.87</v>
      </c>
      <c r="F26" s="18">
        <f t="shared" si="0"/>
        <v>22094.43</v>
      </c>
      <c r="G26" s="18" t="str">
        <f>PROPER(TRIM(CLEAN(_xlfn.XLOOKUP(Order_Items_Raw!A388,Orders_Raw!A:A,Orders_Raw!E:E))))</f>
        <v>Website</v>
      </c>
      <c r="H26" s="18" t="str">
        <f>_xlfn.XLOOKUP(B26,Products_Raw!A:A,Products_Raw!C:C)</f>
        <v>Beauty</v>
      </c>
      <c r="I26" t="str">
        <f>_xlfn.XLOOKUP(_xlfn.XLOOKUP(A26,Orders_Raw!A:A,Orders_Raw!B:B),Customers_Raw!A:A,Customers_Raw!E:E)</f>
        <v>Consumer</v>
      </c>
      <c r="J26" s="19">
        <f>_xlfn.XLOOKUP(Order_Items_Raw!A388,Orders_Raw!A:A,Orders_Raw!C:C)</f>
        <v>45886</v>
      </c>
      <c r="K26" t="s">
        <v>3415</v>
      </c>
      <c r="L26" s="19" t="str">
        <f>_xlfn.XLOOKUP(A26,Orders_Raw!A:A,Orders_Raw!D:D)</f>
        <v>Delivered</v>
      </c>
      <c r="M26" s="19" t="str">
        <f>_xlfn.XLOOKUP(_xlfn.XLOOKUP(A26,Orders_Raw!A:A,Orders_Raw!B:B),Customers_Raw!A:A,Customers_Raw!E:E)</f>
        <v>Consumer</v>
      </c>
      <c r="N26">
        <f>IF(COUNTIF($A$2:A26,A26)=1,1,0)</f>
        <v>1</v>
      </c>
    </row>
    <row r="27" spans="1:14">
      <c r="A27" t="s">
        <v>1940</v>
      </c>
      <c r="B27" t="s">
        <v>3414</v>
      </c>
      <c r="C27">
        <v>3</v>
      </c>
      <c r="D27" s="18">
        <v>20547.71</v>
      </c>
      <c r="E27" s="18">
        <f>_xlfn.XLOOKUP(Order_Items_Raw!B395,Products_Raw!A:A,Products_Raw!D:D)</f>
        <v>295.87</v>
      </c>
      <c r="F27" s="18">
        <f t="shared" si="0"/>
        <v>19660.1</v>
      </c>
      <c r="G27" s="18" t="str">
        <f>PROPER(TRIM(CLEAN(_xlfn.XLOOKUP(Order_Items_Raw!A395,Orders_Raw!A:A,Orders_Raw!E:E))))</f>
        <v>Website</v>
      </c>
      <c r="H27" s="18" t="str">
        <f>_xlfn.XLOOKUP(B27,Products_Raw!A:A,Products_Raw!C:C)</f>
        <v>Beauty</v>
      </c>
      <c r="I27" t="str">
        <f>_xlfn.XLOOKUP(_xlfn.XLOOKUP(A27,Orders_Raw!A:A,Orders_Raw!B:B),Customers_Raw!A:A,Customers_Raw!E:E)</f>
        <v>Consumer</v>
      </c>
      <c r="J27" s="19">
        <f>_xlfn.XLOOKUP(Order_Items_Raw!A395,Orders_Raw!A:A,Orders_Raw!C:C)</f>
        <v>45894</v>
      </c>
      <c r="K27" t="s">
        <v>3415</v>
      </c>
      <c r="L27" s="19" t="str">
        <f>_xlfn.XLOOKUP(A27,Orders_Raw!A:A,Orders_Raw!D:D)</f>
        <v>Delivered</v>
      </c>
      <c r="M27" s="19" t="str">
        <f>_xlfn.XLOOKUP(_xlfn.XLOOKUP(A27,Orders_Raw!A:A,Orders_Raw!B:B),Customers_Raw!A:A,Customers_Raw!E:E)</f>
        <v>Consumer</v>
      </c>
      <c r="N27">
        <f>IF(COUNTIF($A$2:A27,A27)=1,1,0)</f>
        <v>1</v>
      </c>
    </row>
    <row r="28" spans="1:14">
      <c r="A28" t="s">
        <v>2089</v>
      </c>
      <c r="B28" t="s">
        <v>3414</v>
      </c>
      <c r="C28">
        <v>1</v>
      </c>
      <c r="D28" s="18">
        <v>6055.99</v>
      </c>
      <c r="E28" s="18">
        <f>_xlfn.XLOOKUP(Order_Items_Raw!B400,Products_Raw!A:A,Products_Raw!D:D)</f>
        <v>474.93</v>
      </c>
      <c r="F28" s="18">
        <f t="shared" si="0"/>
        <v>5581.06</v>
      </c>
      <c r="G28" s="18" t="str">
        <f>PROPER(TRIM(CLEAN(_xlfn.XLOOKUP(Order_Items_Raw!A400,Orders_Raw!A:A,Orders_Raw!E:E))))</f>
        <v>Website</v>
      </c>
      <c r="H28" s="18" t="str">
        <f>_xlfn.XLOOKUP(B28,Products_Raw!A:A,Products_Raw!C:C)</f>
        <v>Beauty</v>
      </c>
      <c r="I28" t="str">
        <f>_xlfn.XLOOKUP(_xlfn.XLOOKUP(A28,Orders_Raw!A:A,Orders_Raw!B:B),Customers_Raw!A:A,Customers_Raw!E:E)</f>
        <v>Corporate</v>
      </c>
      <c r="J28" s="19">
        <f>_xlfn.XLOOKUP(Order_Items_Raw!A400,Orders_Raw!A:A,Orders_Raw!C:C)</f>
        <v>45888</v>
      </c>
      <c r="K28" t="s">
        <v>3415</v>
      </c>
      <c r="L28" s="19" t="str">
        <f>_xlfn.XLOOKUP(A28,Orders_Raw!A:A,Orders_Raw!D:D)</f>
        <v>Delivered</v>
      </c>
      <c r="M28" s="19" t="str">
        <f>_xlfn.XLOOKUP(_xlfn.XLOOKUP(A28,Orders_Raw!A:A,Orders_Raw!B:B),Customers_Raw!A:A,Customers_Raw!E:E)</f>
        <v>Corporate</v>
      </c>
      <c r="N28">
        <f>IF(COUNTIF($A$2:A28,A28)=1,1,0)</f>
        <v>1</v>
      </c>
    </row>
    <row r="29" spans="1:14">
      <c r="A29" t="s">
        <v>1232</v>
      </c>
      <c r="B29" t="s">
        <v>3416</v>
      </c>
      <c r="C29">
        <v>1</v>
      </c>
      <c r="D29" s="18">
        <v>7902.31</v>
      </c>
      <c r="E29" s="18">
        <f>_xlfn.XLOOKUP(Order_Items_Raw!B428,Products_Raw!A:A,Products_Raw!D:D)</f>
        <v>7802.03</v>
      </c>
      <c r="F29" s="18">
        <f t="shared" si="0"/>
        <v>100.280000000001</v>
      </c>
      <c r="G29" s="18" t="str">
        <f>PROPER(TRIM(CLEAN(_xlfn.XLOOKUP(Order_Items_Raw!A428,Orders_Raw!A:A,Orders_Raw!E:E))))</f>
        <v>Marketplace</v>
      </c>
      <c r="H29" s="18" t="str">
        <f>_xlfn.XLOOKUP(B29,Products_Raw!A:A,Products_Raw!C:C)</f>
        <v>Home &amp; Kitchen</v>
      </c>
      <c r="I29" t="str">
        <f>_xlfn.XLOOKUP(_xlfn.XLOOKUP(A29,Orders_Raw!A:A,Orders_Raw!B:B),Customers_Raw!A:A,Customers_Raw!E:E)</f>
        <v>Small Business</v>
      </c>
      <c r="J29" s="19">
        <f>_xlfn.XLOOKUP(Order_Items_Raw!A428,Orders_Raw!A:A,Orders_Raw!C:C)</f>
        <v>45883</v>
      </c>
      <c r="K29" t="s">
        <v>3415</v>
      </c>
      <c r="L29" s="19" t="str">
        <f>_xlfn.XLOOKUP(A29,Orders_Raw!A:A,Orders_Raw!D:D)</f>
        <v>Delivered</v>
      </c>
      <c r="M29" s="19" t="str">
        <f>_xlfn.XLOOKUP(_xlfn.XLOOKUP(A29,Orders_Raw!A:A,Orders_Raw!B:B),Customers_Raw!A:A,Customers_Raw!E:E)</f>
        <v>Small Business</v>
      </c>
      <c r="N29">
        <f>IF(COUNTIF($A$2:A29,A29)=1,1,0)</f>
        <v>1</v>
      </c>
    </row>
    <row r="30" spans="1:14">
      <c r="A30" t="s">
        <v>1357</v>
      </c>
      <c r="B30" t="s">
        <v>3416</v>
      </c>
      <c r="C30">
        <v>4</v>
      </c>
      <c r="D30" s="18">
        <v>34520.55</v>
      </c>
      <c r="E30" s="18">
        <f>_xlfn.XLOOKUP(Order_Items_Raw!B431,Products_Raw!A:A,Products_Raw!D:D)</f>
        <v>680.62</v>
      </c>
      <c r="F30" s="18">
        <f t="shared" si="0"/>
        <v>31798.07</v>
      </c>
      <c r="G30" s="18" t="str">
        <f>PROPER(TRIM(CLEAN(_xlfn.XLOOKUP(Order_Items_Raw!A431,Orders_Raw!A:A,Orders_Raw!E:E))))</f>
        <v>Website</v>
      </c>
      <c r="H30" s="18" t="str">
        <f>_xlfn.XLOOKUP(B30,Products_Raw!A:A,Products_Raw!C:C)</f>
        <v>Home &amp; Kitchen</v>
      </c>
      <c r="I30" t="str">
        <f>_xlfn.XLOOKUP(_xlfn.XLOOKUP(A30,Orders_Raw!A:A,Orders_Raw!B:B),Customers_Raw!A:A,Customers_Raw!E:E)</f>
        <v>Small Business</v>
      </c>
      <c r="J30" s="19">
        <f>_xlfn.XLOOKUP(Order_Items_Raw!A431,Orders_Raw!A:A,Orders_Raw!C:C)</f>
        <v>45886</v>
      </c>
      <c r="K30" t="s">
        <v>3415</v>
      </c>
      <c r="L30" s="19" t="str">
        <f>_xlfn.XLOOKUP(A30,Orders_Raw!A:A,Orders_Raw!D:D)</f>
        <v>Shipped</v>
      </c>
      <c r="M30" s="19" t="str">
        <f>_xlfn.XLOOKUP(_xlfn.XLOOKUP(A30,Orders_Raw!A:A,Orders_Raw!B:B),Customers_Raw!A:A,Customers_Raw!E:E)</f>
        <v>Small Business</v>
      </c>
      <c r="N30">
        <f>IF(COUNTIF($A$2:A30,A30)=1,1,0)</f>
        <v>1</v>
      </c>
    </row>
    <row r="31" spans="1:14">
      <c r="A31" t="s">
        <v>2305</v>
      </c>
      <c r="B31" t="s">
        <v>3416</v>
      </c>
      <c r="C31">
        <v>3</v>
      </c>
      <c r="D31" s="18">
        <v>19236.47</v>
      </c>
      <c r="E31" s="18">
        <f>_xlfn.XLOOKUP(Order_Items_Raw!B449,Products_Raw!A:A,Products_Raw!D:D)</f>
        <v>4640.09</v>
      </c>
      <c r="F31" s="18">
        <f t="shared" si="0"/>
        <v>5316.2</v>
      </c>
      <c r="G31" s="18" t="str">
        <f>PROPER(TRIM(CLEAN(_xlfn.XLOOKUP(Order_Items_Raw!A449,Orders_Raw!A:A,Orders_Raw!E:E))))</f>
        <v>Website</v>
      </c>
      <c r="H31" s="18" t="str">
        <f>_xlfn.XLOOKUP(B31,Products_Raw!A:A,Products_Raw!C:C)</f>
        <v>Home &amp; Kitchen</v>
      </c>
      <c r="I31" t="str">
        <f>_xlfn.XLOOKUP(_xlfn.XLOOKUP(A31,Orders_Raw!A:A,Orders_Raw!B:B),Customers_Raw!A:A,Customers_Raw!E:E)</f>
        <v>Consumer</v>
      </c>
      <c r="J31" s="19">
        <f>_xlfn.XLOOKUP(Order_Items_Raw!A449,Orders_Raw!A:A,Orders_Raw!C:C)</f>
        <v>45900</v>
      </c>
      <c r="K31" t="s">
        <v>3415</v>
      </c>
      <c r="L31" s="19" t="str">
        <f>_xlfn.XLOOKUP(A31,Orders_Raw!A:A,Orders_Raw!D:D)</f>
        <v>Processing</v>
      </c>
      <c r="M31" s="19" t="str">
        <f>_xlfn.XLOOKUP(_xlfn.XLOOKUP(A31,Orders_Raw!A:A,Orders_Raw!B:B),Customers_Raw!A:A,Customers_Raw!E:E)</f>
        <v>Consumer</v>
      </c>
      <c r="N31">
        <f>IF(COUNTIF($A$2:A31,A31)=1,1,0)</f>
        <v>1</v>
      </c>
    </row>
    <row r="32" spans="1:14">
      <c r="A32" t="s">
        <v>2585</v>
      </c>
      <c r="B32" t="s">
        <v>3416</v>
      </c>
      <c r="C32">
        <v>1</v>
      </c>
      <c r="D32" s="18">
        <v>6688.83</v>
      </c>
      <c r="E32" s="18">
        <f>_xlfn.XLOOKUP(Order_Items_Raw!B455,Products_Raw!A:A,Products_Raw!D:D)</f>
        <v>229.52</v>
      </c>
      <c r="F32" s="18">
        <f t="shared" si="0"/>
        <v>6459.31</v>
      </c>
      <c r="G32" s="18" t="str">
        <f>PROPER(TRIM(CLEAN(_xlfn.XLOOKUP(Order_Items_Raw!A455,Orders_Raw!A:A,Orders_Raw!E:E))))</f>
        <v>Marketplace</v>
      </c>
      <c r="H32" s="18" t="str">
        <f>_xlfn.XLOOKUP(B32,Products_Raw!A:A,Products_Raw!C:C)</f>
        <v>Home &amp; Kitchen</v>
      </c>
      <c r="I32" t="str">
        <f>_xlfn.XLOOKUP(_xlfn.XLOOKUP(A32,Orders_Raw!A:A,Orders_Raw!B:B),Customers_Raw!A:A,Customers_Raw!E:E)</f>
        <v>Consumer</v>
      </c>
      <c r="J32" s="19">
        <f>_xlfn.XLOOKUP(Order_Items_Raw!A455,Orders_Raw!A:A,Orders_Raw!C:C)</f>
        <v>45897</v>
      </c>
      <c r="K32" t="s">
        <v>3415</v>
      </c>
      <c r="L32" s="19" t="str">
        <f>_xlfn.XLOOKUP(A32,Orders_Raw!A:A,Orders_Raw!D:D)</f>
        <v>Shipped</v>
      </c>
      <c r="M32" s="19" t="str">
        <f>_xlfn.XLOOKUP(_xlfn.XLOOKUP(A32,Orders_Raw!A:A,Orders_Raw!B:B),Customers_Raw!A:A,Customers_Raw!E:E)</f>
        <v>Consumer</v>
      </c>
      <c r="N32">
        <f>IF(COUNTIF($A$2:A32,A32)=1,1,0)</f>
        <v>1</v>
      </c>
    </row>
    <row r="33" spans="1:14">
      <c r="A33" t="s">
        <v>1302</v>
      </c>
      <c r="B33" t="s">
        <v>3417</v>
      </c>
      <c r="C33">
        <v>3</v>
      </c>
      <c r="D33" s="18">
        <v>30937.85</v>
      </c>
      <c r="E33" s="18">
        <f>_xlfn.XLOOKUP(Order_Items_Raw!B476,Products_Raw!A:A,Products_Raw!D:D)</f>
        <v>6443.36</v>
      </c>
      <c r="F33" s="18">
        <f t="shared" si="0"/>
        <v>11607.77</v>
      </c>
      <c r="G33" s="18" t="str">
        <f>PROPER(TRIM(CLEAN(_xlfn.XLOOKUP(Order_Items_Raw!A476,Orders_Raw!A:A,Orders_Raw!E:E))))</f>
        <v>Website</v>
      </c>
      <c r="H33" s="18" t="str">
        <f>_xlfn.XLOOKUP(B33,Products_Raw!A:A,Products_Raw!C:C)</f>
        <v>Sports</v>
      </c>
      <c r="I33" t="str">
        <f>_xlfn.XLOOKUP(_xlfn.XLOOKUP(A33,Orders_Raw!A:A,Orders_Raw!B:B),Customers_Raw!A:A,Customers_Raw!E:E)</f>
        <v>Consumer</v>
      </c>
      <c r="J33" s="19">
        <f>_xlfn.XLOOKUP(Order_Items_Raw!A476,Orders_Raw!A:A,Orders_Raw!C:C)</f>
        <v>45896</v>
      </c>
      <c r="K33" t="s">
        <v>3415</v>
      </c>
      <c r="L33" s="19" t="str">
        <f>_xlfn.XLOOKUP(A33,Orders_Raw!A:A,Orders_Raw!D:D)</f>
        <v>Delivered</v>
      </c>
      <c r="M33" s="19" t="str">
        <f>_xlfn.XLOOKUP(_xlfn.XLOOKUP(A33,Orders_Raw!A:A,Orders_Raw!B:B),Customers_Raw!A:A,Customers_Raw!E:E)</f>
        <v>Consumer</v>
      </c>
      <c r="N33">
        <f>IF(COUNTIF($A$2:A33,A33)=1,1,0)</f>
        <v>1</v>
      </c>
    </row>
    <row r="34" spans="1:14">
      <c r="A34" t="s">
        <v>2298</v>
      </c>
      <c r="B34" t="s">
        <v>3417</v>
      </c>
      <c r="C34">
        <v>1</v>
      </c>
      <c r="D34" s="18">
        <v>8446.75</v>
      </c>
      <c r="E34" s="18">
        <f>_xlfn.XLOOKUP(Order_Items_Raw!B502,Products_Raw!A:A,Products_Raw!D:D)</f>
        <v>11668.5</v>
      </c>
      <c r="F34" s="18">
        <f t="shared" si="0"/>
        <v>-3221.75</v>
      </c>
      <c r="G34" s="18" t="str">
        <f>PROPER(TRIM(CLEAN(_xlfn.XLOOKUP(Order_Items_Raw!A502,Orders_Raw!A:A,Orders_Raw!E:E))))</f>
        <v>Mobile App</v>
      </c>
      <c r="H34" s="18" t="str">
        <f>_xlfn.XLOOKUP(B34,Products_Raw!A:A,Products_Raw!C:C)</f>
        <v>Sports</v>
      </c>
      <c r="I34" t="str">
        <f>_xlfn.XLOOKUP(_xlfn.XLOOKUP(A34,Orders_Raw!A:A,Orders_Raw!B:B),Customers_Raw!A:A,Customers_Raw!E:E)</f>
        <v>Consumer</v>
      </c>
      <c r="J34" s="19">
        <f>_xlfn.XLOOKUP(Order_Items_Raw!A502,Orders_Raw!A:A,Orders_Raw!C:C)</f>
        <v>45887</v>
      </c>
      <c r="K34" t="s">
        <v>3415</v>
      </c>
      <c r="L34" s="19" t="str">
        <f>_xlfn.XLOOKUP(A34,Orders_Raw!A:A,Orders_Raw!D:D)</f>
        <v>Delivered</v>
      </c>
      <c r="M34" s="19" t="str">
        <f>_xlfn.XLOOKUP(_xlfn.XLOOKUP(A34,Orders_Raw!A:A,Orders_Raw!B:B),Customers_Raw!A:A,Customers_Raw!E:E)</f>
        <v>Consumer</v>
      </c>
      <c r="N34">
        <f>IF(COUNTIF($A$2:A34,A34)=1,1,0)</f>
        <v>1</v>
      </c>
    </row>
    <row r="35" spans="1:14">
      <c r="A35" t="s">
        <v>1460</v>
      </c>
      <c r="B35" t="s">
        <v>3418</v>
      </c>
      <c r="C35">
        <v>3</v>
      </c>
      <c r="D35" s="18">
        <v>36246.91</v>
      </c>
      <c r="E35" s="18">
        <f>_xlfn.XLOOKUP(Order_Items_Raw!B531,Products_Raw!A:A,Products_Raw!D:D)</f>
        <v>11118.8</v>
      </c>
      <c r="F35" s="18">
        <f t="shared" si="0"/>
        <v>2890.51000000001</v>
      </c>
      <c r="G35" s="18" t="str">
        <f>PROPER(TRIM(CLEAN(_xlfn.XLOOKUP(Order_Items_Raw!A531,Orders_Raw!A:A,Orders_Raw!E:E))))</f>
        <v>Website</v>
      </c>
      <c r="H35" s="18" t="str">
        <f>_xlfn.XLOOKUP(B35,Products_Raw!A:A,Products_Raw!C:C)</f>
        <v>Electronics</v>
      </c>
      <c r="I35" t="str">
        <f>_xlfn.XLOOKUP(_xlfn.XLOOKUP(A35,Orders_Raw!A:A,Orders_Raw!B:B),Customers_Raw!A:A,Customers_Raw!E:E)</f>
        <v>Corporate</v>
      </c>
      <c r="J35" s="19">
        <f>_xlfn.XLOOKUP(Order_Items_Raw!A531,Orders_Raw!A:A,Orders_Raw!C:C)</f>
        <v>45885</v>
      </c>
      <c r="K35" t="s">
        <v>3415</v>
      </c>
      <c r="L35" s="19" t="str">
        <f>_xlfn.XLOOKUP(A35,Orders_Raw!A:A,Orders_Raw!D:D)</f>
        <v>Shipped</v>
      </c>
      <c r="M35" s="19" t="str">
        <f>_xlfn.XLOOKUP(_xlfn.XLOOKUP(A35,Orders_Raw!A:A,Orders_Raw!B:B),Customers_Raw!A:A,Customers_Raw!E:E)</f>
        <v>Corporate</v>
      </c>
      <c r="N35">
        <f>IF(COUNTIF($A$2:A35,A35)=1,1,0)</f>
        <v>1</v>
      </c>
    </row>
    <row r="36" spans="1:14">
      <c r="A36" t="s">
        <v>1528</v>
      </c>
      <c r="B36" t="s">
        <v>3418</v>
      </c>
      <c r="C36">
        <v>3</v>
      </c>
      <c r="D36" s="18">
        <v>40026.98</v>
      </c>
      <c r="E36" s="18">
        <f>_xlfn.XLOOKUP(Order_Items_Raw!B533,Products_Raw!A:A,Products_Raw!D:D)</f>
        <v>5057.68</v>
      </c>
      <c r="F36" s="18">
        <f t="shared" si="0"/>
        <v>24853.94</v>
      </c>
      <c r="G36" s="18" t="str">
        <f>PROPER(TRIM(CLEAN(_xlfn.XLOOKUP(Order_Items_Raw!A533,Orders_Raw!A:A,Orders_Raw!E:E))))</f>
        <v>Mobile App</v>
      </c>
      <c r="H36" s="18" t="str">
        <f>_xlfn.XLOOKUP(B36,Products_Raw!A:A,Products_Raw!C:C)</f>
        <v>Electronics</v>
      </c>
      <c r="I36" t="str">
        <f>_xlfn.XLOOKUP(_xlfn.XLOOKUP(A36,Orders_Raw!A:A,Orders_Raw!B:B),Customers_Raw!A:A,Customers_Raw!E:E)</f>
        <v>Corporate</v>
      </c>
      <c r="J36" s="19">
        <f>_xlfn.XLOOKUP(Order_Items_Raw!A533,Orders_Raw!A:A,Orders_Raw!C:C)</f>
        <v>45895</v>
      </c>
      <c r="K36" t="s">
        <v>3415</v>
      </c>
      <c r="L36" s="19" t="str">
        <f>_xlfn.XLOOKUP(A36,Orders_Raw!A:A,Orders_Raw!D:D)</f>
        <v>Delivered</v>
      </c>
      <c r="M36" s="19" t="str">
        <f>_xlfn.XLOOKUP(_xlfn.XLOOKUP(A36,Orders_Raw!A:A,Orders_Raw!B:B),Customers_Raw!A:A,Customers_Raw!E:E)</f>
        <v>Corporate</v>
      </c>
      <c r="N36">
        <f>IF(COUNTIF($A$2:A36,A36)=1,1,0)</f>
        <v>1</v>
      </c>
    </row>
    <row r="37" spans="1:14">
      <c r="A37" t="s">
        <v>2024</v>
      </c>
      <c r="B37" t="s">
        <v>3418</v>
      </c>
      <c r="C37">
        <v>1</v>
      </c>
      <c r="D37" s="18">
        <v>14657.97</v>
      </c>
      <c r="E37" s="18">
        <f>_xlfn.XLOOKUP(Order_Items_Raw!B542,Products_Raw!A:A,Products_Raw!D:D)</f>
        <v>1892.68</v>
      </c>
      <c r="F37" s="18">
        <f t="shared" si="0"/>
        <v>12765.29</v>
      </c>
      <c r="G37" s="18" t="str">
        <f>PROPER(TRIM(CLEAN(_xlfn.XLOOKUP(Order_Items_Raw!A542,Orders_Raw!A:A,Orders_Raw!E:E))))</f>
        <v>Mobile App</v>
      </c>
      <c r="H37" s="18" t="str">
        <f>_xlfn.XLOOKUP(B37,Products_Raw!A:A,Products_Raw!C:C)</f>
        <v>Electronics</v>
      </c>
      <c r="I37" t="str">
        <f>_xlfn.XLOOKUP(_xlfn.XLOOKUP(A37,Orders_Raw!A:A,Orders_Raw!B:B),Customers_Raw!A:A,Customers_Raw!E:E)</f>
        <v>Corporate</v>
      </c>
      <c r="J37" s="19">
        <f>_xlfn.XLOOKUP(Order_Items_Raw!A542,Orders_Raw!A:A,Orders_Raw!C:C)</f>
        <v>45876</v>
      </c>
      <c r="K37" t="s">
        <v>3415</v>
      </c>
      <c r="L37" s="19" t="str">
        <f>_xlfn.XLOOKUP(A37,Orders_Raw!A:A,Orders_Raw!D:D)</f>
        <v>Delivered</v>
      </c>
      <c r="M37" s="19" t="str">
        <f>_xlfn.XLOOKUP(_xlfn.XLOOKUP(A37,Orders_Raw!A:A,Orders_Raw!B:B),Customers_Raw!A:A,Customers_Raw!E:E)</f>
        <v>Corporate</v>
      </c>
      <c r="N37">
        <f>IF(COUNTIF($A$2:A37,A37)=1,1,0)</f>
        <v>1</v>
      </c>
    </row>
    <row r="38" spans="1:14">
      <c r="A38" t="s">
        <v>2320</v>
      </c>
      <c r="B38" t="s">
        <v>3418</v>
      </c>
      <c r="C38">
        <v>2</v>
      </c>
      <c r="D38" s="18">
        <v>24755.1</v>
      </c>
      <c r="E38" s="18">
        <f>_xlfn.XLOOKUP(Order_Items_Raw!B550,Products_Raw!A:A,Products_Raw!D:D)</f>
        <v>5931.04</v>
      </c>
      <c r="F38" s="18">
        <f t="shared" si="0"/>
        <v>12893.02</v>
      </c>
      <c r="G38" s="18" t="str">
        <f>PROPER(TRIM(CLEAN(_xlfn.XLOOKUP(Order_Items_Raw!A550,Orders_Raw!A:A,Orders_Raw!E:E))))</f>
        <v>Marketplace</v>
      </c>
      <c r="H38" s="18" t="str">
        <f>_xlfn.XLOOKUP(B38,Products_Raw!A:A,Products_Raw!C:C)</f>
        <v>Electronics</v>
      </c>
      <c r="I38" t="str">
        <f>_xlfn.XLOOKUP(_xlfn.XLOOKUP(A38,Orders_Raw!A:A,Orders_Raw!B:B),Customers_Raw!A:A,Customers_Raw!E:E)</f>
        <v>Consumer</v>
      </c>
      <c r="J38" s="19">
        <f>_xlfn.XLOOKUP(Order_Items_Raw!A550,Orders_Raw!A:A,Orders_Raw!C:C)</f>
        <v>45893</v>
      </c>
      <c r="K38" t="s">
        <v>3415</v>
      </c>
      <c r="L38" s="19" t="str">
        <f>_xlfn.XLOOKUP(A38,Orders_Raw!A:A,Orders_Raw!D:D)</f>
        <v>Shipped</v>
      </c>
      <c r="M38" s="19" t="str">
        <f>_xlfn.XLOOKUP(_xlfn.XLOOKUP(A38,Orders_Raw!A:A,Orders_Raw!B:B),Customers_Raw!A:A,Customers_Raw!E:E)</f>
        <v>Consumer</v>
      </c>
      <c r="N38">
        <f>IF(COUNTIF($A$2:A38,A38)=1,1,0)</f>
        <v>1</v>
      </c>
    </row>
    <row r="39" spans="1:14">
      <c r="A39" t="s">
        <v>2612</v>
      </c>
      <c r="B39" t="s">
        <v>3418</v>
      </c>
      <c r="C39">
        <v>1</v>
      </c>
      <c r="D39" s="18">
        <v>10979.75</v>
      </c>
      <c r="E39" s="18">
        <f>_xlfn.XLOOKUP(Order_Items_Raw!B558,Products_Raw!A:A,Products_Raw!D:D)</f>
        <v>4539.2</v>
      </c>
      <c r="F39" s="18">
        <f t="shared" si="0"/>
        <v>6440.55</v>
      </c>
      <c r="G39" s="18" t="str">
        <f>PROPER(TRIM(CLEAN(_xlfn.XLOOKUP(Order_Items_Raw!A558,Orders_Raw!A:A,Orders_Raw!E:E))))</f>
        <v>Website</v>
      </c>
      <c r="H39" s="18" t="str">
        <f>_xlfn.XLOOKUP(B39,Products_Raw!A:A,Products_Raw!C:C)</f>
        <v>Electronics</v>
      </c>
      <c r="I39" t="str">
        <f>_xlfn.XLOOKUP(_xlfn.XLOOKUP(A39,Orders_Raw!A:A,Orders_Raw!B:B),Customers_Raw!A:A,Customers_Raw!E:E)</f>
        <v>Corporate</v>
      </c>
      <c r="J39" s="19">
        <f>_xlfn.XLOOKUP(Order_Items_Raw!A558,Orders_Raw!A:A,Orders_Raw!C:C)</f>
        <v>45878</v>
      </c>
      <c r="K39" t="s">
        <v>3415</v>
      </c>
      <c r="L39" s="19" t="str">
        <f>_xlfn.XLOOKUP(A39,Orders_Raw!A:A,Orders_Raw!D:D)</f>
        <v>Shipped</v>
      </c>
      <c r="M39" s="19" t="str">
        <f>_xlfn.XLOOKUP(_xlfn.XLOOKUP(A39,Orders_Raw!A:A,Orders_Raw!B:B),Customers_Raw!A:A,Customers_Raw!E:E)</f>
        <v>Corporate</v>
      </c>
      <c r="N39">
        <f>IF(COUNTIF($A$2:A39,A39)=1,1,0)</f>
        <v>0</v>
      </c>
    </row>
    <row r="40" spans="1:14">
      <c r="A40" t="s">
        <v>2808</v>
      </c>
      <c r="B40" t="s">
        <v>3418</v>
      </c>
      <c r="C40">
        <v>4</v>
      </c>
      <c r="D40" s="18">
        <v>44612.51</v>
      </c>
      <c r="E40" s="18">
        <f>_xlfn.XLOOKUP(Order_Items_Raw!B560,Products_Raw!A:A,Products_Raw!D:D)</f>
        <v>4591.42</v>
      </c>
      <c r="F40" s="18">
        <f t="shared" si="0"/>
        <v>26246.83</v>
      </c>
      <c r="G40" s="18" t="str">
        <f>PROPER(TRIM(CLEAN(_xlfn.XLOOKUP(Order_Items_Raw!A560,Orders_Raw!A:A,Orders_Raw!E:E))))</f>
        <v>Mobile App</v>
      </c>
      <c r="H40" s="18" t="str">
        <f>_xlfn.XLOOKUP(B40,Products_Raw!A:A,Products_Raw!C:C)</f>
        <v>Electronics</v>
      </c>
      <c r="I40" t="str">
        <f>_xlfn.XLOOKUP(_xlfn.XLOOKUP(A40,Orders_Raw!A:A,Orders_Raw!B:B),Customers_Raw!A:A,Customers_Raw!E:E)</f>
        <v>Consumer</v>
      </c>
      <c r="J40" s="19">
        <f>_xlfn.XLOOKUP(Order_Items_Raw!A560,Orders_Raw!A:A,Orders_Raw!C:C)</f>
        <v>45877</v>
      </c>
      <c r="K40" t="s">
        <v>3415</v>
      </c>
      <c r="L40" s="19" t="str">
        <f>_xlfn.XLOOKUP(A40,Orders_Raw!A:A,Orders_Raw!D:D)</f>
        <v>Delivered</v>
      </c>
      <c r="M40" s="19" t="str">
        <f>_xlfn.XLOOKUP(_xlfn.XLOOKUP(A40,Orders_Raw!A:A,Orders_Raw!B:B),Customers_Raw!A:A,Customers_Raw!E:E)</f>
        <v>Consumer</v>
      </c>
      <c r="N40">
        <f>IF(COUNTIF($A$2:A40,A40)=1,1,0)</f>
        <v>0</v>
      </c>
    </row>
    <row r="41" spans="1:14">
      <c r="A41" t="s">
        <v>3041</v>
      </c>
      <c r="B41" t="s">
        <v>3418</v>
      </c>
      <c r="C41">
        <v>3</v>
      </c>
      <c r="D41" s="18">
        <v>34002.04</v>
      </c>
      <c r="E41" s="18">
        <f>_xlfn.XLOOKUP(Order_Items_Raw!B564,Products_Raw!A:A,Products_Raw!D:D)</f>
        <v>5766.98</v>
      </c>
      <c r="F41" s="18">
        <f t="shared" si="0"/>
        <v>16701.1</v>
      </c>
      <c r="G41" s="18" t="str">
        <f>PROPER(TRIM(CLEAN(_xlfn.XLOOKUP(Order_Items_Raw!A564,Orders_Raw!A:A,Orders_Raw!E:E))))</f>
        <v>Website</v>
      </c>
      <c r="H41" s="18" t="str">
        <f>_xlfn.XLOOKUP(B41,Products_Raw!A:A,Products_Raw!C:C)</f>
        <v>Electronics</v>
      </c>
      <c r="I41" t="str">
        <f>_xlfn.XLOOKUP(_xlfn.XLOOKUP(A41,Orders_Raw!A:A,Orders_Raw!B:B),Customers_Raw!A:A,Customers_Raw!E:E)</f>
        <v>Consumer</v>
      </c>
      <c r="J41" s="19">
        <f>_xlfn.XLOOKUP(Order_Items_Raw!A564,Orders_Raw!A:A,Orders_Raw!C:C)</f>
        <v>45897</v>
      </c>
      <c r="K41" t="s">
        <v>3415</v>
      </c>
      <c r="L41" s="19" t="str">
        <f>_xlfn.XLOOKUP(A41,Orders_Raw!A:A,Orders_Raw!D:D)</f>
        <v>Processing</v>
      </c>
      <c r="M41" s="19" t="str">
        <f>_xlfn.XLOOKUP(_xlfn.XLOOKUP(A41,Orders_Raw!A:A,Orders_Raw!B:B),Customers_Raw!A:A,Customers_Raw!E:E)</f>
        <v>Consumer</v>
      </c>
      <c r="N41">
        <f>IF(COUNTIF($A$2:A41,A41)=1,1,0)</f>
        <v>0</v>
      </c>
    </row>
    <row r="42" spans="1:14">
      <c r="A42" t="s">
        <v>3146</v>
      </c>
      <c r="B42" t="s">
        <v>3418</v>
      </c>
      <c r="C42">
        <v>4</v>
      </c>
      <c r="D42" s="18">
        <v>46502.36</v>
      </c>
      <c r="E42" s="18">
        <f>_xlfn.XLOOKUP(Order_Items_Raw!B566,Products_Raw!A:A,Products_Raw!D:D)</f>
        <v>5766.98</v>
      </c>
      <c r="F42" s="18">
        <f t="shared" si="0"/>
        <v>23434.44</v>
      </c>
      <c r="G42" s="18" t="str">
        <f>PROPER(TRIM(CLEAN(_xlfn.XLOOKUP(Order_Items_Raw!A566,Orders_Raw!A:A,Orders_Raw!E:E))))</f>
        <v>Mobile App</v>
      </c>
      <c r="H42" s="18" t="str">
        <f>_xlfn.XLOOKUP(B42,Products_Raw!A:A,Products_Raw!C:C)</f>
        <v>Electronics</v>
      </c>
      <c r="I42" t="str">
        <f>_xlfn.XLOOKUP(_xlfn.XLOOKUP(A42,Orders_Raw!A:A,Orders_Raw!B:B),Customers_Raw!A:A,Customers_Raw!E:E)</f>
        <v>Consumer</v>
      </c>
      <c r="J42" s="19">
        <f>_xlfn.XLOOKUP(Order_Items_Raw!A566,Orders_Raw!A:A,Orders_Raw!C:C)</f>
        <v>45895</v>
      </c>
      <c r="K42" t="s">
        <v>3415</v>
      </c>
      <c r="L42" s="19" t="str">
        <f>_xlfn.XLOOKUP(A42,Orders_Raw!A:A,Orders_Raw!D:D)</f>
        <v>Delivered</v>
      </c>
      <c r="M42" s="19" t="str">
        <f>_xlfn.XLOOKUP(_xlfn.XLOOKUP(A42,Orders_Raw!A:A,Orders_Raw!B:B),Customers_Raw!A:A,Customers_Raw!E:E)</f>
        <v>Consumer</v>
      </c>
      <c r="N42">
        <f>IF(COUNTIF($A$2:A42,A42)=1,1,0)</f>
        <v>1</v>
      </c>
    </row>
    <row r="43" spans="1:14">
      <c r="A43" t="s">
        <v>1499</v>
      </c>
      <c r="B43" t="s">
        <v>3419</v>
      </c>
      <c r="C43">
        <v>3</v>
      </c>
      <c r="D43" s="18">
        <v>5428.28</v>
      </c>
      <c r="E43" s="18">
        <f>_xlfn.XLOOKUP(Order_Items_Raw!B579,Products_Raw!A:A,Products_Raw!D:D)</f>
        <v>7341.5</v>
      </c>
      <c r="F43" s="18">
        <f t="shared" si="0"/>
        <v>-16596.22</v>
      </c>
      <c r="G43" s="18" t="str">
        <f>PROPER(TRIM(CLEAN(_xlfn.XLOOKUP(Order_Items_Raw!A579,Orders_Raw!A:A,Orders_Raw!E:E))))</f>
        <v>Website</v>
      </c>
      <c r="H43" s="18" t="str">
        <f>_xlfn.XLOOKUP(B43,Products_Raw!A:A,Products_Raw!C:C)</f>
        <v>Office Supplies</v>
      </c>
      <c r="I43" t="str">
        <f>_xlfn.XLOOKUP(_xlfn.XLOOKUP(A43,Orders_Raw!A:A,Orders_Raw!B:B),Customers_Raw!A:A,Customers_Raw!E:E)</f>
        <v>Consumer</v>
      </c>
      <c r="J43" s="19">
        <f>_xlfn.XLOOKUP(Order_Items_Raw!A579,Orders_Raw!A:A,Orders_Raw!C:C)</f>
        <v>45881</v>
      </c>
      <c r="K43" t="s">
        <v>3415</v>
      </c>
      <c r="L43" s="19" t="str">
        <f>_xlfn.XLOOKUP(A43,Orders_Raw!A:A,Orders_Raw!D:D)</f>
        <v>Delivered</v>
      </c>
      <c r="M43" s="19" t="str">
        <f>_xlfn.XLOOKUP(_xlfn.XLOOKUP(A43,Orders_Raw!A:A,Orders_Raw!B:B),Customers_Raw!A:A,Customers_Raw!E:E)</f>
        <v>Consumer</v>
      </c>
      <c r="N43">
        <f>IF(COUNTIF($A$2:A43,A43)=1,1,0)</f>
        <v>1</v>
      </c>
    </row>
    <row r="44" spans="1:14">
      <c r="A44" t="s">
        <v>1786</v>
      </c>
      <c r="B44" t="s">
        <v>3419</v>
      </c>
      <c r="C44">
        <v>1</v>
      </c>
      <c r="D44" s="18">
        <v>2079.09</v>
      </c>
      <c r="E44" s="18">
        <f>_xlfn.XLOOKUP(Order_Items_Raw!B583,Products_Raw!A:A,Products_Raw!D:D)</f>
        <v>1946.27</v>
      </c>
      <c r="F44" s="18">
        <f t="shared" si="0"/>
        <v>132.82</v>
      </c>
      <c r="G44" s="18" t="str">
        <f>PROPER(TRIM(CLEAN(_xlfn.XLOOKUP(Order_Items_Raw!A583,Orders_Raw!A:A,Orders_Raw!E:E))))</f>
        <v>Website</v>
      </c>
      <c r="H44" s="18" t="str">
        <f>_xlfn.XLOOKUP(B44,Products_Raw!A:A,Products_Raw!C:C)</f>
        <v>Office Supplies</v>
      </c>
      <c r="I44" t="str">
        <f>_xlfn.XLOOKUP(_xlfn.XLOOKUP(A44,Orders_Raw!A:A,Orders_Raw!B:B),Customers_Raw!A:A,Customers_Raw!E:E)</f>
        <v>Consumer</v>
      </c>
      <c r="J44" s="19">
        <f>_xlfn.XLOOKUP(Order_Items_Raw!A583,Orders_Raw!A:A,Orders_Raw!C:C)</f>
        <v>45871</v>
      </c>
      <c r="K44" t="s">
        <v>3415</v>
      </c>
      <c r="L44" s="19" t="str">
        <f>_xlfn.XLOOKUP(A44,Orders_Raw!A:A,Orders_Raw!D:D)</f>
        <v>Processing</v>
      </c>
      <c r="M44" s="19" t="str">
        <f>_xlfn.XLOOKUP(_xlfn.XLOOKUP(A44,Orders_Raw!A:A,Orders_Raw!B:B),Customers_Raw!A:A,Customers_Raw!E:E)</f>
        <v>Consumer</v>
      </c>
      <c r="N44">
        <f>IF(COUNTIF($A$2:A44,A44)=1,1,0)</f>
        <v>1</v>
      </c>
    </row>
    <row r="45" spans="1:14">
      <c r="A45" t="s">
        <v>3056</v>
      </c>
      <c r="B45" t="s">
        <v>3419</v>
      </c>
      <c r="C45">
        <v>4</v>
      </c>
      <c r="D45" s="18">
        <v>8666.64</v>
      </c>
      <c r="E45" s="18">
        <f>_xlfn.XLOOKUP(Order_Items_Raw!B603,Products_Raw!A:A,Products_Raw!D:D)</f>
        <v>5812.86</v>
      </c>
      <c r="F45" s="18">
        <f t="shared" si="0"/>
        <v>-14584.8</v>
      </c>
      <c r="G45" s="18" t="str">
        <f>PROPER(TRIM(CLEAN(_xlfn.XLOOKUP(Order_Items_Raw!A603,Orders_Raw!A:A,Orders_Raw!E:E))))</f>
        <v>Marketplace</v>
      </c>
      <c r="H45" s="18" t="str">
        <f>_xlfn.XLOOKUP(B45,Products_Raw!A:A,Products_Raw!C:C)</f>
        <v>Office Supplies</v>
      </c>
      <c r="I45" t="str">
        <f>_xlfn.XLOOKUP(_xlfn.XLOOKUP(A45,Orders_Raw!A:A,Orders_Raw!B:B),Customers_Raw!A:A,Customers_Raw!E:E)</f>
        <v>Corporate</v>
      </c>
      <c r="J45" s="19">
        <f>_xlfn.XLOOKUP(Order_Items_Raw!A603,Orders_Raw!A:A,Orders_Raw!C:C)</f>
        <v>45889</v>
      </c>
      <c r="K45" t="s">
        <v>3415</v>
      </c>
      <c r="L45" s="19" t="str">
        <f>_xlfn.XLOOKUP(A45,Orders_Raw!A:A,Orders_Raw!D:D)</f>
        <v>Delivered</v>
      </c>
      <c r="M45" s="19" t="str">
        <f>_xlfn.XLOOKUP(_xlfn.XLOOKUP(A45,Orders_Raw!A:A,Orders_Raw!B:B),Customers_Raw!A:A,Customers_Raw!E:E)</f>
        <v>Corporate</v>
      </c>
      <c r="N45">
        <f>IF(COUNTIF($A$2:A45,A45)=1,1,0)</f>
        <v>1</v>
      </c>
    </row>
    <row r="46" spans="1:14">
      <c r="A46" t="s">
        <v>1060</v>
      </c>
      <c r="B46" t="s">
        <v>3420</v>
      </c>
      <c r="C46">
        <v>4</v>
      </c>
      <c r="D46" s="18">
        <v>68764.7</v>
      </c>
      <c r="E46" s="18">
        <f>_xlfn.XLOOKUP(Order_Items_Raw!B614,Products_Raw!A:A,Products_Raw!D:D)</f>
        <v>2144.79</v>
      </c>
      <c r="F46" s="18">
        <f t="shared" si="0"/>
        <v>60185.54</v>
      </c>
      <c r="G46" s="18" t="str">
        <f>PROPER(TRIM(CLEAN(_xlfn.XLOOKUP(Order_Items_Raw!A614,Orders_Raw!A:A,Orders_Raw!E:E))))</f>
        <v>Website</v>
      </c>
      <c r="H46" s="18" t="str">
        <f>_xlfn.XLOOKUP(B46,Products_Raw!A:A,Products_Raw!C:C)</f>
        <v>Fashion</v>
      </c>
      <c r="I46" t="str">
        <f>_xlfn.XLOOKUP(_xlfn.XLOOKUP(A46,Orders_Raw!A:A,Orders_Raw!B:B),Customers_Raw!A:A,Customers_Raw!E:E)</f>
        <v>Consumer</v>
      </c>
      <c r="J46" s="19">
        <f>_xlfn.XLOOKUP(Order_Items_Raw!A614,Orders_Raw!A:A,Orders_Raw!C:C)</f>
        <v>45899</v>
      </c>
      <c r="K46" t="s">
        <v>3415</v>
      </c>
      <c r="L46" s="19" t="str">
        <f>_xlfn.XLOOKUP(A46,Orders_Raw!A:A,Orders_Raw!D:D)</f>
        <v>Delivered</v>
      </c>
      <c r="M46" s="19" t="str">
        <f>_xlfn.XLOOKUP(_xlfn.XLOOKUP(A46,Orders_Raw!A:A,Orders_Raw!B:B),Customers_Raw!A:A,Customers_Raw!E:E)</f>
        <v>Consumer</v>
      </c>
      <c r="N46">
        <f>IF(COUNTIF($A$2:A46,A46)=1,1,0)</f>
        <v>0</v>
      </c>
    </row>
    <row r="47" spans="1:14">
      <c r="A47" t="s">
        <v>1730</v>
      </c>
      <c r="B47" t="s">
        <v>3420</v>
      </c>
      <c r="C47">
        <v>3</v>
      </c>
      <c r="D47" s="18">
        <v>40424.35</v>
      </c>
      <c r="E47" s="18">
        <f>_xlfn.XLOOKUP(Order_Items_Raw!B625,Products_Raw!A:A,Products_Raw!D:D)</f>
        <v>4370.8</v>
      </c>
      <c r="F47" s="18">
        <f t="shared" si="0"/>
        <v>27311.95</v>
      </c>
      <c r="G47" s="18" t="str">
        <f>PROPER(TRIM(CLEAN(_xlfn.XLOOKUP(Order_Items_Raw!A625,Orders_Raw!A:A,Orders_Raw!E:E))))</f>
        <v>Website</v>
      </c>
      <c r="H47" s="18" t="str">
        <f>_xlfn.XLOOKUP(B47,Products_Raw!A:A,Products_Raw!C:C)</f>
        <v>Fashion</v>
      </c>
      <c r="I47" t="str">
        <f>_xlfn.XLOOKUP(_xlfn.XLOOKUP(A47,Orders_Raw!A:A,Orders_Raw!B:B),Customers_Raw!A:A,Customers_Raw!E:E)</f>
        <v>Consumer</v>
      </c>
      <c r="J47" s="19">
        <f>_xlfn.XLOOKUP(Order_Items_Raw!A625,Orders_Raw!A:A,Orders_Raw!C:C)</f>
        <v>45874</v>
      </c>
      <c r="K47" t="s">
        <v>3415</v>
      </c>
      <c r="L47" s="19" t="str">
        <f>_xlfn.XLOOKUP(A47,Orders_Raw!A:A,Orders_Raw!D:D)</f>
        <v>Delivered</v>
      </c>
      <c r="M47" s="19" t="str">
        <f>_xlfn.XLOOKUP(_xlfn.XLOOKUP(A47,Orders_Raw!A:A,Orders_Raw!B:B),Customers_Raw!A:A,Customers_Raw!E:E)</f>
        <v>Consumer</v>
      </c>
      <c r="N47">
        <f>IF(COUNTIF($A$2:A47,A47)=1,1,0)</f>
        <v>1</v>
      </c>
    </row>
    <row r="48" spans="1:14">
      <c r="A48" t="s">
        <v>3280</v>
      </c>
      <c r="B48" t="s">
        <v>3420</v>
      </c>
      <c r="C48">
        <v>1</v>
      </c>
      <c r="D48" s="18">
        <v>15327.58</v>
      </c>
      <c r="E48" s="18">
        <f>_xlfn.XLOOKUP(Order_Items_Raw!B653,Products_Raw!A:A,Products_Raw!D:D)</f>
        <v>4936.19</v>
      </c>
      <c r="F48" s="18">
        <f t="shared" si="0"/>
        <v>10391.39</v>
      </c>
      <c r="G48" s="18" t="str">
        <f>PROPER(TRIM(CLEAN(_xlfn.XLOOKUP(Order_Items_Raw!A653,Orders_Raw!A:A,Orders_Raw!E:E))))</f>
        <v>Website</v>
      </c>
      <c r="H48" s="18" t="str">
        <f>_xlfn.XLOOKUP(B48,Products_Raw!A:A,Products_Raw!C:C)</f>
        <v>Fashion</v>
      </c>
      <c r="I48" t="str">
        <f>_xlfn.XLOOKUP(_xlfn.XLOOKUP(A48,Orders_Raw!A:A,Orders_Raw!B:B),Customers_Raw!A:A,Customers_Raw!E:E)</f>
        <v>Consumer</v>
      </c>
      <c r="J48" s="19">
        <f>_xlfn.XLOOKUP(Order_Items_Raw!A653,Orders_Raw!A:A,Orders_Raw!C:C)</f>
        <v>46016</v>
      </c>
      <c r="K48" t="s">
        <v>3421</v>
      </c>
      <c r="L48" s="19" t="str">
        <f>_xlfn.XLOOKUP(A48,Orders_Raw!A:A,Orders_Raw!D:D)</f>
        <v>Delivered</v>
      </c>
      <c r="M48" s="19" t="str">
        <f>_xlfn.XLOOKUP(_xlfn.XLOOKUP(A48,Orders_Raw!A:A,Orders_Raw!B:B),Customers_Raw!A:A,Customers_Raw!E:E)</f>
        <v>Consumer</v>
      </c>
      <c r="N48">
        <f>IF(COUNTIF($A$2:A48,A48)=1,1,0)</f>
        <v>1</v>
      </c>
    </row>
    <row r="49" spans="1:14">
      <c r="A49" t="s">
        <v>1371</v>
      </c>
      <c r="B49" t="s">
        <v>3422</v>
      </c>
      <c r="C49">
        <v>4</v>
      </c>
      <c r="D49" s="18">
        <v>1609.92</v>
      </c>
      <c r="E49" s="18">
        <f>_xlfn.XLOOKUP(Order_Items_Raw!B663,Products_Raw!A:A,Products_Raw!D:D)</f>
        <v>6579.03</v>
      </c>
      <c r="F49" s="18">
        <f t="shared" si="0"/>
        <v>-24706.2</v>
      </c>
      <c r="G49" s="18" t="str">
        <f>PROPER(TRIM(CLEAN(_xlfn.XLOOKUP(Order_Items_Raw!A663,Orders_Raw!A:A,Orders_Raw!E:E))))</f>
        <v>Website</v>
      </c>
      <c r="H49" s="18" t="str">
        <f>_xlfn.XLOOKUP(B49,Products_Raw!A:A,Products_Raw!C:C)</f>
        <v>Fashion</v>
      </c>
      <c r="I49" t="str">
        <f>_xlfn.XLOOKUP(_xlfn.XLOOKUP(A49,Orders_Raw!A:A,Orders_Raw!B:B),Customers_Raw!A:A,Customers_Raw!E:E)</f>
        <v>Corporate</v>
      </c>
      <c r="J49" s="19">
        <f>_xlfn.XLOOKUP(Order_Items_Raw!A663,Orders_Raw!A:A,Orders_Raw!C:C)</f>
        <v>45995</v>
      </c>
      <c r="K49" t="s">
        <v>3421</v>
      </c>
      <c r="L49" s="19" t="str">
        <f>_xlfn.XLOOKUP(A49,Orders_Raw!A:A,Orders_Raw!D:D)</f>
        <v>Delivered</v>
      </c>
      <c r="M49" s="19" t="str">
        <f>_xlfn.XLOOKUP(_xlfn.XLOOKUP(A49,Orders_Raw!A:A,Orders_Raw!B:B),Customers_Raw!A:A,Customers_Raw!E:E)</f>
        <v>Corporate</v>
      </c>
      <c r="N49">
        <f>IF(COUNTIF($A$2:A49,A49)=1,1,0)</f>
        <v>1</v>
      </c>
    </row>
    <row r="50" spans="1:14">
      <c r="A50" t="s">
        <v>1891</v>
      </c>
      <c r="B50" t="s">
        <v>3422</v>
      </c>
      <c r="C50">
        <v>1</v>
      </c>
      <c r="D50" s="18">
        <v>474.71</v>
      </c>
      <c r="E50" s="18">
        <f>_xlfn.XLOOKUP(Order_Items_Raw!B673,Products_Raw!A:A,Products_Raw!D:D)</f>
        <v>7144.88</v>
      </c>
      <c r="F50" s="18">
        <f t="shared" si="0"/>
        <v>-6670.17</v>
      </c>
      <c r="G50" s="18" t="str">
        <f>PROPER(TRIM(CLEAN(_xlfn.XLOOKUP(Order_Items_Raw!A673,Orders_Raw!A:A,Orders_Raw!E:E))))</f>
        <v>Website</v>
      </c>
      <c r="H50" s="18" t="str">
        <f>_xlfn.XLOOKUP(B50,Products_Raw!A:A,Products_Raw!C:C)</f>
        <v>Fashion</v>
      </c>
      <c r="I50" t="str">
        <f>_xlfn.XLOOKUP(_xlfn.XLOOKUP(A50,Orders_Raw!A:A,Orders_Raw!B:B),Customers_Raw!A:A,Customers_Raw!E:E)</f>
        <v>Corporate</v>
      </c>
      <c r="J50" s="19">
        <f>_xlfn.XLOOKUP(Order_Items_Raw!A673,Orders_Raw!A:A,Orders_Raw!C:C)</f>
        <v>46007</v>
      </c>
      <c r="K50" t="s">
        <v>3421</v>
      </c>
      <c r="L50" s="19" t="str">
        <f>_xlfn.XLOOKUP(A50,Orders_Raw!A:A,Orders_Raw!D:D)</f>
        <v>Cancelled</v>
      </c>
      <c r="M50" s="19" t="str">
        <f>_xlfn.XLOOKUP(_xlfn.XLOOKUP(A50,Orders_Raw!A:A,Orders_Raw!B:B),Customers_Raw!A:A,Customers_Raw!E:E)</f>
        <v>Corporate</v>
      </c>
      <c r="N50">
        <f>IF(COUNTIF($A$2:A50,A50)=1,1,0)</f>
        <v>1</v>
      </c>
    </row>
    <row r="51" spans="1:14">
      <c r="A51" t="s">
        <v>2029</v>
      </c>
      <c r="B51" t="s">
        <v>3422</v>
      </c>
      <c r="C51">
        <v>4</v>
      </c>
      <c r="D51" s="18">
        <v>1791.81</v>
      </c>
      <c r="E51" s="18">
        <f>_xlfn.XLOOKUP(Order_Items_Raw!B678,Products_Raw!A:A,Products_Raw!D:D)</f>
        <v>7144.88</v>
      </c>
      <c r="F51" s="18">
        <f t="shared" si="0"/>
        <v>-26787.71</v>
      </c>
      <c r="G51" s="18" t="str">
        <f>PROPER(TRIM(CLEAN(_xlfn.XLOOKUP(Order_Items_Raw!A678,Orders_Raw!A:A,Orders_Raw!E:E))))</f>
        <v>Website</v>
      </c>
      <c r="H51" s="18" t="str">
        <f>_xlfn.XLOOKUP(B51,Products_Raw!A:A,Products_Raw!C:C)</f>
        <v>Fashion</v>
      </c>
      <c r="I51" t="str">
        <f>_xlfn.XLOOKUP(_xlfn.XLOOKUP(A51,Orders_Raw!A:A,Orders_Raw!B:B),Customers_Raw!A:A,Customers_Raw!E:E)</f>
        <v>Consumer</v>
      </c>
      <c r="J51" s="19">
        <f>_xlfn.XLOOKUP(Order_Items_Raw!A678,Orders_Raw!A:A,Orders_Raw!C:C)</f>
        <v>45993</v>
      </c>
      <c r="K51" t="s">
        <v>3421</v>
      </c>
      <c r="L51" s="19" t="str">
        <f>_xlfn.XLOOKUP(A51,Orders_Raw!A:A,Orders_Raw!D:D)</f>
        <v>Delivered</v>
      </c>
      <c r="M51" s="19" t="str">
        <f>_xlfn.XLOOKUP(_xlfn.XLOOKUP(A51,Orders_Raw!A:A,Orders_Raw!B:B),Customers_Raw!A:A,Customers_Raw!E:E)</f>
        <v>Consumer</v>
      </c>
      <c r="N51">
        <f>IF(COUNTIF($A$2:A51,A51)=1,1,0)</f>
        <v>1</v>
      </c>
    </row>
    <row r="52" spans="1:14">
      <c r="A52" t="s">
        <v>2568</v>
      </c>
      <c r="B52" t="s">
        <v>3422</v>
      </c>
      <c r="C52">
        <v>2</v>
      </c>
      <c r="D52" s="18">
        <v>738.96</v>
      </c>
      <c r="E52" s="18">
        <f>_xlfn.XLOOKUP(Order_Items_Raw!B685,Products_Raw!A:A,Products_Raw!D:D)</f>
        <v>4703.24</v>
      </c>
      <c r="F52" s="18">
        <f t="shared" si="0"/>
        <v>-8667.52</v>
      </c>
      <c r="G52" s="18" t="str">
        <f>PROPER(TRIM(CLEAN(_xlfn.XLOOKUP(Order_Items_Raw!A685,Orders_Raw!A:A,Orders_Raw!E:E))))</f>
        <v>Website</v>
      </c>
      <c r="H52" s="18" t="str">
        <f>_xlfn.XLOOKUP(B52,Products_Raw!A:A,Products_Raw!C:C)</f>
        <v>Fashion</v>
      </c>
      <c r="I52" t="str">
        <f>_xlfn.XLOOKUP(_xlfn.XLOOKUP(A52,Orders_Raw!A:A,Orders_Raw!B:B),Customers_Raw!A:A,Customers_Raw!E:E)</f>
        <v>Consumer</v>
      </c>
      <c r="J52" s="19">
        <f>_xlfn.XLOOKUP(Order_Items_Raw!A685,Orders_Raw!A:A,Orders_Raw!C:C)</f>
        <v>45994</v>
      </c>
      <c r="K52" t="s">
        <v>3421</v>
      </c>
      <c r="L52" s="19" t="str">
        <f>_xlfn.XLOOKUP(A52,Orders_Raw!A:A,Orders_Raw!D:D)</f>
        <v>Delivered</v>
      </c>
      <c r="M52" s="19" t="str">
        <f>_xlfn.XLOOKUP(_xlfn.XLOOKUP(A52,Orders_Raw!A:A,Orders_Raw!B:B),Customers_Raw!A:A,Customers_Raw!E:E)</f>
        <v>Consumer</v>
      </c>
      <c r="N52">
        <f>IF(COUNTIF($A$2:A52,A52)=1,1,0)</f>
        <v>1</v>
      </c>
    </row>
    <row r="53" spans="1:14">
      <c r="A53" t="s">
        <v>2758</v>
      </c>
      <c r="B53" t="s">
        <v>3422</v>
      </c>
      <c r="C53">
        <v>1</v>
      </c>
      <c r="D53" s="18">
        <v>451.91</v>
      </c>
      <c r="E53" s="18">
        <f>_xlfn.XLOOKUP(Order_Items_Raw!B693,Products_Raw!A:A,Products_Raw!D:D)</f>
        <v>9148.31</v>
      </c>
      <c r="F53" s="18">
        <f t="shared" si="0"/>
        <v>-8696.4</v>
      </c>
      <c r="G53" s="18" t="str">
        <f>PROPER(TRIM(CLEAN(_xlfn.XLOOKUP(Order_Items_Raw!A693,Orders_Raw!A:A,Orders_Raw!E:E))))</f>
        <v>Mobile App</v>
      </c>
      <c r="H53" s="18" t="str">
        <f>_xlfn.XLOOKUP(B53,Products_Raw!A:A,Products_Raw!C:C)</f>
        <v>Fashion</v>
      </c>
      <c r="I53" t="str">
        <f>_xlfn.XLOOKUP(_xlfn.XLOOKUP(A53,Orders_Raw!A:A,Orders_Raw!B:B),Customers_Raw!A:A,Customers_Raw!E:E)</f>
        <v>Small Business</v>
      </c>
      <c r="J53" s="19">
        <f>_xlfn.XLOOKUP(Order_Items_Raw!A693,Orders_Raw!A:A,Orders_Raw!C:C)</f>
        <v>46009</v>
      </c>
      <c r="K53" t="s">
        <v>3421</v>
      </c>
      <c r="L53" s="19" t="str">
        <f>_xlfn.XLOOKUP(A53,Orders_Raw!A:A,Orders_Raw!D:D)</f>
        <v>Delivered</v>
      </c>
      <c r="M53" s="19" t="str">
        <f>_xlfn.XLOOKUP(_xlfn.XLOOKUP(A53,Orders_Raw!A:A,Orders_Raw!B:B),Customers_Raw!A:A,Customers_Raw!E:E)</f>
        <v>Small Business</v>
      </c>
      <c r="N53">
        <f>IF(COUNTIF($A$2:A53,A53)=1,1,0)</f>
        <v>1</v>
      </c>
    </row>
    <row r="54" spans="1:14">
      <c r="A54" t="s">
        <v>2794</v>
      </c>
      <c r="B54" t="s">
        <v>3422</v>
      </c>
      <c r="C54">
        <v>3</v>
      </c>
      <c r="D54" s="18">
        <v>1406.28</v>
      </c>
      <c r="E54" s="18">
        <f>_xlfn.XLOOKUP(Order_Items_Raw!B696,Products_Raw!A:A,Products_Raw!D:D)</f>
        <v>9148.31</v>
      </c>
      <c r="F54" s="18">
        <f t="shared" si="0"/>
        <v>-26038.65</v>
      </c>
      <c r="G54" s="18" t="str">
        <f>PROPER(TRIM(CLEAN(_xlfn.XLOOKUP(Order_Items_Raw!A696,Orders_Raw!A:A,Orders_Raw!E:E))))</f>
        <v>Mobile App</v>
      </c>
      <c r="H54" s="18" t="str">
        <f>_xlfn.XLOOKUP(B54,Products_Raw!A:A,Products_Raw!C:C)</f>
        <v>Fashion</v>
      </c>
      <c r="I54" t="str">
        <f>_xlfn.XLOOKUP(_xlfn.XLOOKUP(A54,Orders_Raw!A:A,Orders_Raw!B:B),Customers_Raw!A:A,Customers_Raw!E:E)</f>
        <v>Corporate</v>
      </c>
      <c r="J54" s="19">
        <f>_xlfn.XLOOKUP(Order_Items_Raw!A696,Orders_Raw!A:A,Orders_Raw!C:C)</f>
        <v>46010</v>
      </c>
      <c r="K54" t="s">
        <v>3421</v>
      </c>
      <c r="L54" s="19" t="str">
        <f>_xlfn.XLOOKUP(A54,Orders_Raw!A:A,Orders_Raw!D:D)</f>
        <v>Delivered</v>
      </c>
      <c r="M54" s="19" t="str">
        <f>_xlfn.XLOOKUP(_xlfn.XLOOKUP(A54,Orders_Raw!A:A,Orders_Raw!B:B),Customers_Raw!A:A,Customers_Raw!E:E)</f>
        <v>Corporate</v>
      </c>
      <c r="N54">
        <f>IF(COUNTIF($A$2:A54,A54)=1,1,0)</f>
        <v>1</v>
      </c>
    </row>
    <row r="55" spans="1:14">
      <c r="A55" t="s">
        <v>2889</v>
      </c>
      <c r="B55" t="s">
        <v>3422</v>
      </c>
      <c r="C55">
        <v>3</v>
      </c>
      <c r="D55" s="18">
        <v>1435.84</v>
      </c>
      <c r="E55" s="18">
        <f>_xlfn.XLOOKUP(Order_Items_Raw!B698,Products_Raw!A:A,Products_Raw!D:D)</f>
        <v>9148.31</v>
      </c>
      <c r="F55" s="18">
        <f t="shared" si="0"/>
        <v>-26009.09</v>
      </c>
      <c r="G55" s="18" t="str">
        <f>PROPER(TRIM(CLEAN(_xlfn.XLOOKUP(Order_Items_Raw!A698,Orders_Raw!A:A,Orders_Raw!E:E))))</f>
        <v>Website</v>
      </c>
      <c r="H55" s="18" t="str">
        <f>_xlfn.XLOOKUP(B55,Products_Raw!A:A,Products_Raw!C:C)</f>
        <v>Fashion</v>
      </c>
      <c r="I55" t="str">
        <f>_xlfn.XLOOKUP(_xlfn.XLOOKUP(A55,Orders_Raw!A:A,Orders_Raw!B:B),Customers_Raw!A:A,Customers_Raw!E:E)</f>
        <v>Consumer</v>
      </c>
      <c r="J55" s="19">
        <f>_xlfn.XLOOKUP(Order_Items_Raw!A698,Orders_Raw!A:A,Orders_Raw!C:C)</f>
        <v>45993</v>
      </c>
      <c r="K55" t="s">
        <v>3421</v>
      </c>
      <c r="L55" s="19" t="str">
        <f>_xlfn.XLOOKUP(A55,Orders_Raw!A:A,Orders_Raw!D:D)</f>
        <v>Delivered</v>
      </c>
      <c r="M55" s="19" t="str">
        <f>_xlfn.XLOOKUP(_xlfn.XLOOKUP(A55,Orders_Raw!A:A,Orders_Raw!B:B),Customers_Raw!A:A,Customers_Raw!E:E)</f>
        <v>Consumer</v>
      </c>
      <c r="N55">
        <f>IF(COUNTIF($A$2:A55,A55)=1,1,0)</f>
        <v>1</v>
      </c>
    </row>
    <row r="56" spans="1:14">
      <c r="A56" t="s">
        <v>3190</v>
      </c>
      <c r="B56" t="s">
        <v>3422</v>
      </c>
      <c r="C56">
        <v>4</v>
      </c>
      <c r="D56" s="18">
        <v>1529.82</v>
      </c>
      <c r="E56" s="18">
        <f>_xlfn.XLOOKUP(Order_Items_Raw!B707,Products_Raw!A:A,Products_Raw!D:D)</f>
        <v>295.87</v>
      </c>
      <c r="F56" s="18">
        <f t="shared" si="0"/>
        <v>346.34</v>
      </c>
      <c r="G56" s="18" t="str">
        <f>PROPER(TRIM(CLEAN(_xlfn.XLOOKUP(Order_Items_Raw!A707,Orders_Raw!A:A,Orders_Raw!E:E))))</f>
        <v>Mobile App</v>
      </c>
      <c r="H56" s="18" t="str">
        <f>_xlfn.XLOOKUP(B56,Products_Raw!A:A,Products_Raw!C:C)</f>
        <v>Fashion</v>
      </c>
      <c r="I56" t="str">
        <f>_xlfn.XLOOKUP(_xlfn.XLOOKUP(A56,Orders_Raw!A:A,Orders_Raw!B:B),Customers_Raw!A:A,Customers_Raw!E:E)</f>
        <v>Consumer</v>
      </c>
      <c r="J56" s="19">
        <f>_xlfn.XLOOKUP(Order_Items_Raw!A707,Orders_Raw!A:A,Orders_Raw!C:C)</f>
        <v>46009</v>
      </c>
      <c r="K56" t="s">
        <v>3421</v>
      </c>
      <c r="L56" s="19" t="str">
        <f>_xlfn.XLOOKUP(A56,Orders_Raw!A:A,Orders_Raw!D:D)</f>
        <v>Delivered</v>
      </c>
      <c r="M56" s="19" t="str">
        <f>_xlfn.XLOOKUP(_xlfn.XLOOKUP(A56,Orders_Raw!A:A,Orders_Raw!B:B),Customers_Raw!A:A,Customers_Raw!E:E)</f>
        <v>Consumer</v>
      </c>
      <c r="N56">
        <f>IF(COUNTIF($A$2:A56,A56)=1,1,0)</f>
        <v>1</v>
      </c>
    </row>
    <row r="57" spans="1:14">
      <c r="A57" t="s">
        <v>3200</v>
      </c>
      <c r="B57" t="s">
        <v>3423</v>
      </c>
      <c r="C57">
        <v>4</v>
      </c>
      <c r="D57" s="18">
        <v>22619.49</v>
      </c>
      <c r="E57" s="18">
        <f>_xlfn.XLOOKUP(Order_Items_Raw!B752,Products_Raw!A:A,Products_Raw!D:D)</f>
        <v>4176.26</v>
      </c>
      <c r="F57" s="18">
        <f t="shared" si="0"/>
        <v>5914.45</v>
      </c>
      <c r="G57" s="18" t="str">
        <f>PROPER(TRIM(CLEAN(_xlfn.XLOOKUP(Order_Items_Raw!A752,Orders_Raw!A:A,Orders_Raw!E:E))))</f>
        <v>Website</v>
      </c>
      <c r="H57" s="18" t="str">
        <f>_xlfn.XLOOKUP(B57,Products_Raw!A:A,Products_Raw!C:C)</f>
        <v>Sports</v>
      </c>
      <c r="I57" t="str">
        <f>_xlfn.XLOOKUP(_xlfn.XLOOKUP(A57,Orders_Raw!A:A,Orders_Raw!B:B),Customers_Raw!A:A,Customers_Raw!E:E)</f>
        <v>Consumer</v>
      </c>
      <c r="J57" s="19">
        <f>_xlfn.XLOOKUP(Order_Items_Raw!A752,Orders_Raw!A:A,Orders_Raw!C:C)</f>
        <v>46019</v>
      </c>
      <c r="K57" t="s">
        <v>3421</v>
      </c>
      <c r="L57" s="19" t="str">
        <f>_xlfn.XLOOKUP(A57,Orders_Raw!A:A,Orders_Raw!D:D)</f>
        <v>Delivered</v>
      </c>
      <c r="M57" s="19" t="str">
        <f>_xlfn.XLOOKUP(_xlfn.XLOOKUP(A57,Orders_Raw!A:A,Orders_Raw!B:B),Customers_Raw!A:A,Customers_Raw!E:E)</f>
        <v>Consumer</v>
      </c>
      <c r="N57">
        <f>IF(COUNTIF($A$2:A57,A57)=1,1,0)</f>
        <v>1</v>
      </c>
    </row>
    <row r="58" spans="1:14">
      <c r="A58" t="s">
        <v>3224</v>
      </c>
      <c r="B58" t="s">
        <v>3423</v>
      </c>
      <c r="C58">
        <v>1</v>
      </c>
      <c r="D58" s="18">
        <v>6162.74</v>
      </c>
      <c r="E58" s="18">
        <f>_xlfn.XLOOKUP(Order_Items_Raw!B753,Products_Raw!A:A,Products_Raw!D:D)</f>
        <v>4176.26</v>
      </c>
      <c r="F58" s="18">
        <f t="shared" si="0"/>
        <v>1986.48</v>
      </c>
      <c r="G58" s="18" t="str">
        <f>PROPER(TRIM(CLEAN(_xlfn.XLOOKUP(Order_Items_Raw!A753,Orders_Raw!A:A,Orders_Raw!E:E))))</f>
        <v>Mobile App</v>
      </c>
      <c r="H58" s="18" t="str">
        <f>_xlfn.XLOOKUP(B58,Products_Raw!A:A,Products_Raw!C:C)</f>
        <v>Sports</v>
      </c>
      <c r="I58" t="str">
        <f>_xlfn.XLOOKUP(_xlfn.XLOOKUP(A58,Orders_Raw!A:A,Orders_Raw!B:B),Customers_Raw!A:A,Customers_Raw!E:E)</f>
        <v>Corporate</v>
      </c>
      <c r="J58" s="19">
        <f>_xlfn.XLOOKUP(Order_Items_Raw!A753,Orders_Raw!A:A,Orders_Raw!C:C)</f>
        <v>46013</v>
      </c>
      <c r="K58" t="s">
        <v>3421</v>
      </c>
      <c r="L58" s="19" t="str">
        <f>_xlfn.XLOOKUP(A58,Orders_Raw!A:A,Orders_Raw!D:D)</f>
        <v>Delivered</v>
      </c>
      <c r="M58" s="19" t="str">
        <f>_xlfn.XLOOKUP(_xlfn.XLOOKUP(A58,Orders_Raw!A:A,Orders_Raw!B:B),Customers_Raw!A:A,Customers_Raw!E:E)</f>
        <v>Corporate</v>
      </c>
      <c r="N58">
        <f>IF(COUNTIF($A$2:A58,A58)=1,1,0)</f>
        <v>1</v>
      </c>
    </row>
    <row r="59" spans="1:14">
      <c r="A59" t="s">
        <v>3280</v>
      </c>
      <c r="B59" t="s">
        <v>3423</v>
      </c>
      <c r="C59">
        <v>3</v>
      </c>
      <c r="D59" s="18">
        <v>18585.43</v>
      </c>
      <c r="E59" s="18">
        <f>_xlfn.XLOOKUP(Order_Items_Raw!B755,Products_Raw!A:A,Products_Raw!D:D)</f>
        <v>4176.26</v>
      </c>
      <c r="F59" s="18">
        <f t="shared" si="0"/>
        <v>6056.65</v>
      </c>
      <c r="G59" s="18" t="str">
        <f>PROPER(TRIM(CLEAN(_xlfn.XLOOKUP(Order_Items_Raw!A755,Orders_Raw!A:A,Orders_Raw!E:E))))</f>
        <v>Website</v>
      </c>
      <c r="H59" s="18" t="str">
        <f>_xlfn.XLOOKUP(B59,Products_Raw!A:A,Products_Raw!C:C)</f>
        <v>Sports</v>
      </c>
      <c r="I59" t="str">
        <f>_xlfn.XLOOKUP(_xlfn.XLOOKUP(A59,Orders_Raw!A:A,Orders_Raw!B:B),Customers_Raw!A:A,Customers_Raw!E:E)</f>
        <v>Consumer</v>
      </c>
      <c r="J59" s="19">
        <f>_xlfn.XLOOKUP(Order_Items_Raw!A755,Orders_Raw!A:A,Orders_Raw!C:C)</f>
        <v>46000</v>
      </c>
      <c r="K59" t="s">
        <v>3421</v>
      </c>
      <c r="L59" s="19" t="str">
        <f>_xlfn.XLOOKUP(A59,Orders_Raw!A:A,Orders_Raw!D:D)</f>
        <v>Delivered</v>
      </c>
      <c r="M59" s="19" t="str">
        <f>_xlfn.XLOOKUP(_xlfn.XLOOKUP(A59,Orders_Raw!A:A,Orders_Raw!B:B),Customers_Raw!A:A,Customers_Raw!E:E)</f>
        <v>Consumer</v>
      </c>
      <c r="N59">
        <f>IF(COUNTIF($A$2:A59,A59)=1,1,0)</f>
        <v>0</v>
      </c>
    </row>
    <row r="60" spans="1:14">
      <c r="A60" t="s">
        <v>1093</v>
      </c>
      <c r="B60" t="s">
        <v>3424</v>
      </c>
      <c r="C60">
        <v>4</v>
      </c>
      <c r="D60" s="18">
        <v>2515.69</v>
      </c>
      <c r="E60" s="18">
        <f>_xlfn.XLOOKUP(Order_Items_Raw!B761,Products_Raw!A:A,Products_Raw!D:D)</f>
        <v>6279.29</v>
      </c>
      <c r="F60" s="18">
        <f t="shared" si="0"/>
        <v>-22601.47</v>
      </c>
      <c r="G60" s="18" t="str">
        <f>PROPER(TRIM(CLEAN(_xlfn.XLOOKUP(Order_Items_Raw!A761,Orders_Raw!A:A,Orders_Raw!E:E))))</f>
        <v>Website</v>
      </c>
      <c r="H60" s="18" t="str">
        <f>_xlfn.XLOOKUP(B60,Products_Raw!A:A,Products_Raw!C:C)</f>
        <v>Electronics</v>
      </c>
      <c r="I60" t="str">
        <f>_xlfn.XLOOKUP(_xlfn.XLOOKUP(A60,Orders_Raw!A:A,Orders_Raw!B:B),Customers_Raw!A:A,Customers_Raw!E:E)</f>
        <v>Corporate</v>
      </c>
      <c r="J60" s="19">
        <f>_xlfn.XLOOKUP(Order_Items_Raw!A761,Orders_Raw!A:A,Orders_Raw!C:C)</f>
        <v>46022</v>
      </c>
      <c r="K60" t="s">
        <v>3421</v>
      </c>
      <c r="L60" s="19" t="str">
        <f>_xlfn.XLOOKUP(A60,Orders_Raw!A:A,Orders_Raw!D:D)</f>
        <v>Cancelled</v>
      </c>
      <c r="M60" s="19" t="str">
        <f>_xlfn.XLOOKUP(_xlfn.XLOOKUP(A60,Orders_Raw!A:A,Orders_Raw!B:B),Customers_Raw!A:A,Customers_Raw!E:E)</f>
        <v>Corporate</v>
      </c>
      <c r="N60">
        <f>IF(COUNTIF($A$2:A60,A60)=1,1,0)</f>
        <v>1</v>
      </c>
    </row>
    <row r="61" spans="1:14">
      <c r="A61" t="s">
        <v>1345</v>
      </c>
      <c r="B61" t="s">
        <v>3424</v>
      </c>
      <c r="C61">
        <v>2</v>
      </c>
      <c r="D61" s="18">
        <v>1459.58</v>
      </c>
      <c r="E61" s="18">
        <f>_xlfn.XLOOKUP(Order_Items_Raw!B764,Products_Raw!A:A,Products_Raw!D:D)</f>
        <v>229.52</v>
      </c>
      <c r="F61" s="18">
        <f t="shared" si="0"/>
        <v>1000.54</v>
      </c>
      <c r="G61" s="18" t="str">
        <f>PROPER(TRIM(CLEAN(_xlfn.XLOOKUP(Order_Items_Raw!A764,Orders_Raw!A:A,Orders_Raw!E:E))))</f>
        <v>Website</v>
      </c>
      <c r="H61" s="18" t="str">
        <f>_xlfn.XLOOKUP(B61,Products_Raw!A:A,Products_Raw!C:C)</f>
        <v>Electronics</v>
      </c>
      <c r="I61" t="str">
        <f>_xlfn.XLOOKUP(_xlfn.XLOOKUP(A61,Orders_Raw!A:A,Orders_Raw!B:B),Customers_Raw!A:A,Customers_Raw!E:E)</f>
        <v>Consumer</v>
      </c>
      <c r="J61" s="19">
        <f>_xlfn.XLOOKUP(Order_Items_Raw!A764,Orders_Raw!A:A,Orders_Raw!C:C)</f>
        <v>46009</v>
      </c>
      <c r="K61" t="s">
        <v>3421</v>
      </c>
      <c r="L61" s="19" t="str">
        <f>_xlfn.XLOOKUP(A61,Orders_Raw!A:A,Orders_Raw!D:D)</f>
        <v>Delivered</v>
      </c>
      <c r="M61" s="19" t="str">
        <f>_xlfn.XLOOKUP(_xlfn.XLOOKUP(A61,Orders_Raw!A:A,Orders_Raw!B:B),Customers_Raw!A:A,Customers_Raw!E:E)</f>
        <v>Consumer</v>
      </c>
      <c r="N61">
        <f>IF(COUNTIF($A$2:A61,A61)=1,1,0)</f>
        <v>1</v>
      </c>
    </row>
    <row r="62" spans="1:14">
      <c r="A62" t="s">
        <v>1716</v>
      </c>
      <c r="B62" t="s">
        <v>3424</v>
      </c>
      <c r="C62">
        <v>1</v>
      </c>
      <c r="D62" s="18">
        <v>556.45</v>
      </c>
      <c r="E62" s="18">
        <f>_xlfn.XLOOKUP(Order_Items_Raw!B774,Products_Raw!A:A,Products_Raw!D:D)</f>
        <v>9531.89</v>
      </c>
      <c r="F62" s="18">
        <f t="shared" si="0"/>
        <v>-8975.44</v>
      </c>
      <c r="G62" s="18" t="str">
        <f>PROPER(TRIM(CLEAN(_xlfn.XLOOKUP(Order_Items_Raw!A774,Orders_Raw!A:A,Orders_Raw!E:E))))</f>
        <v>Website</v>
      </c>
      <c r="H62" s="18" t="str">
        <f>_xlfn.XLOOKUP(B62,Products_Raw!A:A,Products_Raw!C:C)</f>
        <v>Electronics</v>
      </c>
      <c r="I62" t="str">
        <f>_xlfn.XLOOKUP(_xlfn.XLOOKUP(A62,Orders_Raw!A:A,Orders_Raw!B:B),Customers_Raw!A:A,Customers_Raw!E:E)</f>
        <v>Consumer</v>
      </c>
      <c r="J62" s="19">
        <f>_xlfn.XLOOKUP(Order_Items_Raw!A774,Orders_Raw!A:A,Orders_Raw!C:C)</f>
        <v>45993</v>
      </c>
      <c r="K62" t="s">
        <v>3421</v>
      </c>
      <c r="L62" s="19" t="str">
        <f>_xlfn.XLOOKUP(A62,Orders_Raw!A:A,Orders_Raw!D:D)</f>
        <v>Delivered</v>
      </c>
      <c r="M62" s="19" t="str">
        <f>_xlfn.XLOOKUP(_xlfn.XLOOKUP(A62,Orders_Raw!A:A,Orders_Raw!B:B),Customers_Raw!A:A,Customers_Raw!E:E)</f>
        <v>Consumer</v>
      </c>
      <c r="N62">
        <f>IF(COUNTIF($A$2:A62,A62)=1,1,0)</f>
        <v>1</v>
      </c>
    </row>
    <row r="63" spans="1:14">
      <c r="A63" t="s">
        <v>2473</v>
      </c>
      <c r="B63" t="s">
        <v>3424</v>
      </c>
      <c r="C63">
        <v>2</v>
      </c>
      <c r="D63" s="18">
        <v>1448.77</v>
      </c>
      <c r="E63" s="18">
        <f>_xlfn.XLOOKUP(Order_Items_Raw!B791,Products_Raw!A:A,Products_Raw!D:D)</f>
        <v>6443.36</v>
      </c>
      <c r="F63" s="18">
        <f t="shared" si="0"/>
        <v>-11437.95</v>
      </c>
      <c r="G63" s="18" t="str">
        <f>PROPER(TRIM(CLEAN(_xlfn.XLOOKUP(Order_Items_Raw!A791,Orders_Raw!A:A,Orders_Raw!E:E))))</f>
        <v>Website</v>
      </c>
      <c r="H63" s="18" t="str">
        <f>_xlfn.XLOOKUP(B63,Products_Raw!A:A,Products_Raw!C:C)</f>
        <v>Electronics</v>
      </c>
      <c r="I63" t="str">
        <f>_xlfn.XLOOKUP(_xlfn.XLOOKUP(A63,Orders_Raw!A:A,Orders_Raw!B:B),Customers_Raw!A:A,Customers_Raw!E:E)</f>
        <v>Consumer</v>
      </c>
      <c r="J63" s="19">
        <f>_xlfn.XLOOKUP(Order_Items_Raw!A791,Orders_Raw!A:A,Orders_Raw!C:C)</f>
        <v>45995</v>
      </c>
      <c r="K63" t="s">
        <v>3421</v>
      </c>
      <c r="L63" s="19" t="str">
        <f>_xlfn.XLOOKUP(A63,Orders_Raw!A:A,Orders_Raw!D:D)</f>
        <v>Delivered</v>
      </c>
      <c r="M63" s="19" t="str">
        <f>_xlfn.XLOOKUP(_xlfn.XLOOKUP(A63,Orders_Raw!A:A,Orders_Raw!B:B),Customers_Raw!A:A,Customers_Raw!E:E)</f>
        <v>Consumer</v>
      </c>
      <c r="N63">
        <f>IF(COUNTIF($A$2:A63,A63)=1,1,0)</f>
        <v>1</v>
      </c>
    </row>
    <row r="64" spans="1:14">
      <c r="A64" t="s">
        <v>986</v>
      </c>
      <c r="B64" t="s">
        <v>3425</v>
      </c>
      <c r="C64">
        <v>2</v>
      </c>
      <c r="D64" s="18">
        <v>11123.71</v>
      </c>
      <c r="E64" s="18">
        <f>_xlfn.XLOOKUP(Order_Items_Raw!B806,Products_Raw!A:A,Products_Raw!D:D)</f>
        <v>2133.21</v>
      </c>
      <c r="F64" s="18">
        <f t="shared" si="0"/>
        <v>6857.29</v>
      </c>
      <c r="G64" s="18" t="str">
        <f>PROPER(TRIM(CLEAN(_xlfn.XLOOKUP(Order_Items_Raw!A806,Orders_Raw!A:A,Orders_Raw!E:E))))</f>
        <v>Mobile App</v>
      </c>
      <c r="H64" s="18" t="str">
        <f>_xlfn.XLOOKUP(B64,Products_Raw!A:A,Products_Raw!C:C)</f>
        <v>Beauty</v>
      </c>
      <c r="I64" t="str">
        <f>_xlfn.XLOOKUP(_xlfn.XLOOKUP(A64,Orders_Raw!A:A,Orders_Raw!B:B),Customers_Raw!A:A,Customers_Raw!E:E)</f>
        <v>Small Business</v>
      </c>
      <c r="J64" s="19">
        <f>_xlfn.XLOOKUP(Order_Items_Raw!A806,Orders_Raw!A:A,Orders_Raw!C:C)</f>
        <v>46006</v>
      </c>
      <c r="K64" t="s">
        <v>3421</v>
      </c>
      <c r="L64" s="19" t="str">
        <f>_xlfn.XLOOKUP(A64,Orders_Raw!A:A,Orders_Raw!D:D)</f>
        <v>Delivered</v>
      </c>
      <c r="M64" s="19" t="str">
        <f>_xlfn.XLOOKUP(_xlfn.XLOOKUP(A64,Orders_Raw!A:A,Orders_Raw!B:B),Customers_Raw!A:A,Customers_Raw!E:E)</f>
        <v>Small Business</v>
      </c>
      <c r="N64">
        <f>IF(COUNTIF($A$2:A64,A64)=1,1,0)</f>
        <v>1</v>
      </c>
    </row>
    <row r="65" spans="1:14">
      <c r="A65" t="s">
        <v>1319</v>
      </c>
      <c r="B65" t="s">
        <v>3425</v>
      </c>
      <c r="C65">
        <v>3</v>
      </c>
      <c r="D65" s="18">
        <v>21783.9</v>
      </c>
      <c r="E65" s="18">
        <f>_xlfn.XLOOKUP(Order_Items_Raw!B815,Products_Raw!A:A,Products_Raw!D:D)</f>
        <v>2857.57</v>
      </c>
      <c r="F65" s="18">
        <f t="shared" si="0"/>
        <v>13211.19</v>
      </c>
      <c r="G65" s="18" t="str">
        <f>PROPER(TRIM(CLEAN(_xlfn.XLOOKUP(Order_Items_Raw!A815,Orders_Raw!A:A,Orders_Raw!E:E))))</f>
        <v>Marketplace</v>
      </c>
      <c r="H65" s="18" t="str">
        <f>_xlfn.XLOOKUP(B65,Products_Raw!A:A,Products_Raw!C:C)</f>
        <v>Beauty</v>
      </c>
      <c r="I65" t="str">
        <f>_xlfn.XLOOKUP(_xlfn.XLOOKUP(A65,Orders_Raw!A:A,Orders_Raw!B:B),Customers_Raw!A:A,Customers_Raw!E:E)</f>
        <v>Consumer</v>
      </c>
      <c r="J65" s="19">
        <f>_xlfn.XLOOKUP(Order_Items_Raw!A815,Orders_Raw!A:A,Orders_Raw!C:C)</f>
        <v>46004</v>
      </c>
      <c r="K65" t="s">
        <v>3421</v>
      </c>
      <c r="L65" s="19" t="str">
        <f>_xlfn.XLOOKUP(A65,Orders_Raw!A:A,Orders_Raw!D:D)</f>
        <v>Delivered</v>
      </c>
      <c r="M65" s="19" t="str">
        <f>_xlfn.XLOOKUP(_xlfn.XLOOKUP(A65,Orders_Raw!A:A,Orders_Raw!B:B),Customers_Raw!A:A,Customers_Raw!E:E)</f>
        <v>Consumer</v>
      </c>
      <c r="N65">
        <f>IF(COUNTIF($A$2:A65,A65)=1,1,0)</f>
        <v>1</v>
      </c>
    </row>
    <row r="66" spans="1:14">
      <c r="A66" t="s">
        <v>1748</v>
      </c>
      <c r="B66" t="s">
        <v>3425</v>
      </c>
      <c r="C66">
        <v>2</v>
      </c>
      <c r="D66" s="18">
        <v>12012.39</v>
      </c>
      <c r="E66" s="18">
        <f>_xlfn.XLOOKUP(Order_Items_Raw!B820,Products_Raw!A:A,Products_Raw!D:D)</f>
        <v>11732.81</v>
      </c>
      <c r="F66" s="18">
        <f t="shared" ref="F66:F129" si="1">D66-(C66*E66)</f>
        <v>-11453.23</v>
      </c>
      <c r="G66" s="18" t="str">
        <f>PROPER(TRIM(CLEAN(_xlfn.XLOOKUP(Order_Items_Raw!A820,Orders_Raw!A:A,Orders_Raw!E:E))))</f>
        <v>Mobile App</v>
      </c>
      <c r="H66" s="18" t="str">
        <f>_xlfn.XLOOKUP(B66,Products_Raw!A:A,Products_Raw!C:C)</f>
        <v>Beauty</v>
      </c>
      <c r="I66" t="str">
        <f>_xlfn.XLOOKUP(_xlfn.XLOOKUP(A66,Orders_Raw!A:A,Orders_Raw!B:B),Customers_Raw!A:A,Customers_Raw!E:E)</f>
        <v>Corporate</v>
      </c>
      <c r="J66" s="19">
        <f>_xlfn.XLOOKUP(Order_Items_Raw!A820,Orders_Raw!A:A,Orders_Raw!C:C)</f>
        <v>45993</v>
      </c>
      <c r="K66" t="s">
        <v>3421</v>
      </c>
      <c r="L66" s="19" t="str">
        <f>_xlfn.XLOOKUP(A66,Orders_Raw!A:A,Orders_Raw!D:D)</f>
        <v>Delivered</v>
      </c>
      <c r="M66" s="19" t="str">
        <f>_xlfn.XLOOKUP(_xlfn.XLOOKUP(A66,Orders_Raw!A:A,Orders_Raw!B:B),Customers_Raw!A:A,Customers_Raw!E:E)</f>
        <v>Corporate</v>
      </c>
      <c r="N66">
        <f>IF(COUNTIF($A$2:A66,A66)=1,1,0)</f>
        <v>1</v>
      </c>
    </row>
    <row r="67" spans="1:14">
      <c r="A67" t="s">
        <v>1753</v>
      </c>
      <c r="B67" t="s">
        <v>3425</v>
      </c>
      <c r="C67">
        <v>4</v>
      </c>
      <c r="D67" s="18">
        <v>26558.54</v>
      </c>
      <c r="E67" s="18">
        <f>_xlfn.XLOOKUP(Order_Items_Raw!B821,Products_Raw!A:A,Products_Raw!D:D)</f>
        <v>11732.81</v>
      </c>
      <c r="F67" s="18">
        <f t="shared" si="1"/>
        <v>-20372.7</v>
      </c>
      <c r="G67" s="18" t="str">
        <f>PROPER(TRIM(CLEAN(_xlfn.XLOOKUP(Order_Items_Raw!A821,Orders_Raw!A:A,Orders_Raw!E:E))))</f>
        <v>Marketplace</v>
      </c>
      <c r="H67" s="18" t="str">
        <f>_xlfn.XLOOKUP(B67,Products_Raw!A:A,Products_Raw!C:C)</f>
        <v>Beauty</v>
      </c>
      <c r="I67" t="str">
        <f>_xlfn.XLOOKUP(_xlfn.XLOOKUP(A67,Orders_Raw!A:A,Orders_Raw!B:B),Customers_Raw!A:A,Customers_Raw!E:E)</f>
        <v>Consumer</v>
      </c>
      <c r="J67" s="19">
        <f>_xlfn.XLOOKUP(Order_Items_Raw!A821,Orders_Raw!A:A,Orders_Raw!C:C)</f>
        <v>45992</v>
      </c>
      <c r="K67" t="s">
        <v>3421</v>
      </c>
      <c r="L67" s="19" t="str">
        <f>_xlfn.XLOOKUP(A67,Orders_Raw!A:A,Orders_Raw!D:D)</f>
        <v>Delivered</v>
      </c>
      <c r="M67" s="19" t="str">
        <f>_xlfn.XLOOKUP(_xlfn.XLOOKUP(A67,Orders_Raw!A:A,Orders_Raw!B:B),Customers_Raw!A:A,Customers_Raw!E:E)</f>
        <v>Consumer</v>
      </c>
      <c r="N67">
        <f>IF(COUNTIF($A$2:A67,A67)=1,1,0)</f>
        <v>1</v>
      </c>
    </row>
    <row r="68" spans="1:14">
      <c r="A68" t="s">
        <v>2468</v>
      </c>
      <c r="B68" t="s">
        <v>3425</v>
      </c>
      <c r="C68">
        <v>1</v>
      </c>
      <c r="D68" s="18">
        <v>6716.91</v>
      </c>
      <c r="E68" s="18">
        <f>_xlfn.XLOOKUP(Order_Items_Raw!B839,Products_Raw!A:A,Products_Raw!D:D)</f>
        <v>11118.8</v>
      </c>
      <c r="F68" s="18">
        <f t="shared" si="1"/>
        <v>-4401.89</v>
      </c>
      <c r="G68" s="18" t="str">
        <f>PROPER(TRIM(CLEAN(_xlfn.XLOOKUP(Order_Items_Raw!A839,Orders_Raw!A:A,Orders_Raw!E:E))))</f>
        <v>Marketplace</v>
      </c>
      <c r="H68" s="18" t="str">
        <f>_xlfn.XLOOKUP(B68,Products_Raw!A:A,Products_Raw!C:C)</f>
        <v>Beauty</v>
      </c>
      <c r="I68" t="str">
        <f>_xlfn.XLOOKUP(_xlfn.XLOOKUP(A68,Orders_Raw!A:A,Orders_Raw!B:B),Customers_Raw!A:A,Customers_Raw!E:E)</f>
        <v>Small Business</v>
      </c>
      <c r="J68" s="19">
        <f>_xlfn.XLOOKUP(Order_Items_Raw!A839,Orders_Raw!A:A,Orders_Raw!C:C)</f>
        <v>46011</v>
      </c>
      <c r="K68" t="s">
        <v>3421</v>
      </c>
      <c r="L68" s="19" t="str">
        <f>_xlfn.XLOOKUP(A68,Orders_Raw!A:A,Orders_Raw!D:D)</f>
        <v>Delivered</v>
      </c>
      <c r="M68" s="19" t="str">
        <f>_xlfn.XLOOKUP(_xlfn.XLOOKUP(A68,Orders_Raw!A:A,Orders_Raw!B:B),Customers_Raw!A:A,Customers_Raw!E:E)</f>
        <v>Small Business</v>
      </c>
      <c r="N68">
        <f>IF(COUNTIF($A$2:A68,A68)=1,1,0)</f>
        <v>1</v>
      </c>
    </row>
    <row r="69" spans="1:14">
      <c r="A69" t="s">
        <v>2617</v>
      </c>
      <c r="B69" t="s">
        <v>3425</v>
      </c>
      <c r="C69">
        <v>3</v>
      </c>
      <c r="D69" s="18">
        <v>21770.57</v>
      </c>
      <c r="E69" s="18">
        <f>_xlfn.XLOOKUP(Order_Items_Raw!B842,Products_Raw!A:A,Products_Raw!D:D)</f>
        <v>11118.8</v>
      </c>
      <c r="F69" s="18">
        <f t="shared" si="1"/>
        <v>-11585.83</v>
      </c>
      <c r="G69" s="18" t="str">
        <f>PROPER(TRIM(CLEAN(_xlfn.XLOOKUP(Order_Items_Raw!A842,Orders_Raw!A:A,Orders_Raw!E:E))))</f>
        <v>Mobile App</v>
      </c>
      <c r="H69" s="18" t="str">
        <f>_xlfn.XLOOKUP(B69,Products_Raw!A:A,Products_Raw!C:C)</f>
        <v>Beauty</v>
      </c>
      <c r="I69" t="str">
        <f>_xlfn.XLOOKUP(_xlfn.XLOOKUP(A69,Orders_Raw!A:A,Orders_Raw!B:B),Customers_Raw!A:A,Customers_Raw!E:E)</f>
        <v>Corporate</v>
      </c>
      <c r="J69" s="19">
        <f>_xlfn.XLOOKUP(Order_Items_Raw!A842,Orders_Raw!A:A,Orders_Raw!C:C)</f>
        <v>46019</v>
      </c>
      <c r="K69" t="s">
        <v>3421</v>
      </c>
      <c r="L69" s="19" t="str">
        <f>_xlfn.XLOOKUP(A69,Orders_Raw!A:A,Orders_Raw!D:D)</f>
        <v>Delivered</v>
      </c>
      <c r="M69" s="19" t="str">
        <f>_xlfn.XLOOKUP(_xlfn.XLOOKUP(A69,Orders_Raw!A:A,Orders_Raw!B:B),Customers_Raw!A:A,Customers_Raw!E:E)</f>
        <v>Corporate</v>
      </c>
      <c r="N69">
        <f>IF(COUNTIF($A$2:A69,A69)=1,1,0)</f>
        <v>1</v>
      </c>
    </row>
    <row r="70" spans="1:14">
      <c r="A70" t="s">
        <v>2809</v>
      </c>
      <c r="B70" t="s">
        <v>3426</v>
      </c>
      <c r="C70">
        <v>3</v>
      </c>
      <c r="D70" s="18">
        <v>28484.29</v>
      </c>
      <c r="E70" s="18">
        <f>_xlfn.XLOOKUP(Order_Items_Raw!B890,Products_Raw!A:A,Products_Raw!D:D)</f>
        <v>516.61</v>
      </c>
      <c r="F70" s="18">
        <f t="shared" si="1"/>
        <v>26934.46</v>
      </c>
      <c r="G70" s="18" t="str">
        <f>PROPER(TRIM(CLEAN(_xlfn.XLOOKUP(Order_Items_Raw!A890,Orders_Raw!A:A,Orders_Raw!E:E))))</f>
        <v>Website</v>
      </c>
      <c r="H70" s="18" t="str">
        <f>_xlfn.XLOOKUP(B70,Products_Raw!A:A,Products_Raw!C:C)</f>
        <v>Home &amp; Kitchen</v>
      </c>
      <c r="I70" t="str">
        <f>_xlfn.XLOOKUP(_xlfn.XLOOKUP(A70,Orders_Raw!A:A,Orders_Raw!B:B),Customers_Raw!A:A,Customers_Raw!E:E)</f>
        <v>Consumer</v>
      </c>
      <c r="J70" s="19">
        <f>_xlfn.XLOOKUP(Order_Items_Raw!A890,Orders_Raw!A:A,Orders_Raw!C:C)</f>
        <v>46008</v>
      </c>
      <c r="K70" t="s">
        <v>3421</v>
      </c>
      <c r="L70" s="19" t="str">
        <f>_xlfn.XLOOKUP(A70,Orders_Raw!A:A,Orders_Raw!D:D)</f>
        <v>Delivered</v>
      </c>
      <c r="M70" s="19" t="str">
        <f>_xlfn.XLOOKUP(_xlfn.XLOOKUP(A70,Orders_Raw!A:A,Orders_Raw!B:B),Customers_Raw!A:A,Customers_Raw!E:E)</f>
        <v>Consumer</v>
      </c>
      <c r="N70">
        <f>IF(COUNTIF($A$2:A70,A70)=1,1,0)</f>
        <v>1</v>
      </c>
    </row>
    <row r="71" spans="1:14">
      <c r="A71" t="s">
        <v>3002</v>
      </c>
      <c r="B71" t="s">
        <v>3426</v>
      </c>
      <c r="C71">
        <v>2</v>
      </c>
      <c r="D71" s="18">
        <v>16347</v>
      </c>
      <c r="E71" s="18">
        <f>_xlfn.XLOOKUP(Order_Items_Raw!B893,Products_Raw!A:A,Products_Raw!D:D)</f>
        <v>11653.29</v>
      </c>
      <c r="F71" s="18">
        <f t="shared" si="1"/>
        <v>-6959.58</v>
      </c>
      <c r="G71" s="18" t="str">
        <f>PROPER(TRIM(CLEAN(_xlfn.XLOOKUP(Order_Items_Raw!A893,Orders_Raw!A:A,Orders_Raw!E:E))))</f>
        <v>Mobile App</v>
      </c>
      <c r="H71" s="18" t="str">
        <f>_xlfn.XLOOKUP(B71,Products_Raw!A:A,Products_Raw!C:C)</f>
        <v>Home &amp; Kitchen</v>
      </c>
      <c r="I71" t="str">
        <f>_xlfn.XLOOKUP(_xlfn.XLOOKUP(A71,Orders_Raw!A:A,Orders_Raw!B:B),Customers_Raw!A:A,Customers_Raw!E:E)</f>
        <v>Consumer</v>
      </c>
      <c r="J71" s="19">
        <f>_xlfn.XLOOKUP(Order_Items_Raw!A893,Orders_Raw!A:A,Orders_Raw!C:C)</f>
        <v>46014</v>
      </c>
      <c r="K71" t="s">
        <v>3421</v>
      </c>
      <c r="L71" s="19" t="str">
        <f>_xlfn.XLOOKUP(A71,Orders_Raw!A:A,Orders_Raw!D:D)</f>
        <v>Delivered</v>
      </c>
      <c r="M71" s="19" t="str">
        <f>_xlfn.XLOOKUP(_xlfn.XLOOKUP(A71,Orders_Raw!A:A,Orders_Raw!B:B),Customers_Raw!A:A,Customers_Raw!E:E)</f>
        <v>Consumer</v>
      </c>
      <c r="N71">
        <f>IF(COUNTIF($A$2:A71,A71)=1,1,0)</f>
        <v>1</v>
      </c>
    </row>
    <row r="72" spans="1:14">
      <c r="A72" t="s">
        <v>894</v>
      </c>
      <c r="B72" t="s">
        <v>3427</v>
      </c>
      <c r="C72">
        <v>1</v>
      </c>
      <c r="D72" s="18">
        <v>8603.24</v>
      </c>
      <c r="E72" s="18">
        <f>_xlfn.XLOOKUP(Order_Items_Raw!B902,Products_Raw!A:A,Products_Raw!D:D)</f>
        <v>11764.29</v>
      </c>
      <c r="F72" s="18">
        <f t="shared" si="1"/>
        <v>-3161.05</v>
      </c>
      <c r="G72" s="18" t="str">
        <f>PROPER(TRIM(CLEAN(_xlfn.XLOOKUP(Order_Items_Raw!A902,Orders_Raw!A:A,Orders_Raw!E:E))))</f>
        <v>Website</v>
      </c>
      <c r="H72" s="18" t="str">
        <f>_xlfn.XLOOKUP(B72,Products_Raw!A:A,Products_Raw!C:C)</f>
        <v>Home &amp; Kitchen</v>
      </c>
      <c r="I72" t="str">
        <f>_xlfn.XLOOKUP(_xlfn.XLOOKUP(A72,Orders_Raw!A:A,Orders_Raw!B:B),Customers_Raw!A:A,Customers_Raw!E:E)</f>
        <v>Corporate</v>
      </c>
      <c r="J72" s="19">
        <f>_xlfn.XLOOKUP(Order_Items_Raw!A902,Orders_Raw!A:A,Orders_Raw!C:C)</f>
        <v>46009</v>
      </c>
      <c r="K72" t="s">
        <v>3421</v>
      </c>
      <c r="L72" s="19" t="str">
        <f>_xlfn.XLOOKUP(A72,Orders_Raw!A:A,Orders_Raw!D:D)</f>
        <v>Delivered</v>
      </c>
      <c r="M72" s="19" t="str">
        <f>_xlfn.XLOOKUP(_xlfn.XLOOKUP(A72,Orders_Raw!A:A,Orders_Raw!B:B),Customers_Raw!A:A,Customers_Raw!E:E)</f>
        <v>Corporate</v>
      </c>
      <c r="N72">
        <f>IF(COUNTIF($A$2:A72,A72)=1,1,0)</f>
        <v>1</v>
      </c>
    </row>
    <row r="73" spans="1:14">
      <c r="A73" t="s">
        <v>1197</v>
      </c>
      <c r="B73" t="s">
        <v>3427</v>
      </c>
      <c r="C73">
        <v>1</v>
      </c>
      <c r="D73" s="18">
        <v>7438.59</v>
      </c>
      <c r="E73" s="18">
        <f>_xlfn.XLOOKUP(Order_Items_Raw!B906,Products_Raw!A:A,Products_Raw!D:D)</f>
        <v>11764.29</v>
      </c>
      <c r="F73" s="18">
        <f t="shared" si="1"/>
        <v>-4325.7</v>
      </c>
      <c r="G73" s="18" t="str">
        <f>PROPER(TRIM(CLEAN(_xlfn.XLOOKUP(Order_Items_Raw!A906,Orders_Raw!A:A,Orders_Raw!E:E))))</f>
        <v>Mobile App</v>
      </c>
      <c r="H73" s="18" t="str">
        <f>_xlfn.XLOOKUP(B73,Products_Raw!A:A,Products_Raw!C:C)</f>
        <v>Home &amp; Kitchen</v>
      </c>
      <c r="I73" t="str">
        <f>_xlfn.XLOOKUP(_xlfn.XLOOKUP(A73,Orders_Raw!A:A,Orders_Raw!B:B),Customers_Raw!A:A,Customers_Raw!E:E)</f>
        <v>Corporate</v>
      </c>
      <c r="J73" s="19">
        <f>_xlfn.XLOOKUP(Order_Items_Raw!A906,Orders_Raw!A:A,Orders_Raw!C:C)</f>
        <v>46003</v>
      </c>
      <c r="K73" t="s">
        <v>3421</v>
      </c>
      <c r="L73" s="19" t="str">
        <f>_xlfn.XLOOKUP(A73,Orders_Raw!A:A,Orders_Raw!D:D)</f>
        <v>Delivered</v>
      </c>
      <c r="M73" s="19" t="str">
        <f>_xlfn.XLOOKUP(_xlfn.XLOOKUP(A73,Orders_Raw!A:A,Orders_Raw!B:B),Customers_Raw!A:A,Customers_Raw!E:E)</f>
        <v>Corporate</v>
      </c>
      <c r="N73">
        <f>IF(COUNTIF($A$2:A73,A73)=1,1,0)</f>
        <v>1</v>
      </c>
    </row>
    <row r="74" spans="1:14">
      <c r="A74" t="s">
        <v>1265</v>
      </c>
      <c r="B74" t="s">
        <v>3427</v>
      </c>
      <c r="C74">
        <v>4</v>
      </c>
      <c r="D74" s="18">
        <v>31376.79</v>
      </c>
      <c r="E74" s="18">
        <f>_xlfn.XLOOKUP(Order_Items_Raw!B907,Products_Raw!A:A,Products_Raw!D:D)</f>
        <v>11764.29</v>
      </c>
      <c r="F74" s="18">
        <f t="shared" si="1"/>
        <v>-15680.37</v>
      </c>
      <c r="G74" s="18" t="str">
        <f>PROPER(TRIM(CLEAN(_xlfn.XLOOKUP(Order_Items_Raw!A907,Orders_Raw!A:A,Orders_Raw!E:E))))</f>
        <v>Marketplace</v>
      </c>
      <c r="H74" s="18" t="str">
        <f>_xlfn.XLOOKUP(B74,Products_Raw!A:A,Products_Raw!C:C)</f>
        <v>Home &amp; Kitchen</v>
      </c>
      <c r="I74" t="str">
        <f>_xlfn.XLOOKUP(_xlfn.XLOOKUP(A74,Orders_Raw!A:A,Orders_Raw!B:B),Customers_Raw!A:A,Customers_Raw!E:E)</f>
        <v>Consumer</v>
      </c>
      <c r="J74" s="19">
        <f>_xlfn.XLOOKUP(Order_Items_Raw!A907,Orders_Raw!A:A,Orders_Raw!C:C)</f>
        <v>46001</v>
      </c>
      <c r="K74" t="s">
        <v>3421</v>
      </c>
      <c r="L74" s="19" t="str">
        <f>_xlfn.XLOOKUP(A74,Orders_Raw!A:A,Orders_Raw!D:D)</f>
        <v>Delivered</v>
      </c>
      <c r="M74" s="19" t="str">
        <f>_xlfn.XLOOKUP(_xlfn.XLOOKUP(A74,Orders_Raw!A:A,Orders_Raw!B:B),Customers_Raw!A:A,Customers_Raw!E:E)</f>
        <v>Consumer</v>
      </c>
      <c r="N74">
        <f>IF(COUNTIF($A$2:A74,A74)=1,1,0)</f>
        <v>1</v>
      </c>
    </row>
    <row r="75" spans="1:14">
      <c r="A75" t="s">
        <v>1428</v>
      </c>
      <c r="B75" t="s">
        <v>3427</v>
      </c>
      <c r="C75">
        <v>3</v>
      </c>
      <c r="D75" s="18">
        <v>26268.78</v>
      </c>
      <c r="E75" s="18">
        <f>_xlfn.XLOOKUP(Order_Items_Raw!B909,Products_Raw!A:A,Products_Raw!D:D)</f>
        <v>5812.86</v>
      </c>
      <c r="F75" s="18">
        <f t="shared" si="1"/>
        <v>8830.2</v>
      </c>
      <c r="G75" s="18" t="str">
        <f>PROPER(TRIM(CLEAN(_xlfn.XLOOKUP(Order_Items_Raw!A909,Orders_Raw!A:A,Orders_Raw!E:E))))</f>
        <v>Mobile App</v>
      </c>
      <c r="H75" s="18" t="str">
        <f>_xlfn.XLOOKUP(B75,Products_Raw!A:A,Products_Raw!C:C)</f>
        <v>Home &amp; Kitchen</v>
      </c>
      <c r="I75" t="str">
        <f>_xlfn.XLOOKUP(_xlfn.XLOOKUP(A75,Orders_Raw!A:A,Orders_Raw!B:B),Customers_Raw!A:A,Customers_Raw!E:E)</f>
        <v>Small Business</v>
      </c>
      <c r="J75" s="19">
        <f>_xlfn.XLOOKUP(Order_Items_Raw!A909,Orders_Raw!A:A,Orders_Raw!C:C)</f>
        <v>46001</v>
      </c>
      <c r="K75" t="s">
        <v>3421</v>
      </c>
      <c r="L75" s="19" t="str">
        <f>_xlfn.XLOOKUP(A75,Orders_Raw!A:A,Orders_Raw!D:D)</f>
        <v>Delivered</v>
      </c>
      <c r="M75" s="19" t="str">
        <f>_xlfn.XLOOKUP(_xlfn.XLOOKUP(A75,Orders_Raw!A:A,Orders_Raw!B:B),Customers_Raw!A:A,Customers_Raw!E:E)</f>
        <v>Small Business</v>
      </c>
      <c r="N75">
        <f>IF(COUNTIF($A$2:A75,A75)=1,1,0)</f>
        <v>1</v>
      </c>
    </row>
    <row r="76" spans="1:14">
      <c r="A76" t="s">
        <v>1076</v>
      </c>
      <c r="B76" t="s">
        <v>3428</v>
      </c>
      <c r="C76">
        <v>2</v>
      </c>
      <c r="D76" s="18">
        <v>5762.35</v>
      </c>
      <c r="E76" s="18">
        <f>_xlfn.XLOOKUP(Order_Items_Raw!B958,Products_Raw!A:A,Products_Raw!D:D)</f>
        <v>4703.24</v>
      </c>
      <c r="F76" s="18">
        <f t="shared" si="1"/>
        <v>-3644.13</v>
      </c>
      <c r="G76" s="18" t="str">
        <f>PROPER(TRIM(CLEAN(_xlfn.XLOOKUP(Order_Items_Raw!A958,Orders_Raw!A:A,Orders_Raw!E:E))))</f>
        <v>Website</v>
      </c>
      <c r="H76" s="18" t="str">
        <f>_xlfn.XLOOKUP(B76,Products_Raw!A:A,Products_Raw!C:C)</f>
        <v>Home &amp; Kitchen</v>
      </c>
      <c r="I76" t="str">
        <f>_xlfn.XLOOKUP(_xlfn.XLOOKUP(A76,Orders_Raw!A:A,Orders_Raw!B:B),Customers_Raw!A:A,Customers_Raw!E:E)</f>
        <v>Corporate</v>
      </c>
      <c r="J76" s="19">
        <f>_xlfn.XLOOKUP(Order_Items_Raw!A958,Orders_Raw!A:A,Orders_Raw!C:C)</f>
        <v>45710</v>
      </c>
      <c r="K76" t="s">
        <v>3429</v>
      </c>
      <c r="L76" s="19" t="str">
        <f>_xlfn.XLOOKUP(A76,Orders_Raw!A:A,Orders_Raw!D:D)</f>
        <v>Delivered</v>
      </c>
      <c r="M76" s="19" t="str">
        <f>_xlfn.XLOOKUP(_xlfn.XLOOKUP(A76,Orders_Raw!A:A,Orders_Raw!B:B),Customers_Raw!A:A,Customers_Raw!E:E)</f>
        <v>Corporate</v>
      </c>
      <c r="N76">
        <f>IF(COUNTIF($A$2:A76,A76)=1,1,0)</f>
        <v>1</v>
      </c>
    </row>
    <row r="77" spans="1:14">
      <c r="A77" t="s">
        <v>1241</v>
      </c>
      <c r="B77" t="s">
        <v>3428</v>
      </c>
      <c r="C77">
        <v>2</v>
      </c>
      <c r="D77" s="18">
        <v>5437.84</v>
      </c>
      <c r="E77" s="18">
        <f>_xlfn.XLOOKUP(Order_Items_Raw!B965,Products_Raw!A:A,Products_Raw!D:D)</f>
        <v>7014.31</v>
      </c>
      <c r="F77" s="18">
        <f t="shared" si="1"/>
        <v>-8590.78</v>
      </c>
      <c r="G77" s="18" t="str">
        <f>PROPER(TRIM(CLEAN(_xlfn.XLOOKUP(Order_Items_Raw!A965,Orders_Raw!A:A,Orders_Raw!E:E))))</f>
        <v>Website</v>
      </c>
      <c r="H77" s="18" t="str">
        <f>_xlfn.XLOOKUP(B77,Products_Raw!A:A,Products_Raw!C:C)</f>
        <v>Home &amp; Kitchen</v>
      </c>
      <c r="I77" t="str">
        <f>_xlfn.XLOOKUP(_xlfn.XLOOKUP(A77,Orders_Raw!A:A,Orders_Raw!B:B),Customers_Raw!A:A,Customers_Raw!E:E)</f>
        <v>Consumer</v>
      </c>
      <c r="J77" s="19">
        <f>_xlfn.XLOOKUP(Order_Items_Raw!A965,Orders_Raw!A:A,Orders_Raw!C:C)</f>
        <v>45714</v>
      </c>
      <c r="K77" t="s">
        <v>3429</v>
      </c>
      <c r="L77" s="19" t="str">
        <f>_xlfn.XLOOKUP(A77,Orders_Raw!A:A,Orders_Raw!D:D)</f>
        <v>Delivered</v>
      </c>
      <c r="M77" s="19" t="str">
        <f>_xlfn.XLOOKUP(_xlfn.XLOOKUP(A77,Orders_Raw!A:A,Orders_Raw!B:B),Customers_Raw!A:A,Customers_Raw!E:E)</f>
        <v>Consumer</v>
      </c>
      <c r="N77">
        <f>IF(COUNTIF($A$2:A77,A77)=1,1,0)</f>
        <v>1</v>
      </c>
    </row>
    <row r="78" spans="1:14">
      <c r="A78" t="s">
        <v>1312</v>
      </c>
      <c r="B78" t="s">
        <v>3428</v>
      </c>
      <c r="C78">
        <v>4</v>
      </c>
      <c r="D78" s="18">
        <v>13026.69</v>
      </c>
      <c r="E78" s="18">
        <f>_xlfn.XLOOKUP(Order_Items_Raw!B969,Products_Raw!A:A,Products_Raw!D:D)</f>
        <v>9148.31</v>
      </c>
      <c r="F78" s="18">
        <f t="shared" si="1"/>
        <v>-23566.55</v>
      </c>
      <c r="G78" s="18" t="str">
        <f>PROPER(TRIM(CLEAN(_xlfn.XLOOKUP(Order_Items_Raw!A969,Orders_Raw!A:A,Orders_Raw!E:E))))</f>
        <v>Website</v>
      </c>
      <c r="H78" s="18" t="str">
        <f>_xlfn.XLOOKUP(B78,Products_Raw!A:A,Products_Raw!C:C)</f>
        <v>Home &amp; Kitchen</v>
      </c>
      <c r="I78" t="str">
        <f>_xlfn.XLOOKUP(_xlfn.XLOOKUP(A78,Orders_Raw!A:A,Orders_Raw!B:B),Customers_Raw!A:A,Customers_Raw!E:E)</f>
        <v>Small Business</v>
      </c>
      <c r="J78" s="19">
        <f>_xlfn.XLOOKUP(Order_Items_Raw!A969,Orders_Raw!A:A,Orders_Raw!C:C)</f>
        <v>45702</v>
      </c>
      <c r="K78" t="s">
        <v>3429</v>
      </c>
      <c r="L78" s="19" t="str">
        <f>_xlfn.XLOOKUP(A78,Orders_Raw!A:A,Orders_Raw!D:D)</f>
        <v>Delivered</v>
      </c>
      <c r="M78" s="19" t="str">
        <f>_xlfn.XLOOKUP(_xlfn.XLOOKUP(A78,Orders_Raw!A:A,Orders_Raw!B:B),Customers_Raw!A:A,Customers_Raw!E:E)</f>
        <v>Small Business</v>
      </c>
      <c r="N78">
        <f>IF(COUNTIF($A$2:A78,A78)=1,1,0)</f>
        <v>1</v>
      </c>
    </row>
    <row r="79" spans="1:14">
      <c r="A79" t="s">
        <v>1437</v>
      </c>
      <c r="B79" t="s">
        <v>3428</v>
      </c>
      <c r="C79">
        <v>4</v>
      </c>
      <c r="D79" s="18">
        <v>10823.24</v>
      </c>
      <c r="E79" s="18">
        <f>_xlfn.XLOOKUP(Order_Items_Raw!B974,Products_Raw!A:A,Products_Raw!D:D)</f>
        <v>1321.65</v>
      </c>
      <c r="F79" s="18">
        <f t="shared" si="1"/>
        <v>5536.64</v>
      </c>
      <c r="G79" s="18" t="str">
        <f>PROPER(TRIM(CLEAN(_xlfn.XLOOKUP(Order_Items_Raw!A974,Orders_Raw!A:A,Orders_Raw!E:E))))</f>
        <v>Mobile App</v>
      </c>
      <c r="H79" s="18" t="str">
        <f>_xlfn.XLOOKUP(B79,Products_Raw!A:A,Products_Raw!C:C)</f>
        <v>Home &amp; Kitchen</v>
      </c>
      <c r="I79" t="str">
        <f>_xlfn.XLOOKUP(_xlfn.XLOOKUP(A79,Orders_Raw!A:A,Orders_Raw!B:B),Customers_Raw!A:A,Customers_Raw!E:E)</f>
        <v>Consumer</v>
      </c>
      <c r="J79" s="19">
        <f>_xlfn.XLOOKUP(Order_Items_Raw!A974,Orders_Raw!A:A,Orders_Raw!C:C)</f>
        <v>45700</v>
      </c>
      <c r="K79" t="s">
        <v>3429</v>
      </c>
      <c r="L79" s="19" t="str">
        <f>_xlfn.XLOOKUP(A79,Orders_Raw!A:A,Orders_Raw!D:D)</f>
        <v>Delivered</v>
      </c>
      <c r="M79" s="19" t="str">
        <f>_xlfn.XLOOKUP(_xlfn.XLOOKUP(A79,Orders_Raw!A:A,Orders_Raw!B:B),Customers_Raw!A:A,Customers_Raw!E:E)</f>
        <v>Consumer</v>
      </c>
      <c r="N79">
        <f>IF(COUNTIF($A$2:A79,A79)=1,1,0)</f>
        <v>1</v>
      </c>
    </row>
    <row r="80" spans="1:14">
      <c r="A80" t="s">
        <v>2225</v>
      </c>
      <c r="B80" t="s">
        <v>3428</v>
      </c>
      <c r="C80">
        <v>2</v>
      </c>
      <c r="D80" s="18">
        <v>6010</v>
      </c>
      <c r="E80" s="18">
        <f>_xlfn.XLOOKUP(Order_Items_Raw!B992,Products_Raw!A:A,Products_Raw!D:D)</f>
        <v>6213.42</v>
      </c>
      <c r="F80" s="18">
        <f t="shared" si="1"/>
        <v>-6416.84</v>
      </c>
      <c r="G80" s="18" t="str">
        <f>PROPER(TRIM(CLEAN(_xlfn.XLOOKUP(Order_Items_Raw!A992,Orders_Raw!A:A,Orders_Raw!E:E))))</f>
        <v>Marketplace</v>
      </c>
      <c r="H80" s="18" t="str">
        <f>_xlfn.XLOOKUP(B80,Products_Raw!A:A,Products_Raw!C:C)</f>
        <v>Home &amp; Kitchen</v>
      </c>
      <c r="I80" t="str">
        <f>_xlfn.XLOOKUP(_xlfn.XLOOKUP(A80,Orders_Raw!A:A,Orders_Raw!B:B),Customers_Raw!A:A,Customers_Raw!E:E)</f>
        <v>Consumer</v>
      </c>
      <c r="J80" s="19">
        <f>_xlfn.XLOOKUP(Order_Items_Raw!A992,Orders_Raw!A:A,Orders_Raw!C:C)</f>
        <v>45704</v>
      </c>
      <c r="K80" t="s">
        <v>3429</v>
      </c>
      <c r="L80" s="19" t="str">
        <f>_xlfn.XLOOKUP(A80,Orders_Raw!A:A,Orders_Raw!D:D)</f>
        <v>Cancelled</v>
      </c>
      <c r="M80" s="19" t="str">
        <f>_xlfn.XLOOKUP(_xlfn.XLOOKUP(A80,Orders_Raw!A:A,Orders_Raw!B:B),Customers_Raw!A:A,Customers_Raw!E:E)</f>
        <v>Consumer</v>
      </c>
      <c r="N80">
        <f>IF(COUNTIF($A$2:A80,A80)=1,1,0)</f>
        <v>1</v>
      </c>
    </row>
    <row r="81" spans="1:14">
      <c r="A81" t="s">
        <v>2608</v>
      </c>
      <c r="B81" t="s">
        <v>3428</v>
      </c>
      <c r="C81">
        <v>3</v>
      </c>
      <c r="D81" s="18">
        <v>8110.3</v>
      </c>
      <c r="E81" s="18">
        <f>_xlfn.XLOOKUP(Order_Items_Raw!B998,Products_Raw!A:A,Products_Raw!D:D)</f>
        <v>2112.7</v>
      </c>
      <c r="F81" s="18">
        <f t="shared" si="1"/>
        <v>1772.2</v>
      </c>
      <c r="G81" s="18" t="str">
        <f>PROPER(TRIM(CLEAN(_xlfn.XLOOKUP(Order_Items_Raw!A998,Orders_Raw!A:A,Orders_Raw!E:E))))</f>
        <v>Marketplace</v>
      </c>
      <c r="H81" s="18" t="str">
        <f>_xlfn.XLOOKUP(B81,Products_Raw!A:A,Products_Raw!C:C)</f>
        <v>Home &amp; Kitchen</v>
      </c>
      <c r="I81" t="str">
        <f>_xlfn.XLOOKUP(_xlfn.XLOOKUP(A81,Orders_Raw!A:A,Orders_Raw!B:B),Customers_Raw!A:A,Customers_Raw!E:E)</f>
        <v>Consumer</v>
      </c>
      <c r="J81" s="19">
        <f>_xlfn.XLOOKUP(Order_Items_Raw!A998,Orders_Raw!A:A,Orders_Raw!C:C)</f>
        <v>45697</v>
      </c>
      <c r="K81" t="s">
        <v>3429</v>
      </c>
      <c r="L81" s="19" t="str">
        <f>_xlfn.XLOOKUP(A81,Orders_Raw!A:A,Orders_Raw!D:D)</f>
        <v>Delivered</v>
      </c>
      <c r="M81" s="19" t="str">
        <f>_xlfn.XLOOKUP(_xlfn.XLOOKUP(A81,Orders_Raw!A:A,Orders_Raw!B:B),Customers_Raw!A:A,Customers_Raw!E:E)</f>
        <v>Consumer</v>
      </c>
      <c r="N81">
        <f>IF(COUNTIF($A$2:A81,A81)=1,1,0)</f>
        <v>1</v>
      </c>
    </row>
    <row r="82" spans="1:14">
      <c r="A82" t="s">
        <v>2934</v>
      </c>
      <c r="B82" t="s">
        <v>3428</v>
      </c>
      <c r="C82">
        <v>4</v>
      </c>
      <c r="D82" s="18">
        <v>13923.39</v>
      </c>
      <c r="E82" s="18">
        <f>_xlfn.XLOOKUP(Order_Items_Raw!B1001,Products_Raw!A:A,Products_Raw!D:D)</f>
        <v>2112.7</v>
      </c>
      <c r="F82" s="18">
        <f t="shared" si="1"/>
        <v>5472.59</v>
      </c>
      <c r="G82" s="18" t="str">
        <f>PROPER(TRIM(CLEAN(_xlfn.XLOOKUP(Order_Items_Raw!A1001,Orders_Raw!A:A,Orders_Raw!E:E))))</f>
        <v>Website</v>
      </c>
      <c r="H82" s="18" t="str">
        <f>_xlfn.XLOOKUP(B82,Products_Raw!A:A,Products_Raw!C:C)</f>
        <v>Home &amp; Kitchen</v>
      </c>
      <c r="I82" t="str">
        <f>_xlfn.XLOOKUP(_xlfn.XLOOKUP(A82,Orders_Raw!A:A,Orders_Raw!B:B),Customers_Raw!A:A,Customers_Raw!E:E)</f>
        <v>Consumer</v>
      </c>
      <c r="J82" s="19">
        <f>_xlfn.XLOOKUP(Order_Items_Raw!A1001,Orders_Raw!A:A,Orders_Raw!C:C)</f>
        <v>45712</v>
      </c>
      <c r="K82" t="s">
        <v>3429</v>
      </c>
      <c r="L82" s="19" t="str">
        <f>_xlfn.XLOOKUP(A82,Orders_Raw!A:A,Orders_Raw!D:D)</f>
        <v>Delivered</v>
      </c>
      <c r="M82" s="19" t="str">
        <f>_xlfn.XLOOKUP(_xlfn.XLOOKUP(A82,Orders_Raw!A:A,Orders_Raw!B:B),Customers_Raw!A:A,Customers_Raw!E:E)</f>
        <v>Consumer</v>
      </c>
      <c r="N82">
        <f>IF(COUNTIF($A$2:A82,A82)=1,1,0)</f>
        <v>1</v>
      </c>
    </row>
    <row r="83" spans="1:14">
      <c r="A83" t="s">
        <v>3387</v>
      </c>
      <c r="B83" t="s">
        <v>3428</v>
      </c>
      <c r="C83">
        <v>4</v>
      </c>
      <c r="D83" s="18">
        <v>12406.67</v>
      </c>
      <c r="E83" s="18">
        <f>_xlfn.XLOOKUP(Order_Items_Raw!B1009,Products_Raw!A:A,Products_Raw!D:D)</f>
        <v>9178.6</v>
      </c>
      <c r="F83" s="18">
        <f t="shared" si="1"/>
        <v>-24307.73</v>
      </c>
      <c r="G83" s="18" t="str">
        <f>PROPER(TRIM(CLEAN(_xlfn.XLOOKUP(Order_Items_Raw!A1009,Orders_Raw!A:A,Orders_Raw!E:E))))</f>
        <v>Mobile App</v>
      </c>
      <c r="H83" s="18" t="str">
        <f>_xlfn.XLOOKUP(B83,Products_Raw!A:A,Products_Raw!C:C)</f>
        <v>Home &amp; Kitchen</v>
      </c>
      <c r="I83" t="str">
        <f>_xlfn.XLOOKUP(_xlfn.XLOOKUP(A83,Orders_Raw!A:A,Orders_Raw!B:B),Customers_Raw!A:A,Customers_Raw!E:E)</f>
        <v>Corporate</v>
      </c>
      <c r="J83" s="19">
        <f>_xlfn.XLOOKUP(Order_Items_Raw!A1009,Orders_Raw!A:A,Orders_Raw!C:C)</f>
        <v>45695</v>
      </c>
      <c r="K83" t="s">
        <v>3429</v>
      </c>
      <c r="L83" s="19" t="str">
        <f>_xlfn.XLOOKUP(A83,Orders_Raw!A:A,Orders_Raw!D:D)</f>
        <v>Delivered</v>
      </c>
      <c r="M83" s="19" t="str">
        <f>_xlfn.XLOOKUP(_xlfn.XLOOKUP(A83,Orders_Raw!A:A,Orders_Raw!B:B),Customers_Raw!A:A,Customers_Raw!E:E)</f>
        <v>Corporate</v>
      </c>
      <c r="N83">
        <f>IF(COUNTIF($A$2:A83,A83)=1,1,0)</f>
        <v>1</v>
      </c>
    </row>
    <row r="84" spans="1:14">
      <c r="A84" t="s">
        <v>1314</v>
      </c>
      <c r="B84" t="s">
        <v>3430</v>
      </c>
      <c r="C84">
        <v>4</v>
      </c>
      <c r="D84" s="18">
        <v>46379.96</v>
      </c>
      <c r="E84" s="18">
        <f>_xlfn.XLOOKUP(Order_Items_Raw!B1023,Products_Raw!A:A,Products_Raw!D:D)</f>
        <v>6279.29</v>
      </c>
      <c r="F84" s="18">
        <f t="shared" si="1"/>
        <v>21262.8</v>
      </c>
      <c r="G84" s="18" t="str">
        <f>PROPER(TRIM(CLEAN(_xlfn.XLOOKUP(Order_Items_Raw!A1023,Orders_Raw!A:A,Orders_Raw!E:E))))</f>
        <v>Website</v>
      </c>
      <c r="H84" s="18" t="str">
        <f>_xlfn.XLOOKUP(B84,Products_Raw!A:A,Products_Raw!C:C)</f>
        <v>Beauty</v>
      </c>
      <c r="I84" t="str">
        <f>_xlfn.XLOOKUP(_xlfn.XLOOKUP(A84,Orders_Raw!A:A,Orders_Raw!B:B),Customers_Raw!A:A,Customers_Raw!E:E)</f>
        <v>Small Business</v>
      </c>
      <c r="J84" s="19">
        <f>_xlfn.XLOOKUP(Order_Items_Raw!A1023,Orders_Raw!A:A,Orders_Raw!C:C)</f>
        <v>45691</v>
      </c>
      <c r="K84" t="s">
        <v>3429</v>
      </c>
      <c r="L84" s="19" t="str">
        <f>_xlfn.XLOOKUP(A84,Orders_Raw!A:A,Orders_Raw!D:D)</f>
        <v>Delivered</v>
      </c>
      <c r="M84" s="19" t="str">
        <f>_xlfn.XLOOKUP(_xlfn.XLOOKUP(A84,Orders_Raw!A:A,Orders_Raw!B:B),Customers_Raw!A:A,Customers_Raw!E:E)</f>
        <v>Small Business</v>
      </c>
      <c r="N84">
        <f>IF(COUNTIF($A$2:A84,A84)=1,1,0)</f>
        <v>1</v>
      </c>
    </row>
    <row r="85" spans="1:14">
      <c r="A85" t="s">
        <v>1528</v>
      </c>
      <c r="B85" t="s">
        <v>3430</v>
      </c>
      <c r="C85">
        <v>4</v>
      </c>
      <c r="D85" s="18">
        <v>43465.26</v>
      </c>
      <c r="E85" s="18">
        <f>_xlfn.XLOOKUP(Order_Items_Raw!B1029,Products_Raw!A:A,Products_Raw!D:D)</f>
        <v>4640.09</v>
      </c>
      <c r="F85" s="18">
        <f t="shared" si="1"/>
        <v>24904.9</v>
      </c>
      <c r="G85" s="18" t="str">
        <f>PROPER(TRIM(CLEAN(_xlfn.XLOOKUP(Order_Items_Raw!A1029,Orders_Raw!A:A,Orders_Raw!E:E))))</f>
        <v>Website</v>
      </c>
      <c r="H85" s="18" t="str">
        <f>_xlfn.XLOOKUP(B85,Products_Raw!A:A,Products_Raw!C:C)</f>
        <v>Beauty</v>
      </c>
      <c r="I85" t="str">
        <f>_xlfn.XLOOKUP(_xlfn.XLOOKUP(A85,Orders_Raw!A:A,Orders_Raw!B:B),Customers_Raw!A:A,Customers_Raw!E:E)</f>
        <v>Corporate</v>
      </c>
      <c r="J85" s="19">
        <f>_xlfn.XLOOKUP(Order_Items_Raw!A1029,Orders_Raw!A:A,Orders_Raw!C:C)</f>
        <v>45692</v>
      </c>
      <c r="K85" t="s">
        <v>3429</v>
      </c>
      <c r="L85" s="19" t="str">
        <f>_xlfn.XLOOKUP(A85,Orders_Raw!A:A,Orders_Raw!D:D)</f>
        <v>Delivered</v>
      </c>
      <c r="M85" s="19" t="str">
        <f>_xlfn.XLOOKUP(_xlfn.XLOOKUP(A85,Orders_Raw!A:A,Orders_Raw!B:B),Customers_Raw!A:A,Customers_Raw!E:E)</f>
        <v>Corporate</v>
      </c>
      <c r="N85">
        <f>IF(COUNTIF($A$2:A85,A85)=1,1,0)</f>
        <v>0</v>
      </c>
    </row>
    <row r="86" spans="1:14">
      <c r="A86" t="s">
        <v>1914</v>
      </c>
      <c r="B86" t="s">
        <v>3430</v>
      </c>
      <c r="C86">
        <v>2</v>
      </c>
      <c r="D86" s="18">
        <v>19206.47</v>
      </c>
      <c r="E86" s="18">
        <f>_xlfn.XLOOKUP(Order_Items_Raw!B1037,Products_Raw!A:A,Products_Raw!D:D)</f>
        <v>9531.89</v>
      </c>
      <c r="F86" s="18">
        <f t="shared" si="1"/>
        <v>142.690000000002</v>
      </c>
      <c r="G86" s="18" t="str">
        <f>PROPER(TRIM(CLEAN(_xlfn.XLOOKUP(Order_Items_Raw!A1037,Orders_Raw!A:A,Orders_Raw!E:E))))</f>
        <v>Website</v>
      </c>
      <c r="H86" s="18" t="str">
        <f>_xlfn.XLOOKUP(B86,Products_Raw!A:A,Products_Raw!C:C)</f>
        <v>Beauty</v>
      </c>
      <c r="I86" t="str">
        <f>_xlfn.XLOOKUP(_xlfn.XLOOKUP(A86,Orders_Raw!A:A,Orders_Raw!B:B),Customers_Raw!A:A,Customers_Raw!E:E)</f>
        <v>Consumer</v>
      </c>
      <c r="J86" s="19">
        <f>_xlfn.XLOOKUP(Order_Items_Raw!A1037,Orders_Raw!A:A,Orders_Raw!C:C)</f>
        <v>45706</v>
      </c>
      <c r="K86" t="s">
        <v>3429</v>
      </c>
      <c r="L86" s="19" t="str">
        <f>_xlfn.XLOOKUP(A86,Orders_Raw!A:A,Orders_Raw!D:D)</f>
        <v>Delivered</v>
      </c>
      <c r="M86" s="19" t="str">
        <f>_xlfn.XLOOKUP(_xlfn.XLOOKUP(A86,Orders_Raw!A:A,Orders_Raw!B:B),Customers_Raw!A:A,Customers_Raw!E:E)</f>
        <v>Consumer</v>
      </c>
      <c r="N86">
        <f>IF(COUNTIF($A$2:A86,A86)=1,1,0)</f>
        <v>1</v>
      </c>
    </row>
    <row r="87" spans="1:14">
      <c r="A87" t="s">
        <v>2821</v>
      </c>
      <c r="B87" t="s">
        <v>3430</v>
      </c>
      <c r="C87">
        <v>4</v>
      </c>
      <c r="D87" s="18">
        <v>39306.93</v>
      </c>
      <c r="E87" s="18">
        <f>_xlfn.XLOOKUP(Order_Items_Raw!B1051,Products_Raw!A:A,Products_Raw!D:D)</f>
        <v>6443.36</v>
      </c>
      <c r="F87" s="18">
        <f t="shared" si="1"/>
        <v>13533.49</v>
      </c>
      <c r="G87" s="18" t="str">
        <f>PROPER(TRIM(CLEAN(_xlfn.XLOOKUP(Order_Items_Raw!A1051,Orders_Raw!A:A,Orders_Raw!E:E))))</f>
        <v>Mobile App</v>
      </c>
      <c r="H87" s="18" t="str">
        <f>_xlfn.XLOOKUP(B87,Products_Raw!A:A,Products_Raw!C:C)</f>
        <v>Beauty</v>
      </c>
      <c r="I87" t="str">
        <f>_xlfn.XLOOKUP(_xlfn.XLOOKUP(A87,Orders_Raw!A:A,Orders_Raw!B:B),Customers_Raw!A:A,Customers_Raw!E:E)</f>
        <v>Corporate</v>
      </c>
      <c r="J87" s="19">
        <f>_xlfn.XLOOKUP(Order_Items_Raw!A1051,Orders_Raw!A:A,Orders_Raw!C:C)</f>
        <v>45700</v>
      </c>
      <c r="K87" t="s">
        <v>3429</v>
      </c>
      <c r="L87" s="19" t="str">
        <f>_xlfn.XLOOKUP(A87,Orders_Raw!A:A,Orders_Raw!D:D)</f>
        <v>Shipped</v>
      </c>
      <c r="M87" s="19" t="str">
        <f>_xlfn.XLOOKUP(_xlfn.XLOOKUP(A87,Orders_Raw!A:A,Orders_Raw!B:B),Customers_Raw!A:A,Customers_Raw!E:E)</f>
        <v>Corporate</v>
      </c>
      <c r="N87">
        <f>IF(COUNTIF($A$2:A87,A87)=1,1,0)</f>
        <v>1</v>
      </c>
    </row>
    <row r="88" spans="1:14">
      <c r="A88" t="s">
        <v>990</v>
      </c>
      <c r="B88" t="s">
        <v>3431</v>
      </c>
      <c r="C88">
        <v>4</v>
      </c>
      <c r="D88" s="18">
        <v>3190.37</v>
      </c>
      <c r="E88" s="18">
        <f>_xlfn.XLOOKUP(Order_Items_Raw!B1062,Products_Raw!A:A,Products_Raw!D:D)</f>
        <v>2133.21</v>
      </c>
      <c r="F88" s="18">
        <f t="shared" si="1"/>
        <v>-5342.47</v>
      </c>
      <c r="G88" s="18" t="str">
        <f>PROPER(TRIM(CLEAN(_xlfn.XLOOKUP(Order_Items_Raw!A1062,Orders_Raw!A:A,Orders_Raw!E:E))))</f>
        <v>Mobile App</v>
      </c>
      <c r="H88" s="18" t="str">
        <f>_xlfn.XLOOKUP(B88,Products_Raw!A:A,Products_Raw!C:C)</f>
        <v>Fashion</v>
      </c>
      <c r="I88" t="str">
        <f>_xlfn.XLOOKUP(_xlfn.XLOOKUP(A88,Orders_Raw!A:A,Orders_Raw!B:B),Customers_Raw!A:A,Customers_Raw!E:E)</f>
        <v>Corporate</v>
      </c>
      <c r="J88" s="19">
        <f>_xlfn.XLOOKUP(Order_Items_Raw!A1062,Orders_Raw!A:A,Orders_Raw!C:C)</f>
        <v>45708</v>
      </c>
      <c r="K88" t="s">
        <v>3429</v>
      </c>
      <c r="L88" s="19" t="str">
        <f>_xlfn.XLOOKUP(A88,Orders_Raw!A:A,Orders_Raw!D:D)</f>
        <v>Cancelled</v>
      </c>
      <c r="M88" s="19" t="str">
        <f>_xlfn.XLOOKUP(_xlfn.XLOOKUP(A88,Orders_Raw!A:A,Orders_Raw!B:B),Customers_Raw!A:A,Customers_Raw!E:E)</f>
        <v>Corporate</v>
      </c>
      <c r="N88">
        <f>IF(COUNTIF($A$2:A88,A88)=1,1,0)</f>
        <v>0</v>
      </c>
    </row>
    <row r="89" spans="1:14">
      <c r="A89" t="s">
        <v>1333</v>
      </c>
      <c r="B89" t="s">
        <v>3431</v>
      </c>
      <c r="C89">
        <v>3</v>
      </c>
      <c r="D89" s="18">
        <v>3286.82</v>
      </c>
      <c r="E89" s="18">
        <f>_xlfn.XLOOKUP(Order_Items_Raw!B1069,Products_Raw!A:A,Products_Raw!D:D)</f>
        <v>11668.5</v>
      </c>
      <c r="F89" s="18">
        <f t="shared" si="1"/>
        <v>-31718.68</v>
      </c>
      <c r="G89" s="18" t="str">
        <f>PROPER(TRIM(CLEAN(_xlfn.XLOOKUP(Order_Items_Raw!A1069,Orders_Raw!A:A,Orders_Raw!E:E))))</f>
        <v>Marketplace</v>
      </c>
      <c r="H89" s="18" t="str">
        <f>_xlfn.XLOOKUP(B89,Products_Raw!A:A,Products_Raw!C:C)</f>
        <v>Fashion</v>
      </c>
      <c r="I89" t="str">
        <f>_xlfn.XLOOKUP(_xlfn.XLOOKUP(A89,Orders_Raw!A:A,Orders_Raw!B:B),Customers_Raw!A:A,Customers_Raw!E:E)</f>
        <v>Corporate</v>
      </c>
      <c r="J89" s="19">
        <f>_xlfn.XLOOKUP(Order_Items_Raw!A1069,Orders_Raw!A:A,Orders_Raw!C:C)</f>
        <v>45705</v>
      </c>
      <c r="K89" t="s">
        <v>3429</v>
      </c>
      <c r="L89" s="19" t="str">
        <f>_xlfn.XLOOKUP(A89,Orders_Raw!A:A,Orders_Raw!D:D)</f>
        <v>Delivered</v>
      </c>
      <c r="M89" s="19" t="str">
        <f>_xlfn.XLOOKUP(_xlfn.XLOOKUP(A89,Orders_Raw!A:A,Orders_Raw!B:B),Customers_Raw!A:A,Customers_Raw!E:E)</f>
        <v>Corporate</v>
      </c>
      <c r="N89">
        <f>IF(COUNTIF($A$2:A89,A89)=1,1,0)</f>
        <v>1</v>
      </c>
    </row>
    <row r="90" spans="1:14">
      <c r="A90" t="s">
        <v>1428</v>
      </c>
      <c r="B90" t="s">
        <v>3431</v>
      </c>
      <c r="C90">
        <v>2</v>
      </c>
      <c r="D90" s="18">
        <v>1649.97</v>
      </c>
      <c r="E90" s="18">
        <f>_xlfn.XLOOKUP(Order_Items_Raw!B1071,Products_Raw!A:A,Products_Raw!D:D)</f>
        <v>2857.57</v>
      </c>
      <c r="F90" s="18">
        <f t="shared" si="1"/>
        <v>-4065.17</v>
      </c>
      <c r="G90" s="18" t="str">
        <f>PROPER(TRIM(CLEAN(_xlfn.XLOOKUP(Order_Items_Raw!A1071,Orders_Raw!A:A,Orders_Raw!E:E))))</f>
        <v>Mobile App</v>
      </c>
      <c r="H90" s="18" t="str">
        <f>_xlfn.XLOOKUP(B90,Products_Raw!A:A,Products_Raw!C:C)</f>
        <v>Fashion</v>
      </c>
      <c r="I90" t="str">
        <f>_xlfn.XLOOKUP(_xlfn.XLOOKUP(A90,Orders_Raw!A:A,Orders_Raw!B:B),Customers_Raw!A:A,Customers_Raw!E:E)</f>
        <v>Small Business</v>
      </c>
      <c r="J90" s="19">
        <f>_xlfn.XLOOKUP(Order_Items_Raw!A1071,Orders_Raw!A:A,Orders_Raw!C:C)</f>
        <v>45715</v>
      </c>
      <c r="K90" t="s">
        <v>3429</v>
      </c>
      <c r="L90" s="19" t="str">
        <f>_xlfn.XLOOKUP(A90,Orders_Raw!A:A,Orders_Raw!D:D)</f>
        <v>Delivered</v>
      </c>
      <c r="M90" s="19" t="str">
        <f>_xlfn.XLOOKUP(_xlfn.XLOOKUP(A90,Orders_Raw!A:A,Orders_Raw!B:B),Customers_Raw!A:A,Customers_Raw!E:E)</f>
        <v>Small Business</v>
      </c>
      <c r="N90">
        <f>IF(COUNTIF($A$2:A90,A90)=1,1,0)</f>
        <v>0</v>
      </c>
    </row>
    <row r="91" spans="1:14">
      <c r="A91" t="s">
        <v>3244</v>
      </c>
      <c r="B91" t="s">
        <v>3432</v>
      </c>
      <c r="C91">
        <v>3</v>
      </c>
      <c r="D91" s="18">
        <v>34265.83</v>
      </c>
      <c r="E91" s="18">
        <f>_xlfn.XLOOKUP(Order_Items_Raw!B1155,Products_Raw!A:A,Products_Raw!D:D)</f>
        <v>6457.25</v>
      </c>
      <c r="F91" s="18">
        <f t="shared" si="1"/>
        <v>14894.08</v>
      </c>
      <c r="G91" s="18" t="str">
        <f>PROPER(TRIM(CLEAN(_xlfn.XLOOKUP(Order_Items_Raw!A1155,Orders_Raw!A:A,Orders_Raw!E:E))))</f>
        <v>Website</v>
      </c>
      <c r="H91" s="18" t="str">
        <f>_xlfn.XLOOKUP(B91,Products_Raw!A:A,Products_Raw!C:C)</f>
        <v>Electronics</v>
      </c>
      <c r="I91" t="str">
        <f>_xlfn.XLOOKUP(_xlfn.XLOOKUP(A91,Orders_Raw!A:A,Orders_Raw!B:B),Customers_Raw!A:A,Customers_Raw!E:E)</f>
        <v>Corporate</v>
      </c>
      <c r="J91" s="19">
        <f>_xlfn.XLOOKUP(Order_Items_Raw!A1155,Orders_Raw!A:A,Orders_Raw!C:C)</f>
        <v>45712</v>
      </c>
      <c r="K91" t="s">
        <v>3429</v>
      </c>
      <c r="L91" s="19" t="str">
        <f>_xlfn.XLOOKUP(A91,Orders_Raw!A:A,Orders_Raw!D:D)</f>
        <v>Shipped</v>
      </c>
      <c r="M91" s="19" t="str">
        <f>_xlfn.XLOOKUP(_xlfn.XLOOKUP(A91,Orders_Raw!A:A,Orders_Raw!B:B),Customers_Raw!A:A,Customers_Raw!E:E)</f>
        <v>Corporate</v>
      </c>
      <c r="N91">
        <f>IF(COUNTIF($A$2:A91,A91)=1,1,0)</f>
        <v>1</v>
      </c>
    </row>
    <row r="92" spans="1:14">
      <c r="A92" t="s">
        <v>1024</v>
      </c>
      <c r="B92" t="s">
        <v>3433</v>
      </c>
      <c r="C92">
        <v>1</v>
      </c>
      <c r="D92" s="18">
        <v>15769.46</v>
      </c>
      <c r="E92" s="18">
        <f>_xlfn.XLOOKUP(Order_Items_Raw!B1161,Products_Raw!A:A,Products_Raw!D:D)</f>
        <v>2144.79</v>
      </c>
      <c r="F92" s="18">
        <f t="shared" si="1"/>
        <v>13624.67</v>
      </c>
      <c r="G92" s="18" t="str">
        <f>PROPER(TRIM(CLEAN(_xlfn.XLOOKUP(Order_Items_Raw!A1161,Orders_Raw!A:A,Orders_Raw!E:E))))</f>
        <v>Marketplace</v>
      </c>
      <c r="H92" s="18" t="str">
        <f>_xlfn.XLOOKUP(B92,Products_Raw!A:A,Products_Raw!C:C)</f>
        <v>Beauty</v>
      </c>
      <c r="I92" t="str">
        <f>_xlfn.XLOOKUP(_xlfn.XLOOKUP(A92,Orders_Raw!A:A,Orders_Raw!B:B),Customers_Raw!A:A,Customers_Raw!E:E)</f>
        <v>Corporate</v>
      </c>
      <c r="J92" s="19">
        <f>_xlfn.XLOOKUP(Order_Items_Raw!A1161,Orders_Raw!A:A,Orders_Raw!C:C)</f>
        <v>45700</v>
      </c>
      <c r="K92" t="s">
        <v>3429</v>
      </c>
      <c r="L92" s="19" t="str">
        <f>_xlfn.XLOOKUP(A92,Orders_Raw!A:A,Orders_Raw!D:D)</f>
        <v>Delivered</v>
      </c>
      <c r="M92" s="19" t="str">
        <f>_xlfn.XLOOKUP(_xlfn.XLOOKUP(A92,Orders_Raw!A:A,Orders_Raw!B:B),Customers_Raw!A:A,Customers_Raw!E:E)</f>
        <v>Corporate</v>
      </c>
      <c r="N92">
        <f>IF(COUNTIF($A$2:A92,A92)=1,1,0)</f>
        <v>1</v>
      </c>
    </row>
    <row r="93" spans="1:14">
      <c r="A93" t="s">
        <v>1403</v>
      </c>
      <c r="B93" t="s">
        <v>3433</v>
      </c>
      <c r="C93">
        <v>1</v>
      </c>
      <c r="D93" s="18">
        <v>16747.29</v>
      </c>
      <c r="E93" s="18">
        <f>_xlfn.XLOOKUP(Order_Items_Raw!B1167,Products_Raw!A:A,Products_Raw!D:D)</f>
        <v>10086.81</v>
      </c>
      <c r="F93" s="18">
        <f t="shared" si="1"/>
        <v>6660.48</v>
      </c>
      <c r="G93" s="18" t="str">
        <f>PROPER(TRIM(CLEAN(_xlfn.XLOOKUP(Order_Items_Raw!A1167,Orders_Raw!A:A,Orders_Raw!E:E))))</f>
        <v>Website</v>
      </c>
      <c r="H93" s="18" t="str">
        <f>_xlfn.XLOOKUP(B93,Products_Raw!A:A,Products_Raw!C:C)</f>
        <v>Beauty</v>
      </c>
      <c r="I93" t="str">
        <f>_xlfn.XLOOKUP(_xlfn.XLOOKUP(A93,Orders_Raw!A:A,Orders_Raw!B:B),Customers_Raw!A:A,Customers_Raw!E:E)</f>
        <v>Consumer</v>
      </c>
      <c r="J93" s="19">
        <f>_xlfn.XLOOKUP(Order_Items_Raw!A1167,Orders_Raw!A:A,Orders_Raw!C:C)</f>
        <v>45714</v>
      </c>
      <c r="K93" t="s">
        <v>3429</v>
      </c>
      <c r="L93" s="19" t="str">
        <f>_xlfn.XLOOKUP(A93,Orders_Raw!A:A,Orders_Raw!D:D)</f>
        <v>Delivered</v>
      </c>
      <c r="M93" s="19" t="str">
        <f>_xlfn.XLOOKUP(_xlfn.XLOOKUP(A93,Orders_Raw!A:A,Orders_Raw!B:B),Customers_Raw!A:A,Customers_Raw!E:E)</f>
        <v>Consumer</v>
      </c>
      <c r="N93">
        <f>IF(COUNTIF($A$2:A93,A93)=1,1,0)</f>
        <v>1</v>
      </c>
    </row>
    <row r="94" spans="1:14">
      <c r="A94" t="s">
        <v>2225</v>
      </c>
      <c r="B94" t="s">
        <v>3433</v>
      </c>
      <c r="C94">
        <v>3</v>
      </c>
      <c r="D94" s="18">
        <v>49072.05</v>
      </c>
      <c r="E94" s="18">
        <f>_xlfn.XLOOKUP(Order_Items_Raw!B1175,Products_Raw!A:A,Products_Raw!D:D)</f>
        <v>4370.8</v>
      </c>
      <c r="F94" s="18">
        <f t="shared" si="1"/>
        <v>35959.65</v>
      </c>
      <c r="G94" s="18" t="str">
        <f>PROPER(TRIM(CLEAN(_xlfn.XLOOKUP(Order_Items_Raw!A1175,Orders_Raw!A:A,Orders_Raw!E:E))))</f>
        <v>Marketplace</v>
      </c>
      <c r="H94" s="18" t="str">
        <f>_xlfn.XLOOKUP(B94,Products_Raw!A:A,Products_Raw!C:C)</f>
        <v>Beauty</v>
      </c>
      <c r="I94" t="str">
        <f>_xlfn.XLOOKUP(_xlfn.XLOOKUP(A94,Orders_Raw!A:A,Orders_Raw!B:B),Customers_Raw!A:A,Customers_Raw!E:E)</f>
        <v>Consumer</v>
      </c>
      <c r="J94" s="19">
        <f>_xlfn.XLOOKUP(Order_Items_Raw!A1175,Orders_Raw!A:A,Orders_Raw!C:C)</f>
        <v>45704</v>
      </c>
      <c r="K94" t="s">
        <v>3429</v>
      </c>
      <c r="L94" s="19" t="str">
        <f>_xlfn.XLOOKUP(A94,Orders_Raw!A:A,Orders_Raw!D:D)</f>
        <v>Cancelled</v>
      </c>
      <c r="M94" s="19" t="str">
        <f>_xlfn.XLOOKUP(_xlfn.XLOOKUP(A94,Orders_Raw!A:A,Orders_Raw!B:B),Customers_Raw!A:A,Customers_Raw!E:E)</f>
        <v>Consumer</v>
      </c>
      <c r="N94">
        <f>IF(COUNTIF($A$2:A94,A94)=1,1,0)</f>
        <v>0</v>
      </c>
    </row>
    <row r="95" spans="1:14">
      <c r="A95" t="s">
        <v>2437</v>
      </c>
      <c r="B95" t="s">
        <v>3433</v>
      </c>
      <c r="C95">
        <v>2</v>
      </c>
      <c r="D95" s="18">
        <v>28549.49</v>
      </c>
      <c r="E95" s="18">
        <f>_xlfn.XLOOKUP(Order_Items_Raw!B1181,Products_Raw!A:A,Products_Raw!D:D)</f>
        <v>8551.81</v>
      </c>
      <c r="F95" s="18">
        <f t="shared" si="1"/>
        <v>11445.87</v>
      </c>
      <c r="G95" s="18" t="str">
        <f>PROPER(TRIM(CLEAN(_xlfn.XLOOKUP(Order_Items_Raw!A1181,Orders_Raw!A:A,Orders_Raw!E:E))))</f>
        <v>Website</v>
      </c>
      <c r="H95" s="18" t="str">
        <f>_xlfn.XLOOKUP(B95,Products_Raw!A:A,Products_Raw!C:C)</f>
        <v>Beauty</v>
      </c>
      <c r="I95" t="str">
        <f>_xlfn.XLOOKUP(_xlfn.XLOOKUP(A95,Orders_Raw!A:A,Orders_Raw!B:B),Customers_Raw!A:A,Customers_Raw!E:E)</f>
        <v>Consumer</v>
      </c>
      <c r="J95" s="19">
        <f>_xlfn.XLOOKUP(Order_Items_Raw!A1181,Orders_Raw!A:A,Orders_Raw!C:C)</f>
        <v>45699</v>
      </c>
      <c r="K95" t="s">
        <v>3429</v>
      </c>
      <c r="L95" s="19" t="str">
        <f>_xlfn.XLOOKUP(A95,Orders_Raw!A:A,Orders_Raw!D:D)</f>
        <v>Delivered</v>
      </c>
      <c r="M95" s="19" t="str">
        <f>_xlfn.XLOOKUP(_xlfn.XLOOKUP(A95,Orders_Raw!A:A,Orders_Raw!B:B),Customers_Raw!A:A,Customers_Raw!E:E)</f>
        <v>Consumer</v>
      </c>
      <c r="N95">
        <f>IF(COUNTIF($A$2:A95,A95)=1,1,0)</f>
        <v>1</v>
      </c>
    </row>
    <row r="96" spans="1:14">
      <c r="A96" t="s">
        <v>2544</v>
      </c>
      <c r="B96" t="s">
        <v>3433</v>
      </c>
      <c r="C96">
        <v>1</v>
      </c>
      <c r="D96" s="18">
        <v>15288.21</v>
      </c>
      <c r="E96" s="18">
        <f>_xlfn.XLOOKUP(Order_Items_Raw!B1182,Products_Raw!A:A,Products_Raw!D:D)</f>
        <v>8551.81</v>
      </c>
      <c r="F96" s="18">
        <f t="shared" si="1"/>
        <v>6736.4</v>
      </c>
      <c r="G96" s="18" t="str">
        <f>PROPER(TRIM(CLEAN(_xlfn.XLOOKUP(Order_Items_Raw!A1182,Orders_Raw!A:A,Orders_Raw!E:E))))</f>
        <v>Mobile App</v>
      </c>
      <c r="H96" s="18" t="str">
        <f>_xlfn.XLOOKUP(B96,Products_Raw!A:A,Products_Raw!C:C)</f>
        <v>Beauty</v>
      </c>
      <c r="I96" t="str">
        <f>_xlfn.XLOOKUP(_xlfn.XLOOKUP(A96,Orders_Raw!A:A,Orders_Raw!B:B),Customers_Raw!A:A,Customers_Raw!E:E)</f>
        <v>Consumer</v>
      </c>
      <c r="J96" s="19">
        <f>_xlfn.XLOOKUP(Order_Items_Raw!A1182,Orders_Raw!A:A,Orders_Raw!C:C)</f>
        <v>45706</v>
      </c>
      <c r="K96" t="s">
        <v>3429</v>
      </c>
      <c r="L96" s="19" t="str">
        <f>_xlfn.XLOOKUP(A96,Orders_Raw!A:A,Orders_Raw!D:D)</f>
        <v>Processing</v>
      </c>
      <c r="M96" s="19" t="str">
        <f>_xlfn.XLOOKUP(_xlfn.XLOOKUP(A96,Orders_Raw!A:A,Orders_Raw!B:B),Customers_Raw!A:A,Customers_Raw!E:E)</f>
        <v>Consumer</v>
      </c>
      <c r="N96">
        <f>IF(COUNTIF($A$2:A96,A96)=1,1,0)</f>
        <v>1</v>
      </c>
    </row>
    <row r="97" spans="1:14">
      <c r="A97" t="s">
        <v>3203</v>
      </c>
      <c r="B97" t="s">
        <v>3433</v>
      </c>
      <c r="C97">
        <v>4</v>
      </c>
      <c r="D97" s="18">
        <v>53347.33</v>
      </c>
      <c r="E97" s="18">
        <f>_xlfn.XLOOKUP(Order_Items_Raw!B1199,Products_Raw!A:A,Products_Raw!D:D)</f>
        <v>2935.19</v>
      </c>
      <c r="F97" s="18">
        <f t="shared" si="1"/>
        <v>41606.57</v>
      </c>
      <c r="G97" s="18" t="str">
        <f>PROPER(TRIM(CLEAN(_xlfn.XLOOKUP(Order_Items_Raw!A1199,Orders_Raw!A:A,Orders_Raw!E:E))))</f>
        <v>Mobile App</v>
      </c>
      <c r="H97" s="18" t="str">
        <f>_xlfn.XLOOKUP(B97,Products_Raw!A:A,Products_Raw!C:C)</f>
        <v>Beauty</v>
      </c>
      <c r="I97" t="str">
        <f>_xlfn.XLOOKUP(_xlfn.XLOOKUP(A97,Orders_Raw!A:A,Orders_Raw!B:B),Customers_Raw!A:A,Customers_Raw!E:E)</f>
        <v>Corporate</v>
      </c>
      <c r="J97" s="19">
        <f>_xlfn.XLOOKUP(Order_Items_Raw!A1199,Orders_Raw!A:A,Orders_Raw!C:C)</f>
        <v>45716</v>
      </c>
      <c r="K97" t="s">
        <v>3429</v>
      </c>
      <c r="L97" s="19" t="str">
        <f>_xlfn.XLOOKUP(A97,Orders_Raw!A:A,Orders_Raw!D:D)</f>
        <v>Delivered</v>
      </c>
      <c r="M97" s="19" t="str">
        <f>_xlfn.XLOOKUP(_xlfn.XLOOKUP(A97,Orders_Raw!A:A,Orders_Raw!B:B),Customers_Raw!A:A,Customers_Raw!E:E)</f>
        <v>Corporate</v>
      </c>
      <c r="N97">
        <f>IF(COUNTIF($A$2:A97,A97)=1,1,0)</f>
        <v>1</v>
      </c>
    </row>
    <row r="98" spans="1:14">
      <c r="A98" t="s">
        <v>1318</v>
      </c>
      <c r="B98" t="s">
        <v>3434</v>
      </c>
      <c r="C98">
        <v>3</v>
      </c>
      <c r="D98" s="18">
        <v>18136.14</v>
      </c>
      <c r="E98" s="18">
        <f>_xlfn.XLOOKUP(Order_Items_Raw!B1208,Products_Raw!A:A,Products_Raw!D:D)</f>
        <v>10244.32</v>
      </c>
      <c r="F98" s="18">
        <f t="shared" si="1"/>
        <v>-12596.82</v>
      </c>
      <c r="G98" s="18" t="str">
        <f>PROPER(TRIM(CLEAN(_xlfn.XLOOKUP(Order_Items_Raw!A1208,Orders_Raw!A:A,Orders_Raw!E:E))))</f>
        <v>Marketplace</v>
      </c>
      <c r="H98" s="18" t="str">
        <f>_xlfn.XLOOKUP(B98,Products_Raw!A:A,Products_Raw!C:C)</f>
        <v>Home &amp; Kitchen</v>
      </c>
      <c r="I98" t="str">
        <f>_xlfn.XLOOKUP(_xlfn.XLOOKUP(A98,Orders_Raw!A:A,Orders_Raw!B:B),Customers_Raw!A:A,Customers_Raw!E:E)</f>
        <v>Consumer</v>
      </c>
      <c r="J98" s="19">
        <f>_xlfn.XLOOKUP(Order_Items_Raw!A1208,Orders_Raw!A:A,Orders_Raw!C:C)</f>
        <v>45673</v>
      </c>
      <c r="K98" t="s">
        <v>3435</v>
      </c>
      <c r="L98" s="19" t="str">
        <f>_xlfn.XLOOKUP(A98,Orders_Raw!A:A,Orders_Raw!D:D)</f>
        <v>Delivered</v>
      </c>
      <c r="M98" s="19" t="str">
        <f>_xlfn.XLOOKUP(_xlfn.XLOOKUP(A98,Orders_Raw!A:A,Orders_Raw!B:B),Customers_Raw!A:A,Customers_Raw!E:E)</f>
        <v>Consumer</v>
      </c>
      <c r="N98">
        <f>IF(COUNTIF($A$2:A98,A98)=1,1,0)</f>
        <v>1</v>
      </c>
    </row>
    <row r="99" spans="1:14">
      <c r="A99" t="s">
        <v>2108</v>
      </c>
      <c r="B99" t="s">
        <v>3434</v>
      </c>
      <c r="C99">
        <v>3</v>
      </c>
      <c r="D99" s="18">
        <v>16689.84</v>
      </c>
      <c r="E99" s="18">
        <f>_xlfn.XLOOKUP(Order_Items_Raw!B1227,Products_Raw!A:A,Products_Raw!D:D)</f>
        <v>10361.65</v>
      </c>
      <c r="F99" s="18">
        <f t="shared" si="1"/>
        <v>-14395.11</v>
      </c>
      <c r="G99" s="18" t="str">
        <f>PROPER(TRIM(CLEAN(_xlfn.XLOOKUP(Order_Items_Raw!A1227,Orders_Raw!A:A,Orders_Raw!E:E))))</f>
        <v>Mobile App</v>
      </c>
      <c r="H99" s="18" t="str">
        <f>_xlfn.XLOOKUP(B99,Products_Raw!A:A,Products_Raw!C:C)</f>
        <v>Home &amp; Kitchen</v>
      </c>
      <c r="I99" t="str">
        <f>_xlfn.XLOOKUP(_xlfn.XLOOKUP(A99,Orders_Raw!A:A,Orders_Raw!B:B),Customers_Raw!A:A,Customers_Raw!E:E)</f>
        <v>Consumer</v>
      </c>
      <c r="J99" s="19">
        <f>_xlfn.XLOOKUP(Order_Items_Raw!A1227,Orders_Raw!A:A,Orders_Raw!C:C)</f>
        <v>45659</v>
      </c>
      <c r="K99" t="s">
        <v>3435</v>
      </c>
      <c r="L99" s="19" t="str">
        <f>_xlfn.XLOOKUP(A99,Orders_Raw!A:A,Orders_Raw!D:D)</f>
        <v>Delivered</v>
      </c>
      <c r="M99" s="19" t="str">
        <f>_xlfn.XLOOKUP(_xlfn.XLOOKUP(A99,Orders_Raw!A:A,Orders_Raw!B:B),Customers_Raw!A:A,Customers_Raw!E:E)</f>
        <v>Consumer</v>
      </c>
      <c r="N99">
        <f>IF(COUNTIF($A$2:A99,A99)=1,1,0)</f>
        <v>1</v>
      </c>
    </row>
    <row r="100" spans="1:14">
      <c r="A100" t="s">
        <v>2160</v>
      </c>
      <c r="B100" t="s">
        <v>3434</v>
      </c>
      <c r="C100">
        <v>2</v>
      </c>
      <c r="D100" s="18">
        <v>11537.43</v>
      </c>
      <c r="E100" s="18">
        <f>_xlfn.XLOOKUP(Order_Items_Raw!B1230,Products_Raw!A:A,Products_Raw!D:D)</f>
        <v>10361.65</v>
      </c>
      <c r="F100" s="18">
        <f t="shared" si="1"/>
        <v>-9185.87</v>
      </c>
      <c r="G100" s="18" t="str">
        <f>PROPER(TRIM(CLEAN(_xlfn.XLOOKUP(Order_Items_Raw!A1230,Orders_Raw!A:A,Orders_Raw!E:E))))</f>
        <v>Website</v>
      </c>
      <c r="H100" s="18" t="str">
        <f>_xlfn.XLOOKUP(B100,Products_Raw!A:A,Products_Raw!C:C)</f>
        <v>Home &amp; Kitchen</v>
      </c>
      <c r="I100" t="str">
        <f>_xlfn.XLOOKUP(_xlfn.XLOOKUP(A100,Orders_Raw!A:A,Orders_Raw!B:B),Customers_Raw!A:A,Customers_Raw!E:E)</f>
        <v>Consumer</v>
      </c>
      <c r="J100" s="19">
        <f>_xlfn.XLOOKUP(Order_Items_Raw!A1230,Orders_Raw!A:A,Orders_Raw!C:C)</f>
        <v>45663</v>
      </c>
      <c r="K100" t="s">
        <v>3435</v>
      </c>
      <c r="L100" s="19" t="str">
        <f>_xlfn.XLOOKUP(A100,Orders_Raw!A:A,Orders_Raw!D:D)</f>
        <v>Processing</v>
      </c>
      <c r="M100" s="19" t="str">
        <f>_xlfn.XLOOKUP(_xlfn.XLOOKUP(A100,Orders_Raw!A:A,Orders_Raw!B:B),Customers_Raw!A:A,Customers_Raw!E:E)</f>
        <v>Consumer</v>
      </c>
      <c r="N100">
        <f>IF(COUNTIF($A$2:A100,A100)=1,1,0)</f>
        <v>1</v>
      </c>
    </row>
    <row r="101" spans="1:14">
      <c r="A101" t="s">
        <v>2528</v>
      </c>
      <c r="B101" t="s">
        <v>3434</v>
      </c>
      <c r="C101">
        <v>4</v>
      </c>
      <c r="D101" s="18">
        <v>26044.85</v>
      </c>
      <c r="E101" s="18">
        <f>_xlfn.XLOOKUP(Order_Items_Raw!B1241,Products_Raw!A:A,Products_Raw!D:D)</f>
        <v>2831.41</v>
      </c>
      <c r="F101" s="18">
        <f t="shared" si="1"/>
        <v>14719.21</v>
      </c>
      <c r="G101" s="18" t="str">
        <f>PROPER(TRIM(CLEAN(_xlfn.XLOOKUP(Order_Items_Raw!A1241,Orders_Raw!A:A,Orders_Raw!E:E))))</f>
        <v>Mobile App</v>
      </c>
      <c r="H101" s="18" t="str">
        <f>_xlfn.XLOOKUP(B101,Products_Raw!A:A,Products_Raw!C:C)</f>
        <v>Home &amp; Kitchen</v>
      </c>
      <c r="I101" t="str">
        <f>_xlfn.XLOOKUP(_xlfn.XLOOKUP(A101,Orders_Raw!A:A,Orders_Raw!B:B),Customers_Raw!A:A,Customers_Raw!E:E)</f>
        <v>Consumer</v>
      </c>
      <c r="J101" s="19">
        <f>_xlfn.XLOOKUP(Order_Items_Raw!A1241,Orders_Raw!A:A,Orders_Raw!C:C)</f>
        <v>45683</v>
      </c>
      <c r="K101" t="s">
        <v>3435</v>
      </c>
      <c r="L101" s="19" t="str">
        <f>_xlfn.XLOOKUP(A101,Orders_Raw!A:A,Orders_Raw!D:D)</f>
        <v>Delivered</v>
      </c>
      <c r="M101" s="19" t="str">
        <f>_xlfn.XLOOKUP(_xlfn.XLOOKUP(A101,Orders_Raw!A:A,Orders_Raw!B:B),Customers_Raw!A:A,Customers_Raw!E:E)</f>
        <v>Consumer</v>
      </c>
      <c r="N101">
        <f>IF(COUNTIF($A$2:A101,A101)=1,1,0)</f>
        <v>1</v>
      </c>
    </row>
    <row r="102" spans="1:14">
      <c r="A102" t="s">
        <v>2739</v>
      </c>
      <c r="B102" t="s">
        <v>3434</v>
      </c>
      <c r="C102">
        <v>1</v>
      </c>
      <c r="D102" s="18">
        <v>5016.58</v>
      </c>
      <c r="E102" s="18">
        <f>_xlfn.XLOOKUP(Order_Items_Raw!B1242,Products_Raw!A:A,Products_Raw!D:D)</f>
        <v>4703.24</v>
      </c>
      <c r="F102" s="18">
        <f t="shared" si="1"/>
        <v>313.34</v>
      </c>
      <c r="G102" s="18" t="str">
        <f>PROPER(TRIM(CLEAN(_xlfn.XLOOKUP(Order_Items_Raw!A1242,Orders_Raw!A:A,Orders_Raw!E:E))))</f>
        <v>Mobile App</v>
      </c>
      <c r="H102" s="18" t="str">
        <f>_xlfn.XLOOKUP(B102,Products_Raw!A:A,Products_Raw!C:C)</f>
        <v>Home &amp; Kitchen</v>
      </c>
      <c r="I102" t="str">
        <f>_xlfn.XLOOKUP(_xlfn.XLOOKUP(A102,Orders_Raw!A:A,Orders_Raw!B:B),Customers_Raw!A:A,Customers_Raw!E:E)</f>
        <v>Corporate</v>
      </c>
      <c r="J102" s="19">
        <f>_xlfn.XLOOKUP(Order_Items_Raw!A1242,Orders_Raw!A:A,Orders_Raw!C:C)</f>
        <v>45664</v>
      </c>
      <c r="K102" t="s">
        <v>3435</v>
      </c>
      <c r="L102" s="19" t="str">
        <f>_xlfn.XLOOKUP(A102,Orders_Raw!A:A,Orders_Raw!D:D)</f>
        <v>Delivered</v>
      </c>
      <c r="M102" s="19" t="str">
        <f>_xlfn.XLOOKUP(_xlfn.XLOOKUP(A102,Orders_Raw!A:A,Orders_Raw!B:B),Customers_Raw!A:A,Customers_Raw!E:E)</f>
        <v>Corporate</v>
      </c>
      <c r="N102">
        <f>IF(COUNTIF($A$2:A102,A102)=1,1,0)</f>
        <v>1</v>
      </c>
    </row>
    <row r="103" spans="1:14">
      <c r="A103" t="s">
        <v>2772</v>
      </c>
      <c r="B103" t="s">
        <v>3434</v>
      </c>
      <c r="C103">
        <v>2</v>
      </c>
      <c r="D103" s="18">
        <v>10936.13</v>
      </c>
      <c r="E103" s="18">
        <f>_xlfn.XLOOKUP(Order_Items_Raw!B1243,Products_Raw!A:A,Products_Raw!D:D)</f>
        <v>4703.24</v>
      </c>
      <c r="F103" s="18">
        <f t="shared" si="1"/>
        <v>1529.65</v>
      </c>
      <c r="G103" s="18" t="str">
        <f>PROPER(TRIM(CLEAN(_xlfn.XLOOKUP(Order_Items_Raw!A1243,Orders_Raw!A:A,Orders_Raw!E:E))))</f>
        <v>Mobile App</v>
      </c>
      <c r="H103" s="18" t="str">
        <f>_xlfn.XLOOKUP(B103,Products_Raw!A:A,Products_Raw!C:C)</f>
        <v>Home &amp; Kitchen</v>
      </c>
      <c r="I103" t="str">
        <f>_xlfn.XLOOKUP(_xlfn.XLOOKUP(A103,Orders_Raw!A:A,Orders_Raw!B:B),Customers_Raw!A:A,Customers_Raw!E:E)</f>
        <v>Corporate</v>
      </c>
      <c r="J103" s="19">
        <f>_xlfn.XLOOKUP(Order_Items_Raw!A1243,Orders_Raw!A:A,Orders_Raw!C:C)</f>
        <v>45665</v>
      </c>
      <c r="K103" t="s">
        <v>3435</v>
      </c>
      <c r="L103" s="19" t="str">
        <f>_xlfn.XLOOKUP(A103,Orders_Raw!A:A,Orders_Raw!D:D)</f>
        <v>Processing</v>
      </c>
      <c r="M103" s="19" t="str">
        <f>_xlfn.XLOOKUP(_xlfn.XLOOKUP(A103,Orders_Raw!A:A,Orders_Raw!B:B),Customers_Raw!A:A,Customers_Raw!E:E)</f>
        <v>Corporate</v>
      </c>
      <c r="N103">
        <f>IF(COUNTIF($A$2:A103,A103)=1,1,0)</f>
        <v>1</v>
      </c>
    </row>
    <row r="104" spans="1:14">
      <c r="A104" t="s">
        <v>3002</v>
      </c>
      <c r="B104" t="s">
        <v>3434</v>
      </c>
      <c r="C104">
        <v>2</v>
      </c>
      <c r="D104" s="18">
        <v>13192.39</v>
      </c>
      <c r="E104" s="18">
        <f>_xlfn.XLOOKUP(Order_Items_Raw!B1250,Products_Raw!A:A,Products_Raw!D:D)</f>
        <v>5483.96</v>
      </c>
      <c r="F104" s="18">
        <f t="shared" si="1"/>
        <v>2224.47</v>
      </c>
      <c r="G104" s="18" t="str">
        <f>PROPER(TRIM(CLEAN(_xlfn.XLOOKUP(Order_Items_Raw!A1250,Orders_Raw!A:A,Orders_Raw!E:E))))</f>
        <v>Marketplace</v>
      </c>
      <c r="H104" s="18" t="str">
        <f>_xlfn.XLOOKUP(B104,Products_Raw!A:A,Products_Raw!C:C)</f>
        <v>Home &amp; Kitchen</v>
      </c>
      <c r="I104" t="str">
        <f>_xlfn.XLOOKUP(_xlfn.XLOOKUP(A104,Orders_Raw!A:A,Orders_Raw!B:B),Customers_Raw!A:A,Customers_Raw!E:E)</f>
        <v>Consumer</v>
      </c>
      <c r="J104" s="19">
        <f>_xlfn.XLOOKUP(Order_Items_Raw!A1250,Orders_Raw!A:A,Orders_Raw!C:C)</f>
        <v>45667</v>
      </c>
      <c r="K104" t="s">
        <v>3435</v>
      </c>
      <c r="L104" s="19" t="str">
        <f>_xlfn.XLOOKUP(A104,Orders_Raw!A:A,Orders_Raw!D:D)</f>
        <v>Delivered</v>
      </c>
      <c r="M104" s="19" t="str">
        <f>_xlfn.XLOOKUP(_xlfn.XLOOKUP(A104,Orders_Raw!A:A,Orders_Raw!B:B),Customers_Raw!A:A,Customers_Raw!E:E)</f>
        <v>Consumer</v>
      </c>
      <c r="N104">
        <f>IF(COUNTIF($A$2:A104,A104)=1,1,0)</f>
        <v>0</v>
      </c>
    </row>
    <row r="105" spans="1:14">
      <c r="A105" t="s">
        <v>1254</v>
      </c>
      <c r="B105" t="s">
        <v>3436</v>
      </c>
      <c r="C105">
        <v>4</v>
      </c>
      <c r="D105" s="18">
        <v>31325.6</v>
      </c>
      <c r="E105" s="18">
        <f>_xlfn.XLOOKUP(Order_Items_Raw!B1272,Products_Raw!A:A,Products_Raw!D:D)</f>
        <v>295.87</v>
      </c>
      <c r="F105" s="18">
        <f t="shared" si="1"/>
        <v>30142.12</v>
      </c>
      <c r="G105" s="18" t="str">
        <f>PROPER(TRIM(CLEAN(_xlfn.XLOOKUP(Order_Items_Raw!A1272,Orders_Raw!A:A,Orders_Raw!E:E))))</f>
        <v>Website</v>
      </c>
      <c r="H105" s="18" t="str">
        <f>_xlfn.XLOOKUP(B105,Products_Raw!A:A,Products_Raw!C:C)</f>
        <v>Sports</v>
      </c>
      <c r="I105" t="str">
        <f>_xlfn.XLOOKUP(_xlfn.XLOOKUP(A105,Orders_Raw!A:A,Orders_Raw!B:B),Customers_Raw!A:A,Customers_Raw!E:E)</f>
        <v>Small Business</v>
      </c>
      <c r="J105" s="19">
        <f>_xlfn.XLOOKUP(Order_Items_Raw!A1272,Orders_Raw!A:A,Orders_Raw!C:C)</f>
        <v>45669</v>
      </c>
      <c r="K105" t="s">
        <v>3435</v>
      </c>
      <c r="L105" s="19" t="str">
        <f>_xlfn.XLOOKUP(A105,Orders_Raw!A:A,Orders_Raw!D:D)</f>
        <v>Delivered</v>
      </c>
      <c r="M105" s="19" t="str">
        <f>_xlfn.XLOOKUP(_xlfn.XLOOKUP(A105,Orders_Raw!A:A,Orders_Raw!B:B),Customers_Raw!A:A,Customers_Raw!E:E)</f>
        <v>Small Business</v>
      </c>
      <c r="N105">
        <f>IF(COUNTIF($A$2:A105,A105)=1,1,0)</f>
        <v>1</v>
      </c>
    </row>
    <row r="106" spans="1:14">
      <c r="A106" t="s">
        <v>3362</v>
      </c>
      <c r="B106" t="s">
        <v>3436</v>
      </c>
      <c r="C106">
        <v>2</v>
      </c>
      <c r="D106" s="18">
        <v>14596.47</v>
      </c>
      <c r="E106" s="18">
        <f>_xlfn.XLOOKUP(Order_Items_Raw!B1305,Products_Raw!A:A,Products_Raw!D:D)</f>
        <v>680.62</v>
      </c>
      <c r="F106" s="18">
        <f t="shared" si="1"/>
        <v>13235.23</v>
      </c>
      <c r="G106" s="18" t="str">
        <f>PROPER(TRIM(CLEAN(_xlfn.XLOOKUP(Order_Items_Raw!A1305,Orders_Raw!A:A,Orders_Raw!E:E))))</f>
        <v>Mobile App</v>
      </c>
      <c r="H106" s="18" t="str">
        <f>_xlfn.XLOOKUP(B106,Products_Raw!A:A,Products_Raw!C:C)</f>
        <v>Sports</v>
      </c>
      <c r="I106" t="str">
        <f>_xlfn.XLOOKUP(_xlfn.XLOOKUP(A106,Orders_Raw!A:A,Orders_Raw!B:B),Customers_Raw!A:A,Customers_Raw!E:E)</f>
        <v>Consumer</v>
      </c>
      <c r="J106" s="19">
        <f>_xlfn.XLOOKUP(Order_Items_Raw!A1305,Orders_Raw!A:A,Orders_Raw!C:C)</f>
        <v>45660</v>
      </c>
      <c r="K106" t="s">
        <v>3435</v>
      </c>
      <c r="L106" s="19" t="str">
        <f>_xlfn.XLOOKUP(A106,Orders_Raw!A:A,Orders_Raw!D:D)</f>
        <v>Delivered</v>
      </c>
      <c r="M106" s="19" t="str">
        <f>_xlfn.XLOOKUP(_xlfn.XLOOKUP(A106,Orders_Raw!A:A,Orders_Raw!B:B),Customers_Raw!A:A,Customers_Raw!E:E)</f>
        <v>Consumer</v>
      </c>
      <c r="N106">
        <f>IF(COUNTIF($A$2:A106,A106)=1,1,0)</f>
        <v>1</v>
      </c>
    </row>
    <row r="107" spans="1:14">
      <c r="A107" t="s">
        <v>1047</v>
      </c>
      <c r="B107" t="s">
        <v>3437</v>
      </c>
      <c r="C107">
        <v>4</v>
      </c>
      <c r="D107" s="18">
        <v>28433.15</v>
      </c>
      <c r="E107" s="18">
        <f>_xlfn.XLOOKUP(Order_Items_Raw!B1307,Products_Raw!A:A,Products_Raw!D:D)</f>
        <v>680.62</v>
      </c>
      <c r="F107" s="18">
        <f t="shared" si="1"/>
        <v>25710.67</v>
      </c>
      <c r="G107" s="18" t="str">
        <f>PROPER(TRIM(CLEAN(_xlfn.XLOOKUP(Order_Items_Raw!A1307,Orders_Raw!A:A,Orders_Raw!E:E))))</f>
        <v>Mobile App</v>
      </c>
      <c r="H107" s="18" t="str">
        <f>_xlfn.XLOOKUP(B107,Products_Raw!A:A,Products_Raw!C:C)</f>
        <v>Office Supplies</v>
      </c>
      <c r="I107" t="str">
        <f>_xlfn.XLOOKUP(_xlfn.XLOOKUP(A107,Orders_Raw!A:A,Orders_Raw!B:B),Customers_Raw!A:A,Customers_Raw!E:E)</f>
        <v>Consumer</v>
      </c>
      <c r="J107" s="19">
        <f>_xlfn.XLOOKUP(Order_Items_Raw!A1307,Orders_Raw!A:A,Orders_Raw!C:C)</f>
        <v>45681</v>
      </c>
      <c r="K107" t="s">
        <v>3435</v>
      </c>
      <c r="L107" s="19" t="str">
        <f>_xlfn.XLOOKUP(A107,Orders_Raw!A:A,Orders_Raw!D:D)</f>
        <v>Delivered</v>
      </c>
      <c r="M107" s="19" t="str">
        <f>_xlfn.XLOOKUP(_xlfn.XLOOKUP(A107,Orders_Raw!A:A,Orders_Raw!B:B),Customers_Raw!A:A,Customers_Raw!E:E)</f>
        <v>Consumer</v>
      </c>
      <c r="N107">
        <f>IF(COUNTIF($A$2:A107,A107)=1,1,0)</f>
        <v>0</v>
      </c>
    </row>
    <row r="108" spans="1:14">
      <c r="A108" t="s">
        <v>1068</v>
      </c>
      <c r="B108" t="s">
        <v>3437</v>
      </c>
      <c r="C108">
        <v>3</v>
      </c>
      <c r="D108" s="18">
        <v>16621.63</v>
      </c>
      <c r="E108" s="18">
        <f>_xlfn.XLOOKUP(Order_Items_Raw!B1308,Products_Raw!A:A,Products_Raw!D:D)</f>
        <v>9178.6</v>
      </c>
      <c r="F108" s="18">
        <f t="shared" si="1"/>
        <v>-10914.17</v>
      </c>
      <c r="G108" s="18" t="str">
        <f>PROPER(TRIM(CLEAN(_xlfn.XLOOKUP(Order_Items_Raw!A1308,Orders_Raw!A:A,Orders_Raw!E:E))))</f>
        <v>Marketplace</v>
      </c>
      <c r="H108" s="18" t="str">
        <f>_xlfn.XLOOKUP(B108,Products_Raw!A:A,Products_Raw!C:C)</f>
        <v>Office Supplies</v>
      </c>
      <c r="I108" t="str">
        <f>_xlfn.XLOOKUP(_xlfn.XLOOKUP(A108,Orders_Raw!A:A,Orders_Raw!B:B),Customers_Raw!A:A,Customers_Raw!E:E)</f>
        <v>Consumer</v>
      </c>
      <c r="J108" s="19">
        <f>_xlfn.XLOOKUP(Order_Items_Raw!A1308,Orders_Raw!A:A,Orders_Raw!C:C)</f>
        <v>45658</v>
      </c>
      <c r="K108" t="s">
        <v>3435</v>
      </c>
      <c r="L108" s="19" t="str">
        <f>_xlfn.XLOOKUP(A108,Orders_Raw!A:A,Orders_Raw!D:D)</f>
        <v>Delivered</v>
      </c>
      <c r="M108" s="19" t="str">
        <f>_xlfn.XLOOKUP(_xlfn.XLOOKUP(A108,Orders_Raw!A:A,Orders_Raw!B:B),Customers_Raw!A:A,Customers_Raw!E:E)</f>
        <v>Consumer</v>
      </c>
      <c r="N108">
        <f>IF(COUNTIF($A$2:A108,A108)=1,1,0)</f>
        <v>1</v>
      </c>
    </row>
    <row r="109" spans="1:14">
      <c r="A109" t="s">
        <v>2296</v>
      </c>
      <c r="B109" t="s">
        <v>3437</v>
      </c>
      <c r="C109">
        <v>4</v>
      </c>
      <c r="D109" s="18">
        <v>26938.09</v>
      </c>
      <c r="E109" s="18">
        <f>_xlfn.XLOOKUP(Order_Items_Raw!B1338,Products_Raw!A:A,Products_Raw!D:D)</f>
        <v>4722.61</v>
      </c>
      <c r="F109" s="18">
        <f t="shared" si="1"/>
        <v>8047.65</v>
      </c>
      <c r="G109" s="18" t="str">
        <f>PROPER(TRIM(CLEAN(_xlfn.XLOOKUP(Order_Items_Raw!A1338,Orders_Raw!A:A,Orders_Raw!E:E))))</f>
        <v>Website</v>
      </c>
      <c r="H109" s="18" t="str">
        <f>_xlfn.XLOOKUP(B109,Products_Raw!A:A,Products_Raw!C:C)</f>
        <v>Office Supplies</v>
      </c>
      <c r="I109" t="str">
        <f>_xlfn.XLOOKUP(_xlfn.XLOOKUP(A109,Orders_Raw!A:A,Orders_Raw!B:B),Customers_Raw!A:A,Customers_Raw!E:E)</f>
        <v>Corporate</v>
      </c>
      <c r="J109" s="19">
        <f>_xlfn.XLOOKUP(Order_Items_Raw!A1338,Orders_Raw!A:A,Orders_Raw!C:C)</f>
        <v>45664</v>
      </c>
      <c r="K109" t="s">
        <v>3435</v>
      </c>
      <c r="L109" s="19" t="str">
        <f>_xlfn.XLOOKUP(A109,Orders_Raw!A:A,Orders_Raw!D:D)</f>
        <v>Cancelled</v>
      </c>
      <c r="M109" s="19" t="str">
        <f>_xlfn.XLOOKUP(_xlfn.XLOOKUP(A109,Orders_Raw!A:A,Orders_Raw!B:B),Customers_Raw!A:A,Customers_Raw!E:E)</f>
        <v>Corporate</v>
      </c>
      <c r="N109">
        <f>IF(COUNTIF($A$2:A109,A109)=1,1,0)</f>
        <v>1</v>
      </c>
    </row>
    <row r="110" spans="1:14">
      <c r="A110" t="s">
        <v>3200</v>
      </c>
      <c r="B110" t="s">
        <v>3437</v>
      </c>
      <c r="C110">
        <v>3</v>
      </c>
      <c r="D110" s="18">
        <v>21150.89</v>
      </c>
      <c r="E110" s="18">
        <f>_xlfn.XLOOKUP(Order_Items_Raw!B1355,Products_Raw!A:A,Products_Raw!D:D)</f>
        <v>10188.6</v>
      </c>
      <c r="F110" s="18">
        <f t="shared" si="1"/>
        <v>-9414.91</v>
      </c>
      <c r="G110" s="18" t="str">
        <f>PROPER(TRIM(CLEAN(_xlfn.XLOOKUP(Order_Items_Raw!A1355,Orders_Raw!A:A,Orders_Raw!E:E))))</f>
        <v>Mobile App</v>
      </c>
      <c r="H110" s="18" t="str">
        <f>_xlfn.XLOOKUP(B110,Products_Raw!A:A,Products_Raw!C:C)</f>
        <v>Office Supplies</v>
      </c>
      <c r="I110" t="str">
        <f>_xlfn.XLOOKUP(_xlfn.XLOOKUP(A110,Orders_Raw!A:A,Orders_Raw!B:B),Customers_Raw!A:A,Customers_Raw!E:E)</f>
        <v>Consumer</v>
      </c>
      <c r="J110" s="19">
        <f>_xlfn.XLOOKUP(Order_Items_Raw!A1355,Orders_Raw!A:A,Orders_Raw!C:C)</f>
        <v>45688</v>
      </c>
      <c r="K110" t="s">
        <v>3435</v>
      </c>
      <c r="L110" s="19" t="str">
        <f>_xlfn.XLOOKUP(A110,Orders_Raw!A:A,Orders_Raw!D:D)</f>
        <v>Delivered</v>
      </c>
      <c r="M110" s="19" t="str">
        <f>_xlfn.XLOOKUP(_xlfn.XLOOKUP(A110,Orders_Raw!A:A,Orders_Raw!B:B),Customers_Raw!A:A,Customers_Raw!E:E)</f>
        <v>Consumer</v>
      </c>
      <c r="N110">
        <f>IF(COUNTIF($A$2:A110,A110)=1,1,0)</f>
        <v>0</v>
      </c>
    </row>
    <row r="111" spans="1:14">
      <c r="A111" t="s">
        <v>3275</v>
      </c>
      <c r="B111" t="s">
        <v>3437</v>
      </c>
      <c r="C111">
        <v>2</v>
      </c>
      <c r="D111" s="18">
        <v>11747.99</v>
      </c>
      <c r="E111" s="18">
        <f>_xlfn.XLOOKUP(Order_Items_Raw!B1358,Products_Raw!A:A,Products_Raw!D:D)</f>
        <v>6443.36</v>
      </c>
      <c r="F111" s="18">
        <f t="shared" si="1"/>
        <v>-1138.73</v>
      </c>
      <c r="G111" s="18" t="str">
        <f>PROPER(TRIM(CLEAN(_xlfn.XLOOKUP(Order_Items_Raw!A1358,Orders_Raw!A:A,Orders_Raw!E:E))))</f>
        <v>Website</v>
      </c>
      <c r="H111" s="18" t="str">
        <f>_xlfn.XLOOKUP(B111,Products_Raw!A:A,Products_Raw!C:C)</f>
        <v>Office Supplies</v>
      </c>
      <c r="I111" t="str">
        <f>_xlfn.XLOOKUP(_xlfn.XLOOKUP(A111,Orders_Raw!A:A,Orders_Raw!B:B),Customers_Raw!A:A,Customers_Raw!E:E)</f>
        <v>Corporate</v>
      </c>
      <c r="J111" s="19">
        <f>_xlfn.XLOOKUP(Order_Items_Raw!A1358,Orders_Raw!A:A,Orders_Raw!C:C)</f>
        <v>45668</v>
      </c>
      <c r="K111" t="s">
        <v>3435</v>
      </c>
      <c r="L111" s="19" t="str">
        <f>_xlfn.XLOOKUP(A111,Orders_Raw!A:A,Orders_Raw!D:D)</f>
        <v>Delivered</v>
      </c>
      <c r="M111" s="19" t="str">
        <f>_xlfn.XLOOKUP(_xlfn.XLOOKUP(A111,Orders_Raw!A:A,Orders_Raw!B:B),Customers_Raw!A:A,Customers_Raw!E:E)</f>
        <v>Corporate</v>
      </c>
      <c r="N111">
        <f>IF(COUNTIF($A$2:A111,A111)=1,1,0)</f>
        <v>1</v>
      </c>
    </row>
    <row r="112" spans="1:14">
      <c r="A112" t="s">
        <v>2377</v>
      </c>
      <c r="B112" t="s">
        <v>3438</v>
      </c>
      <c r="C112">
        <v>2</v>
      </c>
      <c r="D112" s="18">
        <v>655.42</v>
      </c>
      <c r="E112" s="18">
        <f>_xlfn.XLOOKUP(Order_Items_Raw!B1391,Products_Raw!A:A,Products_Raw!D:D)</f>
        <v>6453.17</v>
      </c>
      <c r="F112" s="18">
        <f t="shared" si="1"/>
        <v>-12250.92</v>
      </c>
      <c r="G112" s="18" t="str">
        <f>PROPER(TRIM(CLEAN(_xlfn.XLOOKUP(Order_Items_Raw!A1391,Orders_Raw!A:A,Orders_Raw!E:E))))</f>
        <v>Website</v>
      </c>
      <c r="H112" s="18" t="str">
        <f>_xlfn.XLOOKUP(B112,Products_Raw!A:A,Products_Raw!C:C)</f>
        <v>Beauty</v>
      </c>
      <c r="I112" t="str">
        <f>_xlfn.XLOOKUP(_xlfn.XLOOKUP(A112,Orders_Raw!A:A,Orders_Raw!B:B),Customers_Raw!A:A,Customers_Raw!E:E)</f>
        <v>Consumer</v>
      </c>
      <c r="J112" s="19">
        <f>_xlfn.XLOOKUP(Order_Items_Raw!A1391,Orders_Raw!A:A,Orders_Raw!C:C)</f>
        <v>45688</v>
      </c>
      <c r="K112" t="s">
        <v>3435</v>
      </c>
      <c r="L112" s="19" t="str">
        <f>_xlfn.XLOOKUP(A112,Orders_Raw!A:A,Orders_Raw!D:D)</f>
        <v>Shipped</v>
      </c>
      <c r="M112" s="19" t="str">
        <f>_xlfn.XLOOKUP(_xlfn.XLOOKUP(A112,Orders_Raw!A:A,Orders_Raw!B:B),Customers_Raw!A:A,Customers_Raw!E:E)</f>
        <v>Consumer</v>
      </c>
      <c r="N112">
        <f>IF(COUNTIF($A$2:A112,A112)=1,1,0)</f>
        <v>1</v>
      </c>
    </row>
    <row r="113" spans="1:14">
      <c r="A113" t="s">
        <v>3297</v>
      </c>
      <c r="B113" t="s">
        <v>3438</v>
      </c>
      <c r="C113">
        <v>3</v>
      </c>
      <c r="D113" s="18">
        <v>927.91</v>
      </c>
      <c r="E113" s="18">
        <f>_xlfn.XLOOKUP(Order_Items_Raw!B1406,Products_Raw!A:A,Products_Raw!D:D)</f>
        <v>11118.8</v>
      </c>
      <c r="F113" s="18">
        <f t="shared" si="1"/>
        <v>-32428.49</v>
      </c>
      <c r="G113" s="18" t="str">
        <f>PROPER(TRIM(CLEAN(_xlfn.XLOOKUP(Order_Items_Raw!A1406,Orders_Raw!A:A,Orders_Raw!E:E))))</f>
        <v>Mobile App</v>
      </c>
      <c r="H113" s="18" t="str">
        <f>_xlfn.XLOOKUP(B113,Products_Raw!A:A,Products_Raw!C:C)</f>
        <v>Beauty</v>
      </c>
      <c r="I113" t="str">
        <f>_xlfn.XLOOKUP(_xlfn.XLOOKUP(A113,Orders_Raw!A:A,Orders_Raw!B:B),Customers_Raw!A:A,Customers_Raw!E:E)</f>
        <v>Consumer</v>
      </c>
      <c r="J113" s="19">
        <f>_xlfn.XLOOKUP(Order_Items_Raw!A1406,Orders_Raw!A:A,Orders_Raw!C:C)</f>
        <v>45679</v>
      </c>
      <c r="K113" t="s">
        <v>3435</v>
      </c>
      <c r="L113" s="19" t="str">
        <f>_xlfn.XLOOKUP(A113,Orders_Raw!A:A,Orders_Raw!D:D)</f>
        <v>Delivered</v>
      </c>
      <c r="M113" s="19" t="str">
        <f>_xlfn.XLOOKUP(_xlfn.XLOOKUP(A113,Orders_Raw!A:A,Orders_Raw!B:B),Customers_Raw!A:A,Customers_Raw!E:E)</f>
        <v>Consumer</v>
      </c>
      <c r="N113">
        <f>IF(COUNTIF($A$2:A113,A113)=1,1,0)</f>
        <v>1</v>
      </c>
    </row>
    <row r="114" spans="1:14">
      <c r="A114" t="s">
        <v>1152</v>
      </c>
      <c r="B114" t="s">
        <v>3439</v>
      </c>
      <c r="C114">
        <v>3</v>
      </c>
      <c r="D114" s="18">
        <v>33326.86</v>
      </c>
      <c r="E114" s="18">
        <f>_xlfn.XLOOKUP(Order_Items_Raw!B1457,Products_Raw!A:A,Products_Raw!D:D)</f>
        <v>5412.91</v>
      </c>
      <c r="F114" s="18">
        <f t="shared" si="1"/>
        <v>17088.13</v>
      </c>
      <c r="G114" s="18" t="str">
        <f>PROPER(TRIM(CLEAN(_xlfn.XLOOKUP(Order_Items_Raw!A1457,Orders_Raw!A:A,Orders_Raw!E:E))))</f>
        <v>Website</v>
      </c>
      <c r="H114" s="18" t="str">
        <f>_xlfn.XLOOKUP(B114,Products_Raw!A:A,Products_Raw!C:C)</f>
        <v>Electronics</v>
      </c>
      <c r="I114" t="str">
        <f>_xlfn.XLOOKUP(_xlfn.XLOOKUP(A114,Orders_Raw!A:A,Orders_Raw!B:B),Customers_Raw!A:A,Customers_Raw!E:E)</f>
        <v>Corporate</v>
      </c>
      <c r="J114" s="19">
        <f>_xlfn.XLOOKUP(Order_Items_Raw!A1457,Orders_Raw!A:A,Orders_Raw!C:C)</f>
        <v>45661</v>
      </c>
      <c r="K114" t="s">
        <v>3435</v>
      </c>
      <c r="L114" s="19" t="str">
        <f>_xlfn.XLOOKUP(A114,Orders_Raw!A:A,Orders_Raw!D:D)</f>
        <v>Delivered</v>
      </c>
      <c r="M114" s="19" t="str">
        <f>_xlfn.XLOOKUP(_xlfn.XLOOKUP(A114,Orders_Raw!A:A,Orders_Raw!B:B),Customers_Raw!A:A,Customers_Raw!E:E)</f>
        <v>Corporate</v>
      </c>
      <c r="N114">
        <f>IF(COUNTIF($A$2:A114,A114)=1,1,0)</f>
        <v>1</v>
      </c>
    </row>
    <row r="115" spans="1:14">
      <c r="A115" t="s">
        <v>1241</v>
      </c>
      <c r="B115" t="s">
        <v>3439</v>
      </c>
      <c r="C115">
        <v>3</v>
      </c>
      <c r="D115" s="18">
        <v>41272.55</v>
      </c>
      <c r="E115" s="18">
        <f>_xlfn.XLOOKUP(Order_Items_Raw!B1460,Products_Raw!A:A,Products_Raw!D:D)</f>
        <v>5412.91</v>
      </c>
      <c r="F115" s="18">
        <f t="shared" si="1"/>
        <v>25033.82</v>
      </c>
      <c r="G115" s="18" t="str">
        <f>PROPER(TRIM(CLEAN(_xlfn.XLOOKUP(Order_Items_Raw!A1460,Orders_Raw!A:A,Orders_Raw!E:E))))</f>
        <v>Marketplace</v>
      </c>
      <c r="H115" s="18" t="str">
        <f>_xlfn.XLOOKUP(B115,Products_Raw!A:A,Products_Raw!C:C)</f>
        <v>Electronics</v>
      </c>
      <c r="I115" t="str">
        <f>_xlfn.XLOOKUP(_xlfn.XLOOKUP(A115,Orders_Raw!A:A,Orders_Raw!B:B),Customers_Raw!A:A,Customers_Raw!E:E)</f>
        <v>Consumer</v>
      </c>
      <c r="J115" s="19">
        <f>_xlfn.XLOOKUP(Order_Items_Raw!A1460,Orders_Raw!A:A,Orders_Raw!C:C)</f>
        <v>45679</v>
      </c>
      <c r="K115" t="s">
        <v>3435</v>
      </c>
      <c r="L115" s="19" t="str">
        <f>_xlfn.XLOOKUP(A115,Orders_Raw!A:A,Orders_Raw!D:D)</f>
        <v>Delivered</v>
      </c>
      <c r="M115" s="19" t="str">
        <f>_xlfn.XLOOKUP(_xlfn.XLOOKUP(A115,Orders_Raw!A:A,Orders_Raw!B:B),Customers_Raw!A:A,Customers_Raw!E:E)</f>
        <v>Consumer</v>
      </c>
      <c r="N115">
        <f>IF(COUNTIF($A$2:A115,A115)=1,1,0)</f>
        <v>0</v>
      </c>
    </row>
    <row r="116" spans="1:14">
      <c r="A116" t="s">
        <v>1506</v>
      </c>
      <c r="B116" t="s">
        <v>3439</v>
      </c>
      <c r="C116">
        <v>4</v>
      </c>
      <c r="D116" s="18">
        <v>57968.78</v>
      </c>
      <c r="E116" s="18">
        <f>_xlfn.XLOOKUP(Order_Items_Raw!B1465,Products_Raw!A:A,Products_Raw!D:D)</f>
        <v>11939.07</v>
      </c>
      <c r="F116" s="18">
        <f t="shared" si="1"/>
        <v>10212.5</v>
      </c>
      <c r="G116" s="18" t="str">
        <f>PROPER(TRIM(CLEAN(_xlfn.XLOOKUP(Order_Items_Raw!A1465,Orders_Raw!A:A,Orders_Raw!E:E))))</f>
        <v>Website</v>
      </c>
      <c r="H116" s="18" t="str">
        <f>_xlfn.XLOOKUP(B116,Products_Raw!A:A,Products_Raw!C:C)</f>
        <v>Electronics</v>
      </c>
      <c r="I116" t="str">
        <f>_xlfn.XLOOKUP(_xlfn.XLOOKUP(A116,Orders_Raw!A:A,Orders_Raw!B:B),Customers_Raw!A:A,Customers_Raw!E:E)</f>
        <v>Consumer</v>
      </c>
      <c r="J116" s="19">
        <f>_xlfn.XLOOKUP(Order_Items_Raw!A1465,Orders_Raw!A:A,Orders_Raw!C:C)</f>
        <v>45660</v>
      </c>
      <c r="K116" t="s">
        <v>3435</v>
      </c>
      <c r="L116" s="19" t="str">
        <f>_xlfn.XLOOKUP(A116,Orders_Raw!A:A,Orders_Raw!D:D)</f>
        <v>Delivered</v>
      </c>
      <c r="M116" s="19" t="str">
        <f>_xlfn.XLOOKUP(_xlfn.XLOOKUP(A116,Orders_Raw!A:A,Orders_Raw!B:B),Customers_Raw!A:A,Customers_Raw!E:E)</f>
        <v>Consumer</v>
      </c>
      <c r="N116">
        <f>IF(COUNTIF($A$2:A116,A116)=1,1,0)</f>
        <v>0</v>
      </c>
    </row>
    <row r="117" spans="1:14">
      <c r="A117" t="s">
        <v>2190</v>
      </c>
      <c r="B117" t="s">
        <v>3439</v>
      </c>
      <c r="C117">
        <v>3</v>
      </c>
      <c r="D117" s="18">
        <v>43345.47</v>
      </c>
      <c r="E117" s="18">
        <f>_xlfn.XLOOKUP(Order_Items_Raw!B1481,Products_Raw!A:A,Products_Raw!D:D)</f>
        <v>7341.5</v>
      </c>
      <c r="F117" s="18">
        <f t="shared" si="1"/>
        <v>21320.97</v>
      </c>
      <c r="G117" s="18" t="str">
        <f>PROPER(TRIM(CLEAN(_xlfn.XLOOKUP(Order_Items_Raw!A1481,Orders_Raw!A:A,Orders_Raw!E:E))))</f>
        <v>Website</v>
      </c>
      <c r="H117" s="18" t="str">
        <f>_xlfn.XLOOKUP(B117,Products_Raw!A:A,Products_Raw!C:C)</f>
        <v>Electronics</v>
      </c>
      <c r="I117" t="str">
        <f>_xlfn.XLOOKUP(_xlfn.XLOOKUP(A117,Orders_Raw!A:A,Orders_Raw!B:B),Customers_Raw!A:A,Customers_Raw!E:E)</f>
        <v>Consumer</v>
      </c>
      <c r="J117" s="19">
        <f>_xlfn.XLOOKUP(Order_Items_Raw!A1481,Orders_Raw!A:A,Orders_Raw!C:C)</f>
        <v>45667</v>
      </c>
      <c r="K117" t="s">
        <v>3435</v>
      </c>
      <c r="L117" s="19" t="str">
        <f>_xlfn.XLOOKUP(A117,Orders_Raw!A:A,Orders_Raw!D:D)</f>
        <v>Delivered</v>
      </c>
      <c r="M117" s="19" t="str">
        <f>_xlfn.XLOOKUP(_xlfn.XLOOKUP(A117,Orders_Raw!A:A,Orders_Raw!B:B),Customers_Raw!A:A,Customers_Raw!E:E)</f>
        <v>Consumer</v>
      </c>
      <c r="N117">
        <f>IF(COUNTIF($A$2:A117,A117)=1,1,0)</f>
        <v>1</v>
      </c>
    </row>
    <row r="118" spans="1:14">
      <c r="A118" t="s">
        <v>2698</v>
      </c>
      <c r="B118" t="s">
        <v>3439</v>
      </c>
      <c r="C118">
        <v>3</v>
      </c>
      <c r="D118" s="18">
        <v>33140.86</v>
      </c>
      <c r="E118" s="18">
        <f>_xlfn.XLOOKUP(Order_Items_Raw!B1490,Products_Raw!A:A,Products_Raw!D:D)</f>
        <v>516.61</v>
      </c>
      <c r="F118" s="18">
        <f t="shared" si="1"/>
        <v>31591.03</v>
      </c>
      <c r="G118" s="18" t="str">
        <f>PROPER(TRIM(CLEAN(_xlfn.XLOOKUP(Order_Items_Raw!A1490,Orders_Raw!A:A,Orders_Raw!E:E))))</f>
        <v>Website</v>
      </c>
      <c r="H118" s="18" t="str">
        <f>_xlfn.XLOOKUP(B118,Products_Raw!A:A,Products_Raw!C:C)</f>
        <v>Electronics</v>
      </c>
      <c r="I118" t="str">
        <f>_xlfn.XLOOKUP(_xlfn.XLOOKUP(A118,Orders_Raw!A:A,Orders_Raw!B:B),Customers_Raw!A:A,Customers_Raw!E:E)</f>
        <v>Consumer</v>
      </c>
      <c r="J118" s="19">
        <f>_xlfn.XLOOKUP(Order_Items_Raw!A1490,Orders_Raw!A:A,Orders_Raw!C:C)</f>
        <v>45681</v>
      </c>
      <c r="K118" t="s">
        <v>3435</v>
      </c>
      <c r="L118" s="19" t="str">
        <f>_xlfn.XLOOKUP(A118,Orders_Raw!A:A,Orders_Raw!D:D)</f>
        <v>Delivered</v>
      </c>
      <c r="M118" s="19" t="str">
        <f>_xlfn.XLOOKUP(_xlfn.XLOOKUP(A118,Orders_Raw!A:A,Orders_Raw!B:B),Customers_Raw!A:A,Customers_Raw!E:E)</f>
        <v>Consumer</v>
      </c>
      <c r="N118">
        <f>IF(COUNTIF($A$2:A118,A118)=1,1,0)</f>
        <v>1</v>
      </c>
    </row>
    <row r="119" spans="1:14">
      <c r="A119" t="s">
        <v>2758</v>
      </c>
      <c r="B119" t="s">
        <v>3439</v>
      </c>
      <c r="C119">
        <v>3</v>
      </c>
      <c r="D119" s="18">
        <v>33931.97</v>
      </c>
      <c r="E119" s="18">
        <f>_xlfn.XLOOKUP(Order_Items_Raw!B1492,Products_Raw!A:A,Products_Raw!D:D)</f>
        <v>11653.29</v>
      </c>
      <c r="F119" s="18">
        <f t="shared" si="1"/>
        <v>-1027.9</v>
      </c>
      <c r="G119" s="18" t="str">
        <f>PROPER(TRIM(CLEAN(_xlfn.XLOOKUP(Order_Items_Raw!A1492,Orders_Raw!A:A,Orders_Raw!E:E))))</f>
        <v>Website</v>
      </c>
      <c r="H119" s="18" t="str">
        <f>_xlfn.XLOOKUP(B119,Products_Raw!A:A,Products_Raw!C:C)</f>
        <v>Electronics</v>
      </c>
      <c r="I119" t="str">
        <f>_xlfn.XLOOKUP(_xlfn.XLOOKUP(A119,Orders_Raw!A:A,Orders_Raw!B:B),Customers_Raw!A:A,Customers_Raw!E:E)</f>
        <v>Small Business</v>
      </c>
      <c r="J119" s="19">
        <f>_xlfn.XLOOKUP(Order_Items_Raw!A1492,Orders_Raw!A:A,Orders_Raw!C:C)</f>
        <v>45678</v>
      </c>
      <c r="K119" t="s">
        <v>3435</v>
      </c>
      <c r="L119" s="19" t="str">
        <f>_xlfn.XLOOKUP(A119,Orders_Raw!A:A,Orders_Raw!D:D)</f>
        <v>Delivered</v>
      </c>
      <c r="M119" s="19" t="str">
        <f>_xlfn.XLOOKUP(_xlfn.XLOOKUP(A119,Orders_Raw!A:A,Orders_Raw!B:B),Customers_Raw!A:A,Customers_Raw!E:E)</f>
        <v>Small Business</v>
      </c>
      <c r="N119">
        <f>IF(COUNTIF($A$2:A119,A119)=1,1,0)</f>
        <v>0</v>
      </c>
    </row>
    <row r="120" spans="1:14">
      <c r="A120" t="s">
        <v>903</v>
      </c>
      <c r="B120" t="s">
        <v>3440</v>
      </c>
      <c r="C120">
        <v>2</v>
      </c>
      <c r="D120" s="18">
        <v>22142.5</v>
      </c>
      <c r="E120" s="18">
        <f>_xlfn.XLOOKUP(Order_Items_Raw!B1503,Products_Raw!A:A,Products_Raw!D:D)</f>
        <v>9316.44</v>
      </c>
      <c r="F120" s="18">
        <f t="shared" si="1"/>
        <v>3509.62</v>
      </c>
      <c r="G120" s="18" t="str">
        <f>PROPER(TRIM(CLEAN(_xlfn.XLOOKUP(Order_Items_Raw!A1503,Orders_Raw!A:A,Orders_Raw!E:E))))</f>
        <v>Marketplace</v>
      </c>
      <c r="H120" s="18" t="str">
        <f>_xlfn.XLOOKUP(B120,Products_Raw!A:A,Products_Raw!C:C)</f>
        <v>Electronics</v>
      </c>
      <c r="I120" t="str">
        <f>_xlfn.XLOOKUP(_xlfn.XLOOKUP(A120,Orders_Raw!A:A,Orders_Raw!B:B),Customers_Raw!A:A,Customers_Raw!E:E)</f>
        <v>Corporate</v>
      </c>
      <c r="J120" s="19">
        <f>_xlfn.XLOOKUP(Order_Items_Raw!A1503,Orders_Raw!A:A,Orders_Raw!C:C)</f>
        <v>45675</v>
      </c>
      <c r="K120" t="s">
        <v>3435</v>
      </c>
      <c r="L120" s="19" t="str">
        <f>_xlfn.XLOOKUP(A120,Orders_Raw!A:A,Orders_Raw!D:D)</f>
        <v>Delivered</v>
      </c>
      <c r="M120" s="19" t="str">
        <f>_xlfn.XLOOKUP(_xlfn.XLOOKUP(A120,Orders_Raw!A:A,Orders_Raw!B:B),Customers_Raw!A:A,Customers_Raw!E:E)</f>
        <v>Corporate</v>
      </c>
      <c r="N120">
        <f>IF(COUNTIF($A$2:A120,A120)=1,1,0)</f>
        <v>1</v>
      </c>
    </row>
    <row r="121" spans="1:14">
      <c r="A121" t="s">
        <v>1556</v>
      </c>
      <c r="B121" t="s">
        <v>3440</v>
      </c>
      <c r="C121">
        <v>2</v>
      </c>
      <c r="D121" s="18">
        <v>19519.07</v>
      </c>
      <c r="E121" s="18">
        <f>_xlfn.XLOOKUP(Order_Items_Raw!B1515,Products_Raw!A:A,Products_Raw!D:D)</f>
        <v>6457.25</v>
      </c>
      <c r="F121" s="18">
        <f t="shared" si="1"/>
        <v>6604.57</v>
      </c>
      <c r="G121" s="18" t="str">
        <f>PROPER(TRIM(CLEAN(_xlfn.XLOOKUP(Order_Items_Raw!A1515,Orders_Raw!A:A,Orders_Raw!E:E))))</f>
        <v>Marketplace</v>
      </c>
      <c r="H121" s="18" t="str">
        <f>_xlfn.XLOOKUP(B121,Products_Raw!A:A,Products_Raw!C:C)</f>
        <v>Electronics</v>
      </c>
      <c r="I121" t="str">
        <f>_xlfn.XLOOKUP(_xlfn.XLOOKUP(A121,Orders_Raw!A:A,Orders_Raw!B:B),Customers_Raw!A:A,Customers_Raw!E:E)</f>
        <v>Consumer</v>
      </c>
      <c r="J121" s="19">
        <f>_xlfn.XLOOKUP(Order_Items_Raw!A1515,Orders_Raw!A:A,Orders_Raw!C:C)</f>
        <v>45672</v>
      </c>
      <c r="K121" t="s">
        <v>3435</v>
      </c>
      <c r="L121" s="19" t="str">
        <f>_xlfn.XLOOKUP(A121,Orders_Raw!A:A,Orders_Raw!D:D)</f>
        <v>Delivered</v>
      </c>
      <c r="M121" s="19" t="str">
        <f>_xlfn.XLOOKUP(_xlfn.XLOOKUP(A121,Orders_Raw!A:A,Orders_Raw!B:B),Customers_Raw!A:A,Customers_Raw!E:E)</f>
        <v>Consumer</v>
      </c>
      <c r="N121">
        <f>IF(COUNTIF($A$2:A121,A121)=1,1,0)</f>
        <v>1</v>
      </c>
    </row>
    <row r="122" spans="1:14">
      <c r="A122" t="s">
        <v>1587</v>
      </c>
      <c r="B122" t="s">
        <v>3440</v>
      </c>
      <c r="C122">
        <v>3</v>
      </c>
      <c r="D122" s="18">
        <v>33386.36</v>
      </c>
      <c r="E122" s="18">
        <f>_xlfn.XLOOKUP(Order_Items_Raw!B1517,Products_Raw!A:A,Products_Raw!D:D)</f>
        <v>2144.79</v>
      </c>
      <c r="F122" s="18">
        <f t="shared" si="1"/>
        <v>26951.99</v>
      </c>
      <c r="G122" s="18" t="str">
        <f>PROPER(TRIM(CLEAN(_xlfn.XLOOKUP(Order_Items_Raw!A1517,Orders_Raw!A:A,Orders_Raw!E:E))))</f>
        <v>Website</v>
      </c>
      <c r="H122" s="18" t="str">
        <f>_xlfn.XLOOKUP(B122,Products_Raw!A:A,Products_Raw!C:C)</f>
        <v>Electronics</v>
      </c>
      <c r="I122" t="str">
        <f>_xlfn.XLOOKUP(_xlfn.XLOOKUP(A122,Orders_Raw!A:A,Orders_Raw!B:B),Customers_Raw!A:A,Customers_Raw!E:E)</f>
        <v>Corporate</v>
      </c>
      <c r="J122" s="19">
        <f>_xlfn.XLOOKUP(Order_Items_Raw!A1517,Orders_Raw!A:A,Orders_Raw!C:C)</f>
        <v>45664</v>
      </c>
      <c r="K122" t="s">
        <v>3435</v>
      </c>
      <c r="L122" s="19" t="str">
        <f>_xlfn.XLOOKUP(A122,Orders_Raw!A:A,Orders_Raw!D:D)</f>
        <v>Shipped</v>
      </c>
      <c r="M122" s="19" t="str">
        <f>_xlfn.XLOOKUP(_xlfn.XLOOKUP(A122,Orders_Raw!A:A,Orders_Raw!B:B),Customers_Raw!A:A,Customers_Raw!E:E)</f>
        <v>Corporate</v>
      </c>
      <c r="N122">
        <f>IF(COUNTIF($A$2:A122,A122)=1,1,0)</f>
        <v>1</v>
      </c>
    </row>
    <row r="123" spans="1:14">
      <c r="A123" t="s">
        <v>1926</v>
      </c>
      <c r="B123" t="s">
        <v>3440</v>
      </c>
      <c r="C123">
        <v>4</v>
      </c>
      <c r="D123" s="18">
        <v>46372.09</v>
      </c>
      <c r="E123" s="18">
        <f>_xlfn.XLOOKUP(Order_Items_Raw!B1523,Products_Raw!A:A,Products_Raw!D:D)</f>
        <v>3075.85</v>
      </c>
      <c r="F123" s="18">
        <f t="shared" si="1"/>
        <v>34068.69</v>
      </c>
      <c r="G123" s="18" t="str">
        <f>PROPER(TRIM(CLEAN(_xlfn.XLOOKUP(Order_Items_Raw!A1523,Orders_Raw!A:A,Orders_Raw!E:E))))</f>
        <v>Mobile App</v>
      </c>
      <c r="H123" s="18" t="str">
        <f>_xlfn.XLOOKUP(B123,Products_Raw!A:A,Products_Raw!C:C)</f>
        <v>Electronics</v>
      </c>
      <c r="I123" t="str">
        <f>_xlfn.XLOOKUP(_xlfn.XLOOKUP(A123,Orders_Raw!A:A,Orders_Raw!B:B),Customers_Raw!A:A,Customers_Raw!E:E)</f>
        <v>Consumer</v>
      </c>
      <c r="J123" s="19">
        <f>_xlfn.XLOOKUP(Order_Items_Raw!A1523,Orders_Raw!A:A,Orders_Raw!C:C)</f>
        <v>45679</v>
      </c>
      <c r="K123" t="s">
        <v>3435</v>
      </c>
      <c r="L123" s="19" t="str">
        <f>_xlfn.XLOOKUP(A123,Orders_Raw!A:A,Orders_Raw!D:D)</f>
        <v>Delivered</v>
      </c>
      <c r="M123" s="19" t="str">
        <f>_xlfn.XLOOKUP(_xlfn.XLOOKUP(A123,Orders_Raw!A:A,Orders_Raw!B:B),Customers_Raw!A:A,Customers_Raw!E:E)</f>
        <v>Consumer</v>
      </c>
      <c r="N123">
        <f>IF(COUNTIF($A$2:A123,A123)=1,1,0)</f>
        <v>1</v>
      </c>
    </row>
    <row r="124" spans="1:14">
      <c r="A124" t="s">
        <v>2925</v>
      </c>
      <c r="B124" t="s">
        <v>3440</v>
      </c>
      <c r="C124">
        <v>3</v>
      </c>
      <c r="D124" s="18">
        <v>31588.61</v>
      </c>
      <c r="E124" s="18">
        <f>_xlfn.XLOOKUP(Order_Items_Raw!B1532,Products_Raw!A:A,Products_Raw!D:D)</f>
        <v>10086.81</v>
      </c>
      <c r="F124" s="18">
        <f t="shared" si="1"/>
        <v>1328.18</v>
      </c>
      <c r="G124" s="18" t="str">
        <f>PROPER(TRIM(CLEAN(_xlfn.XLOOKUP(Order_Items_Raw!A1532,Orders_Raw!A:A,Orders_Raw!E:E))))</f>
        <v>Website</v>
      </c>
      <c r="H124" s="18" t="str">
        <f>_xlfn.XLOOKUP(B124,Products_Raw!A:A,Products_Raw!C:C)</f>
        <v>Electronics</v>
      </c>
      <c r="I124" t="str">
        <f>_xlfn.XLOOKUP(_xlfn.XLOOKUP(A124,Orders_Raw!A:A,Orders_Raw!B:B),Customers_Raw!A:A,Customers_Raw!E:E)</f>
        <v>Corporate</v>
      </c>
      <c r="J124" s="19">
        <f>_xlfn.XLOOKUP(Order_Items_Raw!A1532,Orders_Raw!A:A,Orders_Raw!C:C)</f>
        <v>45679</v>
      </c>
      <c r="K124" t="s">
        <v>3435</v>
      </c>
      <c r="L124" s="19" t="str">
        <f>_xlfn.XLOOKUP(A124,Orders_Raw!A:A,Orders_Raw!D:D)</f>
        <v>Delivered</v>
      </c>
      <c r="M124" s="19" t="str">
        <f>_xlfn.XLOOKUP(_xlfn.XLOOKUP(A124,Orders_Raw!A:A,Orders_Raw!B:B),Customers_Raw!A:A,Customers_Raw!E:E)</f>
        <v>Corporate</v>
      </c>
      <c r="N124">
        <f>IF(COUNTIF($A$2:A124,A124)=1,1,0)</f>
        <v>1</v>
      </c>
    </row>
    <row r="125" spans="1:14">
      <c r="A125" t="s">
        <v>1977</v>
      </c>
      <c r="B125" t="s">
        <v>3441</v>
      </c>
      <c r="C125">
        <v>3</v>
      </c>
      <c r="D125" s="18">
        <v>4765.13</v>
      </c>
      <c r="E125" s="18">
        <f>_xlfn.XLOOKUP(Order_Items_Raw!B1557,Products_Raw!A:A,Products_Raw!D:D)</f>
        <v>4740.6</v>
      </c>
      <c r="F125" s="18">
        <f t="shared" si="1"/>
        <v>-9456.67</v>
      </c>
      <c r="G125" s="18" t="str">
        <f>PROPER(TRIM(CLEAN(_xlfn.XLOOKUP(Order_Items_Raw!A1557,Orders_Raw!A:A,Orders_Raw!E:E))))</f>
        <v>Mobile App</v>
      </c>
      <c r="H125" s="18" t="str">
        <f>_xlfn.XLOOKUP(B125,Products_Raw!A:A,Products_Raw!C:C)</f>
        <v>Beauty</v>
      </c>
      <c r="I125" t="str">
        <f>_xlfn.XLOOKUP(_xlfn.XLOOKUP(A125,Orders_Raw!A:A,Orders_Raw!B:B),Customers_Raw!A:A,Customers_Raw!E:E)</f>
        <v>Consumer</v>
      </c>
      <c r="J125" s="19">
        <f>_xlfn.XLOOKUP(Order_Items_Raw!A1557,Orders_Raw!A:A,Orders_Raw!C:C)</f>
        <v>45848</v>
      </c>
      <c r="K125" t="s">
        <v>3442</v>
      </c>
      <c r="L125" s="19" t="str">
        <f>_xlfn.XLOOKUP(A125,Orders_Raw!A:A,Orders_Raw!D:D)</f>
        <v>Delivered</v>
      </c>
      <c r="M125" s="19" t="str">
        <f>_xlfn.XLOOKUP(_xlfn.XLOOKUP(A125,Orders_Raw!A:A,Orders_Raw!B:B),Customers_Raw!A:A,Customers_Raw!E:E)</f>
        <v>Consumer</v>
      </c>
      <c r="N125">
        <f>IF(COUNTIF($A$2:A125,A125)=1,1,0)</f>
        <v>0</v>
      </c>
    </row>
    <row r="126" spans="1:14">
      <c r="A126" t="s">
        <v>2081</v>
      </c>
      <c r="B126" t="s">
        <v>3441</v>
      </c>
      <c r="C126">
        <v>1</v>
      </c>
      <c r="D126" s="18">
        <v>1818.7</v>
      </c>
      <c r="E126" s="18">
        <f>_xlfn.XLOOKUP(Order_Items_Raw!B1559,Products_Raw!A:A,Products_Raw!D:D)</f>
        <v>4740.6</v>
      </c>
      <c r="F126" s="18">
        <f t="shared" si="1"/>
        <v>-2921.9</v>
      </c>
      <c r="G126" s="18" t="str">
        <f>PROPER(TRIM(CLEAN(_xlfn.XLOOKUP(Order_Items_Raw!A1559,Orders_Raw!A:A,Orders_Raw!E:E))))</f>
        <v>Website</v>
      </c>
      <c r="H126" s="18" t="str">
        <f>_xlfn.XLOOKUP(B126,Products_Raw!A:A,Products_Raw!C:C)</f>
        <v>Beauty</v>
      </c>
      <c r="I126" t="str">
        <f>_xlfn.XLOOKUP(_xlfn.XLOOKUP(A126,Orders_Raw!A:A,Orders_Raw!B:B),Customers_Raw!A:A,Customers_Raw!E:E)</f>
        <v>Small Business</v>
      </c>
      <c r="J126" s="19">
        <f>_xlfn.XLOOKUP(Order_Items_Raw!A1559,Orders_Raw!A:A,Orders_Raw!C:C)</f>
        <v>45840</v>
      </c>
      <c r="K126" t="s">
        <v>3442</v>
      </c>
      <c r="L126" s="19" t="str">
        <f>_xlfn.XLOOKUP(A126,Orders_Raw!A:A,Orders_Raw!D:D)</f>
        <v>Delivered</v>
      </c>
      <c r="M126" s="19" t="str">
        <f>_xlfn.XLOOKUP(_xlfn.XLOOKUP(A126,Orders_Raw!A:A,Orders_Raw!B:B),Customers_Raw!A:A,Customers_Raw!E:E)</f>
        <v>Small Business</v>
      </c>
      <c r="N126">
        <f>IF(COUNTIF($A$2:A126,A126)=1,1,0)</f>
        <v>0</v>
      </c>
    </row>
    <row r="127" spans="1:14">
      <c r="A127" t="s">
        <v>2514</v>
      </c>
      <c r="B127" t="s">
        <v>3441</v>
      </c>
      <c r="C127">
        <v>1</v>
      </c>
      <c r="D127" s="18">
        <v>1989.01</v>
      </c>
      <c r="E127" s="18">
        <f>_xlfn.XLOOKUP(Order_Items_Raw!B1566,Products_Raw!A:A,Products_Raw!D:D)</f>
        <v>10244.32</v>
      </c>
      <c r="F127" s="18">
        <f t="shared" si="1"/>
        <v>-8255.31</v>
      </c>
      <c r="G127" s="18" t="str">
        <f>PROPER(TRIM(CLEAN(_xlfn.XLOOKUP(Order_Items_Raw!A1566,Orders_Raw!A:A,Orders_Raw!E:E))))</f>
        <v>Mobile App</v>
      </c>
      <c r="H127" s="18" t="str">
        <f>_xlfn.XLOOKUP(B127,Products_Raw!A:A,Products_Raw!C:C)</f>
        <v>Beauty</v>
      </c>
      <c r="I127" t="str">
        <f>_xlfn.XLOOKUP(_xlfn.XLOOKUP(A127,Orders_Raw!A:A,Orders_Raw!B:B),Customers_Raw!A:A,Customers_Raw!E:E)</f>
        <v>Consumer</v>
      </c>
      <c r="J127" s="19">
        <f>_xlfn.XLOOKUP(Order_Items_Raw!A1566,Orders_Raw!A:A,Orders_Raw!C:C)</f>
        <v>45869</v>
      </c>
      <c r="K127" t="s">
        <v>3442</v>
      </c>
      <c r="L127" s="19" t="str">
        <f>_xlfn.XLOOKUP(A127,Orders_Raw!A:A,Orders_Raw!D:D)</f>
        <v>Delivered</v>
      </c>
      <c r="M127" s="19" t="str">
        <f>_xlfn.XLOOKUP(_xlfn.XLOOKUP(A127,Orders_Raw!A:A,Orders_Raw!B:B),Customers_Raw!A:A,Customers_Raw!E:E)</f>
        <v>Consumer</v>
      </c>
      <c r="N127">
        <f>IF(COUNTIF($A$2:A127,A127)=1,1,0)</f>
        <v>1</v>
      </c>
    </row>
    <row r="128" spans="1:14">
      <c r="A128" t="s">
        <v>2515</v>
      </c>
      <c r="B128" t="s">
        <v>3441</v>
      </c>
      <c r="C128">
        <v>1</v>
      </c>
      <c r="D128" s="18">
        <v>2210</v>
      </c>
      <c r="E128" s="18">
        <f>_xlfn.XLOOKUP(Order_Items_Raw!B1567,Products_Raw!A:A,Products_Raw!D:D)</f>
        <v>10244.32</v>
      </c>
      <c r="F128" s="18">
        <f t="shared" si="1"/>
        <v>-8034.32</v>
      </c>
      <c r="G128" s="18" t="str">
        <f>PROPER(TRIM(CLEAN(_xlfn.XLOOKUP(Order_Items_Raw!A1567,Orders_Raw!A:A,Orders_Raw!E:E))))</f>
        <v>Mobile App</v>
      </c>
      <c r="H128" s="18" t="str">
        <f>_xlfn.XLOOKUP(B128,Products_Raw!A:A,Products_Raw!C:C)</f>
        <v>Beauty</v>
      </c>
      <c r="I128" t="str">
        <f>_xlfn.XLOOKUP(_xlfn.XLOOKUP(A128,Orders_Raw!A:A,Orders_Raw!B:B),Customers_Raw!A:A,Customers_Raw!E:E)</f>
        <v>Consumer</v>
      </c>
      <c r="J128" s="19">
        <f>_xlfn.XLOOKUP(Order_Items_Raw!A1567,Orders_Raw!A:A,Orders_Raw!C:C)</f>
        <v>45839</v>
      </c>
      <c r="K128" t="s">
        <v>3442</v>
      </c>
      <c r="L128" s="19" t="str">
        <f>_xlfn.XLOOKUP(A128,Orders_Raw!A:A,Orders_Raw!D:D)</f>
        <v>Cancelled</v>
      </c>
      <c r="M128" s="19" t="str">
        <f>_xlfn.XLOOKUP(_xlfn.XLOOKUP(A128,Orders_Raw!A:A,Orders_Raw!B:B),Customers_Raw!A:A,Customers_Raw!E:E)</f>
        <v>Consumer</v>
      </c>
      <c r="N128">
        <f>IF(COUNTIF($A$2:A128,A128)=1,1,0)</f>
        <v>0</v>
      </c>
    </row>
    <row r="129" spans="1:14">
      <c r="A129" t="s">
        <v>2658</v>
      </c>
      <c r="B129" t="s">
        <v>3441</v>
      </c>
      <c r="C129">
        <v>1</v>
      </c>
      <c r="D129" s="18">
        <v>2138.24</v>
      </c>
      <c r="E129" s="18">
        <f>_xlfn.XLOOKUP(Order_Items_Raw!B1568,Products_Raw!A:A,Products_Raw!D:D)</f>
        <v>10244.32</v>
      </c>
      <c r="F129" s="18">
        <f t="shared" si="1"/>
        <v>-8106.08</v>
      </c>
      <c r="G129" s="18" t="str">
        <f>PROPER(TRIM(CLEAN(_xlfn.XLOOKUP(Order_Items_Raw!A1568,Orders_Raw!A:A,Orders_Raw!E:E))))</f>
        <v>Marketplace</v>
      </c>
      <c r="H129" s="18" t="str">
        <f>_xlfn.XLOOKUP(B129,Products_Raw!A:A,Products_Raw!C:C)</f>
        <v>Beauty</v>
      </c>
      <c r="I129" t="str">
        <f>_xlfn.XLOOKUP(_xlfn.XLOOKUP(A129,Orders_Raw!A:A,Orders_Raw!B:B),Customers_Raw!A:A,Customers_Raw!E:E)</f>
        <v>Consumer</v>
      </c>
      <c r="J129" s="19">
        <f>_xlfn.XLOOKUP(Order_Items_Raw!A1568,Orders_Raw!A:A,Orders_Raw!C:C)</f>
        <v>45848</v>
      </c>
      <c r="K129" t="s">
        <v>3442</v>
      </c>
      <c r="L129" s="19" t="str">
        <f>_xlfn.XLOOKUP(A129,Orders_Raw!A:A,Orders_Raw!D:D)</f>
        <v>Cancelled</v>
      </c>
      <c r="M129" s="19" t="str">
        <f>_xlfn.XLOOKUP(_xlfn.XLOOKUP(A129,Orders_Raw!A:A,Orders_Raw!B:B),Customers_Raw!A:A,Customers_Raw!E:E)</f>
        <v>Consumer</v>
      </c>
      <c r="N129">
        <f>IF(COUNTIF($A$2:A129,A129)=1,1,0)</f>
        <v>1</v>
      </c>
    </row>
    <row r="130" spans="1:14">
      <c r="A130" t="s">
        <v>2758</v>
      </c>
      <c r="B130" t="s">
        <v>3441</v>
      </c>
      <c r="C130">
        <v>1</v>
      </c>
      <c r="D130" s="18">
        <v>1857.54</v>
      </c>
      <c r="E130" s="18">
        <f>_xlfn.XLOOKUP(Order_Items_Raw!B1570,Products_Raw!A:A,Products_Raw!D:D)</f>
        <v>4936.19</v>
      </c>
      <c r="F130" s="18">
        <f t="shared" ref="F130:F193" si="2">D130-(C130*E130)</f>
        <v>-3078.65</v>
      </c>
      <c r="G130" s="18" t="str">
        <f>PROPER(TRIM(CLEAN(_xlfn.XLOOKUP(Order_Items_Raw!A1570,Orders_Raw!A:A,Orders_Raw!E:E))))</f>
        <v>Website</v>
      </c>
      <c r="H130" s="18" t="str">
        <f>_xlfn.XLOOKUP(B130,Products_Raw!A:A,Products_Raw!C:C)</f>
        <v>Beauty</v>
      </c>
      <c r="I130" t="str">
        <f>_xlfn.XLOOKUP(_xlfn.XLOOKUP(A130,Orders_Raw!A:A,Orders_Raw!B:B),Customers_Raw!A:A,Customers_Raw!E:E)</f>
        <v>Small Business</v>
      </c>
      <c r="J130" s="19">
        <f>_xlfn.XLOOKUP(Order_Items_Raw!A1570,Orders_Raw!A:A,Orders_Raw!C:C)</f>
        <v>45868</v>
      </c>
      <c r="K130" t="s">
        <v>3442</v>
      </c>
      <c r="L130" s="19" t="str">
        <f>_xlfn.XLOOKUP(A130,Orders_Raw!A:A,Orders_Raw!D:D)</f>
        <v>Delivered</v>
      </c>
      <c r="M130" s="19" t="str">
        <f>_xlfn.XLOOKUP(_xlfn.XLOOKUP(A130,Orders_Raw!A:A,Orders_Raw!B:B),Customers_Raw!A:A,Customers_Raw!E:E)</f>
        <v>Small Business</v>
      </c>
      <c r="N130">
        <f>IF(COUNTIF($A$2:A130,A130)=1,1,0)</f>
        <v>0</v>
      </c>
    </row>
    <row r="131" spans="1:14">
      <c r="A131" t="s">
        <v>3224</v>
      </c>
      <c r="B131" t="s">
        <v>3441</v>
      </c>
      <c r="C131">
        <v>1</v>
      </c>
      <c r="D131" s="18">
        <v>2063.09</v>
      </c>
      <c r="E131" s="18">
        <f>_xlfn.XLOOKUP(Order_Items_Raw!B1580,Products_Raw!A:A,Products_Raw!D:D)</f>
        <v>10361.65</v>
      </c>
      <c r="F131" s="18">
        <f t="shared" si="2"/>
        <v>-8298.56</v>
      </c>
      <c r="G131" s="18" t="str">
        <f>PROPER(TRIM(CLEAN(_xlfn.XLOOKUP(Order_Items_Raw!A1580,Orders_Raw!A:A,Orders_Raw!E:E))))</f>
        <v>Mobile App</v>
      </c>
      <c r="H131" s="18" t="str">
        <f>_xlfn.XLOOKUP(B131,Products_Raw!A:A,Products_Raw!C:C)</f>
        <v>Beauty</v>
      </c>
      <c r="I131" t="str">
        <f>_xlfn.XLOOKUP(_xlfn.XLOOKUP(A131,Orders_Raw!A:A,Orders_Raw!B:B),Customers_Raw!A:A,Customers_Raw!E:E)</f>
        <v>Corporate</v>
      </c>
      <c r="J131" s="19">
        <f>_xlfn.XLOOKUP(Order_Items_Raw!A1580,Orders_Raw!A:A,Orders_Raw!C:C)</f>
        <v>45845</v>
      </c>
      <c r="K131" t="s">
        <v>3442</v>
      </c>
      <c r="L131" s="19" t="str">
        <f>_xlfn.XLOOKUP(A131,Orders_Raw!A:A,Orders_Raw!D:D)</f>
        <v>Delivered</v>
      </c>
      <c r="M131" s="19" t="str">
        <f>_xlfn.XLOOKUP(_xlfn.XLOOKUP(A131,Orders_Raw!A:A,Orders_Raw!B:B),Customers_Raw!A:A,Customers_Raw!E:E)</f>
        <v>Corporate</v>
      </c>
      <c r="N131">
        <f>IF(COUNTIF($A$2:A131,A131)=1,1,0)</f>
        <v>0</v>
      </c>
    </row>
    <row r="132" spans="1:14">
      <c r="A132" t="s">
        <v>2190</v>
      </c>
      <c r="B132" t="s">
        <v>3443</v>
      </c>
      <c r="C132">
        <v>3</v>
      </c>
      <c r="D132" s="18">
        <v>38493.23</v>
      </c>
      <c r="E132" s="18">
        <f>_xlfn.XLOOKUP(Order_Items_Raw!B1612,Products_Raw!A:A,Products_Raw!D:D)</f>
        <v>1321.65</v>
      </c>
      <c r="F132" s="18">
        <f t="shared" si="2"/>
        <v>34528.28</v>
      </c>
      <c r="G132" s="18" t="str">
        <f>PROPER(TRIM(CLEAN(_xlfn.XLOOKUP(Order_Items_Raw!A1612,Orders_Raw!A:A,Orders_Raw!E:E))))</f>
        <v>Website</v>
      </c>
      <c r="H132" s="18" t="str">
        <f>_xlfn.XLOOKUP(B132,Products_Raw!A:A,Products_Raw!C:C)</f>
        <v>Home &amp; Kitchen</v>
      </c>
      <c r="I132" t="str">
        <f>_xlfn.XLOOKUP(_xlfn.XLOOKUP(A132,Orders_Raw!A:A,Orders_Raw!B:B),Customers_Raw!A:A,Customers_Raw!E:E)</f>
        <v>Consumer</v>
      </c>
      <c r="J132" s="19">
        <f>_xlfn.XLOOKUP(Order_Items_Raw!A1612,Orders_Raw!A:A,Orders_Raw!C:C)</f>
        <v>45856</v>
      </c>
      <c r="K132" t="s">
        <v>3442</v>
      </c>
      <c r="L132" s="19" t="str">
        <f>_xlfn.XLOOKUP(A132,Orders_Raw!A:A,Orders_Raw!D:D)</f>
        <v>Delivered</v>
      </c>
      <c r="M132" s="19" t="str">
        <f>_xlfn.XLOOKUP(_xlfn.XLOOKUP(A132,Orders_Raw!A:A,Orders_Raw!B:B),Customers_Raw!A:A,Customers_Raw!E:E)</f>
        <v>Consumer</v>
      </c>
      <c r="N132">
        <f>IF(COUNTIF($A$2:A132,A132)=1,1,0)</f>
        <v>0</v>
      </c>
    </row>
    <row r="133" spans="1:14">
      <c r="A133" t="s">
        <v>2208</v>
      </c>
      <c r="B133" t="s">
        <v>3443</v>
      </c>
      <c r="C133">
        <v>2</v>
      </c>
      <c r="D133" s="18">
        <v>33544.56</v>
      </c>
      <c r="E133" s="18">
        <f>_xlfn.XLOOKUP(Order_Items_Raw!B1613,Products_Raw!A:A,Products_Raw!D:D)</f>
        <v>10692.38</v>
      </c>
      <c r="F133" s="18">
        <f t="shared" si="2"/>
        <v>12159.8</v>
      </c>
      <c r="G133" s="18" t="str">
        <f>PROPER(TRIM(CLEAN(_xlfn.XLOOKUP(Order_Items_Raw!A1613,Orders_Raw!A:A,Orders_Raw!E:E))))</f>
        <v>Mobile App</v>
      </c>
      <c r="H133" s="18" t="str">
        <f>_xlfn.XLOOKUP(B133,Products_Raw!A:A,Products_Raw!C:C)</f>
        <v>Home &amp; Kitchen</v>
      </c>
      <c r="I133" t="str">
        <f>_xlfn.XLOOKUP(_xlfn.XLOOKUP(A133,Orders_Raw!A:A,Orders_Raw!B:B),Customers_Raw!A:A,Customers_Raw!E:E)</f>
        <v>Consumer</v>
      </c>
      <c r="J133" s="19">
        <f>_xlfn.XLOOKUP(Order_Items_Raw!A1613,Orders_Raw!A:A,Orders_Raw!C:C)</f>
        <v>45868</v>
      </c>
      <c r="K133" t="s">
        <v>3442</v>
      </c>
      <c r="L133" s="19" t="str">
        <f>_xlfn.XLOOKUP(A133,Orders_Raw!A:A,Orders_Raw!D:D)</f>
        <v>Delivered</v>
      </c>
      <c r="M133" s="19" t="str">
        <f>_xlfn.XLOOKUP(_xlfn.XLOOKUP(A133,Orders_Raw!A:A,Orders_Raw!B:B),Customers_Raw!A:A,Customers_Raw!E:E)</f>
        <v>Consumer</v>
      </c>
      <c r="N133">
        <f>IF(COUNTIF($A$2:A133,A133)=1,1,0)</f>
        <v>1</v>
      </c>
    </row>
    <row r="134" spans="1:14">
      <c r="A134" t="s">
        <v>2551</v>
      </c>
      <c r="B134" t="s">
        <v>3443</v>
      </c>
      <c r="C134">
        <v>1</v>
      </c>
      <c r="D134" s="18">
        <v>16650</v>
      </c>
      <c r="E134" s="18">
        <f>_xlfn.XLOOKUP(Order_Items_Raw!B1618,Products_Raw!A:A,Products_Raw!D:D)</f>
        <v>295.87</v>
      </c>
      <c r="F134" s="18">
        <f t="shared" si="2"/>
        <v>16354.13</v>
      </c>
      <c r="G134" s="18" t="str">
        <f>PROPER(TRIM(CLEAN(_xlfn.XLOOKUP(Order_Items_Raw!A1618,Orders_Raw!A:A,Orders_Raw!E:E))))</f>
        <v>Website</v>
      </c>
      <c r="H134" s="18" t="str">
        <f>_xlfn.XLOOKUP(B134,Products_Raw!A:A,Products_Raw!C:C)</f>
        <v>Home &amp; Kitchen</v>
      </c>
      <c r="I134" t="str">
        <f>_xlfn.XLOOKUP(_xlfn.XLOOKUP(A134,Orders_Raw!A:A,Orders_Raw!B:B),Customers_Raw!A:A,Customers_Raw!E:E)</f>
        <v>Corporate</v>
      </c>
      <c r="J134" s="19">
        <f>_xlfn.XLOOKUP(Order_Items_Raw!A1618,Orders_Raw!A:A,Orders_Raw!C:C)</f>
        <v>45860</v>
      </c>
      <c r="K134" t="s">
        <v>3442</v>
      </c>
      <c r="L134" s="19" t="str">
        <f>_xlfn.XLOOKUP(A134,Orders_Raw!A:A,Orders_Raw!D:D)</f>
        <v>Delivered</v>
      </c>
      <c r="M134" s="19" t="str">
        <f>_xlfn.XLOOKUP(_xlfn.XLOOKUP(A134,Orders_Raw!A:A,Orders_Raw!B:B),Customers_Raw!A:A,Customers_Raw!E:E)</f>
        <v>Corporate</v>
      </c>
      <c r="N134">
        <f>IF(COUNTIF($A$2:A134,A134)=1,1,0)</f>
        <v>1</v>
      </c>
    </row>
    <row r="135" spans="1:14">
      <c r="A135" t="s">
        <v>2583</v>
      </c>
      <c r="B135" t="s">
        <v>3443</v>
      </c>
      <c r="C135">
        <v>1</v>
      </c>
      <c r="D135" s="18">
        <v>12094.64</v>
      </c>
      <c r="E135" s="18">
        <f>_xlfn.XLOOKUP(Order_Items_Raw!B1620,Products_Raw!A:A,Products_Raw!D:D)</f>
        <v>4535.12</v>
      </c>
      <c r="F135" s="18">
        <f t="shared" si="2"/>
        <v>7559.52</v>
      </c>
      <c r="G135" s="18" t="str">
        <f>PROPER(TRIM(CLEAN(_xlfn.XLOOKUP(Order_Items_Raw!A1620,Orders_Raw!A:A,Orders_Raw!E:E))))</f>
        <v>Website</v>
      </c>
      <c r="H135" s="18" t="str">
        <f>_xlfn.XLOOKUP(B135,Products_Raw!A:A,Products_Raw!C:C)</f>
        <v>Home &amp; Kitchen</v>
      </c>
      <c r="I135" t="str">
        <f>_xlfn.XLOOKUP(_xlfn.XLOOKUP(A135,Orders_Raw!A:A,Orders_Raw!B:B),Customers_Raw!A:A,Customers_Raw!E:E)</f>
        <v>Corporate</v>
      </c>
      <c r="J135" s="19">
        <f>_xlfn.XLOOKUP(Order_Items_Raw!A1620,Orders_Raw!A:A,Orders_Raw!C:C)</f>
        <v>45847</v>
      </c>
      <c r="K135" t="s">
        <v>3442</v>
      </c>
      <c r="L135" s="19" t="str">
        <f>_xlfn.XLOOKUP(A135,Orders_Raw!A:A,Orders_Raw!D:D)</f>
        <v>Delivered</v>
      </c>
      <c r="M135" s="19" t="str">
        <f>_xlfn.XLOOKUP(_xlfn.XLOOKUP(A135,Orders_Raw!A:A,Orders_Raw!B:B),Customers_Raw!A:A,Customers_Raw!E:E)</f>
        <v>Corporate</v>
      </c>
      <c r="N135">
        <f>IF(COUNTIF($A$2:A135,A135)=1,1,0)</f>
        <v>1</v>
      </c>
    </row>
    <row r="136" spans="1:14">
      <c r="A136" t="s">
        <v>3301</v>
      </c>
      <c r="B136" t="s">
        <v>3443</v>
      </c>
      <c r="C136">
        <v>4</v>
      </c>
      <c r="D136" s="18">
        <v>58677.25</v>
      </c>
      <c r="E136" s="18">
        <f>_xlfn.XLOOKUP(Order_Items_Raw!B1634,Products_Raw!A:A,Products_Raw!D:D)</f>
        <v>6213.42</v>
      </c>
      <c r="F136" s="18">
        <f t="shared" si="2"/>
        <v>33823.57</v>
      </c>
      <c r="G136" s="18" t="str">
        <f>PROPER(TRIM(CLEAN(_xlfn.XLOOKUP(Order_Items_Raw!A1634,Orders_Raw!A:A,Orders_Raw!E:E))))</f>
        <v>Website</v>
      </c>
      <c r="H136" s="18" t="str">
        <f>_xlfn.XLOOKUP(B136,Products_Raw!A:A,Products_Raw!C:C)</f>
        <v>Home &amp; Kitchen</v>
      </c>
      <c r="I136" t="str">
        <f>_xlfn.XLOOKUP(_xlfn.XLOOKUP(A136,Orders_Raw!A:A,Orders_Raw!B:B),Customers_Raw!A:A,Customers_Raw!E:E)</f>
        <v>Consumer</v>
      </c>
      <c r="J136" s="19">
        <f>_xlfn.XLOOKUP(Order_Items_Raw!A1634,Orders_Raw!A:A,Orders_Raw!C:C)</f>
        <v>45842</v>
      </c>
      <c r="K136" t="s">
        <v>3442</v>
      </c>
      <c r="L136" s="19" t="str">
        <f>_xlfn.XLOOKUP(A136,Orders_Raw!A:A,Orders_Raw!D:D)</f>
        <v>Processing</v>
      </c>
      <c r="M136" s="19" t="str">
        <f>_xlfn.XLOOKUP(_xlfn.XLOOKUP(A136,Orders_Raw!A:A,Orders_Raw!B:B),Customers_Raw!A:A,Customers_Raw!E:E)</f>
        <v>Consumer</v>
      </c>
      <c r="N136">
        <f>IF(COUNTIF($A$2:A136,A136)=1,1,0)</f>
        <v>1</v>
      </c>
    </row>
    <row r="137" spans="1:14">
      <c r="A137" t="s">
        <v>3314</v>
      </c>
      <c r="B137" t="s">
        <v>3443</v>
      </c>
      <c r="C137">
        <v>1</v>
      </c>
      <c r="D137" s="18">
        <v>13286.36</v>
      </c>
      <c r="E137" s="18">
        <f>_xlfn.XLOOKUP(Order_Items_Raw!B1636,Products_Raw!A:A,Products_Raw!D:D)</f>
        <v>6213.42</v>
      </c>
      <c r="F137" s="18">
        <f t="shared" si="2"/>
        <v>7072.94</v>
      </c>
      <c r="G137" s="18" t="str">
        <f>PROPER(TRIM(CLEAN(_xlfn.XLOOKUP(Order_Items_Raw!A1636,Orders_Raw!A:A,Orders_Raw!E:E))))</f>
        <v>Marketplace</v>
      </c>
      <c r="H137" s="18" t="str">
        <f>_xlfn.XLOOKUP(B137,Products_Raw!A:A,Products_Raw!C:C)</f>
        <v>Home &amp; Kitchen</v>
      </c>
      <c r="I137" t="str">
        <f>_xlfn.XLOOKUP(_xlfn.XLOOKUP(A137,Orders_Raw!A:A,Orders_Raw!B:B),Customers_Raw!A:A,Customers_Raw!E:E)</f>
        <v>Corporate</v>
      </c>
      <c r="J137" s="19">
        <f>_xlfn.XLOOKUP(Order_Items_Raw!A1636,Orders_Raw!A:A,Orders_Raw!C:C)</f>
        <v>45858</v>
      </c>
      <c r="K137" t="s">
        <v>3442</v>
      </c>
      <c r="L137" s="19" t="str">
        <f>_xlfn.XLOOKUP(A137,Orders_Raw!A:A,Orders_Raw!D:D)</f>
        <v>Shipped</v>
      </c>
      <c r="M137" s="19" t="str">
        <f>_xlfn.XLOOKUP(_xlfn.XLOOKUP(A137,Orders_Raw!A:A,Orders_Raw!B:B),Customers_Raw!A:A,Customers_Raw!E:E)</f>
        <v>Corporate</v>
      </c>
      <c r="N137">
        <f>IF(COUNTIF($A$2:A137,A137)=1,1,0)</f>
        <v>1</v>
      </c>
    </row>
    <row r="138" spans="1:14">
      <c r="A138" t="s">
        <v>903</v>
      </c>
      <c r="B138" t="s">
        <v>3444</v>
      </c>
      <c r="C138">
        <v>1</v>
      </c>
      <c r="D138" s="18">
        <v>9455.48</v>
      </c>
      <c r="E138" s="18">
        <f>_xlfn.XLOOKUP(Order_Items_Raw!B1638,Products_Raw!A:A,Products_Raw!D:D)</f>
        <v>2112.7</v>
      </c>
      <c r="F138" s="18">
        <f t="shared" si="2"/>
        <v>7342.78</v>
      </c>
      <c r="G138" s="18" t="str">
        <f>PROPER(TRIM(CLEAN(_xlfn.XLOOKUP(Order_Items_Raw!A1638,Orders_Raw!A:A,Orders_Raw!E:E))))</f>
        <v>Website</v>
      </c>
      <c r="H138" s="18" t="str">
        <f>_xlfn.XLOOKUP(B138,Products_Raw!A:A,Products_Raw!C:C)</f>
        <v>Office Supplies</v>
      </c>
      <c r="I138" t="str">
        <f>_xlfn.XLOOKUP(_xlfn.XLOOKUP(A138,Orders_Raw!A:A,Orders_Raw!B:B),Customers_Raw!A:A,Customers_Raw!E:E)</f>
        <v>Corporate</v>
      </c>
      <c r="J138" s="19">
        <f>_xlfn.XLOOKUP(Order_Items_Raw!A1638,Orders_Raw!A:A,Orders_Raw!C:C)</f>
        <v>45866</v>
      </c>
      <c r="K138" t="s">
        <v>3442</v>
      </c>
      <c r="L138" s="19" t="str">
        <f>_xlfn.XLOOKUP(A138,Orders_Raw!A:A,Orders_Raw!D:D)</f>
        <v>Delivered</v>
      </c>
      <c r="M138" s="19" t="str">
        <f>_xlfn.XLOOKUP(_xlfn.XLOOKUP(A138,Orders_Raw!A:A,Orders_Raw!B:B),Customers_Raw!A:A,Customers_Raw!E:E)</f>
        <v>Corporate</v>
      </c>
      <c r="N138">
        <f>IF(COUNTIF($A$2:A138,A138)=1,1,0)</f>
        <v>0</v>
      </c>
    </row>
    <row r="139" spans="1:14">
      <c r="A139" t="s">
        <v>1205</v>
      </c>
      <c r="B139" t="s">
        <v>3444</v>
      </c>
      <c r="C139">
        <v>3</v>
      </c>
      <c r="D139" s="18">
        <v>29655.07</v>
      </c>
      <c r="E139" s="18">
        <f>_xlfn.XLOOKUP(Order_Items_Raw!B1644,Products_Raw!A:A,Products_Raw!D:D)</f>
        <v>7802.03</v>
      </c>
      <c r="F139" s="18">
        <f t="shared" si="2"/>
        <v>6248.98</v>
      </c>
      <c r="G139" s="18" t="str">
        <f>PROPER(TRIM(CLEAN(_xlfn.XLOOKUP(Order_Items_Raw!A1644,Orders_Raw!A:A,Orders_Raw!E:E))))</f>
        <v>Marketplace</v>
      </c>
      <c r="H139" s="18" t="str">
        <f>_xlfn.XLOOKUP(B139,Products_Raw!A:A,Products_Raw!C:C)</f>
        <v>Office Supplies</v>
      </c>
      <c r="I139" t="str">
        <f>_xlfn.XLOOKUP(_xlfn.XLOOKUP(A139,Orders_Raw!A:A,Orders_Raw!B:B),Customers_Raw!A:A,Customers_Raw!E:E)</f>
        <v>Small Business</v>
      </c>
      <c r="J139" s="19">
        <f>_xlfn.XLOOKUP(Order_Items_Raw!A1644,Orders_Raw!A:A,Orders_Raw!C:C)</f>
        <v>45861</v>
      </c>
      <c r="K139" t="s">
        <v>3442</v>
      </c>
      <c r="L139" s="19" t="str">
        <f>_xlfn.XLOOKUP(A139,Orders_Raw!A:A,Orders_Raw!D:D)</f>
        <v>Delivered</v>
      </c>
      <c r="M139" s="19" t="str">
        <f>_xlfn.XLOOKUP(_xlfn.XLOOKUP(A139,Orders_Raw!A:A,Orders_Raw!B:B),Customers_Raw!A:A,Customers_Raw!E:E)</f>
        <v>Small Business</v>
      </c>
      <c r="N139">
        <f>IF(COUNTIF($A$2:A139,A139)=1,1,0)</f>
        <v>0</v>
      </c>
    </row>
    <row r="140" spans="1:14">
      <c r="A140" t="s">
        <v>1515</v>
      </c>
      <c r="B140" t="s">
        <v>3444</v>
      </c>
      <c r="C140">
        <v>4</v>
      </c>
      <c r="D140" s="18">
        <v>30136.16</v>
      </c>
      <c r="E140" s="18">
        <f>_xlfn.XLOOKUP(Order_Items_Raw!B1649,Products_Raw!A:A,Products_Raw!D:D)</f>
        <v>9178.6</v>
      </c>
      <c r="F140" s="18">
        <f t="shared" si="2"/>
        <v>-6578.24</v>
      </c>
      <c r="G140" s="18" t="str">
        <f>PROPER(TRIM(CLEAN(_xlfn.XLOOKUP(Order_Items_Raw!A1649,Orders_Raw!A:A,Orders_Raw!E:E))))</f>
        <v>Marketplace</v>
      </c>
      <c r="H140" s="18" t="str">
        <f>_xlfn.XLOOKUP(B140,Products_Raw!A:A,Products_Raw!C:C)</f>
        <v>Office Supplies</v>
      </c>
      <c r="I140" t="str">
        <f>_xlfn.XLOOKUP(_xlfn.XLOOKUP(A140,Orders_Raw!A:A,Orders_Raw!B:B),Customers_Raw!A:A,Customers_Raw!E:E)</f>
        <v>Consumer</v>
      </c>
      <c r="J140" s="19">
        <f>_xlfn.XLOOKUP(Order_Items_Raw!A1649,Orders_Raw!A:A,Orders_Raw!C:C)</f>
        <v>45840</v>
      </c>
      <c r="K140" t="s">
        <v>3442</v>
      </c>
      <c r="L140" s="19" t="str">
        <f>_xlfn.XLOOKUP(A140,Orders_Raw!A:A,Orders_Raw!D:D)</f>
        <v>Processing</v>
      </c>
      <c r="M140" s="19" t="str">
        <f>_xlfn.XLOOKUP(_xlfn.XLOOKUP(A140,Orders_Raw!A:A,Orders_Raw!B:B),Customers_Raw!A:A,Customers_Raw!E:E)</f>
        <v>Consumer</v>
      </c>
      <c r="N140">
        <f>IF(COUNTIF($A$2:A140,A140)=1,1,0)</f>
        <v>1</v>
      </c>
    </row>
    <row r="141" spans="1:14">
      <c r="A141" t="s">
        <v>1803</v>
      </c>
      <c r="B141" t="s">
        <v>3444</v>
      </c>
      <c r="C141">
        <v>4</v>
      </c>
      <c r="D141" s="18">
        <v>32235.23</v>
      </c>
      <c r="E141" s="18">
        <f>_xlfn.XLOOKUP(Order_Items_Raw!B1653,Products_Raw!A:A,Products_Raw!D:D)</f>
        <v>6279.29</v>
      </c>
      <c r="F141" s="18">
        <f t="shared" si="2"/>
        <v>7118.07</v>
      </c>
      <c r="G141" s="18" t="str">
        <f>PROPER(TRIM(CLEAN(_xlfn.XLOOKUP(Order_Items_Raw!A1653,Orders_Raw!A:A,Orders_Raw!E:E))))</f>
        <v>Website</v>
      </c>
      <c r="H141" s="18" t="str">
        <f>_xlfn.XLOOKUP(B141,Products_Raw!A:A,Products_Raw!C:C)</f>
        <v>Office Supplies</v>
      </c>
      <c r="I141" t="str">
        <f>_xlfn.XLOOKUP(_xlfn.XLOOKUP(A141,Orders_Raw!A:A,Orders_Raw!B:B),Customers_Raw!A:A,Customers_Raw!E:E)</f>
        <v>Small Business</v>
      </c>
      <c r="J141" s="19">
        <f>_xlfn.XLOOKUP(Order_Items_Raw!A1653,Orders_Raw!A:A,Orders_Raw!C:C)</f>
        <v>45848</v>
      </c>
      <c r="K141" t="s">
        <v>3442</v>
      </c>
      <c r="L141" s="19" t="str">
        <f>_xlfn.XLOOKUP(A141,Orders_Raw!A:A,Orders_Raw!D:D)</f>
        <v>Delivered</v>
      </c>
      <c r="M141" s="19" t="str">
        <f>_xlfn.XLOOKUP(_xlfn.XLOOKUP(A141,Orders_Raw!A:A,Orders_Raw!B:B),Customers_Raw!A:A,Customers_Raw!E:E)</f>
        <v>Small Business</v>
      </c>
      <c r="N141">
        <f>IF(COUNTIF($A$2:A141,A141)=1,1,0)</f>
        <v>1</v>
      </c>
    </row>
    <row r="142" spans="1:14">
      <c r="A142" t="s">
        <v>1920</v>
      </c>
      <c r="B142" t="s">
        <v>3444</v>
      </c>
      <c r="C142">
        <v>4</v>
      </c>
      <c r="D142" s="18">
        <v>36560.75</v>
      </c>
      <c r="E142" s="18">
        <f>_xlfn.XLOOKUP(Order_Items_Raw!B1654,Products_Raw!A:A,Products_Raw!D:D)</f>
        <v>6279.29</v>
      </c>
      <c r="F142" s="18">
        <f t="shared" si="2"/>
        <v>11443.59</v>
      </c>
      <c r="G142" s="18" t="str">
        <f>PROPER(TRIM(CLEAN(_xlfn.XLOOKUP(Order_Items_Raw!A1654,Orders_Raw!A:A,Orders_Raw!E:E))))</f>
        <v>Mobile App</v>
      </c>
      <c r="H142" s="18" t="str">
        <f>_xlfn.XLOOKUP(B142,Products_Raw!A:A,Products_Raw!C:C)</f>
        <v>Office Supplies</v>
      </c>
      <c r="I142" t="str">
        <f>_xlfn.XLOOKUP(_xlfn.XLOOKUP(A142,Orders_Raw!A:A,Orders_Raw!B:B),Customers_Raw!A:A,Customers_Raw!E:E)</f>
        <v>Consumer</v>
      </c>
      <c r="J142" s="19">
        <f>_xlfn.XLOOKUP(Order_Items_Raw!A1654,Orders_Raw!A:A,Orders_Raw!C:C)</f>
        <v>45849</v>
      </c>
      <c r="K142" t="s">
        <v>3442</v>
      </c>
      <c r="L142" s="19" t="str">
        <f>_xlfn.XLOOKUP(A142,Orders_Raw!A:A,Orders_Raw!D:D)</f>
        <v>Delivered</v>
      </c>
      <c r="M142" s="19" t="str">
        <f>_xlfn.XLOOKUP(_xlfn.XLOOKUP(A142,Orders_Raw!A:A,Orders_Raw!B:B),Customers_Raw!A:A,Customers_Raw!E:E)</f>
        <v>Consumer</v>
      </c>
      <c r="N142">
        <f>IF(COUNTIF($A$2:A142,A142)=1,1,0)</f>
        <v>0</v>
      </c>
    </row>
    <row r="143" spans="1:14">
      <c r="A143" t="s">
        <v>2437</v>
      </c>
      <c r="B143" t="s">
        <v>3444</v>
      </c>
      <c r="C143">
        <v>1</v>
      </c>
      <c r="D143" s="18">
        <v>10508.04</v>
      </c>
      <c r="E143" s="18">
        <f>_xlfn.XLOOKUP(Order_Items_Raw!B1665,Products_Raw!A:A,Products_Raw!D:D)</f>
        <v>229.52</v>
      </c>
      <c r="F143" s="18">
        <f t="shared" si="2"/>
        <v>10278.52</v>
      </c>
      <c r="G143" s="18" t="str">
        <f>PROPER(TRIM(CLEAN(_xlfn.XLOOKUP(Order_Items_Raw!A1665,Orders_Raw!A:A,Orders_Raw!E:E))))</f>
        <v>Mobile App</v>
      </c>
      <c r="H143" s="18" t="str">
        <f>_xlfn.XLOOKUP(B143,Products_Raw!A:A,Products_Raw!C:C)</f>
        <v>Office Supplies</v>
      </c>
      <c r="I143" t="str">
        <f>_xlfn.XLOOKUP(_xlfn.XLOOKUP(A143,Orders_Raw!A:A,Orders_Raw!B:B),Customers_Raw!A:A,Customers_Raw!E:E)</f>
        <v>Consumer</v>
      </c>
      <c r="J143" s="19">
        <f>_xlfn.XLOOKUP(Order_Items_Raw!A1665,Orders_Raw!A:A,Orders_Raw!C:C)</f>
        <v>45847</v>
      </c>
      <c r="K143" t="s">
        <v>3442</v>
      </c>
      <c r="L143" s="19" t="str">
        <f>_xlfn.XLOOKUP(A143,Orders_Raw!A:A,Orders_Raw!D:D)</f>
        <v>Delivered</v>
      </c>
      <c r="M143" s="19" t="str">
        <f>_xlfn.XLOOKUP(_xlfn.XLOOKUP(A143,Orders_Raw!A:A,Orders_Raw!B:B),Customers_Raw!A:A,Customers_Raw!E:E)</f>
        <v>Consumer</v>
      </c>
      <c r="N143">
        <f>IF(COUNTIF($A$2:A143,A143)=1,1,0)</f>
        <v>0</v>
      </c>
    </row>
    <row r="144" spans="1:14">
      <c r="A144" t="s">
        <v>1230</v>
      </c>
      <c r="B144" t="s">
        <v>3445</v>
      </c>
      <c r="C144">
        <v>1</v>
      </c>
      <c r="D144" s="18">
        <v>13791.39</v>
      </c>
      <c r="E144" s="18">
        <f>_xlfn.XLOOKUP(Order_Items_Raw!B1683,Products_Raw!A:A,Products_Raw!D:D)</f>
        <v>10188.6</v>
      </c>
      <c r="F144" s="18">
        <f t="shared" si="2"/>
        <v>3602.79</v>
      </c>
      <c r="G144" s="18" t="str">
        <f>PROPER(TRIM(CLEAN(_xlfn.XLOOKUP(Order_Items_Raw!A1683,Orders_Raw!A:A,Orders_Raw!E:E))))</f>
        <v>Website</v>
      </c>
      <c r="H144" s="18" t="str">
        <f>_xlfn.XLOOKUP(B144,Products_Raw!A:A,Products_Raw!C:C)</f>
        <v>Electronics</v>
      </c>
      <c r="I144" t="str">
        <f>_xlfn.XLOOKUP(_xlfn.XLOOKUP(A144,Orders_Raw!A:A,Orders_Raw!B:B),Customers_Raw!A:A,Customers_Raw!E:E)</f>
        <v>Corporate</v>
      </c>
      <c r="J144" s="19">
        <f>_xlfn.XLOOKUP(Order_Items_Raw!A1683,Orders_Raw!A:A,Orders_Raw!C:C)</f>
        <v>45842</v>
      </c>
      <c r="K144" t="s">
        <v>3442</v>
      </c>
      <c r="L144" s="19" t="str">
        <f>_xlfn.XLOOKUP(A144,Orders_Raw!A:A,Orders_Raw!D:D)</f>
        <v>Shipped</v>
      </c>
      <c r="M144" s="19" t="str">
        <f>_xlfn.XLOOKUP(_xlfn.XLOOKUP(A144,Orders_Raw!A:A,Orders_Raw!B:B),Customers_Raw!A:A,Customers_Raw!E:E)</f>
        <v>Corporate</v>
      </c>
      <c r="N144">
        <f>IF(COUNTIF($A$2:A144,A144)=1,1,0)</f>
        <v>1</v>
      </c>
    </row>
    <row r="145" spans="1:14">
      <c r="A145" t="s">
        <v>2583</v>
      </c>
      <c r="B145" t="s">
        <v>3445</v>
      </c>
      <c r="C145">
        <v>1</v>
      </c>
      <c r="D145" s="18">
        <v>11889.71</v>
      </c>
      <c r="E145" s="18">
        <f>_xlfn.XLOOKUP(Order_Items_Raw!B1705,Products_Raw!A:A,Products_Raw!D:D)</f>
        <v>2133.21</v>
      </c>
      <c r="F145" s="18">
        <f t="shared" si="2"/>
        <v>9756.5</v>
      </c>
      <c r="G145" s="18" t="str">
        <f>PROPER(TRIM(CLEAN(_xlfn.XLOOKUP(Order_Items_Raw!A1705,Orders_Raw!A:A,Orders_Raw!E:E))))</f>
        <v>Marketplace</v>
      </c>
      <c r="H145" s="18" t="str">
        <f>_xlfn.XLOOKUP(B145,Products_Raw!A:A,Products_Raw!C:C)</f>
        <v>Electronics</v>
      </c>
      <c r="I145" t="str">
        <f>_xlfn.XLOOKUP(_xlfn.XLOOKUP(A145,Orders_Raw!A:A,Orders_Raw!B:B),Customers_Raw!A:A,Customers_Raw!E:E)</f>
        <v>Corporate</v>
      </c>
      <c r="J145" s="19">
        <f>_xlfn.XLOOKUP(Order_Items_Raw!A1705,Orders_Raw!A:A,Orders_Raw!C:C)</f>
        <v>45860</v>
      </c>
      <c r="K145" t="s">
        <v>3442</v>
      </c>
      <c r="L145" s="19" t="str">
        <f>_xlfn.XLOOKUP(A145,Orders_Raw!A:A,Orders_Raw!D:D)</f>
        <v>Delivered</v>
      </c>
      <c r="M145" s="19" t="str">
        <f>_xlfn.XLOOKUP(_xlfn.XLOOKUP(A145,Orders_Raw!A:A,Orders_Raw!B:B),Customers_Raw!A:A,Customers_Raw!E:E)</f>
        <v>Corporate</v>
      </c>
      <c r="N145">
        <f>IF(COUNTIF($A$2:A145,A145)=1,1,0)</f>
        <v>0</v>
      </c>
    </row>
    <row r="146" spans="1:14">
      <c r="A146" t="s">
        <v>2612</v>
      </c>
      <c r="B146" t="s">
        <v>3445</v>
      </c>
      <c r="C146">
        <v>4</v>
      </c>
      <c r="D146" s="18">
        <v>53454.19</v>
      </c>
      <c r="E146" s="18">
        <f>_xlfn.XLOOKUP(Order_Items_Raw!B1706,Products_Raw!A:A,Products_Raw!D:D)</f>
        <v>2133.21</v>
      </c>
      <c r="F146" s="18">
        <f t="shared" si="2"/>
        <v>44921.35</v>
      </c>
      <c r="G146" s="18" t="str">
        <f>PROPER(TRIM(CLEAN(_xlfn.XLOOKUP(Order_Items_Raw!A1706,Orders_Raw!A:A,Orders_Raw!E:E))))</f>
        <v>Website</v>
      </c>
      <c r="H146" s="18" t="str">
        <f>_xlfn.XLOOKUP(B146,Products_Raw!A:A,Products_Raw!C:C)</f>
        <v>Electronics</v>
      </c>
      <c r="I146" t="str">
        <f>_xlfn.XLOOKUP(_xlfn.XLOOKUP(A146,Orders_Raw!A:A,Orders_Raw!B:B),Customers_Raw!A:A,Customers_Raw!E:E)</f>
        <v>Corporate</v>
      </c>
      <c r="J146" s="19">
        <f>_xlfn.XLOOKUP(Order_Items_Raw!A1706,Orders_Raw!A:A,Orders_Raw!C:C)</f>
        <v>45855</v>
      </c>
      <c r="K146" t="s">
        <v>3442</v>
      </c>
      <c r="L146" s="19" t="str">
        <f>_xlfn.XLOOKUP(A146,Orders_Raw!A:A,Orders_Raw!D:D)</f>
        <v>Shipped</v>
      </c>
      <c r="M146" s="19" t="str">
        <f>_xlfn.XLOOKUP(_xlfn.XLOOKUP(A146,Orders_Raw!A:A,Orders_Raw!B:B),Customers_Raw!A:A,Customers_Raw!E:E)</f>
        <v>Corporate</v>
      </c>
      <c r="N146">
        <f>IF(COUNTIF($A$2:A146,A146)=1,1,0)</f>
        <v>0</v>
      </c>
    </row>
    <row r="147" spans="1:14">
      <c r="A147" t="s">
        <v>2687</v>
      </c>
      <c r="B147" t="s">
        <v>3445</v>
      </c>
      <c r="C147">
        <v>1</v>
      </c>
      <c r="D147" s="18">
        <v>13030.96</v>
      </c>
      <c r="E147" s="18">
        <f>_xlfn.XLOOKUP(Order_Items_Raw!B1710,Products_Raw!A:A,Products_Raw!D:D)</f>
        <v>11668.5</v>
      </c>
      <c r="F147" s="18">
        <f t="shared" si="2"/>
        <v>1362.46</v>
      </c>
      <c r="G147" s="18" t="str">
        <f>PROPER(TRIM(CLEAN(_xlfn.XLOOKUP(Order_Items_Raw!A1710,Orders_Raw!A:A,Orders_Raw!E:E))))</f>
        <v>Marketplace</v>
      </c>
      <c r="H147" s="18" t="str">
        <f>_xlfn.XLOOKUP(B147,Products_Raw!A:A,Products_Raw!C:C)</f>
        <v>Electronics</v>
      </c>
      <c r="I147" t="str">
        <f>_xlfn.XLOOKUP(_xlfn.XLOOKUP(A147,Orders_Raw!A:A,Orders_Raw!B:B),Customers_Raw!A:A,Customers_Raw!E:E)</f>
        <v>Consumer</v>
      </c>
      <c r="J147" s="19">
        <f>_xlfn.XLOOKUP(Order_Items_Raw!A1710,Orders_Raw!A:A,Orders_Raw!C:C)</f>
        <v>45844</v>
      </c>
      <c r="K147" t="s">
        <v>3442</v>
      </c>
      <c r="L147" s="19" t="str">
        <f>_xlfn.XLOOKUP(A147,Orders_Raw!A:A,Orders_Raw!D:D)</f>
        <v>Delivered</v>
      </c>
      <c r="M147" s="19" t="str">
        <f>_xlfn.XLOOKUP(_xlfn.XLOOKUP(A147,Orders_Raw!A:A,Orders_Raw!B:B),Customers_Raw!A:A,Customers_Raw!E:E)</f>
        <v>Consumer</v>
      </c>
      <c r="N147">
        <f>IF(COUNTIF($A$2:A147,A147)=1,1,0)</f>
        <v>1</v>
      </c>
    </row>
    <row r="148" spans="1:14">
      <c r="A148" t="s">
        <v>3038</v>
      </c>
      <c r="B148" t="s">
        <v>3445</v>
      </c>
      <c r="C148">
        <v>2</v>
      </c>
      <c r="D148" s="18">
        <v>27754.09</v>
      </c>
      <c r="E148" s="18">
        <f>_xlfn.XLOOKUP(Order_Items_Raw!B1720,Products_Raw!A:A,Products_Raw!D:D)</f>
        <v>2857.57</v>
      </c>
      <c r="F148" s="18">
        <f t="shared" si="2"/>
        <v>22038.95</v>
      </c>
      <c r="G148" s="18" t="str">
        <f>PROPER(TRIM(CLEAN(_xlfn.XLOOKUP(Order_Items_Raw!A1720,Orders_Raw!A:A,Orders_Raw!E:E))))</f>
        <v>Website</v>
      </c>
      <c r="H148" s="18" t="str">
        <f>_xlfn.XLOOKUP(B148,Products_Raw!A:A,Products_Raw!C:C)</f>
        <v>Electronics</v>
      </c>
      <c r="I148" t="str">
        <f>_xlfn.XLOOKUP(_xlfn.XLOOKUP(A148,Orders_Raw!A:A,Orders_Raw!B:B),Customers_Raw!A:A,Customers_Raw!E:E)</f>
        <v>Small Business</v>
      </c>
      <c r="J148" s="19">
        <f>_xlfn.XLOOKUP(Order_Items_Raw!A1720,Orders_Raw!A:A,Orders_Raw!C:C)</f>
        <v>45863</v>
      </c>
      <c r="K148" t="s">
        <v>3442</v>
      </c>
      <c r="L148" s="19" t="str">
        <f>_xlfn.XLOOKUP(A148,Orders_Raw!A:A,Orders_Raw!D:D)</f>
        <v>Delivered</v>
      </c>
      <c r="M148" s="19" t="str">
        <f>_xlfn.XLOOKUP(_xlfn.XLOOKUP(A148,Orders_Raw!A:A,Orders_Raw!B:B),Customers_Raw!A:A,Customers_Raw!E:E)</f>
        <v>Small Business</v>
      </c>
      <c r="N148">
        <f>IF(COUNTIF($A$2:A148,A148)=1,1,0)</f>
        <v>1</v>
      </c>
    </row>
    <row r="149" spans="1:14">
      <c r="A149" t="s">
        <v>1188</v>
      </c>
      <c r="B149" t="s">
        <v>3446</v>
      </c>
      <c r="C149">
        <v>1</v>
      </c>
      <c r="D149" s="18">
        <v>8119.18</v>
      </c>
      <c r="E149" s="18">
        <f>_xlfn.XLOOKUP(Order_Items_Raw!B1731,Products_Raw!A:A,Products_Raw!D:D)</f>
        <v>1759.1</v>
      </c>
      <c r="F149" s="18">
        <f t="shared" si="2"/>
        <v>6360.08</v>
      </c>
      <c r="G149" s="18" t="str">
        <f>PROPER(TRIM(CLEAN(_xlfn.XLOOKUP(Order_Items_Raw!A1731,Orders_Raw!A:A,Orders_Raw!E:E))))</f>
        <v>Website</v>
      </c>
      <c r="H149" s="18" t="str">
        <f>_xlfn.XLOOKUP(B149,Products_Raw!A:A,Products_Raw!C:C)</f>
        <v>Home &amp; Kitchen</v>
      </c>
      <c r="I149" t="str">
        <f>_xlfn.XLOOKUP(_xlfn.XLOOKUP(A149,Orders_Raw!A:A,Orders_Raw!B:B),Customers_Raw!A:A,Customers_Raw!E:E)</f>
        <v>Consumer</v>
      </c>
      <c r="J149" s="19">
        <f>_xlfn.XLOOKUP(Order_Items_Raw!A1731,Orders_Raw!A:A,Orders_Raw!C:C)</f>
        <v>45864</v>
      </c>
      <c r="K149" t="s">
        <v>3442</v>
      </c>
      <c r="L149" s="19" t="str">
        <f>_xlfn.XLOOKUP(A149,Orders_Raw!A:A,Orders_Raw!D:D)</f>
        <v>Delivered</v>
      </c>
      <c r="M149" s="19" t="str">
        <f>_xlfn.XLOOKUP(_xlfn.XLOOKUP(A149,Orders_Raw!A:A,Orders_Raw!B:B),Customers_Raw!A:A,Customers_Raw!E:E)</f>
        <v>Consumer</v>
      </c>
      <c r="N149">
        <f>IF(COUNTIF($A$2:A149,A149)=1,1,0)</f>
        <v>1</v>
      </c>
    </row>
    <row r="150" spans="1:14">
      <c r="A150" t="s">
        <v>1844</v>
      </c>
      <c r="B150" t="s">
        <v>3446</v>
      </c>
      <c r="C150">
        <v>3</v>
      </c>
      <c r="D150" s="18">
        <v>31421.91</v>
      </c>
      <c r="E150" s="18">
        <f>_xlfn.XLOOKUP(Order_Items_Raw!B1744,Products_Raw!A:A,Products_Raw!D:D)</f>
        <v>11118.8</v>
      </c>
      <c r="F150" s="18">
        <f t="shared" si="2"/>
        <v>-1934.48999999999</v>
      </c>
      <c r="G150" s="18" t="str">
        <f>PROPER(TRIM(CLEAN(_xlfn.XLOOKUP(Order_Items_Raw!A1744,Orders_Raw!A:A,Orders_Raw!E:E))))</f>
        <v>Mobile App</v>
      </c>
      <c r="H150" s="18" t="str">
        <f>_xlfn.XLOOKUP(B150,Products_Raw!A:A,Products_Raw!C:C)</f>
        <v>Home &amp; Kitchen</v>
      </c>
      <c r="I150" t="str">
        <f>_xlfn.XLOOKUP(_xlfn.XLOOKUP(A150,Orders_Raw!A:A,Orders_Raw!B:B),Customers_Raw!A:A,Customers_Raw!E:E)</f>
        <v>Consumer</v>
      </c>
      <c r="J150" s="19">
        <f>_xlfn.XLOOKUP(Order_Items_Raw!A1744,Orders_Raw!A:A,Orders_Raw!C:C)</f>
        <v>45857</v>
      </c>
      <c r="K150" t="s">
        <v>3442</v>
      </c>
      <c r="L150" s="19" t="str">
        <f>_xlfn.XLOOKUP(A150,Orders_Raw!A:A,Orders_Raw!D:D)</f>
        <v>Delivered</v>
      </c>
      <c r="M150" s="19" t="str">
        <f>_xlfn.XLOOKUP(_xlfn.XLOOKUP(A150,Orders_Raw!A:A,Orders_Raw!B:B),Customers_Raw!A:A,Customers_Raw!E:E)</f>
        <v>Consumer</v>
      </c>
      <c r="N150">
        <f>IF(COUNTIF($A$2:A150,A150)=1,1,0)</f>
        <v>1</v>
      </c>
    </row>
    <row r="151" spans="1:14">
      <c r="A151" t="s">
        <v>1920</v>
      </c>
      <c r="B151" t="s">
        <v>3446</v>
      </c>
      <c r="C151">
        <v>2</v>
      </c>
      <c r="D151" s="18">
        <v>18124.82</v>
      </c>
      <c r="E151" s="18">
        <f>_xlfn.XLOOKUP(Order_Items_Raw!B1747,Products_Raw!A:A,Products_Raw!D:D)</f>
        <v>11118.8</v>
      </c>
      <c r="F151" s="18">
        <f t="shared" si="2"/>
        <v>-4112.78</v>
      </c>
      <c r="G151" s="18" t="str">
        <f>PROPER(TRIM(CLEAN(_xlfn.XLOOKUP(Order_Items_Raw!A1747,Orders_Raw!A:A,Orders_Raw!E:E))))</f>
        <v>Mobile App</v>
      </c>
      <c r="H151" s="18" t="str">
        <f>_xlfn.XLOOKUP(B151,Products_Raw!A:A,Products_Raw!C:C)</f>
        <v>Home &amp; Kitchen</v>
      </c>
      <c r="I151" t="str">
        <f>_xlfn.XLOOKUP(_xlfn.XLOOKUP(A151,Orders_Raw!A:A,Orders_Raw!B:B),Customers_Raw!A:A,Customers_Raw!E:E)</f>
        <v>Consumer</v>
      </c>
      <c r="J151" s="19">
        <f>_xlfn.XLOOKUP(Order_Items_Raw!A1747,Orders_Raw!A:A,Orders_Raw!C:C)</f>
        <v>45847</v>
      </c>
      <c r="K151" t="s">
        <v>3442</v>
      </c>
      <c r="L151" s="19" t="str">
        <f>_xlfn.XLOOKUP(A151,Orders_Raw!A:A,Orders_Raw!D:D)</f>
        <v>Delivered</v>
      </c>
      <c r="M151" s="19" t="str">
        <f>_xlfn.XLOOKUP(_xlfn.XLOOKUP(A151,Orders_Raw!A:A,Orders_Raw!B:B),Customers_Raw!A:A,Customers_Raw!E:E)</f>
        <v>Consumer</v>
      </c>
      <c r="N151">
        <f>IF(COUNTIF($A$2:A151,A151)=1,1,0)</f>
        <v>0</v>
      </c>
    </row>
    <row r="152" spans="1:14">
      <c r="A152" t="s">
        <v>2287</v>
      </c>
      <c r="B152" t="s">
        <v>3447</v>
      </c>
      <c r="C152">
        <v>3</v>
      </c>
      <c r="D152" s="18">
        <v>28648.41</v>
      </c>
      <c r="E152" s="18">
        <f>_xlfn.XLOOKUP(Order_Items_Raw!B1793,Products_Raw!A:A,Products_Raw!D:D)</f>
        <v>5766.98</v>
      </c>
      <c r="F152" s="18">
        <f t="shared" si="2"/>
        <v>11347.47</v>
      </c>
      <c r="G152" s="18" t="str">
        <f>PROPER(TRIM(CLEAN(_xlfn.XLOOKUP(Order_Items_Raw!A1793,Orders_Raw!A:A,Orders_Raw!E:E))))</f>
        <v>Marketplace</v>
      </c>
      <c r="H152" s="18" t="str">
        <f>_xlfn.XLOOKUP(B152,Products_Raw!A:A,Products_Raw!C:C)</f>
        <v>Sports</v>
      </c>
      <c r="I152" t="str">
        <f>_xlfn.XLOOKUP(_xlfn.XLOOKUP(A152,Orders_Raw!A:A,Orders_Raw!B:B),Customers_Raw!A:A,Customers_Raw!E:E)</f>
        <v>Consumer</v>
      </c>
      <c r="J152" s="19">
        <f>_xlfn.XLOOKUP(Order_Items_Raw!A1793,Orders_Raw!A:A,Orders_Raw!C:C)</f>
        <v>45858</v>
      </c>
      <c r="K152" t="s">
        <v>3442</v>
      </c>
      <c r="L152" s="19" t="str">
        <f>_xlfn.XLOOKUP(A152,Orders_Raw!A:A,Orders_Raw!D:D)</f>
        <v>Shipped</v>
      </c>
      <c r="M152" s="19" t="str">
        <f>_xlfn.XLOOKUP(_xlfn.XLOOKUP(A152,Orders_Raw!A:A,Orders_Raw!B:B),Customers_Raw!A:A,Customers_Raw!E:E)</f>
        <v>Consumer</v>
      </c>
      <c r="N152">
        <f>IF(COUNTIF($A$2:A152,A152)=1,1,0)</f>
        <v>1</v>
      </c>
    </row>
    <row r="153" spans="1:14">
      <c r="A153" t="s">
        <v>2302</v>
      </c>
      <c r="B153" t="s">
        <v>3447</v>
      </c>
      <c r="C153">
        <v>3</v>
      </c>
      <c r="D153" s="18">
        <v>31124.78</v>
      </c>
      <c r="E153" s="18">
        <f>_xlfn.XLOOKUP(Order_Items_Raw!B1794,Products_Raw!A:A,Products_Raw!D:D)</f>
        <v>11939.07</v>
      </c>
      <c r="F153" s="18">
        <f t="shared" si="2"/>
        <v>-4692.43</v>
      </c>
      <c r="G153" s="18" t="str">
        <f>PROPER(TRIM(CLEAN(_xlfn.XLOOKUP(Order_Items_Raw!A1794,Orders_Raw!A:A,Orders_Raw!E:E))))</f>
        <v>Marketplace</v>
      </c>
      <c r="H153" s="18" t="str">
        <f>_xlfn.XLOOKUP(B153,Products_Raw!A:A,Products_Raw!C:C)</f>
        <v>Sports</v>
      </c>
      <c r="I153" t="str">
        <f>_xlfn.XLOOKUP(_xlfn.XLOOKUP(A153,Orders_Raw!A:A,Orders_Raw!B:B),Customers_Raw!A:A,Customers_Raw!E:E)</f>
        <v>Consumer</v>
      </c>
      <c r="J153" s="19">
        <f>_xlfn.XLOOKUP(Order_Items_Raw!A1794,Orders_Raw!A:A,Orders_Raw!C:C)</f>
        <v>45842</v>
      </c>
      <c r="K153" t="s">
        <v>3442</v>
      </c>
      <c r="L153" s="19" t="str">
        <f>_xlfn.XLOOKUP(A153,Orders_Raw!A:A,Orders_Raw!D:D)</f>
        <v>Delivered</v>
      </c>
      <c r="M153" s="19" t="str">
        <f>_xlfn.XLOOKUP(_xlfn.XLOOKUP(A153,Orders_Raw!A:A,Orders_Raw!B:B),Customers_Raw!A:A,Customers_Raw!E:E)</f>
        <v>Consumer</v>
      </c>
      <c r="N153">
        <f>IF(COUNTIF($A$2:A153,A153)=1,1,0)</f>
        <v>1</v>
      </c>
    </row>
    <row r="154" spans="1:14">
      <c r="A154" t="s">
        <v>2886</v>
      </c>
      <c r="B154" t="s">
        <v>3447</v>
      </c>
      <c r="C154">
        <v>2</v>
      </c>
      <c r="D154" s="18">
        <v>16785.57</v>
      </c>
      <c r="E154" s="18">
        <f>_xlfn.XLOOKUP(Order_Items_Raw!B1809,Products_Raw!A:A,Products_Raw!D:D)</f>
        <v>7341.5</v>
      </c>
      <c r="F154" s="18">
        <f t="shared" si="2"/>
        <v>2102.57</v>
      </c>
      <c r="G154" s="18" t="str">
        <f>PROPER(TRIM(CLEAN(_xlfn.XLOOKUP(Order_Items_Raw!A1809,Orders_Raw!A:A,Orders_Raw!E:E))))</f>
        <v>Mobile App</v>
      </c>
      <c r="H154" s="18" t="str">
        <f>_xlfn.XLOOKUP(B154,Products_Raw!A:A,Products_Raw!C:C)</f>
        <v>Sports</v>
      </c>
      <c r="I154" t="str">
        <f>_xlfn.XLOOKUP(_xlfn.XLOOKUP(A154,Orders_Raw!A:A,Orders_Raw!B:B),Customers_Raw!A:A,Customers_Raw!E:E)</f>
        <v>Corporate</v>
      </c>
      <c r="J154" s="19">
        <f>_xlfn.XLOOKUP(Order_Items_Raw!A1809,Orders_Raw!A:A,Orders_Raw!C:C)</f>
        <v>45844</v>
      </c>
      <c r="K154" t="s">
        <v>3442</v>
      </c>
      <c r="L154" s="19" t="str">
        <f>_xlfn.XLOOKUP(A154,Orders_Raw!A:A,Orders_Raw!D:D)</f>
        <v>Delivered</v>
      </c>
      <c r="M154" s="19" t="str">
        <f>_xlfn.XLOOKUP(_xlfn.XLOOKUP(A154,Orders_Raw!A:A,Orders_Raw!B:B),Customers_Raw!A:A,Customers_Raw!E:E)</f>
        <v>Corporate</v>
      </c>
      <c r="N154">
        <f>IF(COUNTIF($A$2:A154,A154)=1,1,0)</f>
        <v>1</v>
      </c>
    </row>
    <row r="155" spans="1:14">
      <c r="A155" t="s">
        <v>2895</v>
      </c>
      <c r="B155" t="s">
        <v>3447</v>
      </c>
      <c r="C155">
        <v>1</v>
      </c>
      <c r="D155" s="18">
        <v>8880.46</v>
      </c>
      <c r="E155" s="18">
        <f>_xlfn.XLOOKUP(Order_Items_Raw!B1810,Products_Raw!A:A,Products_Raw!D:D)</f>
        <v>7341.5</v>
      </c>
      <c r="F155" s="18">
        <f t="shared" si="2"/>
        <v>1538.96</v>
      </c>
      <c r="G155" s="18" t="str">
        <f>PROPER(TRIM(CLEAN(_xlfn.XLOOKUP(Order_Items_Raw!A1810,Orders_Raw!A:A,Orders_Raw!E:E))))</f>
        <v>Website</v>
      </c>
      <c r="H155" s="18" t="str">
        <f>_xlfn.XLOOKUP(B155,Products_Raw!A:A,Products_Raw!C:C)</f>
        <v>Sports</v>
      </c>
      <c r="I155" t="str">
        <f>_xlfn.XLOOKUP(_xlfn.XLOOKUP(A155,Orders_Raw!A:A,Orders_Raw!B:B),Customers_Raw!A:A,Customers_Raw!E:E)</f>
        <v>Small Business</v>
      </c>
      <c r="J155" s="19">
        <f>_xlfn.XLOOKUP(Order_Items_Raw!A1810,Orders_Raw!A:A,Orders_Raw!C:C)</f>
        <v>45861</v>
      </c>
      <c r="K155" t="s">
        <v>3442</v>
      </c>
      <c r="L155" s="19" t="str">
        <f>_xlfn.XLOOKUP(A155,Orders_Raw!A:A,Orders_Raw!D:D)</f>
        <v>Delivered</v>
      </c>
      <c r="M155" s="19" t="str">
        <f>_xlfn.XLOOKUP(_xlfn.XLOOKUP(A155,Orders_Raw!A:A,Orders_Raw!B:B),Customers_Raw!A:A,Customers_Raw!E:E)</f>
        <v>Small Business</v>
      </c>
      <c r="N155">
        <f>IF(COUNTIF($A$2:A155,A155)=1,1,0)</f>
        <v>1</v>
      </c>
    </row>
    <row r="156" spans="1:14">
      <c r="A156" t="s">
        <v>3138</v>
      </c>
      <c r="B156" t="s">
        <v>3447</v>
      </c>
      <c r="C156">
        <v>2</v>
      </c>
      <c r="D156" s="18">
        <v>20379.09</v>
      </c>
      <c r="E156" s="18">
        <f>_xlfn.XLOOKUP(Order_Items_Raw!B1816,Products_Raw!A:A,Products_Raw!D:D)</f>
        <v>516.61</v>
      </c>
      <c r="F156" s="18">
        <f t="shared" si="2"/>
        <v>19345.87</v>
      </c>
      <c r="G156" s="18" t="str">
        <f>PROPER(TRIM(CLEAN(_xlfn.XLOOKUP(Order_Items_Raw!A1816,Orders_Raw!A:A,Orders_Raw!E:E))))</f>
        <v>Mobile App</v>
      </c>
      <c r="H156" s="18" t="str">
        <f>_xlfn.XLOOKUP(B156,Products_Raw!A:A,Products_Raw!C:C)</f>
        <v>Sports</v>
      </c>
      <c r="I156" t="str">
        <f>_xlfn.XLOOKUP(_xlfn.XLOOKUP(A156,Orders_Raw!A:A,Orders_Raw!B:B),Customers_Raw!A:A,Customers_Raw!E:E)</f>
        <v>Consumer</v>
      </c>
      <c r="J156" s="19">
        <f>_xlfn.XLOOKUP(Order_Items_Raw!A1816,Orders_Raw!A:A,Orders_Raw!C:C)</f>
        <v>45868</v>
      </c>
      <c r="K156" t="s">
        <v>3442</v>
      </c>
      <c r="L156" s="19" t="str">
        <f>_xlfn.XLOOKUP(A156,Orders_Raw!A:A,Orders_Raw!D:D)</f>
        <v>Delivered</v>
      </c>
      <c r="M156" s="19" t="str">
        <f>_xlfn.XLOOKUP(_xlfn.XLOOKUP(A156,Orders_Raw!A:A,Orders_Raw!B:B),Customers_Raw!A:A,Customers_Raw!E:E)</f>
        <v>Consumer</v>
      </c>
      <c r="N156">
        <f>IF(COUNTIF($A$2:A156,A156)=1,1,0)</f>
        <v>1</v>
      </c>
    </row>
    <row r="157" spans="1:14">
      <c r="A157" t="s">
        <v>3217</v>
      </c>
      <c r="B157" t="s">
        <v>3447</v>
      </c>
      <c r="C157">
        <v>2</v>
      </c>
      <c r="D157" s="18">
        <v>18221.21</v>
      </c>
      <c r="E157" s="18">
        <f>_xlfn.XLOOKUP(Order_Items_Raw!B1820,Products_Raw!A:A,Products_Raw!D:D)</f>
        <v>9316.44</v>
      </c>
      <c r="F157" s="18">
        <f t="shared" si="2"/>
        <v>-411.670000000002</v>
      </c>
      <c r="G157" s="18" t="str">
        <f>PROPER(TRIM(CLEAN(_xlfn.XLOOKUP(Order_Items_Raw!A1820,Orders_Raw!A:A,Orders_Raw!E:E))))</f>
        <v>Mobile App</v>
      </c>
      <c r="H157" s="18" t="str">
        <f>_xlfn.XLOOKUP(B157,Products_Raw!A:A,Products_Raw!C:C)</f>
        <v>Sports</v>
      </c>
      <c r="I157" t="str">
        <f>_xlfn.XLOOKUP(_xlfn.XLOOKUP(A157,Orders_Raw!A:A,Orders_Raw!B:B),Customers_Raw!A:A,Customers_Raw!E:E)</f>
        <v>Corporate</v>
      </c>
      <c r="J157" s="19">
        <f>_xlfn.XLOOKUP(Order_Items_Raw!A1820,Orders_Raw!A:A,Orders_Raw!C:C)</f>
        <v>45848</v>
      </c>
      <c r="K157" t="s">
        <v>3442</v>
      </c>
      <c r="L157" s="19" t="str">
        <f>_xlfn.XLOOKUP(A157,Orders_Raw!A:A,Orders_Raw!D:D)</f>
        <v>Cancelled</v>
      </c>
      <c r="M157" s="19" t="str">
        <f>_xlfn.XLOOKUP(_xlfn.XLOOKUP(A157,Orders_Raw!A:A,Orders_Raw!B:B),Customers_Raw!A:A,Customers_Raw!E:E)</f>
        <v>Corporate</v>
      </c>
      <c r="N157">
        <f>IF(COUNTIF($A$2:A157,A157)=1,1,0)</f>
        <v>1</v>
      </c>
    </row>
    <row r="158" spans="1:14">
      <c r="A158" t="s">
        <v>2443</v>
      </c>
      <c r="B158" t="s">
        <v>3448</v>
      </c>
      <c r="C158">
        <v>1</v>
      </c>
      <c r="D158" s="18">
        <v>2260.48</v>
      </c>
      <c r="E158" s="18">
        <f>_xlfn.XLOOKUP(Order_Items_Raw!B1847,Products_Raw!A:A,Products_Raw!D:D)</f>
        <v>2144.79</v>
      </c>
      <c r="F158" s="18">
        <f t="shared" si="2"/>
        <v>115.69</v>
      </c>
      <c r="G158" s="18" t="str">
        <f>PROPER(TRIM(CLEAN(_xlfn.XLOOKUP(Order_Items_Raw!A1847,Orders_Raw!A:A,Orders_Raw!E:E))))</f>
        <v>Mobile App</v>
      </c>
      <c r="H158" s="18" t="str">
        <f>_xlfn.XLOOKUP(B158,Products_Raw!A:A,Products_Raw!C:C)</f>
        <v>Electronics</v>
      </c>
      <c r="I158" t="str">
        <f>_xlfn.XLOOKUP(_xlfn.XLOOKUP(A158,Orders_Raw!A:A,Orders_Raw!B:B),Customers_Raw!A:A,Customers_Raw!E:E)</f>
        <v>Consumer</v>
      </c>
      <c r="J158" s="19">
        <f>_xlfn.XLOOKUP(Order_Items_Raw!A1847,Orders_Raw!A:A,Orders_Raw!C:C)</f>
        <v>45847</v>
      </c>
      <c r="K158" t="s">
        <v>3442</v>
      </c>
      <c r="L158" s="19" t="str">
        <f>_xlfn.XLOOKUP(A158,Orders_Raw!A:A,Orders_Raw!D:D)</f>
        <v>Shipped</v>
      </c>
      <c r="M158" s="19" t="str">
        <f>_xlfn.XLOOKUP(_xlfn.XLOOKUP(A158,Orders_Raw!A:A,Orders_Raw!B:B),Customers_Raw!A:A,Customers_Raw!E:E)</f>
        <v>Consumer</v>
      </c>
      <c r="N158">
        <f>IF(COUNTIF($A$2:A158,A158)=1,1,0)</f>
        <v>1</v>
      </c>
    </row>
    <row r="159" spans="1:14">
      <c r="A159" t="s">
        <v>3259</v>
      </c>
      <c r="B159" t="s">
        <v>3448</v>
      </c>
      <c r="C159">
        <v>3</v>
      </c>
      <c r="D159" s="18">
        <v>5034.31</v>
      </c>
      <c r="E159" s="18">
        <f>_xlfn.XLOOKUP(Order_Items_Raw!B1869,Products_Raw!A:A,Products_Raw!D:D)</f>
        <v>8551.81</v>
      </c>
      <c r="F159" s="18">
        <f t="shared" si="2"/>
        <v>-20621.12</v>
      </c>
      <c r="G159" s="18" t="str">
        <f>PROPER(TRIM(CLEAN(_xlfn.XLOOKUP(Order_Items_Raw!A1869,Orders_Raw!A:A,Orders_Raw!E:E))))</f>
        <v>Mobile App</v>
      </c>
      <c r="H159" s="18" t="str">
        <f>_xlfn.XLOOKUP(B159,Products_Raw!A:A,Products_Raw!C:C)</f>
        <v>Electronics</v>
      </c>
      <c r="I159" t="str">
        <f>_xlfn.XLOOKUP(_xlfn.XLOOKUP(A159,Orders_Raw!A:A,Orders_Raw!B:B),Customers_Raw!A:A,Customers_Raw!E:E)</f>
        <v>Corporate</v>
      </c>
      <c r="J159" s="19">
        <f>_xlfn.XLOOKUP(Order_Items_Raw!A1869,Orders_Raw!A:A,Orders_Raw!C:C)</f>
        <v>45867</v>
      </c>
      <c r="K159" t="s">
        <v>3442</v>
      </c>
      <c r="L159" s="19" t="str">
        <f>_xlfn.XLOOKUP(A159,Orders_Raw!A:A,Orders_Raw!D:D)</f>
        <v>Shipped</v>
      </c>
      <c r="M159" s="19" t="str">
        <f>_xlfn.XLOOKUP(_xlfn.XLOOKUP(A159,Orders_Raw!A:A,Orders_Raw!B:B),Customers_Raw!A:A,Customers_Raw!E:E)</f>
        <v>Corporate</v>
      </c>
      <c r="N159">
        <f>IF(COUNTIF($A$2:A159,A159)=1,1,0)</f>
        <v>1</v>
      </c>
    </row>
    <row r="160" spans="1:14">
      <c r="A160" t="s">
        <v>985</v>
      </c>
      <c r="B160" t="s">
        <v>3449</v>
      </c>
      <c r="C160">
        <v>1</v>
      </c>
      <c r="D160" s="18">
        <v>3307.42</v>
      </c>
      <c r="E160" s="18">
        <f>_xlfn.XLOOKUP(Order_Items_Raw!B1871,Products_Raw!A:A,Products_Raw!D:D)</f>
        <v>2249.48</v>
      </c>
      <c r="F160" s="18">
        <f t="shared" si="2"/>
        <v>1057.94</v>
      </c>
      <c r="G160" s="18" t="str">
        <f>PROPER(TRIM(CLEAN(_xlfn.XLOOKUP(Order_Items_Raw!A1871,Orders_Raw!A:A,Orders_Raw!E:E))))</f>
        <v>Mobile App</v>
      </c>
      <c r="H160" s="18" t="str">
        <f>_xlfn.XLOOKUP(B160,Products_Raw!A:A,Products_Raw!C:C)</f>
        <v>Home &amp; Kitchen</v>
      </c>
      <c r="I160" t="str">
        <f>_xlfn.XLOOKUP(_xlfn.XLOOKUP(A160,Orders_Raw!A:A,Orders_Raw!B:B),Customers_Raw!A:A,Customers_Raw!E:E)</f>
        <v>Corporate</v>
      </c>
      <c r="J160" s="19">
        <f>_xlfn.XLOOKUP(Order_Items_Raw!A1871,Orders_Raw!A:A,Orders_Raw!C:C)</f>
        <v>45847</v>
      </c>
      <c r="K160" t="s">
        <v>3442</v>
      </c>
      <c r="L160" s="19" t="str">
        <f>_xlfn.XLOOKUP(A160,Orders_Raw!A:A,Orders_Raw!D:D)</f>
        <v>Delivered</v>
      </c>
      <c r="M160" s="19" t="str">
        <f>_xlfn.XLOOKUP(_xlfn.XLOOKUP(A160,Orders_Raw!A:A,Orders_Raw!B:B),Customers_Raw!A:A,Customers_Raw!E:E)</f>
        <v>Corporate</v>
      </c>
      <c r="N160">
        <f>IF(COUNTIF($A$2:A160,A160)=1,1,0)</f>
        <v>0</v>
      </c>
    </row>
    <row r="161" spans="1:14">
      <c r="A161" t="s">
        <v>1281</v>
      </c>
      <c r="B161" t="s">
        <v>3449</v>
      </c>
      <c r="C161">
        <v>3</v>
      </c>
      <c r="D161" s="18">
        <v>9286.13</v>
      </c>
      <c r="E161" s="18">
        <f>_xlfn.XLOOKUP(Order_Items_Raw!B1875,Products_Raw!A:A,Products_Raw!D:D)</f>
        <v>6163.24</v>
      </c>
      <c r="F161" s="18">
        <f t="shared" si="2"/>
        <v>-9203.59</v>
      </c>
      <c r="G161" s="18" t="str">
        <f>PROPER(TRIM(CLEAN(_xlfn.XLOOKUP(Order_Items_Raw!A1875,Orders_Raw!A:A,Orders_Raw!E:E))))</f>
        <v>Mobile App</v>
      </c>
      <c r="H161" s="18" t="str">
        <f>_xlfn.XLOOKUP(B161,Products_Raw!A:A,Products_Raw!C:C)</f>
        <v>Home &amp; Kitchen</v>
      </c>
      <c r="I161" t="str">
        <f>_xlfn.XLOOKUP(_xlfn.XLOOKUP(A161,Orders_Raw!A:A,Orders_Raw!B:B),Customers_Raw!A:A,Customers_Raw!E:E)</f>
        <v>Consumer</v>
      </c>
      <c r="J161" s="19">
        <f>_xlfn.XLOOKUP(Order_Items_Raw!A1875,Orders_Raw!A:A,Orders_Raw!C:C)</f>
        <v>45843</v>
      </c>
      <c r="K161" t="s">
        <v>3442</v>
      </c>
      <c r="L161" s="19" t="str">
        <f>_xlfn.XLOOKUP(A161,Orders_Raw!A:A,Orders_Raw!D:D)</f>
        <v>Shipped</v>
      </c>
      <c r="M161" s="19" t="str">
        <f>_xlfn.XLOOKUP(_xlfn.XLOOKUP(A161,Orders_Raw!A:A,Orders_Raw!B:B),Customers_Raw!A:A,Customers_Raw!E:E)</f>
        <v>Consumer</v>
      </c>
      <c r="N161">
        <f>IF(COUNTIF($A$2:A161,A161)=1,1,0)</f>
        <v>1</v>
      </c>
    </row>
    <row r="162" spans="1:14">
      <c r="A162" t="s">
        <v>1876</v>
      </c>
      <c r="B162" t="s">
        <v>3449</v>
      </c>
      <c r="C162">
        <v>4</v>
      </c>
      <c r="D162" s="18">
        <v>13736.7</v>
      </c>
      <c r="E162" s="18">
        <f>_xlfn.XLOOKUP(Order_Items_Raw!B1887,Products_Raw!A:A,Products_Raw!D:D)</f>
        <v>4936.19</v>
      </c>
      <c r="F162" s="18">
        <f t="shared" si="2"/>
        <v>-6008.06</v>
      </c>
      <c r="G162" s="18" t="str">
        <f>PROPER(TRIM(CLEAN(_xlfn.XLOOKUP(Order_Items_Raw!A1887,Orders_Raw!A:A,Orders_Raw!E:E))))</f>
        <v>Website</v>
      </c>
      <c r="H162" s="18" t="str">
        <f>_xlfn.XLOOKUP(B162,Products_Raw!A:A,Products_Raw!C:C)</f>
        <v>Home &amp; Kitchen</v>
      </c>
      <c r="I162" t="str">
        <f>_xlfn.XLOOKUP(_xlfn.XLOOKUP(A162,Orders_Raw!A:A,Orders_Raw!B:B),Customers_Raw!A:A,Customers_Raw!E:E)</f>
        <v>Consumer</v>
      </c>
      <c r="J162" s="19">
        <f>_xlfn.XLOOKUP(Order_Items_Raw!A1887,Orders_Raw!A:A,Orders_Raw!C:C)</f>
        <v>45809</v>
      </c>
      <c r="K162" t="s">
        <v>3450</v>
      </c>
      <c r="L162" s="19" t="str">
        <f>_xlfn.XLOOKUP(A162,Orders_Raw!A:A,Orders_Raw!D:D)</f>
        <v>Delivered</v>
      </c>
      <c r="M162" s="19" t="str">
        <f>_xlfn.XLOOKUP(_xlfn.XLOOKUP(A162,Orders_Raw!A:A,Orders_Raw!B:B),Customers_Raw!A:A,Customers_Raw!E:E)</f>
        <v>Consumer</v>
      </c>
      <c r="N162">
        <f>IF(COUNTIF($A$2:A162,A162)=1,1,0)</f>
        <v>1</v>
      </c>
    </row>
    <row r="163" spans="1:14">
      <c r="A163" t="s">
        <v>2731</v>
      </c>
      <c r="B163" t="s">
        <v>3449</v>
      </c>
      <c r="C163">
        <v>3</v>
      </c>
      <c r="D163" s="18">
        <v>8561.93</v>
      </c>
      <c r="E163" s="18">
        <f>_xlfn.XLOOKUP(Order_Items_Raw!B1903,Products_Raw!A:A,Products_Raw!D:D)</f>
        <v>7144.88</v>
      </c>
      <c r="F163" s="18">
        <f t="shared" si="2"/>
        <v>-12872.71</v>
      </c>
      <c r="G163" s="18" t="str">
        <f>PROPER(TRIM(CLEAN(_xlfn.XLOOKUP(Order_Items_Raw!A1903,Orders_Raw!A:A,Orders_Raw!E:E))))</f>
        <v>Website</v>
      </c>
      <c r="H163" s="18" t="str">
        <f>_xlfn.XLOOKUP(B163,Products_Raw!A:A,Products_Raw!C:C)</f>
        <v>Home &amp; Kitchen</v>
      </c>
      <c r="I163" t="str">
        <f>_xlfn.XLOOKUP(_xlfn.XLOOKUP(A163,Orders_Raw!A:A,Orders_Raw!B:B),Customers_Raw!A:A,Customers_Raw!E:E)</f>
        <v>Consumer</v>
      </c>
      <c r="J163" s="19">
        <f>_xlfn.XLOOKUP(Order_Items_Raw!A1903,Orders_Raw!A:A,Orders_Raw!C:C)</f>
        <v>45811</v>
      </c>
      <c r="K163" t="s">
        <v>3450</v>
      </c>
      <c r="L163" s="19" t="str">
        <f>_xlfn.XLOOKUP(A163,Orders_Raw!A:A,Orders_Raw!D:D)</f>
        <v>Delivered</v>
      </c>
      <c r="M163" s="19" t="str">
        <f>_xlfn.XLOOKUP(_xlfn.XLOOKUP(A163,Orders_Raw!A:A,Orders_Raw!B:B),Customers_Raw!A:A,Customers_Raw!E:E)</f>
        <v>Consumer</v>
      </c>
      <c r="N163">
        <f>IF(COUNTIF($A$2:A163,A163)=1,1,0)</f>
        <v>1</v>
      </c>
    </row>
    <row r="164" spans="1:14">
      <c r="A164" t="s">
        <v>894</v>
      </c>
      <c r="B164" t="s">
        <v>3451</v>
      </c>
      <c r="C164">
        <v>2</v>
      </c>
      <c r="D164" s="18">
        <v>33382.73</v>
      </c>
      <c r="E164" s="18">
        <f>_xlfn.XLOOKUP(Order_Items_Raw!B1913,Products_Raw!A:A,Products_Raw!D:D)</f>
        <v>4703.24</v>
      </c>
      <c r="F164" s="18">
        <f t="shared" si="2"/>
        <v>23976.25</v>
      </c>
      <c r="G164" s="18" t="str">
        <f>PROPER(TRIM(CLEAN(_xlfn.XLOOKUP(Order_Items_Raw!A1913,Orders_Raw!A:A,Orders_Raw!E:E))))</f>
        <v>Marketplace</v>
      </c>
      <c r="H164" s="18" t="str">
        <f>_xlfn.XLOOKUP(B164,Products_Raw!A:A,Products_Raw!C:C)</f>
        <v>Home &amp; Kitchen</v>
      </c>
      <c r="I164" t="str">
        <f>_xlfn.XLOOKUP(_xlfn.XLOOKUP(A164,Orders_Raw!A:A,Orders_Raw!B:B),Customers_Raw!A:A,Customers_Raw!E:E)</f>
        <v>Corporate</v>
      </c>
      <c r="J164" s="19">
        <f>_xlfn.XLOOKUP(Order_Items_Raw!A1913,Orders_Raw!A:A,Orders_Raw!C:C)</f>
        <v>45838</v>
      </c>
      <c r="K164" t="s">
        <v>3450</v>
      </c>
      <c r="L164" s="19" t="str">
        <f>_xlfn.XLOOKUP(A164,Orders_Raw!A:A,Orders_Raw!D:D)</f>
        <v>Delivered</v>
      </c>
      <c r="M164" s="19" t="str">
        <f>_xlfn.XLOOKUP(_xlfn.XLOOKUP(A164,Orders_Raw!A:A,Orders_Raw!B:B),Customers_Raw!A:A,Customers_Raw!E:E)</f>
        <v>Corporate</v>
      </c>
      <c r="N164">
        <f>IF(COUNTIF($A$2:A164,A164)=1,1,0)</f>
        <v>0</v>
      </c>
    </row>
    <row r="165" spans="1:14">
      <c r="A165" t="s">
        <v>1092</v>
      </c>
      <c r="B165" t="s">
        <v>3451</v>
      </c>
      <c r="C165">
        <v>3</v>
      </c>
      <c r="D165" s="18">
        <v>48424.38</v>
      </c>
      <c r="E165" s="18">
        <f>_xlfn.XLOOKUP(Order_Items_Raw!B1917,Products_Raw!A:A,Products_Raw!D:D)</f>
        <v>4703.24</v>
      </c>
      <c r="F165" s="18">
        <f t="shared" si="2"/>
        <v>34314.66</v>
      </c>
      <c r="G165" s="18" t="str">
        <f>PROPER(TRIM(CLEAN(_xlfn.XLOOKUP(Order_Items_Raw!A1917,Orders_Raw!A:A,Orders_Raw!E:E))))</f>
        <v>Website</v>
      </c>
      <c r="H165" s="18" t="str">
        <f>_xlfn.XLOOKUP(B165,Products_Raw!A:A,Products_Raw!C:C)</f>
        <v>Home &amp; Kitchen</v>
      </c>
      <c r="I165" t="str">
        <f>_xlfn.XLOOKUP(_xlfn.XLOOKUP(A165,Orders_Raw!A:A,Orders_Raw!B:B),Customers_Raw!A:A,Customers_Raw!E:E)</f>
        <v>Consumer</v>
      </c>
      <c r="J165" s="19">
        <f>_xlfn.XLOOKUP(Order_Items_Raw!A1917,Orders_Raw!A:A,Orders_Raw!C:C)</f>
        <v>45828</v>
      </c>
      <c r="K165" t="s">
        <v>3450</v>
      </c>
      <c r="L165" s="19" t="str">
        <f>_xlfn.XLOOKUP(A165,Orders_Raw!A:A,Orders_Raw!D:D)</f>
        <v>Delivered</v>
      </c>
      <c r="M165" s="19" t="str">
        <f>_xlfn.XLOOKUP(_xlfn.XLOOKUP(A165,Orders_Raw!A:A,Orders_Raw!B:B),Customers_Raw!A:A,Customers_Raw!E:E)</f>
        <v>Consumer</v>
      </c>
      <c r="N165">
        <f>IF(COUNTIF($A$2:A165,A165)=1,1,0)</f>
        <v>1</v>
      </c>
    </row>
    <row r="166" spans="1:14">
      <c r="A166" t="s">
        <v>1245</v>
      </c>
      <c r="B166" t="s">
        <v>3451</v>
      </c>
      <c r="C166">
        <v>2</v>
      </c>
      <c r="D166" s="18">
        <v>32673.85</v>
      </c>
      <c r="E166" s="18">
        <f>_xlfn.XLOOKUP(Order_Items_Raw!B1924,Products_Raw!A:A,Products_Raw!D:D)</f>
        <v>5483.96</v>
      </c>
      <c r="F166" s="18">
        <f t="shared" si="2"/>
        <v>21705.93</v>
      </c>
      <c r="G166" s="18" t="str">
        <f>PROPER(TRIM(CLEAN(_xlfn.XLOOKUP(Order_Items_Raw!A1924,Orders_Raw!A:A,Orders_Raw!E:E))))</f>
        <v>Marketplace</v>
      </c>
      <c r="H166" s="18" t="str">
        <f>_xlfn.XLOOKUP(B166,Products_Raw!A:A,Products_Raw!C:C)</f>
        <v>Home &amp; Kitchen</v>
      </c>
      <c r="I166" t="str">
        <f>_xlfn.XLOOKUP(_xlfn.XLOOKUP(A166,Orders_Raw!A:A,Orders_Raw!B:B),Customers_Raw!A:A,Customers_Raw!E:E)</f>
        <v>Small Business</v>
      </c>
      <c r="J166" s="19">
        <f>_xlfn.XLOOKUP(Order_Items_Raw!A1924,Orders_Raw!A:A,Orders_Raw!C:C)</f>
        <v>45813</v>
      </c>
      <c r="K166" t="s">
        <v>3450</v>
      </c>
      <c r="L166" s="19" t="str">
        <f>_xlfn.XLOOKUP(A166,Orders_Raw!A:A,Orders_Raw!D:D)</f>
        <v>Delivered</v>
      </c>
      <c r="M166" s="19" t="str">
        <f>_xlfn.XLOOKUP(_xlfn.XLOOKUP(A166,Orders_Raw!A:A,Orders_Raw!B:B),Customers_Raw!A:A,Customers_Raw!E:E)</f>
        <v>Small Business</v>
      </c>
      <c r="N166">
        <f>IF(COUNTIF($A$2:A166,A166)=1,1,0)</f>
        <v>1</v>
      </c>
    </row>
    <row r="167" spans="1:14">
      <c r="A167" t="s">
        <v>1499</v>
      </c>
      <c r="B167" t="s">
        <v>3451</v>
      </c>
      <c r="C167">
        <v>2</v>
      </c>
      <c r="D167" s="18">
        <v>28969.28</v>
      </c>
      <c r="E167" s="18">
        <f>_xlfn.XLOOKUP(Order_Items_Raw!B1928,Products_Raw!A:A,Products_Raw!D:D)</f>
        <v>7014.31</v>
      </c>
      <c r="F167" s="18">
        <f t="shared" si="2"/>
        <v>14940.66</v>
      </c>
      <c r="G167" s="18" t="str">
        <f>PROPER(TRIM(CLEAN(_xlfn.XLOOKUP(Order_Items_Raw!A1928,Orders_Raw!A:A,Orders_Raw!E:E))))</f>
        <v>Website</v>
      </c>
      <c r="H167" s="18" t="str">
        <f>_xlfn.XLOOKUP(B167,Products_Raw!A:A,Products_Raw!C:C)</f>
        <v>Home &amp; Kitchen</v>
      </c>
      <c r="I167" t="str">
        <f>_xlfn.XLOOKUP(_xlfn.XLOOKUP(A167,Orders_Raw!A:A,Orders_Raw!B:B),Customers_Raw!A:A,Customers_Raw!E:E)</f>
        <v>Consumer</v>
      </c>
      <c r="J167" s="19">
        <f>_xlfn.XLOOKUP(Order_Items_Raw!A1928,Orders_Raw!A:A,Orders_Raw!C:C)</f>
        <v>45833</v>
      </c>
      <c r="K167" t="s">
        <v>3450</v>
      </c>
      <c r="L167" s="19" t="str">
        <f>_xlfn.XLOOKUP(A167,Orders_Raw!A:A,Orders_Raw!D:D)</f>
        <v>Delivered</v>
      </c>
      <c r="M167" s="19" t="str">
        <f>_xlfn.XLOOKUP(_xlfn.XLOOKUP(A167,Orders_Raw!A:A,Orders_Raw!B:B),Customers_Raw!A:A,Customers_Raw!E:E)</f>
        <v>Consumer</v>
      </c>
      <c r="N167">
        <f>IF(COUNTIF($A$2:A167,A167)=1,1,0)</f>
        <v>0</v>
      </c>
    </row>
    <row r="168" spans="1:14">
      <c r="A168" t="s">
        <v>1794</v>
      </c>
      <c r="B168" t="s">
        <v>3451</v>
      </c>
      <c r="C168">
        <v>2</v>
      </c>
      <c r="D168" s="18">
        <v>34952.15</v>
      </c>
      <c r="E168" s="18">
        <f>_xlfn.XLOOKUP(Order_Items_Raw!B1934,Products_Raw!A:A,Products_Raw!D:D)</f>
        <v>10692.38</v>
      </c>
      <c r="F168" s="18">
        <f t="shared" si="2"/>
        <v>13567.39</v>
      </c>
      <c r="G168" s="18" t="str">
        <f>PROPER(TRIM(CLEAN(_xlfn.XLOOKUP(Order_Items_Raw!A1934,Orders_Raw!A:A,Orders_Raw!E:E))))</f>
        <v>Website</v>
      </c>
      <c r="H168" s="18" t="str">
        <f>_xlfn.XLOOKUP(B168,Products_Raw!A:A,Products_Raw!C:C)</f>
        <v>Home &amp; Kitchen</v>
      </c>
      <c r="I168" t="str">
        <f>_xlfn.XLOOKUP(_xlfn.XLOOKUP(A168,Orders_Raw!A:A,Orders_Raw!B:B),Customers_Raw!A:A,Customers_Raw!E:E)</f>
        <v>Consumer</v>
      </c>
      <c r="J168" s="19">
        <f>_xlfn.XLOOKUP(Order_Items_Raw!A1934,Orders_Raw!A:A,Orders_Raw!C:C)</f>
        <v>45826</v>
      </c>
      <c r="K168" t="s">
        <v>3450</v>
      </c>
      <c r="L168" s="19" t="str">
        <f>_xlfn.XLOOKUP(A168,Orders_Raw!A:A,Orders_Raw!D:D)</f>
        <v>Delivered</v>
      </c>
      <c r="M168" s="19" t="str">
        <f>_xlfn.XLOOKUP(_xlfn.XLOOKUP(A168,Orders_Raw!A:A,Orders_Raw!B:B),Customers_Raw!A:A,Customers_Raw!E:E)</f>
        <v>Consumer</v>
      </c>
      <c r="N168">
        <f>IF(COUNTIF($A$2:A168,A168)=1,1,0)</f>
        <v>1</v>
      </c>
    </row>
    <row r="169" spans="1:14">
      <c r="A169" t="s">
        <v>1918</v>
      </c>
      <c r="B169" t="s">
        <v>3451</v>
      </c>
      <c r="C169">
        <v>2</v>
      </c>
      <c r="D169" s="18">
        <v>31552.83</v>
      </c>
      <c r="E169" s="18">
        <f>_xlfn.XLOOKUP(Order_Items_Raw!B1937,Products_Raw!A:A,Products_Raw!D:D)</f>
        <v>295.87</v>
      </c>
      <c r="F169" s="18">
        <f t="shared" si="2"/>
        <v>30961.09</v>
      </c>
      <c r="G169" s="18" t="str">
        <f>PROPER(TRIM(CLEAN(_xlfn.XLOOKUP(Order_Items_Raw!A1937,Orders_Raw!A:A,Orders_Raw!E:E))))</f>
        <v>Marketplace</v>
      </c>
      <c r="H169" s="18" t="str">
        <f>_xlfn.XLOOKUP(B169,Products_Raw!A:A,Products_Raw!C:C)</f>
        <v>Home &amp; Kitchen</v>
      </c>
      <c r="I169" t="str">
        <f>_xlfn.XLOOKUP(_xlfn.XLOOKUP(A169,Orders_Raw!A:A,Orders_Raw!B:B),Customers_Raw!A:A,Customers_Raw!E:E)</f>
        <v>Corporate</v>
      </c>
      <c r="J169" s="19">
        <f>_xlfn.XLOOKUP(Order_Items_Raw!A1937,Orders_Raw!A:A,Orders_Raw!C:C)</f>
        <v>45818</v>
      </c>
      <c r="K169" t="s">
        <v>3450</v>
      </c>
      <c r="L169" s="19" t="str">
        <f>_xlfn.XLOOKUP(A169,Orders_Raw!A:A,Orders_Raw!D:D)</f>
        <v>Delivered</v>
      </c>
      <c r="M169" s="19" t="str">
        <f>_xlfn.XLOOKUP(_xlfn.XLOOKUP(A169,Orders_Raw!A:A,Orders_Raw!B:B),Customers_Raw!A:A,Customers_Raw!E:E)</f>
        <v>Corporate</v>
      </c>
      <c r="N169">
        <f>IF(COUNTIF($A$2:A169,A169)=1,1,0)</f>
        <v>1</v>
      </c>
    </row>
    <row r="170" spans="1:14">
      <c r="A170" t="s">
        <v>2722</v>
      </c>
      <c r="B170" t="s">
        <v>3451</v>
      </c>
      <c r="C170">
        <v>4</v>
      </c>
      <c r="D170" s="18">
        <v>68732.82</v>
      </c>
      <c r="E170" s="18">
        <f>_xlfn.XLOOKUP(Order_Items_Raw!B1954,Products_Raw!A:A,Products_Raw!D:D)</f>
        <v>4806.74</v>
      </c>
      <c r="F170" s="18">
        <f t="shared" si="2"/>
        <v>49505.86</v>
      </c>
      <c r="G170" s="18" t="str">
        <f>PROPER(TRIM(CLEAN(_xlfn.XLOOKUP(Order_Items_Raw!A1954,Orders_Raw!A:A,Orders_Raw!E:E))))</f>
        <v>Website</v>
      </c>
      <c r="H170" s="18" t="str">
        <f>_xlfn.XLOOKUP(B170,Products_Raw!A:A,Products_Raw!C:C)</f>
        <v>Home &amp; Kitchen</v>
      </c>
      <c r="I170" t="str">
        <f>_xlfn.XLOOKUP(_xlfn.XLOOKUP(A170,Orders_Raw!A:A,Orders_Raw!B:B),Customers_Raw!A:A,Customers_Raw!E:E)</f>
        <v>Consumer</v>
      </c>
      <c r="J170" s="19">
        <f>_xlfn.XLOOKUP(Order_Items_Raw!A1954,Orders_Raw!A:A,Orders_Raw!C:C)</f>
        <v>45819</v>
      </c>
      <c r="K170" t="s">
        <v>3450</v>
      </c>
      <c r="L170" s="19" t="str">
        <f>_xlfn.XLOOKUP(A170,Orders_Raw!A:A,Orders_Raw!D:D)</f>
        <v>Delivered</v>
      </c>
      <c r="M170" s="19" t="str">
        <f>_xlfn.XLOOKUP(_xlfn.XLOOKUP(A170,Orders_Raw!A:A,Orders_Raw!B:B),Customers_Raw!A:A,Customers_Raw!E:E)</f>
        <v>Consumer</v>
      </c>
      <c r="N170">
        <f>IF(COUNTIF($A$2:A170,A170)=1,1,0)</f>
        <v>1</v>
      </c>
    </row>
    <row r="171" spans="1:14">
      <c r="A171" t="s">
        <v>932</v>
      </c>
      <c r="B171" t="s">
        <v>3452</v>
      </c>
      <c r="C171">
        <v>4</v>
      </c>
      <c r="D171" s="18">
        <v>13505.83</v>
      </c>
      <c r="E171" s="18">
        <f>_xlfn.XLOOKUP(Order_Items_Raw!B1968,Products_Raw!A:A,Products_Raw!D:D)</f>
        <v>7802.03</v>
      </c>
      <c r="F171" s="18">
        <f t="shared" si="2"/>
        <v>-17702.29</v>
      </c>
      <c r="G171" s="18" t="str">
        <f>PROPER(TRIM(CLEAN(_xlfn.XLOOKUP(Order_Items_Raw!A1968,Orders_Raw!A:A,Orders_Raw!E:E))))</f>
        <v>Mobile App</v>
      </c>
      <c r="H171" s="18" t="str">
        <f>_xlfn.XLOOKUP(B171,Products_Raw!A:A,Products_Raw!C:C)</f>
        <v>Office Supplies</v>
      </c>
      <c r="I171" t="str">
        <f>_xlfn.XLOOKUP(_xlfn.XLOOKUP(A171,Orders_Raw!A:A,Orders_Raw!B:B),Customers_Raw!A:A,Customers_Raw!E:E)</f>
        <v>Small Business</v>
      </c>
      <c r="J171" s="19">
        <f>_xlfn.XLOOKUP(Order_Items_Raw!A1968,Orders_Raw!A:A,Orders_Raw!C:C)</f>
        <v>45821</v>
      </c>
      <c r="K171" t="s">
        <v>3450</v>
      </c>
      <c r="L171" s="19" t="str">
        <f>_xlfn.XLOOKUP(A171,Orders_Raw!A:A,Orders_Raw!D:D)</f>
        <v>Delivered</v>
      </c>
      <c r="M171" s="19" t="str">
        <f>_xlfn.XLOOKUP(_xlfn.XLOOKUP(A171,Orders_Raw!A:A,Orders_Raw!B:B),Customers_Raw!A:A,Customers_Raw!E:E)</f>
        <v>Small Business</v>
      </c>
      <c r="N171">
        <f>IF(COUNTIF($A$2:A171,A171)=1,1,0)</f>
        <v>1</v>
      </c>
    </row>
    <row r="172" spans="1:14">
      <c r="A172" t="s">
        <v>949</v>
      </c>
      <c r="B172" t="s">
        <v>3452</v>
      </c>
      <c r="C172">
        <v>2</v>
      </c>
      <c r="D172" s="18">
        <v>8648.51</v>
      </c>
      <c r="E172" s="18">
        <f>_xlfn.XLOOKUP(Order_Items_Raw!B1970,Products_Raw!A:A,Products_Raw!D:D)</f>
        <v>7802.03</v>
      </c>
      <c r="F172" s="18">
        <f t="shared" si="2"/>
        <v>-6955.55</v>
      </c>
      <c r="G172" s="18" t="str">
        <f>PROPER(TRIM(CLEAN(_xlfn.XLOOKUP(Order_Items_Raw!A1970,Orders_Raw!A:A,Orders_Raw!E:E))))</f>
        <v>Marketplace</v>
      </c>
      <c r="H172" s="18" t="str">
        <f>_xlfn.XLOOKUP(B172,Products_Raw!A:A,Products_Raw!C:C)</f>
        <v>Office Supplies</v>
      </c>
      <c r="I172" t="str">
        <f>_xlfn.XLOOKUP(_xlfn.XLOOKUP(A172,Orders_Raw!A:A,Orders_Raw!B:B),Customers_Raw!A:A,Customers_Raw!E:E)</f>
        <v>Consumer</v>
      </c>
      <c r="J172" s="19">
        <f>_xlfn.XLOOKUP(Order_Items_Raw!A1970,Orders_Raw!A:A,Orders_Raw!C:C)</f>
        <v>45832</v>
      </c>
      <c r="K172" t="s">
        <v>3450</v>
      </c>
      <c r="L172" s="19" t="str">
        <f>_xlfn.XLOOKUP(A172,Orders_Raw!A:A,Orders_Raw!D:D)</f>
        <v>Shipped</v>
      </c>
      <c r="M172" s="19" t="str">
        <f>_xlfn.XLOOKUP(_xlfn.XLOOKUP(A172,Orders_Raw!A:A,Orders_Raw!B:B),Customers_Raw!A:A,Customers_Raw!E:E)</f>
        <v>Consumer</v>
      </c>
      <c r="N172">
        <f>IF(COUNTIF($A$2:A172,A172)=1,1,0)</f>
        <v>1</v>
      </c>
    </row>
    <row r="173" spans="1:14">
      <c r="A173" t="s">
        <v>1485</v>
      </c>
      <c r="B173" t="s">
        <v>3452</v>
      </c>
      <c r="C173">
        <v>3</v>
      </c>
      <c r="D173" s="18">
        <v>13442</v>
      </c>
      <c r="E173" s="18">
        <f>_xlfn.XLOOKUP(Order_Items_Raw!B1983,Products_Raw!A:A,Products_Raw!D:D)</f>
        <v>11367.74</v>
      </c>
      <c r="F173" s="18">
        <f t="shared" si="2"/>
        <v>-20661.22</v>
      </c>
      <c r="G173" s="18" t="str">
        <f>PROPER(TRIM(CLEAN(_xlfn.XLOOKUP(Order_Items_Raw!A1983,Orders_Raw!A:A,Orders_Raw!E:E))))</f>
        <v>Mobile App</v>
      </c>
      <c r="H173" s="18" t="str">
        <f>_xlfn.XLOOKUP(B173,Products_Raw!A:A,Products_Raw!C:C)</f>
        <v>Office Supplies</v>
      </c>
      <c r="I173" t="str">
        <f>_xlfn.XLOOKUP(_xlfn.XLOOKUP(A173,Orders_Raw!A:A,Orders_Raw!B:B),Customers_Raw!A:A,Customers_Raw!E:E)</f>
        <v>Consumer</v>
      </c>
      <c r="J173" s="19">
        <f>_xlfn.XLOOKUP(Order_Items_Raw!A1983,Orders_Raw!A:A,Orders_Raw!C:C)</f>
        <v>45837</v>
      </c>
      <c r="K173" t="s">
        <v>3450</v>
      </c>
      <c r="L173" s="19" t="str">
        <f>_xlfn.XLOOKUP(A173,Orders_Raw!A:A,Orders_Raw!D:D)</f>
        <v>Delivered</v>
      </c>
      <c r="M173" s="19" t="str">
        <f>_xlfn.XLOOKUP(_xlfn.XLOOKUP(A173,Orders_Raw!A:A,Orders_Raw!B:B),Customers_Raw!A:A,Customers_Raw!E:E)</f>
        <v>Consumer</v>
      </c>
      <c r="N173">
        <f>IF(COUNTIF($A$2:A173,A173)=1,1,0)</f>
        <v>1</v>
      </c>
    </row>
    <row r="174" spans="1:14">
      <c r="A174" t="s">
        <v>2024</v>
      </c>
      <c r="B174" t="s">
        <v>3452</v>
      </c>
      <c r="C174">
        <v>2</v>
      </c>
      <c r="D174" s="18">
        <v>7135.31</v>
      </c>
      <c r="E174" s="18">
        <f>_xlfn.XLOOKUP(Order_Items_Raw!B1999,Products_Raw!A:A,Products_Raw!D:D)</f>
        <v>4640.09</v>
      </c>
      <c r="F174" s="18">
        <f t="shared" si="2"/>
        <v>-2144.87</v>
      </c>
      <c r="G174" s="18" t="str">
        <f>PROPER(TRIM(CLEAN(_xlfn.XLOOKUP(Order_Items_Raw!A1999,Orders_Raw!A:A,Orders_Raw!E:E))))</f>
        <v>Website</v>
      </c>
      <c r="H174" s="18" t="str">
        <f>_xlfn.XLOOKUP(B174,Products_Raw!A:A,Products_Raw!C:C)</f>
        <v>Office Supplies</v>
      </c>
      <c r="I174" t="str">
        <f>_xlfn.XLOOKUP(_xlfn.XLOOKUP(A174,Orders_Raw!A:A,Orders_Raw!B:B),Customers_Raw!A:A,Customers_Raw!E:E)</f>
        <v>Corporate</v>
      </c>
      <c r="J174" s="19">
        <f>_xlfn.XLOOKUP(Order_Items_Raw!A1999,Orders_Raw!A:A,Orders_Raw!C:C)</f>
        <v>45825</v>
      </c>
      <c r="K174" t="s">
        <v>3450</v>
      </c>
      <c r="L174" s="19" t="str">
        <f>_xlfn.XLOOKUP(A174,Orders_Raw!A:A,Orders_Raw!D:D)</f>
        <v>Delivered</v>
      </c>
      <c r="M174" s="19" t="str">
        <f>_xlfn.XLOOKUP(_xlfn.XLOOKUP(A174,Orders_Raw!A:A,Orders_Raw!B:B),Customers_Raw!A:A,Customers_Raw!E:E)</f>
        <v>Corporate</v>
      </c>
      <c r="N174">
        <f>IF(COUNTIF($A$2:A174,A174)=1,1,0)</f>
        <v>0</v>
      </c>
    </row>
    <row r="175" spans="1:14">
      <c r="A175" t="s">
        <v>2138</v>
      </c>
      <c r="B175" t="s">
        <v>3452</v>
      </c>
      <c r="C175">
        <v>1</v>
      </c>
      <c r="D175" s="18">
        <v>4135.48</v>
      </c>
      <c r="E175" s="18">
        <f>_xlfn.XLOOKUP(Order_Items_Raw!B2001,Products_Raw!A:A,Products_Raw!D:D)</f>
        <v>4640.09</v>
      </c>
      <c r="F175" s="18">
        <f t="shared" si="2"/>
        <v>-504.610000000001</v>
      </c>
      <c r="G175" s="18" t="str">
        <f>PROPER(TRIM(CLEAN(_xlfn.XLOOKUP(Order_Items_Raw!A2001,Orders_Raw!A:A,Orders_Raw!E:E))))</f>
        <v>Website</v>
      </c>
      <c r="H175" s="18" t="str">
        <f>_xlfn.XLOOKUP(B175,Products_Raw!A:A,Products_Raw!C:C)</f>
        <v>Office Supplies</v>
      </c>
      <c r="I175" t="str">
        <f>_xlfn.XLOOKUP(_xlfn.XLOOKUP(A175,Orders_Raw!A:A,Orders_Raw!B:B),Customers_Raw!A:A,Customers_Raw!E:E)</f>
        <v>Corporate</v>
      </c>
      <c r="J175" s="19">
        <f>_xlfn.XLOOKUP(Order_Items_Raw!A2001,Orders_Raw!A:A,Orders_Raw!C:C)</f>
        <v>45821</v>
      </c>
      <c r="K175" t="s">
        <v>3450</v>
      </c>
      <c r="L175" s="19" t="str">
        <f>_xlfn.XLOOKUP(A175,Orders_Raw!A:A,Orders_Raw!D:D)</f>
        <v>Delivered</v>
      </c>
      <c r="M175" s="19" t="str">
        <f>_xlfn.XLOOKUP(_xlfn.XLOOKUP(A175,Orders_Raw!A:A,Orders_Raw!B:B),Customers_Raw!A:A,Customers_Raw!E:E)</f>
        <v>Corporate</v>
      </c>
      <c r="N175">
        <f>IF(COUNTIF($A$2:A175,A175)=1,1,0)</f>
        <v>1</v>
      </c>
    </row>
    <row r="176" spans="1:14">
      <c r="A176" t="s">
        <v>2225</v>
      </c>
      <c r="B176" t="s">
        <v>3452</v>
      </c>
      <c r="C176">
        <v>2</v>
      </c>
      <c r="D176" s="18">
        <v>7823.81</v>
      </c>
      <c r="E176" s="18">
        <f>_xlfn.XLOOKUP(Order_Items_Raw!B2002,Products_Raw!A:A,Products_Raw!D:D)</f>
        <v>4640.09</v>
      </c>
      <c r="F176" s="18">
        <f t="shared" si="2"/>
        <v>-1456.37</v>
      </c>
      <c r="G176" s="18" t="str">
        <f>PROPER(TRIM(CLEAN(_xlfn.XLOOKUP(Order_Items_Raw!A2002,Orders_Raw!A:A,Orders_Raw!E:E))))</f>
        <v>Website</v>
      </c>
      <c r="H176" s="18" t="str">
        <f>_xlfn.XLOOKUP(B176,Products_Raw!A:A,Products_Raw!C:C)</f>
        <v>Office Supplies</v>
      </c>
      <c r="I176" t="str">
        <f>_xlfn.XLOOKUP(_xlfn.XLOOKUP(A176,Orders_Raw!A:A,Orders_Raw!B:B),Customers_Raw!A:A,Customers_Raw!E:E)</f>
        <v>Consumer</v>
      </c>
      <c r="J176" s="19">
        <f>_xlfn.XLOOKUP(Order_Items_Raw!A2002,Orders_Raw!A:A,Orders_Raw!C:C)</f>
        <v>45818</v>
      </c>
      <c r="K176" t="s">
        <v>3450</v>
      </c>
      <c r="L176" s="19" t="str">
        <f>_xlfn.XLOOKUP(A176,Orders_Raw!A:A,Orders_Raw!D:D)</f>
        <v>Cancelled</v>
      </c>
      <c r="M176" s="19" t="str">
        <f>_xlfn.XLOOKUP(_xlfn.XLOOKUP(A176,Orders_Raw!A:A,Orders_Raw!B:B),Customers_Raw!A:A,Customers_Raw!E:E)</f>
        <v>Consumer</v>
      </c>
      <c r="N176">
        <f>IF(COUNTIF($A$2:A176,A176)=1,1,0)</f>
        <v>0</v>
      </c>
    </row>
    <row r="177" spans="1:14">
      <c r="A177" t="s">
        <v>963</v>
      </c>
      <c r="B177" t="s">
        <v>3453</v>
      </c>
      <c r="C177">
        <v>3</v>
      </c>
      <c r="D177" s="18">
        <v>54328.07</v>
      </c>
      <c r="E177" s="18">
        <f>_xlfn.XLOOKUP(Order_Items_Raw!B2030,Products_Raw!A:A,Products_Raw!D:D)</f>
        <v>10124.42</v>
      </c>
      <c r="F177" s="18">
        <f t="shared" si="2"/>
        <v>23954.81</v>
      </c>
      <c r="G177" s="18" t="str">
        <f>PROPER(TRIM(CLEAN(_xlfn.XLOOKUP(Order_Items_Raw!A2030,Orders_Raw!A:A,Orders_Raw!E:E))))</f>
        <v>Mobile App</v>
      </c>
      <c r="H177" s="18" t="str">
        <f>_xlfn.XLOOKUP(B177,Products_Raw!A:A,Products_Raw!C:C)</f>
        <v>Office Supplies</v>
      </c>
      <c r="I177" t="str">
        <f>_xlfn.XLOOKUP(_xlfn.XLOOKUP(A177,Orders_Raw!A:A,Orders_Raw!B:B),Customers_Raw!A:A,Customers_Raw!E:E)</f>
        <v>Consumer</v>
      </c>
      <c r="J177" s="19">
        <f>_xlfn.XLOOKUP(Order_Items_Raw!A2030,Orders_Raw!A:A,Orders_Raw!C:C)</f>
        <v>45823</v>
      </c>
      <c r="K177" t="s">
        <v>3450</v>
      </c>
      <c r="L177" s="19" t="str">
        <f>_xlfn.XLOOKUP(A177,Orders_Raw!A:A,Orders_Raw!D:D)</f>
        <v>Delivered</v>
      </c>
      <c r="M177" s="19" t="str">
        <f>_xlfn.XLOOKUP(_xlfn.XLOOKUP(A177,Orders_Raw!A:A,Orders_Raw!B:B),Customers_Raw!A:A,Customers_Raw!E:E)</f>
        <v>Consumer</v>
      </c>
      <c r="N177">
        <f>IF(COUNTIF($A$2:A177,A177)=1,1,0)</f>
        <v>1</v>
      </c>
    </row>
    <row r="178" spans="1:14">
      <c r="A178" t="s">
        <v>1331</v>
      </c>
      <c r="B178" t="s">
        <v>3453</v>
      </c>
      <c r="C178">
        <v>2</v>
      </c>
      <c r="D178" s="18">
        <v>37194.86</v>
      </c>
      <c r="E178" s="18">
        <f>_xlfn.XLOOKUP(Order_Items_Raw!B2038,Products_Raw!A:A,Products_Raw!D:D)</f>
        <v>6782.31</v>
      </c>
      <c r="F178" s="18">
        <f t="shared" si="2"/>
        <v>23630.24</v>
      </c>
      <c r="G178" s="18" t="str">
        <f>PROPER(TRIM(CLEAN(_xlfn.XLOOKUP(Order_Items_Raw!A2038,Orders_Raw!A:A,Orders_Raw!E:E))))</f>
        <v>Mobile App</v>
      </c>
      <c r="H178" s="18" t="str">
        <f>_xlfn.XLOOKUP(B178,Products_Raw!A:A,Products_Raw!C:C)</f>
        <v>Office Supplies</v>
      </c>
      <c r="I178" t="str">
        <f>_xlfn.XLOOKUP(_xlfn.XLOOKUP(A178,Orders_Raw!A:A,Orders_Raw!B:B),Customers_Raw!A:A,Customers_Raw!E:E)</f>
        <v>Consumer</v>
      </c>
      <c r="J178" s="19">
        <f>_xlfn.XLOOKUP(Order_Items_Raw!A2038,Orders_Raw!A:A,Orders_Raw!C:C)</f>
        <v>45836</v>
      </c>
      <c r="K178" t="s">
        <v>3450</v>
      </c>
      <c r="L178" s="19" t="str">
        <f>_xlfn.XLOOKUP(A178,Orders_Raw!A:A,Orders_Raw!D:D)</f>
        <v>Delivered</v>
      </c>
      <c r="M178" s="19" t="str">
        <f>_xlfn.XLOOKUP(_xlfn.XLOOKUP(A178,Orders_Raw!A:A,Orders_Raw!B:B),Customers_Raw!A:A,Customers_Raw!E:E)</f>
        <v>Consumer</v>
      </c>
      <c r="N178">
        <f>IF(COUNTIF($A$2:A178,A178)=1,1,0)</f>
        <v>1</v>
      </c>
    </row>
    <row r="179" spans="1:14">
      <c r="A179" t="s">
        <v>1515</v>
      </c>
      <c r="B179" t="s">
        <v>3453</v>
      </c>
      <c r="C179">
        <v>1</v>
      </c>
      <c r="D179" s="18">
        <v>15503.49</v>
      </c>
      <c r="E179" s="18">
        <f>_xlfn.XLOOKUP(Order_Items_Raw!B2043,Products_Raw!A:A,Products_Raw!D:D)</f>
        <v>1397.32</v>
      </c>
      <c r="F179" s="18">
        <f t="shared" si="2"/>
        <v>14106.17</v>
      </c>
      <c r="G179" s="18" t="str">
        <f>PROPER(TRIM(CLEAN(_xlfn.XLOOKUP(Order_Items_Raw!A2043,Orders_Raw!A:A,Orders_Raw!E:E))))</f>
        <v>Mobile App</v>
      </c>
      <c r="H179" s="18" t="str">
        <f>_xlfn.XLOOKUP(B179,Products_Raw!A:A,Products_Raw!C:C)</f>
        <v>Office Supplies</v>
      </c>
      <c r="I179" t="str">
        <f>_xlfn.XLOOKUP(_xlfn.XLOOKUP(A179,Orders_Raw!A:A,Orders_Raw!B:B),Customers_Raw!A:A,Customers_Raw!E:E)</f>
        <v>Consumer</v>
      </c>
      <c r="J179" s="19">
        <f>_xlfn.XLOOKUP(Order_Items_Raw!A2043,Orders_Raw!A:A,Orders_Raw!C:C)</f>
        <v>45809</v>
      </c>
      <c r="K179" t="s">
        <v>3450</v>
      </c>
      <c r="L179" s="19" t="str">
        <f>_xlfn.XLOOKUP(A179,Orders_Raw!A:A,Orders_Raw!D:D)</f>
        <v>Processing</v>
      </c>
      <c r="M179" s="19" t="str">
        <f>_xlfn.XLOOKUP(_xlfn.XLOOKUP(A179,Orders_Raw!A:A,Orders_Raw!B:B),Customers_Raw!A:A,Customers_Raw!E:E)</f>
        <v>Consumer</v>
      </c>
      <c r="N179">
        <f>IF(COUNTIF($A$2:A179,A179)=1,1,0)</f>
        <v>0</v>
      </c>
    </row>
    <row r="180" spans="1:14">
      <c r="A180" t="s">
        <v>1764</v>
      </c>
      <c r="B180" t="s">
        <v>3453</v>
      </c>
      <c r="C180">
        <v>1</v>
      </c>
      <c r="D180" s="18">
        <v>17752.66</v>
      </c>
      <c r="E180" s="18">
        <f>_xlfn.XLOOKUP(Order_Items_Raw!B2048,Products_Raw!A:A,Products_Raw!D:D)</f>
        <v>2133.21</v>
      </c>
      <c r="F180" s="18">
        <f t="shared" si="2"/>
        <v>15619.45</v>
      </c>
      <c r="G180" s="18" t="str">
        <f>PROPER(TRIM(CLEAN(_xlfn.XLOOKUP(Order_Items_Raw!A2048,Orders_Raw!A:A,Orders_Raw!E:E))))</f>
        <v>Mobile App</v>
      </c>
      <c r="H180" s="18" t="str">
        <f>_xlfn.XLOOKUP(B180,Products_Raw!A:A,Products_Raw!C:C)</f>
        <v>Office Supplies</v>
      </c>
      <c r="I180" t="str">
        <f>_xlfn.XLOOKUP(_xlfn.XLOOKUP(A180,Orders_Raw!A:A,Orders_Raw!B:B),Customers_Raw!A:A,Customers_Raw!E:E)</f>
        <v>Consumer</v>
      </c>
      <c r="J180" s="19">
        <f>_xlfn.XLOOKUP(Order_Items_Raw!A2048,Orders_Raw!A:A,Orders_Raw!C:C)</f>
        <v>45834</v>
      </c>
      <c r="K180" t="s">
        <v>3450</v>
      </c>
      <c r="L180" s="19" t="str">
        <f>_xlfn.XLOOKUP(A180,Orders_Raw!A:A,Orders_Raw!D:D)</f>
        <v>Shipped</v>
      </c>
      <c r="M180" s="19" t="str">
        <f>_xlfn.XLOOKUP(_xlfn.XLOOKUP(A180,Orders_Raw!A:A,Orders_Raw!B:B),Customers_Raw!A:A,Customers_Raw!E:E)</f>
        <v>Consumer</v>
      </c>
      <c r="N180">
        <f>IF(COUNTIF($A$2:A180,A180)=1,1,0)</f>
        <v>1</v>
      </c>
    </row>
    <row r="181" spans="1:14">
      <c r="A181" t="s">
        <v>2984</v>
      </c>
      <c r="B181" t="s">
        <v>3453</v>
      </c>
      <c r="C181">
        <v>1</v>
      </c>
      <c r="D181" s="18">
        <v>16267.28</v>
      </c>
      <c r="E181" s="18">
        <f>_xlfn.XLOOKUP(Order_Items_Raw!B2078,Products_Raw!A:A,Products_Raw!D:D)</f>
        <v>11118.8</v>
      </c>
      <c r="F181" s="18">
        <f t="shared" si="2"/>
        <v>5148.48</v>
      </c>
      <c r="G181" s="18" t="str">
        <f>PROPER(TRIM(CLEAN(_xlfn.XLOOKUP(Order_Items_Raw!A2078,Orders_Raw!A:A,Orders_Raw!E:E))))</f>
        <v>Mobile App</v>
      </c>
      <c r="H181" s="18" t="str">
        <f>_xlfn.XLOOKUP(B181,Products_Raw!A:A,Products_Raw!C:C)</f>
        <v>Office Supplies</v>
      </c>
      <c r="I181" t="str">
        <f>_xlfn.XLOOKUP(_xlfn.XLOOKUP(A181,Orders_Raw!A:A,Orders_Raw!B:B),Customers_Raw!A:A,Customers_Raw!E:E)</f>
        <v>Consumer</v>
      </c>
      <c r="J181" s="19">
        <f>_xlfn.XLOOKUP(Order_Items_Raw!A2078,Orders_Raw!A:A,Orders_Raw!C:C)</f>
        <v>45813</v>
      </c>
      <c r="K181" t="s">
        <v>3450</v>
      </c>
      <c r="L181" s="19" t="str">
        <f>_xlfn.XLOOKUP(A181,Orders_Raw!A:A,Orders_Raw!D:D)</f>
        <v>Delivered</v>
      </c>
      <c r="M181" s="19" t="str">
        <f>_xlfn.XLOOKUP(_xlfn.XLOOKUP(A181,Orders_Raw!A:A,Orders_Raw!B:B),Customers_Raw!A:A,Customers_Raw!E:E)</f>
        <v>Consumer</v>
      </c>
      <c r="N181">
        <f>IF(COUNTIF($A$2:A181,A181)=1,1,0)</f>
        <v>1</v>
      </c>
    </row>
    <row r="182" spans="1:14">
      <c r="A182" t="s">
        <v>3091</v>
      </c>
      <c r="B182" t="s">
        <v>3453</v>
      </c>
      <c r="C182">
        <v>4</v>
      </c>
      <c r="D182" s="18">
        <v>70083.89</v>
      </c>
      <c r="E182" s="18">
        <f>_xlfn.XLOOKUP(Order_Items_Raw!B2080,Products_Raw!A:A,Products_Raw!D:D)</f>
        <v>5057.68</v>
      </c>
      <c r="F182" s="18">
        <f t="shared" si="2"/>
        <v>49853.17</v>
      </c>
      <c r="G182" s="18" t="str">
        <f>PROPER(TRIM(CLEAN(_xlfn.XLOOKUP(Order_Items_Raw!A2080,Orders_Raw!A:A,Orders_Raw!E:E))))</f>
        <v>Website</v>
      </c>
      <c r="H182" s="18" t="str">
        <f>_xlfn.XLOOKUP(B182,Products_Raw!A:A,Products_Raw!C:C)</f>
        <v>Office Supplies</v>
      </c>
      <c r="I182" t="str">
        <f>_xlfn.XLOOKUP(_xlfn.XLOOKUP(A182,Orders_Raw!A:A,Orders_Raw!B:B),Customers_Raw!A:A,Customers_Raw!E:E)</f>
        <v>Consumer</v>
      </c>
      <c r="J182" s="19">
        <f>_xlfn.XLOOKUP(Order_Items_Raw!A2080,Orders_Raw!A:A,Orders_Raw!C:C)</f>
        <v>45814</v>
      </c>
      <c r="K182" t="s">
        <v>3450</v>
      </c>
      <c r="L182" s="19" t="str">
        <f>_xlfn.XLOOKUP(A182,Orders_Raw!A:A,Orders_Raw!D:D)</f>
        <v>Delivered</v>
      </c>
      <c r="M182" s="19" t="str">
        <f>_xlfn.XLOOKUP(_xlfn.XLOOKUP(A182,Orders_Raw!A:A,Orders_Raw!B:B),Customers_Raw!A:A,Customers_Raw!E:E)</f>
        <v>Consumer</v>
      </c>
      <c r="N182">
        <f>IF(COUNTIF($A$2:A182,A182)=1,1,0)</f>
        <v>1</v>
      </c>
    </row>
    <row r="183" spans="1:14">
      <c r="A183" t="s">
        <v>1965</v>
      </c>
      <c r="B183" t="s">
        <v>3454</v>
      </c>
      <c r="C183">
        <v>2</v>
      </c>
      <c r="D183" s="18">
        <v>15808.26</v>
      </c>
      <c r="E183" s="18">
        <f>_xlfn.XLOOKUP(Order_Items_Raw!B2112,Products_Raw!A:A,Products_Raw!D:D)</f>
        <v>5766.98</v>
      </c>
      <c r="F183" s="18">
        <f t="shared" si="2"/>
        <v>4274.3</v>
      </c>
      <c r="G183" s="18" t="str">
        <f>PROPER(TRIM(CLEAN(_xlfn.XLOOKUP(Order_Items_Raw!A2112,Orders_Raw!A:A,Orders_Raw!E:E))))</f>
        <v>Website</v>
      </c>
      <c r="H183" s="18" t="str">
        <f>_xlfn.XLOOKUP(B183,Products_Raw!A:A,Products_Raw!C:C)</f>
        <v>Sports</v>
      </c>
      <c r="I183" t="str">
        <f>_xlfn.XLOOKUP(_xlfn.XLOOKUP(A183,Orders_Raw!A:A,Orders_Raw!B:B),Customers_Raw!A:A,Customers_Raw!E:E)</f>
        <v>Corporate</v>
      </c>
      <c r="J183" s="19">
        <f>_xlfn.XLOOKUP(Order_Items_Raw!A2112,Orders_Raw!A:A,Orders_Raw!C:C)</f>
        <v>45837</v>
      </c>
      <c r="K183" t="s">
        <v>3450</v>
      </c>
      <c r="L183" s="19" t="str">
        <f>_xlfn.XLOOKUP(A183,Orders_Raw!A:A,Orders_Raw!D:D)</f>
        <v>Delivered</v>
      </c>
      <c r="M183" s="19" t="str">
        <f>_xlfn.XLOOKUP(_xlfn.XLOOKUP(A183,Orders_Raw!A:A,Orders_Raw!B:B),Customers_Raw!A:A,Customers_Raw!E:E)</f>
        <v>Corporate</v>
      </c>
      <c r="N183">
        <f>IF(COUNTIF($A$2:A183,A183)=1,1,0)</f>
        <v>1</v>
      </c>
    </row>
    <row r="184" spans="1:14">
      <c r="A184" t="s">
        <v>2253</v>
      </c>
      <c r="B184" t="s">
        <v>3454</v>
      </c>
      <c r="C184">
        <v>3</v>
      </c>
      <c r="D184" s="18">
        <v>23030.24</v>
      </c>
      <c r="E184" s="18">
        <f>_xlfn.XLOOKUP(Order_Items_Raw!B2117,Products_Raw!A:A,Products_Raw!D:D)</f>
        <v>5412.91</v>
      </c>
      <c r="F184" s="18">
        <f t="shared" si="2"/>
        <v>6791.51</v>
      </c>
      <c r="G184" s="18" t="str">
        <f>PROPER(TRIM(CLEAN(_xlfn.XLOOKUP(Order_Items_Raw!A2117,Orders_Raw!A:A,Orders_Raw!E:E))))</f>
        <v>Website</v>
      </c>
      <c r="H184" s="18" t="str">
        <f>_xlfn.XLOOKUP(B184,Products_Raw!A:A,Products_Raw!C:C)</f>
        <v>Sports</v>
      </c>
      <c r="I184" t="str">
        <f>_xlfn.XLOOKUP(_xlfn.XLOOKUP(A184,Orders_Raw!A:A,Orders_Raw!B:B),Customers_Raw!A:A,Customers_Raw!E:E)</f>
        <v>Consumer</v>
      </c>
      <c r="J184" s="19">
        <f>_xlfn.XLOOKUP(Order_Items_Raw!A2117,Orders_Raw!A:A,Orders_Raw!C:C)</f>
        <v>45825</v>
      </c>
      <c r="K184" t="s">
        <v>3450</v>
      </c>
      <c r="L184" s="19" t="str">
        <f>_xlfn.XLOOKUP(A184,Orders_Raw!A:A,Orders_Raw!D:D)</f>
        <v>Delivered</v>
      </c>
      <c r="M184" s="19" t="str">
        <f>_xlfn.XLOOKUP(_xlfn.XLOOKUP(A184,Orders_Raw!A:A,Orders_Raw!B:B),Customers_Raw!A:A,Customers_Raw!E:E)</f>
        <v>Consumer</v>
      </c>
      <c r="N184">
        <f>IF(COUNTIF($A$2:A184,A184)=1,1,0)</f>
        <v>1</v>
      </c>
    </row>
    <row r="185" spans="1:14">
      <c r="A185" t="s">
        <v>2388</v>
      </c>
      <c r="B185" t="s">
        <v>3454</v>
      </c>
      <c r="C185">
        <v>3</v>
      </c>
      <c r="D185" s="18">
        <v>23031.73</v>
      </c>
      <c r="E185" s="18">
        <f>_xlfn.XLOOKUP(Order_Items_Raw!B2123,Products_Raw!A:A,Products_Raw!D:D)</f>
        <v>11939.07</v>
      </c>
      <c r="F185" s="18">
        <f t="shared" si="2"/>
        <v>-12785.48</v>
      </c>
      <c r="G185" s="18" t="str">
        <f>PROPER(TRIM(CLEAN(_xlfn.XLOOKUP(Order_Items_Raw!A2123,Orders_Raw!A:A,Orders_Raw!E:E))))</f>
        <v>Mobile App</v>
      </c>
      <c r="H185" s="18" t="str">
        <f>_xlfn.XLOOKUP(B185,Products_Raw!A:A,Products_Raw!C:C)</f>
        <v>Sports</v>
      </c>
      <c r="I185" t="str">
        <f>_xlfn.XLOOKUP(_xlfn.XLOOKUP(A185,Orders_Raw!A:A,Orders_Raw!B:B),Customers_Raw!A:A,Customers_Raw!E:E)</f>
        <v>Corporate</v>
      </c>
      <c r="J185" s="19">
        <f>_xlfn.XLOOKUP(Order_Items_Raw!A2123,Orders_Raw!A:A,Orders_Raw!C:C)</f>
        <v>45823</v>
      </c>
      <c r="K185" t="s">
        <v>3450</v>
      </c>
      <c r="L185" s="19" t="str">
        <f>_xlfn.XLOOKUP(A185,Orders_Raw!A:A,Orders_Raw!D:D)</f>
        <v>Delivered</v>
      </c>
      <c r="M185" s="19" t="str">
        <f>_xlfn.XLOOKUP(_xlfn.XLOOKUP(A185,Orders_Raw!A:A,Orders_Raw!B:B),Customers_Raw!A:A,Customers_Raw!E:E)</f>
        <v>Corporate</v>
      </c>
      <c r="N185">
        <f>IF(COUNTIF($A$2:A185,A185)=1,1,0)</f>
        <v>1</v>
      </c>
    </row>
    <row r="186" spans="1:14">
      <c r="A186" t="s">
        <v>2688</v>
      </c>
      <c r="B186" t="s">
        <v>3454</v>
      </c>
      <c r="C186">
        <v>2</v>
      </c>
      <c r="D186" s="18">
        <v>21071.49</v>
      </c>
      <c r="E186" s="18">
        <f>_xlfn.XLOOKUP(Order_Items_Raw!B2128,Products_Raw!A:A,Products_Raw!D:D)</f>
        <v>6612.77</v>
      </c>
      <c r="F186" s="18">
        <f t="shared" si="2"/>
        <v>7845.95</v>
      </c>
      <c r="G186" s="18" t="str">
        <f>PROPER(TRIM(CLEAN(_xlfn.XLOOKUP(Order_Items_Raw!A2128,Orders_Raw!A:A,Orders_Raw!E:E))))</f>
        <v>Website</v>
      </c>
      <c r="H186" s="18" t="str">
        <f>_xlfn.XLOOKUP(B186,Products_Raw!A:A,Products_Raw!C:C)</f>
        <v>Sports</v>
      </c>
      <c r="I186" t="str">
        <f>_xlfn.XLOOKUP(_xlfn.XLOOKUP(A186,Orders_Raw!A:A,Orders_Raw!B:B),Customers_Raw!A:A,Customers_Raw!E:E)</f>
        <v>Consumer</v>
      </c>
      <c r="J186" s="19">
        <f>_xlfn.XLOOKUP(Order_Items_Raw!A2128,Orders_Raw!A:A,Orders_Raw!C:C)</f>
        <v>45811</v>
      </c>
      <c r="K186" t="s">
        <v>3450</v>
      </c>
      <c r="L186" s="19" t="str">
        <f>_xlfn.XLOOKUP(A186,Orders_Raw!A:A,Orders_Raw!D:D)</f>
        <v>Delivered</v>
      </c>
      <c r="M186" s="19" t="str">
        <f>_xlfn.XLOOKUP(_xlfn.XLOOKUP(A186,Orders_Raw!A:A,Orders_Raw!B:B),Customers_Raw!A:A,Customers_Raw!E:E)</f>
        <v>Consumer</v>
      </c>
      <c r="N186">
        <f>IF(COUNTIF($A$2:A186,A186)=1,1,0)</f>
        <v>1</v>
      </c>
    </row>
    <row r="187" spans="1:14">
      <c r="A187" t="s">
        <v>3152</v>
      </c>
      <c r="B187" t="s">
        <v>3454</v>
      </c>
      <c r="C187">
        <v>2</v>
      </c>
      <c r="D187" s="18">
        <v>14861.6</v>
      </c>
      <c r="E187" s="18">
        <f>_xlfn.XLOOKUP(Order_Items_Raw!B2138,Products_Raw!A:A,Products_Raw!D:D)</f>
        <v>1946.27</v>
      </c>
      <c r="F187" s="18">
        <f t="shared" si="2"/>
        <v>10969.06</v>
      </c>
      <c r="G187" s="18" t="str">
        <f>PROPER(TRIM(CLEAN(_xlfn.XLOOKUP(Order_Items_Raw!A2138,Orders_Raw!A:A,Orders_Raw!E:E))))</f>
        <v>Website</v>
      </c>
      <c r="H187" s="18" t="str">
        <f>_xlfn.XLOOKUP(B187,Products_Raw!A:A,Products_Raw!C:C)</f>
        <v>Sports</v>
      </c>
      <c r="I187" t="str">
        <f>_xlfn.XLOOKUP(_xlfn.XLOOKUP(A187,Orders_Raw!A:A,Orders_Raw!B:B),Customers_Raw!A:A,Customers_Raw!E:E)</f>
        <v>Consumer</v>
      </c>
      <c r="J187" s="19">
        <f>_xlfn.XLOOKUP(Order_Items_Raw!A2138,Orders_Raw!A:A,Orders_Raw!C:C)</f>
        <v>45833</v>
      </c>
      <c r="K187" t="s">
        <v>3450</v>
      </c>
      <c r="L187" s="19" t="str">
        <f>_xlfn.XLOOKUP(A187,Orders_Raw!A:A,Orders_Raw!D:D)</f>
        <v>Delivered</v>
      </c>
      <c r="M187" s="19" t="str">
        <f>_xlfn.XLOOKUP(_xlfn.XLOOKUP(A187,Orders_Raw!A:A,Orders_Raw!B:B),Customers_Raw!A:A,Customers_Raw!E:E)</f>
        <v>Consumer</v>
      </c>
      <c r="N187">
        <f>IF(COUNTIF($A$2:A187,A187)=1,1,0)</f>
        <v>1</v>
      </c>
    </row>
    <row r="188" spans="1:14">
      <c r="A188" t="s">
        <v>1254</v>
      </c>
      <c r="B188" t="s">
        <v>3455</v>
      </c>
      <c r="C188">
        <v>2</v>
      </c>
      <c r="D188" s="18">
        <v>5179.89</v>
      </c>
      <c r="E188" s="18">
        <f>_xlfn.XLOOKUP(Order_Items_Raw!B2146,Products_Raw!A:A,Products_Raw!D:D)</f>
        <v>516.61</v>
      </c>
      <c r="F188" s="18">
        <f t="shared" si="2"/>
        <v>4146.67</v>
      </c>
      <c r="G188" s="18" t="str">
        <f>PROPER(TRIM(CLEAN(_xlfn.XLOOKUP(Order_Items_Raw!A2146,Orders_Raw!A:A,Orders_Raw!E:E))))</f>
        <v>Mobile App</v>
      </c>
      <c r="H188" s="18" t="str">
        <f>_xlfn.XLOOKUP(B188,Products_Raw!A:A,Products_Raw!C:C)</f>
        <v>Home &amp; Kitchen</v>
      </c>
      <c r="I188" t="str">
        <f>_xlfn.XLOOKUP(_xlfn.XLOOKUP(A188,Orders_Raw!A:A,Orders_Raw!B:B),Customers_Raw!A:A,Customers_Raw!E:E)</f>
        <v>Small Business</v>
      </c>
      <c r="J188" s="19">
        <f>_xlfn.XLOOKUP(Order_Items_Raw!A2146,Orders_Raw!A:A,Orders_Raw!C:C)</f>
        <v>45831</v>
      </c>
      <c r="K188" t="s">
        <v>3450</v>
      </c>
      <c r="L188" s="19" t="str">
        <f>_xlfn.XLOOKUP(A188,Orders_Raw!A:A,Orders_Raw!D:D)</f>
        <v>Delivered</v>
      </c>
      <c r="M188" s="19" t="str">
        <f>_xlfn.XLOOKUP(_xlfn.XLOOKUP(A188,Orders_Raw!A:A,Orders_Raw!B:B),Customers_Raw!A:A,Customers_Raw!E:E)</f>
        <v>Small Business</v>
      </c>
      <c r="N188">
        <f>IF(COUNTIF($A$2:A188,A188)=1,1,0)</f>
        <v>0</v>
      </c>
    </row>
    <row r="189" spans="1:14">
      <c r="A189" t="s">
        <v>1515</v>
      </c>
      <c r="B189" t="s">
        <v>3455</v>
      </c>
      <c r="C189">
        <v>4</v>
      </c>
      <c r="D189" s="18">
        <v>9956.95</v>
      </c>
      <c r="E189" s="18">
        <f>_xlfn.XLOOKUP(Order_Items_Raw!B2147,Products_Raw!A:A,Products_Raw!D:D)</f>
        <v>516.61</v>
      </c>
      <c r="F189" s="18">
        <f t="shared" si="2"/>
        <v>7890.51</v>
      </c>
      <c r="G189" s="18" t="str">
        <f>PROPER(TRIM(CLEAN(_xlfn.XLOOKUP(Order_Items_Raw!A2147,Orders_Raw!A:A,Orders_Raw!E:E))))</f>
        <v>Mobile App</v>
      </c>
      <c r="H189" s="18" t="str">
        <f>_xlfn.XLOOKUP(B189,Products_Raw!A:A,Products_Raw!C:C)</f>
        <v>Home &amp; Kitchen</v>
      </c>
      <c r="I189" t="str">
        <f>_xlfn.XLOOKUP(_xlfn.XLOOKUP(A189,Orders_Raw!A:A,Orders_Raw!B:B),Customers_Raw!A:A,Customers_Raw!E:E)</f>
        <v>Consumer</v>
      </c>
      <c r="J189" s="19">
        <f>_xlfn.XLOOKUP(Order_Items_Raw!A2147,Orders_Raw!A:A,Orders_Raw!C:C)</f>
        <v>45820</v>
      </c>
      <c r="K189" t="s">
        <v>3450</v>
      </c>
      <c r="L189" s="19" t="str">
        <f>_xlfn.XLOOKUP(A189,Orders_Raw!A:A,Orders_Raw!D:D)</f>
        <v>Processing</v>
      </c>
      <c r="M189" s="19" t="str">
        <f>_xlfn.XLOOKUP(_xlfn.XLOOKUP(A189,Orders_Raw!A:A,Orders_Raw!B:B),Customers_Raw!A:A,Customers_Raw!E:E)</f>
        <v>Consumer</v>
      </c>
      <c r="N189">
        <f>IF(COUNTIF($A$2:A189,A189)=1,1,0)</f>
        <v>0</v>
      </c>
    </row>
    <row r="190" spans="1:14">
      <c r="A190" t="s">
        <v>2302</v>
      </c>
      <c r="B190" t="s">
        <v>3455</v>
      </c>
      <c r="C190">
        <v>3</v>
      </c>
      <c r="D190" s="18">
        <v>6861.31</v>
      </c>
      <c r="E190" s="18">
        <f>_xlfn.XLOOKUP(Order_Items_Raw!B2160,Products_Raw!A:A,Products_Raw!D:D)</f>
        <v>5812.86</v>
      </c>
      <c r="F190" s="18">
        <f t="shared" si="2"/>
        <v>-10577.27</v>
      </c>
      <c r="G190" s="18" t="str">
        <f>PROPER(TRIM(CLEAN(_xlfn.XLOOKUP(Order_Items_Raw!A2160,Orders_Raw!A:A,Orders_Raw!E:E))))</f>
        <v>Mobile App</v>
      </c>
      <c r="H190" s="18" t="str">
        <f>_xlfn.XLOOKUP(B190,Products_Raw!A:A,Products_Raw!C:C)</f>
        <v>Home &amp; Kitchen</v>
      </c>
      <c r="I190" t="str">
        <f>_xlfn.XLOOKUP(_xlfn.XLOOKUP(A190,Orders_Raw!A:A,Orders_Raw!B:B),Customers_Raw!A:A,Customers_Raw!E:E)</f>
        <v>Consumer</v>
      </c>
      <c r="J190" s="19">
        <f>_xlfn.XLOOKUP(Order_Items_Raw!A2160,Orders_Raw!A:A,Orders_Raw!C:C)</f>
        <v>45823</v>
      </c>
      <c r="K190" t="s">
        <v>3450</v>
      </c>
      <c r="L190" s="19" t="str">
        <f>_xlfn.XLOOKUP(A190,Orders_Raw!A:A,Orders_Raw!D:D)</f>
        <v>Delivered</v>
      </c>
      <c r="M190" s="19" t="str">
        <f>_xlfn.XLOOKUP(_xlfn.XLOOKUP(A190,Orders_Raw!A:A,Orders_Raw!B:B),Customers_Raw!A:A,Customers_Raw!E:E)</f>
        <v>Consumer</v>
      </c>
      <c r="N190">
        <f>IF(COUNTIF($A$2:A190,A190)=1,1,0)</f>
        <v>0</v>
      </c>
    </row>
    <row r="191" spans="1:14">
      <c r="A191" t="s">
        <v>2776</v>
      </c>
      <c r="B191" t="s">
        <v>3455</v>
      </c>
      <c r="C191">
        <v>1</v>
      </c>
      <c r="D191" s="18">
        <v>2658.5</v>
      </c>
      <c r="E191" s="18">
        <f>_xlfn.XLOOKUP(Order_Items_Raw!B2165,Products_Raw!A:A,Products_Raw!D:D)</f>
        <v>2144.79</v>
      </c>
      <c r="F191" s="18">
        <f t="shared" si="2"/>
        <v>513.71</v>
      </c>
      <c r="G191" s="18" t="str">
        <f>PROPER(TRIM(CLEAN(_xlfn.XLOOKUP(Order_Items_Raw!A2165,Orders_Raw!A:A,Orders_Raw!E:E))))</f>
        <v>Website</v>
      </c>
      <c r="H191" s="18" t="str">
        <f>_xlfn.XLOOKUP(B191,Products_Raw!A:A,Products_Raw!C:C)</f>
        <v>Home &amp; Kitchen</v>
      </c>
      <c r="I191" t="str">
        <f>_xlfn.XLOOKUP(_xlfn.XLOOKUP(A191,Orders_Raw!A:A,Orders_Raw!B:B),Customers_Raw!A:A,Customers_Raw!E:E)</f>
        <v>Small Business</v>
      </c>
      <c r="J191" s="19">
        <f>_xlfn.XLOOKUP(Order_Items_Raw!A2165,Orders_Raw!A:A,Orders_Raw!C:C)</f>
        <v>45833</v>
      </c>
      <c r="K191" t="s">
        <v>3450</v>
      </c>
      <c r="L191" s="19" t="str">
        <f>_xlfn.XLOOKUP(A191,Orders_Raw!A:A,Orders_Raw!D:D)</f>
        <v>Delivered</v>
      </c>
      <c r="M191" s="19" t="str">
        <f>_xlfn.XLOOKUP(_xlfn.XLOOKUP(A191,Orders_Raw!A:A,Orders_Raw!B:B),Customers_Raw!A:A,Customers_Raw!E:E)</f>
        <v>Small Business</v>
      </c>
      <c r="N191">
        <f>IF(COUNTIF($A$2:A191,A191)=1,1,0)</f>
        <v>1</v>
      </c>
    </row>
    <row r="192" spans="1:14">
      <c r="A192" t="s">
        <v>3062</v>
      </c>
      <c r="B192" t="s">
        <v>3455</v>
      </c>
      <c r="C192">
        <v>3</v>
      </c>
      <c r="D192" s="18">
        <v>7530.77</v>
      </c>
      <c r="E192" s="18">
        <f>_xlfn.XLOOKUP(Order_Items_Raw!B2166,Products_Raw!A:A,Products_Raw!D:D)</f>
        <v>2144.79</v>
      </c>
      <c r="F192" s="18">
        <f t="shared" si="2"/>
        <v>1096.4</v>
      </c>
      <c r="G192" s="18" t="str">
        <f>PROPER(TRIM(CLEAN(_xlfn.XLOOKUP(Order_Items_Raw!A2166,Orders_Raw!A:A,Orders_Raw!E:E))))</f>
        <v>Website</v>
      </c>
      <c r="H192" s="18" t="str">
        <f>_xlfn.XLOOKUP(B192,Products_Raw!A:A,Products_Raw!C:C)</f>
        <v>Home &amp; Kitchen</v>
      </c>
      <c r="I192" t="str">
        <f>_xlfn.XLOOKUP(_xlfn.XLOOKUP(A192,Orders_Raw!A:A,Orders_Raw!B:B),Customers_Raw!A:A,Customers_Raw!E:E)</f>
        <v>Consumer</v>
      </c>
      <c r="J192" s="19">
        <f>_xlfn.XLOOKUP(Order_Items_Raw!A2166,Orders_Raw!A:A,Orders_Raw!C:C)</f>
        <v>45815</v>
      </c>
      <c r="K192" t="s">
        <v>3450</v>
      </c>
      <c r="L192" s="19" t="str">
        <f>_xlfn.XLOOKUP(A192,Orders_Raw!A:A,Orders_Raw!D:D)</f>
        <v>Processing</v>
      </c>
      <c r="M192" s="19" t="str">
        <f>_xlfn.XLOOKUP(_xlfn.XLOOKUP(A192,Orders_Raw!A:A,Orders_Raw!B:B),Customers_Raw!A:A,Customers_Raw!E:E)</f>
        <v>Consumer</v>
      </c>
      <c r="N192">
        <f>IF(COUNTIF($A$2:A192,A192)=1,1,0)</f>
        <v>1</v>
      </c>
    </row>
    <row r="193" spans="1:14">
      <c r="A193" t="s">
        <v>1223</v>
      </c>
      <c r="B193" t="s">
        <v>3456</v>
      </c>
      <c r="C193">
        <v>1</v>
      </c>
      <c r="D193" s="18">
        <v>1875.91</v>
      </c>
      <c r="E193" s="18">
        <f>_xlfn.XLOOKUP(Order_Items_Raw!B2171,Products_Raw!A:A,Products_Raw!D:D)</f>
        <v>10086.81</v>
      </c>
      <c r="F193" s="18">
        <f t="shared" si="2"/>
        <v>-8210.9</v>
      </c>
      <c r="G193" s="18" t="str">
        <f>PROPER(TRIM(CLEAN(_xlfn.XLOOKUP(Order_Items_Raw!A2171,Orders_Raw!A:A,Orders_Raw!E:E))))</f>
        <v>Mobile App</v>
      </c>
      <c r="H193" s="18" t="str">
        <f>_xlfn.XLOOKUP(B193,Products_Raw!A:A,Products_Raw!C:C)</f>
        <v>Fashion</v>
      </c>
      <c r="I193" t="str">
        <f>_xlfn.XLOOKUP(_xlfn.XLOOKUP(A193,Orders_Raw!A:A,Orders_Raw!B:B),Customers_Raw!A:A,Customers_Raw!E:E)</f>
        <v>Corporate</v>
      </c>
      <c r="J193" s="19">
        <f>_xlfn.XLOOKUP(Order_Items_Raw!A2171,Orders_Raw!A:A,Orders_Raw!C:C)</f>
        <v>45819</v>
      </c>
      <c r="K193" t="s">
        <v>3450</v>
      </c>
      <c r="L193" s="19" t="str">
        <f>_xlfn.XLOOKUP(A193,Orders_Raw!A:A,Orders_Raw!D:D)</f>
        <v>Delivered</v>
      </c>
      <c r="M193" s="19" t="str">
        <f>_xlfn.XLOOKUP(_xlfn.XLOOKUP(A193,Orders_Raw!A:A,Orders_Raw!B:B),Customers_Raw!A:A,Customers_Raw!E:E)</f>
        <v>Corporate</v>
      </c>
      <c r="N193">
        <f>IF(COUNTIF($A$2:A193,A193)=1,1,0)</f>
        <v>1</v>
      </c>
    </row>
    <row r="194" spans="1:14">
      <c r="A194" t="s">
        <v>1318</v>
      </c>
      <c r="B194" t="s">
        <v>3456</v>
      </c>
      <c r="C194">
        <v>4</v>
      </c>
      <c r="D194" s="18">
        <v>7060.84</v>
      </c>
      <c r="E194" s="18">
        <f>_xlfn.XLOOKUP(Order_Items_Raw!B2174,Products_Raw!A:A,Products_Raw!D:D)</f>
        <v>10086.81</v>
      </c>
      <c r="F194" s="18">
        <f t="shared" ref="F194:F257" si="3">D194-(C194*E194)</f>
        <v>-33286.4</v>
      </c>
      <c r="G194" s="18" t="str">
        <f>PROPER(TRIM(CLEAN(_xlfn.XLOOKUP(Order_Items_Raw!A2174,Orders_Raw!A:A,Orders_Raw!E:E))))</f>
        <v>Website</v>
      </c>
      <c r="H194" s="18" t="str">
        <f>_xlfn.XLOOKUP(B194,Products_Raw!A:A,Products_Raw!C:C)</f>
        <v>Fashion</v>
      </c>
      <c r="I194" t="str">
        <f>_xlfn.XLOOKUP(_xlfn.XLOOKUP(A194,Orders_Raw!A:A,Orders_Raw!B:B),Customers_Raw!A:A,Customers_Raw!E:E)</f>
        <v>Consumer</v>
      </c>
      <c r="J194" s="19">
        <f>_xlfn.XLOOKUP(Order_Items_Raw!A2174,Orders_Raw!A:A,Orders_Raw!C:C)</f>
        <v>45811</v>
      </c>
      <c r="K194" t="s">
        <v>3450</v>
      </c>
      <c r="L194" s="19" t="str">
        <f>_xlfn.XLOOKUP(A194,Orders_Raw!A:A,Orders_Raw!D:D)</f>
        <v>Delivered</v>
      </c>
      <c r="M194" s="19" t="str">
        <f>_xlfn.XLOOKUP(_xlfn.XLOOKUP(A194,Orders_Raw!A:A,Orders_Raw!B:B),Customers_Raw!A:A,Customers_Raw!E:E)</f>
        <v>Consumer</v>
      </c>
      <c r="N194">
        <f>IF(COUNTIF($A$2:A194,A194)=1,1,0)</f>
        <v>0</v>
      </c>
    </row>
    <row r="195" spans="1:14">
      <c r="A195" t="s">
        <v>1391</v>
      </c>
      <c r="B195" t="s">
        <v>3456</v>
      </c>
      <c r="C195">
        <v>4</v>
      </c>
      <c r="D195" s="18">
        <v>7197.27</v>
      </c>
      <c r="E195" s="18">
        <f>_xlfn.XLOOKUP(Order_Items_Raw!B2176,Products_Raw!A:A,Products_Raw!D:D)</f>
        <v>10086.81</v>
      </c>
      <c r="F195" s="18">
        <f t="shared" si="3"/>
        <v>-33149.97</v>
      </c>
      <c r="G195" s="18" t="str">
        <f>PROPER(TRIM(CLEAN(_xlfn.XLOOKUP(Order_Items_Raw!A2176,Orders_Raw!A:A,Orders_Raw!E:E))))</f>
        <v>Website</v>
      </c>
      <c r="H195" s="18" t="str">
        <f>_xlfn.XLOOKUP(B195,Products_Raw!A:A,Products_Raw!C:C)</f>
        <v>Fashion</v>
      </c>
      <c r="I195" t="str">
        <f>_xlfn.XLOOKUP(_xlfn.XLOOKUP(A195,Orders_Raw!A:A,Orders_Raw!B:B),Customers_Raw!A:A,Customers_Raw!E:E)</f>
        <v>Consumer</v>
      </c>
      <c r="J195" s="19">
        <f>_xlfn.XLOOKUP(Order_Items_Raw!A2176,Orders_Raw!A:A,Orders_Raw!C:C)</f>
        <v>45831</v>
      </c>
      <c r="K195" t="s">
        <v>3450</v>
      </c>
      <c r="L195" s="19" t="str">
        <f>_xlfn.XLOOKUP(A195,Orders_Raw!A:A,Orders_Raw!D:D)</f>
        <v>Delivered</v>
      </c>
      <c r="M195" s="19" t="str">
        <f>_xlfn.XLOOKUP(_xlfn.XLOOKUP(A195,Orders_Raw!A:A,Orders_Raw!B:B),Customers_Raw!A:A,Customers_Raw!E:E)</f>
        <v>Consumer</v>
      </c>
      <c r="N195">
        <f>IF(COUNTIF($A$2:A195,A195)=1,1,0)</f>
        <v>1</v>
      </c>
    </row>
    <row r="196" spans="1:14">
      <c r="A196" t="s">
        <v>2925</v>
      </c>
      <c r="B196" t="s">
        <v>3456</v>
      </c>
      <c r="C196">
        <v>1</v>
      </c>
      <c r="D196" s="18">
        <v>1813.58</v>
      </c>
      <c r="E196" s="18">
        <f>_xlfn.XLOOKUP(Order_Items_Raw!B2199,Products_Raw!A:A,Products_Raw!D:D)</f>
        <v>2935.19</v>
      </c>
      <c r="F196" s="18">
        <f t="shared" si="3"/>
        <v>-1121.61</v>
      </c>
      <c r="G196" s="18" t="str">
        <f>PROPER(TRIM(CLEAN(_xlfn.XLOOKUP(Order_Items_Raw!A2199,Orders_Raw!A:A,Orders_Raw!E:E))))</f>
        <v>Website</v>
      </c>
      <c r="H196" s="18" t="str">
        <f>_xlfn.XLOOKUP(B196,Products_Raw!A:A,Products_Raw!C:C)</f>
        <v>Fashion</v>
      </c>
      <c r="I196" t="str">
        <f>_xlfn.XLOOKUP(_xlfn.XLOOKUP(A196,Orders_Raw!A:A,Orders_Raw!B:B),Customers_Raw!A:A,Customers_Raw!E:E)</f>
        <v>Corporate</v>
      </c>
      <c r="J196" s="19">
        <f>_xlfn.XLOOKUP(Order_Items_Raw!A2199,Orders_Raw!A:A,Orders_Raw!C:C)</f>
        <v>45828</v>
      </c>
      <c r="K196" t="s">
        <v>3450</v>
      </c>
      <c r="L196" s="19" t="str">
        <f>_xlfn.XLOOKUP(A196,Orders_Raw!A:A,Orders_Raw!D:D)</f>
        <v>Delivered</v>
      </c>
      <c r="M196" s="19" t="str">
        <f>_xlfn.XLOOKUP(_xlfn.XLOOKUP(A196,Orders_Raw!A:A,Orders_Raw!B:B),Customers_Raw!A:A,Customers_Raw!E:E)</f>
        <v>Corporate</v>
      </c>
      <c r="N196">
        <f>IF(COUNTIF($A$2:A196,A196)=1,1,0)</f>
        <v>0</v>
      </c>
    </row>
    <row r="197" spans="1:14">
      <c r="A197" t="s">
        <v>3038</v>
      </c>
      <c r="B197" t="s">
        <v>3456</v>
      </c>
      <c r="C197">
        <v>3</v>
      </c>
      <c r="D197" s="18">
        <v>6191.77</v>
      </c>
      <c r="E197" s="18">
        <f>_xlfn.XLOOKUP(Order_Items_Raw!B2200,Products_Raw!A:A,Products_Raw!D:D)</f>
        <v>2935.19</v>
      </c>
      <c r="F197" s="18">
        <f t="shared" si="3"/>
        <v>-2613.8</v>
      </c>
      <c r="G197" s="18" t="str">
        <f>PROPER(TRIM(CLEAN(_xlfn.XLOOKUP(Order_Items_Raw!A2200,Orders_Raw!A:A,Orders_Raw!E:E))))</f>
        <v>Mobile App</v>
      </c>
      <c r="H197" s="18" t="str">
        <f>_xlfn.XLOOKUP(B197,Products_Raw!A:A,Products_Raw!C:C)</f>
        <v>Fashion</v>
      </c>
      <c r="I197" t="str">
        <f>_xlfn.XLOOKUP(_xlfn.XLOOKUP(A197,Orders_Raw!A:A,Orders_Raw!B:B),Customers_Raw!A:A,Customers_Raw!E:E)</f>
        <v>Small Business</v>
      </c>
      <c r="J197" s="19">
        <f>_xlfn.XLOOKUP(Order_Items_Raw!A2200,Orders_Raw!A:A,Orders_Raw!C:C)</f>
        <v>45831</v>
      </c>
      <c r="K197" t="s">
        <v>3450</v>
      </c>
      <c r="L197" s="19" t="str">
        <f>_xlfn.XLOOKUP(A197,Orders_Raw!A:A,Orders_Raw!D:D)</f>
        <v>Delivered</v>
      </c>
      <c r="M197" s="19" t="str">
        <f>_xlfn.XLOOKUP(_xlfn.XLOOKUP(A197,Orders_Raw!A:A,Orders_Raw!B:B),Customers_Raw!A:A,Customers_Raw!E:E)</f>
        <v>Small Business</v>
      </c>
      <c r="N197">
        <f>IF(COUNTIF($A$2:A197,A197)=1,1,0)</f>
        <v>0</v>
      </c>
    </row>
    <row r="198" spans="1:14">
      <c r="A198" t="s">
        <v>3085</v>
      </c>
      <c r="B198" t="s">
        <v>3456</v>
      </c>
      <c r="C198">
        <v>2</v>
      </c>
      <c r="D198" s="18">
        <v>3650.52</v>
      </c>
      <c r="E198" s="18">
        <f>_xlfn.XLOOKUP(Order_Items_Raw!B2202,Products_Raw!A:A,Products_Raw!D:D)</f>
        <v>2935.19</v>
      </c>
      <c r="F198" s="18">
        <f t="shared" si="3"/>
        <v>-2219.86</v>
      </c>
      <c r="G198" s="18" t="str">
        <f>PROPER(TRIM(CLEAN(_xlfn.XLOOKUP(Order_Items_Raw!A2202,Orders_Raw!A:A,Orders_Raw!E:E))))</f>
        <v>Mobile App</v>
      </c>
      <c r="H198" s="18" t="str">
        <f>_xlfn.XLOOKUP(B198,Products_Raw!A:A,Products_Raw!C:C)</f>
        <v>Fashion</v>
      </c>
      <c r="I198" t="str">
        <f>_xlfn.XLOOKUP(_xlfn.XLOOKUP(A198,Orders_Raw!A:A,Orders_Raw!B:B),Customers_Raw!A:A,Customers_Raw!E:E)</f>
        <v>Corporate</v>
      </c>
      <c r="J198" s="19">
        <f>_xlfn.XLOOKUP(Order_Items_Raw!A2202,Orders_Raw!A:A,Orders_Raw!C:C)</f>
        <v>45837</v>
      </c>
      <c r="K198" t="s">
        <v>3450</v>
      </c>
      <c r="L198" s="19" t="str">
        <f>_xlfn.XLOOKUP(A198,Orders_Raw!A:A,Orders_Raw!D:D)</f>
        <v>Delivered</v>
      </c>
      <c r="M198" s="19" t="str">
        <f>_xlfn.XLOOKUP(_xlfn.XLOOKUP(A198,Orders_Raw!A:A,Orders_Raw!B:B),Customers_Raw!A:A,Customers_Raw!E:E)</f>
        <v>Corporate</v>
      </c>
      <c r="N198">
        <f>IF(COUNTIF($A$2:A198,A198)=1,1,0)</f>
        <v>1</v>
      </c>
    </row>
    <row r="199" spans="1:14">
      <c r="A199" t="s">
        <v>3280</v>
      </c>
      <c r="B199" t="s">
        <v>3457</v>
      </c>
      <c r="C199">
        <v>4</v>
      </c>
      <c r="D199" s="18">
        <v>12689.65</v>
      </c>
      <c r="E199" s="18">
        <f>_xlfn.XLOOKUP(Order_Items_Raw!B2246,Products_Raw!A:A,Products_Raw!D:D)</f>
        <v>5483.96</v>
      </c>
      <c r="F199" s="18">
        <f t="shared" si="3"/>
        <v>-9246.19</v>
      </c>
      <c r="G199" s="18" t="str">
        <f>PROPER(TRIM(CLEAN(_xlfn.XLOOKUP(Order_Items_Raw!A2246,Orders_Raw!A:A,Orders_Raw!E:E))))</f>
        <v>Website</v>
      </c>
      <c r="H199" s="18" t="str">
        <f>_xlfn.XLOOKUP(B199,Products_Raw!A:A,Products_Raw!C:C)</f>
        <v>Home &amp; Kitchen</v>
      </c>
      <c r="I199" t="str">
        <f>_xlfn.XLOOKUP(_xlfn.XLOOKUP(A199,Orders_Raw!A:A,Orders_Raw!B:B),Customers_Raw!A:A,Customers_Raw!E:E)</f>
        <v>Consumer</v>
      </c>
      <c r="J199" s="19">
        <f>_xlfn.XLOOKUP(Order_Items_Raw!A2246,Orders_Raw!A:A,Orders_Raw!C:C)</f>
        <v>45746</v>
      </c>
      <c r="K199" t="s">
        <v>3458</v>
      </c>
      <c r="L199" s="19" t="str">
        <f>_xlfn.XLOOKUP(A199,Orders_Raw!A:A,Orders_Raw!D:D)</f>
        <v>Delivered</v>
      </c>
      <c r="M199" s="19" t="str">
        <f>_xlfn.XLOOKUP(_xlfn.XLOOKUP(A199,Orders_Raw!A:A,Orders_Raw!B:B),Customers_Raw!A:A,Customers_Raw!E:E)</f>
        <v>Consumer</v>
      </c>
      <c r="N199">
        <f>IF(COUNTIF($A$2:A199,A199)=1,1,0)</f>
        <v>0</v>
      </c>
    </row>
    <row r="200" spans="1:14">
      <c r="A200" t="s">
        <v>3354</v>
      </c>
      <c r="B200" t="s">
        <v>3457</v>
      </c>
      <c r="C200">
        <v>1</v>
      </c>
      <c r="D200" s="18">
        <v>4011.24</v>
      </c>
      <c r="E200" s="18">
        <f>_xlfn.XLOOKUP(Order_Items_Raw!B2248,Products_Raw!A:A,Products_Raw!D:D)</f>
        <v>5483.96</v>
      </c>
      <c r="F200" s="18">
        <f t="shared" si="3"/>
        <v>-1472.72</v>
      </c>
      <c r="G200" s="18" t="str">
        <f>PROPER(TRIM(CLEAN(_xlfn.XLOOKUP(Order_Items_Raw!A2248,Orders_Raw!A:A,Orders_Raw!E:E))))</f>
        <v>Mobile App</v>
      </c>
      <c r="H200" s="18" t="str">
        <f>_xlfn.XLOOKUP(B200,Products_Raw!A:A,Products_Raw!C:C)</f>
        <v>Home &amp; Kitchen</v>
      </c>
      <c r="I200" t="str">
        <f>_xlfn.XLOOKUP(_xlfn.XLOOKUP(A200,Orders_Raw!A:A,Orders_Raw!B:B),Customers_Raw!A:A,Customers_Raw!E:E)</f>
        <v>Consumer</v>
      </c>
      <c r="J200" s="19">
        <f>_xlfn.XLOOKUP(Order_Items_Raw!A2248,Orders_Raw!A:A,Orders_Raw!C:C)</f>
        <v>45734</v>
      </c>
      <c r="K200" t="s">
        <v>3458</v>
      </c>
      <c r="L200" s="19" t="str">
        <f>_xlfn.XLOOKUP(A200,Orders_Raw!A:A,Orders_Raw!D:D)</f>
        <v>Delivered</v>
      </c>
      <c r="M200" s="19" t="str">
        <f>_xlfn.XLOOKUP(_xlfn.XLOOKUP(A200,Orders_Raw!A:A,Orders_Raw!B:B),Customers_Raw!A:A,Customers_Raw!E:E)</f>
        <v>Consumer</v>
      </c>
      <c r="N200">
        <f>IF(COUNTIF($A$2:A200,A200)=1,1,0)</f>
        <v>0</v>
      </c>
    </row>
    <row r="201" spans="1:14">
      <c r="A201" t="s">
        <v>2361</v>
      </c>
      <c r="B201" t="s">
        <v>3459</v>
      </c>
      <c r="C201">
        <v>2</v>
      </c>
      <c r="D201" s="18">
        <v>35440.66</v>
      </c>
      <c r="E201" s="18">
        <f>_xlfn.XLOOKUP(Order_Items_Raw!B2273,Products_Raw!A:A,Products_Raw!D:D)</f>
        <v>10692.38</v>
      </c>
      <c r="F201" s="18">
        <f t="shared" si="3"/>
        <v>14055.9</v>
      </c>
      <c r="G201" s="18" t="str">
        <f>PROPER(TRIM(CLEAN(_xlfn.XLOOKUP(Order_Items_Raw!A2273,Orders_Raw!A:A,Orders_Raw!E:E))))</f>
        <v>Website</v>
      </c>
      <c r="H201" s="18" t="str">
        <f>_xlfn.XLOOKUP(B201,Products_Raw!A:A,Products_Raw!C:C)</f>
        <v>Office Supplies</v>
      </c>
      <c r="I201" t="str">
        <f>_xlfn.XLOOKUP(_xlfn.XLOOKUP(A201,Orders_Raw!A:A,Orders_Raw!B:B),Customers_Raw!A:A,Customers_Raw!E:E)</f>
        <v>Consumer</v>
      </c>
      <c r="J201" s="19">
        <f>_xlfn.XLOOKUP(Order_Items_Raw!A2273,Orders_Raw!A:A,Orders_Raw!C:C)</f>
        <v>45742</v>
      </c>
      <c r="K201" t="s">
        <v>3458</v>
      </c>
      <c r="L201" s="19" t="str">
        <f>_xlfn.XLOOKUP(A201,Orders_Raw!A:A,Orders_Raw!D:D)</f>
        <v>Shipped</v>
      </c>
      <c r="M201" s="19" t="str">
        <f>_xlfn.XLOOKUP(_xlfn.XLOOKUP(A201,Orders_Raw!A:A,Orders_Raw!B:B),Customers_Raw!A:A,Customers_Raw!E:E)</f>
        <v>Consumer</v>
      </c>
      <c r="N201">
        <f>IF(COUNTIF($A$2:A201,A201)=1,1,0)</f>
        <v>1</v>
      </c>
    </row>
    <row r="202" spans="1:14">
      <c r="A202" t="s">
        <v>2444</v>
      </c>
      <c r="B202" t="s">
        <v>3459</v>
      </c>
      <c r="C202">
        <v>4</v>
      </c>
      <c r="D202" s="18">
        <v>62843.92</v>
      </c>
      <c r="E202" s="18">
        <f>_xlfn.XLOOKUP(Order_Items_Raw!B2275,Products_Raw!A:A,Products_Raw!D:D)</f>
        <v>295.87</v>
      </c>
      <c r="F202" s="18">
        <f t="shared" si="3"/>
        <v>61660.44</v>
      </c>
      <c r="G202" s="18" t="str">
        <f>PROPER(TRIM(CLEAN(_xlfn.XLOOKUP(Order_Items_Raw!A2275,Orders_Raw!A:A,Orders_Raw!E:E))))</f>
        <v>Website</v>
      </c>
      <c r="H202" s="18" t="str">
        <f>_xlfn.XLOOKUP(B202,Products_Raw!A:A,Products_Raw!C:C)</f>
        <v>Office Supplies</v>
      </c>
      <c r="I202" t="str">
        <f>_xlfn.XLOOKUP(_xlfn.XLOOKUP(A202,Orders_Raw!A:A,Orders_Raw!B:B),Customers_Raw!A:A,Customers_Raw!E:E)</f>
        <v>Small Business</v>
      </c>
      <c r="J202" s="19">
        <f>_xlfn.XLOOKUP(Order_Items_Raw!A2275,Orders_Raw!A:A,Orders_Raw!C:C)</f>
        <v>45737</v>
      </c>
      <c r="K202" t="s">
        <v>3458</v>
      </c>
      <c r="L202" s="19" t="str">
        <f>_xlfn.XLOOKUP(A202,Orders_Raw!A:A,Orders_Raw!D:D)</f>
        <v>Delivered</v>
      </c>
      <c r="M202" s="19" t="str">
        <f>_xlfn.XLOOKUP(_xlfn.XLOOKUP(A202,Orders_Raw!A:A,Orders_Raw!B:B),Customers_Raw!A:A,Customers_Raw!E:E)</f>
        <v>Small Business</v>
      </c>
      <c r="N202">
        <f>IF(COUNTIF($A$2:A202,A202)=1,1,0)</f>
        <v>0</v>
      </c>
    </row>
    <row r="203" spans="1:14">
      <c r="A203" t="s">
        <v>1162</v>
      </c>
      <c r="B203" t="s">
        <v>3460</v>
      </c>
      <c r="C203">
        <v>1</v>
      </c>
      <c r="D203" s="18">
        <v>6829.99</v>
      </c>
      <c r="E203" s="18">
        <f>_xlfn.XLOOKUP(Order_Items_Raw!B2293,Products_Raw!A:A,Products_Raw!D:D)</f>
        <v>474.93</v>
      </c>
      <c r="F203" s="18">
        <f t="shared" si="3"/>
        <v>6355.06</v>
      </c>
      <c r="G203" s="18" t="str">
        <f>PROPER(TRIM(CLEAN(_xlfn.XLOOKUP(Order_Items_Raw!A2293,Orders_Raw!A:A,Orders_Raw!E:E))))</f>
        <v>Website</v>
      </c>
      <c r="H203" s="18" t="str">
        <f>_xlfn.XLOOKUP(B203,Products_Raw!A:A,Products_Raw!C:C)</f>
        <v>Fashion</v>
      </c>
      <c r="I203" t="str">
        <f>_xlfn.XLOOKUP(_xlfn.XLOOKUP(A203,Orders_Raw!A:A,Orders_Raw!B:B),Customers_Raw!A:A,Customers_Raw!E:E)</f>
        <v>Corporate</v>
      </c>
      <c r="J203" s="19">
        <f>_xlfn.XLOOKUP(Order_Items_Raw!A2293,Orders_Raw!A:A,Orders_Raw!C:C)</f>
        <v>45722</v>
      </c>
      <c r="K203" t="s">
        <v>3458</v>
      </c>
      <c r="L203" s="19" t="str">
        <f>_xlfn.XLOOKUP(A203,Orders_Raw!A:A,Orders_Raw!D:D)</f>
        <v>Delivered</v>
      </c>
      <c r="M203" s="19" t="str">
        <f>_xlfn.XLOOKUP(_xlfn.XLOOKUP(A203,Orders_Raw!A:A,Orders_Raw!B:B),Customers_Raw!A:A,Customers_Raw!E:E)</f>
        <v>Corporate</v>
      </c>
      <c r="N203">
        <f>IF(COUNTIF($A$2:A203,A203)=1,1,0)</f>
        <v>1</v>
      </c>
    </row>
    <row r="204" spans="1:14">
      <c r="A204" t="s">
        <v>1587</v>
      </c>
      <c r="B204" t="s">
        <v>3460</v>
      </c>
      <c r="C204">
        <v>3</v>
      </c>
      <c r="D204" s="18">
        <v>21174.91</v>
      </c>
      <c r="E204" s="18">
        <f>_xlfn.XLOOKUP(Order_Items_Raw!B2305,Products_Raw!A:A,Products_Raw!D:D)</f>
        <v>6213.42</v>
      </c>
      <c r="F204" s="18">
        <f t="shared" si="3"/>
        <v>2534.65</v>
      </c>
      <c r="G204" s="18" t="str">
        <f>PROPER(TRIM(CLEAN(_xlfn.XLOOKUP(Order_Items_Raw!A2305,Orders_Raw!A:A,Orders_Raw!E:E))))</f>
        <v>Mobile App</v>
      </c>
      <c r="H204" s="18" t="str">
        <f>_xlfn.XLOOKUP(B204,Products_Raw!A:A,Products_Raw!C:C)</f>
        <v>Fashion</v>
      </c>
      <c r="I204" t="str">
        <f>_xlfn.XLOOKUP(_xlfn.XLOOKUP(A204,Orders_Raw!A:A,Orders_Raw!B:B),Customers_Raw!A:A,Customers_Raw!E:E)</f>
        <v>Corporate</v>
      </c>
      <c r="J204" s="19">
        <f>_xlfn.XLOOKUP(Order_Items_Raw!A2305,Orders_Raw!A:A,Orders_Raw!C:C)</f>
        <v>45728</v>
      </c>
      <c r="K204" t="s">
        <v>3458</v>
      </c>
      <c r="L204" s="19" t="str">
        <f>_xlfn.XLOOKUP(A204,Orders_Raw!A:A,Orders_Raw!D:D)</f>
        <v>Shipped</v>
      </c>
      <c r="M204" s="19" t="str">
        <f>_xlfn.XLOOKUP(_xlfn.XLOOKUP(A204,Orders_Raw!A:A,Orders_Raw!B:B),Customers_Raw!A:A,Customers_Raw!E:E)</f>
        <v>Corporate</v>
      </c>
      <c r="N204">
        <f>IF(COUNTIF($A$2:A204,A204)=1,1,0)</f>
        <v>0</v>
      </c>
    </row>
    <row r="205" spans="1:14">
      <c r="A205" t="s">
        <v>2074</v>
      </c>
      <c r="B205" t="s">
        <v>3461</v>
      </c>
      <c r="C205">
        <v>3</v>
      </c>
      <c r="D205" s="18">
        <v>22786.87</v>
      </c>
      <c r="E205" s="18">
        <f>_xlfn.XLOOKUP(Order_Items_Raw!B2366,Products_Raw!A:A,Products_Raw!D:D)</f>
        <v>10188.6</v>
      </c>
      <c r="F205" s="18">
        <f t="shared" si="3"/>
        <v>-7778.93</v>
      </c>
      <c r="G205" s="18" t="str">
        <f>PROPER(TRIM(CLEAN(_xlfn.XLOOKUP(Order_Items_Raw!A2366,Orders_Raw!A:A,Orders_Raw!E:E))))</f>
        <v>Mobile App</v>
      </c>
      <c r="H205" s="18" t="str">
        <f>_xlfn.XLOOKUP(B205,Products_Raw!A:A,Products_Raw!C:C)</f>
        <v>Electronics</v>
      </c>
      <c r="I205" t="str">
        <f>_xlfn.XLOOKUP(_xlfn.XLOOKUP(A205,Orders_Raw!A:A,Orders_Raw!B:B),Customers_Raw!A:A,Customers_Raw!E:E)</f>
        <v>Consumer</v>
      </c>
      <c r="J205" s="19">
        <f>_xlfn.XLOOKUP(Order_Items_Raw!A2366,Orders_Raw!A:A,Orders_Raw!C:C)</f>
        <v>45735</v>
      </c>
      <c r="K205" t="s">
        <v>3458</v>
      </c>
      <c r="L205" s="19" t="str">
        <f>_xlfn.XLOOKUP(A205,Orders_Raw!A:A,Orders_Raw!D:D)</f>
        <v>Delivered</v>
      </c>
      <c r="M205" s="19" t="str">
        <f>_xlfn.XLOOKUP(_xlfn.XLOOKUP(A205,Orders_Raw!A:A,Orders_Raw!B:B),Customers_Raw!A:A,Customers_Raw!E:E)</f>
        <v>Consumer</v>
      </c>
      <c r="N205">
        <f>IF(COUNTIF($A$2:A205,A205)=1,1,0)</f>
        <v>1</v>
      </c>
    </row>
    <row r="206" spans="1:14">
      <c r="A206" t="s">
        <v>2551</v>
      </c>
      <c r="B206" t="s">
        <v>3461</v>
      </c>
      <c r="C206">
        <v>2</v>
      </c>
      <c r="D206" s="18">
        <v>12590.57</v>
      </c>
      <c r="E206" s="18">
        <f>_xlfn.XLOOKUP(Order_Items_Raw!B2377,Products_Raw!A:A,Products_Raw!D:D)</f>
        <v>7025.62</v>
      </c>
      <c r="F206" s="18">
        <f t="shared" si="3"/>
        <v>-1460.67</v>
      </c>
      <c r="G206" s="18" t="str">
        <f>PROPER(TRIM(CLEAN(_xlfn.XLOOKUP(Order_Items_Raw!A2377,Orders_Raw!A:A,Orders_Raw!E:E))))</f>
        <v>Marketplace</v>
      </c>
      <c r="H206" s="18" t="str">
        <f>_xlfn.XLOOKUP(B206,Products_Raw!A:A,Products_Raw!C:C)</f>
        <v>Electronics</v>
      </c>
      <c r="I206" t="str">
        <f>_xlfn.XLOOKUP(_xlfn.XLOOKUP(A206,Orders_Raw!A:A,Orders_Raw!B:B),Customers_Raw!A:A,Customers_Raw!E:E)</f>
        <v>Corporate</v>
      </c>
      <c r="J206" s="19">
        <f>_xlfn.XLOOKUP(Order_Items_Raw!A2377,Orders_Raw!A:A,Orders_Raw!C:C)</f>
        <v>45728</v>
      </c>
      <c r="K206" t="s">
        <v>3458</v>
      </c>
      <c r="L206" s="19" t="str">
        <f>_xlfn.XLOOKUP(A206,Orders_Raw!A:A,Orders_Raw!D:D)</f>
        <v>Delivered</v>
      </c>
      <c r="M206" s="19" t="str">
        <f>_xlfn.XLOOKUP(_xlfn.XLOOKUP(A206,Orders_Raw!A:A,Orders_Raw!B:B),Customers_Raw!A:A,Customers_Raw!E:E)</f>
        <v>Corporate</v>
      </c>
      <c r="N206">
        <f>IF(COUNTIF($A$2:A206,A206)=1,1,0)</f>
        <v>0</v>
      </c>
    </row>
    <row r="207" spans="1:14">
      <c r="A207" t="s">
        <v>2806</v>
      </c>
      <c r="B207" t="s">
        <v>3461</v>
      </c>
      <c r="C207">
        <v>1</v>
      </c>
      <c r="D207" s="18">
        <v>7621.48</v>
      </c>
      <c r="E207" s="18">
        <f>_xlfn.XLOOKUP(Order_Items_Raw!B2382,Products_Raw!A:A,Products_Raw!D:D)</f>
        <v>6782.31</v>
      </c>
      <c r="F207" s="18">
        <f t="shared" si="3"/>
        <v>839.169999999999</v>
      </c>
      <c r="G207" s="18" t="str">
        <f>PROPER(TRIM(CLEAN(_xlfn.XLOOKUP(Order_Items_Raw!A2382,Orders_Raw!A:A,Orders_Raw!E:E))))</f>
        <v>Marketplace</v>
      </c>
      <c r="H207" s="18" t="str">
        <f>_xlfn.XLOOKUP(B207,Products_Raw!A:A,Products_Raw!C:C)</f>
        <v>Electronics</v>
      </c>
      <c r="I207" t="str">
        <f>_xlfn.XLOOKUP(_xlfn.XLOOKUP(A207,Orders_Raw!A:A,Orders_Raw!B:B),Customers_Raw!A:A,Customers_Raw!E:E)</f>
        <v>Corporate</v>
      </c>
      <c r="J207" s="19">
        <f>_xlfn.XLOOKUP(Order_Items_Raw!A2382,Orders_Raw!A:A,Orders_Raw!C:C)</f>
        <v>45736</v>
      </c>
      <c r="K207" t="s">
        <v>3458</v>
      </c>
      <c r="L207" s="19" t="str">
        <f>_xlfn.XLOOKUP(A207,Orders_Raw!A:A,Orders_Raw!D:D)</f>
        <v>Delivered</v>
      </c>
      <c r="M207" s="19" t="str">
        <f>_xlfn.XLOOKUP(_xlfn.XLOOKUP(A207,Orders_Raw!A:A,Orders_Raw!B:B),Customers_Raw!A:A,Customers_Raw!E:E)</f>
        <v>Corporate</v>
      </c>
      <c r="N207">
        <f>IF(COUNTIF($A$2:A207,A207)=1,1,0)</f>
        <v>1</v>
      </c>
    </row>
    <row r="208" spans="1:14">
      <c r="A208" t="s">
        <v>1604</v>
      </c>
      <c r="B208" t="s">
        <v>3462</v>
      </c>
      <c r="C208">
        <v>1</v>
      </c>
      <c r="D208" s="18">
        <v>4526.77</v>
      </c>
      <c r="E208" s="18">
        <f>_xlfn.XLOOKUP(Order_Items_Raw!B2400,Products_Raw!A:A,Products_Raw!D:D)</f>
        <v>2857.57</v>
      </c>
      <c r="F208" s="18">
        <f t="shared" si="3"/>
        <v>1669.2</v>
      </c>
      <c r="G208" s="18" t="str">
        <f>PROPER(TRIM(CLEAN(_xlfn.XLOOKUP(Order_Items_Raw!A2400,Orders_Raw!A:A,Orders_Raw!E:E))))</f>
        <v>Marketplace</v>
      </c>
      <c r="H208" s="18" t="str">
        <f>_xlfn.XLOOKUP(B208,Products_Raw!A:A,Products_Raw!C:C)</f>
        <v>Electronics</v>
      </c>
      <c r="I208" t="str">
        <f>_xlfn.XLOOKUP(_xlfn.XLOOKUP(A208,Orders_Raw!A:A,Orders_Raw!B:B),Customers_Raw!A:A,Customers_Raw!E:E)</f>
        <v>Consumer</v>
      </c>
      <c r="J208" s="19">
        <f>_xlfn.XLOOKUP(Order_Items_Raw!A2400,Orders_Raw!A:A,Orders_Raw!C:C)</f>
        <v>45728</v>
      </c>
      <c r="K208" t="s">
        <v>3458</v>
      </c>
      <c r="L208" s="19" t="str">
        <f>_xlfn.XLOOKUP(A208,Orders_Raw!A:A,Orders_Raw!D:D)</f>
        <v>Delivered</v>
      </c>
      <c r="M208" s="19" t="str">
        <f>_xlfn.XLOOKUP(_xlfn.XLOOKUP(A208,Orders_Raw!A:A,Orders_Raw!B:B),Customers_Raw!A:A,Customers_Raw!E:E)</f>
        <v>Consumer</v>
      </c>
      <c r="N208">
        <f>IF(COUNTIF($A$2:A208,A208)=1,1,0)</f>
        <v>1</v>
      </c>
    </row>
    <row r="209" spans="1:14">
      <c r="A209" t="s">
        <v>1673</v>
      </c>
      <c r="B209" t="s">
        <v>3462</v>
      </c>
      <c r="C209">
        <v>1</v>
      </c>
      <c r="D209" s="18">
        <v>5240.89</v>
      </c>
      <c r="E209" s="18">
        <f>_xlfn.XLOOKUP(Order_Items_Raw!B2402,Products_Raw!A:A,Products_Raw!D:D)</f>
        <v>2857.57</v>
      </c>
      <c r="F209" s="18">
        <f t="shared" si="3"/>
        <v>2383.32</v>
      </c>
      <c r="G209" s="18" t="str">
        <f>PROPER(TRIM(CLEAN(_xlfn.XLOOKUP(Order_Items_Raw!A2402,Orders_Raw!A:A,Orders_Raw!E:E))))</f>
        <v>Mobile App</v>
      </c>
      <c r="H209" s="18" t="str">
        <f>_xlfn.XLOOKUP(B209,Products_Raw!A:A,Products_Raw!C:C)</f>
        <v>Electronics</v>
      </c>
      <c r="I209" t="str">
        <f>_xlfn.XLOOKUP(_xlfn.XLOOKUP(A209,Orders_Raw!A:A,Orders_Raw!B:B),Customers_Raw!A:A,Customers_Raw!E:E)</f>
        <v>Consumer</v>
      </c>
      <c r="J209" s="19">
        <f>_xlfn.XLOOKUP(Order_Items_Raw!A2402,Orders_Raw!A:A,Orders_Raw!C:C)</f>
        <v>45726</v>
      </c>
      <c r="K209" t="s">
        <v>3458</v>
      </c>
      <c r="L209" s="19" t="str">
        <f>_xlfn.XLOOKUP(A209,Orders_Raw!A:A,Orders_Raw!D:D)</f>
        <v>Delivered</v>
      </c>
      <c r="M209" s="19" t="str">
        <f>_xlfn.XLOOKUP(_xlfn.XLOOKUP(A209,Orders_Raw!A:A,Orders_Raw!B:B),Customers_Raw!A:A,Customers_Raw!E:E)</f>
        <v>Consumer</v>
      </c>
      <c r="N209">
        <f>IF(COUNTIF($A$2:A209,A209)=1,1,0)</f>
        <v>1</v>
      </c>
    </row>
    <row r="210" spans="1:14">
      <c r="A210" t="s">
        <v>1785</v>
      </c>
      <c r="B210" t="s">
        <v>3462</v>
      </c>
      <c r="C210">
        <v>2</v>
      </c>
      <c r="D210" s="18">
        <v>9837.87</v>
      </c>
      <c r="E210" s="18">
        <f>_xlfn.XLOOKUP(Order_Items_Raw!B2405,Products_Raw!A:A,Products_Raw!D:D)</f>
        <v>11732.81</v>
      </c>
      <c r="F210" s="18">
        <f t="shared" si="3"/>
        <v>-13627.75</v>
      </c>
      <c r="G210" s="18" t="str">
        <f>PROPER(TRIM(CLEAN(_xlfn.XLOOKUP(Order_Items_Raw!A2405,Orders_Raw!A:A,Orders_Raw!E:E))))</f>
        <v>Website</v>
      </c>
      <c r="H210" s="18" t="str">
        <f>_xlfn.XLOOKUP(B210,Products_Raw!A:A,Products_Raw!C:C)</f>
        <v>Electronics</v>
      </c>
      <c r="I210" t="str">
        <f>_xlfn.XLOOKUP(_xlfn.XLOOKUP(A210,Orders_Raw!A:A,Orders_Raw!B:B),Customers_Raw!A:A,Customers_Raw!E:E)</f>
        <v>Corporate</v>
      </c>
      <c r="J210" s="19">
        <f>_xlfn.XLOOKUP(Order_Items_Raw!A2405,Orders_Raw!A:A,Orders_Raw!C:C)</f>
        <v>45722</v>
      </c>
      <c r="K210" t="s">
        <v>3458</v>
      </c>
      <c r="L210" s="19" t="str">
        <f>_xlfn.XLOOKUP(A210,Orders_Raw!A:A,Orders_Raw!D:D)</f>
        <v>Delivered</v>
      </c>
      <c r="M210" s="19" t="str">
        <f>_xlfn.XLOOKUP(_xlfn.XLOOKUP(A210,Orders_Raw!A:A,Orders_Raw!B:B),Customers_Raw!A:A,Customers_Raw!E:E)</f>
        <v>Corporate</v>
      </c>
      <c r="N210">
        <f>IF(COUNTIF($A$2:A210,A210)=1,1,0)</f>
        <v>1</v>
      </c>
    </row>
    <row r="211" spans="1:14">
      <c r="A211" t="s">
        <v>1844</v>
      </c>
      <c r="B211" t="s">
        <v>3462</v>
      </c>
      <c r="C211">
        <v>3</v>
      </c>
      <c r="D211" s="18">
        <v>16994.05</v>
      </c>
      <c r="E211" s="18">
        <f>_xlfn.XLOOKUP(Order_Items_Raw!B2408,Products_Raw!A:A,Products_Raw!D:D)</f>
        <v>6453.17</v>
      </c>
      <c r="F211" s="18">
        <f t="shared" si="3"/>
        <v>-2365.46</v>
      </c>
      <c r="G211" s="18" t="str">
        <f>PROPER(TRIM(CLEAN(_xlfn.XLOOKUP(Order_Items_Raw!A2408,Orders_Raw!A:A,Orders_Raw!E:E))))</f>
        <v>Website</v>
      </c>
      <c r="H211" s="18" t="str">
        <f>_xlfn.XLOOKUP(B211,Products_Raw!A:A,Products_Raw!C:C)</f>
        <v>Electronics</v>
      </c>
      <c r="I211" t="str">
        <f>_xlfn.XLOOKUP(_xlfn.XLOOKUP(A211,Orders_Raw!A:A,Orders_Raw!B:B),Customers_Raw!A:A,Customers_Raw!E:E)</f>
        <v>Consumer</v>
      </c>
      <c r="J211" s="19">
        <f>_xlfn.XLOOKUP(Order_Items_Raw!A2408,Orders_Raw!A:A,Orders_Raw!C:C)</f>
        <v>45746</v>
      </c>
      <c r="K211" t="s">
        <v>3458</v>
      </c>
      <c r="L211" s="19" t="str">
        <f>_xlfn.XLOOKUP(A211,Orders_Raw!A:A,Orders_Raw!D:D)</f>
        <v>Delivered</v>
      </c>
      <c r="M211" s="19" t="str">
        <f>_xlfn.XLOOKUP(_xlfn.XLOOKUP(A211,Orders_Raw!A:A,Orders_Raw!B:B),Customers_Raw!A:A,Customers_Raw!E:E)</f>
        <v>Consumer</v>
      </c>
      <c r="N211">
        <f>IF(COUNTIF($A$2:A211,A211)=1,1,0)</f>
        <v>0</v>
      </c>
    </row>
    <row r="212" spans="1:14">
      <c r="A212" t="s">
        <v>1102</v>
      </c>
      <c r="B212" t="s">
        <v>3463</v>
      </c>
      <c r="C212">
        <v>3</v>
      </c>
      <c r="D212" s="18">
        <v>6533.11</v>
      </c>
      <c r="E212" s="18">
        <f>_xlfn.XLOOKUP(Order_Items_Raw!B2432,Products_Raw!A:A,Products_Raw!D:D)</f>
        <v>4835.9</v>
      </c>
      <c r="F212" s="18">
        <f t="shared" si="3"/>
        <v>-7974.59</v>
      </c>
      <c r="G212" s="18" t="str">
        <f>PROPER(TRIM(CLEAN(_xlfn.XLOOKUP(Order_Items_Raw!A2432,Orders_Raw!A:A,Orders_Raw!E:E))))</f>
        <v>Website</v>
      </c>
      <c r="H212" s="18" t="str">
        <f>_xlfn.XLOOKUP(B212,Products_Raw!A:A,Products_Raw!C:C)</f>
        <v>Beauty</v>
      </c>
      <c r="I212" t="str">
        <f>_xlfn.XLOOKUP(_xlfn.XLOOKUP(A212,Orders_Raw!A:A,Orders_Raw!B:B),Customers_Raw!A:A,Customers_Raw!E:E)</f>
        <v>Consumer</v>
      </c>
      <c r="J212" s="19">
        <f>_xlfn.XLOOKUP(Order_Items_Raw!A2432,Orders_Raw!A:A,Orders_Raw!C:C)</f>
        <v>45747</v>
      </c>
      <c r="K212" t="s">
        <v>3458</v>
      </c>
      <c r="L212" s="19" t="str">
        <f>_xlfn.XLOOKUP(A212,Orders_Raw!A:A,Orders_Raw!D:D)</f>
        <v>Delivered</v>
      </c>
      <c r="M212" s="19" t="str">
        <f>_xlfn.XLOOKUP(_xlfn.XLOOKUP(A212,Orders_Raw!A:A,Orders_Raw!B:B),Customers_Raw!A:A,Customers_Raw!E:E)</f>
        <v>Consumer</v>
      </c>
      <c r="N212">
        <f>IF(COUNTIF($A$2:A212,A212)=1,1,0)</f>
        <v>0</v>
      </c>
    </row>
    <row r="213" spans="1:14">
      <c r="A213" t="s">
        <v>2598</v>
      </c>
      <c r="B213" t="s">
        <v>3463</v>
      </c>
      <c r="C213">
        <v>3</v>
      </c>
      <c r="D213" s="18">
        <v>8794.62</v>
      </c>
      <c r="E213" s="18">
        <f>_xlfn.XLOOKUP(Order_Items_Raw!B2458,Products_Raw!A:A,Products_Raw!D:D)</f>
        <v>5412.91</v>
      </c>
      <c r="F213" s="18">
        <f t="shared" si="3"/>
        <v>-7444.11</v>
      </c>
      <c r="G213" s="18" t="str">
        <f>PROPER(TRIM(CLEAN(_xlfn.XLOOKUP(Order_Items_Raw!A2458,Orders_Raw!A:A,Orders_Raw!E:E))))</f>
        <v>Mobile App</v>
      </c>
      <c r="H213" s="18" t="str">
        <f>_xlfn.XLOOKUP(B213,Products_Raw!A:A,Products_Raw!C:C)</f>
        <v>Beauty</v>
      </c>
      <c r="I213" t="str">
        <f>_xlfn.XLOOKUP(_xlfn.XLOOKUP(A213,Orders_Raw!A:A,Orders_Raw!B:B),Customers_Raw!A:A,Customers_Raw!E:E)</f>
        <v>Consumer</v>
      </c>
      <c r="J213" s="19">
        <f>_xlfn.XLOOKUP(Order_Items_Raw!A2458,Orders_Raw!A:A,Orders_Raw!C:C)</f>
        <v>45727</v>
      </c>
      <c r="K213" t="s">
        <v>3458</v>
      </c>
      <c r="L213" s="19" t="str">
        <f>_xlfn.XLOOKUP(A213,Orders_Raw!A:A,Orders_Raw!D:D)</f>
        <v>Shipped</v>
      </c>
      <c r="M213" s="19" t="str">
        <f>_xlfn.XLOOKUP(_xlfn.XLOOKUP(A213,Orders_Raw!A:A,Orders_Raw!B:B),Customers_Raw!A:A,Customers_Raw!E:E)</f>
        <v>Consumer</v>
      </c>
      <c r="N213">
        <f>IF(COUNTIF($A$2:A213,A213)=1,1,0)</f>
        <v>1</v>
      </c>
    </row>
    <row r="214" spans="1:14">
      <c r="A214" t="s">
        <v>2602</v>
      </c>
      <c r="B214" t="s">
        <v>3463</v>
      </c>
      <c r="C214">
        <v>2</v>
      </c>
      <c r="D214" s="18">
        <v>4868.56</v>
      </c>
      <c r="E214" s="18">
        <f>_xlfn.XLOOKUP(Order_Items_Raw!B2459,Products_Raw!A:A,Products_Raw!D:D)</f>
        <v>5412.91</v>
      </c>
      <c r="F214" s="18">
        <f t="shared" si="3"/>
        <v>-5957.26</v>
      </c>
      <c r="G214" s="18" t="str">
        <f>PROPER(TRIM(CLEAN(_xlfn.XLOOKUP(Order_Items_Raw!A2459,Orders_Raw!A:A,Orders_Raw!E:E))))</f>
        <v>Website</v>
      </c>
      <c r="H214" s="18" t="str">
        <f>_xlfn.XLOOKUP(B214,Products_Raw!A:A,Products_Raw!C:C)</f>
        <v>Beauty</v>
      </c>
      <c r="I214" t="str">
        <f>_xlfn.XLOOKUP(_xlfn.XLOOKUP(A214,Orders_Raw!A:A,Orders_Raw!B:B),Customers_Raw!A:A,Customers_Raw!E:E)</f>
        <v>Consumer</v>
      </c>
      <c r="J214" s="19">
        <f>_xlfn.XLOOKUP(Order_Items_Raw!A2459,Orders_Raw!A:A,Orders_Raw!C:C)</f>
        <v>45745</v>
      </c>
      <c r="K214" t="s">
        <v>3458</v>
      </c>
      <c r="L214" s="19" t="str">
        <f>_xlfn.XLOOKUP(A214,Orders_Raw!A:A,Orders_Raw!D:D)</f>
        <v>Delivered</v>
      </c>
      <c r="M214" s="19" t="str">
        <f>_xlfn.XLOOKUP(_xlfn.XLOOKUP(A214,Orders_Raw!A:A,Orders_Raw!B:B),Customers_Raw!A:A,Customers_Raw!E:E)</f>
        <v>Consumer</v>
      </c>
      <c r="N214">
        <f>IF(COUNTIF($A$2:A214,A214)=1,1,0)</f>
        <v>1</v>
      </c>
    </row>
    <row r="215" spans="1:14">
      <c r="A215" t="s">
        <v>3035</v>
      </c>
      <c r="B215" t="s">
        <v>3463</v>
      </c>
      <c r="C215">
        <v>3</v>
      </c>
      <c r="D215" s="18">
        <v>8470.05</v>
      </c>
      <c r="E215" s="18">
        <f>_xlfn.XLOOKUP(Order_Items_Raw!B2467,Products_Raw!A:A,Products_Raw!D:D)</f>
        <v>1195.19</v>
      </c>
      <c r="F215" s="18">
        <f t="shared" si="3"/>
        <v>4884.48</v>
      </c>
      <c r="G215" s="18" t="str">
        <f>PROPER(TRIM(CLEAN(_xlfn.XLOOKUP(Order_Items_Raw!A2467,Orders_Raw!A:A,Orders_Raw!E:E))))</f>
        <v>Website</v>
      </c>
      <c r="H215" s="18" t="str">
        <f>_xlfn.XLOOKUP(B215,Products_Raw!A:A,Products_Raw!C:C)</f>
        <v>Beauty</v>
      </c>
      <c r="I215" t="str">
        <f>_xlfn.XLOOKUP(_xlfn.XLOOKUP(A215,Orders_Raw!A:A,Orders_Raw!B:B),Customers_Raw!A:A,Customers_Raw!E:E)</f>
        <v>Corporate</v>
      </c>
      <c r="J215" s="19">
        <f>_xlfn.XLOOKUP(Order_Items_Raw!A2467,Orders_Raw!A:A,Orders_Raw!C:C)</f>
        <v>45729</v>
      </c>
      <c r="K215" t="s">
        <v>3458</v>
      </c>
      <c r="L215" s="19" t="str">
        <f>_xlfn.XLOOKUP(A215,Orders_Raw!A:A,Orders_Raw!D:D)</f>
        <v>Delivered</v>
      </c>
      <c r="M215" s="19" t="str">
        <f>_xlfn.XLOOKUP(_xlfn.XLOOKUP(A215,Orders_Raw!A:A,Orders_Raw!B:B),Customers_Raw!A:A,Customers_Raw!E:E)</f>
        <v>Corporate</v>
      </c>
      <c r="N215">
        <f>IF(COUNTIF($A$2:A215,A215)=1,1,0)</f>
        <v>1</v>
      </c>
    </row>
    <row r="216" spans="1:14">
      <c r="A216" t="s">
        <v>1093</v>
      </c>
      <c r="B216" t="s">
        <v>3464</v>
      </c>
      <c r="C216">
        <v>3</v>
      </c>
      <c r="D216" s="18">
        <v>25388.07</v>
      </c>
      <c r="E216" s="18">
        <f>_xlfn.XLOOKUP(Order_Items_Raw!B2478,Products_Raw!A:A,Products_Raw!D:D)</f>
        <v>7341.5</v>
      </c>
      <c r="F216" s="18">
        <f t="shared" si="3"/>
        <v>3363.57</v>
      </c>
      <c r="G216" s="18" t="str">
        <f>PROPER(TRIM(CLEAN(_xlfn.XLOOKUP(Order_Items_Raw!A2478,Orders_Raw!A:A,Orders_Raw!E:E))))</f>
        <v>Mobile App</v>
      </c>
      <c r="H216" s="18" t="str">
        <f>_xlfn.XLOOKUP(B216,Products_Raw!A:A,Products_Raw!C:C)</f>
        <v>Office Supplies</v>
      </c>
      <c r="I216" t="str">
        <f>_xlfn.XLOOKUP(_xlfn.XLOOKUP(A216,Orders_Raw!A:A,Orders_Raw!B:B),Customers_Raw!A:A,Customers_Raw!E:E)</f>
        <v>Corporate</v>
      </c>
      <c r="J216" s="19">
        <f>_xlfn.XLOOKUP(Order_Items_Raw!A2478,Orders_Raw!A:A,Orders_Raw!C:C)</f>
        <v>45736</v>
      </c>
      <c r="K216" t="s">
        <v>3458</v>
      </c>
      <c r="L216" s="19" t="str">
        <f>_xlfn.XLOOKUP(A216,Orders_Raw!A:A,Orders_Raw!D:D)</f>
        <v>Cancelled</v>
      </c>
      <c r="M216" s="19" t="str">
        <f>_xlfn.XLOOKUP(_xlfn.XLOOKUP(A216,Orders_Raw!A:A,Orders_Raw!B:B),Customers_Raw!A:A,Customers_Raw!E:E)</f>
        <v>Corporate</v>
      </c>
      <c r="N216">
        <f>IF(COUNTIF($A$2:A216,A216)=1,1,0)</f>
        <v>0</v>
      </c>
    </row>
    <row r="217" spans="1:14">
      <c r="A217" t="s">
        <v>2302</v>
      </c>
      <c r="B217" t="s">
        <v>3464</v>
      </c>
      <c r="C217">
        <v>1</v>
      </c>
      <c r="D217" s="18">
        <v>8559.29</v>
      </c>
      <c r="E217" s="18">
        <f>_xlfn.XLOOKUP(Order_Items_Raw!B2498,Products_Raw!A:A,Products_Raw!D:D)</f>
        <v>9316.44</v>
      </c>
      <c r="F217" s="18">
        <f t="shared" si="3"/>
        <v>-757.15</v>
      </c>
      <c r="G217" s="18" t="str">
        <f>PROPER(TRIM(CLEAN(_xlfn.XLOOKUP(Order_Items_Raw!A2498,Orders_Raw!A:A,Orders_Raw!E:E))))</f>
        <v>Marketplace</v>
      </c>
      <c r="H217" s="18" t="str">
        <f>_xlfn.XLOOKUP(B217,Products_Raw!A:A,Products_Raw!C:C)</f>
        <v>Office Supplies</v>
      </c>
      <c r="I217" t="str">
        <f>_xlfn.XLOOKUP(_xlfn.XLOOKUP(A217,Orders_Raw!A:A,Orders_Raw!B:B),Customers_Raw!A:A,Customers_Raw!E:E)</f>
        <v>Consumer</v>
      </c>
      <c r="J217" s="19">
        <f>_xlfn.XLOOKUP(Order_Items_Raw!A2498,Orders_Raw!A:A,Orders_Raw!C:C)</f>
        <v>45722</v>
      </c>
      <c r="K217" t="s">
        <v>3458</v>
      </c>
      <c r="L217" s="19" t="str">
        <f>_xlfn.XLOOKUP(A217,Orders_Raw!A:A,Orders_Raw!D:D)</f>
        <v>Delivered</v>
      </c>
      <c r="M217" s="19" t="str">
        <f>_xlfn.XLOOKUP(_xlfn.XLOOKUP(A217,Orders_Raw!A:A,Orders_Raw!B:B),Customers_Raw!A:A,Customers_Raw!E:E)</f>
        <v>Consumer</v>
      </c>
      <c r="N217">
        <f>IF(COUNTIF($A$2:A217,A217)=1,1,0)</f>
        <v>0</v>
      </c>
    </row>
    <row r="218" spans="1:14">
      <c r="A218" t="s">
        <v>3068</v>
      </c>
      <c r="B218" t="s">
        <v>3464</v>
      </c>
      <c r="C218">
        <v>3</v>
      </c>
      <c r="D218" s="18">
        <v>21784.97</v>
      </c>
      <c r="E218" s="18">
        <f>_xlfn.XLOOKUP(Order_Items_Raw!B2512,Products_Raw!A:A,Products_Raw!D:D)</f>
        <v>10086.81</v>
      </c>
      <c r="F218" s="18">
        <f t="shared" si="3"/>
        <v>-8475.46</v>
      </c>
      <c r="G218" s="18" t="str">
        <f>PROPER(TRIM(CLEAN(_xlfn.XLOOKUP(Order_Items_Raw!A2512,Orders_Raw!A:A,Orders_Raw!E:E))))</f>
        <v>Mobile App</v>
      </c>
      <c r="H218" s="18" t="str">
        <f>_xlfn.XLOOKUP(B218,Products_Raw!A:A,Products_Raw!C:C)</f>
        <v>Office Supplies</v>
      </c>
      <c r="I218" t="str">
        <f>_xlfn.XLOOKUP(_xlfn.XLOOKUP(A218,Orders_Raw!A:A,Orders_Raw!B:B),Customers_Raw!A:A,Customers_Raw!E:E)</f>
        <v>Consumer</v>
      </c>
      <c r="J218" s="19">
        <f>_xlfn.XLOOKUP(Order_Items_Raw!A2512,Orders_Raw!A:A,Orders_Raw!C:C)</f>
        <v>45735</v>
      </c>
      <c r="K218" t="s">
        <v>3458</v>
      </c>
      <c r="L218" s="19" t="str">
        <f>_xlfn.XLOOKUP(A218,Orders_Raw!A:A,Orders_Raw!D:D)</f>
        <v>Delivered</v>
      </c>
      <c r="M218" s="19" t="str">
        <f>_xlfn.XLOOKUP(_xlfn.XLOOKUP(A218,Orders_Raw!A:A,Orders_Raw!B:B),Customers_Raw!A:A,Customers_Raw!E:E)</f>
        <v>Consumer</v>
      </c>
      <c r="N218">
        <f>IF(COUNTIF($A$2:A218,A218)=1,1,0)</f>
        <v>1</v>
      </c>
    </row>
    <row r="219" spans="1:14">
      <c r="A219" t="s">
        <v>2934</v>
      </c>
      <c r="B219" t="s">
        <v>3465</v>
      </c>
      <c r="C219">
        <v>4</v>
      </c>
      <c r="D219" s="18">
        <v>8713.85</v>
      </c>
      <c r="E219" s="18">
        <f>_xlfn.XLOOKUP(Order_Items_Raw!B2556,Products_Raw!A:A,Products_Raw!D:D)</f>
        <v>4740.6</v>
      </c>
      <c r="F219" s="18">
        <f t="shared" si="3"/>
        <v>-10248.55</v>
      </c>
      <c r="G219" s="18" t="str">
        <f>PROPER(TRIM(CLEAN(_xlfn.XLOOKUP(Order_Items_Raw!A2556,Orders_Raw!A:A,Orders_Raw!E:E))))</f>
        <v>Mobile App</v>
      </c>
      <c r="H219" s="18" t="str">
        <f>_xlfn.XLOOKUP(B219,Products_Raw!A:A,Products_Raw!C:C)</f>
        <v>Beauty</v>
      </c>
      <c r="I219" t="str">
        <f>_xlfn.XLOOKUP(_xlfn.XLOOKUP(A219,Orders_Raw!A:A,Orders_Raw!B:B),Customers_Raw!A:A,Customers_Raw!E:E)</f>
        <v>Consumer</v>
      </c>
      <c r="J219" s="19">
        <f>_xlfn.XLOOKUP(Order_Items_Raw!A2556,Orders_Raw!A:A,Orders_Raw!C:C)</f>
        <v>45782</v>
      </c>
      <c r="K219" t="s">
        <v>3466</v>
      </c>
      <c r="L219" s="19" t="str">
        <f>_xlfn.XLOOKUP(A219,Orders_Raw!A:A,Orders_Raw!D:D)</f>
        <v>Delivered</v>
      </c>
      <c r="M219" s="19" t="str">
        <f>_xlfn.XLOOKUP(_xlfn.XLOOKUP(A219,Orders_Raw!A:A,Orders_Raw!B:B),Customers_Raw!A:A,Customers_Raw!E:E)</f>
        <v>Consumer</v>
      </c>
      <c r="N219">
        <f>IF(COUNTIF($A$2:A219,A219)=1,1,0)</f>
        <v>0</v>
      </c>
    </row>
    <row r="220" spans="1:14">
      <c r="A220" t="s">
        <v>954</v>
      </c>
      <c r="B220" t="s">
        <v>3467</v>
      </c>
      <c r="C220">
        <v>2</v>
      </c>
      <c r="D220" s="18">
        <v>27508.95</v>
      </c>
      <c r="E220" s="18">
        <f>_xlfn.XLOOKUP(Order_Items_Raw!B2561,Products_Raw!A:A,Products_Raw!D:D)</f>
        <v>4936.19</v>
      </c>
      <c r="F220" s="18">
        <f t="shared" si="3"/>
        <v>17636.57</v>
      </c>
      <c r="G220" s="18" t="str">
        <f>PROPER(TRIM(CLEAN(_xlfn.XLOOKUP(Order_Items_Raw!A2561,Orders_Raw!A:A,Orders_Raw!E:E))))</f>
        <v>Website</v>
      </c>
      <c r="H220" s="18" t="str">
        <f>_xlfn.XLOOKUP(B220,Products_Raw!A:A,Products_Raw!C:C)</f>
        <v>Fashion</v>
      </c>
      <c r="I220" t="str">
        <f>_xlfn.XLOOKUP(_xlfn.XLOOKUP(A220,Orders_Raw!A:A,Orders_Raw!B:B),Customers_Raw!A:A,Customers_Raw!E:E)</f>
        <v>Consumer</v>
      </c>
      <c r="J220" s="19">
        <f>_xlfn.XLOOKUP(Order_Items_Raw!A2561,Orders_Raw!A:A,Orders_Raw!C:C)</f>
        <v>45796</v>
      </c>
      <c r="K220" t="s">
        <v>3466</v>
      </c>
      <c r="L220" s="19" t="str">
        <f>_xlfn.XLOOKUP(A220,Orders_Raw!A:A,Orders_Raw!D:D)</f>
        <v>Shipped</v>
      </c>
      <c r="M220" s="19" t="str">
        <f>_xlfn.XLOOKUP(_xlfn.XLOOKUP(A220,Orders_Raw!A:A,Orders_Raw!B:B),Customers_Raw!A:A,Customers_Raw!E:E)</f>
        <v>Consumer</v>
      </c>
      <c r="N220">
        <f>IF(COUNTIF($A$2:A220,A220)=1,1,0)</f>
        <v>1</v>
      </c>
    </row>
    <row r="221" spans="1:14">
      <c r="A221" t="s">
        <v>2138</v>
      </c>
      <c r="B221" t="s">
        <v>3467</v>
      </c>
      <c r="C221">
        <v>4</v>
      </c>
      <c r="D221" s="18">
        <v>49205.28</v>
      </c>
      <c r="E221" s="18">
        <f>_xlfn.XLOOKUP(Order_Items_Raw!B2578,Products_Raw!A:A,Products_Raw!D:D)</f>
        <v>7144.88</v>
      </c>
      <c r="F221" s="18">
        <f t="shared" si="3"/>
        <v>20625.76</v>
      </c>
      <c r="G221" s="18" t="str">
        <f>PROPER(TRIM(CLEAN(_xlfn.XLOOKUP(Order_Items_Raw!A2578,Orders_Raw!A:A,Orders_Raw!E:E))))</f>
        <v>Marketplace</v>
      </c>
      <c r="H221" s="18" t="str">
        <f>_xlfn.XLOOKUP(B221,Products_Raw!A:A,Products_Raw!C:C)</f>
        <v>Fashion</v>
      </c>
      <c r="I221" t="str">
        <f>_xlfn.XLOOKUP(_xlfn.XLOOKUP(A221,Orders_Raw!A:A,Orders_Raw!B:B),Customers_Raw!A:A,Customers_Raw!E:E)</f>
        <v>Corporate</v>
      </c>
      <c r="J221" s="19">
        <f>_xlfn.XLOOKUP(Order_Items_Raw!A2578,Orders_Raw!A:A,Orders_Raw!C:C)</f>
        <v>45802</v>
      </c>
      <c r="K221" t="s">
        <v>3466</v>
      </c>
      <c r="L221" s="19" t="str">
        <f>_xlfn.XLOOKUP(A221,Orders_Raw!A:A,Orders_Raw!D:D)</f>
        <v>Delivered</v>
      </c>
      <c r="M221" s="19" t="str">
        <f>_xlfn.XLOOKUP(_xlfn.XLOOKUP(A221,Orders_Raw!A:A,Orders_Raw!B:B),Customers_Raw!A:A,Customers_Raw!E:E)</f>
        <v>Corporate</v>
      </c>
      <c r="N221">
        <f>IF(COUNTIF($A$2:A221,A221)=1,1,0)</f>
        <v>0</v>
      </c>
    </row>
    <row r="222" spans="1:14">
      <c r="A222" t="s">
        <v>954</v>
      </c>
      <c r="B222" t="s">
        <v>3468</v>
      </c>
      <c r="C222">
        <v>4</v>
      </c>
      <c r="D222" s="18">
        <v>29793.57</v>
      </c>
      <c r="E222" s="18">
        <f>_xlfn.XLOOKUP(Order_Items_Raw!B2604,Products_Raw!A:A,Products_Raw!D:D)</f>
        <v>295.87</v>
      </c>
      <c r="F222" s="18">
        <f t="shared" si="3"/>
        <v>28610.09</v>
      </c>
      <c r="G222" s="18" t="str">
        <f>PROPER(TRIM(CLEAN(_xlfn.XLOOKUP(Order_Items_Raw!A2604,Orders_Raw!A:A,Orders_Raw!E:E))))</f>
        <v>Mobile App</v>
      </c>
      <c r="H222" s="18" t="str">
        <f>_xlfn.XLOOKUP(B222,Products_Raw!A:A,Products_Raw!C:C)</f>
        <v>Office Supplies</v>
      </c>
      <c r="I222" t="str">
        <f>_xlfn.XLOOKUP(_xlfn.XLOOKUP(A222,Orders_Raw!A:A,Orders_Raw!B:B),Customers_Raw!A:A,Customers_Raw!E:E)</f>
        <v>Consumer</v>
      </c>
      <c r="J222" s="19">
        <f>_xlfn.XLOOKUP(Order_Items_Raw!A2604,Orders_Raw!A:A,Orders_Raw!C:C)</f>
        <v>45778</v>
      </c>
      <c r="K222" t="s">
        <v>3466</v>
      </c>
      <c r="L222" s="19" t="str">
        <f>_xlfn.XLOOKUP(A222,Orders_Raw!A:A,Orders_Raw!D:D)</f>
        <v>Shipped</v>
      </c>
      <c r="M222" s="19" t="str">
        <f>_xlfn.XLOOKUP(_xlfn.XLOOKUP(A222,Orders_Raw!A:A,Orders_Raw!B:B),Customers_Raw!A:A,Customers_Raw!E:E)</f>
        <v>Consumer</v>
      </c>
      <c r="N222">
        <f>IF(COUNTIF($A$2:A222,A222)=1,1,0)</f>
        <v>0</v>
      </c>
    </row>
    <row r="223" spans="1:14">
      <c r="A223" t="s">
        <v>1068</v>
      </c>
      <c r="B223" t="s">
        <v>3468</v>
      </c>
      <c r="C223">
        <v>1</v>
      </c>
      <c r="D223" s="18">
        <v>6692.43</v>
      </c>
      <c r="E223" s="18">
        <f>_xlfn.XLOOKUP(Order_Items_Raw!B2607,Products_Raw!A:A,Products_Raw!D:D)</f>
        <v>4535.12</v>
      </c>
      <c r="F223" s="18">
        <f t="shared" si="3"/>
        <v>2157.31</v>
      </c>
      <c r="G223" s="18" t="str">
        <f>PROPER(TRIM(CLEAN(_xlfn.XLOOKUP(Order_Items_Raw!A2607,Orders_Raw!A:A,Orders_Raw!E:E))))</f>
        <v>Website</v>
      </c>
      <c r="H223" s="18" t="str">
        <f>_xlfn.XLOOKUP(B223,Products_Raw!A:A,Products_Raw!C:C)</f>
        <v>Office Supplies</v>
      </c>
      <c r="I223" t="str">
        <f>_xlfn.XLOOKUP(_xlfn.XLOOKUP(A223,Orders_Raw!A:A,Orders_Raw!B:B),Customers_Raw!A:A,Customers_Raw!E:E)</f>
        <v>Consumer</v>
      </c>
      <c r="J223" s="19">
        <f>_xlfn.XLOOKUP(Order_Items_Raw!A2607,Orders_Raw!A:A,Orders_Raw!C:C)</f>
        <v>45798</v>
      </c>
      <c r="K223" t="s">
        <v>3466</v>
      </c>
      <c r="L223" s="19" t="str">
        <f>_xlfn.XLOOKUP(A223,Orders_Raw!A:A,Orders_Raw!D:D)</f>
        <v>Delivered</v>
      </c>
      <c r="M223" s="19" t="str">
        <f>_xlfn.XLOOKUP(_xlfn.XLOOKUP(A223,Orders_Raw!A:A,Orders_Raw!B:B),Customers_Raw!A:A,Customers_Raw!E:E)</f>
        <v>Consumer</v>
      </c>
      <c r="N223">
        <f>IF(COUNTIF($A$2:A223,A223)=1,1,0)</f>
        <v>0</v>
      </c>
    </row>
    <row r="224" spans="1:14">
      <c r="A224" t="s">
        <v>1630</v>
      </c>
      <c r="B224" t="s">
        <v>3468</v>
      </c>
      <c r="C224">
        <v>3</v>
      </c>
      <c r="D224" s="18">
        <v>16101.66</v>
      </c>
      <c r="E224" s="18">
        <f>_xlfn.XLOOKUP(Order_Items_Raw!B2615,Products_Raw!A:A,Products_Raw!D:D)</f>
        <v>4806.74</v>
      </c>
      <c r="F224" s="18">
        <f t="shared" si="3"/>
        <v>1681.44</v>
      </c>
      <c r="G224" s="18" t="str">
        <f>PROPER(TRIM(CLEAN(_xlfn.XLOOKUP(Order_Items_Raw!A2615,Orders_Raw!A:A,Orders_Raw!E:E))))</f>
        <v>Mobile App</v>
      </c>
      <c r="H224" s="18" t="str">
        <f>_xlfn.XLOOKUP(B224,Products_Raw!A:A,Products_Raw!C:C)</f>
        <v>Office Supplies</v>
      </c>
      <c r="I224" t="str">
        <f>_xlfn.XLOOKUP(_xlfn.XLOOKUP(A224,Orders_Raw!A:A,Orders_Raw!B:B),Customers_Raw!A:A,Customers_Raw!E:E)</f>
        <v>Corporate</v>
      </c>
      <c r="J224" s="19">
        <f>_xlfn.XLOOKUP(Order_Items_Raw!A2615,Orders_Raw!A:A,Orders_Raw!C:C)</f>
        <v>45791</v>
      </c>
      <c r="K224" t="s">
        <v>3466</v>
      </c>
      <c r="L224" s="19" t="str">
        <f>_xlfn.XLOOKUP(A224,Orders_Raw!A:A,Orders_Raw!D:D)</f>
        <v>Shipped</v>
      </c>
      <c r="M224" s="19" t="str">
        <f>_xlfn.XLOOKUP(_xlfn.XLOOKUP(A224,Orders_Raw!A:A,Orders_Raw!B:B),Customers_Raw!A:A,Customers_Raw!E:E)</f>
        <v>Corporate</v>
      </c>
      <c r="N224">
        <f>IF(COUNTIF($A$2:A224,A224)=1,1,0)</f>
        <v>1</v>
      </c>
    </row>
    <row r="225" spans="1:14">
      <c r="A225" t="s">
        <v>1835</v>
      </c>
      <c r="B225" t="s">
        <v>3468</v>
      </c>
      <c r="C225">
        <v>3</v>
      </c>
      <c r="D225" s="18">
        <v>19250.72</v>
      </c>
      <c r="E225" s="18">
        <f>_xlfn.XLOOKUP(Order_Items_Raw!B2622,Products_Raw!A:A,Products_Raw!D:D)</f>
        <v>6213.42</v>
      </c>
      <c r="F225" s="18">
        <f t="shared" si="3"/>
        <v>610.459999999999</v>
      </c>
      <c r="G225" s="18" t="str">
        <f>PROPER(TRIM(CLEAN(_xlfn.XLOOKUP(Order_Items_Raw!A2622,Orders_Raw!A:A,Orders_Raw!E:E))))</f>
        <v>Website</v>
      </c>
      <c r="H225" s="18" t="str">
        <f>_xlfn.XLOOKUP(B225,Products_Raw!A:A,Products_Raw!C:C)</f>
        <v>Office Supplies</v>
      </c>
      <c r="I225" t="str">
        <f>_xlfn.XLOOKUP(_xlfn.XLOOKUP(A225,Orders_Raw!A:A,Orders_Raw!B:B),Customers_Raw!A:A,Customers_Raw!E:E)</f>
        <v>Consumer</v>
      </c>
      <c r="J225" s="19">
        <f>_xlfn.XLOOKUP(Order_Items_Raw!A2622,Orders_Raw!A:A,Orders_Raw!C:C)</f>
        <v>45790</v>
      </c>
      <c r="K225" t="s">
        <v>3466</v>
      </c>
      <c r="L225" s="19" t="str">
        <f>_xlfn.XLOOKUP(A225,Orders_Raw!A:A,Orders_Raw!D:D)</f>
        <v>Processing</v>
      </c>
      <c r="M225" s="19" t="str">
        <f>_xlfn.XLOOKUP(_xlfn.XLOOKUP(A225,Orders_Raw!A:A,Orders_Raw!B:B),Customers_Raw!A:A,Customers_Raw!E:E)</f>
        <v>Consumer</v>
      </c>
      <c r="N225">
        <f>IF(COUNTIF($A$2:A225,A225)=1,1,0)</f>
        <v>1</v>
      </c>
    </row>
    <row r="226" spans="1:14">
      <c r="A226" t="s">
        <v>2029</v>
      </c>
      <c r="B226" t="s">
        <v>3468</v>
      </c>
      <c r="C226">
        <v>2</v>
      </c>
      <c r="D226" s="18">
        <v>11993.88</v>
      </c>
      <c r="E226" s="18">
        <f>_xlfn.XLOOKUP(Order_Items_Raw!B2623,Products_Raw!A:A,Products_Raw!D:D)</f>
        <v>6213.42</v>
      </c>
      <c r="F226" s="18">
        <f t="shared" si="3"/>
        <v>-432.960000000001</v>
      </c>
      <c r="G226" s="18" t="str">
        <f>PROPER(TRIM(CLEAN(_xlfn.XLOOKUP(Order_Items_Raw!A2623,Orders_Raw!A:A,Orders_Raw!E:E))))</f>
        <v>Mobile App</v>
      </c>
      <c r="H226" s="18" t="str">
        <f>_xlfn.XLOOKUP(B226,Products_Raw!A:A,Products_Raw!C:C)</f>
        <v>Office Supplies</v>
      </c>
      <c r="I226" t="str">
        <f>_xlfn.XLOOKUP(_xlfn.XLOOKUP(A226,Orders_Raw!A:A,Orders_Raw!B:B),Customers_Raw!A:A,Customers_Raw!E:E)</f>
        <v>Consumer</v>
      </c>
      <c r="J226" s="19">
        <f>_xlfn.XLOOKUP(Order_Items_Raw!A2623,Orders_Raw!A:A,Orders_Raw!C:C)</f>
        <v>45787</v>
      </c>
      <c r="K226" t="s">
        <v>3466</v>
      </c>
      <c r="L226" s="19" t="str">
        <f>_xlfn.XLOOKUP(A226,Orders_Raw!A:A,Orders_Raw!D:D)</f>
        <v>Delivered</v>
      </c>
      <c r="M226" s="19" t="str">
        <f>_xlfn.XLOOKUP(_xlfn.XLOOKUP(A226,Orders_Raw!A:A,Orders_Raw!B:B),Customers_Raw!A:A,Customers_Raw!E:E)</f>
        <v>Consumer</v>
      </c>
      <c r="N226">
        <f>IF(COUNTIF($A$2:A226,A226)=1,1,0)</f>
        <v>0</v>
      </c>
    </row>
    <row r="227" spans="1:14">
      <c r="A227" t="s">
        <v>2794</v>
      </c>
      <c r="B227" t="s">
        <v>3468</v>
      </c>
      <c r="C227">
        <v>2</v>
      </c>
      <c r="D227" s="18">
        <v>13031.7</v>
      </c>
      <c r="E227" s="18">
        <f>_xlfn.XLOOKUP(Order_Items_Raw!B2632,Products_Raw!A:A,Products_Raw!D:D)</f>
        <v>680.62</v>
      </c>
      <c r="F227" s="18">
        <f t="shared" si="3"/>
        <v>11670.46</v>
      </c>
      <c r="G227" s="18" t="str">
        <f>PROPER(TRIM(CLEAN(_xlfn.XLOOKUP(Order_Items_Raw!A2632,Orders_Raw!A:A,Orders_Raw!E:E))))</f>
        <v>Website</v>
      </c>
      <c r="H227" s="18" t="str">
        <f>_xlfn.XLOOKUP(B227,Products_Raw!A:A,Products_Raw!C:C)</f>
        <v>Office Supplies</v>
      </c>
      <c r="I227" t="str">
        <f>_xlfn.XLOOKUP(_xlfn.XLOOKUP(A227,Orders_Raw!A:A,Orders_Raw!B:B),Customers_Raw!A:A,Customers_Raw!E:E)</f>
        <v>Corporate</v>
      </c>
      <c r="J227" s="19">
        <f>_xlfn.XLOOKUP(Order_Items_Raw!A2632,Orders_Raw!A:A,Orders_Raw!C:C)</f>
        <v>45783</v>
      </c>
      <c r="K227" t="s">
        <v>3466</v>
      </c>
      <c r="L227" s="19" t="str">
        <f>_xlfn.XLOOKUP(A227,Orders_Raw!A:A,Orders_Raw!D:D)</f>
        <v>Delivered</v>
      </c>
      <c r="M227" s="19" t="str">
        <f>_xlfn.XLOOKUP(_xlfn.XLOOKUP(A227,Orders_Raw!A:A,Orders_Raw!B:B),Customers_Raw!A:A,Customers_Raw!E:E)</f>
        <v>Corporate</v>
      </c>
      <c r="N227">
        <f>IF(COUNTIF($A$2:A227,A227)=1,1,0)</f>
        <v>0</v>
      </c>
    </row>
    <row r="228" spans="1:14">
      <c r="A228" t="s">
        <v>3138</v>
      </c>
      <c r="B228" t="s">
        <v>3468</v>
      </c>
      <c r="C228">
        <v>2</v>
      </c>
      <c r="D228" s="18">
        <v>12413.76</v>
      </c>
      <c r="E228" s="18">
        <f>_xlfn.XLOOKUP(Order_Items_Raw!B2643,Products_Raw!A:A,Products_Raw!D:D)</f>
        <v>4176.26</v>
      </c>
      <c r="F228" s="18">
        <f t="shared" si="3"/>
        <v>4061.24</v>
      </c>
      <c r="G228" s="18" t="str">
        <f>PROPER(TRIM(CLEAN(_xlfn.XLOOKUP(Order_Items_Raw!A2643,Orders_Raw!A:A,Orders_Raw!E:E))))</f>
        <v>Mobile App</v>
      </c>
      <c r="H228" s="18" t="str">
        <f>_xlfn.XLOOKUP(B228,Products_Raw!A:A,Products_Raw!C:C)</f>
        <v>Office Supplies</v>
      </c>
      <c r="I228" t="str">
        <f>_xlfn.XLOOKUP(_xlfn.XLOOKUP(A228,Orders_Raw!A:A,Orders_Raw!B:B),Customers_Raw!A:A,Customers_Raw!E:E)</f>
        <v>Consumer</v>
      </c>
      <c r="J228" s="19">
        <f>_xlfn.XLOOKUP(Order_Items_Raw!A2643,Orders_Raw!A:A,Orders_Raw!C:C)</f>
        <v>45794</v>
      </c>
      <c r="K228" t="s">
        <v>3466</v>
      </c>
      <c r="L228" s="19" t="str">
        <f>_xlfn.XLOOKUP(A228,Orders_Raw!A:A,Orders_Raw!D:D)</f>
        <v>Delivered</v>
      </c>
      <c r="M228" s="19" t="str">
        <f>_xlfn.XLOOKUP(_xlfn.XLOOKUP(A228,Orders_Raw!A:A,Orders_Raw!B:B),Customers_Raw!A:A,Customers_Raw!E:E)</f>
        <v>Consumer</v>
      </c>
      <c r="N228">
        <f>IF(COUNTIF($A$2:A228,A228)=1,1,0)</f>
        <v>0</v>
      </c>
    </row>
    <row r="229" spans="1:14">
      <c r="A229" t="s">
        <v>3252</v>
      </c>
      <c r="B229" t="s">
        <v>3468</v>
      </c>
      <c r="C229">
        <v>3</v>
      </c>
      <c r="D229" s="18">
        <v>22251.39</v>
      </c>
      <c r="E229" s="18">
        <f>_xlfn.XLOOKUP(Order_Items_Raw!B2645,Products_Raw!A:A,Products_Raw!D:D)</f>
        <v>4176.26</v>
      </c>
      <c r="F229" s="18">
        <f t="shared" si="3"/>
        <v>9722.61</v>
      </c>
      <c r="G229" s="18" t="str">
        <f>PROPER(TRIM(CLEAN(_xlfn.XLOOKUP(Order_Items_Raw!A2645,Orders_Raw!A:A,Orders_Raw!E:E))))</f>
        <v>Mobile App</v>
      </c>
      <c r="H229" s="18" t="str">
        <f>_xlfn.XLOOKUP(B229,Products_Raw!A:A,Products_Raw!C:C)</f>
        <v>Office Supplies</v>
      </c>
      <c r="I229" t="str">
        <f>_xlfn.XLOOKUP(_xlfn.XLOOKUP(A229,Orders_Raw!A:A,Orders_Raw!B:B),Customers_Raw!A:A,Customers_Raw!E:E)</f>
        <v>Consumer</v>
      </c>
      <c r="J229" s="19">
        <f>_xlfn.XLOOKUP(Order_Items_Raw!A2645,Orders_Raw!A:A,Orders_Raw!C:C)</f>
        <v>45778</v>
      </c>
      <c r="K229" t="s">
        <v>3466</v>
      </c>
      <c r="L229" s="19" t="str">
        <f>_xlfn.XLOOKUP(A229,Orders_Raw!A:A,Orders_Raw!D:D)</f>
        <v>Delivered</v>
      </c>
      <c r="M229" s="19" t="str">
        <f>_xlfn.XLOOKUP(_xlfn.XLOOKUP(A229,Orders_Raw!A:A,Orders_Raw!B:B),Customers_Raw!A:A,Customers_Raw!E:E)</f>
        <v>Consumer</v>
      </c>
      <c r="N229">
        <f>IF(COUNTIF($A$2:A229,A229)=1,1,0)</f>
        <v>1</v>
      </c>
    </row>
    <row r="230" spans="1:14">
      <c r="A230" t="s">
        <v>1371</v>
      </c>
      <c r="B230" t="s">
        <v>3469</v>
      </c>
      <c r="C230">
        <v>4</v>
      </c>
      <c r="D230" s="18">
        <v>26061.28</v>
      </c>
      <c r="E230" s="18">
        <f>_xlfn.XLOOKUP(Order_Items_Raw!B2657,Products_Raw!A:A,Products_Raw!D:D)</f>
        <v>9531.89</v>
      </c>
      <c r="F230" s="18">
        <f t="shared" si="3"/>
        <v>-12066.28</v>
      </c>
      <c r="G230" s="18" t="str">
        <f>PROPER(TRIM(CLEAN(_xlfn.XLOOKUP(Order_Items_Raw!A2657,Orders_Raw!A:A,Orders_Raw!E:E))))</f>
        <v>Mobile App</v>
      </c>
      <c r="H230" s="18" t="str">
        <f>_xlfn.XLOOKUP(B230,Products_Raw!A:A,Products_Raw!C:C)</f>
        <v>Sports</v>
      </c>
      <c r="I230" t="str">
        <f>_xlfn.XLOOKUP(_xlfn.XLOOKUP(A230,Orders_Raw!A:A,Orders_Raw!B:B),Customers_Raw!A:A,Customers_Raw!E:E)</f>
        <v>Corporate</v>
      </c>
      <c r="J230" s="19">
        <f>_xlfn.XLOOKUP(Order_Items_Raw!A2657,Orders_Raw!A:A,Orders_Raw!C:C)</f>
        <v>45803</v>
      </c>
      <c r="K230" t="s">
        <v>3466</v>
      </c>
      <c r="L230" s="19" t="str">
        <f>_xlfn.XLOOKUP(A230,Orders_Raw!A:A,Orders_Raw!D:D)</f>
        <v>Delivered</v>
      </c>
      <c r="M230" s="19" t="str">
        <f>_xlfn.XLOOKUP(_xlfn.XLOOKUP(A230,Orders_Raw!A:A,Orders_Raw!B:B),Customers_Raw!A:A,Customers_Raw!E:E)</f>
        <v>Corporate</v>
      </c>
      <c r="N230">
        <f>IF(COUNTIF($A$2:A230,A230)=1,1,0)</f>
        <v>0</v>
      </c>
    </row>
    <row r="231" spans="1:14">
      <c r="A231" t="s">
        <v>1678</v>
      </c>
      <c r="B231" t="s">
        <v>3469</v>
      </c>
      <c r="C231">
        <v>3</v>
      </c>
      <c r="D231" s="18">
        <v>22195.54</v>
      </c>
      <c r="E231" s="18">
        <f>_xlfn.XLOOKUP(Order_Items_Raw!B2663,Products_Raw!A:A,Products_Raw!D:D)</f>
        <v>1349.93</v>
      </c>
      <c r="F231" s="18">
        <f t="shared" si="3"/>
        <v>18145.75</v>
      </c>
      <c r="G231" s="18" t="str">
        <f>PROPER(TRIM(CLEAN(_xlfn.XLOOKUP(Order_Items_Raw!A2663,Orders_Raw!A:A,Orders_Raw!E:E))))</f>
        <v>Website</v>
      </c>
      <c r="H231" s="18" t="str">
        <f>_xlfn.XLOOKUP(B231,Products_Raw!A:A,Products_Raw!C:C)</f>
        <v>Sports</v>
      </c>
      <c r="I231" t="str">
        <f>_xlfn.XLOOKUP(_xlfn.XLOOKUP(A231,Orders_Raw!A:A,Orders_Raw!B:B),Customers_Raw!A:A,Customers_Raw!E:E)</f>
        <v>Consumer</v>
      </c>
      <c r="J231" s="19">
        <f>_xlfn.XLOOKUP(Order_Items_Raw!A2663,Orders_Raw!A:A,Orders_Raw!C:C)</f>
        <v>45802</v>
      </c>
      <c r="K231" t="s">
        <v>3466</v>
      </c>
      <c r="L231" s="19" t="str">
        <f>_xlfn.XLOOKUP(A231,Orders_Raw!A:A,Orders_Raw!D:D)</f>
        <v>Delivered</v>
      </c>
      <c r="M231" s="19" t="str">
        <f>_xlfn.XLOOKUP(_xlfn.XLOOKUP(A231,Orders_Raw!A:A,Orders_Raw!B:B),Customers_Raw!A:A,Customers_Raw!E:E)</f>
        <v>Consumer</v>
      </c>
      <c r="N231">
        <f>IF(COUNTIF($A$2:A231,A231)=1,1,0)</f>
        <v>1</v>
      </c>
    </row>
    <row r="232" spans="1:14">
      <c r="A232" t="s">
        <v>1730</v>
      </c>
      <c r="B232" t="s">
        <v>3469</v>
      </c>
      <c r="C232">
        <v>4</v>
      </c>
      <c r="D232" s="18">
        <v>26332.43</v>
      </c>
      <c r="E232" s="18">
        <f>_xlfn.XLOOKUP(Order_Items_Raw!B2665,Products_Raw!A:A,Products_Raw!D:D)</f>
        <v>1349.93</v>
      </c>
      <c r="F232" s="18">
        <f t="shared" si="3"/>
        <v>20932.71</v>
      </c>
      <c r="G232" s="18" t="str">
        <f>PROPER(TRIM(CLEAN(_xlfn.XLOOKUP(Order_Items_Raw!A2665,Orders_Raw!A:A,Orders_Raw!E:E))))</f>
        <v>Mobile App</v>
      </c>
      <c r="H232" s="18" t="str">
        <f>_xlfn.XLOOKUP(B232,Products_Raw!A:A,Products_Raw!C:C)</f>
        <v>Sports</v>
      </c>
      <c r="I232" t="str">
        <f>_xlfn.XLOOKUP(_xlfn.XLOOKUP(A232,Orders_Raw!A:A,Orders_Raw!B:B),Customers_Raw!A:A,Customers_Raw!E:E)</f>
        <v>Consumer</v>
      </c>
      <c r="J232" s="19">
        <f>_xlfn.XLOOKUP(Order_Items_Raw!A2665,Orders_Raw!A:A,Orders_Raw!C:C)</f>
        <v>45779</v>
      </c>
      <c r="K232" t="s">
        <v>3466</v>
      </c>
      <c r="L232" s="19" t="str">
        <f>_xlfn.XLOOKUP(A232,Orders_Raw!A:A,Orders_Raw!D:D)</f>
        <v>Delivered</v>
      </c>
      <c r="M232" s="19" t="str">
        <f>_xlfn.XLOOKUP(_xlfn.XLOOKUP(A232,Orders_Raw!A:A,Orders_Raw!B:B),Customers_Raw!A:A,Customers_Raw!E:E)</f>
        <v>Consumer</v>
      </c>
      <c r="N232">
        <f>IF(COUNTIF($A$2:A232,A232)=1,1,0)</f>
        <v>0</v>
      </c>
    </row>
    <row r="233" spans="1:14">
      <c r="A233" t="s">
        <v>2030</v>
      </c>
      <c r="B233" t="s">
        <v>3469</v>
      </c>
      <c r="C233">
        <v>1</v>
      </c>
      <c r="D233" s="18">
        <v>6180.44</v>
      </c>
      <c r="E233" s="18">
        <f>_xlfn.XLOOKUP(Order_Items_Raw!B2670,Products_Raw!A:A,Products_Raw!D:D)</f>
        <v>6443.36</v>
      </c>
      <c r="F233" s="18">
        <f t="shared" si="3"/>
        <v>-262.92</v>
      </c>
      <c r="G233" s="18" t="str">
        <f>PROPER(TRIM(CLEAN(_xlfn.XLOOKUP(Order_Items_Raw!A2670,Orders_Raw!A:A,Orders_Raw!E:E))))</f>
        <v>Marketplace</v>
      </c>
      <c r="H233" s="18" t="str">
        <f>_xlfn.XLOOKUP(B233,Products_Raw!A:A,Products_Raw!C:C)</f>
        <v>Sports</v>
      </c>
      <c r="I233" t="str">
        <f>_xlfn.XLOOKUP(_xlfn.XLOOKUP(A233,Orders_Raw!A:A,Orders_Raw!B:B),Customers_Raw!A:A,Customers_Raw!E:E)</f>
        <v>Consumer</v>
      </c>
      <c r="J233" s="19">
        <f>_xlfn.XLOOKUP(Order_Items_Raw!A2670,Orders_Raw!A:A,Orders_Raw!C:C)</f>
        <v>45794</v>
      </c>
      <c r="K233" t="s">
        <v>3466</v>
      </c>
      <c r="L233" s="19" t="str">
        <f>_xlfn.XLOOKUP(A233,Orders_Raw!A:A,Orders_Raw!D:D)</f>
        <v>Delivered</v>
      </c>
      <c r="M233" s="19" t="str">
        <f>_xlfn.XLOOKUP(_xlfn.XLOOKUP(A233,Orders_Raw!A:A,Orders_Raw!B:B),Customers_Raw!A:A,Customers_Raw!E:E)</f>
        <v>Consumer</v>
      </c>
      <c r="N233">
        <f>IF(COUNTIF($A$2:A233,A233)=1,1,0)</f>
        <v>1</v>
      </c>
    </row>
    <row r="234" spans="1:14">
      <c r="A234" t="s">
        <v>3314</v>
      </c>
      <c r="B234" t="s">
        <v>3469</v>
      </c>
      <c r="C234">
        <v>2</v>
      </c>
      <c r="D234" s="18">
        <v>15102.77</v>
      </c>
      <c r="E234" s="18">
        <f>_xlfn.XLOOKUP(Order_Items_Raw!B2694,Products_Raw!A:A,Products_Raw!D:D)</f>
        <v>11668.5</v>
      </c>
      <c r="F234" s="18">
        <f t="shared" si="3"/>
        <v>-8234.23</v>
      </c>
      <c r="G234" s="18" t="str">
        <f>PROPER(TRIM(CLEAN(_xlfn.XLOOKUP(Order_Items_Raw!A2694,Orders_Raw!A:A,Orders_Raw!E:E))))</f>
        <v>Mobile App</v>
      </c>
      <c r="H234" s="18" t="str">
        <f>_xlfn.XLOOKUP(B234,Products_Raw!A:A,Products_Raw!C:C)</f>
        <v>Sports</v>
      </c>
      <c r="I234" t="str">
        <f>_xlfn.XLOOKUP(_xlfn.XLOOKUP(A234,Orders_Raw!A:A,Orders_Raw!B:B),Customers_Raw!A:A,Customers_Raw!E:E)</f>
        <v>Corporate</v>
      </c>
      <c r="J234" s="19">
        <f>_xlfn.XLOOKUP(Order_Items_Raw!A2694,Orders_Raw!A:A,Orders_Raw!C:C)</f>
        <v>45789</v>
      </c>
      <c r="K234" t="s">
        <v>3466</v>
      </c>
      <c r="L234" s="19" t="str">
        <f>_xlfn.XLOOKUP(A234,Orders_Raw!A:A,Orders_Raw!D:D)</f>
        <v>Shipped</v>
      </c>
      <c r="M234" s="19" t="str">
        <f>_xlfn.XLOOKUP(_xlfn.XLOOKUP(A234,Orders_Raw!A:A,Orders_Raw!B:B),Customers_Raw!A:A,Customers_Raw!E:E)</f>
        <v>Corporate</v>
      </c>
      <c r="N234">
        <f>IF(COUNTIF($A$2:A234,A234)=1,1,0)</f>
        <v>0</v>
      </c>
    </row>
    <row r="235" spans="1:14">
      <c r="A235" t="s">
        <v>2360</v>
      </c>
      <c r="B235" t="s">
        <v>3470</v>
      </c>
      <c r="C235">
        <v>3</v>
      </c>
      <c r="D235" s="18">
        <v>21472.46</v>
      </c>
      <c r="E235" s="18">
        <f>_xlfn.XLOOKUP(Order_Items_Raw!B2720,Products_Raw!A:A,Products_Raw!D:D)</f>
        <v>11118.8</v>
      </c>
      <c r="F235" s="18">
        <f t="shared" si="3"/>
        <v>-11883.94</v>
      </c>
      <c r="G235" s="18" t="str">
        <f>PROPER(TRIM(CLEAN(_xlfn.XLOOKUP(Order_Items_Raw!A2720,Orders_Raw!A:A,Orders_Raw!E:E))))</f>
        <v>Mobile App</v>
      </c>
      <c r="H235" s="18" t="str">
        <f>_xlfn.XLOOKUP(B235,Products_Raw!A:A,Products_Raw!C:C)</f>
        <v>Home &amp; Kitchen</v>
      </c>
      <c r="I235" t="str">
        <f>_xlfn.XLOOKUP(_xlfn.XLOOKUP(A235,Orders_Raw!A:A,Orders_Raw!B:B),Customers_Raw!A:A,Customers_Raw!E:E)</f>
        <v>Consumer</v>
      </c>
      <c r="J235" s="19">
        <f>_xlfn.XLOOKUP(Order_Items_Raw!A2720,Orders_Raw!A:A,Orders_Raw!C:C)</f>
        <v>45787</v>
      </c>
      <c r="K235" t="s">
        <v>3466</v>
      </c>
      <c r="L235" s="19" t="str">
        <f>_xlfn.XLOOKUP(A235,Orders_Raw!A:A,Orders_Raw!D:D)</f>
        <v>Delivered</v>
      </c>
      <c r="M235" s="19" t="str">
        <f>_xlfn.XLOOKUP(_xlfn.XLOOKUP(A235,Orders_Raw!A:A,Orders_Raw!B:B),Customers_Raw!A:A,Customers_Raw!E:E)</f>
        <v>Consumer</v>
      </c>
      <c r="N235">
        <f>IF(COUNTIF($A$2:A235,A235)=1,1,0)</f>
        <v>1</v>
      </c>
    </row>
    <row r="236" spans="1:14">
      <c r="A236" t="s">
        <v>993</v>
      </c>
      <c r="B236" t="s">
        <v>3471</v>
      </c>
      <c r="C236">
        <v>1</v>
      </c>
      <c r="D236" s="18">
        <v>7115.78</v>
      </c>
      <c r="E236" s="18">
        <f>_xlfn.XLOOKUP(Order_Items_Raw!B2749,Products_Raw!A:A,Products_Raw!D:D)</f>
        <v>4539.2</v>
      </c>
      <c r="F236" s="18">
        <f t="shared" si="3"/>
        <v>2576.58</v>
      </c>
      <c r="G236" s="18" t="str">
        <f>PROPER(TRIM(CLEAN(_xlfn.XLOOKUP(Order_Items_Raw!A2749,Orders_Raw!A:A,Orders_Raw!E:E))))</f>
        <v>Website</v>
      </c>
      <c r="H236" s="18" t="str">
        <f>_xlfn.XLOOKUP(B236,Products_Raw!A:A,Products_Raw!C:C)</f>
        <v>Sports</v>
      </c>
      <c r="I236" t="str">
        <f>_xlfn.XLOOKUP(_xlfn.XLOOKUP(A236,Orders_Raw!A:A,Orders_Raw!B:B),Customers_Raw!A:A,Customers_Raw!E:E)</f>
        <v>Consumer</v>
      </c>
      <c r="J236" s="19">
        <f>_xlfn.XLOOKUP(Order_Items_Raw!A2749,Orders_Raw!A:A,Orders_Raw!C:C)</f>
        <v>45798</v>
      </c>
      <c r="K236" t="s">
        <v>3466</v>
      </c>
      <c r="L236" s="19" t="str">
        <f>_xlfn.XLOOKUP(A236,Orders_Raw!A:A,Orders_Raw!D:D)</f>
        <v>Delivered</v>
      </c>
      <c r="M236" s="19" t="str">
        <f>_xlfn.XLOOKUP(_xlfn.XLOOKUP(A236,Orders_Raw!A:A,Orders_Raw!B:B),Customers_Raw!A:A,Customers_Raw!E:E)</f>
        <v>Consumer</v>
      </c>
      <c r="N236">
        <f>IF(COUNTIF($A$2:A236,A236)=1,1,0)</f>
        <v>1</v>
      </c>
    </row>
    <row r="237" spans="1:14">
      <c r="A237" t="s">
        <v>1159</v>
      </c>
      <c r="B237" t="s">
        <v>3471</v>
      </c>
      <c r="C237">
        <v>2</v>
      </c>
      <c r="D237" s="18">
        <v>16011.34</v>
      </c>
      <c r="E237" s="18">
        <f>_xlfn.XLOOKUP(Order_Items_Raw!B2753,Products_Raw!A:A,Products_Raw!D:D)</f>
        <v>4591.42</v>
      </c>
      <c r="F237" s="18">
        <f t="shared" si="3"/>
        <v>6828.5</v>
      </c>
      <c r="G237" s="18" t="str">
        <f>PROPER(TRIM(CLEAN(_xlfn.XLOOKUP(Order_Items_Raw!A2753,Orders_Raw!A:A,Orders_Raw!E:E))))</f>
        <v>Marketplace</v>
      </c>
      <c r="H237" s="18" t="str">
        <f>_xlfn.XLOOKUP(B237,Products_Raw!A:A,Products_Raw!C:C)</f>
        <v>Sports</v>
      </c>
      <c r="I237" t="str">
        <f>_xlfn.XLOOKUP(_xlfn.XLOOKUP(A237,Orders_Raw!A:A,Orders_Raw!B:B),Customers_Raw!A:A,Customers_Raw!E:E)</f>
        <v>Consumer</v>
      </c>
      <c r="J237" s="19">
        <f>_xlfn.XLOOKUP(Order_Items_Raw!A2753,Orders_Raw!A:A,Orders_Raw!C:C)</f>
        <v>45808</v>
      </c>
      <c r="K237" t="s">
        <v>3466</v>
      </c>
      <c r="L237" s="19" t="str">
        <f>_xlfn.XLOOKUP(A237,Orders_Raw!A:A,Orders_Raw!D:D)</f>
        <v>Shipped</v>
      </c>
      <c r="M237" s="19" t="str">
        <f>_xlfn.XLOOKUP(_xlfn.XLOOKUP(A237,Orders_Raw!A:A,Orders_Raw!B:B),Customers_Raw!A:A,Customers_Raw!E:E)</f>
        <v>Consumer</v>
      </c>
      <c r="N237">
        <f>IF(COUNTIF($A$2:A237,A237)=1,1,0)</f>
        <v>1</v>
      </c>
    </row>
    <row r="238" spans="1:14">
      <c r="A238" t="s">
        <v>1356</v>
      </c>
      <c r="B238" t="s">
        <v>3471</v>
      </c>
      <c r="C238">
        <v>4</v>
      </c>
      <c r="D238" s="18">
        <v>27137.8</v>
      </c>
      <c r="E238" s="18">
        <f>_xlfn.XLOOKUP(Order_Items_Raw!B2757,Products_Raw!A:A,Products_Raw!D:D)</f>
        <v>5412.91</v>
      </c>
      <c r="F238" s="18">
        <f t="shared" si="3"/>
        <v>5486.16</v>
      </c>
      <c r="G238" s="18" t="str">
        <f>PROPER(TRIM(CLEAN(_xlfn.XLOOKUP(Order_Items_Raw!A2757,Orders_Raw!A:A,Orders_Raw!E:E))))</f>
        <v>Mobile App</v>
      </c>
      <c r="H238" s="18" t="str">
        <f>_xlfn.XLOOKUP(B238,Products_Raw!A:A,Products_Raw!C:C)</f>
        <v>Sports</v>
      </c>
      <c r="I238" t="str">
        <f>_xlfn.XLOOKUP(_xlfn.XLOOKUP(A238,Orders_Raw!A:A,Orders_Raw!B:B),Customers_Raw!A:A,Customers_Raw!E:E)</f>
        <v>Corporate</v>
      </c>
      <c r="J238" s="19">
        <f>_xlfn.XLOOKUP(Order_Items_Raw!A2757,Orders_Raw!A:A,Orders_Raw!C:C)</f>
        <v>45790</v>
      </c>
      <c r="K238" t="s">
        <v>3466</v>
      </c>
      <c r="L238" s="19" t="str">
        <f>_xlfn.XLOOKUP(A238,Orders_Raw!A:A,Orders_Raw!D:D)</f>
        <v>Delivered</v>
      </c>
      <c r="M238" s="19" t="str">
        <f>_xlfn.XLOOKUP(_xlfn.XLOOKUP(A238,Orders_Raw!A:A,Orders_Raw!B:B),Customers_Raw!A:A,Customers_Raw!E:E)</f>
        <v>Corporate</v>
      </c>
      <c r="N238">
        <f>IF(COUNTIF($A$2:A238,A238)=1,1,0)</f>
        <v>1</v>
      </c>
    </row>
    <row r="239" spans="1:14">
      <c r="A239" t="s">
        <v>2390</v>
      </c>
      <c r="B239" t="s">
        <v>3471</v>
      </c>
      <c r="C239">
        <v>4</v>
      </c>
      <c r="D239" s="18">
        <v>29081.65</v>
      </c>
      <c r="E239" s="18">
        <f>_xlfn.XLOOKUP(Order_Items_Raw!B2774,Products_Raw!A:A,Products_Raw!D:D)</f>
        <v>1946.27</v>
      </c>
      <c r="F239" s="18">
        <f t="shared" si="3"/>
        <v>21296.57</v>
      </c>
      <c r="G239" s="18" t="str">
        <f>PROPER(TRIM(CLEAN(_xlfn.XLOOKUP(Order_Items_Raw!A2774,Orders_Raw!A:A,Orders_Raw!E:E))))</f>
        <v>Website</v>
      </c>
      <c r="H239" s="18" t="str">
        <f>_xlfn.XLOOKUP(B239,Products_Raw!A:A,Products_Raw!C:C)</f>
        <v>Sports</v>
      </c>
      <c r="I239" t="str">
        <f>_xlfn.XLOOKUP(_xlfn.XLOOKUP(A239,Orders_Raw!A:A,Orders_Raw!B:B),Customers_Raw!A:A,Customers_Raw!E:E)</f>
        <v>Consumer</v>
      </c>
      <c r="J239" s="19">
        <f>_xlfn.XLOOKUP(Order_Items_Raw!A2774,Orders_Raw!A:A,Orders_Raw!C:C)</f>
        <v>45789</v>
      </c>
      <c r="K239" t="s">
        <v>3466</v>
      </c>
      <c r="L239" s="19" t="str">
        <f>_xlfn.XLOOKUP(A239,Orders_Raw!A:A,Orders_Raw!D:D)</f>
        <v>Shipped</v>
      </c>
      <c r="M239" s="19" t="str">
        <f>_xlfn.XLOOKUP(_xlfn.XLOOKUP(A239,Orders_Raw!A:A,Orders_Raw!B:B),Customers_Raw!A:A,Customers_Raw!E:E)</f>
        <v>Consumer</v>
      </c>
      <c r="N239">
        <f>IF(COUNTIF($A$2:A239,A239)=1,1,0)</f>
        <v>1</v>
      </c>
    </row>
    <row r="240" spans="1:14">
      <c r="A240" t="s">
        <v>2806</v>
      </c>
      <c r="B240" t="s">
        <v>3471</v>
      </c>
      <c r="C240">
        <v>1</v>
      </c>
      <c r="D240" s="18">
        <v>8847.33</v>
      </c>
      <c r="E240" s="18">
        <f>_xlfn.XLOOKUP(Order_Items_Raw!B2782,Products_Raw!A:A,Products_Raw!D:D)</f>
        <v>11653.29</v>
      </c>
      <c r="F240" s="18">
        <f t="shared" si="3"/>
        <v>-2805.96</v>
      </c>
      <c r="G240" s="18" t="str">
        <f>PROPER(TRIM(CLEAN(_xlfn.XLOOKUP(Order_Items_Raw!A2782,Orders_Raw!A:A,Orders_Raw!E:E))))</f>
        <v>Marketplace</v>
      </c>
      <c r="H240" s="18" t="str">
        <f>_xlfn.XLOOKUP(B240,Products_Raw!A:A,Products_Raw!C:C)</f>
        <v>Sports</v>
      </c>
      <c r="I240" t="str">
        <f>_xlfn.XLOOKUP(_xlfn.XLOOKUP(A240,Orders_Raw!A:A,Orders_Raw!B:B),Customers_Raw!A:A,Customers_Raw!E:E)</f>
        <v>Corporate</v>
      </c>
      <c r="J240" s="19">
        <f>_xlfn.XLOOKUP(Order_Items_Raw!A2782,Orders_Raw!A:A,Orders_Raw!C:C)</f>
        <v>45808</v>
      </c>
      <c r="K240" t="s">
        <v>3466</v>
      </c>
      <c r="L240" s="19" t="str">
        <f>_xlfn.XLOOKUP(A240,Orders_Raw!A:A,Orders_Raw!D:D)</f>
        <v>Delivered</v>
      </c>
      <c r="M240" s="19" t="str">
        <f>_xlfn.XLOOKUP(_xlfn.XLOOKUP(A240,Orders_Raw!A:A,Orders_Raw!B:B),Customers_Raw!A:A,Customers_Raw!E:E)</f>
        <v>Corporate</v>
      </c>
      <c r="N240">
        <f>IF(COUNTIF($A$2:A240,A240)=1,1,0)</f>
        <v>0</v>
      </c>
    </row>
    <row r="241" spans="1:14">
      <c r="A241" t="s">
        <v>3056</v>
      </c>
      <c r="B241" t="s">
        <v>3471</v>
      </c>
      <c r="C241">
        <v>1</v>
      </c>
      <c r="D241" s="18">
        <v>8257.52</v>
      </c>
      <c r="E241" s="18">
        <f>_xlfn.XLOOKUP(Order_Items_Raw!B2790,Products_Raw!A:A,Products_Raw!D:D)</f>
        <v>11764.29</v>
      </c>
      <c r="F241" s="18">
        <f t="shared" si="3"/>
        <v>-3506.77</v>
      </c>
      <c r="G241" s="18" t="str">
        <f>PROPER(TRIM(CLEAN(_xlfn.XLOOKUP(Order_Items_Raw!A2790,Orders_Raw!A:A,Orders_Raw!E:E))))</f>
        <v>Website</v>
      </c>
      <c r="H241" s="18" t="str">
        <f>_xlfn.XLOOKUP(B241,Products_Raw!A:A,Products_Raw!C:C)</f>
        <v>Sports</v>
      </c>
      <c r="I241" t="str">
        <f>_xlfn.XLOOKUP(_xlfn.XLOOKUP(A241,Orders_Raw!A:A,Orders_Raw!B:B),Customers_Raw!A:A,Customers_Raw!E:E)</f>
        <v>Corporate</v>
      </c>
      <c r="J241" s="19">
        <f>_xlfn.XLOOKUP(Order_Items_Raw!A2790,Orders_Raw!A:A,Orders_Raw!C:C)</f>
        <v>45798</v>
      </c>
      <c r="K241" t="s">
        <v>3466</v>
      </c>
      <c r="L241" s="19" t="str">
        <f>_xlfn.XLOOKUP(A241,Orders_Raw!A:A,Orders_Raw!D:D)</f>
        <v>Delivered</v>
      </c>
      <c r="M241" s="19" t="str">
        <f>_xlfn.XLOOKUP(_xlfn.XLOOKUP(A241,Orders_Raw!A:A,Orders_Raw!B:B),Customers_Raw!A:A,Customers_Raw!E:E)</f>
        <v>Corporate</v>
      </c>
      <c r="N241">
        <f>IF(COUNTIF($A$2:A241,A241)=1,1,0)</f>
        <v>0</v>
      </c>
    </row>
    <row r="242" spans="1:14">
      <c r="A242" t="s">
        <v>3255</v>
      </c>
      <c r="B242" t="s">
        <v>3471</v>
      </c>
      <c r="C242">
        <v>4</v>
      </c>
      <c r="D242" s="18">
        <v>26055.9</v>
      </c>
      <c r="E242" s="18">
        <f>_xlfn.XLOOKUP(Order_Items_Raw!B2792,Products_Raw!A:A,Products_Raw!D:D)</f>
        <v>5812.86</v>
      </c>
      <c r="F242" s="18">
        <f t="shared" si="3"/>
        <v>2804.46</v>
      </c>
      <c r="G242" s="18" t="str">
        <f>PROPER(TRIM(CLEAN(_xlfn.XLOOKUP(Order_Items_Raw!A2792,Orders_Raw!A:A,Orders_Raw!E:E))))</f>
        <v>Mobile App</v>
      </c>
      <c r="H242" s="18" t="str">
        <f>_xlfn.XLOOKUP(B242,Products_Raw!A:A,Products_Raw!C:C)</f>
        <v>Sports</v>
      </c>
      <c r="I242" t="str">
        <f>_xlfn.XLOOKUP(_xlfn.XLOOKUP(A242,Orders_Raw!A:A,Orders_Raw!B:B),Customers_Raw!A:A,Customers_Raw!E:E)</f>
        <v>Consumer</v>
      </c>
      <c r="J242" s="19">
        <f>_xlfn.XLOOKUP(Order_Items_Raw!A2792,Orders_Raw!A:A,Orders_Raw!C:C)</f>
        <v>45802</v>
      </c>
      <c r="K242" t="s">
        <v>3466</v>
      </c>
      <c r="L242" s="19" t="str">
        <f>_xlfn.XLOOKUP(A242,Orders_Raw!A:A,Orders_Raw!D:D)</f>
        <v>Shipped</v>
      </c>
      <c r="M242" s="19" t="str">
        <f>_xlfn.XLOOKUP(_xlfn.XLOOKUP(A242,Orders_Raw!A:A,Orders_Raw!B:B),Customers_Raw!A:A,Customers_Raw!E:E)</f>
        <v>Consumer</v>
      </c>
      <c r="N242">
        <f>IF(COUNTIF($A$2:A242,A242)=1,1,0)</f>
        <v>1</v>
      </c>
    </row>
    <row r="243" spans="1:14">
      <c r="A243" t="s">
        <v>3091</v>
      </c>
      <c r="B243" t="s">
        <v>3472</v>
      </c>
      <c r="C243">
        <v>1</v>
      </c>
      <c r="D243" s="18">
        <v>17017.36</v>
      </c>
      <c r="E243" s="18">
        <f>_xlfn.XLOOKUP(Order_Items_Raw!B2829,Products_Raw!A:A,Products_Raw!D:D)</f>
        <v>8177.04</v>
      </c>
      <c r="F243" s="18">
        <f t="shared" si="3"/>
        <v>8840.32</v>
      </c>
      <c r="G243" s="18" t="str">
        <f>PROPER(TRIM(CLEAN(_xlfn.XLOOKUP(Order_Items_Raw!A2829,Orders_Raw!A:A,Orders_Raw!E:E))))</f>
        <v>Website</v>
      </c>
      <c r="H243" s="18" t="str">
        <f>_xlfn.XLOOKUP(B243,Products_Raw!A:A,Products_Raw!C:C)</f>
        <v>Fashion</v>
      </c>
      <c r="I243" t="str">
        <f>_xlfn.XLOOKUP(_xlfn.XLOOKUP(A243,Orders_Raw!A:A,Orders_Raw!B:B),Customers_Raw!A:A,Customers_Raw!E:E)</f>
        <v>Consumer</v>
      </c>
      <c r="J243" s="19">
        <f>_xlfn.XLOOKUP(Order_Items_Raw!A2829,Orders_Raw!A:A,Orders_Raw!C:C)</f>
        <v>45800</v>
      </c>
      <c r="K243" t="s">
        <v>3466</v>
      </c>
      <c r="L243" s="19" t="str">
        <f>_xlfn.XLOOKUP(A243,Orders_Raw!A:A,Orders_Raw!D:D)</f>
        <v>Delivered</v>
      </c>
      <c r="M243" s="19" t="str">
        <f>_xlfn.XLOOKUP(_xlfn.XLOOKUP(A243,Orders_Raw!A:A,Orders_Raw!B:B),Customers_Raw!A:A,Customers_Raw!E:E)</f>
        <v>Consumer</v>
      </c>
      <c r="N243">
        <f>IF(COUNTIF($A$2:A243,A243)=1,1,0)</f>
        <v>0</v>
      </c>
    </row>
    <row r="244" spans="1:14">
      <c r="A244" t="s">
        <v>2081</v>
      </c>
      <c r="B244" t="s">
        <v>3473</v>
      </c>
      <c r="C244">
        <v>3</v>
      </c>
      <c r="D244" s="18">
        <v>31715.12</v>
      </c>
      <c r="E244" s="18">
        <f>_xlfn.XLOOKUP(Order_Items_Raw!B2850,Products_Raw!A:A,Products_Raw!D:D)</f>
        <v>6579.03</v>
      </c>
      <c r="F244" s="18">
        <f t="shared" si="3"/>
        <v>11978.03</v>
      </c>
      <c r="G244" s="18" t="str">
        <f>PROPER(TRIM(CLEAN(_xlfn.XLOOKUP(Order_Items_Raw!A2850,Orders_Raw!A:A,Orders_Raw!E:E))))</f>
        <v>Website</v>
      </c>
      <c r="H244" s="18" t="str">
        <f>_xlfn.XLOOKUP(B244,Products_Raw!A:A,Products_Raw!C:C)</f>
        <v>Office Supplies</v>
      </c>
      <c r="I244" t="str">
        <f>_xlfn.XLOOKUP(_xlfn.XLOOKUP(A244,Orders_Raw!A:A,Orders_Raw!B:B),Customers_Raw!A:A,Customers_Raw!E:E)</f>
        <v>Small Business</v>
      </c>
      <c r="J244" s="19">
        <f>_xlfn.XLOOKUP(Order_Items_Raw!A2850,Orders_Raw!A:A,Orders_Raw!C:C)</f>
        <v>45967</v>
      </c>
      <c r="K244" t="s">
        <v>3474</v>
      </c>
      <c r="L244" s="19" t="str">
        <f>_xlfn.XLOOKUP(A244,Orders_Raw!A:A,Orders_Raw!D:D)</f>
        <v>Delivered</v>
      </c>
      <c r="M244" s="19" t="str">
        <f>_xlfn.XLOOKUP(_xlfn.XLOOKUP(A244,Orders_Raw!A:A,Orders_Raw!B:B),Customers_Raw!A:A,Customers_Raw!E:E)</f>
        <v>Small Business</v>
      </c>
      <c r="N244">
        <f>IF(COUNTIF($A$2:A244,A244)=1,1,0)</f>
        <v>0</v>
      </c>
    </row>
    <row r="245" spans="1:14">
      <c r="A245" t="s">
        <v>2388</v>
      </c>
      <c r="B245" t="s">
        <v>3473</v>
      </c>
      <c r="C245">
        <v>4</v>
      </c>
      <c r="D245" s="18">
        <v>35723.6</v>
      </c>
      <c r="E245" s="18">
        <f>_xlfn.XLOOKUP(Order_Items_Raw!B2857,Products_Raw!A:A,Products_Raw!D:D)</f>
        <v>2831.41</v>
      </c>
      <c r="F245" s="18">
        <f t="shared" si="3"/>
        <v>24397.96</v>
      </c>
      <c r="G245" s="18" t="str">
        <f>PROPER(TRIM(CLEAN(_xlfn.XLOOKUP(Order_Items_Raw!A2857,Orders_Raw!A:A,Orders_Raw!E:E))))</f>
        <v>Mobile App</v>
      </c>
      <c r="H245" s="18" t="str">
        <f>_xlfn.XLOOKUP(B245,Products_Raw!A:A,Products_Raw!C:C)</f>
        <v>Office Supplies</v>
      </c>
      <c r="I245" t="str">
        <f>_xlfn.XLOOKUP(_xlfn.XLOOKUP(A245,Orders_Raw!A:A,Orders_Raw!B:B),Customers_Raw!A:A,Customers_Raw!E:E)</f>
        <v>Corporate</v>
      </c>
      <c r="J245" s="19">
        <f>_xlfn.XLOOKUP(Order_Items_Raw!A2857,Orders_Raw!A:A,Orders_Raw!C:C)</f>
        <v>45977</v>
      </c>
      <c r="K245" t="s">
        <v>3474</v>
      </c>
      <c r="L245" s="19" t="str">
        <f>_xlfn.XLOOKUP(A245,Orders_Raw!A:A,Orders_Raw!D:D)</f>
        <v>Delivered</v>
      </c>
      <c r="M245" s="19" t="str">
        <f>_xlfn.XLOOKUP(_xlfn.XLOOKUP(A245,Orders_Raw!A:A,Orders_Raw!B:B),Customers_Raw!A:A,Customers_Raw!E:E)</f>
        <v>Corporate</v>
      </c>
      <c r="N245">
        <f>IF(COUNTIF($A$2:A245,A245)=1,1,0)</f>
        <v>0</v>
      </c>
    </row>
    <row r="246" spans="1:14">
      <c r="A246" t="s">
        <v>2437</v>
      </c>
      <c r="B246" t="s">
        <v>3473</v>
      </c>
      <c r="C246">
        <v>2</v>
      </c>
      <c r="D246" s="18">
        <v>16815.18</v>
      </c>
      <c r="E246" s="18">
        <f>_xlfn.XLOOKUP(Order_Items_Raw!B2858,Products_Raw!A:A,Products_Raw!D:D)</f>
        <v>2831.41</v>
      </c>
      <c r="F246" s="18">
        <f t="shared" si="3"/>
        <v>11152.36</v>
      </c>
      <c r="G246" s="18" t="str">
        <f>PROPER(TRIM(CLEAN(_xlfn.XLOOKUP(Order_Items_Raw!A2858,Orders_Raw!A:A,Orders_Raw!E:E))))</f>
        <v>Mobile App</v>
      </c>
      <c r="H246" s="18" t="str">
        <f>_xlfn.XLOOKUP(B246,Products_Raw!A:A,Products_Raw!C:C)</f>
        <v>Office Supplies</v>
      </c>
      <c r="I246" t="str">
        <f>_xlfn.XLOOKUP(_xlfn.XLOOKUP(A246,Orders_Raw!A:A,Orders_Raw!B:B),Customers_Raw!A:A,Customers_Raw!E:E)</f>
        <v>Consumer</v>
      </c>
      <c r="J246" s="19">
        <f>_xlfn.XLOOKUP(Order_Items_Raw!A2858,Orders_Raw!A:A,Orders_Raw!C:C)</f>
        <v>45975</v>
      </c>
      <c r="K246" t="s">
        <v>3474</v>
      </c>
      <c r="L246" s="19" t="str">
        <f>_xlfn.XLOOKUP(A246,Orders_Raw!A:A,Orders_Raw!D:D)</f>
        <v>Delivered</v>
      </c>
      <c r="M246" s="19" t="str">
        <f>_xlfn.XLOOKUP(_xlfn.XLOOKUP(A246,Orders_Raw!A:A,Orders_Raw!B:B),Customers_Raw!A:A,Customers_Raw!E:E)</f>
        <v>Consumer</v>
      </c>
      <c r="N246">
        <f>IF(COUNTIF($A$2:A246,A246)=1,1,0)</f>
        <v>0</v>
      </c>
    </row>
    <row r="247" spans="1:14">
      <c r="A247" t="s">
        <v>2568</v>
      </c>
      <c r="B247" t="s">
        <v>3473</v>
      </c>
      <c r="C247">
        <v>3</v>
      </c>
      <c r="D247" s="18">
        <v>32101.82</v>
      </c>
      <c r="E247" s="18">
        <f>_xlfn.XLOOKUP(Order_Items_Raw!B2862,Products_Raw!A:A,Products_Raw!D:D)</f>
        <v>2831.41</v>
      </c>
      <c r="F247" s="18">
        <f t="shared" si="3"/>
        <v>23607.59</v>
      </c>
      <c r="G247" s="18" t="str">
        <f>PROPER(TRIM(CLEAN(_xlfn.XLOOKUP(Order_Items_Raw!A2862,Orders_Raw!A:A,Orders_Raw!E:E))))</f>
        <v>Marketplace</v>
      </c>
      <c r="H247" s="18" t="str">
        <f>_xlfn.XLOOKUP(B247,Products_Raw!A:A,Products_Raw!C:C)</f>
        <v>Office Supplies</v>
      </c>
      <c r="I247" t="str">
        <f>_xlfn.XLOOKUP(_xlfn.XLOOKUP(A247,Orders_Raw!A:A,Orders_Raw!B:B),Customers_Raw!A:A,Customers_Raw!E:E)</f>
        <v>Consumer</v>
      </c>
      <c r="J247" s="19">
        <f>_xlfn.XLOOKUP(Order_Items_Raw!A2862,Orders_Raw!A:A,Orders_Raw!C:C)</f>
        <v>45962</v>
      </c>
      <c r="K247" t="s">
        <v>3474</v>
      </c>
      <c r="L247" s="19" t="str">
        <f>_xlfn.XLOOKUP(A247,Orders_Raw!A:A,Orders_Raw!D:D)</f>
        <v>Delivered</v>
      </c>
      <c r="M247" s="19" t="str">
        <f>_xlfn.XLOOKUP(_xlfn.XLOOKUP(A247,Orders_Raw!A:A,Orders_Raw!B:B),Customers_Raw!A:A,Customers_Raw!E:E)</f>
        <v>Consumer</v>
      </c>
      <c r="N247">
        <f>IF(COUNTIF($A$2:A247,A247)=1,1,0)</f>
        <v>0</v>
      </c>
    </row>
    <row r="248" spans="1:14">
      <c r="A248" t="s">
        <v>1752</v>
      </c>
      <c r="B248" t="s">
        <v>3475</v>
      </c>
      <c r="C248">
        <v>2</v>
      </c>
      <c r="D248" s="18">
        <v>3841.32</v>
      </c>
      <c r="E248" s="18">
        <f>_xlfn.XLOOKUP(Order_Items_Raw!B2888,Products_Raw!A:A,Products_Raw!D:D)</f>
        <v>474.93</v>
      </c>
      <c r="F248" s="18">
        <f t="shared" si="3"/>
        <v>2891.46</v>
      </c>
      <c r="G248" s="18" t="str">
        <f>PROPER(TRIM(CLEAN(_xlfn.XLOOKUP(Order_Items_Raw!A2888,Orders_Raw!A:A,Orders_Raw!E:E))))</f>
        <v>Website</v>
      </c>
      <c r="H248" s="18" t="str">
        <f>_xlfn.XLOOKUP(B248,Products_Raw!A:A,Products_Raw!C:C)</f>
        <v>Fashion</v>
      </c>
      <c r="I248" t="str">
        <f>_xlfn.XLOOKUP(_xlfn.XLOOKUP(A248,Orders_Raw!A:A,Orders_Raw!B:B),Customers_Raw!A:A,Customers_Raw!E:E)</f>
        <v>Consumer</v>
      </c>
      <c r="J248" s="19">
        <f>_xlfn.XLOOKUP(Order_Items_Raw!A2888,Orders_Raw!A:A,Orders_Raw!C:C)</f>
        <v>45980</v>
      </c>
      <c r="K248" t="s">
        <v>3474</v>
      </c>
      <c r="L248" s="19" t="str">
        <f>_xlfn.XLOOKUP(A248,Orders_Raw!A:A,Orders_Raw!D:D)</f>
        <v>Delivered</v>
      </c>
      <c r="M248" s="19" t="str">
        <f>_xlfn.XLOOKUP(_xlfn.XLOOKUP(A248,Orders_Raw!A:A,Orders_Raw!B:B),Customers_Raw!A:A,Customers_Raw!E:E)</f>
        <v>Consumer</v>
      </c>
      <c r="N248">
        <f>IF(COUNTIF($A$2:A248,A248)=1,1,0)</f>
        <v>1</v>
      </c>
    </row>
    <row r="249" spans="1:14">
      <c r="A249" t="s">
        <v>3092</v>
      </c>
      <c r="B249" t="s">
        <v>3475</v>
      </c>
      <c r="C249">
        <v>4</v>
      </c>
      <c r="D249" s="18">
        <v>6055.43</v>
      </c>
      <c r="E249" s="18">
        <f>_xlfn.XLOOKUP(Order_Items_Raw!B2909,Products_Raw!A:A,Products_Raw!D:D)</f>
        <v>7802.03</v>
      </c>
      <c r="F249" s="18">
        <f t="shared" si="3"/>
        <v>-25152.69</v>
      </c>
      <c r="G249" s="18" t="str">
        <f>PROPER(TRIM(CLEAN(_xlfn.XLOOKUP(Order_Items_Raw!A2909,Orders_Raw!A:A,Orders_Raw!E:E))))</f>
        <v>Website</v>
      </c>
      <c r="H249" s="18" t="str">
        <f>_xlfn.XLOOKUP(B249,Products_Raw!A:A,Products_Raw!C:C)</f>
        <v>Fashion</v>
      </c>
      <c r="I249" t="str">
        <f>_xlfn.XLOOKUP(_xlfn.XLOOKUP(A249,Orders_Raw!A:A,Orders_Raw!B:B),Customers_Raw!A:A,Customers_Raw!E:E)</f>
        <v>Corporate</v>
      </c>
      <c r="J249" s="19">
        <f>_xlfn.XLOOKUP(Order_Items_Raw!A2909,Orders_Raw!A:A,Orders_Raw!C:C)</f>
        <v>45979</v>
      </c>
      <c r="K249" t="s">
        <v>3474</v>
      </c>
      <c r="L249" s="19" t="str">
        <f>_xlfn.XLOOKUP(A249,Orders_Raw!A:A,Orders_Raw!D:D)</f>
        <v>Delivered</v>
      </c>
      <c r="M249" s="19" t="str">
        <f>_xlfn.XLOOKUP(_xlfn.XLOOKUP(A249,Orders_Raw!A:A,Orders_Raw!B:B),Customers_Raw!A:A,Customers_Raw!E:E)</f>
        <v>Corporate</v>
      </c>
      <c r="N249">
        <f>IF(COUNTIF($A$2:A249,A249)=1,1,0)</f>
        <v>1</v>
      </c>
    </row>
    <row r="250" spans="1:14">
      <c r="A250" t="s">
        <v>1587</v>
      </c>
      <c r="B250" t="s">
        <v>3476</v>
      </c>
      <c r="C250">
        <v>4</v>
      </c>
      <c r="D250" s="18">
        <v>47508.66</v>
      </c>
      <c r="E250" s="18">
        <f>_xlfn.XLOOKUP(Order_Items_Raw!B2927,Products_Raw!A:A,Products_Raw!D:D)</f>
        <v>11367.74</v>
      </c>
      <c r="F250" s="18">
        <f t="shared" si="3"/>
        <v>2037.7</v>
      </c>
      <c r="G250" s="18" t="str">
        <f>PROPER(TRIM(CLEAN(_xlfn.XLOOKUP(Order_Items_Raw!A2927,Orders_Raw!A:A,Orders_Raw!E:E))))</f>
        <v>Website</v>
      </c>
      <c r="H250" s="18" t="str">
        <f>_xlfn.XLOOKUP(B250,Products_Raw!A:A,Products_Raw!C:C)</f>
        <v>Home &amp; Kitchen</v>
      </c>
      <c r="I250" t="str">
        <f>_xlfn.XLOOKUP(_xlfn.XLOOKUP(A250,Orders_Raw!A:A,Orders_Raw!B:B),Customers_Raw!A:A,Customers_Raw!E:E)</f>
        <v>Corporate</v>
      </c>
      <c r="J250" s="19">
        <f>_xlfn.XLOOKUP(Order_Items_Raw!A2927,Orders_Raw!A:A,Orders_Raw!C:C)</f>
        <v>45967</v>
      </c>
      <c r="K250" t="s">
        <v>3474</v>
      </c>
      <c r="L250" s="19" t="str">
        <f>_xlfn.XLOOKUP(A250,Orders_Raw!A:A,Orders_Raw!D:D)</f>
        <v>Shipped</v>
      </c>
      <c r="M250" s="19" t="str">
        <f>_xlfn.XLOOKUP(_xlfn.XLOOKUP(A250,Orders_Raw!A:A,Orders_Raw!B:B),Customers_Raw!A:A,Customers_Raw!E:E)</f>
        <v>Corporate</v>
      </c>
      <c r="N250">
        <f>IF(COUNTIF($A$2:A250,A250)=1,1,0)</f>
        <v>0</v>
      </c>
    </row>
    <row r="251" spans="1:14">
      <c r="A251" t="s">
        <v>2253</v>
      </c>
      <c r="B251" t="s">
        <v>3476</v>
      </c>
      <c r="C251">
        <v>2</v>
      </c>
      <c r="D251" s="18">
        <v>21771.82</v>
      </c>
      <c r="E251" s="18">
        <f>_xlfn.XLOOKUP(Order_Items_Raw!B2942,Products_Raw!A:A,Products_Raw!D:D)</f>
        <v>4640.09</v>
      </c>
      <c r="F251" s="18">
        <f t="shared" si="3"/>
        <v>12491.64</v>
      </c>
      <c r="G251" s="18" t="str">
        <f>PROPER(TRIM(CLEAN(_xlfn.XLOOKUP(Order_Items_Raw!A2942,Orders_Raw!A:A,Orders_Raw!E:E))))</f>
        <v>Website</v>
      </c>
      <c r="H251" s="18" t="str">
        <f>_xlfn.XLOOKUP(B251,Products_Raw!A:A,Products_Raw!C:C)</f>
        <v>Home &amp; Kitchen</v>
      </c>
      <c r="I251" t="str">
        <f>_xlfn.XLOOKUP(_xlfn.XLOOKUP(A251,Orders_Raw!A:A,Orders_Raw!B:B),Customers_Raw!A:A,Customers_Raw!E:E)</f>
        <v>Consumer</v>
      </c>
      <c r="J251" s="19">
        <f>_xlfn.XLOOKUP(Order_Items_Raw!A2942,Orders_Raw!A:A,Orders_Raw!C:C)</f>
        <v>45989</v>
      </c>
      <c r="K251" t="s">
        <v>3474</v>
      </c>
      <c r="L251" s="19" t="str">
        <f>_xlfn.XLOOKUP(A251,Orders_Raw!A:A,Orders_Raw!D:D)</f>
        <v>Delivered</v>
      </c>
      <c r="M251" s="19" t="str">
        <f>_xlfn.XLOOKUP(_xlfn.XLOOKUP(A251,Orders_Raw!A:A,Orders_Raw!B:B),Customers_Raw!A:A,Customers_Raw!E:E)</f>
        <v>Consumer</v>
      </c>
      <c r="N251">
        <f>IF(COUNTIF($A$2:A251,A251)=1,1,0)</f>
        <v>0</v>
      </c>
    </row>
    <row r="252" spans="1:14">
      <c r="A252" t="s">
        <v>2745</v>
      </c>
      <c r="B252" t="s">
        <v>3476</v>
      </c>
      <c r="C252">
        <v>2</v>
      </c>
      <c r="D252" s="18">
        <v>19848.49</v>
      </c>
      <c r="E252" s="18">
        <f>_xlfn.XLOOKUP(Order_Items_Raw!B2952,Products_Raw!A:A,Products_Raw!D:D)</f>
        <v>9531.89</v>
      </c>
      <c r="F252" s="18">
        <f t="shared" si="3"/>
        <v>784.710000000003</v>
      </c>
      <c r="G252" s="18" t="str">
        <f>PROPER(TRIM(CLEAN(_xlfn.XLOOKUP(Order_Items_Raw!A2952,Orders_Raw!A:A,Orders_Raw!E:E))))</f>
        <v>Mobile App</v>
      </c>
      <c r="H252" s="18" t="str">
        <f>_xlfn.XLOOKUP(B252,Products_Raw!A:A,Products_Raw!C:C)</f>
        <v>Home &amp; Kitchen</v>
      </c>
      <c r="I252" t="str">
        <f>_xlfn.XLOOKUP(_xlfn.XLOOKUP(A252,Orders_Raw!A:A,Orders_Raw!B:B),Customers_Raw!A:A,Customers_Raw!E:E)</f>
        <v>Consumer</v>
      </c>
      <c r="J252" s="19">
        <f>_xlfn.XLOOKUP(Order_Items_Raw!A2952,Orders_Raw!A:A,Orders_Raw!C:C)</f>
        <v>45983</v>
      </c>
      <c r="K252" t="s">
        <v>3474</v>
      </c>
      <c r="L252" s="19" t="str">
        <f>_xlfn.XLOOKUP(A252,Orders_Raw!A:A,Orders_Raw!D:D)</f>
        <v>Delivered</v>
      </c>
      <c r="M252" s="19" t="str">
        <f>_xlfn.XLOOKUP(_xlfn.XLOOKUP(A252,Orders_Raw!A:A,Orders_Raw!B:B),Customers_Raw!A:A,Customers_Raw!E:E)</f>
        <v>Consumer</v>
      </c>
      <c r="N252">
        <f>IF(COUNTIF($A$2:A252,A252)=1,1,0)</f>
        <v>1</v>
      </c>
    </row>
    <row r="253" spans="1:14">
      <c r="A253" t="s">
        <v>3314</v>
      </c>
      <c r="B253" t="s">
        <v>3476</v>
      </c>
      <c r="C253">
        <v>3</v>
      </c>
      <c r="D253" s="18">
        <v>25375.9</v>
      </c>
      <c r="E253" s="18">
        <f>_xlfn.XLOOKUP(Order_Items_Raw!B2961,Products_Raw!A:A,Products_Raw!D:D)</f>
        <v>6443.36</v>
      </c>
      <c r="F253" s="18">
        <f t="shared" si="3"/>
        <v>6045.82</v>
      </c>
      <c r="G253" s="18" t="str">
        <f>PROPER(TRIM(CLEAN(_xlfn.XLOOKUP(Order_Items_Raw!A2961,Orders_Raw!A:A,Orders_Raw!E:E))))</f>
        <v>Marketplace</v>
      </c>
      <c r="H253" s="18" t="str">
        <f>_xlfn.XLOOKUP(B253,Products_Raw!A:A,Products_Raw!C:C)</f>
        <v>Home &amp; Kitchen</v>
      </c>
      <c r="I253" t="str">
        <f>_xlfn.XLOOKUP(_xlfn.XLOOKUP(A253,Orders_Raw!A:A,Orders_Raw!B:B),Customers_Raw!A:A,Customers_Raw!E:E)</f>
        <v>Corporate</v>
      </c>
      <c r="J253" s="19">
        <f>_xlfn.XLOOKUP(Order_Items_Raw!A2961,Orders_Raw!A:A,Orders_Raw!C:C)</f>
        <v>45968</v>
      </c>
      <c r="K253" t="s">
        <v>3474</v>
      </c>
      <c r="L253" s="19" t="str">
        <f>_xlfn.XLOOKUP(A253,Orders_Raw!A:A,Orders_Raw!D:D)</f>
        <v>Shipped</v>
      </c>
      <c r="M253" s="19" t="str">
        <f>_xlfn.XLOOKUP(_xlfn.XLOOKUP(A253,Orders_Raw!A:A,Orders_Raw!B:B),Customers_Raw!A:A,Customers_Raw!E:E)</f>
        <v>Corporate</v>
      </c>
      <c r="N253">
        <f>IF(COUNTIF($A$2:A253,A253)=1,1,0)</f>
        <v>0</v>
      </c>
    </row>
    <row r="254" spans="1:14">
      <c r="A254" t="s">
        <v>1272</v>
      </c>
      <c r="B254" t="s">
        <v>3477</v>
      </c>
      <c r="C254">
        <v>2</v>
      </c>
      <c r="D254" s="18">
        <v>4887.5</v>
      </c>
      <c r="E254" s="18">
        <f>_xlfn.XLOOKUP(Order_Items_Raw!B2970,Products_Raw!A:A,Products_Raw!D:D)</f>
        <v>7025.62</v>
      </c>
      <c r="F254" s="18">
        <f t="shared" si="3"/>
        <v>-9163.74</v>
      </c>
      <c r="G254" s="18" t="str">
        <f>PROPER(TRIM(CLEAN(_xlfn.XLOOKUP(Order_Items_Raw!A2970,Orders_Raw!A:A,Orders_Raw!E:E))))</f>
        <v>Mobile App</v>
      </c>
      <c r="H254" s="18" t="str">
        <f>_xlfn.XLOOKUP(B254,Products_Raw!A:A,Products_Raw!C:C)</f>
        <v>Electronics</v>
      </c>
      <c r="I254" t="str">
        <f>_xlfn.XLOOKUP(_xlfn.XLOOKUP(A254,Orders_Raw!A:A,Orders_Raw!B:B),Customers_Raw!A:A,Customers_Raw!E:E)</f>
        <v>Corporate</v>
      </c>
      <c r="J254" s="19">
        <f>_xlfn.XLOOKUP(Order_Items_Raw!A2970,Orders_Raw!A:A,Orders_Raw!C:C)</f>
        <v>45991</v>
      </c>
      <c r="K254" t="s">
        <v>3474</v>
      </c>
      <c r="L254" s="19" t="str">
        <f>_xlfn.XLOOKUP(A254,Orders_Raw!A:A,Orders_Raw!D:D)</f>
        <v>Delivered</v>
      </c>
      <c r="M254" s="19" t="str">
        <f>_xlfn.XLOOKUP(_xlfn.XLOOKUP(A254,Orders_Raw!A:A,Orders_Raw!B:B),Customers_Raw!A:A,Customers_Raw!E:E)</f>
        <v>Corporate</v>
      </c>
      <c r="N254">
        <f>IF(COUNTIF($A$2:A254,A254)=1,1,0)</f>
        <v>1</v>
      </c>
    </row>
    <row r="255" spans="1:14">
      <c r="A255" t="s">
        <v>1794</v>
      </c>
      <c r="B255" t="s">
        <v>3477</v>
      </c>
      <c r="C255">
        <v>4</v>
      </c>
      <c r="D255" s="18">
        <v>10719.77</v>
      </c>
      <c r="E255" s="18">
        <f>_xlfn.XLOOKUP(Order_Items_Raw!B2976,Products_Raw!A:A,Products_Raw!D:D)</f>
        <v>6782.31</v>
      </c>
      <c r="F255" s="18">
        <f t="shared" si="3"/>
        <v>-16409.47</v>
      </c>
      <c r="G255" s="18" t="str">
        <f>PROPER(TRIM(CLEAN(_xlfn.XLOOKUP(Order_Items_Raw!A2976,Orders_Raw!A:A,Orders_Raw!E:E))))</f>
        <v>Website</v>
      </c>
      <c r="H255" s="18" t="str">
        <f>_xlfn.XLOOKUP(B255,Products_Raw!A:A,Products_Raw!C:C)</f>
        <v>Electronics</v>
      </c>
      <c r="I255" t="str">
        <f>_xlfn.XLOOKUP(_xlfn.XLOOKUP(A255,Orders_Raw!A:A,Orders_Raw!B:B),Customers_Raw!A:A,Customers_Raw!E:E)</f>
        <v>Consumer</v>
      </c>
      <c r="J255" s="19">
        <f>_xlfn.XLOOKUP(Order_Items_Raw!A2976,Orders_Raw!A:A,Orders_Raw!C:C)</f>
        <v>45987</v>
      </c>
      <c r="K255" t="s">
        <v>3474</v>
      </c>
      <c r="L255" s="19" t="str">
        <f>_xlfn.XLOOKUP(A255,Orders_Raw!A:A,Orders_Raw!D:D)</f>
        <v>Delivered</v>
      </c>
      <c r="M255" s="19" t="str">
        <f>_xlfn.XLOOKUP(_xlfn.XLOOKUP(A255,Orders_Raw!A:A,Orders_Raw!B:B),Customers_Raw!A:A,Customers_Raw!E:E)</f>
        <v>Consumer</v>
      </c>
      <c r="N255">
        <f>IF(COUNTIF($A$2:A255,A255)=1,1,0)</f>
        <v>0</v>
      </c>
    </row>
    <row r="256" spans="1:14">
      <c r="A256" t="s">
        <v>1918</v>
      </c>
      <c r="B256" t="s">
        <v>3477</v>
      </c>
      <c r="C256">
        <v>3</v>
      </c>
      <c r="D256" s="18">
        <v>7829.68</v>
      </c>
      <c r="E256" s="18">
        <f>_xlfn.XLOOKUP(Order_Items_Raw!B2978,Products_Raw!A:A,Products_Raw!D:D)</f>
        <v>1397.32</v>
      </c>
      <c r="F256" s="18">
        <f t="shared" si="3"/>
        <v>3637.72</v>
      </c>
      <c r="G256" s="18" t="str">
        <f>PROPER(TRIM(CLEAN(_xlfn.XLOOKUP(Order_Items_Raw!A2978,Orders_Raw!A:A,Orders_Raw!E:E))))</f>
        <v>Marketplace</v>
      </c>
      <c r="H256" s="18" t="str">
        <f>_xlfn.XLOOKUP(B256,Products_Raw!A:A,Products_Raw!C:C)</f>
        <v>Electronics</v>
      </c>
      <c r="I256" t="str">
        <f>_xlfn.XLOOKUP(_xlfn.XLOOKUP(A256,Orders_Raw!A:A,Orders_Raw!B:B),Customers_Raw!A:A,Customers_Raw!E:E)</f>
        <v>Corporate</v>
      </c>
      <c r="J256" s="19">
        <f>_xlfn.XLOOKUP(Order_Items_Raw!A2978,Orders_Raw!A:A,Orders_Raw!C:C)</f>
        <v>45986</v>
      </c>
      <c r="K256" t="s">
        <v>3474</v>
      </c>
      <c r="L256" s="19" t="str">
        <f>_xlfn.XLOOKUP(A256,Orders_Raw!A:A,Orders_Raw!D:D)</f>
        <v>Delivered</v>
      </c>
      <c r="M256" s="19" t="str">
        <f>_xlfn.XLOOKUP(_xlfn.XLOOKUP(A256,Orders_Raw!A:A,Orders_Raw!B:B),Customers_Raw!A:A,Customers_Raw!E:E)</f>
        <v>Corporate</v>
      </c>
      <c r="N256">
        <f>IF(COUNTIF($A$2:A256,A256)=1,1,0)</f>
        <v>0</v>
      </c>
    </row>
    <row r="257" spans="1:14">
      <c r="A257" t="s">
        <v>2361</v>
      </c>
      <c r="B257" t="s">
        <v>3477</v>
      </c>
      <c r="C257">
        <v>2</v>
      </c>
      <c r="D257" s="18">
        <v>4554.39</v>
      </c>
      <c r="E257" s="18">
        <f>_xlfn.XLOOKUP(Order_Items_Raw!B2988,Products_Raw!A:A,Products_Raw!D:D)</f>
        <v>11668.5</v>
      </c>
      <c r="F257" s="18">
        <f t="shared" si="3"/>
        <v>-18782.61</v>
      </c>
      <c r="G257" s="18" t="str">
        <f>PROPER(TRIM(CLEAN(_xlfn.XLOOKUP(Order_Items_Raw!A2988,Orders_Raw!A:A,Orders_Raw!E:E))))</f>
        <v>Website</v>
      </c>
      <c r="H257" s="18" t="str">
        <f>_xlfn.XLOOKUP(B257,Products_Raw!A:A,Products_Raw!C:C)</f>
        <v>Electronics</v>
      </c>
      <c r="I257" t="str">
        <f>_xlfn.XLOOKUP(_xlfn.XLOOKUP(A257,Orders_Raw!A:A,Orders_Raw!B:B),Customers_Raw!A:A,Customers_Raw!E:E)</f>
        <v>Consumer</v>
      </c>
      <c r="J257" s="19">
        <f>_xlfn.XLOOKUP(Order_Items_Raw!A2988,Orders_Raw!A:A,Orders_Raw!C:C)</f>
        <v>45985</v>
      </c>
      <c r="K257" t="s">
        <v>3474</v>
      </c>
      <c r="L257" s="19" t="str">
        <f>_xlfn.XLOOKUP(A257,Orders_Raw!A:A,Orders_Raw!D:D)</f>
        <v>Shipped</v>
      </c>
      <c r="M257" s="19" t="str">
        <f>_xlfn.XLOOKUP(_xlfn.XLOOKUP(A257,Orders_Raw!A:A,Orders_Raw!B:B),Customers_Raw!A:A,Customers_Raw!E:E)</f>
        <v>Consumer</v>
      </c>
      <c r="N257">
        <f>IF(COUNTIF($A$2:A257,A257)=1,1,0)</f>
        <v>0</v>
      </c>
    </row>
    <row r="258" spans="1:14">
      <c r="A258" t="s">
        <v>2544</v>
      </c>
      <c r="B258" t="s">
        <v>3477</v>
      </c>
      <c r="C258">
        <v>4</v>
      </c>
      <c r="D258" s="18">
        <v>11325.29</v>
      </c>
      <c r="E258" s="18">
        <f>_xlfn.XLOOKUP(Order_Items_Raw!B2991,Products_Raw!A:A,Products_Raw!D:D)</f>
        <v>11668.5</v>
      </c>
      <c r="F258" s="18">
        <f t="shared" ref="F258:F321" si="4">D258-(C258*E258)</f>
        <v>-35348.71</v>
      </c>
      <c r="G258" s="18" t="str">
        <f>PROPER(TRIM(CLEAN(_xlfn.XLOOKUP(Order_Items_Raw!A2991,Orders_Raw!A:A,Orders_Raw!E:E))))</f>
        <v>Website</v>
      </c>
      <c r="H258" s="18" t="str">
        <f>_xlfn.XLOOKUP(B258,Products_Raw!A:A,Products_Raw!C:C)</f>
        <v>Electronics</v>
      </c>
      <c r="I258" t="str">
        <f>_xlfn.XLOOKUP(_xlfn.XLOOKUP(A258,Orders_Raw!A:A,Orders_Raw!B:B),Customers_Raw!A:A,Customers_Raw!E:E)</f>
        <v>Consumer</v>
      </c>
      <c r="J258" s="19">
        <f>_xlfn.XLOOKUP(Order_Items_Raw!A2991,Orders_Raw!A:A,Orders_Raw!C:C)</f>
        <v>45972</v>
      </c>
      <c r="K258" t="s">
        <v>3474</v>
      </c>
      <c r="L258" s="19" t="str">
        <f>_xlfn.XLOOKUP(A258,Orders_Raw!A:A,Orders_Raw!D:D)</f>
        <v>Processing</v>
      </c>
      <c r="M258" s="19" t="str">
        <f>_xlfn.XLOOKUP(_xlfn.XLOOKUP(A258,Orders_Raw!A:A,Orders_Raw!B:B),Customers_Raw!A:A,Customers_Raw!E:E)</f>
        <v>Consumer</v>
      </c>
      <c r="N258">
        <f>IF(COUNTIF($A$2:A258,A258)=1,1,0)</f>
        <v>0</v>
      </c>
    </row>
    <row r="259" spans="1:14">
      <c r="A259" t="s">
        <v>3146</v>
      </c>
      <c r="B259" t="s">
        <v>3477</v>
      </c>
      <c r="C259">
        <v>1</v>
      </c>
      <c r="D259" s="18">
        <v>3123.95</v>
      </c>
      <c r="E259" s="18">
        <f>_xlfn.XLOOKUP(Order_Items_Raw!B3003,Products_Raw!A:A,Products_Raw!D:D)</f>
        <v>6453.17</v>
      </c>
      <c r="F259" s="18">
        <f t="shared" si="4"/>
        <v>-3329.22</v>
      </c>
      <c r="G259" s="18" t="str">
        <f>PROPER(TRIM(CLEAN(_xlfn.XLOOKUP(Order_Items_Raw!A3003,Orders_Raw!A:A,Orders_Raw!E:E))))</f>
        <v>Marketplace</v>
      </c>
      <c r="H259" s="18" t="str">
        <f>_xlfn.XLOOKUP(B259,Products_Raw!A:A,Products_Raw!C:C)</f>
        <v>Electronics</v>
      </c>
      <c r="I259" t="str">
        <f>_xlfn.XLOOKUP(_xlfn.XLOOKUP(A259,Orders_Raw!A:A,Orders_Raw!B:B),Customers_Raw!A:A,Customers_Raw!E:E)</f>
        <v>Consumer</v>
      </c>
      <c r="J259" s="19">
        <f>_xlfn.XLOOKUP(Order_Items_Raw!A3003,Orders_Raw!A:A,Orders_Raw!C:C)</f>
        <v>45990</v>
      </c>
      <c r="K259" t="s">
        <v>3474</v>
      </c>
      <c r="L259" s="19" t="str">
        <f>_xlfn.XLOOKUP(A259,Orders_Raw!A:A,Orders_Raw!D:D)</f>
        <v>Delivered</v>
      </c>
      <c r="M259" s="19" t="str">
        <f>_xlfn.XLOOKUP(_xlfn.XLOOKUP(A259,Orders_Raw!A:A,Orders_Raw!B:B),Customers_Raw!A:A,Customers_Raw!E:E)</f>
        <v>Consumer</v>
      </c>
      <c r="N259">
        <f>IF(COUNTIF($A$2:A259,A259)=1,1,0)</f>
        <v>0</v>
      </c>
    </row>
    <row r="260" spans="1:14">
      <c r="A260" t="s">
        <v>1036</v>
      </c>
      <c r="B260" t="s">
        <v>3478</v>
      </c>
      <c r="C260">
        <v>4</v>
      </c>
      <c r="D260" s="18">
        <v>2837.18</v>
      </c>
      <c r="E260" s="18">
        <f>_xlfn.XLOOKUP(Order_Items_Raw!B3008,Products_Raw!A:A,Products_Raw!D:D)</f>
        <v>1759.1</v>
      </c>
      <c r="F260" s="18">
        <f t="shared" si="4"/>
        <v>-4199.22</v>
      </c>
      <c r="G260" s="18" t="str">
        <f>PROPER(TRIM(CLEAN(_xlfn.XLOOKUP(Order_Items_Raw!A3008,Orders_Raw!A:A,Orders_Raw!E:E))))</f>
        <v>Website</v>
      </c>
      <c r="H260" s="18" t="str">
        <f>_xlfn.XLOOKUP(B260,Products_Raw!A:A,Products_Raw!C:C)</f>
        <v>Electronics</v>
      </c>
      <c r="I260" t="str">
        <f>_xlfn.XLOOKUP(_xlfn.XLOOKUP(A260,Orders_Raw!A:A,Orders_Raw!B:B),Customers_Raw!A:A,Customers_Raw!E:E)</f>
        <v>Corporate</v>
      </c>
      <c r="J260" s="19">
        <f>_xlfn.XLOOKUP(Order_Items_Raw!A3008,Orders_Raw!A:A,Orders_Raw!C:C)</f>
        <v>45962</v>
      </c>
      <c r="K260" t="s">
        <v>3474</v>
      </c>
      <c r="L260" s="19" t="str">
        <f>_xlfn.XLOOKUP(A260,Orders_Raw!A:A,Orders_Raw!D:D)</f>
        <v>Cancelled</v>
      </c>
      <c r="M260" s="19" t="str">
        <f>_xlfn.XLOOKUP(_xlfn.XLOOKUP(A260,Orders_Raw!A:A,Orders_Raw!B:B),Customers_Raw!A:A,Customers_Raw!E:E)</f>
        <v>Corporate</v>
      </c>
      <c r="N260">
        <f>IF(COUNTIF($A$2:A260,A260)=1,1,0)</f>
        <v>1</v>
      </c>
    </row>
    <row r="261" spans="1:14">
      <c r="A261" t="s">
        <v>1604</v>
      </c>
      <c r="B261" t="s">
        <v>3478</v>
      </c>
      <c r="C261">
        <v>2</v>
      </c>
      <c r="D261" s="18">
        <v>1531.07</v>
      </c>
      <c r="E261" s="18">
        <f>_xlfn.XLOOKUP(Order_Items_Raw!B3020,Products_Raw!A:A,Products_Raw!D:D)</f>
        <v>5057.68</v>
      </c>
      <c r="F261" s="18">
        <f t="shared" si="4"/>
        <v>-8584.29</v>
      </c>
      <c r="G261" s="18" t="str">
        <f>PROPER(TRIM(CLEAN(_xlfn.XLOOKUP(Order_Items_Raw!A3020,Orders_Raw!A:A,Orders_Raw!E:E))))</f>
        <v>Marketplace</v>
      </c>
      <c r="H261" s="18" t="str">
        <f>_xlfn.XLOOKUP(B261,Products_Raw!A:A,Products_Raw!C:C)</f>
        <v>Electronics</v>
      </c>
      <c r="I261" t="str">
        <f>_xlfn.XLOOKUP(_xlfn.XLOOKUP(A261,Orders_Raw!A:A,Orders_Raw!B:B),Customers_Raw!A:A,Customers_Raw!E:E)</f>
        <v>Consumer</v>
      </c>
      <c r="J261" s="19">
        <f>_xlfn.XLOOKUP(Order_Items_Raw!A3020,Orders_Raw!A:A,Orders_Raw!C:C)</f>
        <v>45970</v>
      </c>
      <c r="K261" t="s">
        <v>3474</v>
      </c>
      <c r="L261" s="19" t="str">
        <f>_xlfn.XLOOKUP(A261,Orders_Raw!A:A,Orders_Raw!D:D)</f>
        <v>Delivered</v>
      </c>
      <c r="M261" s="19" t="str">
        <f>_xlfn.XLOOKUP(_xlfn.XLOOKUP(A261,Orders_Raw!A:A,Orders_Raw!B:B),Customers_Raw!A:A,Customers_Raw!E:E)</f>
        <v>Consumer</v>
      </c>
      <c r="N261">
        <f>IF(COUNTIF($A$2:A261,A261)=1,1,0)</f>
        <v>0</v>
      </c>
    </row>
    <row r="262" spans="1:14">
      <c r="A262" t="s">
        <v>1785</v>
      </c>
      <c r="B262" t="s">
        <v>3478</v>
      </c>
      <c r="C262">
        <v>3</v>
      </c>
      <c r="D262" s="18">
        <v>2418.52</v>
      </c>
      <c r="E262" s="18">
        <f>_xlfn.XLOOKUP(Order_Items_Raw!B3023,Products_Raw!A:A,Products_Raw!D:D)</f>
        <v>5057.68</v>
      </c>
      <c r="F262" s="18">
        <f t="shared" si="4"/>
        <v>-12754.52</v>
      </c>
      <c r="G262" s="18" t="str">
        <f>PROPER(TRIM(CLEAN(_xlfn.XLOOKUP(Order_Items_Raw!A3023,Orders_Raw!A:A,Orders_Raw!E:E))))</f>
        <v>Website</v>
      </c>
      <c r="H262" s="18" t="str">
        <f>_xlfn.XLOOKUP(B262,Products_Raw!A:A,Products_Raw!C:C)</f>
        <v>Electronics</v>
      </c>
      <c r="I262" t="str">
        <f>_xlfn.XLOOKUP(_xlfn.XLOOKUP(A262,Orders_Raw!A:A,Orders_Raw!B:B),Customers_Raw!A:A,Customers_Raw!E:E)</f>
        <v>Corporate</v>
      </c>
      <c r="J262" s="19">
        <f>_xlfn.XLOOKUP(Order_Items_Raw!A3023,Orders_Raw!A:A,Orders_Raw!C:C)</f>
        <v>45985</v>
      </c>
      <c r="K262" t="s">
        <v>3474</v>
      </c>
      <c r="L262" s="19" t="str">
        <f>_xlfn.XLOOKUP(A262,Orders_Raw!A:A,Orders_Raw!D:D)</f>
        <v>Delivered</v>
      </c>
      <c r="M262" s="19" t="str">
        <f>_xlfn.XLOOKUP(_xlfn.XLOOKUP(A262,Orders_Raw!A:A,Orders_Raw!B:B),Customers_Raw!A:A,Customers_Raw!E:E)</f>
        <v>Corporate</v>
      </c>
      <c r="N262">
        <f>IF(COUNTIF($A$2:A262,A262)=1,1,0)</f>
        <v>0</v>
      </c>
    </row>
    <row r="263" spans="1:14">
      <c r="A263" t="s">
        <v>2287</v>
      </c>
      <c r="B263" t="s">
        <v>3478</v>
      </c>
      <c r="C263">
        <v>1</v>
      </c>
      <c r="D263" s="18">
        <v>834.08</v>
      </c>
      <c r="E263" s="18">
        <f>_xlfn.XLOOKUP(Order_Items_Raw!B3037,Products_Raw!A:A,Products_Raw!D:D)</f>
        <v>1892.68</v>
      </c>
      <c r="F263" s="18">
        <f t="shared" si="4"/>
        <v>-1058.6</v>
      </c>
      <c r="G263" s="18" t="str">
        <f>PROPER(TRIM(CLEAN(_xlfn.XLOOKUP(Order_Items_Raw!A3037,Orders_Raw!A:A,Orders_Raw!E:E))))</f>
        <v>Website</v>
      </c>
      <c r="H263" s="18" t="str">
        <f>_xlfn.XLOOKUP(B263,Products_Raw!A:A,Products_Raw!C:C)</f>
        <v>Electronics</v>
      </c>
      <c r="I263" t="str">
        <f>_xlfn.XLOOKUP(_xlfn.XLOOKUP(A263,Orders_Raw!A:A,Orders_Raw!B:B),Customers_Raw!A:A,Customers_Raw!E:E)</f>
        <v>Consumer</v>
      </c>
      <c r="J263" s="19">
        <f>_xlfn.XLOOKUP(Order_Items_Raw!A3037,Orders_Raw!A:A,Orders_Raw!C:C)</f>
        <v>45980</v>
      </c>
      <c r="K263" t="s">
        <v>3474</v>
      </c>
      <c r="L263" s="19" t="str">
        <f>_xlfn.XLOOKUP(A263,Orders_Raw!A:A,Orders_Raw!D:D)</f>
        <v>Shipped</v>
      </c>
      <c r="M263" s="19" t="str">
        <f>_xlfn.XLOOKUP(_xlfn.XLOOKUP(A263,Orders_Raw!A:A,Orders_Raw!B:B),Customers_Raw!A:A,Customers_Raw!E:E)</f>
        <v>Consumer</v>
      </c>
      <c r="N263">
        <f>IF(COUNTIF($A$2:A263,A263)=1,1,0)</f>
        <v>0</v>
      </c>
    </row>
    <row r="264" spans="1:14">
      <c r="A264" t="s">
        <v>1037</v>
      </c>
      <c r="B264" t="s">
        <v>3479</v>
      </c>
      <c r="C264">
        <v>1</v>
      </c>
      <c r="D264" s="18">
        <v>19141.09</v>
      </c>
      <c r="E264" s="18">
        <f>_xlfn.XLOOKUP(Order_Items_Raw!B3057,Products_Raw!A:A,Products_Raw!D:D)</f>
        <v>4591.42</v>
      </c>
      <c r="F264" s="18">
        <f t="shared" si="4"/>
        <v>14549.67</v>
      </c>
      <c r="G264" s="18" t="str">
        <f>PROPER(TRIM(CLEAN(_xlfn.XLOOKUP(Order_Items_Raw!A3057,Orders_Raw!A:A,Orders_Raw!E:E))))</f>
        <v>Marketplace</v>
      </c>
      <c r="H264" s="18" t="str">
        <f>_xlfn.XLOOKUP(B264,Products_Raw!A:A,Products_Raw!C:C)</f>
        <v>Fashion</v>
      </c>
      <c r="I264" t="str">
        <f>_xlfn.XLOOKUP(_xlfn.XLOOKUP(A264,Orders_Raw!A:A,Orders_Raw!B:B),Customers_Raw!A:A,Customers_Raw!E:E)</f>
        <v>Consumer</v>
      </c>
      <c r="J264" s="19">
        <f>_xlfn.XLOOKUP(Order_Items_Raw!A3057,Orders_Raw!A:A,Orders_Raw!C:C)</f>
        <v>45971</v>
      </c>
      <c r="K264" t="s">
        <v>3474</v>
      </c>
      <c r="L264" s="19" t="str">
        <f>_xlfn.XLOOKUP(A264,Orders_Raw!A:A,Orders_Raw!D:D)</f>
        <v>Delivered</v>
      </c>
      <c r="M264" s="19" t="str">
        <f>_xlfn.XLOOKUP(_xlfn.XLOOKUP(A264,Orders_Raw!A:A,Orders_Raw!B:B),Customers_Raw!A:A,Customers_Raw!E:E)</f>
        <v>Consumer</v>
      </c>
      <c r="N264">
        <f>IF(COUNTIF($A$2:A264,A264)=1,1,0)</f>
        <v>1</v>
      </c>
    </row>
    <row r="265" spans="1:14">
      <c r="A265" t="s">
        <v>1152</v>
      </c>
      <c r="B265" t="s">
        <v>3479</v>
      </c>
      <c r="C265">
        <v>2</v>
      </c>
      <c r="D265" s="18">
        <v>27209.01</v>
      </c>
      <c r="E265" s="18">
        <f>_xlfn.XLOOKUP(Order_Items_Raw!B3059,Products_Raw!A:A,Products_Raw!D:D)</f>
        <v>4591.42</v>
      </c>
      <c r="F265" s="18">
        <f t="shared" si="4"/>
        <v>18026.17</v>
      </c>
      <c r="G265" s="18" t="str">
        <f>PROPER(TRIM(CLEAN(_xlfn.XLOOKUP(Order_Items_Raw!A3059,Orders_Raw!A:A,Orders_Raw!E:E))))</f>
        <v>Marketplace</v>
      </c>
      <c r="H265" s="18" t="str">
        <f>_xlfn.XLOOKUP(B265,Products_Raw!A:A,Products_Raw!C:C)</f>
        <v>Fashion</v>
      </c>
      <c r="I265" t="str">
        <f>_xlfn.XLOOKUP(_xlfn.XLOOKUP(A265,Orders_Raw!A:A,Orders_Raw!B:B),Customers_Raw!A:A,Customers_Raw!E:E)</f>
        <v>Corporate</v>
      </c>
      <c r="J265" s="19">
        <f>_xlfn.XLOOKUP(Order_Items_Raw!A3059,Orders_Raw!A:A,Orders_Raw!C:C)</f>
        <v>45983</v>
      </c>
      <c r="K265" t="s">
        <v>3474</v>
      </c>
      <c r="L265" s="19" t="str">
        <f>_xlfn.XLOOKUP(A265,Orders_Raw!A:A,Orders_Raw!D:D)</f>
        <v>Delivered</v>
      </c>
      <c r="M265" s="19" t="str">
        <f>_xlfn.XLOOKUP(_xlfn.XLOOKUP(A265,Orders_Raw!A:A,Orders_Raw!B:B),Customers_Raw!A:A,Customers_Raw!E:E)</f>
        <v>Corporate</v>
      </c>
      <c r="N265">
        <f>IF(COUNTIF($A$2:A265,A265)=1,1,0)</f>
        <v>0</v>
      </c>
    </row>
    <row r="266" spans="1:14">
      <c r="A266" t="s">
        <v>1508</v>
      </c>
      <c r="B266" t="s">
        <v>3479</v>
      </c>
      <c r="C266">
        <v>1</v>
      </c>
      <c r="D266" s="18">
        <v>16111.38</v>
      </c>
      <c r="E266" s="18">
        <f>_xlfn.XLOOKUP(Order_Items_Raw!B3069,Products_Raw!A:A,Products_Raw!D:D)</f>
        <v>5412.91</v>
      </c>
      <c r="F266" s="18">
        <f t="shared" si="4"/>
        <v>10698.47</v>
      </c>
      <c r="G266" s="18" t="str">
        <f>PROPER(TRIM(CLEAN(_xlfn.XLOOKUP(Order_Items_Raw!A3069,Orders_Raw!A:A,Orders_Raw!E:E))))</f>
        <v>Marketplace</v>
      </c>
      <c r="H266" s="18" t="str">
        <f>_xlfn.XLOOKUP(B266,Products_Raw!A:A,Products_Raw!C:C)</f>
        <v>Fashion</v>
      </c>
      <c r="I266" t="str">
        <f>_xlfn.XLOOKUP(_xlfn.XLOOKUP(A266,Orders_Raw!A:A,Orders_Raw!B:B),Customers_Raw!A:A,Customers_Raw!E:E)</f>
        <v>Consumer</v>
      </c>
      <c r="J266" s="19">
        <f>_xlfn.XLOOKUP(Order_Items_Raw!A3069,Orders_Raw!A:A,Orders_Raw!C:C)</f>
        <v>45975</v>
      </c>
      <c r="K266" t="s">
        <v>3474</v>
      </c>
      <c r="L266" s="19" t="str">
        <f>_xlfn.XLOOKUP(A266,Orders_Raw!A:A,Orders_Raw!D:D)</f>
        <v>Delivered</v>
      </c>
      <c r="M266" s="19" t="str">
        <f>_xlfn.XLOOKUP(_xlfn.XLOOKUP(A266,Orders_Raw!A:A,Orders_Raw!B:B),Customers_Raw!A:A,Customers_Raw!E:E)</f>
        <v>Consumer</v>
      </c>
      <c r="N266">
        <f>IF(COUNTIF($A$2:A266,A266)=1,1,0)</f>
        <v>1</v>
      </c>
    </row>
    <row r="267" spans="1:14">
      <c r="A267" t="s">
        <v>1716</v>
      </c>
      <c r="B267" t="s">
        <v>3479</v>
      </c>
      <c r="C267">
        <v>1</v>
      </c>
      <c r="D267" s="18">
        <v>18793.23</v>
      </c>
      <c r="E267" s="18">
        <f>_xlfn.XLOOKUP(Order_Items_Raw!B3072,Products_Raw!A:A,Products_Raw!D:D)</f>
        <v>6612.77</v>
      </c>
      <c r="F267" s="18">
        <f t="shared" si="4"/>
        <v>12180.46</v>
      </c>
      <c r="G267" s="18" t="str">
        <f>PROPER(TRIM(CLEAN(_xlfn.XLOOKUP(Order_Items_Raw!A3072,Orders_Raw!A:A,Orders_Raw!E:E))))</f>
        <v>Marketplace</v>
      </c>
      <c r="H267" s="18" t="str">
        <f>_xlfn.XLOOKUP(B267,Products_Raw!A:A,Products_Raw!C:C)</f>
        <v>Fashion</v>
      </c>
      <c r="I267" t="str">
        <f>_xlfn.XLOOKUP(_xlfn.XLOOKUP(A267,Orders_Raw!A:A,Orders_Raw!B:B),Customers_Raw!A:A,Customers_Raw!E:E)</f>
        <v>Consumer</v>
      </c>
      <c r="J267" s="19">
        <f>_xlfn.XLOOKUP(Order_Items_Raw!A3072,Orders_Raw!A:A,Orders_Raw!C:C)</f>
        <v>45981</v>
      </c>
      <c r="K267" t="s">
        <v>3474</v>
      </c>
      <c r="L267" s="19" t="str">
        <f>_xlfn.XLOOKUP(A267,Orders_Raw!A:A,Orders_Raw!D:D)</f>
        <v>Delivered</v>
      </c>
      <c r="M267" s="19" t="str">
        <f>_xlfn.XLOOKUP(_xlfn.XLOOKUP(A267,Orders_Raw!A:A,Orders_Raw!B:B),Customers_Raw!A:A,Customers_Raw!E:E)</f>
        <v>Consumer</v>
      </c>
      <c r="N267">
        <f>IF(COUNTIF($A$2:A267,A267)=1,1,0)</f>
        <v>0</v>
      </c>
    </row>
    <row r="268" spans="1:14">
      <c r="A268" t="s">
        <v>1955</v>
      </c>
      <c r="B268" t="s">
        <v>3479</v>
      </c>
      <c r="C268">
        <v>3</v>
      </c>
      <c r="D268" s="18">
        <v>41019.42</v>
      </c>
      <c r="E268" s="18">
        <f>_xlfn.XLOOKUP(Order_Items_Raw!B3076,Products_Raw!A:A,Products_Raw!D:D)</f>
        <v>6612.77</v>
      </c>
      <c r="F268" s="18">
        <f t="shared" si="4"/>
        <v>21181.11</v>
      </c>
      <c r="G268" s="18" t="str">
        <f>PROPER(TRIM(CLEAN(_xlfn.XLOOKUP(Order_Items_Raw!A3076,Orders_Raw!A:A,Orders_Raw!E:E))))</f>
        <v>Website</v>
      </c>
      <c r="H268" s="18" t="str">
        <f>_xlfn.XLOOKUP(B268,Products_Raw!A:A,Products_Raw!C:C)</f>
        <v>Fashion</v>
      </c>
      <c r="I268" t="str">
        <f>_xlfn.XLOOKUP(_xlfn.XLOOKUP(A268,Orders_Raw!A:A,Orders_Raw!B:B),Customers_Raw!A:A,Customers_Raw!E:E)</f>
        <v>Consumer</v>
      </c>
      <c r="J268" s="19">
        <f>_xlfn.XLOOKUP(Order_Items_Raw!A3076,Orders_Raw!A:A,Orders_Raw!C:C)</f>
        <v>45985</v>
      </c>
      <c r="K268" t="s">
        <v>3474</v>
      </c>
      <c r="L268" s="19" t="str">
        <f>_xlfn.XLOOKUP(A268,Orders_Raw!A:A,Orders_Raw!D:D)</f>
        <v>Delivered</v>
      </c>
      <c r="M268" s="19" t="str">
        <f>_xlfn.XLOOKUP(_xlfn.XLOOKUP(A268,Orders_Raw!A:A,Orders_Raw!B:B),Customers_Raw!A:A,Customers_Raw!E:E)</f>
        <v>Consumer</v>
      </c>
      <c r="N268">
        <f>IF(COUNTIF($A$2:A268,A268)=1,1,0)</f>
        <v>1</v>
      </c>
    </row>
    <row r="269" spans="1:14">
      <c r="A269" t="s">
        <v>2187</v>
      </c>
      <c r="B269" t="s">
        <v>3479</v>
      </c>
      <c r="C269">
        <v>2</v>
      </c>
      <c r="D269" s="18">
        <v>35370.22</v>
      </c>
      <c r="E269" s="18">
        <f>_xlfn.XLOOKUP(Order_Items_Raw!B3081,Products_Raw!A:A,Products_Raw!D:D)</f>
        <v>1195.19</v>
      </c>
      <c r="F269" s="18">
        <f t="shared" si="4"/>
        <v>32979.84</v>
      </c>
      <c r="G269" s="18" t="str">
        <f>PROPER(TRIM(CLEAN(_xlfn.XLOOKUP(Order_Items_Raw!A3081,Orders_Raw!A:A,Orders_Raw!E:E))))</f>
        <v>Mobile App</v>
      </c>
      <c r="H269" s="18" t="str">
        <f>_xlfn.XLOOKUP(B269,Products_Raw!A:A,Products_Raw!C:C)</f>
        <v>Fashion</v>
      </c>
      <c r="I269" t="str">
        <f>_xlfn.XLOOKUP(_xlfn.XLOOKUP(A269,Orders_Raw!A:A,Orders_Raw!B:B),Customers_Raw!A:A,Customers_Raw!E:E)</f>
        <v>Consumer</v>
      </c>
      <c r="J269" s="19">
        <f>_xlfn.XLOOKUP(Order_Items_Raw!A3081,Orders_Raw!A:A,Orders_Raw!C:C)</f>
        <v>45977</v>
      </c>
      <c r="K269" t="s">
        <v>3474</v>
      </c>
      <c r="L269" s="19" t="str">
        <f>_xlfn.XLOOKUP(A269,Orders_Raw!A:A,Orders_Raw!D:D)</f>
        <v>Processing</v>
      </c>
      <c r="M269" s="19" t="str">
        <f>_xlfn.XLOOKUP(_xlfn.XLOOKUP(A269,Orders_Raw!A:A,Orders_Raw!B:B),Customers_Raw!A:A,Customers_Raw!E:E)</f>
        <v>Consumer</v>
      </c>
      <c r="N269">
        <f>IF(COUNTIF($A$2:A269,A269)=1,1,0)</f>
        <v>1</v>
      </c>
    </row>
    <row r="270" spans="1:14">
      <c r="A270" t="s">
        <v>3003</v>
      </c>
      <c r="B270" t="s">
        <v>3479</v>
      </c>
      <c r="C270">
        <v>1</v>
      </c>
      <c r="D270" s="18">
        <v>13577.68</v>
      </c>
      <c r="E270" s="18">
        <f>_xlfn.XLOOKUP(Order_Items_Raw!B3102,Products_Raw!A:A,Products_Raw!D:D)</f>
        <v>11764.29</v>
      </c>
      <c r="F270" s="18">
        <f t="shared" si="4"/>
        <v>1813.39</v>
      </c>
      <c r="G270" s="18" t="str">
        <f>PROPER(TRIM(CLEAN(_xlfn.XLOOKUP(Order_Items_Raw!A3102,Orders_Raw!A:A,Orders_Raw!E:E))))</f>
        <v>Marketplace</v>
      </c>
      <c r="H270" s="18" t="str">
        <f>_xlfn.XLOOKUP(B270,Products_Raw!A:A,Products_Raw!C:C)</f>
        <v>Fashion</v>
      </c>
      <c r="I270" t="str">
        <f>_xlfn.XLOOKUP(_xlfn.XLOOKUP(A270,Orders_Raw!A:A,Orders_Raw!B:B),Customers_Raw!A:A,Customers_Raw!E:E)</f>
        <v>Corporate</v>
      </c>
      <c r="J270" s="19">
        <f>_xlfn.XLOOKUP(Order_Items_Raw!A3102,Orders_Raw!A:A,Orders_Raw!C:C)</f>
        <v>45981</v>
      </c>
      <c r="K270" t="s">
        <v>3474</v>
      </c>
      <c r="L270" s="19" t="str">
        <f>_xlfn.XLOOKUP(A270,Orders_Raw!A:A,Orders_Raw!D:D)</f>
        <v>Processing</v>
      </c>
      <c r="M270" s="19" t="str">
        <f>_xlfn.XLOOKUP(_xlfn.XLOOKUP(A270,Orders_Raw!A:A,Orders_Raw!B:B),Customers_Raw!A:A,Customers_Raw!E:E)</f>
        <v>Corporate</v>
      </c>
      <c r="N270">
        <f>IF(COUNTIF($A$2:A270,A270)=1,1,0)</f>
        <v>1</v>
      </c>
    </row>
    <row r="271" spans="1:14">
      <c r="A271" t="s">
        <v>1331</v>
      </c>
      <c r="B271" t="s">
        <v>3480</v>
      </c>
      <c r="C271">
        <v>3</v>
      </c>
      <c r="D271" s="18">
        <v>32198.73</v>
      </c>
      <c r="E271" s="18">
        <f>_xlfn.XLOOKUP(Order_Items_Raw!B3117,Products_Raw!A:A,Products_Raw!D:D)</f>
        <v>2144.79</v>
      </c>
      <c r="F271" s="18">
        <f t="shared" si="4"/>
        <v>25764.36</v>
      </c>
      <c r="G271" s="18" t="str">
        <f>PROPER(TRIM(CLEAN(_xlfn.XLOOKUP(Order_Items_Raw!A3117,Orders_Raw!A:A,Orders_Raw!E:E))))</f>
        <v>Marketplace</v>
      </c>
      <c r="H271" s="18" t="str">
        <f>_xlfn.XLOOKUP(B271,Products_Raw!A:A,Products_Raw!C:C)</f>
        <v>Beauty</v>
      </c>
      <c r="I271" t="str">
        <f>_xlfn.XLOOKUP(_xlfn.XLOOKUP(A271,Orders_Raw!A:A,Orders_Raw!B:B),Customers_Raw!A:A,Customers_Raw!E:E)</f>
        <v>Consumer</v>
      </c>
      <c r="J271" s="19">
        <f>_xlfn.XLOOKUP(Order_Items_Raw!A3117,Orders_Raw!A:A,Orders_Raw!C:C)</f>
        <v>45981</v>
      </c>
      <c r="K271" t="s">
        <v>3474</v>
      </c>
      <c r="L271" s="19" t="str">
        <f>_xlfn.XLOOKUP(A271,Orders_Raw!A:A,Orders_Raw!D:D)</f>
        <v>Delivered</v>
      </c>
      <c r="M271" s="19" t="str">
        <f>_xlfn.XLOOKUP(_xlfn.XLOOKUP(A271,Orders_Raw!A:A,Orders_Raw!B:B),Customers_Raw!A:A,Customers_Raw!E:E)</f>
        <v>Consumer</v>
      </c>
      <c r="N271">
        <f>IF(COUNTIF($A$2:A271,A271)=1,1,0)</f>
        <v>0</v>
      </c>
    </row>
    <row r="272" spans="1:14">
      <c r="A272" t="s">
        <v>1371</v>
      </c>
      <c r="B272" t="s">
        <v>3480</v>
      </c>
      <c r="C272">
        <v>3</v>
      </c>
      <c r="D272" s="18">
        <v>39889.7</v>
      </c>
      <c r="E272" s="18">
        <f>_xlfn.XLOOKUP(Order_Items_Raw!B3118,Products_Raw!A:A,Products_Raw!D:D)</f>
        <v>2144.79</v>
      </c>
      <c r="F272" s="18">
        <f t="shared" si="4"/>
        <v>33455.33</v>
      </c>
      <c r="G272" s="18" t="str">
        <f>PROPER(TRIM(CLEAN(_xlfn.XLOOKUP(Order_Items_Raw!A3118,Orders_Raw!A:A,Orders_Raw!E:E))))</f>
        <v>Mobile App</v>
      </c>
      <c r="H272" s="18" t="str">
        <f>_xlfn.XLOOKUP(B272,Products_Raw!A:A,Products_Raw!C:C)</f>
        <v>Beauty</v>
      </c>
      <c r="I272" t="str">
        <f>_xlfn.XLOOKUP(_xlfn.XLOOKUP(A272,Orders_Raw!A:A,Orders_Raw!B:B),Customers_Raw!A:A,Customers_Raw!E:E)</f>
        <v>Corporate</v>
      </c>
      <c r="J272" s="19">
        <f>_xlfn.XLOOKUP(Order_Items_Raw!A3118,Orders_Raw!A:A,Orders_Raw!C:C)</f>
        <v>45972</v>
      </c>
      <c r="K272" t="s">
        <v>3474</v>
      </c>
      <c r="L272" s="19" t="str">
        <f>_xlfn.XLOOKUP(A272,Orders_Raw!A:A,Orders_Raw!D:D)</f>
        <v>Delivered</v>
      </c>
      <c r="M272" s="19" t="str">
        <f>_xlfn.XLOOKUP(_xlfn.XLOOKUP(A272,Orders_Raw!A:A,Orders_Raw!B:B),Customers_Raw!A:A,Customers_Raw!E:E)</f>
        <v>Corporate</v>
      </c>
      <c r="N272">
        <f>IF(COUNTIF($A$2:A272,A272)=1,1,0)</f>
        <v>0</v>
      </c>
    </row>
    <row r="273" spans="1:14">
      <c r="A273" t="s">
        <v>2655</v>
      </c>
      <c r="B273" t="s">
        <v>3480</v>
      </c>
      <c r="C273">
        <v>2</v>
      </c>
      <c r="D273" s="18">
        <v>27734.81</v>
      </c>
      <c r="E273" s="18">
        <f>_xlfn.XLOOKUP(Order_Items_Raw!B3145,Products_Raw!A:A,Products_Raw!D:D)</f>
        <v>2249.48</v>
      </c>
      <c r="F273" s="18">
        <f t="shared" si="4"/>
        <v>23235.85</v>
      </c>
      <c r="G273" s="18" t="str">
        <f>PROPER(TRIM(CLEAN(_xlfn.XLOOKUP(Order_Items_Raw!A3145,Orders_Raw!A:A,Orders_Raw!E:E))))</f>
        <v>Marketplace</v>
      </c>
      <c r="H273" s="18" t="str">
        <f>_xlfn.XLOOKUP(B273,Products_Raw!A:A,Products_Raw!C:C)</f>
        <v>Beauty</v>
      </c>
      <c r="I273" t="str">
        <f>_xlfn.XLOOKUP(_xlfn.XLOOKUP(A273,Orders_Raw!A:A,Orders_Raw!B:B),Customers_Raw!A:A,Customers_Raw!E:E)</f>
        <v>Small Business</v>
      </c>
      <c r="J273" s="19">
        <f>_xlfn.XLOOKUP(Order_Items_Raw!A3145,Orders_Raw!A:A,Orders_Raw!C:C)</f>
        <v>45971</v>
      </c>
      <c r="K273" t="s">
        <v>3474</v>
      </c>
      <c r="L273" s="19" t="str">
        <f>_xlfn.XLOOKUP(A273,Orders_Raw!A:A,Orders_Raw!D:D)</f>
        <v>Delivered</v>
      </c>
      <c r="M273" s="19" t="str">
        <f>_xlfn.XLOOKUP(_xlfn.XLOOKUP(A273,Orders_Raw!A:A,Orders_Raw!B:B),Customers_Raw!A:A,Customers_Raw!E:E)</f>
        <v>Small Business</v>
      </c>
      <c r="N273">
        <f>IF(COUNTIF($A$2:A273,A273)=1,1,0)</f>
        <v>1</v>
      </c>
    </row>
    <row r="274" spans="1:14">
      <c r="A274" t="s">
        <v>2698</v>
      </c>
      <c r="B274" t="s">
        <v>3480</v>
      </c>
      <c r="C274">
        <v>3</v>
      </c>
      <c r="D274" s="18">
        <v>45831.12</v>
      </c>
      <c r="E274" s="18">
        <f>_xlfn.XLOOKUP(Order_Items_Raw!B3146,Products_Raw!A:A,Products_Raw!D:D)</f>
        <v>2249.48</v>
      </c>
      <c r="F274" s="18">
        <f t="shared" si="4"/>
        <v>39082.68</v>
      </c>
      <c r="G274" s="18" t="str">
        <f>PROPER(TRIM(CLEAN(_xlfn.XLOOKUP(Order_Items_Raw!A3146,Orders_Raw!A:A,Orders_Raw!E:E))))</f>
        <v>Website</v>
      </c>
      <c r="H274" s="18" t="str">
        <f>_xlfn.XLOOKUP(B274,Products_Raw!A:A,Products_Raw!C:C)</f>
        <v>Beauty</v>
      </c>
      <c r="I274" t="str">
        <f>_xlfn.XLOOKUP(_xlfn.XLOOKUP(A274,Orders_Raw!A:A,Orders_Raw!B:B),Customers_Raw!A:A,Customers_Raw!E:E)</f>
        <v>Consumer</v>
      </c>
      <c r="J274" s="19">
        <f>_xlfn.XLOOKUP(Order_Items_Raw!A3146,Orders_Raw!A:A,Orders_Raw!C:C)</f>
        <v>45977</v>
      </c>
      <c r="K274" t="s">
        <v>3474</v>
      </c>
      <c r="L274" s="19" t="str">
        <f>_xlfn.XLOOKUP(A274,Orders_Raw!A:A,Orders_Raw!D:D)</f>
        <v>Delivered</v>
      </c>
      <c r="M274" s="19" t="str">
        <f>_xlfn.XLOOKUP(_xlfn.XLOOKUP(A274,Orders_Raw!A:A,Orders_Raw!B:B),Customers_Raw!A:A,Customers_Raw!E:E)</f>
        <v>Consumer</v>
      </c>
      <c r="N274">
        <f>IF(COUNTIF($A$2:A274,A274)=1,1,0)</f>
        <v>0</v>
      </c>
    </row>
    <row r="275" spans="1:14">
      <c r="A275" t="s">
        <v>3378</v>
      </c>
      <c r="B275" t="s">
        <v>3480</v>
      </c>
      <c r="C275">
        <v>3</v>
      </c>
      <c r="D275" s="18">
        <v>41282.53</v>
      </c>
      <c r="E275" s="18">
        <f>_xlfn.XLOOKUP(Order_Items_Raw!B3158,Products_Raw!A:A,Products_Raw!D:D)</f>
        <v>4740.6</v>
      </c>
      <c r="F275" s="18">
        <f t="shared" si="4"/>
        <v>27060.73</v>
      </c>
      <c r="G275" s="18" t="str">
        <f>PROPER(TRIM(CLEAN(_xlfn.XLOOKUP(Order_Items_Raw!A3158,Orders_Raw!A:A,Orders_Raw!E:E))))</f>
        <v>Marketplace</v>
      </c>
      <c r="H275" s="18" t="str">
        <f>_xlfn.XLOOKUP(B275,Products_Raw!A:A,Products_Raw!C:C)</f>
        <v>Beauty</v>
      </c>
      <c r="I275" t="str">
        <f>_xlfn.XLOOKUP(_xlfn.XLOOKUP(A275,Orders_Raw!A:A,Orders_Raw!B:B),Customers_Raw!A:A,Customers_Raw!E:E)</f>
        <v>Consumer</v>
      </c>
      <c r="J275" s="19">
        <f>_xlfn.XLOOKUP(Order_Items_Raw!A3158,Orders_Raw!A:A,Orders_Raw!C:C)</f>
        <v>45946</v>
      </c>
      <c r="K275" t="s">
        <v>3481</v>
      </c>
      <c r="L275" s="19" t="str">
        <f>_xlfn.XLOOKUP(A275,Orders_Raw!A:A,Orders_Raw!D:D)</f>
        <v>Delivered</v>
      </c>
      <c r="M275" s="19" t="str">
        <f>_xlfn.XLOOKUP(_xlfn.XLOOKUP(A275,Orders_Raw!A:A,Orders_Raw!B:B),Customers_Raw!A:A,Customers_Raw!E:E)</f>
        <v>Consumer</v>
      </c>
      <c r="N275">
        <f>IF(COUNTIF($A$2:A275,A275)=1,1,0)</f>
        <v>1</v>
      </c>
    </row>
    <row r="276" spans="1:14">
      <c r="A276" t="s">
        <v>1283</v>
      </c>
      <c r="B276" t="s">
        <v>3482</v>
      </c>
      <c r="C276">
        <v>2</v>
      </c>
      <c r="D276" s="18">
        <v>35155.73</v>
      </c>
      <c r="E276" s="18">
        <f>_xlfn.XLOOKUP(Order_Items_Raw!B3168,Products_Raw!A:A,Products_Raw!D:D)</f>
        <v>4936.19</v>
      </c>
      <c r="F276" s="18">
        <f t="shared" si="4"/>
        <v>25283.35</v>
      </c>
      <c r="G276" s="18" t="str">
        <f>PROPER(TRIM(CLEAN(_xlfn.XLOOKUP(Order_Items_Raw!A3168,Orders_Raw!A:A,Orders_Raw!E:E))))</f>
        <v>Website</v>
      </c>
      <c r="H276" s="18" t="str">
        <f>_xlfn.XLOOKUP(B276,Products_Raw!A:A,Products_Raw!C:C)</f>
        <v>Office Supplies</v>
      </c>
      <c r="I276" t="str">
        <f>_xlfn.XLOOKUP(_xlfn.XLOOKUP(A276,Orders_Raw!A:A,Orders_Raw!B:B),Customers_Raw!A:A,Customers_Raw!E:E)</f>
        <v>Corporate</v>
      </c>
      <c r="J276" s="19">
        <f>_xlfn.XLOOKUP(Order_Items_Raw!A3168,Orders_Raw!A:A,Orders_Raw!C:C)</f>
        <v>45949</v>
      </c>
      <c r="K276" t="s">
        <v>3481</v>
      </c>
      <c r="L276" s="19" t="str">
        <f>_xlfn.XLOOKUP(A276,Orders_Raw!A:A,Orders_Raw!D:D)</f>
        <v>Delivered</v>
      </c>
      <c r="M276" s="19" t="str">
        <f>_xlfn.XLOOKUP(_xlfn.XLOOKUP(A276,Orders_Raw!A:A,Orders_Raw!B:B),Customers_Raw!A:A,Customers_Raw!E:E)</f>
        <v>Corporate</v>
      </c>
      <c r="N276">
        <f>IF(COUNTIF($A$2:A276,A276)=1,1,0)</f>
        <v>1</v>
      </c>
    </row>
    <row r="277" spans="1:14">
      <c r="A277" t="s">
        <v>2530</v>
      </c>
      <c r="B277" t="s">
        <v>3482</v>
      </c>
      <c r="C277">
        <v>4</v>
      </c>
      <c r="D277" s="18">
        <v>58449.1</v>
      </c>
      <c r="E277" s="18">
        <f>_xlfn.XLOOKUP(Order_Items_Raw!B3192,Products_Raw!A:A,Products_Raw!D:D)</f>
        <v>2831.41</v>
      </c>
      <c r="F277" s="18">
        <f t="shared" si="4"/>
        <v>47123.46</v>
      </c>
      <c r="G277" s="18" t="str">
        <f>PROPER(TRIM(CLEAN(_xlfn.XLOOKUP(Order_Items_Raw!A3192,Orders_Raw!A:A,Orders_Raw!E:E))))</f>
        <v>Marketplace</v>
      </c>
      <c r="H277" s="18" t="str">
        <f>_xlfn.XLOOKUP(B277,Products_Raw!A:A,Products_Raw!C:C)</f>
        <v>Office Supplies</v>
      </c>
      <c r="I277" t="str">
        <f>_xlfn.XLOOKUP(_xlfn.XLOOKUP(A277,Orders_Raw!A:A,Orders_Raw!B:B),Customers_Raw!A:A,Customers_Raw!E:E)</f>
        <v>Consumer</v>
      </c>
      <c r="J277" s="19">
        <f>_xlfn.XLOOKUP(Order_Items_Raw!A3192,Orders_Raw!A:A,Orders_Raw!C:C)</f>
        <v>45954</v>
      </c>
      <c r="K277" t="s">
        <v>3481</v>
      </c>
      <c r="L277" s="19" t="str">
        <f>_xlfn.XLOOKUP(A277,Orders_Raw!A:A,Orders_Raw!D:D)</f>
        <v>Delivered</v>
      </c>
      <c r="M277" s="19" t="str">
        <f>_xlfn.XLOOKUP(_xlfn.XLOOKUP(A277,Orders_Raw!A:A,Orders_Raw!B:B),Customers_Raw!A:A,Customers_Raw!E:E)</f>
        <v>Consumer</v>
      </c>
      <c r="N277">
        <f>IF(COUNTIF($A$2:A277,A277)=1,1,0)</f>
        <v>1</v>
      </c>
    </row>
    <row r="278" spans="1:14">
      <c r="A278" t="s">
        <v>3152</v>
      </c>
      <c r="B278" t="s">
        <v>3482</v>
      </c>
      <c r="C278">
        <v>1</v>
      </c>
      <c r="D278" s="18">
        <v>17188.19</v>
      </c>
      <c r="E278" s="18">
        <f>_xlfn.XLOOKUP(Order_Items_Raw!B3205,Products_Raw!A:A,Products_Raw!D:D)</f>
        <v>7014.31</v>
      </c>
      <c r="F278" s="18">
        <f t="shared" si="4"/>
        <v>10173.88</v>
      </c>
      <c r="G278" s="18" t="str">
        <f>PROPER(TRIM(CLEAN(_xlfn.XLOOKUP(Order_Items_Raw!A3205,Orders_Raw!A:A,Orders_Raw!E:E))))</f>
        <v>Website</v>
      </c>
      <c r="H278" s="18" t="str">
        <f>_xlfn.XLOOKUP(B278,Products_Raw!A:A,Products_Raw!C:C)</f>
        <v>Office Supplies</v>
      </c>
      <c r="I278" t="str">
        <f>_xlfn.XLOOKUP(_xlfn.XLOOKUP(A278,Orders_Raw!A:A,Orders_Raw!B:B),Customers_Raw!A:A,Customers_Raw!E:E)</f>
        <v>Consumer</v>
      </c>
      <c r="J278" s="19">
        <f>_xlfn.XLOOKUP(Order_Items_Raw!A3205,Orders_Raw!A:A,Orders_Raw!C:C)</f>
        <v>45943</v>
      </c>
      <c r="K278" t="s">
        <v>3481</v>
      </c>
      <c r="L278" s="19" t="str">
        <f>_xlfn.XLOOKUP(A278,Orders_Raw!A:A,Orders_Raw!D:D)</f>
        <v>Delivered</v>
      </c>
      <c r="M278" s="19" t="str">
        <f>_xlfn.XLOOKUP(_xlfn.XLOOKUP(A278,Orders_Raw!A:A,Orders_Raw!B:B),Customers_Raw!A:A,Customers_Raw!E:E)</f>
        <v>Consumer</v>
      </c>
      <c r="N278">
        <f>IF(COUNTIF($A$2:A278,A278)=1,1,0)</f>
        <v>0</v>
      </c>
    </row>
    <row r="279" spans="1:14">
      <c r="A279" t="s">
        <v>1245</v>
      </c>
      <c r="B279" t="s">
        <v>3483</v>
      </c>
      <c r="C279">
        <v>2</v>
      </c>
      <c r="D279" s="18">
        <v>16499.69</v>
      </c>
      <c r="E279" s="18">
        <f>_xlfn.XLOOKUP(Order_Items_Raw!B3219,Products_Raw!A:A,Products_Raw!D:D)</f>
        <v>474.93</v>
      </c>
      <c r="F279" s="18">
        <f t="shared" si="4"/>
        <v>15549.83</v>
      </c>
      <c r="G279" s="18" t="str">
        <f>PROPER(TRIM(CLEAN(_xlfn.XLOOKUP(Order_Items_Raw!A3219,Orders_Raw!A:A,Orders_Raw!E:E))))</f>
        <v>Website</v>
      </c>
      <c r="H279" s="18" t="str">
        <f>_xlfn.XLOOKUP(B279,Products_Raw!A:A,Products_Raw!C:C)</f>
        <v>Office Supplies</v>
      </c>
      <c r="I279" t="str">
        <f>_xlfn.XLOOKUP(_xlfn.XLOOKUP(A279,Orders_Raw!A:A,Orders_Raw!B:B),Customers_Raw!A:A,Customers_Raw!E:E)</f>
        <v>Small Business</v>
      </c>
      <c r="J279" s="19">
        <f>_xlfn.XLOOKUP(Order_Items_Raw!A3219,Orders_Raw!A:A,Orders_Raw!C:C)</f>
        <v>45934</v>
      </c>
      <c r="K279" t="s">
        <v>3481</v>
      </c>
      <c r="L279" s="19" t="str">
        <f>_xlfn.XLOOKUP(A279,Orders_Raw!A:A,Orders_Raw!D:D)</f>
        <v>Delivered</v>
      </c>
      <c r="M279" s="19" t="str">
        <f>_xlfn.XLOOKUP(_xlfn.XLOOKUP(A279,Orders_Raw!A:A,Orders_Raw!B:B),Customers_Raw!A:A,Customers_Raw!E:E)</f>
        <v>Small Business</v>
      </c>
      <c r="N279">
        <f>IF(COUNTIF($A$2:A279,A279)=1,1,0)</f>
        <v>0</v>
      </c>
    </row>
    <row r="280" spans="1:14">
      <c r="A280" t="s">
        <v>2617</v>
      </c>
      <c r="B280" t="s">
        <v>3483</v>
      </c>
      <c r="C280">
        <v>2</v>
      </c>
      <c r="D280" s="18">
        <v>13543.95</v>
      </c>
      <c r="E280" s="18">
        <f>_xlfn.XLOOKUP(Order_Items_Raw!B3247,Products_Raw!A:A,Products_Raw!D:D)</f>
        <v>11367.74</v>
      </c>
      <c r="F280" s="18">
        <f t="shared" si="4"/>
        <v>-9191.53</v>
      </c>
      <c r="G280" s="18" t="str">
        <f>PROPER(TRIM(CLEAN(_xlfn.XLOOKUP(Order_Items_Raw!A3247,Orders_Raw!A:A,Orders_Raw!E:E))))</f>
        <v>Website</v>
      </c>
      <c r="H280" s="18" t="str">
        <f>_xlfn.XLOOKUP(B280,Products_Raw!A:A,Products_Raw!C:C)</f>
        <v>Office Supplies</v>
      </c>
      <c r="I280" t="str">
        <f>_xlfn.XLOOKUP(_xlfn.XLOOKUP(A280,Orders_Raw!A:A,Orders_Raw!B:B),Customers_Raw!A:A,Customers_Raw!E:E)</f>
        <v>Corporate</v>
      </c>
      <c r="J280" s="19">
        <f>_xlfn.XLOOKUP(Order_Items_Raw!A3247,Orders_Raw!A:A,Orders_Raw!C:C)</f>
        <v>45941</v>
      </c>
      <c r="K280" t="s">
        <v>3481</v>
      </c>
      <c r="L280" s="19" t="str">
        <f>_xlfn.XLOOKUP(A280,Orders_Raw!A:A,Orders_Raw!D:D)</f>
        <v>Delivered</v>
      </c>
      <c r="M280" s="19" t="str">
        <f>_xlfn.XLOOKUP(_xlfn.XLOOKUP(A280,Orders_Raw!A:A,Orders_Raw!B:B),Customers_Raw!A:A,Customers_Raw!E:E)</f>
        <v>Corporate</v>
      </c>
      <c r="N280">
        <f>IF(COUNTIF($A$2:A280,A280)=1,1,0)</f>
        <v>0</v>
      </c>
    </row>
    <row r="281" spans="1:14">
      <c r="A281" t="s">
        <v>3088</v>
      </c>
      <c r="B281" t="s">
        <v>3483</v>
      </c>
      <c r="C281">
        <v>4</v>
      </c>
      <c r="D281" s="18">
        <v>33234.36</v>
      </c>
      <c r="E281" s="18">
        <f>_xlfn.XLOOKUP(Order_Items_Raw!B3254,Products_Raw!A:A,Products_Raw!D:D)</f>
        <v>6279.29</v>
      </c>
      <c r="F281" s="18">
        <f t="shared" si="4"/>
        <v>8117.2</v>
      </c>
      <c r="G281" s="18" t="str">
        <f>PROPER(TRIM(CLEAN(_xlfn.XLOOKUP(Order_Items_Raw!A3254,Orders_Raw!A:A,Orders_Raw!E:E))))</f>
        <v>Website</v>
      </c>
      <c r="H281" s="18" t="str">
        <f>_xlfn.XLOOKUP(B281,Products_Raw!A:A,Products_Raw!C:C)</f>
        <v>Office Supplies</v>
      </c>
      <c r="I281" t="str">
        <f>_xlfn.XLOOKUP(_xlfn.XLOOKUP(A281,Orders_Raw!A:A,Orders_Raw!B:B),Customers_Raw!A:A,Customers_Raw!E:E)</f>
        <v>Consumer</v>
      </c>
      <c r="J281" s="19">
        <f>_xlfn.XLOOKUP(Order_Items_Raw!A3254,Orders_Raw!A:A,Orders_Raw!C:C)</f>
        <v>45951</v>
      </c>
      <c r="K281" t="s">
        <v>3481</v>
      </c>
      <c r="L281" s="19" t="str">
        <f>_xlfn.XLOOKUP(A281,Orders_Raw!A:A,Orders_Raw!D:D)</f>
        <v>Delivered</v>
      </c>
      <c r="M281" s="19" t="str">
        <f>_xlfn.XLOOKUP(_xlfn.XLOOKUP(A281,Orders_Raw!A:A,Orders_Raw!B:B),Customers_Raw!A:A,Customers_Raw!E:E)</f>
        <v>Consumer</v>
      </c>
      <c r="N281">
        <f>IF(COUNTIF($A$2:A281,A281)=1,1,0)</f>
        <v>1</v>
      </c>
    </row>
    <row r="282" spans="1:14">
      <c r="A282" t="s">
        <v>1665</v>
      </c>
      <c r="B282" t="s">
        <v>3484</v>
      </c>
      <c r="C282">
        <v>3</v>
      </c>
      <c r="D282" s="18">
        <v>24915.08</v>
      </c>
      <c r="E282" s="18">
        <f>_xlfn.XLOOKUP(Order_Items_Raw!B3270,Products_Raw!A:A,Products_Raw!D:D)</f>
        <v>4722.61</v>
      </c>
      <c r="F282" s="18">
        <f t="shared" si="4"/>
        <v>10747.25</v>
      </c>
      <c r="G282" s="18" t="str">
        <f>PROPER(TRIM(CLEAN(_xlfn.XLOOKUP(Order_Items_Raw!A3270,Orders_Raw!A:A,Orders_Raw!E:E))))</f>
        <v>Mobile App</v>
      </c>
      <c r="H282" s="18" t="str">
        <f>_xlfn.XLOOKUP(B282,Products_Raw!A:A,Products_Raw!C:C)</f>
        <v>Electronics</v>
      </c>
      <c r="I282" t="str">
        <f>_xlfn.XLOOKUP(_xlfn.XLOOKUP(A282,Orders_Raw!A:A,Orders_Raw!B:B),Customers_Raw!A:A,Customers_Raw!E:E)</f>
        <v>Consumer</v>
      </c>
      <c r="J282" s="19">
        <f>_xlfn.XLOOKUP(Order_Items_Raw!A3270,Orders_Raw!A:A,Orders_Raw!C:C)</f>
        <v>45950</v>
      </c>
      <c r="K282" t="s">
        <v>3481</v>
      </c>
      <c r="L282" s="19" t="str">
        <f>_xlfn.XLOOKUP(A282,Orders_Raw!A:A,Orders_Raw!D:D)</f>
        <v>Delivered</v>
      </c>
      <c r="M282" s="19" t="str">
        <f>_xlfn.XLOOKUP(_xlfn.XLOOKUP(A282,Orders_Raw!A:A,Orders_Raw!B:B),Customers_Raw!A:A,Customers_Raw!E:E)</f>
        <v>Consumer</v>
      </c>
      <c r="N282">
        <f>IF(COUNTIF($A$2:A282,A282)=1,1,0)</f>
        <v>1</v>
      </c>
    </row>
    <row r="283" spans="1:14">
      <c r="A283" t="s">
        <v>2006</v>
      </c>
      <c r="B283" t="s">
        <v>3484</v>
      </c>
      <c r="C283">
        <v>2</v>
      </c>
      <c r="D283" s="18">
        <v>18141.22</v>
      </c>
      <c r="E283" s="18">
        <f>_xlfn.XLOOKUP(Order_Items_Raw!B3275,Products_Raw!A:A,Products_Raw!D:D)</f>
        <v>9531.89</v>
      </c>
      <c r="F283" s="18">
        <f t="shared" si="4"/>
        <v>-922.559999999998</v>
      </c>
      <c r="G283" s="18" t="str">
        <f>PROPER(TRIM(CLEAN(_xlfn.XLOOKUP(Order_Items_Raw!A3275,Orders_Raw!A:A,Orders_Raw!E:E))))</f>
        <v>Website</v>
      </c>
      <c r="H283" s="18" t="str">
        <f>_xlfn.XLOOKUP(B283,Products_Raw!A:A,Products_Raw!C:C)</f>
        <v>Electronics</v>
      </c>
      <c r="I283" t="str">
        <f>_xlfn.XLOOKUP(_xlfn.XLOOKUP(A283,Orders_Raw!A:A,Orders_Raw!B:B),Customers_Raw!A:A,Customers_Raw!E:E)</f>
        <v>Corporate</v>
      </c>
      <c r="J283" s="19">
        <f>_xlfn.XLOOKUP(Order_Items_Raw!A3275,Orders_Raw!A:A,Orders_Raw!C:C)</f>
        <v>45936</v>
      </c>
      <c r="K283" t="s">
        <v>3481</v>
      </c>
      <c r="L283" s="19" t="str">
        <f>_xlfn.XLOOKUP(A283,Orders_Raw!A:A,Orders_Raw!D:D)</f>
        <v>Delivered</v>
      </c>
      <c r="M283" s="19" t="str">
        <f>_xlfn.XLOOKUP(_xlfn.XLOOKUP(A283,Orders_Raw!A:A,Orders_Raw!B:B),Customers_Raw!A:A,Customers_Raw!E:E)</f>
        <v>Corporate</v>
      </c>
      <c r="N283">
        <f>IF(COUNTIF($A$2:A283,A283)=1,1,0)</f>
        <v>1</v>
      </c>
    </row>
    <row r="284" spans="1:14">
      <c r="A284" t="s">
        <v>2800</v>
      </c>
      <c r="B284" t="s">
        <v>3484</v>
      </c>
      <c r="C284">
        <v>2</v>
      </c>
      <c r="D284" s="18">
        <v>18299.61</v>
      </c>
      <c r="E284" s="18">
        <f>_xlfn.XLOOKUP(Order_Items_Raw!B3288,Products_Raw!A:A,Products_Raw!D:D)</f>
        <v>10124.42</v>
      </c>
      <c r="F284" s="18">
        <f t="shared" si="4"/>
        <v>-1949.23</v>
      </c>
      <c r="G284" s="18" t="str">
        <f>PROPER(TRIM(CLEAN(_xlfn.XLOOKUP(Order_Items_Raw!A3288,Orders_Raw!A:A,Orders_Raw!E:E))))</f>
        <v>Mobile App</v>
      </c>
      <c r="H284" s="18" t="str">
        <f>_xlfn.XLOOKUP(B284,Products_Raw!A:A,Products_Raw!C:C)</f>
        <v>Electronics</v>
      </c>
      <c r="I284" t="str">
        <f>_xlfn.XLOOKUP(_xlfn.XLOOKUP(A284,Orders_Raw!A:A,Orders_Raw!B:B),Customers_Raw!A:A,Customers_Raw!E:E)</f>
        <v>Corporate</v>
      </c>
      <c r="J284" s="19">
        <f>_xlfn.XLOOKUP(Order_Items_Raw!A3288,Orders_Raw!A:A,Orders_Raw!C:C)</f>
        <v>45961</v>
      </c>
      <c r="K284" t="s">
        <v>3481</v>
      </c>
      <c r="L284" s="19" t="str">
        <f>_xlfn.XLOOKUP(A284,Orders_Raw!A:A,Orders_Raw!D:D)</f>
        <v>Delivered</v>
      </c>
      <c r="M284" s="19" t="str">
        <f>_xlfn.XLOOKUP(_xlfn.XLOOKUP(A284,Orders_Raw!A:A,Orders_Raw!B:B),Customers_Raw!A:A,Customers_Raw!E:E)</f>
        <v>Corporate</v>
      </c>
      <c r="N284">
        <f>IF(COUNTIF($A$2:A284,A284)=1,1,0)</f>
        <v>1</v>
      </c>
    </row>
    <row r="285" spans="1:14">
      <c r="A285" t="s">
        <v>1106</v>
      </c>
      <c r="B285" t="s">
        <v>3485</v>
      </c>
      <c r="C285">
        <v>2</v>
      </c>
      <c r="D285" s="18">
        <v>6548.22</v>
      </c>
      <c r="E285" s="18">
        <f>_xlfn.XLOOKUP(Order_Items_Raw!B3302,Products_Raw!A:A,Products_Raw!D:D)</f>
        <v>2133.21</v>
      </c>
      <c r="F285" s="18">
        <f t="shared" si="4"/>
        <v>2281.8</v>
      </c>
      <c r="G285" s="18" t="str">
        <f>PROPER(TRIM(CLEAN(_xlfn.XLOOKUP(Order_Items_Raw!A3302,Orders_Raw!A:A,Orders_Raw!E:E))))</f>
        <v>Mobile App</v>
      </c>
      <c r="H285" s="18" t="str">
        <f>_xlfn.XLOOKUP(B285,Products_Raw!A:A,Products_Raw!C:C)</f>
        <v>Sports</v>
      </c>
      <c r="I285" t="str">
        <f>_xlfn.XLOOKUP(_xlfn.XLOOKUP(A285,Orders_Raw!A:A,Orders_Raw!B:B),Customers_Raw!A:A,Customers_Raw!E:E)</f>
        <v>Corporate</v>
      </c>
      <c r="J285" s="19">
        <f>_xlfn.XLOOKUP(Order_Items_Raw!A3302,Orders_Raw!A:A,Orders_Raw!C:C)</f>
        <v>45932</v>
      </c>
      <c r="K285" t="s">
        <v>3481</v>
      </c>
      <c r="L285" s="19" t="str">
        <f>_xlfn.XLOOKUP(A285,Orders_Raw!A:A,Orders_Raw!D:D)</f>
        <v>Delivered</v>
      </c>
      <c r="M285" s="19" t="str">
        <f>_xlfn.XLOOKUP(_xlfn.XLOOKUP(A285,Orders_Raw!A:A,Orders_Raw!B:B),Customers_Raw!A:A,Customers_Raw!E:E)</f>
        <v>Corporate</v>
      </c>
      <c r="N285">
        <f>IF(COUNTIF($A$2:A285,A285)=1,1,0)</f>
        <v>1</v>
      </c>
    </row>
    <row r="286" spans="1:14">
      <c r="A286" t="s">
        <v>3190</v>
      </c>
      <c r="B286" t="s">
        <v>3485</v>
      </c>
      <c r="C286">
        <v>1</v>
      </c>
      <c r="D286" s="18">
        <v>2995.28</v>
      </c>
      <c r="E286" s="18">
        <f>_xlfn.XLOOKUP(Order_Items_Raw!B3340,Products_Raw!A:A,Products_Raw!D:D)</f>
        <v>5057.68</v>
      </c>
      <c r="F286" s="18">
        <f t="shared" si="4"/>
        <v>-2062.4</v>
      </c>
      <c r="G286" s="18" t="str">
        <f>PROPER(TRIM(CLEAN(_xlfn.XLOOKUP(Order_Items_Raw!A3340,Orders_Raw!A:A,Orders_Raw!E:E))))</f>
        <v>Website</v>
      </c>
      <c r="H286" s="18" t="str">
        <f>_xlfn.XLOOKUP(B286,Products_Raw!A:A,Products_Raw!C:C)</f>
        <v>Sports</v>
      </c>
      <c r="I286" t="str">
        <f>_xlfn.XLOOKUP(_xlfn.XLOOKUP(A286,Orders_Raw!A:A,Orders_Raw!B:B),Customers_Raw!A:A,Customers_Raw!E:E)</f>
        <v>Consumer</v>
      </c>
      <c r="J286" s="19">
        <f>_xlfn.XLOOKUP(Order_Items_Raw!A3340,Orders_Raw!A:A,Orders_Raw!C:C)</f>
        <v>45940</v>
      </c>
      <c r="K286" t="s">
        <v>3481</v>
      </c>
      <c r="L286" s="19" t="str">
        <f>_xlfn.XLOOKUP(A286,Orders_Raw!A:A,Orders_Raw!D:D)</f>
        <v>Delivered</v>
      </c>
      <c r="M286" s="19" t="str">
        <f>_xlfn.XLOOKUP(_xlfn.XLOOKUP(A286,Orders_Raw!A:A,Orders_Raw!B:B),Customers_Raw!A:A,Customers_Raw!E:E)</f>
        <v>Consumer</v>
      </c>
      <c r="N286">
        <f>IF(COUNTIF($A$2:A286,A286)=1,1,0)</f>
        <v>0</v>
      </c>
    </row>
    <row r="287" spans="1:14">
      <c r="A287" t="s">
        <v>1079</v>
      </c>
      <c r="B287" t="s">
        <v>3486</v>
      </c>
      <c r="C287">
        <v>2</v>
      </c>
      <c r="D287" s="18">
        <v>9593.96</v>
      </c>
      <c r="E287" s="18">
        <f>_xlfn.XLOOKUP(Order_Items_Raw!B3345,Products_Raw!A:A,Products_Raw!D:D)</f>
        <v>5057.68</v>
      </c>
      <c r="F287" s="18">
        <f t="shared" si="4"/>
        <v>-521.400000000001</v>
      </c>
      <c r="G287" s="18" t="str">
        <f>PROPER(TRIM(CLEAN(_xlfn.XLOOKUP(Order_Items_Raw!A3345,Orders_Raw!A:A,Orders_Raw!E:E))))</f>
        <v>Website</v>
      </c>
      <c r="H287" s="18" t="str">
        <f>_xlfn.XLOOKUP(B287,Products_Raw!A:A,Products_Raw!C:C)</f>
        <v>Home &amp; Kitchen</v>
      </c>
      <c r="I287" t="str">
        <f>_xlfn.XLOOKUP(_xlfn.XLOOKUP(A287,Orders_Raw!A:A,Orders_Raw!B:B),Customers_Raw!A:A,Customers_Raw!E:E)</f>
        <v>Consumer</v>
      </c>
      <c r="J287" s="19">
        <f>_xlfn.XLOOKUP(Order_Items_Raw!A3345,Orders_Raw!A:A,Orders_Raw!C:C)</f>
        <v>45950</v>
      </c>
      <c r="K287" t="s">
        <v>3481</v>
      </c>
      <c r="L287" s="19" t="str">
        <f>_xlfn.XLOOKUP(A287,Orders_Raw!A:A,Orders_Raw!D:D)</f>
        <v>Delivered</v>
      </c>
      <c r="M287" s="19" t="str">
        <f>_xlfn.XLOOKUP(_xlfn.XLOOKUP(A287,Orders_Raw!A:A,Orders_Raw!B:B),Customers_Raw!A:A,Customers_Raw!E:E)</f>
        <v>Consumer</v>
      </c>
      <c r="N287">
        <f>IF(COUNTIF($A$2:A287,A287)=1,1,0)</f>
        <v>1</v>
      </c>
    </row>
    <row r="288" spans="1:14">
      <c r="A288" t="s">
        <v>1168</v>
      </c>
      <c r="B288" t="s">
        <v>3486</v>
      </c>
      <c r="C288">
        <v>1</v>
      </c>
      <c r="D288" s="18">
        <v>4844.37</v>
      </c>
      <c r="E288" s="18">
        <f>_xlfn.XLOOKUP(Order_Items_Raw!B3347,Products_Raw!A:A,Products_Raw!D:D)</f>
        <v>4835.9</v>
      </c>
      <c r="F288" s="18">
        <f t="shared" si="4"/>
        <v>8.47000000000025</v>
      </c>
      <c r="G288" s="18" t="str">
        <f>PROPER(TRIM(CLEAN(_xlfn.XLOOKUP(Order_Items_Raw!A3347,Orders_Raw!A:A,Orders_Raw!E:E))))</f>
        <v>Website</v>
      </c>
      <c r="H288" s="18" t="str">
        <f>_xlfn.XLOOKUP(B288,Products_Raw!A:A,Products_Raw!C:C)</f>
        <v>Home &amp; Kitchen</v>
      </c>
      <c r="I288" t="str">
        <f>_xlfn.XLOOKUP(_xlfn.XLOOKUP(A288,Orders_Raw!A:A,Orders_Raw!B:B),Customers_Raw!A:A,Customers_Raw!E:E)</f>
        <v>Consumer</v>
      </c>
      <c r="J288" s="19">
        <f>_xlfn.XLOOKUP(Order_Items_Raw!A3347,Orders_Raw!A:A,Orders_Raw!C:C)</f>
        <v>45958</v>
      </c>
      <c r="K288" t="s">
        <v>3481</v>
      </c>
      <c r="L288" s="19" t="str">
        <f>_xlfn.XLOOKUP(A288,Orders_Raw!A:A,Orders_Raw!D:D)</f>
        <v>Delivered</v>
      </c>
      <c r="M288" s="19" t="str">
        <f>_xlfn.XLOOKUP(_xlfn.XLOOKUP(A288,Orders_Raw!A:A,Orders_Raw!B:B),Customers_Raw!A:A,Customers_Raw!E:E)</f>
        <v>Consumer</v>
      </c>
      <c r="N288">
        <f>IF(COUNTIF($A$2:A288,A288)=1,1,0)</f>
        <v>1</v>
      </c>
    </row>
    <row r="289" spans="1:14">
      <c r="A289" t="s">
        <v>1940</v>
      </c>
      <c r="B289" t="s">
        <v>3486</v>
      </c>
      <c r="C289">
        <v>1</v>
      </c>
      <c r="D289" s="18">
        <v>3991.7</v>
      </c>
      <c r="E289" s="18">
        <f>_xlfn.XLOOKUP(Order_Items_Raw!B3358,Products_Raw!A:A,Products_Raw!D:D)</f>
        <v>1691.07</v>
      </c>
      <c r="F289" s="18">
        <f t="shared" si="4"/>
        <v>2300.63</v>
      </c>
      <c r="G289" s="18" t="str">
        <f>PROPER(TRIM(CLEAN(_xlfn.XLOOKUP(Order_Items_Raw!A3358,Orders_Raw!A:A,Orders_Raw!E:E))))</f>
        <v>Marketplace</v>
      </c>
      <c r="H289" s="18" t="str">
        <f>_xlfn.XLOOKUP(B289,Products_Raw!A:A,Products_Raw!C:C)</f>
        <v>Home &amp; Kitchen</v>
      </c>
      <c r="I289" t="str">
        <f>_xlfn.XLOOKUP(_xlfn.XLOOKUP(A289,Orders_Raw!A:A,Orders_Raw!B:B),Customers_Raw!A:A,Customers_Raw!E:E)</f>
        <v>Consumer</v>
      </c>
      <c r="J289" s="19">
        <f>_xlfn.XLOOKUP(Order_Items_Raw!A3358,Orders_Raw!A:A,Orders_Raw!C:C)</f>
        <v>45955</v>
      </c>
      <c r="K289" t="s">
        <v>3481</v>
      </c>
      <c r="L289" s="19" t="str">
        <f>_xlfn.XLOOKUP(A289,Orders_Raw!A:A,Orders_Raw!D:D)</f>
        <v>Delivered</v>
      </c>
      <c r="M289" s="19" t="str">
        <f>_xlfn.XLOOKUP(_xlfn.XLOOKUP(A289,Orders_Raw!A:A,Orders_Raw!B:B),Customers_Raw!A:A,Customers_Raw!E:E)</f>
        <v>Consumer</v>
      </c>
      <c r="N289">
        <f>IF(COUNTIF($A$2:A289,A289)=1,1,0)</f>
        <v>0</v>
      </c>
    </row>
    <row r="290" spans="1:14">
      <c r="A290" t="s">
        <v>2166</v>
      </c>
      <c r="B290" t="s">
        <v>3486</v>
      </c>
      <c r="C290">
        <v>3</v>
      </c>
      <c r="D290" s="18">
        <v>14668.97</v>
      </c>
      <c r="E290" s="18">
        <f>_xlfn.XLOOKUP(Order_Items_Raw!B3361,Products_Raw!A:A,Products_Raw!D:D)</f>
        <v>1691.07</v>
      </c>
      <c r="F290" s="18">
        <f t="shared" si="4"/>
        <v>9595.76</v>
      </c>
      <c r="G290" s="18" t="str">
        <f>PROPER(TRIM(CLEAN(_xlfn.XLOOKUP(Order_Items_Raw!A3361,Orders_Raw!A:A,Orders_Raw!E:E))))</f>
        <v>Marketplace</v>
      </c>
      <c r="H290" s="18" t="str">
        <f>_xlfn.XLOOKUP(B290,Products_Raw!A:A,Products_Raw!C:C)</f>
        <v>Home &amp; Kitchen</v>
      </c>
      <c r="I290" t="str">
        <f>_xlfn.XLOOKUP(_xlfn.XLOOKUP(A290,Orders_Raw!A:A,Orders_Raw!B:B),Customers_Raw!A:A,Customers_Raw!E:E)</f>
        <v>Consumer</v>
      </c>
      <c r="J290" s="19">
        <f>_xlfn.XLOOKUP(Order_Items_Raw!A3361,Orders_Raw!A:A,Orders_Raw!C:C)</f>
        <v>45945</v>
      </c>
      <c r="K290" t="s">
        <v>3481</v>
      </c>
      <c r="L290" s="19" t="str">
        <f>_xlfn.XLOOKUP(A290,Orders_Raw!A:A,Orders_Raw!D:D)</f>
        <v>Delivered</v>
      </c>
      <c r="M290" s="19" t="str">
        <f>_xlfn.XLOOKUP(_xlfn.XLOOKUP(A290,Orders_Raw!A:A,Orders_Raw!B:B),Customers_Raw!A:A,Customers_Raw!E:E)</f>
        <v>Consumer</v>
      </c>
      <c r="N290">
        <f>IF(COUNTIF($A$2:A290,A290)=1,1,0)</f>
        <v>1</v>
      </c>
    </row>
    <row r="291" spans="1:14">
      <c r="A291" t="s">
        <v>2473</v>
      </c>
      <c r="B291" t="s">
        <v>3486</v>
      </c>
      <c r="C291">
        <v>4</v>
      </c>
      <c r="D291" s="18">
        <v>17476.27</v>
      </c>
      <c r="E291" s="18">
        <f>_xlfn.XLOOKUP(Order_Items_Raw!B3363,Products_Raw!A:A,Products_Raw!D:D)</f>
        <v>10050.44</v>
      </c>
      <c r="F291" s="18">
        <f t="shared" si="4"/>
        <v>-22725.49</v>
      </c>
      <c r="G291" s="18" t="str">
        <f>PROPER(TRIM(CLEAN(_xlfn.XLOOKUP(Order_Items_Raw!A3363,Orders_Raw!A:A,Orders_Raw!E:E))))</f>
        <v>Mobile App</v>
      </c>
      <c r="H291" s="18" t="str">
        <f>_xlfn.XLOOKUP(B291,Products_Raw!A:A,Products_Raw!C:C)</f>
        <v>Home &amp; Kitchen</v>
      </c>
      <c r="I291" t="str">
        <f>_xlfn.XLOOKUP(_xlfn.XLOOKUP(A291,Orders_Raw!A:A,Orders_Raw!B:B),Customers_Raw!A:A,Customers_Raw!E:E)</f>
        <v>Consumer</v>
      </c>
      <c r="J291" s="19">
        <f>_xlfn.XLOOKUP(Order_Items_Raw!A3363,Orders_Raw!A:A,Orders_Raw!C:C)</f>
        <v>45957</v>
      </c>
      <c r="K291" t="s">
        <v>3481</v>
      </c>
      <c r="L291" s="19" t="str">
        <f>_xlfn.XLOOKUP(A291,Orders_Raw!A:A,Orders_Raw!D:D)</f>
        <v>Delivered</v>
      </c>
      <c r="M291" s="19" t="str">
        <f>_xlfn.XLOOKUP(_xlfn.XLOOKUP(A291,Orders_Raw!A:A,Orders_Raw!B:B),Customers_Raw!A:A,Customers_Raw!E:E)</f>
        <v>Consumer</v>
      </c>
      <c r="N291">
        <f>IF(COUNTIF($A$2:A291,A291)=1,1,0)</f>
        <v>0</v>
      </c>
    </row>
    <row r="292" spans="1:14">
      <c r="A292" t="s">
        <v>2882</v>
      </c>
      <c r="B292" t="s">
        <v>3486</v>
      </c>
      <c r="C292">
        <v>2</v>
      </c>
      <c r="D292" s="18">
        <v>9195.13</v>
      </c>
      <c r="E292" s="18">
        <f>_xlfn.XLOOKUP(Order_Items_Raw!B3369,Products_Raw!A:A,Products_Raw!D:D)</f>
        <v>4591.42</v>
      </c>
      <c r="F292" s="18">
        <f t="shared" si="4"/>
        <v>12.2899999999991</v>
      </c>
      <c r="G292" s="18" t="str">
        <f>PROPER(TRIM(CLEAN(_xlfn.XLOOKUP(Order_Items_Raw!A3369,Orders_Raw!A:A,Orders_Raw!E:E))))</f>
        <v>Website</v>
      </c>
      <c r="H292" s="18" t="str">
        <f>_xlfn.XLOOKUP(B292,Products_Raw!A:A,Products_Raw!C:C)</f>
        <v>Home &amp; Kitchen</v>
      </c>
      <c r="I292" t="str">
        <f>_xlfn.XLOOKUP(_xlfn.XLOOKUP(A292,Orders_Raw!A:A,Orders_Raw!B:B),Customers_Raw!A:A,Customers_Raw!E:E)</f>
        <v>Consumer</v>
      </c>
      <c r="J292" s="19">
        <f>_xlfn.XLOOKUP(Order_Items_Raw!A3369,Orders_Raw!A:A,Orders_Raw!C:C)</f>
        <v>45940</v>
      </c>
      <c r="K292" t="s">
        <v>3481</v>
      </c>
      <c r="L292" s="19" t="str">
        <f>_xlfn.XLOOKUP(A292,Orders_Raw!A:A,Orders_Raw!D:D)</f>
        <v>Delivered</v>
      </c>
      <c r="M292" s="19" t="str">
        <f>_xlfn.XLOOKUP(_xlfn.XLOOKUP(A292,Orders_Raw!A:A,Orders_Raw!B:B),Customers_Raw!A:A,Customers_Raw!E:E)</f>
        <v>Consumer</v>
      </c>
      <c r="N292">
        <f>IF(COUNTIF($A$2:A292,A292)=1,1,0)</f>
        <v>1</v>
      </c>
    </row>
    <row r="293" spans="1:14">
      <c r="A293" t="s">
        <v>1935</v>
      </c>
      <c r="B293" t="s">
        <v>3487</v>
      </c>
      <c r="C293">
        <v>3</v>
      </c>
      <c r="D293" s="18">
        <v>43543.38</v>
      </c>
      <c r="E293" s="18">
        <f>_xlfn.XLOOKUP(Order_Items_Raw!B3400,Products_Raw!A:A,Products_Raw!D:D)</f>
        <v>9316.44</v>
      </c>
      <c r="F293" s="18">
        <f t="shared" si="4"/>
        <v>15594.06</v>
      </c>
      <c r="G293" s="18" t="str">
        <f>PROPER(TRIM(CLEAN(_xlfn.XLOOKUP(Order_Items_Raw!A3400,Orders_Raw!A:A,Orders_Raw!E:E))))</f>
        <v>Mobile App</v>
      </c>
      <c r="H293" s="18" t="str">
        <f>_xlfn.XLOOKUP(B293,Products_Raw!A:A,Products_Raw!C:C)</f>
        <v>Sports</v>
      </c>
      <c r="I293" t="str">
        <f>_xlfn.XLOOKUP(_xlfn.XLOOKUP(A293,Orders_Raw!A:A,Orders_Raw!B:B),Customers_Raw!A:A,Customers_Raw!E:E)</f>
        <v>Consumer</v>
      </c>
      <c r="J293" s="19">
        <f>_xlfn.XLOOKUP(Order_Items_Raw!A3400,Orders_Raw!A:A,Orders_Raw!C:C)</f>
        <v>45938</v>
      </c>
      <c r="K293" t="s">
        <v>3481</v>
      </c>
      <c r="L293" s="19" t="str">
        <f>_xlfn.XLOOKUP(A293,Orders_Raw!A:A,Orders_Raw!D:D)</f>
        <v>Shipped</v>
      </c>
      <c r="M293" s="19" t="str">
        <f>_xlfn.XLOOKUP(_xlfn.XLOOKUP(A293,Orders_Raw!A:A,Orders_Raw!B:B),Customers_Raw!A:A,Customers_Raw!E:E)</f>
        <v>Consumer</v>
      </c>
      <c r="N293">
        <f>IF(COUNTIF($A$2:A293,A293)=1,1,0)</f>
        <v>1</v>
      </c>
    </row>
    <row r="294" spans="1:14">
      <c r="A294" t="s">
        <v>2628</v>
      </c>
      <c r="B294" t="s">
        <v>3487</v>
      </c>
      <c r="C294">
        <v>1</v>
      </c>
      <c r="D294" s="18">
        <v>14044.87</v>
      </c>
      <c r="E294" s="18">
        <f>_xlfn.XLOOKUP(Order_Items_Raw!B3421,Products_Raw!A:A,Products_Raw!D:D)</f>
        <v>4370.8</v>
      </c>
      <c r="F294" s="18">
        <f t="shared" si="4"/>
        <v>9674.07</v>
      </c>
      <c r="G294" s="18" t="str">
        <f>PROPER(TRIM(CLEAN(_xlfn.XLOOKUP(Order_Items_Raw!A3421,Orders_Raw!A:A,Orders_Raw!E:E))))</f>
        <v>Website</v>
      </c>
      <c r="H294" s="18" t="str">
        <f>_xlfn.XLOOKUP(B294,Products_Raw!A:A,Products_Raw!C:C)</f>
        <v>Sports</v>
      </c>
      <c r="I294" t="str">
        <f>_xlfn.XLOOKUP(_xlfn.XLOOKUP(A294,Orders_Raw!A:A,Orders_Raw!B:B),Customers_Raw!A:A,Customers_Raw!E:E)</f>
        <v>Consumer</v>
      </c>
      <c r="J294" s="19">
        <f>_xlfn.XLOOKUP(Order_Items_Raw!A3421,Orders_Raw!A:A,Orders_Raw!C:C)</f>
        <v>45949</v>
      </c>
      <c r="K294" t="s">
        <v>3481</v>
      </c>
      <c r="L294" s="19" t="str">
        <f>_xlfn.XLOOKUP(A294,Orders_Raw!A:A,Orders_Raw!D:D)</f>
        <v>Delivered</v>
      </c>
      <c r="M294" s="19" t="str">
        <f>_xlfn.XLOOKUP(_xlfn.XLOOKUP(A294,Orders_Raw!A:A,Orders_Raw!B:B),Customers_Raw!A:A,Customers_Raw!E:E)</f>
        <v>Consumer</v>
      </c>
      <c r="N294">
        <f>IF(COUNTIF($A$2:A294,A294)=1,1,0)</f>
        <v>1</v>
      </c>
    </row>
    <row r="295" spans="1:14">
      <c r="A295" t="s">
        <v>2694</v>
      </c>
      <c r="B295" t="s">
        <v>3487</v>
      </c>
      <c r="C295">
        <v>1</v>
      </c>
      <c r="D295" s="18">
        <v>14414.93</v>
      </c>
      <c r="E295" s="18">
        <f>_xlfn.XLOOKUP(Order_Items_Raw!B3424,Products_Raw!A:A,Products_Raw!D:D)</f>
        <v>4370.8</v>
      </c>
      <c r="F295" s="18">
        <f t="shared" si="4"/>
        <v>10044.13</v>
      </c>
      <c r="G295" s="18" t="str">
        <f>PROPER(TRIM(CLEAN(_xlfn.XLOOKUP(Order_Items_Raw!A3424,Orders_Raw!A:A,Orders_Raw!E:E))))</f>
        <v>Mobile App</v>
      </c>
      <c r="H295" s="18" t="str">
        <f>_xlfn.XLOOKUP(B295,Products_Raw!A:A,Products_Raw!C:C)</f>
        <v>Sports</v>
      </c>
      <c r="I295" t="str">
        <f>_xlfn.XLOOKUP(_xlfn.XLOOKUP(A295,Orders_Raw!A:A,Orders_Raw!B:B),Customers_Raw!A:A,Customers_Raw!E:E)</f>
        <v>Corporate</v>
      </c>
      <c r="J295" s="19">
        <f>_xlfn.XLOOKUP(Order_Items_Raw!A3424,Orders_Raw!A:A,Orders_Raw!C:C)</f>
        <v>45948</v>
      </c>
      <c r="K295" t="s">
        <v>3481</v>
      </c>
      <c r="L295" s="19" t="str">
        <f>_xlfn.XLOOKUP(A295,Orders_Raw!A:A,Orders_Raw!D:D)</f>
        <v>Delivered</v>
      </c>
      <c r="M295" s="19" t="str">
        <f>_xlfn.XLOOKUP(_xlfn.XLOOKUP(A295,Orders_Raw!A:A,Orders_Raw!B:B),Customers_Raw!A:A,Customers_Raw!E:E)</f>
        <v>Corporate</v>
      </c>
      <c r="N295">
        <f>IF(COUNTIF($A$2:A295,A295)=1,1,0)</f>
        <v>1</v>
      </c>
    </row>
    <row r="296" spans="1:14">
      <c r="A296" t="s">
        <v>2900</v>
      </c>
      <c r="B296" t="s">
        <v>3487</v>
      </c>
      <c r="C296">
        <v>3</v>
      </c>
      <c r="D296" s="18">
        <v>34922.21</v>
      </c>
      <c r="E296" s="18">
        <f>_xlfn.XLOOKUP(Order_Items_Raw!B3428,Products_Raw!A:A,Products_Raw!D:D)</f>
        <v>9947.76</v>
      </c>
      <c r="F296" s="18">
        <f t="shared" si="4"/>
        <v>5078.93</v>
      </c>
      <c r="G296" s="18" t="str">
        <f>PROPER(TRIM(CLEAN(_xlfn.XLOOKUP(Order_Items_Raw!A3428,Orders_Raw!A:A,Orders_Raw!E:E))))</f>
        <v>Website</v>
      </c>
      <c r="H296" s="18" t="str">
        <f>_xlfn.XLOOKUP(B296,Products_Raw!A:A,Products_Raw!C:C)</f>
        <v>Sports</v>
      </c>
      <c r="I296" t="str">
        <f>_xlfn.XLOOKUP(_xlfn.XLOOKUP(A296,Orders_Raw!A:A,Orders_Raw!B:B),Customers_Raw!A:A,Customers_Raw!E:E)</f>
        <v>Consumer</v>
      </c>
      <c r="J296" s="19">
        <f>_xlfn.XLOOKUP(Order_Items_Raw!A3428,Orders_Raw!A:A,Orders_Raw!C:C)</f>
        <v>45946</v>
      </c>
      <c r="K296" t="s">
        <v>3481</v>
      </c>
      <c r="L296" s="19" t="str">
        <f>_xlfn.XLOOKUP(A296,Orders_Raw!A:A,Orders_Raw!D:D)</f>
        <v>Shipped</v>
      </c>
      <c r="M296" s="19" t="str">
        <f>_xlfn.XLOOKUP(_xlfn.XLOOKUP(A296,Orders_Raw!A:A,Orders_Raw!B:B),Customers_Raw!A:A,Customers_Raw!E:E)</f>
        <v>Consumer</v>
      </c>
      <c r="N296">
        <f>IF(COUNTIF($A$2:A296,A296)=1,1,0)</f>
        <v>1</v>
      </c>
    </row>
    <row r="297" spans="1:14">
      <c r="A297" t="s">
        <v>1159</v>
      </c>
      <c r="B297" t="s">
        <v>3488</v>
      </c>
      <c r="C297">
        <v>3</v>
      </c>
      <c r="D297" s="18">
        <v>16789.95</v>
      </c>
      <c r="E297" s="18">
        <f>_xlfn.XLOOKUP(Order_Items_Raw!B3445,Products_Raw!A:A,Products_Raw!D:D)</f>
        <v>6163.24</v>
      </c>
      <c r="F297" s="18">
        <f t="shared" si="4"/>
        <v>-1699.77</v>
      </c>
      <c r="G297" s="18" t="str">
        <f>PROPER(TRIM(CLEAN(_xlfn.XLOOKUP(Order_Items_Raw!A3445,Orders_Raw!A:A,Orders_Raw!E:E))))</f>
        <v>Website</v>
      </c>
      <c r="H297" s="18" t="str">
        <f>_xlfn.XLOOKUP(B297,Products_Raw!A:A,Products_Raw!C:C)</f>
        <v>Sports</v>
      </c>
      <c r="I297" t="str">
        <f>_xlfn.XLOOKUP(_xlfn.XLOOKUP(A297,Orders_Raw!A:A,Orders_Raw!B:B),Customers_Raw!A:A,Customers_Raw!E:E)</f>
        <v>Consumer</v>
      </c>
      <c r="J297" s="19">
        <f>_xlfn.XLOOKUP(Order_Items_Raw!A3445,Orders_Raw!A:A,Orders_Raw!C:C)</f>
        <v>45932</v>
      </c>
      <c r="K297" t="s">
        <v>3481</v>
      </c>
      <c r="L297" s="19" t="str">
        <f>_xlfn.XLOOKUP(A297,Orders_Raw!A:A,Orders_Raw!D:D)</f>
        <v>Shipped</v>
      </c>
      <c r="M297" s="19" t="str">
        <f>_xlfn.XLOOKUP(_xlfn.XLOOKUP(A297,Orders_Raw!A:A,Orders_Raw!B:B),Customers_Raw!A:A,Customers_Raw!E:E)</f>
        <v>Consumer</v>
      </c>
      <c r="N297">
        <f>IF(COUNTIF($A$2:A297,A297)=1,1,0)</f>
        <v>0</v>
      </c>
    </row>
    <row r="298" spans="1:14">
      <c r="A298" t="s">
        <v>1173</v>
      </c>
      <c r="B298" t="s">
        <v>3488</v>
      </c>
      <c r="C298">
        <v>2</v>
      </c>
      <c r="D298" s="18">
        <v>11697.51</v>
      </c>
      <c r="E298" s="18">
        <f>_xlfn.XLOOKUP(Order_Items_Raw!B3446,Products_Raw!A:A,Products_Raw!D:D)</f>
        <v>6163.24</v>
      </c>
      <c r="F298" s="18">
        <f t="shared" si="4"/>
        <v>-628.969999999999</v>
      </c>
      <c r="G298" s="18" t="str">
        <f>PROPER(TRIM(CLEAN(_xlfn.XLOOKUP(Order_Items_Raw!A3446,Orders_Raw!A:A,Orders_Raw!E:E))))</f>
        <v>Mobile App</v>
      </c>
      <c r="H298" s="18" t="str">
        <f>_xlfn.XLOOKUP(B298,Products_Raw!A:A,Products_Raw!C:C)</f>
        <v>Sports</v>
      </c>
      <c r="I298" t="str">
        <f>_xlfn.XLOOKUP(_xlfn.XLOOKUP(A298,Orders_Raw!A:A,Orders_Raw!B:B),Customers_Raw!A:A,Customers_Raw!E:E)</f>
        <v>Consumer</v>
      </c>
      <c r="J298" s="19">
        <f>_xlfn.XLOOKUP(Order_Items_Raw!A3446,Orders_Raw!A:A,Orders_Raw!C:C)</f>
        <v>45931</v>
      </c>
      <c r="K298" t="s">
        <v>3481</v>
      </c>
      <c r="L298" s="19" t="str">
        <f>_xlfn.XLOOKUP(A298,Orders_Raw!A:A,Orders_Raw!D:D)</f>
        <v>Delivered</v>
      </c>
      <c r="M298" s="19" t="str">
        <f>_xlfn.XLOOKUP(_xlfn.XLOOKUP(A298,Orders_Raw!A:A,Orders_Raw!B:B),Customers_Raw!A:A,Customers_Raw!E:E)</f>
        <v>Consumer</v>
      </c>
      <c r="N298">
        <f>IF(COUNTIF($A$2:A298,A298)=1,1,0)</f>
        <v>1</v>
      </c>
    </row>
    <row r="299" spans="1:14">
      <c r="A299" t="s">
        <v>2655</v>
      </c>
      <c r="B299" t="s">
        <v>3488</v>
      </c>
      <c r="C299">
        <v>4</v>
      </c>
      <c r="D299" s="18">
        <v>27497.54</v>
      </c>
      <c r="E299" s="18">
        <f>_xlfn.XLOOKUP(Order_Items_Raw!B3480,Products_Raw!A:A,Products_Raw!D:D)</f>
        <v>7144.88</v>
      </c>
      <c r="F299" s="18">
        <f t="shared" si="4"/>
        <v>-1081.98</v>
      </c>
      <c r="G299" s="18" t="str">
        <f>PROPER(TRIM(CLEAN(_xlfn.XLOOKUP(Order_Items_Raw!A3480,Orders_Raw!A:A,Orders_Raw!E:E))))</f>
        <v>Mobile App</v>
      </c>
      <c r="H299" s="18" t="str">
        <f>_xlfn.XLOOKUP(B299,Products_Raw!A:A,Products_Raw!C:C)</f>
        <v>Sports</v>
      </c>
      <c r="I299" t="str">
        <f>_xlfn.XLOOKUP(_xlfn.XLOOKUP(A299,Orders_Raw!A:A,Orders_Raw!B:B),Customers_Raw!A:A,Customers_Raw!E:E)</f>
        <v>Small Business</v>
      </c>
      <c r="J299" s="19">
        <f>_xlfn.XLOOKUP(Order_Items_Raw!A3480,Orders_Raw!A:A,Orders_Raw!C:C)</f>
        <v>45927</v>
      </c>
      <c r="K299" t="s">
        <v>3489</v>
      </c>
      <c r="L299" s="19" t="str">
        <f>_xlfn.XLOOKUP(A299,Orders_Raw!A:A,Orders_Raw!D:D)</f>
        <v>Delivered</v>
      </c>
      <c r="M299" s="19" t="str">
        <f>_xlfn.XLOOKUP(_xlfn.XLOOKUP(A299,Orders_Raw!A:A,Orders_Raw!B:B),Customers_Raw!A:A,Customers_Raw!E:E)</f>
        <v>Small Business</v>
      </c>
      <c r="N299">
        <f>IF(COUNTIF($A$2:A299,A299)=1,1,0)</f>
        <v>0</v>
      </c>
    </row>
    <row r="300" spans="1:14">
      <c r="A300" t="s">
        <v>1159</v>
      </c>
      <c r="B300" t="s">
        <v>3490</v>
      </c>
      <c r="C300">
        <v>3</v>
      </c>
      <c r="D300" s="18">
        <v>39442.1</v>
      </c>
      <c r="E300" s="18">
        <f>_xlfn.XLOOKUP(Order_Items_Raw!B3493,Products_Raw!A:A,Products_Raw!D:D)</f>
        <v>7014.31</v>
      </c>
      <c r="F300" s="18">
        <f t="shared" si="4"/>
        <v>18399.17</v>
      </c>
      <c r="G300" s="18" t="str">
        <f>PROPER(TRIM(CLEAN(_xlfn.XLOOKUP(Order_Items_Raw!A3493,Orders_Raw!A:A,Orders_Raw!E:E))))</f>
        <v>Mobile App</v>
      </c>
      <c r="H300" s="18" t="str">
        <f>_xlfn.XLOOKUP(B300,Products_Raw!A:A,Products_Raw!C:C)</f>
        <v>Fashion</v>
      </c>
      <c r="I300" t="str">
        <f>_xlfn.XLOOKUP(_xlfn.XLOOKUP(A300,Orders_Raw!A:A,Orders_Raw!B:B),Customers_Raw!A:A,Customers_Raw!E:E)</f>
        <v>Consumer</v>
      </c>
      <c r="J300" s="19">
        <f>_xlfn.XLOOKUP(Order_Items_Raw!A3493,Orders_Raw!A:A,Orders_Raw!C:C)</f>
        <v>45913</v>
      </c>
      <c r="K300" t="s">
        <v>3489</v>
      </c>
      <c r="L300" s="19" t="str">
        <f>_xlfn.XLOOKUP(A300,Orders_Raw!A:A,Orders_Raw!D:D)</f>
        <v>Shipped</v>
      </c>
      <c r="M300" s="19" t="str">
        <f>_xlfn.XLOOKUP(_xlfn.XLOOKUP(A300,Orders_Raw!A:A,Orders_Raw!B:B),Customers_Raw!A:A,Customers_Raw!E:E)</f>
        <v>Consumer</v>
      </c>
      <c r="N300">
        <f>IF(COUNTIF($A$2:A300,A300)=1,1,0)</f>
        <v>0</v>
      </c>
    </row>
    <row r="301" spans="1:14">
      <c r="A301" t="s">
        <v>1314</v>
      </c>
      <c r="B301" t="s">
        <v>3490</v>
      </c>
      <c r="C301">
        <v>2</v>
      </c>
      <c r="D301" s="18">
        <v>23117.46</v>
      </c>
      <c r="E301" s="18">
        <f>_xlfn.XLOOKUP(Order_Items_Raw!B3498,Products_Raw!A:A,Products_Raw!D:D)</f>
        <v>9148.31</v>
      </c>
      <c r="F301" s="18">
        <f t="shared" si="4"/>
        <v>4820.84</v>
      </c>
      <c r="G301" s="18" t="str">
        <f>PROPER(TRIM(CLEAN(_xlfn.XLOOKUP(Order_Items_Raw!A3498,Orders_Raw!A:A,Orders_Raw!E:E))))</f>
        <v>Mobile App</v>
      </c>
      <c r="H301" s="18" t="str">
        <f>_xlfn.XLOOKUP(B301,Products_Raw!A:A,Products_Raw!C:C)</f>
        <v>Fashion</v>
      </c>
      <c r="I301" t="str">
        <f>_xlfn.XLOOKUP(_xlfn.XLOOKUP(A301,Orders_Raw!A:A,Orders_Raw!B:B),Customers_Raw!A:A,Customers_Raw!E:E)</f>
        <v>Small Business</v>
      </c>
      <c r="J301" s="19">
        <f>_xlfn.XLOOKUP(Order_Items_Raw!A3498,Orders_Raw!A:A,Orders_Raw!C:C)</f>
        <v>45922</v>
      </c>
      <c r="K301" t="s">
        <v>3489</v>
      </c>
      <c r="L301" s="19" t="str">
        <f>_xlfn.XLOOKUP(A301,Orders_Raw!A:A,Orders_Raw!D:D)</f>
        <v>Delivered</v>
      </c>
      <c r="M301" s="19" t="str">
        <f>_xlfn.XLOOKUP(_xlfn.XLOOKUP(A301,Orders_Raw!A:A,Orders_Raw!B:B),Customers_Raw!A:A,Customers_Raw!E:E)</f>
        <v>Small Business</v>
      </c>
      <c r="N301">
        <f>IF(COUNTIF($A$2:A301,A301)=1,1,0)</f>
        <v>0</v>
      </c>
    </row>
    <row r="302" spans="1:14">
      <c r="A302" t="s">
        <v>1716</v>
      </c>
      <c r="B302" t="s">
        <v>3490</v>
      </c>
      <c r="C302">
        <v>3</v>
      </c>
      <c r="D302" s="18">
        <v>42730.22</v>
      </c>
      <c r="E302" s="18">
        <f>_xlfn.XLOOKUP(Order_Items_Raw!B3503,Products_Raw!A:A,Products_Raw!D:D)</f>
        <v>1321.65</v>
      </c>
      <c r="F302" s="18">
        <f t="shared" si="4"/>
        <v>38765.27</v>
      </c>
      <c r="G302" s="18" t="str">
        <f>PROPER(TRIM(CLEAN(_xlfn.XLOOKUP(Order_Items_Raw!A3503,Orders_Raw!A:A,Orders_Raw!E:E))))</f>
        <v>Mobile App</v>
      </c>
      <c r="H302" s="18" t="str">
        <f>_xlfn.XLOOKUP(B302,Products_Raw!A:A,Products_Raw!C:C)</f>
        <v>Fashion</v>
      </c>
      <c r="I302" t="str">
        <f>_xlfn.XLOOKUP(_xlfn.XLOOKUP(A302,Orders_Raw!A:A,Orders_Raw!B:B),Customers_Raw!A:A,Customers_Raw!E:E)</f>
        <v>Consumer</v>
      </c>
      <c r="J302" s="19">
        <f>_xlfn.XLOOKUP(Order_Items_Raw!A3503,Orders_Raw!A:A,Orders_Raw!C:C)</f>
        <v>45901</v>
      </c>
      <c r="K302" t="s">
        <v>3489</v>
      </c>
      <c r="L302" s="19" t="str">
        <f>_xlfn.XLOOKUP(A302,Orders_Raw!A:A,Orders_Raw!D:D)</f>
        <v>Delivered</v>
      </c>
      <c r="M302" s="19" t="str">
        <f>_xlfn.XLOOKUP(_xlfn.XLOOKUP(A302,Orders_Raw!A:A,Orders_Raw!B:B),Customers_Raw!A:A,Customers_Raw!E:E)</f>
        <v>Consumer</v>
      </c>
      <c r="N302">
        <f>IF(COUNTIF($A$2:A302,A302)=1,1,0)</f>
        <v>0</v>
      </c>
    </row>
    <row r="303" spans="1:14">
      <c r="A303" t="s">
        <v>2444</v>
      </c>
      <c r="B303" t="s">
        <v>3490</v>
      </c>
      <c r="C303">
        <v>3</v>
      </c>
      <c r="D303" s="18">
        <v>45455.4</v>
      </c>
      <c r="E303" s="18">
        <f>_xlfn.XLOOKUP(Order_Items_Raw!B3512,Products_Raw!A:A,Products_Raw!D:D)</f>
        <v>295.87</v>
      </c>
      <c r="F303" s="18">
        <f t="shared" si="4"/>
        <v>44567.79</v>
      </c>
      <c r="G303" s="18" t="str">
        <f>PROPER(TRIM(CLEAN(_xlfn.XLOOKUP(Order_Items_Raw!A3512,Orders_Raw!A:A,Orders_Raw!E:E))))</f>
        <v>Mobile App</v>
      </c>
      <c r="H303" s="18" t="str">
        <f>_xlfn.XLOOKUP(B303,Products_Raw!A:A,Products_Raw!C:C)</f>
        <v>Fashion</v>
      </c>
      <c r="I303" t="str">
        <f>_xlfn.XLOOKUP(_xlfn.XLOOKUP(A303,Orders_Raw!A:A,Orders_Raw!B:B),Customers_Raw!A:A,Customers_Raw!E:E)</f>
        <v>Small Business</v>
      </c>
      <c r="J303" s="19">
        <f>_xlfn.XLOOKUP(Order_Items_Raw!A3512,Orders_Raw!A:A,Orders_Raw!C:C)</f>
        <v>45928</v>
      </c>
      <c r="K303" t="s">
        <v>3489</v>
      </c>
      <c r="L303" s="19" t="str">
        <f>_xlfn.XLOOKUP(A303,Orders_Raw!A:A,Orders_Raw!D:D)</f>
        <v>Delivered</v>
      </c>
      <c r="M303" s="19" t="str">
        <f>_xlfn.XLOOKUP(_xlfn.XLOOKUP(A303,Orders_Raw!A:A,Orders_Raw!B:B),Customers_Raw!A:A,Customers_Raw!E:E)</f>
        <v>Small Business</v>
      </c>
      <c r="N303">
        <f>IF(COUNTIF($A$2:A303,A303)=1,1,0)</f>
        <v>0</v>
      </c>
    </row>
    <row r="304" spans="1:14">
      <c r="A304" t="s">
        <v>2544</v>
      </c>
      <c r="B304" t="s">
        <v>3490</v>
      </c>
      <c r="C304">
        <v>1</v>
      </c>
      <c r="D304" s="18">
        <v>11821.2</v>
      </c>
      <c r="E304" s="18">
        <f>_xlfn.XLOOKUP(Order_Items_Raw!B3514,Products_Raw!A:A,Products_Raw!D:D)</f>
        <v>4535.12</v>
      </c>
      <c r="F304" s="18">
        <f t="shared" si="4"/>
        <v>7286.08</v>
      </c>
      <c r="G304" s="18" t="str">
        <f>PROPER(TRIM(CLEAN(_xlfn.XLOOKUP(Order_Items_Raw!A3514,Orders_Raw!A:A,Orders_Raw!E:E))))</f>
        <v>Website</v>
      </c>
      <c r="H304" s="18" t="str">
        <f>_xlfn.XLOOKUP(B304,Products_Raw!A:A,Products_Raw!C:C)</f>
        <v>Fashion</v>
      </c>
      <c r="I304" t="str">
        <f>_xlfn.XLOOKUP(_xlfn.XLOOKUP(A304,Orders_Raw!A:A,Orders_Raw!B:B),Customers_Raw!A:A,Customers_Raw!E:E)</f>
        <v>Consumer</v>
      </c>
      <c r="J304" s="19">
        <f>_xlfn.XLOOKUP(Order_Items_Raw!A3514,Orders_Raw!A:A,Orders_Raw!C:C)</f>
        <v>45927</v>
      </c>
      <c r="K304" t="s">
        <v>3489</v>
      </c>
      <c r="L304" s="19" t="str">
        <f>_xlfn.XLOOKUP(A304,Orders_Raw!A:A,Orders_Raw!D:D)</f>
        <v>Processing</v>
      </c>
      <c r="M304" s="19" t="str">
        <f>_xlfn.XLOOKUP(_xlfn.XLOOKUP(A304,Orders_Raw!A:A,Orders_Raw!B:B),Customers_Raw!A:A,Customers_Raw!E:E)</f>
        <v>Consumer</v>
      </c>
      <c r="N304">
        <f>IF(COUNTIF($A$2:A304,A304)=1,1,0)</f>
        <v>0</v>
      </c>
    </row>
    <row r="305" spans="1:14">
      <c r="A305" t="s">
        <v>2577</v>
      </c>
      <c r="B305" t="s">
        <v>3490</v>
      </c>
      <c r="C305">
        <v>4</v>
      </c>
      <c r="D305" s="18">
        <v>60411.97</v>
      </c>
      <c r="E305" s="18">
        <f>_xlfn.XLOOKUP(Order_Items_Raw!B3515,Products_Raw!A:A,Products_Raw!D:D)</f>
        <v>4535.12</v>
      </c>
      <c r="F305" s="18">
        <f t="shared" si="4"/>
        <v>42271.49</v>
      </c>
      <c r="G305" s="18" t="str">
        <f>PROPER(TRIM(CLEAN(_xlfn.XLOOKUP(Order_Items_Raw!A3515,Orders_Raw!A:A,Orders_Raw!E:E))))</f>
        <v>Website</v>
      </c>
      <c r="H305" s="18" t="str">
        <f>_xlfn.XLOOKUP(B305,Products_Raw!A:A,Products_Raw!C:C)</f>
        <v>Fashion</v>
      </c>
      <c r="I305" t="str">
        <f>_xlfn.XLOOKUP(_xlfn.XLOOKUP(A305,Orders_Raw!A:A,Orders_Raw!B:B),Customers_Raw!A:A,Customers_Raw!E:E)</f>
        <v>Consumer</v>
      </c>
      <c r="J305" s="19">
        <f>_xlfn.XLOOKUP(Order_Items_Raw!A3515,Orders_Raw!A:A,Orders_Raw!C:C)</f>
        <v>45925</v>
      </c>
      <c r="K305" t="s">
        <v>3489</v>
      </c>
      <c r="L305" s="19" t="str">
        <f>_xlfn.XLOOKUP(A305,Orders_Raw!A:A,Orders_Raw!D:D)</f>
        <v>Delivered</v>
      </c>
      <c r="M305" s="19" t="str">
        <f>_xlfn.XLOOKUP(_xlfn.XLOOKUP(A305,Orders_Raw!A:A,Orders_Raw!B:B),Customers_Raw!A:A,Customers_Raw!E:E)</f>
        <v>Consumer</v>
      </c>
      <c r="N305">
        <f>IF(COUNTIF($A$2:A305,A305)=1,1,0)</f>
        <v>1</v>
      </c>
    </row>
    <row r="306" spans="1:14">
      <c r="A306" t="s">
        <v>2608</v>
      </c>
      <c r="B306" t="s">
        <v>3490</v>
      </c>
      <c r="C306">
        <v>1</v>
      </c>
      <c r="D306" s="18">
        <v>15658.18</v>
      </c>
      <c r="E306" s="18">
        <f>_xlfn.XLOOKUP(Order_Items_Raw!B3517,Products_Raw!A:A,Products_Raw!D:D)</f>
        <v>474.93</v>
      </c>
      <c r="F306" s="18">
        <f t="shared" si="4"/>
        <v>15183.25</v>
      </c>
      <c r="G306" s="18" t="str">
        <f>PROPER(TRIM(CLEAN(_xlfn.XLOOKUP(Order_Items_Raw!A3517,Orders_Raw!A:A,Orders_Raw!E:E))))</f>
        <v>Website</v>
      </c>
      <c r="H306" s="18" t="str">
        <f>_xlfn.XLOOKUP(B306,Products_Raw!A:A,Products_Raw!C:C)</f>
        <v>Fashion</v>
      </c>
      <c r="I306" t="str">
        <f>_xlfn.XLOOKUP(_xlfn.XLOOKUP(A306,Orders_Raw!A:A,Orders_Raw!B:B),Customers_Raw!A:A,Customers_Raw!E:E)</f>
        <v>Consumer</v>
      </c>
      <c r="J306" s="19">
        <f>_xlfn.XLOOKUP(Order_Items_Raw!A3517,Orders_Raw!A:A,Orders_Raw!C:C)</f>
        <v>45912</v>
      </c>
      <c r="K306" t="s">
        <v>3489</v>
      </c>
      <c r="L306" s="19" t="str">
        <f>_xlfn.XLOOKUP(A306,Orders_Raw!A:A,Orders_Raw!D:D)</f>
        <v>Delivered</v>
      </c>
      <c r="M306" s="19" t="str">
        <f>_xlfn.XLOOKUP(_xlfn.XLOOKUP(A306,Orders_Raw!A:A,Orders_Raw!B:B),Customers_Raw!A:A,Customers_Raw!E:E)</f>
        <v>Consumer</v>
      </c>
      <c r="N306">
        <f>IF(COUNTIF($A$2:A306,A306)=1,1,0)</f>
        <v>0</v>
      </c>
    </row>
    <row r="307" spans="1:14">
      <c r="A307" t="s">
        <v>2687</v>
      </c>
      <c r="B307" t="s">
        <v>3490</v>
      </c>
      <c r="C307">
        <v>1</v>
      </c>
      <c r="D307" s="18">
        <v>15226.79</v>
      </c>
      <c r="E307" s="18">
        <f>_xlfn.XLOOKUP(Order_Items_Raw!B3518,Products_Raw!A:A,Products_Raw!D:D)</f>
        <v>474.93</v>
      </c>
      <c r="F307" s="18">
        <f t="shared" si="4"/>
        <v>14751.86</v>
      </c>
      <c r="G307" s="18" t="str">
        <f>PROPER(TRIM(CLEAN(_xlfn.XLOOKUP(Order_Items_Raw!A3518,Orders_Raw!A:A,Orders_Raw!E:E))))</f>
        <v>Marketplace</v>
      </c>
      <c r="H307" s="18" t="str">
        <f>_xlfn.XLOOKUP(B307,Products_Raw!A:A,Products_Raw!C:C)</f>
        <v>Fashion</v>
      </c>
      <c r="I307" t="str">
        <f>_xlfn.XLOOKUP(_xlfn.XLOOKUP(A307,Orders_Raw!A:A,Orders_Raw!B:B),Customers_Raw!A:A,Customers_Raw!E:E)</f>
        <v>Consumer</v>
      </c>
      <c r="J307" s="19">
        <f>_xlfn.XLOOKUP(Order_Items_Raw!A3518,Orders_Raw!A:A,Orders_Raw!C:C)</f>
        <v>45908</v>
      </c>
      <c r="K307" t="s">
        <v>3489</v>
      </c>
      <c r="L307" s="19" t="str">
        <f>_xlfn.XLOOKUP(A307,Orders_Raw!A:A,Orders_Raw!D:D)</f>
        <v>Delivered</v>
      </c>
      <c r="M307" s="19" t="str">
        <f>_xlfn.XLOOKUP(_xlfn.XLOOKUP(A307,Orders_Raw!A:A,Orders_Raw!B:B),Customers_Raw!A:A,Customers_Raw!E:E)</f>
        <v>Consumer</v>
      </c>
      <c r="N307">
        <f>IF(COUNTIF($A$2:A307,A307)=1,1,0)</f>
        <v>0</v>
      </c>
    </row>
    <row r="308" spans="1:14">
      <c r="A308" t="s">
        <v>2731</v>
      </c>
      <c r="B308" t="s">
        <v>3490</v>
      </c>
      <c r="C308">
        <v>1</v>
      </c>
      <c r="D308" s="18">
        <v>15941.96</v>
      </c>
      <c r="E308" s="18">
        <f>_xlfn.XLOOKUP(Order_Items_Raw!B3520,Products_Raw!A:A,Products_Raw!D:D)</f>
        <v>474.93</v>
      </c>
      <c r="F308" s="18">
        <f t="shared" si="4"/>
        <v>15467.03</v>
      </c>
      <c r="G308" s="18" t="str">
        <f>PROPER(TRIM(CLEAN(_xlfn.XLOOKUP(Order_Items_Raw!A3520,Orders_Raw!A:A,Orders_Raw!E:E))))</f>
        <v>Mobile App</v>
      </c>
      <c r="H308" s="18" t="str">
        <f>_xlfn.XLOOKUP(B308,Products_Raw!A:A,Products_Raw!C:C)</f>
        <v>Fashion</v>
      </c>
      <c r="I308" t="str">
        <f>_xlfn.XLOOKUP(_xlfn.XLOOKUP(A308,Orders_Raw!A:A,Orders_Raw!B:B),Customers_Raw!A:A,Customers_Raw!E:E)</f>
        <v>Consumer</v>
      </c>
      <c r="J308" s="19">
        <f>_xlfn.XLOOKUP(Order_Items_Raw!A3520,Orders_Raw!A:A,Orders_Raw!C:C)</f>
        <v>45921</v>
      </c>
      <c r="K308" t="s">
        <v>3489</v>
      </c>
      <c r="L308" s="19" t="str">
        <f>_xlfn.XLOOKUP(A308,Orders_Raw!A:A,Orders_Raw!D:D)</f>
        <v>Delivered</v>
      </c>
      <c r="M308" s="19" t="str">
        <f>_xlfn.XLOOKUP(_xlfn.XLOOKUP(A308,Orders_Raw!A:A,Orders_Raw!B:B),Customers_Raw!A:A,Customers_Raw!E:E)</f>
        <v>Consumer</v>
      </c>
      <c r="N308">
        <f>IF(COUNTIF($A$2:A308,A308)=1,1,0)</f>
        <v>0</v>
      </c>
    </row>
    <row r="309" spans="1:14">
      <c r="A309" t="s">
        <v>1803</v>
      </c>
      <c r="B309" t="s">
        <v>3491</v>
      </c>
      <c r="C309">
        <v>3</v>
      </c>
      <c r="D309" s="18">
        <v>30976.5</v>
      </c>
      <c r="E309" s="18">
        <f>_xlfn.XLOOKUP(Order_Items_Raw!B3545,Products_Raw!A:A,Products_Raw!D:D)</f>
        <v>680.62</v>
      </c>
      <c r="F309" s="18">
        <f t="shared" si="4"/>
        <v>28934.64</v>
      </c>
      <c r="G309" s="18" t="str">
        <f>PROPER(TRIM(CLEAN(_xlfn.XLOOKUP(Order_Items_Raw!A3545,Orders_Raw!A:A,Orders_Raw!E:E))))</f>
        <v>Mobile App</v>
      </c>
      <c r="H309" s="18" t="str">
        <f>_xlfn.XLOOKUP(B309,Products_Raw!A:A,Products_Raw!C:C)</f>
        <v>Electronics</v>
      </c>
      <c r="I309" t="str">
        <f>_xlfn.XLOOKUP(_xlfn.XLOOKUP(A309,Orders_Raw!A:A,Orders_Raw!B:B),Customers_Raw!A:A,Customers_Raw!E:E)</f>
        <v>Small Business</v>
      </c>
      <c r="J309" s="19">
        <f>_xlfn.XLOOKUP(Order_Items_Raw!A3545,Orders_Raw!A:A,Orders_Raw!C:C)</f>
        <v>45918</v>
      </c>
      <c r="K309" t="s">
        <v>3489</v>
      </c>
      <c r="L309" s="19" t="str">
        <f>_xlfn.XLOOKUP(A309,Orders_Raw!A:A,Orders_Raw!D:D)</f>
        <v>Delivered</v>
      </c>
      <c r="M309" s="19" t="str">
        <f>_xlfn.XLOOKUP(_xlfn.XLOOKUP(A309,Orders_Raw!A:A,Orders_Raw!B:B),Customers_Raw!A:A,Customers_Raw!E:E)</f>
        <v>Small Business</v>
      </c>
      <c r="N309">
        <f>IF(COUNTIF($A$2:A309,A309)=1,1,0)</f>
        <v>0</v>
      </c>
    </row>
    <row r="310" spans="1:14">
      <c r="A310" t="s">
        <v>1918</v>
      </c>
      <c r="B310" t="s">
        <v>3491</v>
      </c>
      <c r="C310">
        <v>1</v>
      </c>
      <c r="D310" s="18">
        <v>10653.69</v>
      </c>
      <c r="E310" s="18">
        <f>_xlfn.XLOOKUP(Order_Items_Raw!B3548,Products_Raw!A:A,Products_Raw!D:D)</f>
        <v>680.62</v>
      </c>
      <c r="F310" s="18">
        <f t="shared" si="4"/>
        <v>9973.07</v>
      </c>
      <c r="G310" s="18" t="str">
        <f>PROPER(TRIM(CLEAN(_xlfn.XLOOKUP(Order_Items_Raw!A3548,Orders_Raw!A:A,Orders_Raw!E:E))))</f>
        <v>Marketplace</v>
      </c>
      <c r="H310" s="18" t="str">
        <f>_xlfn.XLOOKUP(B310,Products_Raw!A:A,Products_Raw!C:C)</f>
        <v>Electronics</v>
      </c>
      <c r="I310" t="str">
        <f>_xlfn.XLOOKUP(_xlfn.XLOOKUP(A310,Orders_Raw!A:A,Orders_Raw!B:B),Customers_Raw!A:A,Customers_Raw!E:E)</f>
        <v>Corporate</v>
      </c>
      <c r="J310" s="19">
        <f>_xlfn.XLOOKUP(Order_Items_Raw!A3548,Orders_Raw!A:A,Orders_Raw!C:C)</f>
        <v>45912</v>
      </c>
      <c r="K310" t="s">
        <v>3489</v>
      </c>
      <c r="L310" s="19" t="str">
        <f>_xlfn.XLOOKUP(A310,Orders_Raw!A:A,Orders_Raw!D:D)</f>
        <v>Delivered</v>
      </c>
      <c r="M310" s="19" t="str">
        <f>_xlfn.XLOOKUP(_xlfn.XLOOKUP(A310,Orders_Raw!A:A,Orders_Raw!B:B),Customers_Raw!A:A,Customers_Raw!E:E)</f>
        <v>Corporate</v>
      </c>
      <c r="N310">
        <f>IF(COUNTIF($A$2:A310,A310)=1,1,0)</f>
        <v>0</v>
      </c>
    </row>
    <row r="311" spans="1:14">
      <c r="A311" t="s">
        <v>2731</v>
      </c>
      <c r="B311" t="s">
        <v>3491</v>
      </c>
      <c r="C311">
        <v>4</v>
      </c>
      <c r="D311" s="18">
        <v>51645.21</v>
      </c>
      <c r="E311" s="18">
        <f>_xlfn.XLOOKUP(Order_Items_Raw!B3560,Products_Raw!A:A,Products_Raw!D:D)</f>
        <v>6279.29</v>
      </c>
      <c r="F311" s="18">
        <f t="shared" si="4"/>
        <v>26528.05</v>
      </c>
      <c r="G311" s="18" t="str">
        <f>PROPER(TRIM(CLEAN(_xlfn.XLOOKUP(Order_Items_Raw!A3560,Orders_Raw!A:A,Orders_Raw!E:E))))</f>
        <v>Marketplace</v>
      </c>
      <c r="H311" s="18" t="str">
        <f>_xlfn.XLOOKUP(B311,Products_Raw!A:A,Products_Raw!C:C)</f>
        <v>Electronics</v>
      </c>
      <c r="I311" t="str">
        <f>_xlfn.XLOOKUP(_xlfn.XLOOKUP(A311,Orders_Raw!A:A,Orders_Raw!B:B),Customers_Raw!A:A,Customers_Raw!E:E)</f>
        <v>Consumer</v>
      </c>
      <c r="J311" s="19">
        <f>_xlfn.XLOOKUP(Order_Items_Raw!A3560,Orders_Raw!A:A,Orders_Raw!C:C)</f>
        <v>45928</v>
      </c>
      <c r="K311" t="s">
        <v>3489</v>
      </c>
      <c r="L311" s="19" t="str">
        <f>_xlfn.XLOOKUP(A311,Orders_Raw!A:A,Orders_Raw!D:D)</f>
        <v>Delivered</v>
      </c>
      <c r="M311" s="19" t="str">
        <f>_xlfn.XLOOKUP(_xlfn.XLOOKUP(A311,Orders_Raw!A:A,Orders_Raw!B:B),Customers_Raw!A:A,Customers_Raw!E:E)</f>
        <v>Consumer</v>
      </c>
      <c r="N311">
        <f>IF(COUNTIF($A$2:A311,A311)=1,1,0)</f>
        <v>0</v>
      </c>
    </row>
    <row r="312" spans="1:14">
      <c r="A312" t="s">
        <v>949</v>
      </c>
      <c r="B312" t="s">
        <v>3492</v>
      </c>
      <c r="C312">
        <v>3</v>
      </c>
      <c r="D312" s="18">
        <v>7878.35</v>
      </c>
      <c r="E312" s="18">
        <f>_xlfn.XLOOKUP(Order_Items_Raw!B3574,Products_Raw!A:A,Products_Raw!D:D)</f>
        <v>4722.61</v>
      </c>
      <c r="F312" s="18">
        <f t="shared" si="4"/>
        <v>-6289.48</v>
      </c>
      <c r="G312" s="18" t="str">
        <f>PROPER(TRIM(CLEAN(_xlfn.XLOOKUP(Order_Items_Raw!A3574,Orders_Raw!A:A,Orders_Raw!E:E))))</f>
        <v>Mobile App</v>
      </c>
      <c r="H312" s="18" t="str">
        <f>_xlfn.XLOOKUP(B312,Products_Raw!A:A,Products_Raw!C:C)</f>
        <v>Electronics</v>
      </c>
      <c r="I312" t="str">
        <f>_xlfn.XLOOKUP(_xlfn.XLOOKUP(A312,Orders_Raw!A:A,Orders_Raw!B:B),Customers_Raw!A:A,Customers_Raw!E:E)</f>
        <v>Consumer</v>
      </c>
      <c r="J312" s="19">
        <f>_xlfn.XLOOKUP(Order_Items_Raw!A3574,Orders_Raw!A:A,Orders_Raw!C:C)</f>
        <v>45908</v>
      </c>
      <c r="K312" t="s">
        <v>3489</v>
      </c>
      <c r="L312" s="19" t="str">
        <f>_xlfn.XLOOKUP(A312,Orders_Raw!A:A,Orders_Raw!D:D)</f>
        <v>Shipped</v>
      </c>
      <c r="M312" s="19" t="str">
        <f>_xlfn.XLOOKUP(_xlfn.XLOOKUP(A312,Orders_Raw!A:A,Orders_Raw!B:B),Customers_Raw!A:A,Customers_Raw!E:E)</f>
        <v>Consumer</v>
      </c>
      <c r="N312">
        <f>IF(COUNTIF($A$2:A312,A312)=1,1,0)</f>
        <v>0</v>
      </c>
    </row>
    <row r="313" spans="1:14">
      <c r="A313" t="s">
        <v>1060</v>
      </c>
      <c r="B313" t="s">
        <v>3492</v>
      </c>
      <c r="C313">
        <v>1</v>
      </c>
      <c r="D313" s="18">
        <v>3645.28</v>
      </c>
      <c r="E313" s="18">
        <f>_xlfn.XLOOKUP(Order_Items_Raw!B3578,Products_Raw!A:A,Products_Raw!D:D)</f>
        <v>4722.61</v>
      </c>
      <c r="F313" s="18">
        <f t="shared" si="4"/>
        <v>-1077.33</v>
      </c>
      <c r="G313" s="18" t="str">
        <f>PROPER(TRIM(CLEAN(_xlfn.XLOOKUP(Order_Items_Raw!A3578,Orders_Raw!A:A,Orders_Raw!E:E))))</f>
        <v>Mobile App</v>
      </c>
      <c r="H313" s="18" t="str">
        <f>_xlfn.XLOOKUP(B313,Products_Raw!A:A,Products_Raw!C:C)</f>
        <v>Electronics</v>
      </c>
      <c r="I313" t="str">
        <f>_xlfn.XLOOKUP(_xlfn.XLOOKUP(A313,Orders_Raw!A:A,Orders_Raw!B:B),Customers_Raw!A:A,Customers_Raw!E:E)</f>
        <v>Consumer</v>
      </c>
      <c r="J313" s="19">
        <f>_xlfn.XLOOKUP(Order_Items_Raw!A3578,Orders_Raw!A:A,Orders_Raw!C:C)</f>
        <v>45930</v>
      </c>
      <c r="K313" t="s">
        <v>3489</v>
      </c>
      <c r="L313" s="19" t="str">
        <f>_xlfn.XLOOKUP(A313,Orders_Raw!A:A,Orders_Raw!D:D)</f>
        <v>Delivered</v>
      </c>
      <c r="M313" s="19" t="str">
        <f>_xlfn.XLOOKUP(_xlfn.XLOOKUP(A313,Orders_Raw!A:A,Orders_Raw!B:B),Customers_Raw!A:A,Customers_Raw!E:E)</f>
        <v>Consumer</v>
      </c>
      <c r="N313">
        <f>IF(COUNTIF($A$2:A313,A313)=1,1,0)</f>
        <v>0</v>
      </c>
    </row>
    <row r="314" spans="1:14">
      <c r="A314" t="s">
        <v>1678</v>
      </c>
      <c r="B314" t="s">
        <v>3492</v>
      </c>
      <c r="C314">
        <v>2</v>
      </c>
      <c r="D314" s="18">
        <v>6099.24</v>
      </c>
      <c r="E314" s="18">
        <f>_xlfn.XLOOKUP(Order_Items_Raw!B3591,Products_Raw!A:A,Products_Raw!D:D)</f>
        <v>10188.6</v>
      </c>
      <c r="F314" s="18">
        <f t="shared" si="4"/>
        <v>-14277.96</v>
      </c>
      <c r="G314" s="18" t="str">
        <f>PROPER(TRIM(CLEAN(_xlfn.XLOOKUP(Order_Items_Raw!A3591,Orders_Raw!A:A,Orders_Raw!E:E))))</f>
        <v>Marketplace</v>
      </c>
      <c r="H314" s="18" t="str">
        <f>_xlfn.XLOOKUP(B314,Products_Raw!A:A,Products_Raw!C:C)</f>
        <v>Electronics</v>
      </c>
      <c r="I314" t="str">
        <f>_xlfn.XLOOKUP(_xlfn.XLOOKUP(A314,Orders_Raw!A:A,Orders_Raw!B:B),Customers_Raw!A:A,Customers_Raw!E:E)</f>
        <v>Consumer</v>
      </c>
      <c r="J314" s="19">
        <f>_xlfn.XLOOKUP(Order_Items_Raw!A3591,Orders_Raw!A:A,Orders_Raw!C:C)</f>
        <v>45930</v>
      </c>
      <c r="K314" t="s">
        <v>3489</v>
      </c>
      <c r="L314" s="19" t="str">
        <f>_xlfn.XLOOKUP(A314,Orders_Raw!A:A,Orders_Raw!D:D)</f>
        <v>Delivered</v>
      </c>
      <c r="M314" s="19" t="str">
        <f>_xlfn.XLOOKUP(_xlfn.XLOOKUP(A314,Orders_Raw!A:A,Orders_Raw!B:B),Customers_Raw!A:A,Customers_Raw!E:E)</f>
        <v>Consumer</v>
      </c>
      <c r="N314">
        <f>IF(COUNTIF($A$2:A314,A314)=1,1,0)</f>
        <v>0</v>
      </c>
    </row>
    <row r="315" spans="1:14">
      <c r="A315" t="s">
        <v>2397</v>
      </c>
      <c r="B315" t="s">
        <v>3492</v>
      </c>
      <c r="C315">
        <v>1</v>
      </c>
      <c r="D315" s="18">
        <v>3682.12</v>
      </c>
      <c r="E315" s="18">
        <f>_xlfn.XLOOKUP(Order_Items_Raw!B3601,Products_Raw!A:A,Products_Raw!D:D)</f>
        <v>6443.36</v>
      </c>
      <c r="F315" s="18">
        <f t="shared" si="4"/>
        <v>-2761.24</v>
      </c>
      <c r="G315" s="18" t="str">
        <f>PROPER(TRIM(CLEAN(_xlfn.XLOOKUP(Order_Items_Raw!A3601,Orders_Raw!A:A,Orders_Raw!E:E))))</f>
        <v>Website</v>
      </c>
      <c r="H315" s="18" t="str">
        <f>_xlfn.XLOOKUP(B315,Products_Raw!A:A,Products_Raw!C:C)</f>
        <v>Electronics</v>
      </c>
      <c r="I315" t="str">
        <f>_xlfn.XLOOKUP(_xlfn.XLOOKUP(A315,Orders_Raw!A:A,Orders_Raw!B:B),Customers_Raw!A:A,Customers_Raw!E:E)</f>
        <v>Consumer</v>
      </c>
      <c r="J315" s="19">
        <f>_xlfn.XLOOKUP(Order_Items_Raw!A3601,Orders_Raw!A:A,Orders_Raw!C:C)</f>
        <v>45912</v>
      </c>
      <c r="K315" t="s">
        <v>3489</v>
      </c>
      <c r="L315" s="19" t="str">
        <f>_xlfn.XLOOKUP(A315,Orders_Raw!A:A,Orders_Raw!D:D)</f>
        <v>Shipped</v>
      </c>
      <c r="M315" s="19" t="str">
        <f>_xlfn.XLOOKUP(_xlfn.XLOOKUP(A315,Orders_Raw!A:A,Orders_Raw!B:B),Customers_Raw!A:A,Customers_Raw!E:E)</f>
        <v>Consumer</v>
      </c>
      <c r="N315">
        <f>IF(COUNTIF($A$2:A315,A315)=1,1,0)</f>
        <v>1</v>
      </c>
    </row>
    <row r="316" spans="1:14">
      <c r="A316" t="s">
        <v>2246</v>
      </c>
      <c r="B316" t="s">
        <v>3493</v>
      </c>
      <c r="C316">
        <v>4</v>
      </c>
      <c r="D316" s="18">
        <v>34498.54</v>
      </c>
      <c r="E316" s="18">
        <f>_xlfn.XLOOKUP(Order_Items_Raw!B3640,Products_Raw!A:A,Products_Raw!D:D)</f>
        <v>6453.17</v>
      </c>
      <c r="F316" s="18">
        <f t="shared" si="4"/>
        <v>8685.86</v>
      </c>
      <c r="G316" s="18" t="str">
        <f>PROPER(TRIM(CLEAN(_xlfn.XLOOKUP(Order_Items_Raw!A3640,Orders_Raw!A:A,Orders_Raw!E:E))))</f>
        <v>Website</v>
      </c>
      <c r="H316" s="18" t="str">
        <f>_xlfn.XLOOKUP(B316,Products_Raw!A:A,Products_Raw!C:C)</f>
        <v>Electronics</v>
      </c>
      <c r="I316" t="str">
        <f>_xlfn.XLOOKUP(_xlfn.XLOOKUP(A316,Orders_Raw!A:A,Orders_Raw!B:B),Customers_Raw!A:A,Customers_Raw!E:E)</f>
        <v>Small Business</v>
      </c>
      <c r="J316" s="19">
        <f>_xlfn.XLOOKUP(Order_Items_Raw!A3640,Orders_Raw!A:A,Orders_Raw!C:C)</f>
        <v>45918</v>
      </c>
      <c r="K316" t="s">
        <v>3489</v>
      </c>
      <c r="L316" s="19" t="str">
        <f>_xlfn.XLOOKUP(A316,Orders_Raw!A:A,Orders_Raw!D:D)</f>
        <v>Delivered</v>
      </c>
      <c r="M316" s="19" t="str">
        <f>_xlfn.XLOOKUP(_xlfn.XLOOKUP(A316,Orders_Raw!A:A,Orders_Raw!B:B),Customers_Raw!A:A,Customers_Raw!E:E)</f>
        <v>Small Business</v>
      </c>
      <c r="N316">
        <f>IF(COUNTIF($A$2:A316,A316)=1,1,0)</f>
        <v>1</v>
      </c>
    </row>
    <row r="317" spans="1:14">
      <c r="A317" t="s">
        <v>2374</v>
      </c>
      <c r="B317" t="s">
        <v>3493</v>
      </c>
      <c r="C317">
        <v>4</v>
      </c>
      <c r="D317" s="18">
        <v>32278.02</v>
      </c>
      <c r="E317" s="18">
        <f>_xlfn.XLOOKUP(Order_Items_Raw!B3641,Products_Raw!A:A,Products_Raw!D:D)</f>
        <v>1326.73</v>
      </c>
      <c r="F317" s="18">
        <f t="shared" si="4"/>
        <v>26971.1</v>
      </c>
      <c r="G317" s="18" t="str">
        <f>PROPER(TRIM(CLEAN(_xlfn.XLOOKUP(Order_Items_Raw!A3641,Orders_Raw!A:A,Orders_Raw!E:E))))</f>
        <v>Website</v>
      </c>
      <c r="H317" s="18" t="str">
        <f>_xlfn.XLOOKUP(B317,Products_Raw!A:A,Products_Raw!C:C)</f>
        <v>Electronics</v>
      </c>
      <c r="I317" t="str">
        <f>_xlfn.XLOOKUP(_xlfn.XLOOKUP(A317,Orders_Raw!A:A,Orders_Raw!B:B),Customers_Raw!A:A,Customers_Raw!E:E)</f>
        <v>Consumer</v>
      </c>
      <c r="J317" s="19">
        <f>_xlfn.XLOOKUP(Order_Items_Raw!A3641,Orders_Raw!A:A,Orders_Raw!C:C)</f>
        <v>45904</v>
      </c>
      <c r="K317" t="s">
        <v>3489</v>
      </c>
      <c r="L317" s="19" t="str">
        <f>_xlfn.XLOOKUP(A317,Orders_Raw!A:A,Orders_Raw!D:D)</f>
        <v>Delivered</v>
      </c>
      <c r="M317" s="19" t="str">
        <f>_xlfn.XLOOKUP(_xlfn.XLOOKUP(A317,Orders_Raw!A:A,Orders_Raw!B:B),Customers_Raw!A:A,Customers_Raw!E:E)</f>
        <v>Consumer</v>
      </c>
      <c r="N317">
        <f>IF(COUNTIF($A$2:A317,A317)=1,1,0)</f>
        <v>1</v>
      </c>
    </row>
    <row r="318" spans="1:14">
      <c r="A318" t="s">
        <v>2446</v>
      </c>
      <c r="B318" t="s">
        <v>3493</v>
      </c>
      <c r="C318">
        <v>1</v>
      </c>
      <c r="D318" s="18">
        <v>8215.56</v>
      </c>
      <c r="E318" s="18">
        <f>_xlfn.XLOOKUP(Order_Items_Raw!B3643,Products_Raw!A:A,Products_Raw!D:D)</f>
        <v>2625.04</v>
      </c>
      <c r="F318" s="18">
        <f t="shared" si="4"/>
        <v>5590.52</v>
      </c>
      <c r="G318" s="18" t="str">
        <f>PROPER(TRIM(CLEAN(_xlfn.XLOOKUP(Order_Items_Raw!A3643,Orders_Raw!A:A,Orders_Raw!E:E))))</f>
        <v>Mobile App</v>
      </c>
      <c r="H318" s="18" t="str">
        <f>_xlfn.XLOOKUP(B318,Products_Raw!A:A,Products_Raw!C:C)</f>
        <v>Electronics</v>
      </c>
      <c r="I318" t="str">
        <f>_xlfn.XLOOKUP(_xlfn.XLOOKUP(A318,Orders_Raw!A:A,Orders_Raw!B:B),Customers_Raw!A:A,Customers_Raw!E:E)</f>
        <v>Corporate</v>
      </c>
      <c r="J318" s="19">
        <f>_xlfn.XLOOKUP(Order_Items_Raw!A3643,Orders_Raw!A:A,Orders_Raw!C:C)</f>
        <v>45912</v>
      </c>
      <c r="K318" t="s">
        <v>3489</v>
      </c>
      <c r="L318" s="19" t="str">
        <f>_xlfn.XLOOKUP(A318,Orders_Raw!A:A,Orders_Raw!D:D)</f>
        <v>Delivered</v>
      </c>
      <c r="M318" s="19" t="str">
        <f>_xlfn.XLOOKUP(_xlfn.XLOOKUP(A318,Orders_Raw!A:A,Orders_Raw!B:B),Customers_Raw!A:A,Customers_Raw!E:E)</f>
        <v>Corporate</v>
      </c>
      <c r="N318">
        <f>IF(COUNTIF($A$2:A318,A318)=1,1,0)</f>
        <v>1</v>
      </c>
    </row>
    <row r="319" spans="1:14">
      <c r="A319" t="s">
        <v>2491</v>
      </c>
      <c r="B319" t="s">
        <v>3493</v>
      </c>
      <c r="C319">
        <v>3</v>
      </c>
      <c r="D319" s="18">
        <v>26511.04</v>
      </c>
      <c r="E319" s="18">
        <f>_xlfn.XLOOKUP(Order_Items_Raw!B3644,Products_Raw!A:A,Products_Raw!D:D)</f>
        <v>11118.8</v>
      </c>
      <c r="F319" s="18">
        <f t="shared" si="4"/>
        <v>-6845.35999999999</v>
      </c>
      <c r="G319" s="18" t="str">
        <f>PROPER(TRIM(CLEAN(_xlfn.XLOOKUP(Order_Items_Raw!A3644,Orders_Raw!A:A,Orders_Raw!E:E))))</f>
        <v>Website</v>
      </c>
      <c r="H319" s="18" t="str">
        <f>_xlfn.XLOOKUP(B319,Products_Raw!A:A,Products_Raw!C:C)</f>
        <v>Electronics</v>
      </c>
      <c r="I319" t="str">
        <f>_xlfn.XLOOKUP(_xlfn.XLOOKUP(A319,Orders_Raw!A:A,Orders_Raw!B:B),Customers_Raw!A:A,Customers_Raw!E:E)</f>
        <v>Consumer</v>
      </c>
      <c r="J319" s="19">
        <f>_xlfn.XLOOKUP(Order_Items_Raw!A3644,Orders_Raw!A:A,Orders_Raw!C:C)</f>
        <v>45930</v>
      </c>
      <c r="K319" t="s">
        <v>3489</v>
      </c>
      <c r="L319" s="19" t="str">
        <f>_xlfn.XLOOKUP(A319,Orders_Raw!A:A,Orders_Raw!D:D)</f>
        <v>Processing</v>
      </c>
      <c r="M319" s="19" t="str">
        <f>_xlfn.XLOOKUP(_xlfn.XLOOKUP(A319,Orders_Raw!A:A,Orders_Raw!B:B),Customers_Raw!A:A,Customers_Raw!E:E)</f>
        <v>Consumer</v>
      </c>
      <c r="N319">
        <f>IF(COUNTIF($A$2:A319,A319)=1,1,0)</f>
        <v>1</v>
      </c>
    </row>
    <row r="320" spans="1:14">
      <c r="A320" t="s">
        <v>2515</v>
      </c>
      <c r="B320" t="s">
        <v>3493</v>
      </c>
      <c r="C320">
        <v>3</v>
      </c>
      <c r="D320" s="18">
        <v>26875.4</v>
      </c>
      <c r="E320" s="18">
        <f>_xlfn.XLOOKUP(Order_Items_Raw!B3645,Products_Raw!A:A,Products_Raw!D:D)</f>
        <v>11118.8</v>
      </c>
      <c r="F320" s="18">
        <f t="shared" si="4"/>
        <v>-6480.99999999999</v>
      </c>
      <c r="G320" s="18" t="str">
        <f>PROPER(TRIM(CLEAN(_xlfn.XLOOKUP(Order_Items_Raw!A3645,Orders_Raw!A:A,Orders_Raw!E:E))))</f>
        <v>Marketplace</v>
      </c>
      <c r="H320" s="18" t="str">
        <f>_xlfn.XLOOKUP(B320,Products_Raw!A:A,Products_Raw!C:C)</f>
        <v>Electronics</v>
      </c>
      <c r="I320" t="str">
        <f>_xlfn.XLOOKUP(_xlfn.XLOOKUP(A320,Orders_Raw!A:A,Orders_Raw!B:B),Customers_Raw!A:A,Customers_Raw!E:E)</f>
        <v>Consumer</v>
      </c>
      <c r="J320" s="19">
        <f>_xlfn.XLOOKUP(Order_Items_Raw!A3645,Orders_Raw!A:A,Orders_Raw!C:C)</f>
        <v>45922</v>
      </c>
      <c r="K320" t="s">
        <v>3489</v>
      </c>
      <c r="L320" s="19" t="str">
        <f>_xlfn.XLOOKUP(A320,Orders_Raw!A:A,Orders_Raw!D:D)</f>
        <v>Cancelled</v>
      </c>
      <c r="M320" s="19" t="str">
        <f>_xlfn.XLOOKUP(_xlfn.XLOOKUP(A320,Orders_Raw!A:A,Orders_Raw!B:B),Customers_Raw!A:A,Customers_Raw!E:E)</f>
        <v>Consumer</v>
      </c>
      <c r="N320">
        <f>IF(COUNTIF($A$2:A320,A320)=1,1,0)</f>
        <v>0</v>
      </c>
    </row>
    <row r="321" spans="1:14">
      <c r="A321" t="s">
        <v>2701</v>
      </c>
      <c r="B321" t="s">
        <v>3493</v>
      </c>
      <c r="C321">
        <v>1</v>
      </c>
      <c r="D321" s="18">
        <v>9320.1</v>
      </c>
      <c r="E321" s="18">
        <f>_xlfn.XLOOKUP(Order_Items_Raw!B3648,Products_Raw!A:A,Products_Raw!D:D)</f>
        <v>5057.68</v>
      </c>
      <c r="F321" s="18">
        <f t="shared" si="4"/>
        <v>4262.42</v>
      </c>
      <c r="G321" s="18" t="str">
        <f>PROPER(TRIM(CLEAN(_xlfn.XLOOKUP(Order_Items_Raw!A3648,Orders_Raw!A:A,Orders_Raw!E:E))))</f>
        <v>Mobile App</v>
      </c>
      <c r="H321" s="18" t="str">
        <f>_xlfn.XLOOKUP(B321,Products_Raw!A:A,Products_Raw!C:C)</f>
        <v>Electronics</v>
      </c>
      <c r="I321" t="str">
        <f>_xlfn.XLOOKUP(_xlfn.XLOOKUP(A321,Orders_Raw!A:A,Orders_Raw!B:B),Customers_Raw!A:A,Customers_Raw!E:E)</f>
        <v>Consumer</v>
      </c>
      <c r="J321" s="19">
        <f>_xlfn.XLOOKUP(Order_Items_Raw!A3648,Orders_Raw!A:A,Orders_Raw!C:C)</f>
        <v>45919</v>
      </c>
      <c r="K321" t="s">
        <v>3489</v>
      </c>
      <c r="L321" s="19" t="str">
        <f>_xlfn.XLOOKUP(A321,Orders_Raw!A:A,Orders_Raw!D:D)</f>
        <v>Delivered</v>
      </c>
      <c r="M321" s="19" t="str">
        <f>_xlfn.XLOOKUP(_xlfn.XLOOKUP(A321,Orders_Raw!A:A,Orders_Raw!B:B),Customers_Raw!A:A,Customers_Raw!E:E)</f>
        <v>Consumer</v>
      </c>
      <c r="N321">
        <f>IF(COUNTIF($A$2:A321,A321)=1,1,0)</f>
        <v>0</v>
      </c>
    </row>
    <row r="322" spans="1:14">
      <c r="A322" t="s">
        <v>3275</v>
      </c>
      <c r="B322" t="s">
        <v>3493</v>
      </c>
      <c r="C322">
        <v>2</v>
      </c>
      <c r="D322" s="18">
        <v>15467.06</v>
      </c>
      <c r="E322" s="18">
        <f>_xlfn.XLOOKUP(Order_Items_Raw!B3659,Products_Raw!A:A,Products_Raw!D:D)</f>
        <v>1892.68</v>
      </c>
      <c r="F322" s="18">
        <f t="shared" ref="F322:F385" si="5">D322-(C322*E322)</f>
        <v>11681.7</v>
      </c>
      <c r="G322" s="18" t="str">
        <f>PROPER(TRIM(CLEAN(_xlfn.XLOOKUP(Order_Items_Raw!A3659,Orders_Raw!A:A,Orders_Raw!E:E))))</f>
        <v>Website</v>
      </c>
      <c r="H322" s="18" t="str">
        <f>_xlfn.XLOOKUP(B322,Products_Raw!A:A,Products_Raw!C:C)</f>
        <v>Electronics</v>
      </c>
      <c r="I322" t="str">
        <f>_xlfn.XLOOKUP(_xlfn.XLOOKUP(A322,Orders_Raw!A:A,Orders_Raw!B:B),Customers_Raw!A:A,Customers_Raw!E:E)</f>
        <v>Corporate</v>
      </c>
      <c r="J322" s="19">
        <f>_xlfn.XLOOKUP(Order_Items_Raw!A3659,Orders_Raw!A:A,Orders_Raw!C:C)</f>
        <v>45923</v>
      </c>
      <c r="K322" t="s">
        <v>3489</v>
      </c>
      <c r="L322" s="19" t="str">
        <f>_xlfn.XLOOKUP(A322,Orders_Raw!A:A,Orders_Raw!D:D)</f>
        <v>Delivered</v>
      </c>
      <c r="M322" s="19" t="str">
        <f>_xlfn.XLOOKUP(_xlfn.XLOOKUP(A322,Orders_Raw!A:A,Orders_Raw!B:B),Customers_Raw!A:A,Customers_Raw!E:E)</f>
        <v>Corporate</v>
      </c>
      <c r="N322">
        <f>IF(COUNTIF($A$2:A322,A322)=1,1,0)</f>
        <v>0</v>
      </c>
    </row>
    <row r="323" spans="1:14">
      <c r="A323" t="s">
        <v>990</v>
      </c>
      <c r="B323" t="s">
        <v>3494</v>
      </c>
      <c r="C323">
        <v>4</v>
      </c>
      <c r="D323" s="18">
        <v>44886.51</v>
      </c>
      <c r="E323" s="18">
        <f>_xlfn.XLOOKUP(Order_Items_Raw!B3665,Products_Raw!A:A,Products_Raw!D:D)</f>
        <v>5931.04</v>
      </c>
      <c r="F323" s="18">
        <f t="shared" si="5"/>
        <v>21162.35</v>
      </c>
      <c r="G323" s="18" t="str">
        <f>PROPER(TRIM(CLEAN(_xlfn.XLOOKUP(Order_Items_Raw!A3665,Orders_Raw!A:A,Orders_Raw!E:E))))</f>
        <v>Mobile App</v>
      </c>
      <c r="H323" s="18" t="str">
        <f>_xlfn.XLOOKUP(B323,Products_Raw!A:A,Products_Raw!C:C)</f>
        <v>Fashion</v>
      </c>
      <c r="I323" t="str">
        <f>_xlfn.XLOOKUP(_xlfn.XLOOKUP(A323,Orders_Raw!A:A,Orders_Raw!B:B),Customers_Raw!A:A,Customers_Raw!E:E)</f>
        <v>Corporate</v>
      </c>
      <c r="J323" s="19">
        <f>_xlfn.XLOOKUP(Order_Items_Raw!A3665,Orders_Raw!A:A,Orders_Raw!C:C)</f>
        <v>45918</v>
      </c>
      <c r="K323" t="s">
        <v>3489</v>
      </c>
      <c r="L323" s="19" t="str">
        <f>_xlfn.XLOOKUP(A323,Orders_Raw!A:A,Orders_Raw!D:D)</f>
        <v>Cancelled</v>
      </c>
      <c r="M323" s="19" t="str">
        <f>_xlfn.XLOOKUP(_xlfn.XLOOKUP(A323,Orders_Raw!A:A,Orders_Raw!B:B),Customers_Raw!A:A,Customers_Raw!E:E)</f>
        <v>Corporate</v>
      </c>
      <c r="N323">
        <f>IF(COUNTIF($A$2:A323,A323)=1,1,0)</f>
        <v>0</v>
      </c>
    </row>
    <row r="324" spans="1:14">
      <c r="A324" t="s">
        <v>1123</v>
      </c>
      <c r="B324" t="s">
        <v>3494</v>
      </c>
      <c r="C324">
        <v>4</v>
      </c>
      <c r="D324" s="18">
        <v>44267.49</v>
      </c>
      <c r="E324" s="18">
        <f>_xlfn.XLOOKUP(Order_Items_Raw!B3671,Products_Raw!A:A,Products_Raw!D:D)</f>
        <v>1691.07</v>
      </c>
      <c r="F324" s="18">
        <f t="shared" si="5"/>
        <v>37503.21</v>
      </c>
      <c r="G324" s="18" t="str">
        <f>PROPER(TRIM(CLEAN(_xlfn.XLOOKUP(Order_Items_Raw!A3671,Orders_Raw!A:A,Orders_Raw!E:E))))</f>
        <v>Website</v>
      </c>
      <c r="H324" s="18" t="str">
        <f>_xlfn.XLOOKUP(B324,Products_Raw!A:A,Products_Raw!C:C)</f>
        <v>Fashion</v>
      </c>
      <c r="I324" t="str">
        <f>_xlfn.XLOOKUP(_xlfn.XLOOKUP(A324,Orders_Raw!A:A,Orders_Raw!B:B),Customers_Raw!A:A,Customers_Raw!E:E)</f>
        <v>Consumer</v>
      </c>
      <c r="J324" s="19">
        <f>_xlfn.XLOOKUP(Order_Items_Raw!A3671,Orders_Raw!A:A,Orders_Raw!C:C)</f>
        <v>45903</v>
      </c>
      <c r="K324" t="s">
        <v>3489</v>
      </c>
      <c r="L324" s="19" t="str">
        <f>_xlfn.XLOOKUP(A324,Orders_Raw!A:A,Orders_Raw!D:D)</f>
        <v>Delivered</v>
      </c>
      <c r="M324" s="19" t="str">
        <f>_xlfn.XLOOKUP(_xlfn.XLOOKUP(A324,Orders_Raw!A:A,Orders_Raw!B:B),Customers_Raw!A:A,Customers_Raw!E:E)</f>
        <v>Consumer</v>
      </c>
      <c r="N324">
        <f>IF(COUNTIF($A$2:A324,A324)=1,1,0)</f>
        <v>1</v>
      </c>
    </row>
    <row r="325" spans="1:14">
      <c r="A325" t="s">
        <v>1835</v>
      </c>
      <c r="B325" t="s">
        <v>3494</v>
      </c>
      <c r="C325">
        <v>1</v>
      </c>
      <c r="D325" s="18">
        <v>10753.49</v>
      </c>
      <c r="E325" s="18">
        <f>_xlfn.XLOOKUP(Order_Items_Raw!B3684,Products_Raw!A:A,Products_Raw!D:D)</f>
        <v>4591.42</v>
      </c>
      <c r="F325" s="18">
        <f t="shared" si="5"/>
        <v>6162.07</v>
      </c>
      <c r="G325" s="18" t="str">
        <f>PROPER(TRIM(CLEAN(_xlfn.XLOOKUP(Order_Items_Raw!A3684,Orders_Raw!A:A,Orders_Raw!E:E))))</f>
        <v>Mobile App</v>
      </c>
      <c r="H325" s="18" t="str">
        <f>_xlfn.XLOOKUP(B325,Products_Raw!A:A,Products_Raw!C:C)</f>
        <v>Fashion</v>
      </c>
      <c r="I325" t="str">
        <f>_xlfn.XLOOKUP(_xlfn.XLOOKUP(A325,Orders_Raw!A:A,Orders_Raw!B:B),Customers_Raw!A:A,Customers_Raw!E:E)</f>
        <v>Consumer</v>
      </c>
      <c r="J325" s="19">
        <f>_xlfn.XLOOKUP(Order_Items_Raw!A3684,Orders_Raw!A:A,Orders_Raw!C:C)</f>
        <v>45919</v>
      </c>
      <c r="K325" t="s">
        <v>3489</v>
      </c>
      <c r="L325" s="19" t="str">
        <f>_xlfn.XLOOKUP(A325,Orders_Raw!A:A,Orders_Raw!D:D)</f>
        <v>Processing</v>
      </c>
      <c r="M325" s="19" t="str">
        <f>_xlfn.XLOOKUP(_xlfn.XLOOKUP(A325,Orders_Raw!A:A,Orders_Raw!B:B),Customers_Raw!A:A,Customers_Raw!E:E)</f>
        <v>Consumer</v>
      </c>
      <c r="N325">
        <f>IF(COUNTIF($A$2:A325,A325)=1,1,0)</f>
        <v>0</v>
      </c>
    </row>
    <row r="326" spans="1:14">
      <c r="A326" t="s">
        <v>2530</v>
      </c>
      <c r="B326" t="s">
        <v>3494</v>
      </c>
      <c r="C326">
        <v>2</v>
      </c>
      <c r="D326" s="18">
        <v>21168.65</v>
      </c>
      <c r="E326" s="18">
        <f>_xlfn.XLOOKUP(Order_Items_Raw!B3690,Products_Raw!A:A,Products_Raw!D:D)</f>
        <v>5766.98</v>
      </c>
      <c r="F326" s="18">
        <f t="shared" si="5"/>
        <v>9634.69</v>
      </c>
      <c r="G326" s="18" t="str">
        <f>PROPER(TRIM(CLEAN(_xlfn.XLOOKUP(Order_Items_Raw!A3690,Orders_Raw!A:A,Orders_Raw!E:E))))</f>
        <v>Marketplace</v>
      </c>
      <c r="H326" s="18" t="str">
        <f>_xlfn.XLOOKUP(B326,Products_Raw!A:A,Products_Raw!C:C)</f>
        <v>Fashion</v>
      </c>
      <c r="I326" t="str">
        <f>_xlfn.XLOOKUP(_xlfn.XLOOKUP(A326,Orders_Raw!A:A,Orders_Raw!B:B),Customers_Raw!A:A,Customers_Raw!E:E)</f>
        <v>Consumer</v>
      </c>
      <c r="J326" s="19">
        <f>_xlfn.XLOOKUP(Order_Items_Raw!A3690,Orders_Raw!A:A,Orders_Raw!C:C)</f>
        <v>45912</v>
      </c>
      <c r="K326" t="s">
        <v>3489</v>
      </c>
      <c r="L326" s="19" t="str">
        <f>_xlfn.XLOOKUP(A326,Orders_Raw!A:A,Orders_Raw!D:D)</f>
        <v>Delivered</v>
      </c>
      <c r="M326" s="19" t="str">
        <f>_xlfn.XLOOKUP(_xlfn.XLOOKUP(A326,Orders_Raw!A:A,Orders_Raw!B:B),Customers_Raw!A:A,Customers_Raw!E:E)</f>
        <v>Consumer</v>
      </c>
      <c r="N326">
        <f>IF(COUNTIF($A$2:A326,A326)=1,1,0)</f>
        <v>0</v>
      </c>
    </row>
    <row r="327" spans="1:14">
      <c r="A327" t="s">
        <v>3199</v>
      </c>
      <c r="B327" t="s">
        <v>3494</v>
      </c>
      <c r="C327">
        <v>3</v>
      </c>
      <c r="D327" s="18">
        <v>39176.62</v>
      </c>
      <c r="E327" s="18">
        <f>_xlfn.XLOOKUP(Order_Items_Raw!B3698,Products_Raw!A:A,Products_Raw!D:D)</f>
        <v>5412.91</v>
      </c>
      <c r="F327" s="18">
        <f t="shared" si="5"/>
        <v>22937.89</v>
      </c>
      <c r="G327" s="18" t="str">
        <f>PROPER(TRIM(CLEAN(_xlfn.XLOOKUP(Order_Items_Raw!A3698,Orders_Raw!A:A,Orders_Raw!E:E))))</f>
        <v>Mobile App</v>
      </c>
      <c r="H327" s="18" t="str">
        <f>_xlfn.XLOOKUP(B327,Products_Raw!A:A,Products_Raw!C:C)</f>
        <v>Fashion</v>
      </c>
      <c r="I327" t="str">
        <f>_xlfn.XLOOKUP(_xlfn.XLOOKUP(A327,Orders_Raw!A:A,Orders_Raw!B:B),Customers_Raw!A:A,Customers_Raw!E:E)</f>
        <v>Corporate</v>
      </c>
      <c r="J327" s="19">
        <f>_xlfn.XLOOKUP(Order_Items_Raw!A3698,Orders_Raw!A:A,Orders_Raw!C:C)</f>
        <v>45905</v>
      </c>
      <c r="K327" t="s">
        <v>3489</v>
      </c>
      <c r="L327" s="19" t="str">
        <f>_xlfn.XLOOKUP(A327,Orders_Raw!A:A,Orders_Raw!D:D)</f>
        <v>Processing</v>
      </c>
      <c r="M327" s="19" t="str">
        <f>_xlfn.XLOOKUP(_xlfn.XLOOKUP(A327,Orders_Raw!A:A,Orders_Raw!B:B),Customers_Raw!A:A,Customers_Raw!E:E)</f>
        <v>Corporate</v>
      </c>
      <c r="N327">
        <f>IF(COUNTIF($A$2:A327,A327)=1,1,0)</f>
        <v>1</v>
      </c>
    </row>
    <row r="328" spans="1:14">
      <c r="A328" t="s">
        <v>1232</v>
      </c>
      <c r="B328" t="s">
        <v>3495</v>
      </c>
      <c r="C328">
        <v>1</v>
      </c>
      <c r="D328" s="18">
        <v>3720.39</v>
      </c>
      <c r="E328" s="18">
        <f>_xlfn.XLOOKUP(Order_Items_Raw!B3707,Products_Raw!A:A,Products_Raw!D:D)</f>
        <v>1195.19</v>
      </c>
      <c r="F328" s="18">
        <f t="shared" si="5"/>
        <v>2525.2</v>
      </c>
      <c r="G328" s="18" t="str">
        <f>PROPER(TRIM(CLEAN(_xlfn.XLOOKUP(Order_Items_Raw!A3707,Orders_Raw!A:A,Orders_Raw!E:E))))</f>
        <v>Marketplace</v>
      </c>
      <c r="H328" s="18" t="str">
        <f>_xlfn.XLOOKUP(B328,Products_Raw!A:A,Products_Raw!C:C)</f>
        <v>Beauty</v>
      </c>
      <c r="I328" t="str">
        <f>_xlfn.XLOOKUP(_xlfn.XLOOKUP(A328,Orders_Raw!A:A,Orders_Raw!B:B),Customers_Raw!A:A,Customers_Raw!E:E)</f>
        <v>Small Business</v>
      </c>
      <c r="J328" s="19">
        <f>_xlfn.XLOOKUP(Order_Items_Raw!A3707,Orders_Raw!A:A,Orders_Raw!C:C)</f>
        <v>45930</v>
      </c>
      <c r="K328" t="s">
        <v>3489</v>
      </c>
      <c r="L328" s="19" t="str">
        <f>_xlfn.XLOOKUP(A328,Orders_Raw!A:A,Orders_Raw!D:D)</f>
        <v>Delivered</v>
      </c>
      <c r="M328" s="19" t="str">
        <f>_xlfn.XLOOKUP(_xlfn.XLOOKUP(A328,Orders_Raw!A:A,Orders_Raw!B:B),Customers_Raw!A:A,Customers_Raw!E:E)</f>
        <v>Small Business</v>
      </c>
      <c r="N328">
        <f>IF(COUNTIF($A$2:A328,A328)=1,1,0)</f>
        <v>0</v>
      </c>
    </row>
    <row r="329" spans="1:14">
      <c r="A329" t="s">
        <v>1437</v>
      </c>
      <c r="B329" t="s">
        <v>3495</v>
      </c>
      <c r="C329">
        <v>2</v>
      </c>
      <c r="D329" s="18">
        <v>7568.74</v>
      </c>
      <c r="E329" s="18">
        <f>_xlfn.XLOOKUP(Order_Items_Raw!B3711,Products_Raw!A:A,Products_Raw!D:D)</f>
        <v>7341.5</v>
      </c>
      <c r="F329" s="18">
        <f t="shared" si="5"/>
        <v>-7114.26</v>
      </c>
      <c r="G329" s="18" t="str">
        <f>PROPER(TRIM(CLEAN(_xlfn.XLOOKUP(Order_Items_Raw!A3711,Orders_Raw!A:A,Orders_Raw!E:E))))</f>
        <v>Mobile App</v>
      </c>
      <c r="H329" s="18" t="str">
        <f>_xlfn.XLOOKUP(B329,Products_Raw!A:A,Products_Raw!C:C)</f>
        <v>Beauty</v>
      </c>
      <c r="I329" t="str">
        <f>_xlfn.XLOOKUP(_xlfn.XLOOKUP(A329,Orders_Raw!A:A,Orders_Raw!B:B),Customers_Raw!A:A,Customers_Raw!E:E)</f>
        <v>Consumer</v>
      </c>
      <c r="J329" s="19">
        <f>_xlfn.XLOOKUP(Order_Items_Raw!A3711,Orders_Raw!A:A,Orders_Raw!C:C)</f>
        <v>45915</v>
      </c>
      <c r="K329" t="s">
        <v>3489</v>
      </c>
      <c r="L329" s="19" t="str">
        <f>_xlfn.XLOOKUP(A329,Orders_Raw!A:A,Orders_Raw!D:D)</f>
        <v>Delivered</v>
      </c>
      <c r="M329" s="19" t="str">
        <f>_xlfn.XLOOKUP(_xlfn.XLOOKUP(A329,Orders_Raw!A:A,Orders_Raw!B:B),Customers_Raw!A:A,Customers_Raw!E:E)</f>
        <v>Consumer</v>
      </c>
      <c r="N329">
        <f>IF(COUNTIF($A$2:A329,A329)=1,1,0)</f>
        <v>0</v>
      </c>
    </row>
    <row r="330" spans="1:14">
      <c r="A330" t="s">
        <v>2500</v>
      </c>
      <c r="B330" t="s">
        <v>3495</v>
      </c>
      <c r="C330">
        <v>2</v>
      </c>
      <c r="D330" s="18">
        <v>6807.85</v>
      </c>
      <c r="E330" s="18">
        <f>_xlfn.XLOOKUP(Order_Items_Raw!B3731,Products_Raw!A:A,Products_Raw!D:D)</f>
        <v>11764.29</v>
      </c>
      <c r="F330" s="18">
        <f t="shared" si="5"/>
        <v>-16720.73</v>
      </c>
      <c r="G330" s="18" t="str">
        <f>PROPER(TRIM(CLEAN(_xlfn.XLOOKUP(Order_Items_Raw!A3731,Orders_Raw!A:A,Orders_Raw!E:E))))</f>
        <v>Website</v>
      </c>
      <c r="H330" s="18" t="str">
        <f>_xlfn.XLOOKUP(B330,Products_Raw!A:A,Products_Raw!C:C)</f>
        <v>Beauty</v>
      </c>
      <c r="I330" t="str">
        <f>_xlfn.XLOOKUP(_xlfn.XLOOKUP(A330,Orders_Raw!A:A,Orders_Raw!B:B),Customers_Raw!A:A,Customers_Raw!E:E)</f>
        <v>Corporate</v>
      </c>
      <c r="J330" s="19">
        <f>_xlfn.XLOOKUP(Order_Items_Raw!A3731,Orders_Raw!A:A,Orders_Raw!C:C)</f>
        <v>45904</v>
      </c>
      <c r="K330" t="s">
        <v>3489</v>
      </c>
      <c r="L330" s="19" t="str">
        <f>_xlfn.XLOOKUP(A330,Orders_Raw!A:A,Orders_Raw!D:D)</f>
        <v>Shipped</v>
      </c>
      <c r="M330" s="19" t="str">
        <f>_xlfn.XLOOKUP(_xlfn.XLOOKUP(A330,Orders_Raw!A:A,Orders_Raw!B:B),Customers_Raw!A:A,Customers_Raw!E:E)</f>
        <v>Corporate</v>
      </c>
      <c r="N330">
        <f>IF(COUNTIF($A$2:A330,A330)=1,1,0)</f>
        <v>1</v>
      </c>
    </row>
    <row r="331" spans="1:14">
      <c r="A331" t="s">
        <v>2551</v>
      </c>
      <c r="B331" t="s">
        <v>3495</v>
      </c>
      <c r="C331">
        <v>2</v>
      </c>
      <c r="D331" s="18">
        <v>9403.02</v>
      </c>
      <c r="E331" s="18">
        <f>_xlfn.XLOOKUP(Order_Items_Raw!B3736,Products_Raw!A:A,Products_Raw!D:D)</f>
        <v>6457.25</v>
      </c>
      <c r="F331" s="18">
        <f t="shared" si="5"/>
        <v>-3511.48</v>
      </c>
      <c r="G331" s="18" t="str">
        <f>PROPER(TRIM(CLEAN(_xlfn.XLOOKUP(Order_Items_Raw!A3736,Orders_Raw!A:A,Orders_Raw!E:E))))</f>
        <v>Mobile App</v>
      </c>
      <c r="H331" s="18" t="str">
        <f>_xlfn.XLOOKUP(B331,Products_Raw!A:A,Products_Raw!C:C)</f>
        <v>Beauty</v>
      </c>
      <c r="I331" t="str">
        <f>_xlfn.XLOOKUP(_xlfn.XLOOKUP(A331,Orders_Raw!A:A,Orders_Raw!B:B),Customers_Raw!A:A,Customers_Raw!E:E)</f>
        <v>Corporate</v>
      </c>
      <c r="J331" s="19">
        <f>_xlfn.XLOOKUP(Order_Items_Raw!A3736,Orders_Raw!A:A,Orders_Raw!C:C)</f>
        <v>45908</v>
      </c>
      <c r="K331" t="s">
        <v>3489</v>
      </c>
      <c r="L331" s="19" t="str">
        <f>_xlfn.XLOOKUP(A331,Orders_Raw!A:A,Orders_Raw!D:D)</f>
        <v>Delivered</v>
      </c>
      <c r="M331" s="19" t="str">
        <f>_xlfn.XLOOKUP(_xlfn.XLOOKUP(A331,Orders_Raw!A:A,Orders_Raw!B:B),Customers_Raw!A:A,Customers_Raw!E:E)</f>
        <v>Corporate</v>
      </c>
      <c r="N331">
        <f>IF(COUNTIF($A$2:A331,A331)=1,1,0)</f>
        <v>0</v>
      </c>
    </row>
    <row r="332" spans="1:14">
      <c r="A332" t="s">
        <v>1774</v>
      </c>
      <c r="B332" t="s">
        <v>3406</v>
      </c>
      <c r="C332">
        <v>1</v>
      </c>
      <c r="D332" s="18">
        <v>7200.02</v>
      </c>
      <c r="E332" s="18">
        <f>_xlfn.XLOOKUP(Order_Items_Raw!B20,Products_Raw!A:A,Products_Raw!D:D)</f>
        <v>10361.65</v>
      </c>
      <c r="F332" s="18">
        <f t="shared" si="5"/>
        <v>-3161.63</v>
      </c>
      <c r="G332" s="18" t="str">
        <f>PROPER(TRIM(CLEAN(_xlfn.XLOOKUP(Order_Items_Raw!A20,Orders_Raw!A:A,Orders_Raw!E:E))))</f>
        <v>Mobile App</v>
      </c>
      <c r="H332" s="18" t="str">
        <f>_xlfn.XLOOKUP(B332,Products_Raw!A:A,Products_Raw!C:C)</f>
        <v>Sports</v>
      </c>
      <c r="I332" t="str">
        <f>_xlfn.XLOOKUP(_xlfn.XLOOKUP(A332,Orders_Raw!A:A,Orders_Raw!B:B),Customers_Raw!A:A,Customers_Raw!E:E)</f>
        <v>Corporate</v>
      </c>
      <c r="J332" s="19">
        <f>_xlfn.XLOOKUP(Order_Items_Raw!A20,Orders_Raw!A:A,Orders_Raw!C:C)</f>
        <v>45752</v>
      </c>
      <c r="K332" t="s">
        <v>3407</v>
      </c>
      <c r="L332" s="19" t="str">
        <f>_xlfn.XLOOKUP(A332,Orders_Raw!A:A,Orders_Raw!D:D)</f>
        <v>Delivered</v>
      </c>
      <c r="M332" s="19" t="str">
        <f>_xlfn.XLOOKUP(_xlfn.XLOOKUP(A332,Orders_Raw!A:A,Orders_Raw!B:B),Customers_Raw!A:A,Customers_Raw!E:E)</f>
        <v>Corporate</v>
      </c>
      <c r="N332">
        <f>IF(COUNTIF($A$2:A332,A332)=1,1,0)</f>
        <v>1</v>
      </c>
    </row>
    <row r="333" spans="1:14">
      <c r="A333" t="s">
        <v>2148</v>
      </c>
      <c r="B333" t="s">
        <v>3406</v>
      </c>
      <c r="C333">
        <v>2</v>
      </c>
      <c r="D333" s="18">
        <v>14052.17</v>
      </c>
      <c r="E333" s="18">
        <f>_xlfn.XLOOKUP(Order_Items_Raw!B22,Products_Raw!A:A,Products_Raw!D:D)</f>
        <v>10361.65</v>
      </c>
      <c r="F333" s="18">
        <f t="shared" si="5"/>
        <v>-6671.13</v>
      </c>
      <c r="G333" s="18" t="str">
        <f>PROPER(TRIM(CLEAN(_xlfn.XLOOKUP(Order_Items_Raw!A22,Orders_Raw!A:A,Orders_Raw!E:E))))</f>
        <v>Website</v>
      </c>
      <c r="H333" s="18" t="str">
        <f>_xlfn.XLOOKUP(B333,Products_Raw!A:A,Products_Raw!C:C)</f>
        <v>Sports</v>
      </c>
      <c r="I333" t="str">
        <f>_xlfn.XLOOKUP(_xlfn.XLOOKUP(A333,Orders_Raw!A:A,Orders_Raw!B:B),Customers_Raw!A:A,Customers_Raw!E:E)</f>
        <v>Small Business</v>
      </c>
      <c r="J333" s="19">
        <f>_xlfn.XLOOKUP(Order_Items_Raw!A22,Orders_Raw!A:A,Orders_Raw!C:C)</f>
        <v>45748</v>
      </c>
      <c r="K333" t="s">
        <v>3407</v>
      </c>
      <c r="L333" s="19" t="str">
        <f>_xlfn.XLOOKUP(A333,Orders_Raw!A:A,Orders_Raw!D:D)</f>
        <v>Shipped</v>
      </c>
      <c r="M333" s="19" t="str">
        <f>_xlfn.XLOOKUP(_xlfn.XLOOKUP(A333,Orders_Raw!A:A,Orders_Raw!B:B),Customers_Raw!A:A,Customers_Raw!E:E)</f>
        <v>Small Business</v>
      </c>
      <c r="N333">
        <f>IF(COUNTIF($A$2:A333,A333)=1,1,0)</f>
        <v>1</v>
      </c>
    </row>
    <row r="334" spans="1:14">
      <c r="A334" t="s">
        <v>2938</v>
      </c>
      <c r="B334" t="s">
        <v>3406</v>
      </c>
      <c r="C334">
        <v>1</v>
      </c>
      <c r="D334" s="18">
        <v>6777.82</v>
      </c>
      <c r="E334" s="18">
        <f>_xlfn.XLOOKUP(Order_Items_Raw!B36,Products_Raw!A:A,Products_Raw!D:D)</f>
        <v>9148.31</v>
      </c>
      <c r="F334" s="18">
        <f t="shared" si="5"/>
        <v>-2370.49</v>
      </c>
      <c r="G334" s="18" t="str">
        <f>PROPER(TRIM(CLEAN(_xlfn.XLOOKUP(Order_Items_Raw!A36,Orders_Raw!A:A,Orders_Raw!E:E))))</f>
        <v>Mobile App</v>
      </c>
      <c r="H334" s="18" t="str">
        <f>_xlfn.XLOOKUP(B334,Products_Raw!A:A,Products_Raw!C:C)</f>
        <v>Sports</v>
      </c>
      <c r="I334" t="str">
        <f>_xlfn.XLOOKUP(_xlfn.XLOOKUP(A334,Orders_Raw!A:A,Orders_Raw!B:B),Customers_Raw!A:A,Customers_Raw!E:E)</f>
        <v>Consumer</v>
      </c>
      <c r="J334" s="19">
        <f>_xlfn.XLOOKUP(Order_Items_Raw!A36,Orders_Raw!A:A,Orders_Raw!C:C)</f>
        <v>45763</v>
      </c>
      <c r="K334" t="s">
        <v>3407</v>
      </c>
      <c r="L334" s="19" t="str">
        <f>_xlfn.XLOOKUP(A334,Orders_Raw!A:A,Orders_Raw!D:D)</f>
        <v>Delivered</v>
      </c>
      <c r="M334" s="19" t="str">
        <f>_xlfn.XLOOKUP(_xlfn.XLOOKUP(A334,Orders_Raw!A:A,Orders_Raw!B:B),Customers_Raw!A:A,Customers_Raw!E:E)</f>
        <v>Consumer</v>
      </c>
      <c r="N334">
        <f>IF(COUNTIF($A$2:A334,A334)=1,1,0)</f>
        <v>1</v>
      </c>
    </row>
    <row r="335" spans="1:14">
      <c r="A335" t="s">
        <v>1270</v>
      </c>
      <c r="B335" t="s">
        <v>3408</v>
      </c>
      <c r="C335">
        <v>2</v>
      </c>
      <c r="D335" s="18">
        <v>30216.15</v>
      </c>
      <c r="E335" s="18">
        <f>_xlfn.XLOOKUP(Order_Items_Raw!B53,Products_Raw!A:A,Products_Raw!D:D)</f>
        <v>295.87</v>
      </c>
      <c r="F335" s="18">
        <f t="shared" si="5"/>
        <v>29624.41</v>
      </c>
      <c r="G335" s="18" t="str">
        <f>PROPER(TRIM(CLEAN(_xlfn.XLOOKUP(Order_Items_Raw!A53,Orders_Raw!A:A,Orders_Raw!E:E))))</f>
        <v>Marketplace</v>
      </c>
      <c r="H335" s="18" t="str">
        <f>_xlfn.XLOOKUP(B335,Products_Raw!A:A,Products_Raw!C:C)</f>
        <v>Sports</v>
      </c>
      <c r="I335" t="str">
        <f>_xlfn.XLOOKUP(_xlfn.XLOOKUP(A335,Orders_Raw!A:A,Orders_Raw!B:B),Customers_Raw!A:A,Customers_Raw!E:E)</f>
        <v>Consumer</v>
      </c>
      <c r="J335" s="19">
        <f>_xlfn.XLOOKUP(Order_Items_Raw!A53,Orders_Raw!A:A,Orders_Raw!C:C)</f>
        <v>45763</v>
      </c>
      <c r="K335" t="s">
        <v>3407</v>
      </c>
      <c r="L335" s="19" t="str">
        <f>_xlfn.XLOOKUP(A335,Orders_Raw!A:A,Orders_Raw!D:D)</f>
        <v>Delivered</v>
      </c>
      <c r="M335" s="19" t="str">
        <f>_xlfn.XLOOKUP(_xlfn.XLOOKUP(A335,Orders_Raw!A:A,Orders_Raw!B:B),Customers_Raw!A:A,Customers_Raw!E:E)</f>
        <v>Consumer</v>
      </c>
      <c r="N335">
        <f>IF(COUNTIF($A$2:A335,A335)=1,1,0)</f>
        <v>1</v>
      </c>
    </row>
    <row r="336" spans="1:14">
      <c r="A336" t="s">
        <v>1793</v>
      </c>
      <c r="B336" t="s">
        <v>3408</v>
      </c>
      <c r="C336">
        <v>1</v>
      </c>
      <c r="D336" s="18">
        <v>13275.5</v>
      </c>
      <c r="E336" s="18">
        <f>_xlfn.XLOOKUP(Order_Items_Raw!B60,Products_Raw!A:A,Products_Raw!D:D)</f>
        <v>474.93</v>
      </c>
      <c r="F336" s="18">
        <f t="shared" si="5"/>
        <v>12800.57</v>
      </c>
      <c r="G336" s="18" t="str">
        <f>PROPER(TRIM(CLEAN(_xlfn.XLOOKUP(Order_Items_Raw!A60,Orders_Raw!A:A,Orders_Raw!E:E))))</f>
        <v>Website</v>
      </c>
      <c r="H336" s="18" t="str">
        <f>_xlfn.XLOOKUP(B336,Products_Raw!A:A,Products_Raw!C:C)</f>
        <v>Sports</v>
      </c>
      <c r="I336" t="str">
        <f>_xlfn.XLOOKUP(_xlfn.XLOOKUP(A336,Orders_Raw!A:A,Orders_Raw!B:B),Customers_Raw!A:A,Customers_Raw!E:E)</f>
        <v>Consumer</v>
      </c>
      <c r="J336" s="19">
        <f>_xlfn.XLOOKUP(Order_Items_Raw!A60,Orders_Raw!A:A,Orders_Raw!C:C)</f>
        <v>45762</v>
      </c>
      <c r="K336" t="s">
        <v>3407</v>
      </c>
      <c r="L336" s="19" t="str">
        <f>_xlfn.XLOOKUP(A336,Orders_Raw!A:A,Orders_Raw!D:D)</f>
        <v>Delivered</v>
      </c>
      <c r="M336" s="19" t="str">
        <f>_xlfn.XLOOKUP(_xlfn.XLOOKUP(A336,Orders_Raw!A:A,Orders_Raw!B:B),Customers_Raw!A:A,Customers_Raw!E:E)</f>
        <v>Consumer</v>
      </c>
      <c r="N336">
        <f>IF(COUNTIF($A$2:A336,A336)=1,1,0)</f>
        <v>1</v>
      </c>
    </row>
    <row r="337" spans="1:14">
      <c r="A337" t="s">
        <v>3226</v>
      </c>
      <c r="B337" t="s">
        <v>3408</v>
      </c>
      <c r="C337">
        <v>3</v>
      </c>
      <c r="D337" s="18">
        <v>43114.4</v>
      </c>
      <c r="E337" s="18">
        <f>_xlfn.XLOOKUP(Order_Items_Raw!B86,Products_Raw!A:A,Products_Raw!D:D)</f>
        <v>7802.03</v>
      </c>
      <c r="F337" s="18">
        <f t="shared" si="5"/>
        <v>19708.31</v>
      </c>
      <c r="G337" s="18" t="str">
        <f>PROPER(TRIM(CLEAN(_xlfn.XLOOKUP(Order_Items_Raw!A86,Orders_Raw!A:A,Orders_Raw!E:E))))</f>
        <v>Mobile App</v>
      </c>
      <c r="H337" s="18" t="str">
        <f>_xlfn.XLOOKUP(B337,Products_Raw!A:A,Products_Raw!C:C)</f>
        <v>Sports</v>
      </c>
      <c r="I337" t="str">
        <f>_xlfn.XLOOKUP(_xlfn.XLOOKUP(A337,Orders_Raw!A:A,Orders_Raw!B:B),Customers_Raw!A:A,Customers_Raw!E:E)</f>
        <v>Consumer</v>
      </c>
      <c r="J337" s="19">
        <f>_xlfn.XLOOKUP(Order_Items_Raw!A86,Orders_Raw!A:A,Orders_Raw!C:C)</f>
        <v>45754</v>
      </c>
      <c r="K337" t="s">
        <v>3407</v>
      </c>
      <c r="L337" s="19" t="str">
        <f>_xlfn.XLOOKUP(A337,Orders_Raw!A:A,Orders_Raw!D:D)</f>
        <v>Delivered</v>
      </c>
      <c r="M337" s="19" t="str">
        <f>_xlfn.XLOOKUP(_xlfn.XLOOKUP(A337,Orders_Raw!A:A,Orders_Raw!B:B),Customers_Raw!A:A,Customers_Raw!E:E)</f>
        <v>Consumer</v>
      </c>
      <c r="N337">
        <f>IF(COUNTIF($A$2:A337,A337)=1,1,0)</f>
        <v>1</v>
      </c>
    </row>
    <row r="338" spans="1:14">
      <c r="A338" t="s">
        <v>1625</v>
      </c>
      <c r="B338" t="s">
        <v>3409</v>
      </c>
      <c r="C338">
        <v>4</v>
      </c>
      <c r="D338" s="18">
        <v>28172.56</v>
      </c>
      <c r="E338" s="18">
        <f>_xlfn.XLOOKUP(Order_Items_Raw!B100,Products_Raw!A:A,Products_Raw!D:D)</f>
        <v>4176.26</v>
      </c>
      <c r="F338" s="18">
        <f t="shared" si="5"/>
        <v>11467.52</v>
      </c>
      <c r="G338" s="18" t="str">
        <f>PROPER(TRIM(CLEAN(_xlfn.XLOOKUP(Order_Items_Raw!A100,Orders_Raw!A:A,Orders_Raw!E:E))))</f>
        <v>Mobile App</v>
      </c>
      <c r="H338" s="18" t="str">
        <f>_xlfn.XLOOKUP(B338,Products_Raw!A:A,Products_Raw!C:C)</f>
        <v>Sports</v>
      </c>
      <c r="I338" t="str">
        <f>_xlfn.XLOOKUP(_xlfn.XLOOKUP(A338,Orders_Raw!A:A,Orders_Raw!B:B),Customers_Raw!A:A,Customers_Raw!E:E)</f>
        <v>Corporate</v>
      </c>
      <c r="J338" s="19">
        <f>_xlfn.XLOOKUP(Order_Items_Raw!A100,Orders_Raw!A:A,Orders_Raw!C:C)</f>
        <v>45764</v>
      </c>
      <c r="K338" t="s">
        <v>3407</v>
      </c>
      <c r="L338" s="19" t="str">
        <f>_xlfn.XLOOKUP(A338,Orders_Raw!A:A,Orders_Raw!D:D)</f>
        <v>Cancelled</v>
      </c>
      <c r="M338" s="19" t="str">
        <f>_xlfn.XLOOKUP(_xlfn.XLOOKUP(A338,Orders_Raw!A:A,Orders_Raw!B:B),Customers_Raw!A:A,Customers_Raw!E:E)</f>
        <v>Corporate</v>
      </c>
      <c r="N338">
        <f>IF(COUNTIF($A$2:A338,A338)=1,1,0)</f>
        <v>1</v>
      </c>
    </row>
    <row r="339" spans="1:14">
      <c r="A339" t="s">
        <v>1885</v>
      </c>
      <c r="B339" t="s">
        <v>3409</v>
      </c>
      <c r="C339">
        <v>4</v>
      </c>
      <c r="D339" s="18">
        <v>31496.23</v>
      </c>
      <c r="E339" s="18">
        <f>_xlfn.XLOOKUP(Order_Items_Raw!B106,Products_Raw!A:A,Products_Raw!D:D)</f>
        <v>6279.29</v>
      </c>
      <c r="F339" s="18">
        <f t="shared" si="5"/>
        <v>6379.07</v>
      </c>
      <c r="G339" s="18" t="str">
        <f>PROPER(TRIM(CLEAN(_xlfn.XLOOKUP(Order_Items_Raw!A106,Orders_Raw!A:A,Orders_Raw!E:E))))</f>
        <v>Marketplace</v>
      </c>
      <c r="H339" s="18" t="str">
        <f>_xlfn.XLOOKUP(B339,Products_Raw!A:A,Products_Raw!C:C)</f>
        <v>Sports</v>
      </c>
      <c r="I339" t="str">
        <f>_xlfn.XLOOKUP(_xlfn.XLOOKUP(A339,Orders_Raw!A:A,Orders_Raw!B:B),Customers_Raw!A:A,Customers_Raw!E:E)</f>
        <v>Corporate</v>
      </c>
      <c r="J339" s="19">
        <f>_xlfn.XLOOKUP(Order_Items_Raw!A106,Orders_Raw!A:A,Orders_Raw!C:C)</f>
        <v>45772</v>
      </c>
      <c r="K339" t="s">
        <v>3407</v>
      </c>
      <c r="L339" s="19" t="str">
        <f>_xlfn.XLOOKUP(A339,Orders_Raw!A:A,Orders_Raw!D:D)</f>
        <v>Delivered</v>
      </c>
      <c r="M339" s="19" t="str">
        <f>_xlfn.XLOOKUP(_xlfn.XLOOKUP(A339,Orders_Raw!A:A,Orders_Raw!B:B),Customers_Raw!A:A,Customers_Raw!E:E)</f>
        <v>Corporate</v>
      </c>
      <c r="N339">
        <f>IF(COUNTIF($A$2:A339,A339)=1,1,0)</f>
        <v>1</v>
      </c>
    </row>
    <row r="340" spans="1:14">
      <c r="A340" t="s">
        <v>2513</v>
      </c>
      <c r="B340" t="s">
        <v>3409</v>
      </c>
      <c r="C340">
        <v>3</v>
      </c>
      <c r="D340" s="18">
        <v>21545.39</v>
      </c>
      <c r="E340" s="18">
        <f>_xlfn.XLOOKUP(Order_Items_Raw!B120,Products_Raw!A:A,Products_Raw!D:D)</f>
        <v>7212.47</v>
      </c>
      <c r="F340" s="18">
        <f t="shared" si="5"/>
        <v>-92.0200000000004</v>
      </c>
      <c r="G340" s="18" t="str">
        <f>PROPER(TRIM(CLEAN(_xlfn.XLOOKUP(Order_Items_Raw!A120,Orders_Raw!A:A,Orders_Raw!E:E))))</f>
        <v>Website</v>
      </c>
      <c r="H340" s="18" t="str">
        <f>_xlfn.XLOOKUP(B340,Products_Raw!A:A,Products_Raw!C:C)</f>
        <v>Sports</v>
      </c>
      <c r="I340" t="str">
        <f>_xlfn.XLOOKUP(_xlfn.XLOOKUP(A340,Orders_Raw!A:A,Orders_Raw!B:B),Customers_Raw!A:A,Customers_Raw!E:E)</f>
        <v>Corporate</v>
      </c>
      <c r="J340" s="19">
        <f>_xlfn.XLOOKUP(Order_Items_Raw!A120,Orders_Raw!A:A,Orders_Raw!C:C)</f>
        <v>45768</v>
      </c>
      <c r="K340" t="s">
        <v>3407</v>
      </c>
      <c r="L340" s="19" t="str">
        <f>_xlfn.XLOOKUP(A340,Orders_Raw!A:A,Orders_Raw!D:D)</f>
        <v>Delivered</v>
      </c>
      <c r="M340" s="19" t="str">
        <f>_xlfn.XLOOKUP(_xlfn.XLOOKUP(A340,Orders_Raw!A:A,Orders_Raw!B:B),Customers_Raw!A:A,Customers_Raw!E:E)</f>
        <v>Corporate</v>
      </c>
      <c r="N340">
        <f>IF(COUNTIF($A$2:A340,A340)=1,1,0)</f>
        <v>1</v>
      </c>
    </row>
    <row r="341" spans="1:14">
      <c r="A341" t="s">
        <v>2792</v>
      </c>
      <c r="B341" t="s">
        <v>3409</v>
      </c>
      <c r="C341">
        <v>4</v>
      </c>
      <c r="D341" s="18">
        <v>23273.11</v>
      </c>
      <c r="E341" s="18">
        <f>_xlfn.XLOOKUP(Order_Items_Raw!B129,Products_Raw!A:A,Products_Raw!D:D)</f>
        <v>1349.93</v>
      </c>
      <c r="F341" s="18">
        <f t="shared" si="5"/>
        <v>17873.39</v>
      </c>
      <c r="G341" s="18" t="str">
        <f>PROPER(TRIM(CLEAN(_xlfn.XLOOKUP(Order_Items_Raw!A129,Orders_Raw!A:A,Orders_Raw!E:E))))</f>
        <v>Website</v>
      </c>
      <c r="H341" s="18" t="str">
        <f>_xlfn.XLOOKUP(B341,Products_Raw!A:A,Products_Raw!C:C)</f>
        <v>Sports</v>
      </c>
      <c r="I341" t="str">
        <f>_xlfn.XLOOKUP(_xlfn.XLOOKUP(A341,Orders_Raw!A:A,Orders_Raw!B:B),Customers_Raw!A:A,Customers_Raw!E:E)</f>
        <v>Consumer</v>
      </c>
      <c r="J341" s="19">
        <f>_xlfn.XLOOKUP(Order_Items_Raw!A129,Orders_Raw!A:A,Orders_Raw!C:C)</f>
        <v>45763</v>
      </c>
      <c r="K341" t="s">
        <v>3407</v>
      </c>
      <c r="L341" s="19" t="str">
        <f>_xlfn.XLOOKUP(A341,Orders_Raw!A:A,Orders_Raw!D:D)</f>
        <v>Delivered</v>
      </c>
      <c r="M341" s="19" t="str">
        <f>_xlfn.XLOOKUP(_xlfn.XLOOKUP(A341,Orders_Raw!A:A,Orders_Raw!B:B),Customers_Raw!A:A,Customers_Raw!E:E)</f>
        <v>Consumer</v>
      </c>
      <c r="N341">
        <f>IF(COUNTIF($A$2:A341,A341)=1,1,0)</f>
        <v>1</v>
      </c>
    </row>
    <row r="342" spans="1:14">
      <c r="A342" t="s">
        <v>1774</v>
      </c>
      <c r="B342" t="s">
        <v>3410</v>
      </c>
      <c r="C342">
        <v>1</v>
      </c>
      <c r="D342" s="18">
        <v>1721.81</v>
      </c>
      <c r="E342" s="18">
        <f>_xlfn.XLOOKUP(Order_Items_Raw!B153,Products_Raw!A:A,Products_Raw!D:D)</f>
        <v>6782.31</v>
      </c>
      <c r="F342" s="18">
        <f t="shared" si="5"/>
        <v>-5060.5</v>
      </c>
      <c r="G342" s="18" t="str">
        <f>PROPER(TRIM(CLEAN(_xlfn.XLOOKUP(Order_Items_Raw!A153,Orders_Raw!A:A,Orders_Raw!E:E))))</f>
        <v>Marketplace</v>
      </c>
      <c r="H342" s="18" t="str">
        <f>_xlfn.XLOOKUP(B342,Products_Raw!A:A,Products_Raw!C:C)</f>
        <v>Beauty</v>
      </c>
      <c r="I342" t="str">
        <f>_xlfn.XLOOKUP(_xlfn.XLOOKUP(A342,Orders_Raw!A:A,Orders_Raw!B:B),Customers_Raw!A:A,Customers_Raw!E:E)</f>
        <v>Corporate</v>
      </c>
      <c r="J342" s="19">
        <f>_xlfn.XLOOKUP(Order_Items_Raw!A153,Orders_Raw!A:A,Orders_Raw!C:C)</f>
        <v>45756</v>
      </c>
      <c r="K342" t="s">
        <v>3407</v>
      </c>
      <c r="L342" s="19" t="str">
        <f>_xlfn.XLOOKUP(A342,Orders_Raw!A:A,Orders_Raw!D:D)</f>
        <v>Delivered</v>
      </c>
      <c r="M342" s="19" t="str">
        <f>_xlfn.XLOOKUP(_xlfn.XLOOKUP(A342,Orders_Raw!A:A,Orders_Raw!B:B),Customers_Raw!A:A,Customers_Raw!E:E)</f>
        <v>Corporate</v>
      </c>
      <c r="N342">
        <f>IF(COUNTIF($A$2:A342,A342)=1,1,0)</f>
        <v>0</v>
      </c>
    </row>
    <row r="343" spans="1:14">
      <c r="A343" t="s">
        <v>2066</v>
      </c>
      <c r="B343" t="s">
        <v>3410</v>
      </c>
      <c r="C343">
        <v>1</v>
      </c>
      <c r="D343" s="18">
        <v>1459.4</v>
      </c>
      <c r="E343" s="18">
        <f>_xlfn.XLOOKUP(Order_Items_Raw!B157,Products_Raw!A:A,Products_Raw!D:D)</f>
        <v>6782.31</v>
      </c>
      <c r="F343" s="18">
        <f t="shared" si="5"/>
        <v>-5322.91</v>
      </c>
      <c r="G343" s="18" t="str">
        <f>PROPER(TRIM(CLEAN(_xlfn.XLOOKUP(Order_Items_Raw!A157,Orders_Raw!A:A,Orders_Raw!E:E))))</f>
        <v>Website</v>
      </c>
      <c r="H343" s="18" t="str">
        <f>_xlfn.XLOOKUP(B343,Products_Raw!A:A,Products_Raw!C:C)</f>
        <v>Beauty</v>
      </c>
      <c r="I343" t="str">
        <f>_xlfn.XLOOKUP(_xlfn.XLOOKUP(A343,Orders_Raw!A:A,Orders_Raw!B:B),Customers_Raw!A:A,Customers_Raw!E:E)</f>
        <v>Small Business</v>
      </c>
      <c r="J343" s="19">
        <f>_xlfn.XLOOKUP(Order_Items_Raw!A157,Orders_Raw!A:A,Orders_Raw!C:C)</f>
        <v>45749</v>
      </c>
      <c r="K343" t="s">
        <v>3407</v>
      </c>
      <c r="L343" s="19" t="str">
        <f>_xlfn.XLOOKUP(A343,Orders_Raw!A:A,Orders_Raw!D:D)</f>
        <v>Delivered</v>
      </c>
      <c r="M343" s="19" t="str">
        <f>_xlfn.XLOOKUP(_xlfn.XLOOKUP(A343,Orders_Raw!A:A,Orders_Raw!B:B),Customers_Raw!A:A,Customers_Raw!E:E)</f>
        <v>Small Business</v>
      </c>
      <c r="N343">
        <f>IF(COUNTIF($A$2:A343,A343)=1,1,0)</f>
        <v>1</v>
      </c>
    </row>
    <row r="344" spans="1:14">
      <c r="A344" t="s">
        <v>2994</v>
      </c>
      <c r="B344" t="s">
        <v>3410</v>
      </c>
      <c r="C344">
        <v>1</v>
      </c>
      <c r="D344" s="18">
        <v>1284.41</v>
      </c>
      <c r="E344" s="18">
        <f>_xlfn.XLOOKUP(Order_Items_Raw!B175,Products_Raw!A:A,Products_Raw!D:D)</f>
        <v>2857.57</v>
      </c>
      <c r="F344" s="18">
        <f t="shared" si="5"/>
        <v>-1573.16</v>
      </c>
      <c r="G344" s="18" t="str">
        <f>PROPER(TRIM(CLEAN(_xlfn.XLOOKUP(Order_Items_Raw!A175,Orders_Raw!A:A,Orders_Raw!E:E))))</f>
        <v>Website</v>
      </c>
      <c r="H344" s="18" t="str">
        <f>_xlfn.XLOOKUP(B344,Products_Raw!A:A,Products_Raw!C:C)</f>
        <v>Beauty</v>
      </c>
      <c r="I344" t="str">
        <f>_xlfn.XLOOKUP(_xlfn.XLOOKUP(A344,Orders_Raw!A:A,Orders_Raw!B:B),Customers_Raw!A:A,Customers_Raw!E:E)</f>
        <v>Consumer</v>
      </c>
      <c r="J344" s="19">
        <f>_xlfn.XLOOKUP(Order_Items_Raw!A175,Orders_Raw!A:A,Orders_Raw!C:C)</f>
        <v>45765</v>
      </c>
      <c r="K344" t="s">
        <v>3407</v>
      </c>
      <c r="L344" s="19" t="str">
        <f>_xlfn.XLOOKUP(A344,Orders_Raw!A:A,Orders_Raw!D:D)</f>
        <v>Delivered</v>
      </c>
      <c r="M344" s="19" t="str">
        <f>_xlfn.XLOOKUP(_xlfn.XLOOKUP(A344,Orders_Raw!A:A,Orders_Raw!B:B),Customers_Raw!A:A,Customers_Raw!E:E)</f>
        <v>Consumer</v>
      </c>
      <c r="N344">
        <f>IF(COUNTIF($A$2:A344,A344)=1,1,0)</f>
        <v>1</v>
      </c>
    </row>
    <row r="345" spans="1:14">
      <c r="A345" t="s">
        <v>3234</v>
      </c>
      <c r="B345" t="s">
        <v>3410</v>
      </c>
      <c r="C345">
        <v>2</v>
      </c>
      <c r="D345" s="18">
        <v>3091.65</v>
      </c>
      <c r="E345" s="18">
        <f>_xlfn.XLOOKUP(Order_Items_Raw!B178,Products_Raw!A:A,Products_Raw!D:D)</f>
        <v>11732.81</v>
      </c>
      <c r="F345" s="18">
        <f t="shared" si="5"/>
        <v>-20373.97</v>
      </c>
      <c r="G345" s="18" t="str">
        <f>PROPER(TRIM(CLEAN(_xlfn.XLOOKUP(Order_Items_Raw!A178,Orders_Raw!A:A,Orders_Raw!E:E))))</f>
        <v>Marketplace</v>
      </c>
      <c r="H345" s="18" t="str">
        <f>_xlfn.XLOOKUP(B345,Products_Raw!A:A,Products_Raw!C:C)</f>
        <v>Beauty</v>
      </c>
      <c r="I345" t="str">
        <f>_xlfn.XLOOKUP(_xlfn.XLOOKUP(A345,Orders_Raw!A:A,Orders_Raw!B:B),Customers_Raw!A:A,Customers_Raw!E:E)</f>
        <v>Consumer</v>
      </c>
      <c r="J345" s="19">
        <f>_xlfn.XLOOKUP(Order_Items_Raw!A178,Orders_Raw!A:A,Orders_Raw!C:C)</f>
        <v>45774</v>
      </c>
      <c r="K345" t="s">
        <v>3407</v>
      </c>
      <c r="L345" s="19" t="str">
        <f>_xlfn.XLOOKUP(A345,Orders_Raw!A:A,Orders_Raw!D:D)</f>
        <v>Cancelled</v>
      </c>
      <c r="M345" s="19" t="str">
        <f>_xlfn.XLOOKUP(_xlfn.XLOOKUP(A345,Orders_Raw!A:A,Orders_Raw!B:B),Customers_Raw!A:A,Customers_Raw!E:E)</f>
        <v>Consumer</v>
      </c>
      <c r="N345">
        <f>IF(COUNTIF($A$2:A345,A345)=1,1,0)</f>
        <v>1</v>
      </c>
    </row>
    <row r="346" spans="1:14">
      <c r="A346" t="s">
        <v>1466</v>
      </c>
      <c r="B346" t="s">
        <v>3411</v>
      </c>
      <c r="C346">
        <v>1</v>
      </c>
      <c r="D346" s="18">
        <v>9988.64</v>
      </c>
      <c r="E346" s="18">
        <f>_xlfn.XLOOKUP(Order_Items_Raw!B193,Products_Raw!A:A,Products_Raw!D:D)</f>
        <v>1326.73</v>
      </c>
      <c r="F346" s="18">
        <f t="shared" si="5"/>
        <v>8661.91</v>
      </c>
      <c r="G346" s="18" t="str">
        <f>PROPER(TRIM(CLEAN(_xlfn.XLOOKUP(Order_Items_Raw!A193,Orders_Raw!A:A,Orders_Raw!E:E))))</f>
        <v>Website</v>
      </c>
      <c r="H346" s="18" t="str">
        <f>_xlfn.XLOOKUP(B346,Products_Raw!A:A,Products_Raw!C:C)</f>
        <v>Sports</v>
      </c>
      <c r="I346" t="str">
        <f>_xlfn.XLOOKUP(_xlfn.XLOOKUP(A346,Orders_Raw!A:A,Orders_Raw!B:B),Customers_Raw!A:A,Customers_Raw!E:E)</f>
        <v>Small Business</v>
      </c>
      <c r="J346" s="19">
        <f>_xlfn.XLOOKUP(Order_Items_Raw!A193,Orders_Raw!A:A,Orders_Raw!C:C)</f>
        <v>45754</v>
      </c>
      <c r="K346" t="s">
        <v>3407</v>
      </c>
      <c r="L346" s="19" t="str">
        <f>_xlfn.XLOOKUP(A346,Orders_Raw!A:A,Orders_Raw!D:D)</f>
        <v>Delivered</v>
      </c>
      <c r="M346" s="19" t="str">
        <f>_xlfn.XLOOKUP(_xlfn.XLOOKUP(A346,Orders_Raw!A:A,Orders_Raw!B:B),Customers_Raw!A:A,Customers_Raw!E:E)</f>
        <v>Small Business</v>
      </c>
      <c r="N346">
        <f>IF(COUNTIF($A$2:A346,A346)=1,1,0)</f>
        <v>1</v>
      </c>
    </row>
    <row r="347" spans="1:14">
      <c r="A347" t="s">
        <v>1476</v>
      </c>
      <c r="B347" t="s">
        <v>3411</v>
      </c>
      <c r="C347">
        <v>4</v>
      </c>
      <c r="D347" s="18">
        <v>31508.27</v>
      </c>
      <c r="E347" s="18">
        <f>_xlfn.XLOOKUP(Order_Items_Raw!B194,Products_Raw!A:A,Products_Raw!D:D)</f>
        <v>1326.73</v>
      </c>
      <c r="F347" s="18">
        <f t="shared" si="5"/>
        <v>26201.35</v>
      </c>
      <c r="G347" s="18" t="str">
        <f>PROPER(TRIM(CLEAN(_xlfn.XLOOKUP(Order_Items_Raw!A194,Orders_Raw!A:A,Orders_Raw!E:E))))</f>
        <v>Mobile App</v>
      </c>
      <c r="H347" s="18" t="str">
        <f>_xlfn.XLOOKUP(B347,Products_Raw!A:A,Products_Raw!C:C)</f>
        <v>Sports</v>
      </c>
      <c r="I347" t="str">
        <f>_xlfn.XLOOKUP(_xlfn.XLOOKUP(A347,Orders_Raw!A:A,Orders_Raw!B:B),Customers_Raw!A:A,Customers_Raw!E:E)</f>
        <v>Consumer</v>
      </c>
      <c r="J347" s="19">
        <f>_xlfn.XLOOKUP(Order_Items_Raw!A194,Orders_Raw!A:A,Orders_Raw!C:C)</f>
        <v>45777</v>
      </c>
      <c r="K347" t="s">
        <v>3407</v>
      </c>
      <c r="L347" s="19" t="str">
        <f>_xlfn.XLOOKUP(A347,Orders_Raw!A:A,Orders_Raw!D:D)</f>
        <v>Shipped</v>
      </c>
      <c r="M347" s="19" t="str">
        <f>_xlfn.XLOOKUP(_xlfn.XLOOKUP(A347,Orders_Raw!A:A,Orders_Raw!B:B),Customers_Raw!A:A,Customers_Raw!E:E)</f>
        <v>Consumer</v>
      </c>
      <c r="N347">
        <f>IF(COUNTIF($A$2:A347,A347)=1,1,0)</f>
        <v>1</v>
      </c>
    </row>
    <row r="348" spans="1:14">
      <c r="A348" t="s">
        <v>1750</v>
      </c>
      <c r="B348" t="s">
        <v>3411</v>
      </c>
      <c r="C348">
        <v>4</v>
      </c>
      <c r="D348" s="18">
        <v>31978.4</v>
      </c>
      <c r="E348" s="18">
        <f>_xlfn.XLOOKUP(Order_Items_Raw!B201,Products_Raw!A:A,Products_Raw!D:D)</f>
        <v>11118.8</v>
      </c>
      <c r="F348" s="18">
        <f t="shared" si="5"/>
        <v>-12496.8</v>
      </c>
      <c r="G348" s="18" t="str">
        <f>PROPER(TRIM(CLEAN(_xlfn.XLOOKUP(Order_Items_Raw!A201,Orders_Raw!A:A,Orders_Raw!E:E))))</f>
        <v>Mobile App</v>
      </c>
      <c r="H348" s="18" t="str">
        <f>_xlfn.XLOOKUP(B348,Products_Raw!A:A,Products_Raw!C:C)</f>
        <v>Sports</v>
      </c>
      <c r="I348" t="str">
        <f>_xlfn.XLOOKUP(_xlfn.XLOOKUP(A348,Orders_Raw!A:A,Orders_Raw!B:B),Customers_Raw!A:A,Customers_Raw!E:E)</f>
        <v>Consumer</v>
      </c>
      <c r="J348" s="19">
        <f>_xlfn.XLOOKUP(Order_Items_Raw!A201,Orders_Raw!A:A,Orders_Raw!C:C)</f>
        <v>45774</v>
      </c>
      <c r="K348" t="s">
        <v>3407</v>
      </c>
      <c r="L348" s="19" t="str">
        <f>_xlfn.XLOOKUP(A348,Orders_Raw!A:A,Orders_Raw!D:D)</f>
        <v>Delivered</v>
      </c>
      <c r="M348" s="19" t="str">
        <f>_xlfn.XLOOKUP(_xlfn.XLOOKUP(A348,Orders_Raw!A:A,Orders_Raw!B:B),Customers_Raw!A:A,Customers_Raw!E:E)</f>
        <v>Consumer</v>
      </c>
      <c r="N348">
        <f>IF(COUNTIF($A$2:A348,A348)=1,1,0)</f>
        <v>1</v>
      </c>
    </row>
    <row r="349" spans="1:14">
      <c r="A349" t="s">
        <v>2710</v>
      </c>
      <c r="B349" t="s">
        <v>3412</v>
      </c>
      <c r="C349">
        <v>4</v>
      </c>
      <c r="D349" s="18">
        <v>51389.34</v>
      </c>
      <c r="E349" s="18">
        <f>_xlfn.XLOOKUP(Order_Items_Raw!B266,Products_Raw!A:A,Products_Raw!D:D)</f>
        <v>11653.29</v>
      </c>
      <c r="F349" s="18">
        <f t="shared" si="5"/>
        <v>4776.17999999999</v>
      </c>
      <c r="G349" s="18" t="str">
        <f>PROPER(TRIM(CLEAN(_xlfn.XLOOKUP(Order_Items_Raw!A266,Orders_Raw!A:A,Orders_Raw!E:E))))</f>
        <v>Mobile App</v>
      </c>
      <c r="H349" s="18" t="str">
        <f>_xlfn.XLOOKUP(B349,Products_Raw!A:A,Products_Raw!C:C)</f>
        <v>Electronics</v>
      </c>
      <c r="I349" t="str">
        <f>_xlfn.XLOOKUP(_xlfn.XLOOKUP(A349,Orders_Raw!A:A,Orders_Raw!B:B),Customers_Raw!A:A,Customers_Raw!E:E)</f>
        <v>Corporate</v>
      </c>
      <c r="J349" s="19">
        <f>_xlfn.XLOOKUP(Order_Items_Raw!A266,Orders_Raw!A:A,Orders_Raw!C:C)</f>
        <v>45776</v>
      </c>
      <c r="K349" t="s">
        <v>3407</v>
      </c>
      <c r="L349" s="19" t="str">
        <f>_xlfn.XLOOKUP(A349,Orders_Raw!A:A,Orders_Raw!D:D)</f>
        <v>Delivered</v>
      </c>
      <c r="M349" s="19" t="str">
        <f>_xlfn.XLOOKUP(_xlfn.XLOOKUP(A349,Orders_Raw!A:A,Orders_Raw!B:B),Customers_Raw!A:A,Customers_Raw!E:E)</f>
        <v>Corporate</v>
      </c>
      <c r="N349">
        <f>IF(COUNTIF($A$2:A349,A349)=1,1,0)</f>
        <v>1</v>
      </c>
    </row>
    <row r="350" spans="1:14">
      <c r="A350" t="s">
        <v>2938</v>
      </c>
      <c r="B350" t="s">
        <v>3412</v>
      </c>
      <c r="C350">
        <v>4</v>
      </c>
      <c r="D350" s="18">
        <v>48132.17</v>
      </c>
      <c r="E350" s="18">
        <f>_xlfn.XLOOKUP(Order_Items_Raw!B273,Products_Raw!A:A,Products_Raw!D:D)</f>
        <v>9316.44</v>
      </c>
      <c r="F350" s="18">
        <f t="shared" si="5"/>
        <v>10866.41</v>
      </c>
      <c r="G350" s="18" t="str">
        <f>PROPER(TRIM(CLEAN(_xlfn.XLOOKUP(Order_Items_Raw!A273,Orders_Raw!A:A,Orders_Raw!E:E))))</f>
        <v>Website</v>
      </c>
      <c r="H350" s="18" t="str">
        <f>_xlfn.XLOOKUP(B350,Products_Raw!A:A,Products_Raw!C:C)</f>
        <v>Electronics</v>
      </c>
      <c r="I350" t="str">
        <f>_xlfn.XLOOKUP(_xlfn.XLOOKUP(A350,Orders_Raw!A:A,Orders_Raw!B:B),Customers_Raw!A:A,Customers_Raw!E:E)</f>
        <v>Consumer</v>
      </c>
      <c r="J350" s="19">
        <f>_xlfn.XLOOKUP(Order_Items_Raw!A273,Orders_Raw!A:A,Orders_Raw!C:C)</f>
        <v>45767</v>
      </c>
      <c r="K350" t="s">
        <v>3407</v>
      </c>
      <c r="L350" s="19" t="str">
        <f>_xlfn.XLOOKUP(A350,Orders_Raw!A:A,Orders_Raw!D:D)</f>
        <v>Delivered</v>
      </c>
      <c r="M350" s="19" t="str">
        <f>_xlfn.XLOOKUP(_xlfn.XLOOKUP(A350,Orders_Raw!A:A,Orders_Raw!B:B),Customers_Raw!A:A,Customers_Raw!E:E)</f>
        <v>Consumer</v>
      </c>
      <c r="N350">
        <f>IF(COUNTIF($A$2:A350,A350)=1,1,0)</f>
        <v>0</v>
      </c>
    </row>
    <row r="351" spans="1:14">
      <c r="A351" t="s">
        <v>3073</v>
      </c>
      <c r="B351" t="s">
        <v>3412</v>
      </c>
      <c r="C351">
        <v>1</v>
      </c>
      <c r="D351" s="18">
        <v>16730.54</v>
      </c>
      <c r="E351" s="18">
        <f>_xlfn.XLOOKUP(Order_Items_Raw!B275,Products_Raw!A:A,Products_Raw!D:D)</f>
        <v>9316.44</v>
      </c>
      <c r="F351" s="18">
        <f t="shared" si="5"/>
        <v>7414.1</v>
      </c>
      <c r="G351" s="18" t="str">
        <f>PROPER(TRIM(CLEAN(_xlfn.XLOOKUP(Order_Items_Raw!A275,Orders_Raw!A:A,Orders_Raw!E:E))))</f>
        <v>Mobile App</v>
      </c>
      <c r="H351" s="18" t="str">
        <f>_xlfn.XLOOKUP(B351,Products_Raw!A:A,Products_Raw!C:C)</f>
        <v>Electronics</v>
      </c>
      <c r="I351" t="str">
        <f>_xlfn.XLOOKUP(_xlfn.XLOOKUP(A351,Orders_Raw!A:A,Orders_Raw!B:B),Customers_Raw!A:A,Customers_Raw!E:E)</f>
        <v>Corporate</v>
      </c>
      <c r="J351" s="19">
        <f>_xlfn.XLOOKUP(Order_Items_Raw!A275,Orders_Raw!A:A,Orders_Raw!C:C)</f>
        <v>45775</v>
      </c>
      <c r="K351" t="s">
        <v>3407</v>
      </c>
      <c r="L351" s="19" t="str">
        <f>_xlfn.XLOOKUP(A351,Orders_Raw!A:A,Orders_Raw!D:D)</f>
        <v>Delivered</v>
      </c>
      <c r="M351" s="19" t="str">
        <f>_xlfn.XLOOKUP(_xlfn.XLOOKUP(A351,Orders_Raw!A:A,Orders_Raw!B:B),Customers_Raw!A:A,Customers_Raw!E:E)</f>
        <v>Corporate</v>
      </c>
      <c r="N351">
        <f>IF(COUNTIF($A$2:A351,A351)=1,1,0)</f>
        <v>1</v>
      </c>
    </row>
    <row r="352" spans="1:14">
      <c r="A352" t="s">
        <v>1619</v>
      </c>
      <c r="B352" t="s">
        <v>3413</v>
      </c>
      <c r="C352">
        <v>2</v>
      </c>
      <c r="D352" s="18">
        <v>19805.11</v>
      </c>
      <c r="E352" s="18">
        <f>_xlfn.XLOOKUP(Order_Items_Raw!B293,Products_Raw!A:A,Products_Raw!D:D)</f>
        <v>10086.81</v>
      </c>
      <c r="F352" s="18">
        <f t="shared" si="5"/>
        <v>-368.509999999998</v>
      </c>
      <c r="G352" s="18" t="str">
        <f>PROPER(TRIM(CLEAN(_xlfn.XLOOKUP(Order_Items_Raw!A293,Orders_Raw!A:A,Orders_Raw!E:E))))</f>
        <v>Marketplace</v>
      </c>
      <c r="H352" s="18" t="str">
        <f>_xlfn.XLOOKUP(B352,Products_Raw!A:A,Products_Raw!C:C)</f>
        <v>Sports</v>
      </c>
      <c r="I352" t="str">
        <f>_xlfn.XLOOKUP(_xlfn.XLOOKUP(A352,Orders_Raw!A:A,Orders_Raw!B:B),Customers_Raw!A:A,Customers_Raw!E:E)</f>
        <v>Consumer</v>
      </c>
      <c r="J352" s="19">
        <f>_xlfn.XLOOKUP(Order_Items_Raw!A293,Orders_Raw!A:A,Orders_Raw!C:C)</f>
        <v>45777</v>
      </c>
      <c r="K352" t="s">
        <v>3407</v>
      </c>
      <c r="L352" s="19" t="str">
        <f>_xlfn.XLOOKUP(A352,Orders_Raw!A:A,Orders_Raw!D:D)</f>
        <v>Delivered</v>
      </c>
      <c r="M352" s="19" t="str">
        <f>_xlfn.XLOOKUP(_xlfn.XLOOKUP(A352,Orders_Raw!A:A,Orders_Raw!B:B),Customers_Raw!A:A,Customers_Raw!E:E)</f>
        <v>Consumer</v>
      </c>
      <c r="N352">
        <f>IF(COUNTIF($A$2:A352,A352)=1,1,0)</f>
        <v>1</v>
      </c>
    </row>
    <row r="353" spans="1:14">
      <c r="A353" t="s">
        <v>1915</v>
      </c>
      <c r="B353" t="s">
        <v>3413</v>
      </c>
      <c r="C353">
        <v>4</v>
      </c>
      <c r="D353" s="18">
        <v>39335.7</v>
      </c>
      <c r="E353" s="18">
        <f>_xlfn.XLOOKUP(Order_Items_Raw!B300,Products_Raw!A:A,Products_Raw!D:D)</f>
        <v>9947.76</v>
      </c>
      <c r="F353" s="18">
        <f t="shared" si="5"/>
        <v>-455.340000000004</v>
      </c>
      <c r="G353" s="18" t="str">
        <f>PROPER(TRIM(CLEAN(_xlfn.XLOOKUP(Order_Items_Raw!A300,Orders_Raw!A:A,Orders_Raw!E:E))))</f>
        <v>Mobile App</v>
      </c>
      <c r="H353" s="18" t="str">
        <f>_xlfn.XLOOKUP(B353,Products_Raw!A:A,Products_Raw!C:C)</f>
        <v>Sports</v>
      </c>
      <c r="I353" t="str">
        <f>_xlfn.XLOOKUP(_xlfn.XLOOKUP(A353,Orders_Raw!A:A,Orders_Raw!B:B),Customers_Raw!A:A,Customers_Raw!E:E)</f>
        <v>Consumer</v>
      </c>
      <c r="J353" s="19">
        <f>_xlfn.XLOOKUP(Order_Items_Raw!A300,Orders_Raw!A:A,Orders_Raw!C:C)</f>
        <v>45755</v>
      </c>
      <c r="K353" t="s">
        <v>3407</v>
      </c>
      <c r="L353" s="19" t="str">
        <f>_xlfn.XLOOKUP(A353,Orders_Raw!A:A,Orders_Raw!D:D)</f>
        <v>Delivered</v>
      </c>
      <c r="M353" s="19" t="str">
        <f>_xlfn.XLOOKUP(_xlfn.XLOOKUP(A353,Orders_Raw!A:A,Orders_Raw!B:B),Customers_Raw!A:A,Customers_Raw!E:E)</f>
        <v>Consumer</v>
      </c>
      <c r="N353">
        <f>IF(COUNTIF($A$2:A353,A353)=1,1,0)</f>
        <v>1</v>
      </c>
    </row>
    <row r="354" spans="1:14">
      <c r="A354" t="s">
        <v>1944</v>
      </c>
      <c r="B354" t="s">
        <v>3413</v>
      </c>
      <c r="C354">
        <v>3</v>
      </c>
      <c r="D354" s="18">
        <v>32289.57</v>
      </c>
      <c r="E354" s="18">
        <f>_xlfn.XLOOKUP(Order_Items_Raw!B302,Products_Raw!A:A,Products_Raw!D:D)</f>
        <v>9947.76</v>
      </c>
      <c r="F354" s="18">
        <f t="shared" si="5"/>
        <v>2446.29</v>
      </c>
      <c r="G354" s="18" t="str">
        <f>PROPER(TRIM(CLEAN(_xlfn.XLOOKUP(Order_Items_Raw!A302,Orders_Raw!A:A,Orders_Raw!E:E))))</f>
        <v>Mobile App</v>
      </c>
      <c r="H354" s="18" t="str">
        <f>_xlfn.XLOOKUP(B354,Products_Raw!A:A,Products_Raw!C:C)</f>
        <v>Sports</v>
      </c>
      <c r="I354" t="str">
        <f>_xlfn.XLOOKUP(_xlfn.XLOOKUP(A354,Orders_Raw!A:A,Orders_Raw!B:B),Customers_Raw!A:A,Customers_Raw!E:E)</f>
        <v>Corporate</v>
      </c>
      <c r="J354" s="19">
        <f>_xlfn.XLOOKUP(Order_Items_Raw!A302,Orders_Raw!A:A,Orders_Raw!C:C)</f>
        <v>45765</v>
      </c>
      <c r="K354" t="s">
        <v>3407</v>
      </c>
      <c r="L354" s="19" t="str">
        <f>_xlfn.XLOOKUP(A354,Orders_Raw!A:A,Orders_Raw!D:D)</f>
        <v>Delivered</v>
      </c>
      <c r="M354" s="19" t="str">
        <f>_xlfn.XLOOKUP(_xlfn.XLOOKUP(A354,Orders_Raw!A:A,Orders_Raw!B:B),Customers_Raw!A:A,Customers_Raw!E:E)</f>
        <v>Corporate</v>
      </c>
      <c r="N354">
        <f>IF(COUNTIF($A$2:A354,A354)=1,1,0)</f>
        <v>1</v>
      </c>
    </row>
    <row r="355" spans="1:14">
      <c r="A355" t="s">
        <v>3302</v>
      </c>
      <c r="B355" t="s">
        <v>3413</v>
      </c>
      <c r="C355">
        <v>4</v>
      </c>
      <c r="D355" s="18">
        <v>40574.47</v>
      </c>
      <c r="E355" s="18">
        <f>_xlfn.XLOOKUP(Order_Items_Raw!B329,Products_Raw!A:A,Products_Raw!D:D)</f>
        <v>2935.19</v>
      </c>
      <c r="F355" s="18">
        <f t="shared" si="5"/>
        <v>28833.71</v>
      </c>
      <c r="G355" s="18" t="str">
        <f>PROPER(TRIM(CLEAN(_xlfn.XLOOKUP(Order_Items_Raw!A329,Orders_Raw!A:A,Orders_Raw!E:E))))</f>
        <v>Website</v>
      </c>
      <c r="H355" s="18" t="str">
        <f>_xlfn.XLOOKUP(B355,Products_Raw!A:A,Products_Raw!C:C)</f>
        <v>Sports</v>
      </c>
      <c r="I355" t="str">
        <f>_xlfn.XLOOKUP(_xlfn.XLOOKUP(A355,Orders_Raw!A:A,Orders_Raw!B:B),Customers_Raw!A:A,Customers_Raw!E:E)</f>
        <v>Small Business</v>
      </c>
      <c r="J355" s="19">
        <f>_xlfn.XLOOKUP(Order_Items_Raw!A329,Orders_Raw!A:A,Orders_Raw!C:C)</f>
        <v>45755</v>
      </c>
      <c r="K355" t="s">
        <v>3407</v>
      </c>
      <c r="L355" s="19" t="str">
        <f>_xlfn.XLOOKUP(A355,Orders_Raw!A:A,Orders_Raw!D:D)</f>
        <v>Delivered</v>
      </c>
      <c r="M355" s="19" t="str">
        <f>_xlfn.XLOOKUP(_xlfn.XLOOKUP(A355,Orders_Raw!A:A,Orders_Raw!B:B),Customers_Raw!A:A,Customers_Raw!E:E)</f>
        <v>Small Business</v>
      </c>
      <c r="N355">
        <f>IF(COUNTIF($A$2:A355,A355)=1,1,0)</f>
        <v>1</v>
      </c>
    </row>
    <row r="356" spans="1:14">
      <c r="A356" t="s">
        <v>1947</v>
      </c>
      <c r="B356" t="s">
        <v>3496</v>
      </c>
      <c r="C356">
        <v>3</v>
      </c>
      <c r="D356" s="18">
        <v>13465.91</v>
      </c>
      <c r="E356" s="18">
        <f>_xlfn.XLOOKUP(Order_Items_Raw!B349,Products_Raw!A:A,Products_Raw!D:D)</f>
        <v>10361.65</v>
      </c>
      <c r="F356" s="18">
        <f t="shared" si="5"/>
        <v>-17619.04</v>
      </c>
      <c r="G356" s="18" t="str">
        <f>PROPER(TRIM(CLEAN(_xlfn.XLOOKUP(Order_Items_Raw!A349,Orders_Raw!A:A,Orders_Raw!E:E))))</f>
        <v>Website</v>
      </c>
      <c r="H356" s="18" t="str">
        <f>_xlfn.XLOOKUP(B356,Products_Raw!A:A,Products_Raw!C:C)</f>
        <v>Home &amp; Kitchen</v>
      </c>
      <c r="I356" t="str">
        <f>_xlfn.XLOOKUP(_xlfn.XLOOKUP(A356,Orders_Raw!A:A,Orders_Raw!B:B),Customers_Raw!A:A,Customers_Raw!E:E)</f>
        <v>Consumer</v>
      </c>
      <c r="J356" s="19">
        <f>_xlfn.XLOOKUP(Order_Items_Raw!A349,Orders_Raw!A:A,Orders_Raw!C:C)</f>
        <v>45872</v>
      </c>
      <c r="K356" t="s">
        <v>3415</v>
      </c>
      <c r="L356" s="19" t="str">
        <f>_xlfn.XLOOKUP(A356,Orders_Raw!A:A,Orders_Raw!D:D)</f>
        <v>Delivered</v>
      </c>
      <c r="M356" s="19" t="str">
        <f>_xlfn.XLOOKUP(_xlfn.XLOOKUP(A356,Orders_Raw!A:A,Orders_Raw!B:B),Customers_Raw!A:A,Customers_Raw!E:E)</f>
        <v>Consumer</v>
      </c>
      <c r="N356">
        <f>IF(COUNTIF($A$2:A356,A356)=1,1,0)</f>
        <v>1</v>
      </c>
    </row>
    <row r="357" spans="1:14">
      <c r="A357" t="s">
        <v>2123</v>
      </c>
      <c r="B357" t="s">
        <v>3496</v>
      </c>
      <c r="C357">
        <v>4</v>
      </c>
      <c r="D357" s="18">
        <v>13283.69</v>
      </c>
      <c r="E357" s="18">
        <f>_xlfn.XLOOKUP(Order_Items_Raw!B351,Products_Raw!A:A,Products_Raw!D:D)</f>
        <v>10361.65</v>
      </c>
      <c r="F357" s="18">
        <f t="shared" si="5"/>
        <v>-28162.91</v>
      </c>
      <c r="G357" s="18" t="str">
        <f>PROPER(TRIM(CLEAN(_xlfn.XLOOKUP(Order_Items_Raw!A351,Orders_Raw!A:A,Orders_Raw!E:E))))</f>
        <v>Website</v>
      </c>
      <c r="H357" s="18" t="str">
        <f>_xlfn.XLOOKUP(B357,Products_Raw!A:A,Products_Raw!C:C)</f>
        <v>Home &amp; Kitchen</v>
      </c>
      <c r="I357" t="str">
        <f>_xlfn.XLOOKUP(_xlfn.XLOOKUP(A357,Orders_Raw!A:A,Orders_Raw!B:B),Customers_Raw!A:A,Customers_Raw!E:E)</f>
        <v>Consumer</v>
      </c>
      <c r="J357" s="19">
        <f>_xlfn.XLOOKUP(Order_Items_Raw!A351,Orders_Raw!A:A,Orders_Raw!C:C)</f>
        <v>45884</v>
      </c>
      <c r="K357" t="s">
        <v>3415</v>
      </c>
      <c r="L357" s="19" t="str">
        <f>_xlfn.XLOOKUP(A357,Orders_Raw!A:A,Orders_Raw!D:D)</f>
        <v>Cancelled</v>
      </c>
      <c r="M357" s="19" t="str">
        <f>_xlfn.XLOOKUP(_xlfn.XLOOKUP(A357,Orders_Raw!A:A,Orders_Raw!B:B),Customers_Raw!A:A,Customers_Raw!E:E)</f>
        <v>Consumer</v>
      </c>
      <c r="N357">
        <f>IF(COUNTIF($A$2:A357,A357)=1,1,0)</f>
        <v>1</v>
      </c>
    </row>
    <row r="358" spans="1:14">
      <c r="A358" t="s">
        <v>2504</v>
      </c>
      <c r="B358" t="s">
        <v>3496</v>
      </c>
      <c r="C358">
        <v>3</v>
      </c>
      <c r="D358" s="18">
        <v>13022.59</v>
      </c>
      <c r="E358" s="18">
        <f>_xlfn.XLOOKUP(Order_Items_Raw!B361,Products_Raw!A:A,Products_Raw!D:D)</f>
        <v>4703.24</v>
      </c>
      <c r="F358" s="18">
        <f t="shared" si="5"/>
        <v>-1087.13</v>
      </c>
      <c r="G358" s="18" t="str">
        <f>PROPER(TRIM(CLEAN(_xlfn.XLOOKUP(Order_Items_Raw!A361,Orders_Raw!A:A,Orders_Raw!E:E))))</f>
        <v>Mobile App</v>
      </c>
      <c r="H358" s="18" t="str">
        <f>_xlfn.XLOOKUP(B358,Products_Raw!A:A,Products_Raw!C:C)</f>
        <v>Home &amp; Kitchen</v>
      </c>
      <c r="I358" t="str">
        <f>_xlfn.XLOOKUP(_xlfn.XLOOKUP(A358,Orders_Raw!A:A,Orders_Raw!B:B),Customers_Raw!A:A,Customers_Raw!E:E)</f>
        <v>Consumer</v>
      </c>
      <c r="J358" s="19">
        <f>_xlfn.XLOOKUP(Order_Items_Raw!A361,Orders_Raw!A:A,Orders_Raw!C:C)</f>
        <v>45871</v>
      </c>
      <c r="K358" t="s">
        <v>3415</v>
      </c>
      <c r="L358" s="19" t="str">
        <f>_xlfn.XLOOKUP(A358,Orders_Raw!A:A,Orders_Raw!D:D)</f>
        <v>Delivered</v>
      </c>
      <c r="M358" s="19" t="str">
        <f>_xlfn.XLOOKUP(_xlfn.XLOOKUP(A358,Orders_Raw!A:A,Orders_Raw!B:B),Customers_Raw!A:A,Customers_Raw!E:E)</f>
        <v>Consumer</v>
      </c>
      <c r="N358">
        <f>IF(COUNTIF($A$2:A358,A358)=1,1,0)</f>
        <v>1</v>
      </c>
    </row>
    <row r="359" spans="1:14">
      <c r="A359" t="s">
        <v>2992</v>
      </c>
      <c r="B359" t="s">
        <v>3496</v>
      </c>
      <c r="C359">
        <v>3</v>
      </c>
      <c r="D359" s="18">
        <v>10410.03</v>
      </c>
      <c r="E359" s="18">
        <f>_xlfn.XLOOKUP(Order_Items_Raw!B373,Products_Raw!A:A,Products_Raw!D:D)</f>
        <v>9148.31</v>
      </c>
      <c r="F359" s="18">
        <f t="shared" si="5"/>
        <v>-17034.9</v>
      </c>
      <c r="G359" s="18" t="str">
        <f>PROPER(TRIM(CLEAN(_xlfn.XLOOKUP(Order_Items_Raw!A373,Orders_Raw!A:A,Orders_Raw!E:E))))</f>
        <v>Marketplace</v>
      </c>
      <c r="H359" s="18" t="str">
        <f>_xlfn.XLOOKUP(B359,Products_Raw!A:A,Products_Raw!C:C)</f>
        <v>Home &amp; Kitchen</v>
      </c>
      <c r="I359" t="str">
        <f>_xlfn.XLOOKUP(_xlfn.XLOOKUP(A359,Orders_Raw!A:A,Orders_Raw!B:B),Customers_Raw!A:A,Customers_Raw!E:E)</f>
        <v>Consumer</v>
      </c>
      <c r="J359" s="19">
        <f>_xlfn.XLOOKUP(Order_Items_Raw!A373,Orders_Raw!A:A,Orders_Raw!C:C)</f>
        <v>45871</v>
      </c>
      <c r="K359" t="s">
        <v>3415</v>
      </c>
      <c r="L359" s="19" t="str">
        <f>_xlfn.XLOOKUP(A359,Orders_Raw!A:A,Orders_Raw!D:D)</f>
        <v>Delivered</v>
      </c>
      <c r="M359" s="19" t="str">
        <f>_xlfn.XLOOKUP(_xlfn.XLOOKUP(A359,Orders_Raw!A:A,Orders_Raw!B:B),Customers_Raw!A:A,Customers_Raw!E:E)</f>
        <v>Consumer</v>
      </c>
      <c r="N359">
        <f>IF(COUNTIF($A$2:A359,A359)=1,1,0)</f>
        <v>1</v>
      </c>
    </row>
    <row r="360" spans="1:14">
      <c r="A360" t="s">
        <v>3176</v>
      </c>
      <c r="B360" t="s">
        <v>3496</v>
      </c>
      <c r="C360">
        <v>2</v>
      </c>
      <c r="D360" s="18">
        <v>8106.83</v>
      </c>
      <c r="E360" s="18">
        <f>_xlfn.XLOOKUP(Order_Items_Raw!B376,Products_Raw!A:A,Products_Raw!D:D)</f>
        <v>1321.65</v>
      </c>
      <c r="F360" s="18">
        <f t="shared" si="5"/>
        <v>5463.53</v>
      </c>
      <c r="G360" s="18" t="str">
        <f>PROPER(TRIM(CLEAN(_xlfn.XLOOKUP(Order_Items_Raw!A376,Orders_Raw!A:A,Orders_Raw!E:E))))</f>
        <v>Marketplace</v>
      </c>
      <c r="H360" s="18" t="str">
        <f>_xlfn.XLOOKUP(B360,Products_Raw!A:A,Products_Raw!C:C)</f>
        <v>Home &amp; Kitchen</v>
      </c>
      <c r="I360" t="str">
        <f>_xlfn.XLOOKUP(_xlfn.XLOOKUP(A360,Orders_Raw!A:A,Orders_Raw!B:B),Customers_Raw!A:A,Customers_Raw!E:E)</f>
        <v>Corporate</v>
      </c>
      <c r="J360" s="19">
        <f>_xlfn.XLOOKUP(Order_Items_Raw!A376,Orders_Raw!A:A,Orders_Raw!C:C)</f>
        <v>45889</v>
      </c>
      <c r="K360" t="s">
        <v>3415</v>
      </c>
      <c r="L360" s="19" t="str">
        <f>_xlfn.XLOOKUP(A360,Orders_Raw!A:A,Orders_Raw!D:D)</f>
        <v>Delivered</v>
      </c>
      <c r="M360" s="19" t="str">
        <f>_xlfn.XLOOKUP(_xlfn.XLOOKUP(A360,Orders_Raw!A:A,Orders_Raw!B:B),Customers_Raw!A:A,Customers_Raw!E:E)</f>
        <v>Corporate</v>
      </c>
      <c r="N360">
        <f>IF(COUNTIF($A$2:A360,A360)=1,1,0)</f>
        <v>1</v>
      </c>
    </row>
    <row r="361" spans="1:14">
      <c r="A361" t="s">
        <v>951</v>
      </c>
      <c r="B361" t="s">
        <v>3414</v>
      </c>
      <c r="C361">
        <v>2</v>
      </c>
      <c r="D361" s="18">
        <v>13622.37</v>
      </c>
      <c r="E361" s="18">
        <f>_xlfn.XLOOKUP(Order_Items_Raw!B380,Products_Raw!A:A,Products_Raw!D:D)</f>
        <v>1321.65</v>
      </c>
      <c r="F361" s="18">
        <f t="shared" si="5"/>
        <v>10979.07</v>
      </c>
      <c r="G361" s="18" t="str">
        <f>PROPER(TRIM(CLEAN(_xlfn.XLOOKUP(Order_Items_Raw!A380,Orders_Raw!A:A,Orders_Raw!E:E))))</f>
        <v>Marketplace</v>
      </c>
      <c r="H361" s="18" t="str">
        <f>_xlfn.XLOOKUP(B361,Products_Raw!A:A,Products_Raw!C:C)</f>
        <v>Beauty</v>
      </c>
      <c r="I361" t="str">
        <f>_xlfn.XLOOKUP(_xlfn.XLOOKUP(A361,Orders_Raw!A:A,Orders_Raw!B:B),Customers_Raw!A:A,Customers_Raw!E:E)</f>
        <v>Consumer</v>
      </c>
      <c r="J361" s="19">
        <f>_xlfn.XLOOKUP(Order_Items_Raw!A380,Orders_Raw!A:A,Orders_Raw!C:C)</f>
        <v>45871</v>
      </c>
      <c r="K361" t="s">
        <v>3415</v>
      </c>
      <c r="L361" s="19" t="str">
        <f>_xlfn.XLOOKUP(A361,Orders_Raw!A:A,Orders_Raw!D:D)</f>
        <v>Processing</v>
      </c>
      <c r="M361" s="19" t="str">
        <f>_xlfn.XLOOKUP(_xlfn.XLOOKUP(A361,Orders_Raw!A:A,Orders_Raw!B:B),Customers_Raw!A:A,Customers_Raw!E:E)</f>
        <v>Consumer</v>
      </c>
      <c r="N361">
        <f>IF(COUNTIF($A$2:A361,A361)=1,1,0)</f>
        <v>1</v>
      </c>
    </row>
    <row r="362" spans="1:14">
      <c r="A362" t="s">
        <v>2016</v>
      </c>
      <c r="B362" t="s">
        <v>3414</v>
      </c>
      <c r="C362">
        <v>4</v>
      </c>
      <c r="D362" s="18">
        <v>25101.42</v>
      </c>
      <c r="E362" s="18">
        <f>_xlfn.XLOOKUP(Order_Items_Raw!B397,Products_Raw!A:A,Products_Raw!D:D)</f>
        <v>4535.12</v>
      </c>
      <c r="F362" s="18">
        <f t="shared" si="5"/>
        <v>6960.94</v>
      </c>
      <c r="G362" s="18" t="str">
        <f>PROPER(TRIM(CLEAN(_xlfn.XLOOKUP(Order_Items_Raw!A397,Orders_Raw!A:A,Orders_Raw!E:E))))</f>
        <v>Website</v>
      </c>
      <c r="H362" s="18" t="str">
        <f>_xlfn.XLOOKUP(B362,Products_Raw!A:A,Products_Raw!C:C)</f>
        <v>Beauty</v>
      </c>
      <c r="I362" t="str">
        <f>_xlfn.XLOOKUP(_xlfn.XLOOKUP(A362,Orders_Raw!A:A,Orders_Raw!B:B),Customers_Raw!A:A,Customers_Raw!E:E)</f>
        <v>Consumer</v>
      </c>
      <c r="J362" s="19">
        <f>_xlfn.XLOOKUP(Order_Items_Raw!A397,Orders_Raw!A:A,Orders_Raw!C:C)</f>
        <v>45877</v>
      </c>
      <c r="K362" t="s">
        <v>3415</v>
      </c>
      <c r="L362" s="19" t="str">
        <f>_xlfn.XLOOKUP(A362,Orders_Raw!A:A,Orders_Raw!D:D)</f>
        <v>Processing</v>
      </c>
      <c r="M362" s="19" t="str">
        <f>_xlfn.XLOOKUP(_xlfn.XLOOKUP(A362,Orders_Raw!A:A,Orders_Raw!B:B),Customers_Raw!A:A,Customers_Raw!E:E)</f>
        <v>Consumer</v>
      </c>
      <c r="N362">
        <f>IF(COUNTIF($A$2:A362,A362)=1,1,0)</f>
        <v>1</v>
      </c>
    </row>
    <row r="363" spans="1:14">
      <c r="A363" t="s">
        <v>3059</v>
      </c>
      <c r="B363" t="s">
        <v>3414</v>
      </c>
      <c r="C363">
        <v>1</v>
      </c>
      <c r="D363" s="18">
        <v>7119.96</v>
      </c>
      <c r="E363" s="18">
        <f>_xlfn.XLOOKUP(Order_Items_Raw!B412,Products_Raw!A:A,Products_Raw!D:D)</f>
        <v>6213.42</v>
      </c>
      <c r="F363" s="18">
        <f t="shared" si="5"/>
        <v>906.54</v>
      </c>
      <c r="G363" s="18" t="str">
        <f>PROPER(TRIM(CLEAN(_xlfn.XLOOKUP(Order_Items_Raw!A412,Orders_Raw!A:A,Orders_Raw!E:E))))</f>
        <v>Mobile App</v>
      </c>
      <c r="H363" s="18" t="str">
        <f>_xlfn.XLOOKUP(B363,Products_Raw!A:A,Products_Raw!C:C)</f>
        <v>Beauty</v>
      </c>
      <c r="I363" t="str">
        <f>_xlfn.XLOOKUP(_xlfn.XLOOKUP(A363,Orders_Raw!A:A,Orders_Raw!B:B),Customers_Raw!A:A,Customers_Raw!E:E)</f>
        <v>Corporate</v>
      </c>
      <c r="J363" s="19">
        <f>_xlfn.XLOOKUP(Order_Items_Raw!A412,Orders_Raw!A:A,Orders_Raw!C:C)</f>
        <v>45877</v>
      </c>
      <c r="K363" t="s">
        <v>3415</v>
      </c>
      <c r="L363" s="19" t="str">
        <f>_xlfn.XLOOKUP(A363,Orders_Raw!A:A,Orders_Raw!D:D)</f>
        <v>Delivered</v>
      </c>
      <c r="M363" s="19" t="str">
        <f>_xlfn.XLOOKUP(_xlfn.XLOOKUP(A363,Orders_Raw!A:A,Orders_Raw!B:B),Customers_Raw!A:A,Customers_Raw!E:E)</f>
        <v>Corporate</v>
      </c>
      <c r="N363">
        <f>IF(COUNTIF($A$2:A363,A363)=1,1,0)</f>
        <v>1</v>
      </c>
    </row>
    <row r="364" spans="1:14">
      <c r="A364" t="s">
        <v>3346</v>
      </c>
      <c r="B364" t="s">
        <v>3414</v>
      </c>
      <c r="C364">
        <v>3</v>
      </c>
      <c r="D364" s="18">
        <v>19942.45</v>
      </c>
      <c r="E364" s="18">
        <f>_xlfn.XLOOKUP(Order_Items_Raw!B420,Products_Raw!A:A,Products_Raw!D:D)</f>
        <v>2112.7</v>
      </c>
      <c r="F364" s="18">
        <f t="shared" si="5"/>
        <v>13604.35</v>
      </c>
      <c r="G364" s="18" t="str">
        <f>PROPER(TRIM(CLEAN(_xlfn.XLOOKUP(Order_Items_Raw!A420,Orders_Raw!A:A,Orders_Raw!E:E))))</f>
        <v>Mobile App</v>
      </c>
      <c r="H364" s="18" t="str">
        <f>_xlfn.XLOOKUP(B364,Products_Raw!A:A,Products_Raw!C:C)</f>
        <v>Beauty</v>
      </c>
      <c r="I364" t="str">
        <f>_xlfn.XLOOKUP(_xlfn.XLOOKUP(A364,Orders_Raw!A:A,Orders_Raw!B:B),Customers_Raw!A:A,Customers_Raw!E:E)</f>
        <v>Consumer</v>
      </c>
      <c r="J364" s="19">
        <f>_xlfn.XLOOKUP(Order_Items_Raw!A420,Orders_Raw!A:A,Orders_Raw!C:C)</f>
        <v>45889</v>
      </c>
      <c r="K364" t="s">
        <v>3415</v>
      </c>
      <c r="L364" s="19" t="str">
        <f>_xlfn.XLOOKUP(A364,Orders_Raw!A:A,Orders_Raw!D:D)</f>
        <v>Delivered</v>
      </c>
      <c r="M364" s="19" t="str">
        <f>_xlfn.XLOOKUP(_xlfn.XLOOKUP(A364,Orders_Raw!A:A,Orders_Raw!B:B),Customers_Raw!A:A,Customers_Raw!E:E)</f>
        <v>Consumer</v>
      </c>
      <c r="N364">
        <f>IF(COUNTIF($A$2:A364,A364)=1,1,0)</f>
        <v>1</v>
      </c>
    </row>
    <row r="365" spans="1:14">
      <c r="A365" t="s">
        <v>1436</v>
      </c>
      <c r="B365" t="s">
        <v>3417</v>
      </c>
      <c r="C365">
        <v>4</v>
      </c>
      <c r="D365" s="18">
        <v>41403.23</v>
      </c>
      <c r="E365" s="18">
        <f>_xlfn.XLOOKUP(Order_Items_Raw!B481,Products_Raw!A:A,Products_Raw!D:D)</f>
        <v>10124.42</v>
      </c>
      <c r="F365" s="18">
        <f t="shared" si="5"/>
        <v>905.550000000003</v>
      </c>
      <c r="G365" s="18" t="str">
        <f>PROPER(TRIM(CLEAN(_xlfn.XLOOKUP(Order_Items_Raw!A481,Orders_Raw!A:A,Orders_Raw!E:E))))</f>
        <v>Website</v>
      </c>
      <c r="H365" s="18" t="str">
        <f>_xlfn.XLOOKUP(B365,Products_Raw!A:A,Products_Raw!C:C)</f>
        <v>Sports</v>
      </c>
      <c r="I365" t="str">
        <f>_xlfn.XLOOKUP(_xlfn.XLOOKUP(A365,Orders_Raw!A:A,Orders_Raw!B:B),Customers_Raw!A:A,Customers_Raw!E:E)</f>
        <v>Consumer</v>
      </c>
      <c r="J365" s="19">
        <f>_xlfn.XLOOKUP(Order_Items_Raw!A481,Orders_Raw!A:A,Orders_Raw!C:C)</f>
        <v>45875</v>
      </c>
      <c r="K365" t="s">
        <v>3415</v>
      </c>
      <c r="L365" s="19" t="str">
        <f>_xlfn.XLOOKUP(A365,Orders_Raw!A:A,Orders_Raw!D:D)</f>
        <v>Shipped</v>
      </c>
      <c r="M365" s="19" t="str">
        <f>_xlfn.XLOOKUP(_xlfn.XLOOKUP(A365,Orders_Raw!A:A,Orders_Raw!B:B),Customers_Raw!A:A,Customers_Raw!E:E)</f>
        <v>Consumer</v>
      </c>
      <c r="N365">
        <f>IF(COUNTIF($A$2:A365,A365)=1,1,0)</f>
        <v>1</v>
      </c>
    </row>
    <row r="366" spans="1:14">
      <c r="A366" t="s">
        <v>1722</v>
      </c>
      <c r="B366" t="s">
        <v>3417</v>
      </c>
      <c r="C366">
        <v>2</v>
      </c>
      <c r="D366" s="18">
        <v>16414.11</v>
      </c>
      <c r="E366" s="18">
        <f>_xlfn.XLOOKUP(Order_Items_Raw!B485,Products_Raw!A:A,Products_Raw!D:D)</f>
        <v>7025.62</v>
      </c>
      <c r="F366" s="18">
        <f t="shared" si="5"/>
        <v>2362.87</v>
      </c>
      <c r="G366" s="18" t="str">
        <f>PROPER(TRIM(CLEAN(_xlfn.XLOOKUP(Order_Items_Raw!A485,Orders_Raw!A:A,Orders_Raw!E:E))))</f>
        <v>Marketplace</v>
      </c>
      <c r="H366" s="18" t="str">
        <f>_xlfn.XLOOKUP(B366,Products_Raw!A:A,Products_Raw!C:C)</f>
        <v>Sports</v>
      </c>
      <c r="I366" t="str">
        <f>_xlfn.XLOOKUP(_xlfn.XLOOKUP(A366,Orders_Raw!A:A,Orders_Raw!B:B),Customers_Raw!A:A,Customers_Raw!E:E)</f>
        <v>Consumer</v>
      </c>
      <c r="J366" s="19">
        <f>_xlfn.XLOOKUP(Order_Items_Raw!A485,Orders_Raw!A:A,Orders_Raw!C:C)</f>
        <v>45883</v>
      </c>
      <c r="K366" t="s">
        <v>3415</v>
      </c>
      <c r="L366" s="19" t="str">
        <f>_xlfn.XLOOKUP(A366,Orders_Raw!A:A,Orders_Raw!D:D)</f>
        <v>Processing</v>
      </c>
      <c r="M366" s="19" t="str">
        <f>_xlfn.XLOOKUP(_xlfn.XLOOKUP(A366,Orders_Raw!A:A,Orders_Raw!B:B),Customers_Raw!A:A,Customers_Raw!E:E)</f>
        <v>Consumer</v>
      </c>
      <c r="N366">
        <f>IF(COUNTIF($A$2:A366,A366)=1,1,0)</f>
        <v>1</v>
      </c>
    </row>
    <row r="367" spans="1:14">
      <c r="A367" t="s">
        <v>1723</v>
      </c>
      <c r="B367" t="s">
        <v>3417</v>
      </c>
      <c r="C367">
        <v>3</v>
      </c>
      <c r="D367" s="18">
        <v>24736.97</v>
      </c>
      <c r="E367" s="18">
        <f>_xlfn.XLOOKUP(Order_Items_Raw!B486,Products_Raw!A:A,Products_Raw!D:D)</f>
        <v>7025.62</v>
      </c>
      <c r="F367" s="18">
        <f t="shared" si="5"/>
        <v>3660.11</v>
      </c>
      <c r="G367" s="18" t="str">
        <f>PROPER(TRIM(CLEAN(_xlfn.XLOOKUP(Order_Items_Raw!A486,Orders_Raw!A:A,Orders_Raw!E:E))))</f>
        <v>Mobile App</v>
      </c>
      <c r="H367" s="18" t="str">
        <f>_xlfn.XLOOKUP(B367,Products_Raw!A:A,Products_Raw!C:C)</f>
        <v>Sports</v>
      </c>
      <c r="I367" t="str">
        <f>_xlfn.XLOOKUP(_xlfn.XLOOKUP(A367,Orders_Raw!A:A,Orders_Raw!B:B),Customers_Raw!A:A,Customers_Raw!E:E)</f>
        <v>Consumer</v>
      </c>
      <c r="J367" s="19">
        <f>_xlfn.XLOOKUP(Order_Items_Raw!A486,Orders_Raw!A:A,Orders_Raw!C:C)</f>
        <v>45883</v>
      </c>
      <c r="K367" t="s">
        <v>3415</v>
      </c>
      <c r="L367" s="19" t="str">
        <f>_xlfn.XLOOKUP(A367,Orders_Raw!A:A,Orders_Raw!D:D)</f>
        <v>Shipped</v>
      </c>
      <c r="M367" s="19" t="str">
        <f>_xlfn.XLOOKUP(_xlfn.XLOOKUP(A367,Orders_Raw!A:A,Orders_Raw!B:B),Customers_Raw!A:A,Customers_Raw!E:E)</f>
        <v>Consumer</v>
      </c>
      <c r="N367">
        <f>IF(COUNTIF($A$2:A367,A367)=1,1,0)</f>
        <v>1</v>
      </c>
    </row>
    <row r="368" spans="1:14">
      <c r="A368" t="s">
        <v>1836</v>
      </c>
      <c r="B368" t="s">
        <v>3417</v>
      </c>
      <c r="C368">
        <v>2</v>
      </c>
      <c r="D368" s="18">
        <v>17124.09</v>
      </c>
      <c r="E368" s="18">
        <f>_xlfn.XLOOKUP(Order_Items_Raw!B488,Products_Raw!A:A,Products_Raw!D:D)</f>
        <v>6782.31</v>
      </c>
      <c r="F368" s="18">
        <f t="shared" si="5"/>
        <v>3559.47</v>
      </c>
      <c r="G368" s="18" t="str">
        <f>PROPER(TRIM(CLEAN(_xlfn.XLOOKUP(Order_Items_Raw!A488,Orders_Raw!A:A,Orders_Raw!E:E))))</f>
        <v>Mobile App</v>
      </c>
      <c r="H368" s="18" t="str">
        <f>_xlfn.XLOOKUP(B368,Products_Raw!A:A,Products_Raw!C:C)</f>
        <v>Sports</v>
      </c>
      <c r="I368" t="str">
        <f>_xlfn.XLOOKUP(_xlfn.XLOOKUP(A368,Orders_Raw!A:A,Orders_Raw!B:B),Customers_Raw!A:A,Customers_Raw!E:E)</f>
        <v>Consumer</v>
      </c>
      <c r="J368" s="19">
        <f>_xlfn.XLOOKUP(Order_Items_Raw!A488,Orders_Raw!A:A,Orders_Raw!C:C)</f>
        <v>45870</v>
      </c>
      <c r="K368" t="s">
        <v>3415</v>
      </c>
      <c r="L368" s="19" t="str">
        <f>_xlfn.XLOOKUP(A368,Orders_Raw!A:A,Orders_Raw!D:D)</f>
        <v>Delivered</v>
      </c>
      <c r="M368" s="19" t="str">
        <f>_xlfn.XLOOKUP(_xlfn.XLOOKUP(A368,Orders_Raw!A:A,Orders_Raw!B:B),Customers_Raw!A:A,Customers_Raw!E:E)</f>
        <v>Consumer</v>
      </c>
      <c r="N368">
        <f>IF(COUNTIF($A$2:A368,A368)=1,1,0)</f>
        <v>1</v>
      </c>
    </row>
    <row r="369" spans="1:14">
      <c r="A369" t="s">
        <v>2398</v>
      </c>
      <c r="B369" t="s">
        <v>3417</v>
      </c>
      <c r="C369">
        <v>1</v>
      </c>
      <c r="D369" s="18">
        <v>9293.68</v>
      </c>
      <c r="E369" s="18">
        <f>_xlfn.XLOOKUP(Order_Items_Raw!B507,Products_Raw!A:A,Products_Raw!D:D)</f>
        <v>2857.57</v>
      </c>
      <c r="F369" s="18">
        <f t="shared" si="5"/>
        <v>6436.11</v>
      </c>
      <c r="G369" s="18" t="str">
        <f>PROPER(TRIM(CLEAN(_xlfn.XLOOKUP(Order_Items_Raw!A507,Orders_Raw!A:A,Orders_Raw!E:E))))</f>
        <v>Marketplace</v>
      </c>
      <c r="H369" s="18" t="str">
        <f>_xlfn.XLOOKUP(B369,Products_Raw!A:A,Products_Raw!C:C)</f>
        <v>Sports</v>
      </c>
      <c r="I369" t="str">
        <f>_xlfn.XLOOKUP(_xlfn.XLOOKUP(A369,Orders_Raw!A:A,Orders_Raw!B:B),Customers_Raw!A:A,Customers_Raw!E:E)</f>
        <v>Corporate</v>
      </c>
      <c r="J369" s="19">
        <f>_xlfn.XLOOKUP(Order_Items_Raw!A507,Orders_Raw!A:A,Orders_Raw!C:C)</f>
        <v>45872</v>
      </c>
      <c r="K369" t="s">
        <v>3415</v>
      </c>
      <c r="L369" s="19" t="str">
        <f>_xlfn.XLOOKUP(A369,Orders_Raw!A:A,Orders_Raw!D:D)</f>
        <v>Delivered</v>
      </c>
      <c r="M369" s="19" t="str">
        <f>_xlfn.XLOOKUP(_xlfn.XLOOKUP(A369,Orders_Raw!A:A,Orders_Raw!B:B),Customers_Raw!A:A,Customers_Raw!E:E)</f>
        <v>Corporate</v>
      </c>
      <c r="N369">
        <f>IF(COUNTIF($A$2:A369,A369)=1,1,0)</f>
        <v>1</v>
      </c>
    </row>
    <row r="370" spans="1:14">
      <c r="A370" t="s">
        <v>2837</v>
      </c>
      <c r="B370" t="s">
        <v>3417</v>
      </c>
      <c r="C370">
        <v>4</v>
      </c>
      <c r="D370" s="18">
        <v>45091.91</v>
      </c>
      <c r="E370" s="18">
        <f>_xlfn.XLOOKUP(Order_Items_Raw!B513,Products_Raw!A:A,Products_Raw!D:D)</f>
        <v>11732.81</v>
      </c>
      <c r="F370" s="18">
        <f t="shared" si="5"/>
        <v>-1839.32999999999</v>
      </c>
      <c r="G370" s="18" t="str">
        <f>PROPER(TRIM(CLEAN(_xlfn.XLOOKUP(Order_Items_Raw!A513,Orders_Raw!A:A,Orders_Raw!E:E))))</f>
        <v>Website</v>
      </c>
      <c r="H370" s="18" t="str">
        <f>_xlfn.XLOOKUP(B370,Products_Raw!A:A,Products_Raw!C:C)</f>
        <v>Sports</v>
      </c>
      <c r="I370" t="str">
        <f>_xlfn.XLOOKUP(_xlfn.XLOOKUP(A370,Orders_Raw!A:A,Orders_Raw!B:B),Customers_Raw!A:A,Customers_Raw!E:E)</f>
        <v>Consumer</v>
      </c>
      <c r="J370" s="19">
        <f>_xlfn.XLOOKUP(Order_Items_Raw!A513,Orders_Raw!A:A,Orders_Raw!C:C)</f>
        <v>45877</v>
      </c>
      <c r="K370" t="s">
        <v>3415</v>
      </c>
      <c r="L370" s="19" t="str">
        <f>_xlfn.XLOOKUP(A370,Orders_Raw!A:A,Orders_Raw!D:D)</f>
        <v>Shipped</v>
      </c>
      <c r="M370" s="19" t="str">
        <f>_xlfn.XLOOKUP(_xlfn.XLOOKUP(A370,Orders_Raw!A:A,Orders_Raw!B:B),Customers_Raw!A:A,Customers_Raw!E:E)</f>
        <v>Consumer</v>
      </c>
      <c r="N370">
        <f>IF(COUNTIF($A$2:A370,A370)=1,1,0)</f>
        <v>1</v>
      </c>
    </row>
    <row r="371" spans="1:14">
      <c r="A371" t="s">
        <v>3143</v>
      </c>
      <c r="B371" t="s">
        <v>3417</v>
      </c>
      <c r="C371">
        <v>1</v>
      </c>
      <c r="D371" s="18">
        <v>10695.79</v>
      </c>
      <c r="E371" s="18">
        <f>_xlfn.XLOOKUP(Order_Items_Raw!B521,Products_Raw!A:A,Products_Raw!D:D)</f>
        <v>6453.17</v>
      </c>
      <c r="F371" s="18">
        <f t="shared" si="5"/>
        <v>4242.62</v>
      </c>
      <c r="G371" s="18" t="str">
        <f>PROPER(TRIM(CLEAN(_xlfn.XLOOKUP(Order_Items_Raw!A521,Orders_Raw!A:A,Orders_Raw!E:E))))</f>
        <v>Website</v>
      </c>
      <c r="H371" s="18" t="str">
        <f>_xlfn.XLOOKUP(B371,Products_Raw!A:A,Products_Raw!C:C)</f>
        <v>Sports</v>
      </c>
      <c r="I371" t="str">
        <f>_xlfn.XLOOKUP(_xlfn.XLOOKUP(A371,Orders_Raw!A:A,Orders_Raw!B:B),Customers_Raw!A:A,Customers_Raw!E:E)</f>
        <v>Consumer</v>
      </c>
      <c r="J371" s="19">
        <f>_xlfn.XLOOKUP(Order_Items_Raw!A521,Orders_Raw!A:A,Orders_Raw!C:C)</f>
        <v>45873</v>
      </c>
      <c r="K371" t="s">
        <v>3415</v>
      </c>
      <c r="L371" s="19" t="str">
        <f>_xlfn.XLOOKUP(A371,Orders_Raw!A:A,Orders_Raw!D:D)</f>
        <v>Delivered</v>
      </c>
      <c r="M371" s="19" t="str">
        <f>_xlfn.XLOOKUP(_xlfn.XLOOKUP(A371,Orders_Raw!A:A,Orders_Raw!B:B),Customers_Raw!A:A,Customers_Raw!E:E)</f>
        <v>Consumer</v>
      </c>
      <c r="N371">
        <f>IF(COUNTIF($A$2:A371,A371)=1,1,0)</f>
        <v>1</v>
      </c>
    </row>
    <row r="372" spans="1:14">
      <c r="A372" t="s">
        <v>1619</v>
      </c>
      <c r="B372" t="s">
        <v>3418</v>
      </c>
      <c r="C372">
        <v>3</v>
      </c>
      <c r="D372" s="18">
        <v>41430.3</v>
      </c>
      <c r="E372" s="18">
        <f>_xlfn.XLOOKUP(Order_Items_Raw!B535,Products_Raw!A:A,Products_Raw!D:D)</f>
        <v>5057.68</v>
      </c>
      <c r="F372" s="18">
        <f t="shared" si="5"/>
        <v>26257.26</v>
      </c>
      <c r="G372" s="18" t="str">
        <f>PROPER(TRIM(CLEAN(_xlfn.XLOOKUP(Order_Items_Raw!A535,Orders_Raw!A:A,Orders_Raw!E:E))))</f>
        <v>Marketplace</v>
      </c>
      <c r="H372" s="18" t="str">
        <f>_xlfn.XLOOKUP(B372,Products_Raw!A:A,Products_Raw!C:C)</f>
        <v>Electronics</v>
      </c>
      <c r="I372" t="str">
        <f>_xlfn.XLOOKUP(_xlfn.XLOOKUP(A372,Orders_Raw!A:A,Orders_Raw!B:B),Customers_Raw!A:A,Customers_Raw!E:E)</f>
        <v>Consumer</v>
      </c>
      <c r="J372" s="19">
        <f>_xlfn.XLOOKUP(Order_Items_Raw!A535,Orders_Raw!A:A,Orders_Raw!C:C)</f>
        <v>45899</v>
      </c>
      <c r="K372" t="s">
        <v>3415</v>
      </c>
      <c r="L372" s="19" t="str">
        <f>_xlfn.XLOOKUP(A372,Orders_Raw!A:A,Orders_Raw!D:D)</f>
        <v>Delivered</v>
      </c>
      <c r="M372" s="19" t="str">
        <f>_xlfn.XLOOKUP(_xlfn.XLOOKUP(A372,Orders_Raw!A:A,Orders_Raw!B:B),Customers_Raw!A:A,Customers_Raw!E:E)</f>
        <v>Consumer</v>
      </c>
      <c r="N372">
        <f>IF(COUNTIF($A$2:A372,A372)=1,1,0)</f>
        <v>0</v>
      </c>
    </row>
    <row r="373" spans="1:14">
      <c r="A373" t="s">
        <v>2213</v>
      </c>
      <c r="B373" t="s">
        <v>3418</v>
      </c>
      <c r="C373">
        <v>1</v>
      </c>
      <c r="D373" s="18">
        <v>12529.58</v>
      </c>
      <c r="E373" s="18">
        <f>_xlfn.XLOOKUP(Order_Items_Raw!B548,Products_Raw!A:A,Products_Raw!D:D)</f>
        <v>5931.04</v>
      </c>
      <c r="F373" s="18">
        <f t="shared" si="5"/>
        <v>6598.54</v>
      </c>
      <c r="G373" s="18" t="str">
        <f>PROPER(TRIM(CLEAN(_xlfn.XLOOKUP(Order_Items_Raw!A548,Orders_Raw!A:A,Orders_Raw!E:E))))</f>
        <v>Website</v>
      </c>
      <c r="H373" s="18" t="str">
        <f>_xlfn.XLOOKUP(B373,Products_Raw!A:A,Products_Raw!C:C)</f>
        <v>Electronics</v>
      </c>
      <c r="I373" t="str">
        <f>_xlfn.XLOOKUP(_xlfn.XLOOKUP(A373,Orders_Raw!A:A,Orders_Raw!B:B),Customers_Raw!A:A,Customers_Raw!E:E)</f>
        <v>Consumer</v>
      </c>
      <c r="J373" s="19">
        <f>_xlfn.XLOOKUP(Order_Items_Raw!A548,Orders_Raw!A:A,Orders_Raw!C:C)</f>
        <v>45880</v>
      </c>
      <c r="K373" t="s">
        <v>3415</v>
      </c>
      <c r="L373" s="19" t="str">
        <f>_xlfn.XLOOKUP(A373,Orders_Raw!A:A,Orders_Raw!D:D)</f>
        <v>Delivered</v>
      </c>
      <c r="M373" s="19" t="str">
        <f>_xlfn.XLOOKUP(_xlfn.XLOOKUP(A373,Orders_Raw!A:A,Orders_Raw!B:B),Customers_Raw!A:A,Customers_Raw!E:E)</f>
        <v>Consumer</v>
      </c>
      <c r="N373">
        <f>IF(COUNTIF($A$2:A373,A373)=1,1,0)</f>
        <v>1</v>
      </c>
    </row>
    <row r="374" spans="1:14">
      <c r="A374" t="s">
        <v>2404</v>
      </c>
      <c r="B374" t="s">
        <v>3418</v>
      </c>
      <c r="C374">
        <v>4</v>
      </c>
      <c r="D374" s="18">
        <v>58092.92</v>
      </c>
      <c r="E374" s="18">
        <f>_xlfn.XLOOKUP(Order_Items_Raw!B553,Products_Raw!A:A,Products_Raw!D:D)</f>
        <v>10050.44</v>
      </c>
      <c r="F374" s="18">
        <f t="shared" si="5"/>
        <v>17891.16</v>
      </c>
      <c r="G374" s="18" t="str">
        <f>PROPER(TRIM(CLEAN(_xlfn.XLOOKUP(Order_Items_Raw!A553,Orders_Raw!A:A,Orders_Raw!E:E))))</f>
        <v>Marketplace</v>
      </c>
      <c r="H374" s="18" t="str">
        <f>_xlfn.XLOOKUP(B374,Products_Raw!A:A,Products_Raw!C:C)</f>
        <v>Electronics</v>
      </c>
      <c r="I374" t="str">
        <f>_xlfn.XLOOKUP(_xlfn.XLOOKUP(A374,Orders_Raw!A:A,Orders_Raw!B:B),Customers_Raw!A:A,Customers_Raw!E:E)</f>
        <v>Consumer</v>
      </c>
      <c r="J374" s="19">
        <f>_xlfn.XLOOKUP(Order_Items_Raw!A553,Orders_Raw!A:A,Orders_Raw!C:C)</f>
        <v>45889</v>
      </c>
      <c r="K374" t="s">
        <v>3415</v>
      </c>
      <c r="L374" s="19" t="str">
        <f>_xlfn.XLOOKUP(A374,Orders_Raw!A:A,Orders_Raw!D:D)</f>
        <v>Delivered</v>
      </c>
      <c r="M374" s="19" t="str">
        <f>_xlfn.XLOOKUP(_xlfn.XLOOKUP(A374,Orders_Raw!A:A,Orders_Raw!B:B),Customers_Raw!A:A,Customers_Raw!E:E)</f>
        <v>Consumer</v>
      </c>
      <c r="N374">
        <f>IF(COUNTIF($A$2:A374,A374)=1,1,0)</f>
        <v>1</v>
      </c>
    </row>
    <row r="375" spans="1:14">
      <c r="A375" t="s">
        <v>2641</v>
      </c>
      <c r="B375" t="s">
        <v>3418</v>
      </c>
      <c r="C375">
        <v>1</v>
      </c>
      <c r="D375" s="18">
        <v>12663.74</v>
      </c>
      <c r="E375" s="18">
        <f>_xlfn.XLOOKUP(Order_Items_Raw!B559,Products_Raw!A:A,Products_Raw!D:D)</f>
        <v>4539.2</v>
      </c>
      <c r="F375" s="18">
        <f t="shared" si="5"/>
        <v>8124.54</v>
      </c>
      <c r="G375" s="18" t="str">
        <f>PROPER(TRIM(CLEAN(_xlfn.XLOOKUP(Order_Items_Raw!A559,Orders_Raw!A:A,Orders_Raw!E:E))))</f>
        <v>Mobile App</v>
      </c>
      <c r="H375" s="18" t="str">
        <f>_xlfn.XLOOKUP(B375,Products_Raw!A:A,Products_Raw!C:C)</f>
        <v>Electronics</v>
      </c>
      <c r="I375" t="str">
        <f>_xlfn.XLOOKUP(_xlfn.XLOOKUP(A375,Orders_Raw!A:A,Orders_Raw!B:B),Customers_Raw!A:A,Customers_Raw!E:E)</f>
        <v>Consumer</v>
      </c>
      <c r="J375" s="19">
        <f>_xlfn.XLOOKUP(Order_Items_Raw!A559,Orders_Raw!A:A,Orders_Raw!C:C)</f>
        <v>45896</v>
      </c>
      <c r="K375" t="s">
        <v>3415</v>
      </c>
      <c r="L375" s="19" t="str">
        <f>_xlfn.XLOOKUP(A375,Orders_Raw!A:A,Orders_Raw!D:D)</f>
        <v>Delivered</v>
      </c>
      <c r="M375" s="19" t="str">
        <f>_xlfn.XLOOKUP(_xlfn.XLOOKUP(A375,Orders_Raw!A:A,Orders_Raw!B:B),Customers_Raw!A:A,Customers_Raw!E:E)</f>
        <v>Consumer</v>
      </c>
      <c r="N375">
        <f>IF(COUNTIF($A$2:A375,A375)=1,1,0)</f>
        <v>1</v>
      </c>
    </row>
    <row r="376" spans="1:14">
      <c r="A376" t="s">
        <v>904</v>
      </c>
      <c r="B376" t="s">
        <v>3419</v>
      </c>
      <c r="C376">
        <v>1</v>
      </c>
      <c r="D376" s="18">
        <v>1621.64</v>
      </c>
      <c r="E376" s="18">
        <f>_xlfn.XLOOKUP(Order_Items_Raw!B570,Products_Raw!A:A,Products_Raw!D:D)</f>
        <v>11939.07</v>
      </c>
      <c r="F376" s="18">
        <f t="shared" si="5"/>
        <v>-10317.43</v>
      </c>
      <c r="G376" s="18" t="str">
        <f>PROPER(TRIM(CLEAN(_xlfn.XLOOKUP(Order_Items_Raw!A570,Orders_Raw!A:A,Orders_Raw!E:E))))</f>
        <v>Marketplace</v>
      </c>
      <c r="H376" s="18" t="str">
        <f>_xlfn.XLOOKUP(B376,Products_Raw!A:A,Products_Raw!C:C)</f>
        <v>Office Supplies</v>
      </c>
      <c r="I376" t="str">
        <f>_xlfn.XLOOKUP(_xlfn.XLOOKUP(A376,Orders_Raw!A:A,Orders_Raw!B:B),Customers_Raw!A:A,Customers_Raw!E:E)</f>
        <v>Corporate</v>
      </c>
      <c r="J376" s="19">
        <f>_xlfn.XLOOKUP(Order_Items_Raw!A570,Orders_Raw!A:A,Orders_Raw!C:C)</f>
        <v>45876</v>
      </c>
      <c r="K376" t="s">
        <v>3415</v>
      </c>
      <c r="L376" s="19" t="str">
        <f>_xlfn.XLOOKUP(A376,Orders_Raw!A:A,Orders_Raw!D:D)</f>
        <v>Delivered</v>
      </c>
      <c r="M376" s="19" t="str">
        <f>_xlfn.XLOOKUP(_xlfn.XLOOKUP(A376,Orders_Raw!A:A,Orders_Raw!B:B),Customers_Raw!A:A,Customers_Raw!E:E)</f>
        <v>Corporate</v>
      </c>
      <c r="N376">
        <f>IF(COUNTIF($A$2:A376,A376)=1,1,0)</f>
        <v>1</v>
      </c>
    </row>
    <row r="377" spans="1:14">
      <c r="A377" t="s">
        <v>1367</v>
      </c>
      <c r="B377" t="s">
        <v>3419</v>
      </c>
      <c r="C377">
        <v>2</v>
      </c>
      <c r="D377" s="18">
        <v>3832.3</v>
      </c>
      <c r="E377" s="18">
        <f>_xlfn.XLOOKUP(Order_Items_Raw!B578,Products_Raw!A:A,Products_Raw!D:D)</f>
        <v>1195.19</v>
      </c>
      <c r="F377" s="18">
        <f t="shared" si="5"/>
        <v>1441.92</v>
      </c>
      <c r="G377" s="18" t="str">
        <f>PROPER(TRIM(CLEAN(_xlfn.XLOOKUP(Order_Items_Raw!A578,Orders_Raw!A:A,Orders_Raw!E:E))))</f>
        <v>Website</v>
      </c>
      <c r="H377" s="18" t="str">
        <f>_xlfn.XLOOKUP(B377,Products_Raw!A:A,Products_Raw!C:C)</f>
        <v>Office Supplies</v>
      </c>
      <c r="I377" t="str">
        <f>_xlfn.XLOOKUP(_xlfn.XLOOKUP(A377,Orders_Raw!A:A,Orders_Raw!B:B),Customers_Raw!A:A,Customers_Raw!E:E)</f>
        <v>Small Business</v>
      </c>
      <c r="J377" s="19">
        <f>_xlfn.XLOOKUP(Order_Items_Raw!A578,Orders_Raw!A:A,Orders_Raw!C:C)</f>
        <v>45876</v>
      </c>
      <c r="K377" t="s">
        <v>3415</v>
      </c>
      <c r="L377" s="19" t="str">
        <f>_xlfn.XLOOKUP(A377,Orders_Raw!A:A,Orders_Raw!D:D)</f>
        <v>Delivered</v>
      </c>
      <c r="M377" s="19" t="str">
        <f>_xlfn.XLOOKUP(_xlfn.XLOOKUP(A377,Orders_Raw!A:A,Orders_Raw!B:B),Customers_Raw!A:A,Customers_Raw!E:E)</f>
        <v>Small Business</v>
      </c>
      <c r="N377">
        <f>IF(COUNTIF($A$2:A377,A377)=1,1,0)</f>
        <v>1</v>
      </c>
    </row>
    <row r="378" spans="1:14">
      <c r="A378" t="s">
        <v>1607</v>
      </c>
      <c r="B378" t="s">
        <v>3419</v>
      </c>
      <c r="C378">
        <v>3</v>
      </c>
      <c r="D378" s="18">
        <v>5618.01</v>
      </c>
      <c r="E378" s="18">
        <f>_xlfn.XLOOKUP(Order_Items_Raw!B580,Products_Raw!A:A,Products_Raw!D:D)</f>
        <v>7341.5</v>
      </c>
      <c r="F378" s="18">
        <f t="shared" si="5"/>
        <v>-16406.49</v>
      </c>
      <c r="G378" s="18" t="str">
        <f>PROPER(TRIM(CLEAN(_xlfn.XLOOKUP(Order_Items_Raw!A580,Orders_Raw!A:A,Orders_Raw!E:E))))</f>
        <v>Website</v>
      </c>
      <c r="H378" s="18" t="str">
        <f>_xlfn.XLOOKUP(B378,Products_Raw!A:A,Products_Raw!C:C)</f>
        <v>Office Supplies</v>
      </c>
      <c r="I378" t="str">
        <f>_xlfn.XLOOKUP(_xlfn.XLOOKUP(A378,Orders_Raw!A:A,Orders_Raw!B:B),Customers_Raw!A:A,Customers_Raw!E:E)</f>
        <v>Corporate</v>
      </c>
      <c r="J378" s="19">
        <f>_xlfn.XLOOKUP(Order_Items_Raw!A580,Orders_Raw!A:A,Orders_Raw!C:C)</f>
        <v>45883</v>
      </c>
      <c r="K378" t="s">
        <v>3415</v>
      </c>
      <c r="L378" s="19" t="str">
        <f>_xlfn.XLOOKUP(A378,Orders_Raw!A:A,Orders_Raw!D:D)</f>
        <v>Delivered</v>
      </c>
      <c r="M378" s="19" t="str">
        <f>_xlfn.XLOOKUP(_xlfn.XLOOKUP(A378,Orders_Raw!A:A,Orders_Raw!B:B),Customers_Raw!A:A,Customers_Raw!E:E)</f>
        <v>Corporate</v>
      </c>
      <c r="N378">
        <f>IF(COUNTIF($A$2:A378,A378)=1,1,0)</f>
        <v>1</v>
      </c>
    </row>
    <row r="379" spans="1:14">
      <c r="A379" t="s">
        <v>1830</v>
      </c>
      <c r="B379" t="s">
        <v>3419</v>
      </c>
      <c r="C379">
        <v>1</v>
      </c>
      <c r="D379" s="18">
        <v>1876.4</v>
      </c>
      <c r="E379" s="18">
        <f>_xlfn.XLOOKUP(Order_Items_Raw!B584,Products_Raw!A:A,Products_Raw!D:D)</f>
        <v>1946.27</v>
      </c>
      <c r="F379" s="18">
        <f t="shared" si="5"/>
        <v>-69.8699999999999</v>
      </c>
      <c r="G379" s="18" t="str">
        <f>PROPER(TRIM(CLEAN(_xlfn.XLOOKUP(Order_Items_Raw!A584,Orders_Raw!A:A,Orders_Raw!E:E))))</f>
        <v>Mobile App</v>
      </c>
      <c r="H379" s="18" t="str">
        <f>_xlfn.XLOOKUP(B379,Products_Raw!A:A,Products_Raw!C:C)</f>
        <v>Office Supplies</v>
      </c>
      <c r="I379" t="str">
        <f>_xlfn.XLOOKUP(_xlfn.XLOOKUP(A379,Orders_Raw!A:A,Orders_Raw!B:B),Customers_Raw!A:A,Customers_Raw!E:E)</f>
        <v>Consumer</v>
      </c>
      <c r="J379" s="19">
        <f>_xlfn.XLOOKUP(Order_Items_Raw!A584,Orders_Raw!A:A,Orders_Raw!C:C)</f>
        <v>45877</v>
      </c>
      <c r="K379" t="s">
        <v>3415</v>
      </c>
      <c r="L379" s="19" t="str">
        <f>_xlfn.XLOOKUP(A379,Orders_Raw!A:A,Orders_Raw!D:D)</f>
        <v>Delivered</v>
      </c>
      <c r="M379" s="19" t="str">
        <f>_xlfn.XLOOKUP(_xlfn.XLOOKUP(A379,Orders_Raw!A:A,Orders_Raw!B:B),Customers_Raw!A:A,Customers_Raw!E:E)</f>
        <v>Consumer</v>
      </c>
      <c r="N379">
        <f>IF(COUNTIF($A$2:A379,A379)=1,1,0)</f>
        <v>1</v>
      </c>
    </row>
    <row r="380" spans="1:14">
      <c r="A380" t="s">
        <v>2213</v>
      </c>
      <c r="B380" t="s">
        <v>3419</v>
      </c>
      <c r="C380">
        <v>2</v>
      </c>
      <c r="D380" s="18">
        <v>4025.91</v>
      </c>
      <c r="E380" s="18">
        <f>_xlfn.XLOOKUP(Order_Items_Raw!B590,Products_Raw!A:A,Products_Raw!D:D)</f>
        <v>516.61</v>
      </c>
      <c r="F380" s="18">
        <f t="shared" si="5"/>
        <v>2992.69</v>
      </c>
      <c r="G380" s="18" t="str">
        <f>PROPER(TRIM(CLEAN(_xlfn.XLOOKUP(Order_Items_Raw!A590,Orders_Raw!A:A,Orders_Raw!E:E))))</f>
        <v>Mobile App</v>
      </c>
      <c r="H380" s="18" t="str">
        <f>_xlfn.XLOOKUP(B380,Products_Raw!A:A,Products_Raw!C:C)</f>
        <v>Office Supplies</v>
      </c>
      <c r="I380" t="str">
        <f>_xlfn.XLOOKUP(_xlfn.XLOOKUP(A380,Orders_Raw!A:A,Orders_Raw!B:B),Customers_Raw!A:A,Customers_Raw!E:E)</f>
        <v>Consumer</v>
      </c>
      <c r="J380" s="19">
        <f>_xlfn.XLOOKUP(Order_Items_Raw!A590,Orders_Raw!A:A,Orders_Raw!C:C)</f>
        <v>45893</v>
      </c>
      <c r="K380" t="s">
        <v>3415</v>
      </c>
      <c r="L380" s="19" t="str">
        <f>_xlfn.XLOOKUP(A380,Orders_Raw!A:A,Orders_Raw!D:D)</f>
        <v>Delivered</v>
      </c>
      <c r="M380" s="19" t="str">
        <f>_xlfn.XLOOKUP(_xlfn.XLOOKUP(A380,Orders_Raw!A:A,Orders_Raw!B:B),Customers_Raw!A:A,Customers_Raw!E:E)</f>
        <v>Consumer</v>
      </c>
      <c r="N380">
        <f>IF(COUNTIF($A$2:A380,A380)=1,1,0)</f>
        <v>0</v>
      </c>
    </row>
    <row r="381" spans="1:14">
      <c r="A381" t="s">
        <v>2394</v>
      </c>
      <c r="B381" t="s">
        <v>3419</v>
      </c>
      <c r="C381">
        <v>2</v>
      </c>
      <c r="D381" s="18">
        <v>3747.61</v>
      </c>
      <c r="E381" s="18">
        <f>_xlfn.XLOOKUP(Order_Items_Raw!B596,Products_Raw!A:A,Products_Raw!D:D)</f>
        <v>9316.44</v>
      </c>
      <c r="F381" s="18">
        <f t="shared" si="5"/>
        <v>-14885.27</v>
      </c>
      <c r="G381" s="18" t="str">
        <f>PROPER(TRIM(CLEAN(_xlfn.XLOOKUP(Order_Items_Raw!A596,Orders_Raw!A:A,Orders_Raw!E:E))))</f>
        <v>Mobile App</v>
      </c>
      <c r="H381" s="18" t="str">
        <f>_xlfn.XLOOKUP(B381,Products_Raw!A:A,Products_Raw!C:C)</f>
        <v>Office Supplies</v>
      </c>
      <c r="I381" t="str">
        <f>_xlfn.XLOOKUP(_xlfn.XLOOKUP(A381,Orders_Raw!A:A,Orders_Raw!B:B),Customers_Raw!A:A,Customers_Raw!E:E)</f>
        <v>Consumer</v>
      </c>
      <c r="J381" s="19">
        <f>_xlfn.XLOOKUP(Order_Items_Raw!A596,Orders_Raw!A:A,Orders_Raw!C:C)</f>
        <v>45876</v>
      </c>
      <c r="K381" t="s">
        <v>3415</v>
      </c>
      <c r="L381" s="19" t="str">
        <f>_xlfn.XLOOKUP(A381,Orders_Raw!A:A,Orders_Raw!D:D)</f>
        <v>Delivered</v>
      </c>
      <c r="M381" s="19" t="str">
        <f>_xlfn.XLOOKUP(_xlfn.XLOOKUP(A381,Orders_Raw!A:A,Orders_Raw!B:B),Customers_Raw!A:A,Customers_Raw!E:E)</f>
        <v>Consumer</v>
      </c>
      <c r="N381">
        <f>IF(COUNTIF($A$2:A381,A381)=1,1,0)</f>
        <v>1</v>
      </c>
    </row>
    <row r="382" spans="1:14">
      <c r="A382" t="s">
        <v>3098</v>
      </c>
      <c r="B382" t="s">
        <v>3419</v>
      </c>
      <c r="C382">
        <v>2</v>
      </c>
      <c r="D382" s="18">
        <v>3695.85</v>
      </c>
      <c r="E382" s="18">
        <f>_xlfn.XLOOKUP(Order_Items_Raw!B606,Products_Raw!A:A,Products_Raw!D:D)</f>
        <v>5812.86</v>
      </c>
      <c r="F382" s="18">
        <f t="shared" si="5"/>
        <v>-7929.87</v>
      </c>
      <c r="G382" s="18" t="str">
        <f>PROPER(TRIM(CLEAN(_xlfn.XLOOKUP(Order_Items_Raw!A606,Orders_Raw!A:A,Orders_Raw!E:E))))</f>
        <v>Mobile App</v>
      </c>
      <c r="H382" s="18" t="str">
        <f>_xlfn.XLOOKUP(B382,Products_Raw!A:A,Products_Raw!C:C)</f>
        <v>Office Supplies</v>
      </c>
      <c r="I382" t="str">
        <f>_xlfn.XLOOKUP(_xlfn.XLOOKUP(A382,Orders_Raw!A:A,Orders_Raw!B:B),Customers_Raw!A:A,Customers_Raw!E:E)</f>
        <v>Corporate</v>
      </c>
      <c r="J382" s="19">
        <f>_xlfn.XLOOKUP(Order_Items_Raw!A606,Orders_Raw!A:A,Orders_Raw!C:C)</f>
        <v>45892</v>
      </c>
      <c r="K382" t="s">
        <v>3415</v>
      </c>
      <c r="L382" s="19" t="str">
        <f>_xlfn.XLOOKUP(A382,Orders_Raw!A:A,Orders_Raw!D:D)</f>
        <v>Shipped</v>
      </c>
      <c r="M382" s="19" t="str">
        <f>_xlfn.XLOOKUP(_xlfn.XLOOKUP(A382,Orders_Raw!A:A,Orders_Raw!B:B),Customers_Raw!A:A,Customers_Raw!E:E)</f>
        <v>Corporate</v>
      </c>
      <c r="N382">
        <f>IF(COUNTIF($A$2:A382,A382)=1,1,0)</f>
        <v>1</v>
      </c>
    </row>
    <row r="383" spans="1:14">
      <c r="A383" t="s">
        <v>3288</v>
      </c>
      <c r="B383" t="s">
        <v>3419</v>
      </c>
      <c r="C383">
        <v>3</v>
      </c>
      <c r="D383" s="18">
        <v>6452.8</v>
      </c>
      <c r="E383" s="18">
        <f>_xlfn.XLOOKUP(Order_Items_Raw!B609,Products_Raw!A:A,Products_Raw!D:D)</f>
        <v>6457.25</v>
      </c>
      <c r="F383" s="18">
        <f t="shared" si="5"/>
        <v>-12918.95</v>
      </c>
      <c r="G383" s="18" t="str">
        <f>PROPER(TRIM(CLEAN(_xlfn.XLOOKUP(Order_Items_Raw!A609,Orders_Raw!A:A,Orders_Raw!E:E))))</f>
        <v>Marketplace</v>
      </c>
      <c r="H383" s="18" t="str">
        <f>_xlfn.XLOOKUP(B383,Products_Raw!A:A,Products_Raw!C:C)</f>
        <v>Office Supplies</v>
      </c>
      <c r="I383" t="str">
        <f>_xlfn.XLOOKUP(_xlfn.XLOOKUP(A383,Orders_Raw!A:A,Orders_Raw!B:B),Customers_Raw!A:A,Customers_Raw!E:E)</f>
        <v>Corporate</v>
      </c>
      <c r="J383" s="19">
        <f>_xlfn.XLOOKUP(Order_Items_Raw!A609,Orders_Raw!A:A,Orders_Raw!C:C)</f>
        <v>45885</v>
      </c>
      <c r="K383" t="s">
        <v>3415</v>
      </c>
      <c r="L383" s="19" t="str">
        <f>_xlfn.XLOOKUP(A383,Orders_Raw!A:A,Orders_Raw!D:D)</f>
        <v>Delivered</v>
      </c>
      <c r="M383" s="19" t="str">
        <f>_xlfn.XLOOKUP(_xlfn.XLOOKUP(A383,Orders_Raw!A:A,Orders_Raw!B:B),Customers_Raw!A:A,Customers_Raw!E:E)</f>
        <v>Corporate</v>
      </c>
      <c r="N383">
        <f>IF(COUNTIF($A$2:A383,A383)=1,1,0)</f>
        <v>1</v>
      </c>
    </row>
    <row r="384" spans="1:14">
      <c r="A384" t="s">
        <v>950</v>
      </c>
      <c r="B384" t="s">
        <v>3420</v>
      </c>
      <c r="C384">
        <v>4</v>
      </c>
      <c r="D384" s="18">
        <v>69949.21</v>
      </c>
      <c r="E384" s="18">
        <f>_xlfn.XLOOKUP(Order_Items_Raw!B611,Products_Raw!A:A,Products_Raw!D:D)</f>
        <v>6457.25</v>
      </c>
      <c r="F384" s="18">
        <f t="shared" si="5"/>
        <v>44120.21</v>
      </c>
      <c r="G384" s="18" t="str">
        <f>PROPER(TRIM(CLEAN(_xlfn.XLOOKUP(Order_Items_Raw!A611,Orders_Raw!A:A,Orders_Raw!E:E))))</f>
        <v>Website</v>
      </c>
      <c r="H384" s="18" t="str">
        <f>_xlfn.XLOOKUP(B384,Products_Raw!A:A,Products_Raw!C:C)</f>
        <v>Fashion</v>
      </c>
      <c r="I384" t="str">
        <f>_xlfn.XLOOKUP(_xlfn.XLOOKUP(A384,Orders_Raw!A:A,Orders_Raw!B:B),Customers_Raw!A:A,Customers_Raw!E:E)</f>
        <v>Consumer</v>
      </c>
      <c r="J384" s="19">
        <f>_xlfn.XLOOKUP(Order_Items_Raw!A611,Orders_Raw!A:A,Orders_Raw!C:C)</f>
        <v>45897</v>
      </c>
      <c r="K384" t="s">
        <v>3415</v>
      </c>
      <c r="L384" s="19" t="str">
        <f>_xlfn.XLOOKUP(A384,Orders_Raw!A:A,Orders_Raw!D:D)</f>
        <v>Delivered</v>
      </c>
      <c r="M384" s="19" t="str">
        <f>_xlfn.XLOOKUP(_xlfn.XLOOKUP(A384,Orders_Raw!A:A,Orders_Raw!B:B),Customers_Raw!A:A,Customers_Raw!E:E)</f>
        <v>Consumer</v>
      </c>
      <c r="N384">
        <f>IF(COUNTIF($A$2:A384,A384)=1,1,0)</f>
        <v>1</v>
      </c>
    </row>
    <row r="385" spans="1:14">
      <c r="A385" t="s">
        <v>2622</v>
      </c>
      <c r="B385" t="s">
        <v>3420</v>
      </c>
      <c r="C385">
        <v>4</v>
      </c>
      <c r="D385" s="18">
        <v>64482.85</v>
      </c>
      <c r="E385" s="18">
        <f>_xlfn.XLOOKUP(Order_Items_Raw!B638,Products_Raw!A:A,Products_Raw!D:D)</f>
        <v>6163.24</v>
      </c>
      <c r="F385" s="18">
        <f t="shared" si="5"/>
        <v>39829.89</v>
      </c>
      <c r="G385" s="18" t="str">
        <f>PROPER(TRIM(CLEAN(_xlfn.XLOOKUP(Order_Items_Raw!A638,Orders_Raw!A:A,Orders_Raw!E:E))))</f>
        <v>Website</v>
      </c>
      <c r="H385" s="18" t="str">
        <f>_xlfn.XLOOKUP(B385,Products_Raw!A:A,Products_Raw!C:C)</f>
        <v>Fashion</v>
      </c>
      <c r="I385" t="str">
        <f>_xlfn.XLOOKUP(_xlfn.XLOOKUP(A385,Orders_Raw!A:A,Orders_Raw!B:B),Customers_Raw!A:A,Customers_Raw!E:E)</f>
        <v>Consumer</v>
      </c>
      <c r="J385" s="19">
        <f>_xlfn.XLOOKUP(Order_Items_Raw!A638,Orders_Raw!A:A,Orders_Raw!C:C)</f>
        <v>45879</v>
      </c>
      <c r="K385" t="s">
        <v>3415</v>
      </c>
      <c r="L385" s="19" t="str">
        <f>_xlfn.XLOOKUP(A385,Orders_Raw!A:A,Orders_Raw!D:D)</f>
        <v>Delivered</v>
      </c>
      <c r="M385" s="19" t="str">
        <f>_xlfn.XLOOKUP(_xlfn.XLOOKUP(A385,Orders_Raw!A:A,Orders_Raw!B:B),Customers_Raw!A:A,Customers_Raw!E:E)</f>
        <v>Consumer</v>
      </c>
      <c r="N385">
        <f>IF(COUNTIF($A$2:A385,A385)=1,1,0)</f>
        <v>1</v>
      </c>
    </row>
    <row r="386" spans="1:14">
      <c r="A386" t="s">
        <v>2959</v>
      </c>
      <c r="B386" t="s">
        <v>3420</v>
      </c>
      <c r="C386">
        <v>4</v>
      </c>
      <c r="D386" s="18">
        <v>51392.66</v>
      </c>
      <c r="E386" s="18">
        <f>_xlfn.XLOOKUP(Order_Items_Raw!B648,Products_Raw!A:A,Products_Raw!D:D)</f>
        <v>4740.6</v>
      </c>
      <c r="F386" s="18">
        <f t="shared" ref="F386:F449" si="6">D386-(C386*E386)</f>
        <v>32430.26</v>
      </c>
      <c r="G386" s="18" t="str">
        <f>PROPER(TRIM(CLEAN(_xlfn.XLOOKUP(Order_Items_Raw!A648,Orders_Raw!A:A,Orders_Raw!E:E))))</f>
        <v>Mobile App</v>
      </c>
      <c r="H386" s="18" t="str">
        <f>_xlfn.XLOOKUP(B386,Products_Raw!A:A,Products_Raw!C:C)</f>
        <v>Fashion</v>
      </c>
      <c r="I386" t="str">
        <f>_xlfn.XLOOKUP(_xlfn.XLOOKUP(A386,Orders_Raw!A:A,Orders_Raw!B:B),Customers_Raw!A:A,Customers_Raw!E:E)</f>
        <v>Corporate</v>
      </c>
      <c r="J386" s="19">
        <f>_xlfn.XLOOKUP(Order_Items_Raw!A648,Orders_Raw!A:A,Orders_Raw!C:C)</f>
        <v>45999</v>
      </c>
      <c r="K386" t="s">
        <v>3421</v>
      </c>
      <c r="L386" s="19" t="str">
        <f>_xlfn.XLOOKUP(A386,Orders_Raw!A:A,Orders_Raw!D:D)</f>
        <v>Delivered</v>
      </c>
      <c r="M386" s="19" t="str">
        <f>_xlfn.XLOOKUP(_xlfn.XLOOKUP(A386,Orders_Raw!A:A,Orders_Raw!B:B),Customers_Raw!A:A,Customers_Raw!E:E)</f>
        <v>Corporate</v>
      </c>
      <c r="N386">
        <f>IF(COUNTIF($A$2:A386,A386)=1,1,0)</f>
        <v>1</v>
      </c>
    </row>
    <row r="387" spans="1:14">
      <c r="A387" t="s">
        <v>968</v>
      </c>
      <c r="B387" t="s">
        <v>3422</v>
      </c>
      <c r="C387">
        <v>1</v>
      </c>
      <c r="D387" s="18">
        <v>481.71</v>
      </c>
      <c r="E387" s="18">
        <f>_xlfn.XLOOKUP(Order_Items_Raw!B658,Products_Raw!A:A,Products_Raw!D:D)</f>
        <v>1069.73</v>
      </c>
      <c r="F387" s="18">
        <f t="shared" si="6"/>
        <v>-588.02</v>
      </c>
      <c r="G387" s="18" t="str">
        <f>PROPER(TRIM(CLEAN(_xlfn.XLOOKUP(Order_Items_Raw!A658,Orders_Raw!A:A,Orders_Raw!E:E))))</f>
        <v>Marketplace</v>
      </c>
      <c r="H387" s="18" t="str">
        <f>_xlfn.XLOOKUP(B387,Products_Raw!A:A,Products_Raw!C:C)</f>
        <v>Fashion</v>
      </c>
      <c r="I387" t="str">
        <f>_xlfn.XLOOKUP(_xlfn.XLOOKUP(A387,Orders_Raw!A:A,Orders_Raw!B:B),Customers_Raw!A:A,Customers_Raw!E:E)</f>
        <v>Corporate</v>
      </c>
      <c r="J387" s="19">
        <f>_xlfn.XLOOKUP(Order_Items_Raw!A658,Orders_Raw!A:A,Orders_Raw!C:C)</f>
        <v>46008</v>
      </c>
      <c r="K387" t="s">
        <v>3421</v>
      </c>
      <c r="L387" s="19" t="str">
        <f>_xlfn.XLOOKUP(A387,Orders_Raw!A:A,Orders_Raw!D:D)</f>
        <v>Processing</v>
      </c>
      <c r="M387" s="19" t="str">
        <f>_xlfn.XLOOKUP(_xlfn.XLOOKUP(A387,Orders_Raw!A:A,Orders_Raw!B:B),Customers_Raw!A:A,Customers_Raw!E:E)</f>
        <v>Corporate</v>
      </c>
      <c r="N387">
        <f>IF(COUNTIF($A$2:A387,A387)=1,1,0)</f>
        <v>1</v>
      </c>
    </row>
    <row r="388" spans="1:14">
      <c r="A388" t="s">
        <v>1651</v>
      </c>
      <c r="B388" t="s">
        <v>3422</v>
      </c>
      <c r="C388">
        <v>4</v>
      </c>
      <c r="D388" s="18">
        <v>1503.88</v>
      </c>
      <c r="E388" s="18">
        <f>_xlfn.XLOOKUP(Order_Items_Raw!B670,Products_Raw!A:A,Products_Raw!D:D)</f>
        <v>10361.65</v>
      </c>
      <c r="F388" s="18">
        <f t="shared" si="6"/>
        <v>-39942.72</v>
      </c>
      <c r="G388" s="18" t="str">
        <f>PROPER(TRIM(CLEAN(_xlfn.XLOOKUP(Order_Items_Raw!A670,Orders_Raw!A:A,Orders_Raw!E:E))))</f>
        <v>Website</v>
      </c>
      <c r="H388" s="18" t="str">
        <f>_xlfn.XLOOKUP(B388,Products_Raw!A:A,Products_Raw!C:C)</f>
        <v>Fashion</v>
      </c>
      <c r="I388" t="str">
        <f>_xlfn.XLOOKUP(_xlfn.XLOOKUP(A388,Orders_Raw!A:A,Orders_Raw!B:B),Customers_Raw!A:A,Customers_Raw!E:E)</f>
        <v>Consumer</v>
      </c>
      <c r="J388" s="19">
        <f>_xlfn.XLOOKUP(Order_Items_Raw!A670,Orders_Raw!A:A,Orders_Raw!C:C)</f>
        <v>46009</v>
      </c>
      <c r="K388" t="s">
        <v>3421</v>
      </c>
      <c r="L388" s="19" t="str">
        <f>_xlfn.XLOOKUP(A388,Orders_Raw!A:A,Orders_Raw!D:D)</f>
        <v>Delivered</v>
      </c>
      <c r="M388" s="19" t="str">
        <f>_xlfn.XLOOKUP(_xlfn.XLOOKUP(A388,Orders_Raw!A:A,Orders_Raw!B:B),Customers_Raw!A:A,Customers_Raw!E:E)</f>
        <v>Consumer</v>
      </c>
      <c r="N388">
        <f>IF(COUNTIF($A$2:A388,A388)=1,1,0)</f>
        <v>1</v>
      </c>
    </row>
    <row r="389" spans="1:14">
      <c r="A389" t="s">
        <v>2402</v>
      </c>
      <c r="B389" t="s">
        <v>3422</v>
      </c>
      <c r="C389">
        <v>4</v>
      </c>
      <c r="D389" s="18">
        <v>1941.26</v>
      </c>
      <c r="E389" s="18">
        <f>_xlfn.XLOOKUP(Order_Items_Raw!B682,Products_Raw!A:A,Products_Raw!D:D)</f>
        <v>2831.41</v>
      </c>
      <c r="F389" s="18">
        <f t="shared" si="6"/>
        <v>-9384.38</v>
      </c>
      <c r="G389" s="18" t="str">
        <f>PROPER(TRIM(CLEAN(_xlfn.XLOOKUP(Order_Items_Raw!A682,Orders_Raw!A:A,Orders_Raw!E:E))))</f>
        <v>Marketplace</v>
      </c>
      <c r="H389" s="18" t="str">
        <f>_xlfn.XLOOKUP(B389,Products_Raw!A:A,Products_Raw!C:C)</f>
        <v>Fashion</v>
      </c>
      <c r="I389" t="str">
        <f>_xlfn.XLOOKUP(_xlfn.XLOOKUP(A389,Orders_Raw!A:A,Orders_Raw!B:B),Customers_Raw!A:A,Customers_Raw!E:E)</f>
        <v>Consumer</v>
      </c>
      <c r="J389" s="19">
        <f>_xlfn.XLOOKUP(Order_Items_Raw!A682,Orders_Raw!A:A,Orders_Raw!C:C)</f>
        <v>46007</v>
      </c>
      <c r="K389" t="s">
        <v>3421</v>
      </c>
      <c r="L389" s="19" t="str">
        <f>_xlfn.XLOOKUP(A389,Orders_Raw!A:A,Orders_Raw!D:D)</f>
        <v>Delivered</v>
      </c>
      <c r="M389" s="19" t="str">
        <f>_xlfn.XLOOKUP(_xlfn.XLOOKUP(A389,Orders_Raw!A:A,Orders_Raw!B:B),Customers_Raw!A:A,Customers_Raw!E:E)</f>
        <v>Consumer</v>
      </c>
      <c r="N389">
        <f>IF(COUNTIF($A$2:A389,A389)=1,1,0)</f>
        <v>1</v>
      </c>
    </row>
    <row r="390" spans="1:14">
      <c r="A390" t="s">
        <v>2592</v>
      </c>
      <c r="B390" t="s">
        <v>3422</v>
      </c>
      <c r="C390">
        <v>1</v>
      </c>
      <c r="D390" s="18">
        <v>450.12</v>
      </c>
      <c r="E390" s="18">
        <f>_xlfn.XLOOKUP(Order_Items_Raw!B686,Products_Raw!A:A,Products_Raw!D:D)</f>
        <v>5483.96</v>
      </c>
      <c r="F390" s="18">
        <f t="shared" si="6"/>
        <v>-5033.84</v>
      </c>
      <c r="G390" s="18" t="str">
        <f>PROPER(TRIM(CLEAN(_xlfn.XLOOKUP(Order_Items_Raw!A686,Orders_Raw!A:A,Orders_Raw!E:E))))</f>
        <v>Marketplace</v>
      </c>
      <c r="H390" s="18" t="str">
        <f>_xlfn.XLOOKUP(B390,Products_Raw!A:A,Products_Raw!C:C)</f>
        <v>Fashion</v>
      </c>
      <c r="I390" t="str">
        <f>_xlfn.XLOOKUP(_xlfn.XLOOKUP(A390,Orders_Raw!A:A,Orders_Raw!B:B),Customers_Raw!A:A,Customers_Raw!E:E)</f>
        <v>Consumer</v>
      </c>
      <c r="J390" s="19">
        <f>_xlfn.XLOOKUP(Order_Items_Raw!A686,Orders_Raw!A:A,Orders_Raw!C:C)</f>
        <v>46001</v>
      </c>
      <c r="K390" t="s">
        <v>3421</v>
      </c>
      <c r="L390" s="19" t="str">
        <f>_xlfn.XLOOKUP(A390,Orders_Raw!A:A,Orders_Raw!D:D)</f>
        <v>Delivered</v>
      </c>
      <c r="M390" s="19" t="str">
        <f>_xlfn.XLOOKUP(_xlfn.XLOOKUP(A390,Orders_Raw!A:A,Orders_Raw!B:B),Customers_Raw!A:A,Customers_Raw!E:E)</f>
        <v>Consumer</v>
      </c>
      <c r="N390">
        <f>IF(COUNTIF($A$2:A390,A390)=1,1,0)</f>
        <v>1</v>
      </c>
    </row>
    <row r="391" spans="1:14">
      <c r="A391" t="s">
        <v>2721</v>
      </c>
      <c r="B391" t="s">
        <v>3422</v>
      </c>
      <c r="C391">
        <v>4</v>
      </c>
      <c r="D391" s="18">
        <v>1570.84</v>
      </c>
      <c r="E391" s="18">
        <f>_xlfn.XLOOKUP(Order_Items_Raw!B689,Products_Raw!A:A,Products_Raw!D:D)</f>
        <v>7014.31</v>
      </c>
      <c r="F391" s="18">
        <f t="shared" si="6"/>
        <v>-26486.4</v>
      </c>
      <c r="G391" s="18" t="str">
        <f>PROPER(TRIM(CLEAN(_xlfn.XLOOKUP(Order_Items_Raw!A689,Orders_Raw!A:A,Orders_Raw!E:E))))</f>
        <v>Marketplace</v>
      </c>
      <c r="H391" s="18" t="str">
        <f>_xlfn.XLOOKUP(B391,Products_Raw!A:A,Products_Raw!C:C)</f>
        <v>Fashion</v>
      </c>
      <c r="I391" t="str">
        <f>_xlfn.XLOOKUP(_xlfn.XLOOKUP(A391,Orders_Raw!A:A,Orders_Raw!B:B),Customers_Raw!A:A,Customers_Raw!E:E)</f>
        <v>Corporate</v>
      </c>
      <c r="J391" s="19">
        <f>_xlfn.XLOOKUP(Order_Items_Raw!A689,Orders_Raw!A:A,Orders_Raw!C:C)</f>
        <v>45999</v>
      </c>
      <c r="K391" t="s">
        <v>3421</v>
      </c>
      <c r="L391" s="19" t="str">
        <f>_xlfn.XLOOKUP(A391,Orders_Raw!A:A,Orders_Raw!D:D)</f>
        <v>Cancelled</v>
      </c>
      <c r="M391" s="19" t="str">
        <f>_xlfn.XLOOKUP(_xlfn.XLOOKUP(A391,Orders_Raw!A:A,Orders_Raw!B:B),Customers_Raw!A:A,Customers_Raw!E:E)</f>
        <v>Corporate</v>
      </c>
      <c r="N391">
        <f>IF(COUNTIF($A$2:A391,A391)=1,1,0)</f>
        <v>1</v>
      </c>
    </row>
    <row r="392" spans="1:14">
      <c r="A392" t="s">
        <v>2792</v>
      </c>
      <c r="B392" t="s">
        <v>3422</v>
      </c>
      <c r="C392">
        <v>2</v>
      </c>
      <c r="D392" s="18">
        <v>779.08</v>
      </c>
      <c r="E392" s="18">
        <f>_xlfn.XLOOKUP(Order_Items_Raw!B695,Products_Raw!A:A,Products_Raw!D:D)</f>
        <v>9148.31</v>
      </c>
      <c r="F392" s="18">
        <f t="shared" si="6"/>
        <v>-17517.54</v>
      </c>
      <c r="G392" s="18" t="str">
        <f>PROPER(TRIM(CLEAN(_xlfn.XLOOKUP(Order_Items_Raw!A695,Orders_Raw!A:A,Orders_Raw!E:E))))</f>
        <v>Marketplace</v>
      </c>
      <c r="H392" s="18" t="str">
        <f>_xlfn.XLOOKUP(B392,Products_Raw!A:A,Products_Raw!C:C)</f>
        <v>Fashion</v>
      </c>
      <c r="I392" t="str">
        <f>_xlfn.XLOOKUP(_xlfn.XLOOKUP(A392,Orders_Raw!A:A,Orders_Raw!B:B),Customers_Raw!A:A,Customers_Raw!E:E)</f>
        <v>Consumer</v>
      </c>
      <c r="J392" s="19">
        <f>_xlfn.XLOOKUP(Order_Items_Raw!A695,Orders_Raw!A:A,Orders_Raw!C:C)</f>
        <v>46013</v>
      </c>
      <c r="K392" t="s">
        <v>3421</v>
      </c>
      <c r="L392" s="19" t="str">
        <f>_xlfn.XLOOKUP(A392,Orders_Raw!A:A,Orders_Raw!D:D)</f>
        <v>Delivered</v>
      </c>
      <c r="M392" s="19" t="str">
        <f>_xlfn.XLOOKUP(_xlfn.XLOOKUP(A392,Orders_Raw!A:A,Orders_Raw!B:B),Customers_Raw!A:A,Customers_Raw!E:E)</f>
        <v>Consumer</v>
      </c>
      <c r="N392">
        <f>IF(COUNTIF($A$2:A392,A392)=1,1,0)</f>
        <v>0</v>
      </c>
    </row>
    <row r="393" spans="1:14">
      <c r="A393" t="s">
        <v>2972</v>
      </c>
      <c r="B393" t="s">
        <v>3422</v>
      </c>
      <c r="C393">
        <v>2</v>
      </c>
      <c r="D393" s="18">
        <v>896.84</v>
      </c>
      <c r="E393" s="18">
        <f>_xlfn.XLOOKUP(Order_Items_Raw!B700,Products_Raw!A:A,Products_Raw!D:D)</f>
        <v>1321.65</v>
      </c>
      <c r="F393" s="18">
        <f t="shared" si="6"/>
        <v>-1746.46</v>
      </c>
      <c r="G393" s="18" t="str">
        <f>PROPER(TRIM(CLEAN(_xlfn.XLOOKUP(Order_Items_Raw!A700,Orders_Raw!A:A,Orders_Raw!E:E))))</f>
        <v>Mobile App</v>
      </c>
      <c r="H393" s="18" t="str">
        <f>_xlfn.XLOOKUP(B393,Products_Raw!A:A,Products_Raw!C:C)</f>
        <v>Fashion</v>
      </c>
      <c r="I393" t="str">
        <f>_xlfn.XLOOKUP(_xlfn.XLOOKUP(A393,Orders_Raw!A:A,Orders_Raw!B:B),Customers_Raw!A:A,Customers_Raw!E:E)</f>
        <v>Consumer</v>
      </c>
      <c r="J393" s="19">
        <f>_xlfn.XLOOKUP(Order_Items_Raw!A700,Orders_Raw!A:A,Orders_Raw!C:C)</f>
        <v>46020</v>
      </c>
      <c r="K393" t="s">
        <v>3421</v>
      </c>
      <c r="L393" s="19" t="str">
        <f>_xlfn.XLOOKUP(A393,Orders_Raw!A:A,Orders_Raw!D:D)</f>
        <v>Delivered</v>
      </c>
      <c r="M393" s="19" t="str">
        <f>_xlfn.XLOOKUP(_xlfn.XLOOKUP(A393,Orders_Raw!A:A,Orders_Raw!B:B),Customers_Raw!A:A,Customers_Raw!E:E)</f>
        <v>Consumer</v>
      </c>
      <c r="N393">
        <f>IF(COUNTIF($A$2:A393,A393)=1,1,0)</f>
        <v>1</v>
      </c>
    </row>
    <row r="394" spans="1:14">
      <c r="A394" t="s">
        <v>3026</v>
      </c>
      <c r="B394" t="s">
        <v>3422</v>
      </c>
      <c r="C394">
        <v>1</v>
      </c>
      <c r="D394" s="18">
        <v>442.98</v>
      </c>
      <c r="E394" s="18">
        <f>_xlfn.XLOOKUP(Order_Items_Raw!B702,Products_Raw!A:A,Products_Raw!D:D)</f>
        <v>10692.38</v>
      </c>
      <c r="F394" s="18">
        <f t="shared" si="6"/>
        <v>-10249.4</v>
      </c>
      <c r="G394" s="18" t="str">
        <f>PROPER(TRIM(CLEAN(_xlfn.XLOOKUP(Order_Items_Raw!A702,Orders_Raw!A:A,Orders_Raw!E:E))))</f>
        <v>Marketplace</v>
      </c>
      <c r="H394" s="18" t="str">
        <f>_xlfn.XLOOKUP(B394,Products_Raw!A:A,Products_Raw!C:C)</f>
        <v>Fashion</v>
      </c>
      <c r="I394" t="str">
        <f>_xlfn.XLOOKUP(_xlfn.XLOOKUP(A394,Orders_Raw!A:A,Orders_Raw!B:B),Customers_Raw!A:A,Customers_Raw!E:E)</f>
        <v>Consumer</v>
      </c>
      <c r="J394" s="19">
        <f>_xlfn.XLOOKUP(Order_Items_Raw!A702,Orders_Raw!A:A,Orders_Raw!C:C)</f>
        <v>46001</v>
      </c>
      <c r="K394" t="s">
        <v>3421</v>
      </c>
      <c r="L394" s="19" t="str">
        <f>_xlfn.XLOOKUP(A394,Orders_Raw!A:A,Orders_Raw!D:D)</f>
        <v>Processing</v>
      </c>
      <c r="M394" s="19" t="str">
        <f>_xlfn.XLOOKUP(_xlfn.XLOOKUP(A394,Orders_Raw!A:A,Orders_Raw!B:B),Customers_Raw!A:A,Customers_Raw!E:E)</f>
        <v>Consumer</v>
      </c>
      <c r="N394">
        <f>IF(COUNTIF($A$2:A394,A394)=1,1,0)</f>
        <v>1</v>
      </c>
    </row>
    <row r="395" spans="1:14">
      <c r="A395" t="s">
        <v>3154</v>
      </c>
      <c r="B395" t="s">
        <v>3422</v>
      </c>
      <c r="C395">
        <v>4</v>
      </c>
      <c r="D395" s="18">
        <v>1432.9</v>
      </c>
      <c r="E395" s="18">
        <f>_xlfn.XLOOKUP(Order_Items_Raw!B705,Products_Raw!A:A,Products_Raw!D:D)</f>
        <v>295.87</v>
      </c>
      <c r="F395" s="18">
        <f t="shared" si="6"/>
        <v>249.42</v>
      </c>
      <c r="G395" s="18" t="str">
        <f>PROPER(TRIM(CLEAN(_xlfn.XLOOKUP(Order_Items_Raw!A705,Orders_Raw!A:A,Orders_Raw!E:E))))</f>
        <v>Marketplace</v>
      </c>
      <c r="H395" s="18" t="str">
        <f>_xlfn.XLOOKUP(B395,Products_Raw!A:A,Products_Raw!C:C)</f>
        <v>Fashion</v>
      </c>
      <c r="I395" t="str">
        <f>_xlfn.XLOOKUP(_xlfn.XLOOKUP(A395,Orders_Raw!A:A,Orders_Raw!B:B),Customers_Raw!A:A,Customers_Raw!E:E)</f>
        <v>Consumer</v>
      </c>
      <c r="J395" s="19">
        <f>_xlfn.XLOOKUP(Order_Items_Raw!A705,Orders_Raw!A:A,Orders_Raw!C:C)</f>
        <v>46021</v>
      </c>
      <c r="K395" t="s">
        <v>3421</v>
      </c>
      <c r="L395" s="19" t="str">
        <f>_xlfn.XLOOKUP(A395,Orders_Raw!A:A,Orders_Raw!D:D)</f>
        <v>Delivered</v>
      </c>
      <c r="M395" s="19" t="str">
        <f>_xlfn.XLOOKUP(_xlfn.XLOOKUP(A395,Orders_Raw!A:A,Orders_Raw!B:B),Customers_Raw!A:A,Customers_Raw!E:E)</f>
        <v>Consumer</v>
      </c>
      <c r="N395">
        <f>IF(COUNTIF($A$2:A395,A395)=1,1,0)</f>
        <v>1</v>
      </c>
    </row>
    <row r="396" spans="1:14">
      <c r="A396" t="s">
        <v>1522</v>
      </c>
      <c r="B396" t="s">
        <v>3423</v>
      </c>
      <c r="C396">
        <v>4</v>
      </c>
      <c r="D396" s="18">
        <v>20903.58</v>
      </c>
      <c r="E396" s="18">
        <f>_xlfn.XLOOKUP(Order_Items_Raw!B731,Products_Raw!A:A,Products_Raw!D:D)</f>
        <v>6213.42</v>
      </c>
      <c r="F396" s="18">
        <f t="shared" si="6"/>
        <v>-3950.1</v>
      </c>
      <c r="G396" s="18" t="str">
        <f>PROPER(TRIM(CLEAN(_xlfn.XLOOKUP(Order_Items_Raw!A731,Orders_Raw!A:A,Orders_Raw!E:E))))</f>
        <v>Website</v>
      </c>
      <c r="H396" s="18" t="str">
        <f>_xlfn.XLOOKUP(B396,Products_Raw!A:A,Products_Raw!C:C)</f>
        <v>Sports</v>
      </c>
      <c r="I396" t="str">
        <f>_xlfn.XLOOKUP(_xlfn.XLOOKUP(A396,Orders_Raw!A:A,Orders_Raw!B:B),Customers_Raw!A:A,Customers_Raw!E:E)</f>
        <v>Consumer</v>
      </c>
      <c r="J396" s="19">
        <f>_xlfn.XLOOKUP(Order_Items_Raw!A731,Orders_Raw!A:A,Orders_Raw!C:C)</f>
        <v>46014</v>
      </c>
      <c r="K396" t="s">
        <v>3421</v>
      </c>
      <c r="L396" s="19" t="str">
        <f>_xlfn.XLOOKUP(A396,Orders_Raw!A:A,Orders_Raw!D:D)</f>
        <v>Delivered</v>
      </c>
      <c r="M396" s="19" t="str">
        <f>_xlfn.XLOOKUP(_xlfn.XLOOKUP(A396,Orders_Raw!A:A,Orders_Raw!B:B),Customers_Raw!A:A,Customers_Raw!E:E)</f>
        <v>Consumer</v>
      </c>
      <c r="N396">
        <f>IF(COUNTIF($A$2:A396,A396)=1,1,0)</f>
        <v>1</v>
      </c>
    </row>
    <row r="397" spans="1:14">
      <c r="A397" t="s">
        <v>1740</v>
      </c>
      <c r="B397" t="s">
        <v>3423</v>
      </c>
      <c r="C397">
        <v>3</v>
      </c>
      <c r="D397" s="18">
        <v>16641.26</v>
      </c>
      <c r="E397" s="18">
        <f>_xlfn.XLOOKUP(Order_Items_Raw!B733,Products_Raw!A:A,Products_Raw!D:D)</f>
        <v>6213.42</v>
      </c>
      <c r="F397" s="18">
        <f t="shared" si="6"/>
        <v>-1999</v>
      </c>
      <c r="G397" s="18" t="str">
        <f>PROPER(TRIM(CLEAN(_xlfn.XLOOKUP(Order_Items_Raw!A733,Orders_Raw!A:A,Orders_Raw!E:E))))</f>
        <v>Mobile App</v>
      </c>
      <c r="H397" s="18" t="str">
        <f>_xlfn.XLOOKUP(B397,Products_Raw!A:A,Products_Raw!C:C)</f>
        <v>Sports</v>
      </c>
      <c r="I397" t="str">
        <f>_xlfn.XLOOKUP(_xlfn.XLOOKUP(A397,Orders_Raw!A:A,Orders_Raw!B:B),Customers_Raw!A:A,Customers_Raw!E:E)</f>
        <v>Consumer</v>
      </c>
      <c r="J397" s="19">
        <f>_xlfn.XLOOKUP(Order_Items_Raw!A733,Orders_Raw!A:A,Orders_Raw!C:C)</f>
        <v>46021</v>
      </c>
      <c r="K397" t="s">
        <v>3421</v>
      </c>
      <c r="L397" s="19" t="str">
        <f>_xlfn.XLOOKUP(A397,Orders_Raw!A:A,Orders_Raw!D:D)</f>
        <v>Delivered</v>
      </c>
      <c r="M397" s="19" t="str">
        <f>_xlfn.XLOOKUP(_xlfn.XLOOKUP(A397,Orders_Raw!A:A,Orders_Raw!B:B),Customers_Raw!A:A,Customers_Raw!E:E)</f>
        <v>Consumer</v>
      </c>
      <c r="N397">
        <f>IF(COUNTIF($A$2:A397,A397)=1,1,0)</f>
        <v>1</v>
      </c>
    </row>
    <row r="398" spans="1:14">
      <c r="A398" t="s">
        <v>2897</v>
      </c>
      <c r="B398" t="s">
        <v>3423</v>
      </c>
      <c r="C398">
        <v>2</v>
      </c>
      <c r="D398" s="18">
        <v>14580.39</v>
      </c>
      <c r="E398" s="18">
        <f>_xlfn.XLOOKUP(Order_Items_Raw!B747,Products_Raw!A:A,Products_Raw!D:D)</f>
        <v>9178.6</v>
      </c>
      <c r="F398" s="18">
        <f t="shared" si="6"/>
        <v>-3776.81</v>
      </c>
      <c r="G398" s="18" t="str">
        <f>PROPER(TRIM(CLEAN(_xlfn.XLOOKUP(Order_Items_Raw!A747,Orders_Raw!A:A,Orders_Raw!E:E))))</f>
        <v>Mobile App</v>
      </c>
      <c r="H398" s="18" t="str">
        <f>_xlfn.XLOOKUP(B398,Products_Raw!A:A,Products_Raw!C:C)</f>
        <v>Sports</v>
      </c>
      <c r="I398" t="str">
        <f>_xlfn.XLOOKUP(_xlfn.XLOOKUP(A398,Orders_Raw!A:A,Orders_Raw!B:B),Customers_Raw!A:A,Customers_Raw!E:E)</f>
        <v>Corporate</v>
      </c>
      <c r="J398" s="19">
        <f>_xlfn.XLOOKUP(Order_Items_Raw!A747,Orders_Raw!A:A,Orders_Raw!C:C)</f>
        <v>46014</v>
      </c>
      <c r="K398" t="s">
        <v>3421</v>
      </c>
      <c r="L398" s="19" t="str">
        <f>_xlfn.XLOOKUP(A398,Orders_Raw!A:A,Orders_Raw!D:D)</f>
        <v>Shipped</v>
      </c>
      <c r="M398" s="19" t="str">
        <f>_xlfn.XLOOKUP(_xlfn.XLOOKUP(A398,Orders_Raw!A:A,Orders_Raw!B:B),Customers_Raw!A:A,Customers_Raw!E:E)</f>
        <v>Corporate</v>
      </c>
      <c r="N398">
        <f>IF(COUNTIF($A$2:A398,A398)=1,1,0)</f>
        <v>1</v>
      </c>
    </row>
    <row r="399" spans="1:14">
      <c r="A399" t="s">
        <v>1071</v>
      </c>
      <c r="B399" t="s">
        <v>3424</v>
      </c>
      <c r="C399">
        <v>1</v>
      </c>
      <c r="D399" s="18">
        <v>628.58</v>
      </c>
      <c r="E399" s="18">
        <f>_xlfn.XLOOKUP(Order_Items_Raw!B760,Products_Raw!A:A,Products_Raw!D:D)</f>
        <v>6279.29</v>
      </c>
      <c r="F399" s="18">
        <f t="shared" si="6"/>
        <v>-5650.71</v>
      </c>
      <c r="G399" s="18" t="str">
        <f>PROPER(TRIM(CLEAN(_xlfn.XLOOKUP(Order_Items_Raw!A760,Orders_Raw!A:A,Orders_Raw!E:E))))</f>
        <v>Marketplace</v>
      </c>
      <c r="H399" s="18" t="str">
        <f>_xlfn.XLOOKUP(B399,Products_Raw!A:A,Products_Raw!C:C)</f>
        <v>Electronics</v>
      </c>
      <c r="I399" t="str">
        <f>_xlfn.XLOOKUP(_xlfn.XLOOKUP(A399,Orders_Raw!A:A,Orders_Raw!B:B),Customers_Raw!A:A,Customers_Raw!E:E)</f>
        <v>Consumer</v>
      </c>
      <c r="J399" s="19">
        <f>_xlfn.XLOOKUP(Order_Items_Raw!A760,Orders_Raw!A:A,Orders_Raw!C:C)</f>
        <v>46008</v>
      </c>
      <c r="K399" t="s">
        <v>3421</v>
      </c>
      <c r="L399" s="19" t="str">
        <f>_xlfn.XLOOKUP(A399,Orders_Raw!A:A,Orders_Raw!D:D)</f>
        <v>Delivered</v>
      </c>
      <c r="M399" s="19" t="str">
        <f>_xlfn.XLOOKUP(_xlfn.XLOOKUP(A399,Orders_Raw!A:A,Orders_Raw!B:B),Customers_Raw!A:A,Customers_Raw!E:E)</f>
        <v>Consumer</v>
      </c>
      <c r="N399">
        <f>IF(COUNTIF($A$2:A399,A399)=1,1,0)</f>
        <v>1</v>
      </c>
    </row>
    <row r="400" spans="1:14">
      <c r="A400" t="s">
        <v>2594</v>
      </c>
      <c r="B400" t="s">
        <v>3424</v>
      </c>
      <c r="C400">
        <v>3</v>
      </c>
      <c r="D400" s="18">
        <v>1909.7</v>
      </c>
      <c r="E400" s="18">
        <f>_xlfn.XLOOKUP(Order_Items_Raw!B793,Products_Raw!A:A,Products_Raw!D:D)</f>
        <v>7025.62</v>
      </c>
      <c r="F400" s="18">
        <f t="shared" si="6"/>
        <v>-19167.16</v>
      </c>
      <c r="G400" s="18" t="str">
        <f>PROPER(TRIM(CLEAN(_xlfn.XLOOKUP(Order_Items_Raw!A793,Orders_Raw!A:A,Orders_Raw!E:E))))</f>
        <v>Website</v>
      </c>
      <c r="H400" s="18" t="str">
        <f>_xlfn.XLOOKUP(B400,Products_Raw!A:A,Products_Raw!C:C)</f>
        <v>Electronics</v>
      </c>
      <c r="I400" t="str">
        <f>_xlfn.XLOOKUP(_xlfn.XLOOKUP(A400,Orders_Raw!A:A,Orders_Raw!B:B),Customers_Raw!A:A,Customers_Raw!E:E)</f>
        <v>Small Business</v>
      </c>
      <c r="J400" s="19">
        <f>_xlfn.XLOOKUP(Order_Items_Raw!A793,Orders_Raw!A:A,Orders_Raw!C:C)</f>
        <v>46000</v>
      </c>
      <c r="K400" t="s">
        <v>3421</v>
      </c>
      <c r="L400" s="19" t="str">
        <f>_xlfn.XLOOKUP(A400,Orders_Raw!A:A,Orders_Raw!D:D)</f>
        <v>Processing</v>
      </c>
      <c r="M400" s="19" t="str">
        <f>_xlfn.XLOOKUP(_xlfn.XLOOKUP(A400,Orders_Raw!A:A,Orders_Raw!B:B),Customers_Raw!A:A,Customers_Raw!E:E)</f>
        <v>Small Business</v>
      </c>
      <c r="N400">
        <f>IF(COUNTIF($A$2:A400,A400)=1,1,0)</f>
        <v>1</v>
      </c>
    </row>
    <row r="401" spans="1:14">
      <c r="A401" t="s">
        <v>3159</v>
      </c>
      <c r="B401" t="s">
        <v>3424</v>
      </c>
      <c r="C401">
        <v>3</v>
      </c>
      <c r="D401" s="18">
        <v>2317.56</v>
      </c>
      <c r="E401" s="18">
        <f>_xlfn.XLOOKUP(Order_Items_Raw!B800,Products_Raw!A:A,Products_Raw!D:D)</f>
        <v>6782.31</v>
      </c>
      <c r="F401" s="18">
        <f t="shared" si="6"/>
        <v>-18029.37</v>
      </c>
      <c r="G401" s="18" t="str">
        <f>PROPER(TRIM(CLEAN(_xlfn.XLOOKUP(Order_Items_Raw!A800,Orders_Raw!A:A,Orders_Raw!E:E))))</f>
        <v>Website</v>
      </c>
      <c r="H401" s="18" t="str">
        <f>_xlfn.XLOOKUP(B401,Products_Raw!A:A,Products_Raw!C:C)</f>
        <v>Electronics</v>
      </c>
      <c r="I401" t="str">
        <f>_xlfn.XLOOKUP(_xlfn.XLOOKUP(A401,Orders_Raw!A:A,Orders_Raw!B:B),Customers_Raw!A:A,Customers_Raw!E:E)</f>
        <v>Small Business</v>
      </c>
      <c r="J401" s="19">
        <f>_xlfn.XLOOKUP(Order_Items_Raw!A800,Orders_Raw!A:A,Orders_Raw!C:C)</f>
        <v>45998</v>
      </c>
      <c r="K401" t="s">
        <v>3421</v>
      </c>
      <c r="L401" s="19" t="str">
        <f>_xlfn.XLOOKUP(A401,Orders_Raw!A:A,Orders_Raw!D:D)</f>
        <v>Delivered</v>
      </c>
      <c r="M401" s="19" t="str">
        <f>_xlfn.XLOOKUP(_xlfn.XLOOKUP(A401,Orders_Raw!A:A,Orders_Raw!B:B),Customers_Raw!A:A,Customers_Raw!E:E)</f>
        <v>Small Business</v>
      </c>
      <c r="N401">
        <f>IF(COUNTIF($A$2:A401,A401)=1,1,0)</f>
        <v>1</v>
      </c>
    </row>
    <row r="402" spans="1:14">
      <c r="A402" t="s">
        <v>3169</v>
      </c>
      <c r="B402" t="s">
        <v>3424</v>
      </c>
      <c r="C402">
        <v>3</v>
      </c>
      <c r="D402" s="18">
        <v>2001.49</v>
      </c>
      <c r="E402" s="18">
        <f>_xlfn.XLOOKUP(Order_Items_Raw!B801,Products_Raw!A:A,Products_Raw!D:D)</f>
        <v>1397.32</v>
      </c>
      <c r="F402" s="18">
        <f t="shared" si="6"/>
        <v>-2190.47</v>
      </c>
      <c r="G402" s="18" t="str">
        <f>PROPER(TRIM(CLEAN(_xlfn.XLOOKUP(Order_Items_Raw!A801,Orders_Raw!A:A,Orders_Raw!E:E))))</f>
        <v>Marketplace</v>
      </c>
      <c r="H402" s="18" t="str">
        <f>_xlfn.XLOOKUP(B402,Products_Raw!A:A,Products_Raw!C:C)</f>
        <v>Electronics</v>
      </c>
      <c r="I402" t="str">
        <f>_xlfn.XLOOKUP(_xlfn.XLOOKUP(A402,Orders_Raw!A:A,Orders_Raw!B:B),Customers_Raw!A:A,Customers_Raw!E:E)</f>
        <v>Consumer</v>
      </c>
      <c r="J402" s="19">
        <f>_xlfn.XLOOKUP(Order_Items_Raw!A801,Orders_Raw!A:A,Orders_Raw!C:C)</f>
        <v>45997</v>
      </c>
      <c r="K402" t="s">
        <v>3421</v>
      </c>
      <c r="L402" s="19" t="str">
        <f>_xlfn.XLOOKUP(A402,Orders_Raw!A:A,Orders_Raw!D:D)</f>
        <v>Delivered</v>
      </c>
      <c r="M402" s="19" t="str">
        <f>_xlfn.XLOOKUP(_xlfn.XLOOKUP(A402,Orders_Raw!A:A,Orders_Raw!B:B),Customers_Raw!A:A,Customers_Raw!E:E)</f>
        <v>Consumer</v>
      </c>
      <c r="N402">
        <f>IF(COUNTIF($A$2:A402,A402)=1,1,0)</f>
        <v>1</v>
      </c>
    </row>
    <row r="403" spans="1:14">
      <c r="A403" t="s">
        <v>3305</v>
      </c>
      <c r="B403" t="s">
        <v>3424</v>
      </c>
      <c r="C403">
        <v>2</v>
      </c>
      <c r="D403" s="18">
        <v>1503.23</v>
      </c>
      <c r="E403" s="18">
        <f>_xlfn.XLOOKUP(Order_Items_Raw!B802,Products_Raw!A:A,Products_Raw!D:D)</f>
        <v>1397.32</v>
      </c>
      <c r="F403" s="18">
        <f t="shared" si="6"/>
        <v>-1291.41</v>
      </c>
      <c r="G403" s="18" t="str">
        <f>PROPER(TRIM(CLEAN(_xlfn.XLOOKUP(Order_Items_Raw!A802,Orders_Raw!A:A,Orders_Raw!E:E))))</f>
        <v>Marketplace</v>
      </c>
      <c r="H403" s="18" t="str">
        <f>_xlfn.XLOOKUP(B403,Products_Raw!A:A,Products_Raw!C:C)</f>
        <v>Electronics</v>
      </c>
      <c r="I403" t="str">
        <f>_xlfn.XLOOKUP(_xlfn.XLOOKUP(A403,Orders_Raw!A:A,Orders_Raw!B:B),Customers_Raw!A:A,Customers_Raw!E:E)</f>
        <v>Consumer</v>
      </c>
      <c r="J403" s="19">
        <f>_xlfn.XLOOKUP(Order_Items_Raw!A802,Orders_Raw!A:A,Orders_Raw!C:C)</f>
        <v>46013</v>
      </c>
      <c r="K403" t="s">
        <v>3421</v>
      </c>
      <c r="L403" s="19" t="str">
        <f>_xlfn.XLOOKUP(A403,Orders_Raw!A:A,Orders_Raw!D:D)</f>
        <v>Delivered</v>
      </c>
      <c r="M403" s="19" t="str">
        <f>_xlfn.XLOOKUP(_xlfn.XLOOKUP(A403,Orders_Raw!A:A,Orders_Raw!B:B),Customers_Raw!A:A,Customers_Raw!E:E)</f>
        <v>Consumer</v>
      </c>
      <c r="N403">
        <f>IF(COUNTIF($A$2:A403,A403)=1,1,0)</f>
        <v>1</v>
      </c>
    </row>
    <row r="404" spans="1:14">
      <c r="A404" t="s">
        <v>1990</v>
      </c>
      <c r="B404" t="s">
        <v>3425</v>
      </c>
      <c r="C404">
        <v>1</v>
      </c>
      <c r="D404" s="18">
        <v>6698.03</v>
      </c>
      <c r="E404" s="18">
        <f>_xlfn.XLOOKUP(Order_Items_Raw!B826,Products_Raw!A:A,Products_Raw!D:D)</f>
        <v>11732.81</v>
      </c>
      <c r="F404" s="18">
        <f t="shared" si="6"/>
        <v>-5034.78</v>
      </c>
      <c r="G404" s="18" t="str">
        <f>PROPER(TRIM(CLEAN(_xlfn.XLOOKUP(Order_Items_Raw!A826,Orders_Raw!A:A,Orders_Raw!E:E))))</f>
        <v>Marketplace</v>
      </c>
      <c r="H404" s="18" t="str">
        <f>_xlfn.XLOOKUP(B404,Products_Raw!A:A,Products_Raw!C:C)</f>
        <v>Beauty</v>
      </c>
      <c r="I404" t="str">
        <f>_xlfn.XLOOKUP(_xlfn.XLOOKUP(A404,Orders_Raw!A:A,Orders_Raw!B:B),Customers_Raw!A:A,Customers_Raw!E:E)</f>
        <v>Consumer</v>
      </c>
      <c r="J404" s="19">
        <f>_xlfn.XLOOKUP(Order_Items_Raw!A826,Orders_Raw!A:A,Orders_Raw!C:C)</f>
        <v>46017</v>
      </c>
      <c r="K404" t="s">
        <v>3421</v>
      </c>
      <c r="L404" s="19" t="str">
        <f>_xlfn.XLOOKUP(A404,Orders_Raw!A:A,Orders_Raw!D:D)</f>
        <v>Delivered</v>
      </c>
      <c r="M404" s="19" t="str">
        <f>_xlfn.XLOOKUP(_xlfn.XLOOKUP(A404,Orders_Raw!A:A,Orders_Raw!B:B),Customers_Raw!A:A,Customers_Raw!E:E)</f>
        <v>Consumer</v>
      </c>
      <c r="N404">
        <f>IF(COUNTIF($A$2:A404,A404)=1,1,0)</f>
        <v>1</v>
      </c>
    </row>
    <row r="405" spans="1:14">
      <c r="A405" t="s">
        <v>2558</v>
      </c>
      <c r="B405" t="s">
        <v>3425</v>
      </c>
      <c r="C405">
        <v>4</v>
      </c>
      <c r="D405" s="18">
        <v>28384.37</v>
      </c>
      <c r="E405" s="18">
        <f>_xlfn.XLOOKUP(Order_Items_Raw!B841,Products_Raw!A:A,Products_Raw!D:D)</f>
        <v>11118.8</v>
      </c>
      <c r="F405" s="18">
        <f t="shared" si="6"/>
        <v>-16090.83</v>
      </c>
      <c r="G405" s="18" t="str">
        <f>PROPER(TRIM(CLEAN(_xlfn.XLOOKUP(Order_Items_Raw!A841,Orders_Raw!A:A,Orders_Raw!E:E))))</f>
        <v>Website</v>
      </c>
      <c r="H405" s="18" t="str">
        <f>_xlfn.XLOOKUP(B405,Products_Raw!A:A,Products_Raw!C:C)</f>
        <v>Beauty</v>
      </c>
      <c r="I405" t="str">
        <f>_xlfn.XLOOKUP(_xlfn.XLOOKUP(A405,Orders_Raw!A:A,Orders_Raw!B:B),Customers_Raw!A:A,Customers_Raw!E:E)</f>
        <v>Small Business</v>
      </c>
      <c r="J405" s="19">
        <f>_xlfn.XLOOKUP(Order_Items_Raw!A841,Orders_Raw!A:A,Orders_Raw!C:C)</f>
        <v>46011</v>
      </c>
      <c r="K405" t="s">
        <v>3421</v>
      </c>
      <c r="L405" s="19" t="str">
        <f>_xlfn.XLOOKUP(A405,Orders_Raw!A:A,Orders_Raw!D:D)</f>
        <v>Delivered</v>
      </c>
      <c r="M405" s="19" t="str">
        <f>_xlfn.XLOOKUP(_xlfn.XLOOKUP(A405,Orders_Raw!A:A,Orders_Raw!B:B),Customers_Raw!A:A,Customers_Raw!E:E)</f>
        <v>Small Business</v>
      </c>
      <c r="N405">
        <f>IF(COUNTIF($A$2:A405,A405)=1,1,0)</f>
        <v>1</v>
      </c>
    </row>
    <row r="406" spans="1:14">
      <c r="A406" t="s">
        <v>2744</v>
      </c>
      <c r="B406" t="s">
        <v>3425</v>
      </c>
      <c r="C406">
        <v>4</v>
      </c>
      <c r="D406" s="18">
        <v>24593.69</v>
      </c>
      <c r="E406" s="18">
        <f>_xlfn.XLOOKUP(Order_Items_Raw!B845,Products_Raw!A:A,Products_Raw!D:D)</f>
        <v>5057.68</v>
      </c>
      <c r="F406" s="18">
        <f t="shared" si="6"/>
        <v>4362.97</v>
      </c>
      <c r="G406" s="18" t="str">
        <f>PROPER(TRIM(CLEAN(_xlfn.XLOOKUP(Order_Items_Raw!A845,Orders_Raw!A:A,Orders_Raw!E:E))))</f>
        <v>Marketplace</v>
      </c>
      <c r="H406" s="18" t="str">
        <f>_xlfn.XLOOKUP(B406,Products_Raw!A:A,Products_Raw!C:C)</f>
        <v>Beauty</v>
      </c>
      <c r="I406" t="str">
        <f>_xlfn.XLOOKUP(_xlfn.XLOOKUP(A406,Orders_Raw!A:A,Orders_Raw!B:B),Customers_Raw!A:A,Customers_Raw!E:E)</f>
        <v>Consumer</v>
      </c>
      <c r="J406" s="19">
        <f>_xlfn.XLOOKUP(Order_Items_Raw!A845,Orders_Raw!A:A,Orders_Raw!C:C)</f>
        <v>45998</v>
      </c>
      <c r="K406" t="s">
        <v>3421</v>
      </c>
      <c r="L406" s="19" t="str">
        <f>_xlfn.XLOOKUP(A406,Orders_Raw!A:A,Orders_Raw!D:D)</f>
        <v>Delivered</v>
      </c>
      <c r="M406" s="19" t="str">
        <f>_xlfn.XLOOKUP(_xlfn.XLOOKUP(A406,Orders_Raw!A:A,Orders_Raw!B:B),Customers_Raw!A:A,Customers_Raw!E:E)</f>
        <v>Consumer</v>
      </c>
      <c r="N406">
        <f>IF(COUNTIF($A$2:A406,A406)=1,1,0)</f>
        <v>1</v>
      </c>
    </row>
    <row r="407" spans="1:14">
      <c r="A407" t="s">
        <v>1179</v>
      </c>
      <c r="B407" t="s">
        <v>3426</v>
      </c>
      <c r="C407">
        <v>2</v>
      </c>
      <c r="D407" s="18">
        <v>16088.33</v>
      </c>
      <c r="E407" s="18">
        <f>_xlfn.XLOOKUP(Order_Items_Raw!B861,Products_Raw!A:A,Products_Raw!D:D)</f>
        <v>10050.44</v>
      </c>
      <c r="F407" s="18">
        <f t="shared" si="6"/>
        <v>-4012.55</v>
      </c>
      <c r="G407" s="18" t="str">
        <f>PROPER(TRIM(CLEAN(_xlfn.XLOOKUP(Order_Items_Raw!A861,Orders_Raw!A:A,Orders_Raw!E:E))))</f>
        <v>Mobile App</v>
      </c>
      <c r="H407" s="18" t="str">
        <f>_xlfn.XLOOKUP(B407,Products_Raw!A:A,Products_Raw!C:C)</f>
        <v>Home &amp; Kitchen</v>
      </c>
      <c r="I407" t="str">
        <f>_xlfn.XLOOKUP(_xlfn.XLOOKUP(A407,Orders_Raw!A:A,Orders_Raw!B:B),Customers_Raw!A:A,Customers_Raw!E:E)</f>
        <v>Consumer</v>
      </c>
      <c r="J407" s="19">
        <f>_xlfn.XLOOKUP(Order_Items_Raw!A861,Orders_Raw!A:A,Orders_Raw!C:C)</f>
        <v>45994</v>
      </c>
      <c r="K407" t="s">
        <v>3421</v>
      </c>
      <c r="L407" s="19" t="str">
        <f>_xlfn.XLOOKUP(A407,Orders_Raw!A:A,Orders_Raw!D:D)</f>
        <v>Delivered</v>
      </c>
      <c r="M407" s="19" t="str">
        <f>_xlfn.XLOOKUP(_xlfn.XLOOKUP(A407,Orders_Raw!A:A,Orders_Raw!B:B),Customers_Raw!A:A,Customers_Raw!E:E)</f>
        <v>Consumer</v>
      </c>
      <c r="N407">
        <f>IF(COUNTIF($A$2:A407,A407)=1,1,0)</f>
        <v>1</v>
      </c>
    </row>
    <row r="408" spans="1:14">
      <c r="A408" t="s">
        <v>2056</v>
      </c>
      <c r="B408" t="s">
        <v>3426</v>
      </c>
      <c r="C408">
        <v>2</v>
      </c>
      <c r="D408" s="18">
        <v>14813.78</v>
      </c>
      <c r="E408" s="18">
        <f>_xlfn.XLOOKUP(Order_Items_Raw!B873,Products_Raw!A:A,Products_Raw!D:D)</f>
        <v>5412.91</v>
      </c>
      <c r="F408" s="18">
        <f t="shared" si="6"/>
        <v>3987.96</v>
      </c>
      <c r="G408" s="18" t="str">
        <f>PROPER(TRIM(CLEAN(_xlfn.XLOOKUP(Order_Items_Raw!A873,Orders_Raw!A:A,Orders_Raw!E:E))))</f>
        <v>Marketplace</v>
      </c>
      <c r="H408" s="18" t="str">
        <f>_xlfn.XLOOKUP(B408,Products_Raw!A:A,Products_Raw!C:C)</f>
        <v>Home &amp; Kitchen</v>
      </c>
      <c r="I408" t="str">
        <f>_xlfn.XLOOKUP(_xlfn.XLOOKUP(A408,Orders_Raw!A:A,Orders_Raw!B:B),Customers_Raw!A:A,Customers_Raw!E:E)</f>
        <v>Corporate</v>
      </c>
      <c r="J408" s="19">
        <f>_xlfn.XLOOKUP(Order_Items_Raw!A873,Orders_Raw!A:A,Orders_Raw!C:C)</f>
        <v>45998</v>
      </c>
      <c r="K408" t="s">
        <v>3421</v>
      </c>
      <c r="L408" s="19" t="str">
        <f>_xlfn.XLOOKUP(A408,Orders_Raw!A:A,Orders_Raw!D:D)</f>
        <v>Shipped</v>
      </c>
      <c r="M408" s="19" t="str">
        <f>_xlfn.XLOOKUP(_xlfn.XLOOKUP(A408,Orders_Raw!A:A,Orders_Raw!B:B),Customers_Raw!A:A,Customers_Raw!E:E)</f>
        <v>Corporate</v>
      </c>
      <c r="N408">
        <f>IF(COUNTIF($A$2:A408,A408)=1,1,0)</f>
        <v>1</v>
      </c>
    </row>
    <row r="409" spans="1:14">
      <c r="A409" t="s">
        <v>2317</v>
      </c>
      <c r="B409" t="s">
        <v>3426</v>
      </c>
      <c r="C409">
        <v>4</v>
      </c>
      <c r="D409" s="18">
        <v>31588.55</v>
      </c>
      <c r="E409" s="18">
        <f>_xlfn.XLOOKUP(Order_Items_Raw!B878,Products_Raw!A:A,Products_Raw!D:D)</f>
        <v>6612.77</v>
      </c>
      <c r="F409" s="18">
        <f t="shared" si="6"/>
        <v>5137.47</v>
      </c>
      <c r="G409" s="18" t="str">
        <f>PROPER(TRIM(CLEAN(_xlfn.XLOOKUP(Order_Items_Raw!A878,Orders_Raw!A:A,Orders_Raw!E:E))))</f>
        <v>Website</v>
      </c>
      <c r="H409" s="18" t="str">
        <f>_xlfn.XLOOKUP(B409,Products_Raw!A:A,Products_Raw!C:C)</f>
        <v>Home &amp; Kitchen</v>
      </c>
      <c r="I409" t="str">
        <f>_xlfn.XLOOKUP(_xlfn.XLOOKUP(A409,Orders_Raw!A:A,Orders_Raw!B:B),Customers_Raw!A:A,Customers_Raw!E:E)</f>
        <v>Consumer</v>
      </c>
      <c r="J409" s="19">
        <f>_xlfn.XLOOKUP(Order_Items_Raw!A878,Orders_Raw!A:A,Orders_Raw!C:C)</f>
        <v>45998</v>
      </c>
      <c r="K409" t="s">
        <v>3421</v>
      </c>
      <c r="L409" s="19" t="str">
        <f>_xlfn.XLOOKUP(A409,Orders_Raw!A:A,Orders_Raw!D:D)</f>
        <v>Cancelled</v>
      </c>
      <c r="M409" s="19" t="str">
        <f>_xlfn.XLOOKUP(_xlfn.XLOOKUP(A409,Orders_Raw!A:A,Orders_Raw!B:B),Customers_Raw!A:A,Customers_Raw!E:E)</f>
        <v>Consumer</v>
      </c>
      <c r="N409">
        <f>IF(COUNTIF($A$2:A409,A409)=1,1,0)</f>
        <v>1</v>
      </c>
    </row>
    <row r="410" spans="1:14">
      <c r="A410" t="s">
        <v>2618</v>
      </c>
      <c r="B410" t="s">
        <v>3426</v>
      </c>
      <c r="C410">
        <v>1</v>
      </c>
      <c r="D410" s="18">
        <v>10372.03</v>
      </c>
      <c r="E410" s="18">
        <f>_xlfn.XLOOKUP(Order_Items_Raw!B885,Products_Raw!A:A,Products_Raw!D:D)</f>
        <v>7341.5</v>
      </c>
      <c r="F410" s="18">
        <f t="shared" si="6"/>
        <v>3030.53</v>
      </c>
      <c r="G410" s="18" t="str">
        <f>PROPER(TRIM(CLEAN(_xlfn.XLOOKUP(Order_Items_Raw!A885,Orders_Raw!A:A,Orders_Raw!E:E))))</f>
        <v>Website</v>
      </c>
      <c r="H410" s="18" t="str">
        <f>_xlfn.XLOOKUP(B410,Products_Raw!A:A,Products_Raw!C:C)</f>
        <v>Home &amp; Kitchen</v>
      </c>
      <c r="I410" t="str">
        <f>_xlfn.XLOOKUP(_xlfn.XLOOKUP(A410,Orders_Raw!A:A,Orders_Raw!B:B),Customers_Raw!A:A,Customers_Raw!E:E)</f>
        <v>Consumer</v>
      </c>
      <c r="J410" s="19">
        <f>_xlfn.XLOOKUP(Order_Items_Raw!A885,Orders_Raw!A:A,Orders_Raw!C:C)</f>
        <v>46010</v>
      </c>
      <c r="K410" t="s">
        <v>3421</v>
      </c>
      <c r="L410" s="19" t="str">
        <f>_xlfn.XLOOKUP(A410,Orders_Raw!A:A,Orders_Raw!D:D)</f>
        <v>Delivered</v>
      </c>
      <c r="M410" s="19" t="str">
        <f>_xlfn.XLOOKUP(_xlfn.XLOOKUP(A410,Orders_Raw!A:A,Orders_Raw!B:B),Customers_Raw!A:A,Customers_Raw!E:E)</f>
        <v>Consumer</v>
      </c>
      <c r="N410">
        <f>IF(COUNTIF($A$2:A410,A410)=1,1,0)</f>
        <v>1</v>
      </c>
    </row>
    <row r="411" spans="1:14">
      <c r="A411" t="s">
        <v>3196</v>
      </c>
      <c r="B411" t="s">
        <v>3426</v>
      </c>
      <c r="C411">
        <v>2</v>
      </c>
      <c r="D411" s="18">
        <v>16504.09</v>
      </c>
      <c r="E411" s="18">
        <f>_xlfn.XLOOKUP(Order_Items_Raw!B897,Products_Raw!A:A,Products_Raw!D:D)</f>
        <v>9316.44</v>
      </c>
      <c r="F411" s="18">
        <f t="shared" si="6"/>
        <v>-2128.79</v>
      </c>
      <c r="G411" s="18" t="str">
        <f>PROPER(TRIM(CLEAN(_xlfn.XLOOKUP(Order_Items_Raw!A897,Orders_Raw!A:A,Orders_Raw!E:E))))</f>
        <v>Website</v>
      </c>
      <c r="H411" s="18" t="str">
        <f>_xlfn.XLOOKUP(B411,Products_Raw!A:A,Products_Raw!C:C)</f>
        <v>Home &amp; Kitchen</v>
      </c>
      <c r="I411" t="str">
        <f>_xlfn.XLOOKUP(_xlfn.XLOOKUP(A411,Orders_Raw!A:A,Orders_Raw!B:B),Customers_Raw!A:A,Customers_Raw!E:E)</f>
        <v>Corporate</v>
      </c>
      <c r="J411" s="19">
        <f>_xlfn.XLOOKUP(Order_Items_Raw!A897,Orders_Raw!A:A,Orders_Raw!C:C)</f>
        <v>46015</v>
      </c>
      <c r="K411" t="s">
        <v>3421</v>
      </c>
      <c r="L411" s="19" t="str">
        <f>_xlfn.XLOOKUP(A411,Orders_Raw!A:A,Orders_Raw!D:D)</f>
        <v>Delivered</v>
      </c>
      <c r="M411" s="19" t="str">
        <f>_xlfn.XLOOKUP(_xlfn.XLOOKUP(A411,Orders_Raw!A:A,Orders_Raw!B:B),Customers_Raw!A:A,Customers_Raw!E:E)</f>
        <v>Corporate</v>
      </c>
      <c r="N411">
        <f>IF(COUNTIF($A$2:A411,A411)=1,1,0)</f>
        <v>1</v>
      </c>
    </row>
    <row r="412" spans="1:14">
      <c r="A412" t="s">
        <v>908</v>
      </c>
      <c r="B412" t="s">
        <v>3427</v>
      </c>
      <c r="C412">
        <v>2</v>
      </c>
      <c r="D412" s="18">
        <v>14395.83</v>
      </c>
      <c r="E412" s="18">
        <f>_xlfn.XLOOKUP(Order_Items_Raw!B903,Products_Raw!A:A,Products_Raw!D:D)</f>
        <v>11764.29</v>
      </c>
      <c r="F412" s="18">
        <f t="shared" si="6"/>
        <v>-9132.75</v>
      </c>
      <c r="G412" s="18" t="str">
        <f>PROPER(TRIM(CLEAN(_xlfn.XLOOKUP(Order_Items_Raw!A903,Orders_Raw!A:A,Orders_Raw!E:E))))</f>
        <v>Website</v>
      </c>
      <c r="H412" s="18" t="str">
        <f>_xlfn.XLOOKUP(B412,Products_Raw!A:A,Products_Raw!C:C)</f>
        <v>Home &amp; Kitchen</v>
      </c>
      <c r="I412" t="str">
        <f>_xlfn.XLOOKUP(_xlfn.XLOOKUP(A412,Orders_Raw!A:A,Orders_Raw!B:B),Customers_Raw!A:A,Customers_Raw!E:E)</f>
        <v>Small Business</v>
      </c>
      <c r="J412" s="19">
        <f>_xlfn.XLOOKUP(Order_Items_Raw!A903,Orders_Raw!A:A,Orders_Raw!C:C)</f>
        <v>45995</v>
      </c>
      <c r="K412" t="s">
        <v>3421</v>
      </c>
      <c r="L412" s="19" t="str">
        <f>_xlfn.XLOOKUP(A412,Orders_Raw!A:A,Orders_Raw!D:D)</f>
        <v>Processing</v>
      </c>
      <c r="M412" s="19" t="str">
        <f>_xlfn.XLOOKUP(_xlfn.XLOOKUP(A412,Orders_Raw!A:A,Orders_Raw!B:B),Customers_Raw!A:A,Customers_Raw!E:E)</f>
        <v>Small Business</v>
      </c>
      <c r="N412">
        <f>IF(COUNTIF($A$2:A412,A412)=1,1,0)</f>
        <v>1</v>
      </c>
    </row>
    <row r="413" spans="1:14">
      <c r="A413" t="s">
        <v>982</v>
      </c>
      <c r="B413" t="s">
        <v>3427</v>
      </c>
      <c r="C413">
        <v>2</v>
      </c>
      <c r="D413" s="18">
        <v>19548.95</v>
      </c>
      <c r="E413" s="18">
        <f>_xlfn.XLOOKUP(Order_Items_Raw!B904,Products_Raw!A:A,Products_Raw!D:D)</f>
        <v>11764.29</v>
      </c>
      <c r="F413" s="18">
        <f t="shared" si="6"/>
        <v>-3979.63</v>
      </c>
      <c r="G413" s="18" t="str">
        <f>PROPER(TRIM(CLEAN(_xlfn.XLOOKUP(Order_Items_Raw!A904,Orders_Raw!A:A,Orders_Raw!E:E))))</f>
        <v>Mobile App</v>
      </c>
      <c r="H413" s="18" t="str">
        <f>_xlfn.XLOOKUP(B413,Products_Raw!A:A,Products_Raw!C:C)</f>
        <v>Home &amp; Kitchen</v>
      </c>
      <c r="I413" t="str">
        <f>_xlfn.XLOOKUP(_xlfn.XLOOKUP(A413,Orders_Raw!A:A,Orders_Raw!B:B),Customers_Raw!A:A,Customers_Raw!E:E)</f>
        <v>Consumer</v>
      </c>
      <c r="J413" s="19">
        <f>_xlfn.XLOOKUP(Order_Items_Raw!A904,Orders_Raw!A:A,Orders_Raw!C:C)</f>
        <v>45995</v>
      </c>
      <c r="K413" t="s">
        <v>3421</v>
      </c>
      <c r="L413" s="19" t="str">
        <f>_xlfn.XLOOKUP(A413,Orders_Raw!A:A,Orders_Raw!D:D)</f>
        <v>Delivered</v>
      </c>
      <c r="M413" s="19" t="str">
        <f>_xlfn.XLOOKUP(_xlfn.XLOOKUP(A413,Orders_Raw!A:A,Orders_Raw!B:B),Customers_Raw!A:A,Customers_Raw!E:E)</f>
        <v>Consumer</v>
      </c>
      <c r="N413">
        <f>IF(COUNTIF($A$2:A413,A413)=1,1,0)</f>
        <v>1</v>
      </c>
    </row>
    <row r="414" spans="1:14">
      <c r="A414" t="s">
        <v>2332</v>
      </c>
      <c r="B414" t="s">
        <v>3427</v>
      </c>
      <c r="C414">
        <v>3</v>
      </c>
      <c r="D414" s="18">
        <v>23570.1</v>
      </c>
      <c r="E414" s="18">
        <f>_xlfn.XLOOKUP(Order_Items_Raw!B928,Products_Raw!A:A,Products_Raw!D:D)</f>
        <v>8177.04</v>
      </c>
      <c r="F414" s="18">
        <f t="shared" si="6"/>
        <v>-961.02</v>
      </c>
      <c r="G414" s="18" t="str">
        <f>PROPER(TRIM(CLEAN(_xlfn.XLOOKUP(Order_Items_Raw!A928,Orders_Raw!A:A,Orders_Raw!E:E))))</f>
        <v>Website</v>
      </c>
      <c r="H414" s="18" t="str">
        <f>_xlfn.XLOOKUP(B414,Products_Raw!A:A,Products_Raw!C:C)</f>
        <v>Home &amp; Kitchen</v>
      </c>
      <c r="I414" t="str">
        <f>_xlfn.XLOOKUP(_xlfn.XLOOKUP(A414,Orders_Raw!A:A,Orders_Raw!B:B),Customers_Raw!A:A,Customers_Raw!E:E)</f>
        <v>Corporate</v>
      </c>
      <c r="J414" s="19">
        <f>_xlfn.XLOOKUP(Order_Items_Raw!A928,Orders_Raw!A:A,Orders_Raw!C:C)</f>
        <v>46010</v>
      </c>
      <c r="K414" t="s">
        <v>3421</v>
      </c>
      <c r="L414" s="19" t="str">
        <f>_xlfn.XLOOKUP(A414,Orders_Raw!A:A,Orders_Raw!D:D)</f>
        <v>Processing</v>
      </c>
      <c r="M414" s="19" t="str">
        <f>_xlfn.XLOOKUP(_xlfn.XLOOKUP(A414,Orders_Raw!A:A,Orders_Raw!B:B),Customers_Raw!A:A,Customers_Raw!E:E)</f>
        <v>Corporate</v>
      </c>
      <c r="N414">
        <f>IF(COUNTIF($A$2:A414,A414)=1,1,0)</f>
        <v>1</v>
      </c>
    </row>
    <row r="415" spans="1:14">
      <c r="A415" t="s">
        <v>2387</v>
      </c>
      <c r="B415" t="s">
        <v>3427</v>
      </c>
      <c r="C415">
        <v>2</v>
      </c>
      <c r="D415" s="18">
        <v>18477.54</v>
      </c>
      <c r="E415" s="18">
        <f>_xlfn.XLOOKUP(Order_Items_Raw!B929,Products_Raw!A:A,Products_Raw!D:D)</f>
        <v>2935.19</v>
      </c>
      <c r="F415" s="18">
        <f t="shared" si="6"/>
        <v>12607.16</v>
      </c>
      <c r="G415" s="18" t="str">
        <f>PROPER(TRIM(CLEAN(_xlfn.XLOOKUP(Order_Items_Raw!A929,Orders_Raw!A:A,Orders_Raw!E:E))))</f>
        <v>Website</v>
      </c>
      <c r="H415" s="18" t="str">
        <f>_xlfn.XLOOKUP(B415,Products_Raw!A:A,Products_Raw!C:C)</f>
        <v>Home &amp; Kitchen</v>
      </c>
      <c r="I415" t="str">
        <f>_xlfn.XLOOKUP(_xlfn.XLOOKUP(A415,Orders_Raw!A:A,Orders_Raw!B:B),Customers_Raw!A:A,Customers_Raw!E:E)</f>
        <v>Consumer</v>
      </c>
      <c r="J415" s="19">
        <f>_xlfn.XLOOKUP(Order_Items_Raw!A929,Orders_Raw!A:A,Orders_Raw!C:C)</f>
        <v>45993</v>
      </c>
      <c r="K415" t="s">
        <v>3421</v>
      </c>
      <c r="L415" s="19" t="str">
        <f>_xlfn.XLOOKUP(A415,Orders_Raw!A:A,Orders_Raw!D:D)</f>
        <v>Delivered</v>
      </c>
      <c r="M415" s="19" t="str">
        <f>_xlfn.XLOOKUP(_xlfn.XLOOKUP(A415,Orders_Raw!A:A,Orders_Raw!B:B),Customers_Raw!A:A,Customers_Raw!E:E)</f>
        <v>Consumer</v>
      </c>
      <c r="N415">
        <f>IF(COUNTIF($A$2:A415,A415)=1,1,0)</f>
        <v>1</v>
      </c>
    </row>
    <row r="416" spans="1:14">
      <c r="A416" t="s">
        <v>2476</v>
      </c>
      <c r="B416" t="s">
        <v>3427</v>
      </c>
      <c r="C416">
        <v>1</v>
      </c>
      <c r="D416" s="18">
        <v>7171.84</v>
      </c>
      <c r="E416" s="18">
        <f>_xlfn.XLOOKUP(Order_Items_Raw!B930,Products_Raw!A:A,Products_Raw!D:D)</f>
        <v>2935.19</v>
      </c>
      <c r="F416" s="18">
        <f t="shared" si="6"/>
        <v>4236.65</v>
      </c>
      <c r="G416" s="18" t="str">
        <f>PROPER(TRIM(CLEAN(_xlfn.XLOOKUP(Order_Items_Raw!A930,Orders_Raw!A:A,Orders_Raw!E:E))))</f>
        <v>Marketplace</v>
      </c>
      <c r="H416" s="18" t="str">
        <f>_xlfn.XLOOKUP(B416,Products_Raw!A:A,Products_Raw!C:C)</f>
        <v>Home &amp; Kitchen</v>
      </c>
      <c r="I416" t="str">
        <f>_xlfn.XLOOKUP(_xlfn.XLOOKUP(A416,Orders_Raw!A:A,Orders_Raw!B:B),Customers_Raw!A:A,Customers_Raw!E:E)</f>
        <v>Corporate</v>
      </c>
      <c r="J416" s="19">
        <f>_xlfn.XLOOKUP(Order_Items_Raw!A930,Orders_Raw!A:A,Orders_Raw!C:C)</f>
        <v>46013</v>
      </c>
      <c r="K416" t="s">
        <v>3421</v>
      </c>
      <c r="L416" s="19" t="str">
        <f>_xlfn.XLOOKUP(A416,Orders_Raw!A:A,Orders_Raw!D:D)</f>
        <v>Delivered</v>
      </c>
      <c r="M416" s="19" t="str">
        <f>_xlfn.XLOOKUP(_xlfn.XLOOKUP(A416,Orders_Raw!A:A,Orders_Raw!B:B),Customers_Raw!A:A,Customers_Raw!E:E)</f>
        <v>Corporate</v>
      </c>
      <c r="N416">
        <f>IF(COUNTIF($A$2:A416,A416)=1,1,0)</f>
        <v>1</v>
      </c>
    </row>
    <row r="417" spans="1:14">
      <c r="A417" t="s">
        <v>1146</v>
      </c>
      <c r="B417" t="s">
        <v>3428</v>
      </c>
      <c r="C417">
        <v>2</v>
      </c>
      <c r="D417" s="18">
        <v>5320.37</v>
      </c>
      <c r="E417" s="18">
        <f>_xlfn.XLOOKUP(Order_Items_Raw!B962,Products_Raw!A:A,Products_Raw!D:D)</f>
        <v>7014.31</v>
      </c>
      <c r="F417" s="18">
        <f t="shared" si="6"/>
        <v>-8708.25</v>
      </c>
      <c r="G417" s="18" t="str">
        <f>PROPER(TRIM(CLEAN(_xlfn.XLOOKUP(Order_Items_Raw!A962,Orders_Raw!A:A,Orders_Raw!E:E))))</f>
        <v>Mobile App</v>
      </c>
      <c r="H417" s="18" t="str">
        <f>_xlfn.XLOOKUP(B417,Products_Raw!A:A,Products_Raw!C:C)</f>
        <v>Home &amp; Kitchen</v>
      </c>
      <c r="I417" t="str">
        <f>_xlfn.XLOOKUP(_xlfn.XLOOKUP(A417,Orders_Raw!A:A,Orders_Raw!B:B),Customers_Raw!A:A,Customers_Raw!E:E)</f>
        <v>Small Business</v>
      </c>
      <c r="J417" s="19">
        <f>_xlfn.XLOOKUP(Order_Items_Raw!A962,Orders_Raw!A:A,Orders_Raw!C:C)</f>
        <v>45703</v>
      </c>
      <c r="K417" t="s">
        <v>3429</v>
      </c>
      <c r="L417" s="19" t="str">
        <f>_xlfn.XLOOKUP(A417,Orders_Raw!A:A,Orders_Raw!D:D)</f>
        <v>Delivered</v>
      </c>
      <c r="M417" s="19" t="str">
        <f>_xlfn.XLOOKUP(_xlfn.XLOOKUP(A417,Orders_Raw!A:A,Orders_Raw!B:B),Customers_Raw!A:A,Customers_Raw!E:E)</f>
        <v>Small Business</v>
      </c>
      <c r="N417">
        <f>IF(COUNTIF($A$2:A417,A417)=1,1,0)</f>
        <v>1</v>
      </c>
    </row>
    <row r="418" spans="1:14">
      <c r="A418" t="s">
        <v>1443</v>
      </c>
      <c r="B418" t="s">
        <v>3428</v>
      </c>
      <c r="C418">
        <v>4</v>
      </c>
      <c r="D418" s="18">
        <v>13669.68</v>
      </c>
      <c r="E418" s="18">
        <f>_xlfn.XLOOKUP(Order_Items_Raw!B975,Products_Raw!A:A,Products_Raw!D:D)</f>
        <v>10692.38</v>
      </c>
      <c r="F418" s="18">
        <f t="shared" si="6"/>
        <v>-29099.84</v>
      </c>
      <c r="G418" s="18" t="str">
        <f>PROPER(TRIM(CLEAN(_xlfn.XLOOKUP(Order_Items_Raw!A975,Orders_Raw!A:A,Orders_Raw!E:E))))</f>
        <v>Mobile App</v>
      </c>
      <c r="H418" s="18" t="str">
        <f>_xlfn.XLOOKUP(B418,Products_Raw!A:A,Products_Raw!C:C)</f>
        <v>Home &amp; Kitchen</v>
      </c>
      <c r="I418" t="str">
        <f>_xlfn.XLOOKUP(_xlfn.XLOOKUP(A418,Orders_Raw!A:A,Orders_Raw!B:B),Customers_Raw!A:A,Customers_Raw!E:E)</f>
        <v>Consumer</v>
      </c>
      <c r="J418" s="19">
        <f>_xlfn.XLOOKUP(Order_Items_Raw!A975,Orders_Raw!A:A,Orders_Raw!C:C)</f>
        <v>45708</v>
      </c>
      <c r="K418" t="s">
        <v>3429</v>
      </c>
      <c r="L418" s="19" t="str">
        <f>_xlfn.XLOOKUP(A418,Orders_Raw!A:A,Orders_Raw!D:D)</f>
        <v>Delivered</v>
      </c>
      <c r="M418" s="19" t="str">
        <f>_xlfn.XLOOKUP(_xlfn.XLOOKUP(A418,Orders_Raw!A:A,Orders_Raw!B:B),Customers_Raw!A:A,Customers_Raw!E:E)</f>
        <v>Consumer</v>
      </c>
      <c r="N418">
        <f>IF(COUNTIF($A$2:A418,A418)=1,1,0)</f>
        <v>1</v>
      </c>
    </row>
    <row r="419" spans="1:14">
      <c r="A419" t="s">
        <v>1774</v>
      </c>
      <c r="B419" t="s">
        <v>3428</v>
      </c>
      <c r="C419">
        <v>3</v>
      </c>
      <c r="D419" s="18">
        <v>7585.69</v>
      </c>
      <c r="E419" s="18">
        <f>_xlfn.XLOOKUP(Order_Items_Raw!B984,Products_Raw!A:A,Products_Raw!D:D)</f>
        <v>4806.74</v>
      </c>
      <c r="F419" s="18">
        <f t="shared" si="6"/>
        <v>-6834.53</v>
      </c>
      <c r="G419" s="18" t="str">
        <f>PROPER(TRIM(CLEAN(_xlfn.XLOOKUP(Order_Items_Raw!A984,Orders_Raw!A:A,Orders_Raw!E:E))))</f>
        <v>Mobile App</v>
      </c>
      <c r="H419" s="18" t="str">
        <f>_xlfn.XLOOKUP(B419,Products_Raw!A:A,Products_Raw!C:C)</f>
        <v>Home &amp; Kitchen</v>
      </c>
      <c r="I419" t="str">
        <f>_xlfn.XLOOKUP(_xlfn.XLOOKUP(A419,Orders_Raw!A:A,Orders_Raw!B:B),Customers_Raw!A:A,Customers_Raw!E:E)</f>
        <v>Corporate</v>
      </c>
      <c r="J419" s="19">
        <f>_xlfn.XLOOKUP(Order_Items_Raw!A984,Orders_Raw!A:A,Orders_Raw!C:C)</f>
        <v>45708</v>
      </c>
      <c r="K419" t="s">
        <v>3429</v>
      </c>
      <c r="L419" s="19" t="str">
        <f>_xlfn.XLOOKUP(A419,Orders_Raw!A:A,Orders_Raw!D:D)</f>
        <v>Delivered</v>
      </c>
      <c r="M419" s="19" t="str">
        <f>_xlfn.XLOOKUP(_xlfn.XLOOKUP(A419,Orders_Raw!A:A,Orders_Raw!B:B),Customers_Raw!A:A,Customers_Raw!E:E)</f>
        <v>Corporate</v>
      </c>
      <c r="N419">
        <f>IF(COUNTIF($A$2:A419,A419)=1,1,0)</f>
        <v>0</v>
      </c>
    </row>
    <row r="420" spans="1:14">
      <c r="A420" t="s">
        <v>1828</v>
      </c>
      <c r="B420" t="s">
        <v>3428</v>
      </c>
      <c r="C420">
        <v>1</v>
      </c>
      <c r="D420" s="18">
        <v>2456.97</v>
      </c>
      <c r="E420" s="18">
        <f>_xlfn.XLOOKUP(Order_Items_Raw!B986,Products_Raw!A:A,Products_Raw!D:D)</f>
        <v>4806.74</v>
      </c>
      <c r="F420" s="18">
        <f t="shared" si="6"/>
        <v>-2349.77</v>
      </c>
      <c r="G420" s="18" t="str">
        <f>PROPER(TRIM(CLEAN(_xlfn.XLOOKUP(Order_Items_Raw!A986,Orders_Raw!A:A,Orders_Raw!E:E))))</f>
        <v>Marketplace</v>
      </c>
      <c r="H420" s="18" t="str">
        <f>_xlfn.XLOOKUP(B420,Products_Raw!A:A,Products_Raw!C:C)</f>
        <v>Home &amp; Kitchen</v>
      </c>
      <c r="I420" t="str">
        <f>_xlfn.XLOOKUP(_xlfn.XLOOKUP(A420,Orders_Raw!A:A,Orders_Raw!B:B),Customers_Raw!A:A,Customers_Raw!E:E)</f>
        <v>Consumer</v>
      </c>
      <c r="J420" s="19">
        <f>_xlfn.XLOOKUP(Order_Items_Raw!A986,Orders_Raw!A:A,Orders_Raw!C:C)</f>
        <v>45703</v>
      </c>
      <c r="K420" t="s">
        <v>3429</v>
      </c>
      <c r="L420" s="19" t="str">
        <f>_xlfn.XLOOKUP(A420,Orders_Raw!A:A,Orders_Raw!D:D)</f>
        <v>Delivered</v>
      </c>
      <c r="M420" s="19" t="str">
        <f>_xlfn.XLOOKUP(_xlfn.XLOOKUP(A420,Orders_Raw!A:A,Orders_Raw!B:B),Customers_Raw!A:A,Customers_Raw!E:E)</f>
        <v>Consumer</v>
      </c>
      <c r="N420">
        <f>IF(COUNTIF($A$2:A420,A420)=1,1,0)</f>
        <v>1</v>
      </c>
    </row>
    <row r="421" spans="1:14">
      <c r="A421" t="s">
        <v>1885</v>
      </c>
      <c r="B421" t="s">
        <v>3428</v>
      </c>
      <c r="C421">
        <v>1</v>
      </c>
      <c r="D421" s="18">
        <v>2773.64</v>
      </c>
      <c r="E421" s="18">
        <f>_xlfn.XLOOKUP(Order_Items_Raw!B988,Products_Raw!A:A,Products_Raw!D:D)</f>
        <v>6380.88</v>
      </c>
      <c r="F421" s="18">
        <f t="shared" si="6"/>
        <v>-3607.24</v>
      </c>
      <c r="G421" s="18" t="str">
        <f>PROPER(TRIM(CLEAN(_xlfn.XLOOKUP(Order_Items_Raw!A988,Orders_Raw!A:A,Orders_Raw!E:E))))</f>
        <v>Mobile App</v>
      </c>
      <c r="H421" s="18" t="str">
        <f>_xlfn.XLOOKUP(B421,Products_Raw!A:A,Products_Raw!C:C)</f>
        <v>Home &amp; Kitchen</v>
      </c>
      <c r="I421" t="str">
        <f>_xlfn.XLOOKUP(_xlfn.XLOOKUP(A421,Orders_Raw!A:A,Orders_Raw!B:B),Customers_Raw!A:A,Customers_Raw!E:E)</f>
        <v>Corporate</v>
      </c>
      <c r="J421" s="19">
        <f>_xlfn.XLOOKUP(Order_Items_Raw!A988,Orders_Raw!A:A,Orders_Raw!C:C)</f>
        <v>45691</v>
      </c>
      <c r="K421" t="s">
        <v>3429</v>
      </c>
      <c r="L421" s="19" t="str">
        <f>_xlfn.XLOOKUP(A421,Orders_Raw!A:A,Orders_Raw!D:D)</f>
        <v>Delivered</v>
      </c>
      <c r="M421" s="19" t="str">
        <f>_xlfn.XLOOKUP(_xlfn.XLOOKUP(A421,Orders_Raw!A:A,Orders_Raw!B:B),Customers_Raw!A:A,Customers_Raw!E:E)</f>
        <v>Corporate</v>
      </c>
      <c r="N421">
        <f>IF(COUNTIF($A$2:A421,A421)=1,1,0)</f>
        <v>0</v>
      </c>
    </row>
    <row r="422" spans="1:14">
      <c r="A422" t="s">
        <v>2330</v>
      </c>
      <c r="B422" t="s">
        <v>3428</v>
      </c>
      <c r="C422">
        <v>2</v>
      </c>
      <c r="D422" s="18">
        <v>5612.94</v>
      </c>
      <c r="E422" s="18">
        <f>_xlfn.XLOOKUP(Order_Items_Raw!B996,Products_Raw!A:A,Products_Raw!D:D)</f>
        <v>2112.7</v>
      </c>
      <c r="F422" s="18">
        <f t="shared" si="6"/>
        <v>1387.54</v>
      </c>
      <c r="G422" s="18" t="str">
        <f>PROPER(TRIM(CLEAN(_xlfn.XLOOKUP(Order_Items_Raw!A996,Orders_Raw!A:A,Orders_Raw!E:E))))</f>
        <v>Website</v>
      </c>
      <c r="H422" s="18" t="str">
        <f>_xlfn.XLOOKUP(B422,Products_Raw!A:A,Products_Raw!C:C)</f>
        <v>Home &amp; Kitchen</v>
      </c>
      <c r="I422" t="str">
        <f>_xlfn.XLOOKUP(_xlfn.XLOOKUP(A422,Orders_Raw!A:A,Orders_Raw!B:B),Customers_Raw!A:A,Customers_Raw!E:E)</f>
        <v>Small Business</v>
      </c>
      <c r="J422" s="19">
        <f>_xlfn.XLOOKUP(Order_Items_Raw!A996,Orders_Raw!A:A,Orders_Raw!C:C)</f>
        <v>45692</v>
      </c>
      <c r="K422" t="s">
        <v>3429</v>
      </c>
      <c r="L422" s="19" t="str">
        <f>_xlfn.XLOOKUP(A422,Orders_Raw!A:A,Orders_Raw!D:D)</f>
        <v>Delivered</v>
      </c>
      <c r="M422" s="19" t="str">
        <f>_xlfn.XLOOKUP(_xlfn.XLOOKUP(A422,Orders_Raw!A:A,Orders_Raw!B:B),Customers_Raw!A:A,Customers_Raw!E:E)</f>
        <v>Small Business</v>
      </c>
      <c r="N422">
        <f>IF(COUNTIF($A$2:A422,A422)=1,1,0)</f>
        <v>1</v>
      </c>
    </row>
    <row r="423" spans="1:14">
      <c r="A423" t="s">
        <v>3249</v>
      </c>
      <c r="B423" t="s">
        <v>3428</v>
      </c>
      <c r="C423">
        <v>1</v>
      </c>
      <c r="D423" s="18">
        <v>2545.59</v>
      </c>
      <c r="E423" s="18">
        <f>_xlfn.XLOOKUP(Order_Items_Raw!B1005,Products_Raw!A:A,Products_Raw!D:D)</f>
        <v>680.62</v>
      </c>
      <c r="F423" s="18">
        <f t="shared" si="6"/>
        <v>1864.97</v>
      </c>
      <c r="G423" s="18" t="str">
        <f>PROPER(TRIM(CLEAN(_xlfn.XLOOKUP(Order_Items_Raw!A1005,Orders_Raw!A:A,Orders_Raw!E:E))))</f>
        <v>Website</v>
      </c>
      <c r="H423" s="18" t="str">
        <f>_xlfn.XLOOKUP(B423,Products_Raw!A:A,Products_Raw!C:C)</f>
        <v>Home &amp; Kitchen</v>
      </c>
      <c r="I423" t="str">
        <f>_xlfn.XLOOKUP(_xlfn.XLOOKUP(A423,Orders_Raw!A:A,Orders_Raw!B:B),Customers_Raw!A:A,Customers_Raw!E:E)</f>
        <v>Consumer</v>
      </c>
      <c r="J423" s="19">
        <f>_xlfn.XLOOKUP(Order_Items_Raw!A1005,Orders_Raw!A:A,Orders_Raw!C:C)</f>
        <v>45705</v>
      </c>
      <c r="K423" t="s">
        <v>3429</v>
      </c>
      <c r="L423" s="19" t="str">
        <f>_xlfn.XLOOKUP(A423,Orders_Raw!A:A,Orders_Raw!D:D)</f>
        <v>Delivered</v>
      </c>
      <c r="M423" s="19" t="str">
        <f>_xlfn.XLOOKUP(_xlfn.XLOOKUP(A423,Orders_Raw!A:A,Orders_Raw!B:B),Customers_Raw!A:A,Customers_Raw!E:E)</f>
        <v>Consumer</v>
      </c>
      <c r="N423">
        <f>IF(COUNTIF($A$2:A423,A423)=1,1,0)</f>
        <v>1</v>
      </c>
    </row>
    <row r="424" spans="1:14">
      <c r="A424" t="s">
        <v>3305</v>
      </c>
      <c r="B424" t="s">
        <v>3428</v>
      </c>
      <c r="C424">
        <v>4</v>
      </c>
      <c r="D424" s="18">
        <v>12015.72</v>
      </c>
      <c r="E424" s="18">
        <f>_xlfn.XLOOKUP(Order_Items_Raw!B1006,Products_Raw!A:A,Products_Raw!D:D)</f>
        <v>680.62</v>
      </c>
      <c r="F424" s="18">
        <f t="shared" si="6"/>
        <v>9293.24</v>
      </c>
      <c r="G424" s="18" t="str">
        <f>PROPER(TRIM(CLEAN(_xlfn.XLOOKUP(Order_Items_Raw!A1006,Orders_Raw!A:A,Orders_Raw!E:E))))</f>
        <v>Mobile App</v>
      </c>
      <c r="H424" s="18" t="str">
        <f>_xlfn.XLOOKUP(B424,Products_Raw!A:A,Products_Raw!C:C)</f>
        <v>Home &amp; Kitchen</v>
      </c>
      <c r="I424" t="str">
        <f>_xlfn.XLOOKUP(_xlfn.XLOOKUP(A424,Orders_Raw!A:A,Orders_Raw!B:B),Customers_Raw!A:A,Customers_Raw!E:E)</f>
        <v>Consumer</v>
      </c>
      <c r="J424" s="19">
        <f>_xlfn.XLOOKUP(Order_Items_Raw!A1006,Orders_Raw!A:A,Orders_Raw!C:C)</f>
        <v>45703</v>
      </c>
      <c r="K424" t="s">
        <v>3429</v>
      </c>
      <c r="L424" s="19" t="str">
        <f>_xlfn.XLOOKUP(A424,Orders_Raw!A:A,Orders_Raw!D:D)</f>
        <v>Delivered</v>
      </c>
      <c r="M424" s="19" t="str">
        <f>_xlfn.XLOOKUP(_xlfn.XLOOKUP(A424,Orders_Raw!A:A,Orders_Raw!B:B),Customers_Raw!A:A,Customers_Raw!E:E)</f>
        <v>Consumer</v>
      </c>
      <c r="N424">
        <f>IF(COUNTIF($A$2:A424,A424)=1,1,0)</f>
        <v>0</v>
      </c>
    </row>
    <row r="425" spans="1:14">
      <c r="A425" t="s">
        <v>1015</v>
      </c>
      <c r="B425" t="s">
        <v>3430</v>
      </c>
      <c r="C425">
        <v>2</v>
      </c>
      <c r="D425" s="18">
        <v>22537</v>
      </c>
      <c r="E425" s="18">
        <f>_xlfn.XLOOKUP(Order_Items_Raw!B1012,Products_Raw!A:A,Products_Raw!D:D)</f>
        <v>11367.74</v>
      </c>
      <c r="F425" s="18">
        <f t="shared" si="6"/>
        <v>-198.48</v>
      </c>
      <c r="G425" s="18" t="str">
        <f>PROPER(TRIM(CLEAN(_xlfn.XLOOKUP(Order_Items_Raw!A1012,Orders_Raw!A:A,Orders_Raw!E:E))))</f>
        <v>Website</v>
      </c>
      <c r="H425" s="18" t="str">
        <f>_xlfn.XLOOKUP(B425,Products_Raw!A:A,Products_Raw!C:C)</f>
        <v>Beauty</v>
      </c>
      <c r="I425" t="str">
        <f>_xlfn.XLOOKUP(_xlfn.XLOOKUP(A425,Orders_Raw!A:A,Orders_Raw!B:B),Customers_Raw!A:A,Customers_Raw!E:E)</f>
        <v>Consumer</v>
      </c>
      <c r="J425" s="19">
        <f>_xlfn.XLOOKUP(Order_Items_Raw!A1012,Orders_Raw!A:A,Orders_Raw!C:C)</f>
        <v>45704</v>
      </c>
      <c r="K425" t="s">
        <v>3429</v>
      </c>
      <c r="L425" s="19" t="str">
        <f>_xlfn.XLOOKUP(A425,Orders_Raw!A:A,Orders_Raw!D:D)</f>
        <v>Processing</v>
      </c>
      <c r="M425" s="19" t="str">
        <f>_xlfn.XLOOKUP(_xlfn.XLOOKUP(A425,Orders_Raw!A:A,Orders_Raw!B:B),Customers_Raw!A:A,Customers_Raw!E:E)</f>
        <v>Consumer</v>
      </c>
      <c r="N425">
        <f>IF(COUNTIF($A$2:A425,A425)=1,1,0)</f>
        <v>1</v>
      </c>
    </row>
    <row r="426" spans="1:14">
      <c r="A426" t="s">
        <v>1235</v>
      </c>
      <c r="B426" t="s">
        <v>3430</v>
      </c>
      <c r="C426">
        <v>3</v>
      </c>
      <c r="D426" s="18">
        <v>30339.11</v>
      </c>
      <c r="E426" s="18">
        <f>_xlfn.XLOOKUP(Order_Items_Raw!B1021,Products_Raw!A:A,Products_Raw!D:D)</f>
        <v>6279.29</v>
      </c>
      <c r="F426" s="18">
        <f t="shared" si="6"/>
        <v>11501.24</v>
      </c>
      <c r="G426" s="18" t="str">
        <f>PROPER(TRIM(CLEAN(_xlfn.XLOOKUP(Order_Items_Raw!A1021,Orders_Raw!A:A,Orders_Raw!E:E))))</f>
        <v>Website</v>
      </c>
      <c r="H426" s="18" t="str">
        <f>_xlfn.XLOOKUP(B426,Products_Raw!A:A,Products_Raw!C:C)</f>
        <v>Beauty</v>
      </c>
      <c r="I426" t="str">
        <f>_xlfn.XLOOKUP(_xlfn.XLOOKUP(A426,Orders_Raw!A:A,Orders_Raw!B:B),Customers_Raw!A:A,Customers_Raw!E:E)</f>
        <v>Corporate</v>
      </c>
      <c r="J426" s="19">
        <f>_xlfn.XLOOKUP(Order_Items_Raw!A1021,Orders_Raw!A:A,Orders_Raw!C:C)</f>
        <v>45702</v>
      </c>
      <c r="K426" t="s">
        <v>3429</v>
      </c>
      <c r="L426" s="19" t="str">
        <f>_xlfn.XLOOKUP(A426,Orders_Raw!A:A,Orders_Raw!D:D)</f>
        <v>Delivered</v>
      </c>
      <c r="M426" s="19" t="str">
        <f>_xlfn.XLOOKUP(_xlfn.XLOOKUP(A426,Orders_Raw!A:A,Orders_Raw!B:B),Customers_Raw!A:A,Customers_Raw!E:E)</f>
        <v>Corporate</v>
      </c>
      <c r="N426">
        <f>IF(COUNTIF($A$2:A426,A426)=1,1,0)</f>
        <v>1</v>
      </c>
    </row>
    <row r="427" spans="1:14">
      <c r="A427" t="s">
        <v>3147</v>
      </c>
      <c r="B427" t="s">
        <v>3430</v>
      </c>
      <c r="C427">
        <v>1</v>
      </c>
      <c r="D427" s="18">
        <v>9657.12</v>
      </c>
      <c r="E427" s="18">
        <f>_xlfn.XLOOKUP(Order_Items_Raw!B1057,Products_Raw!A:A,Products_Raw!D:D)</f>
        <v>6782.31</v>
      </c>
      <c r="F427" s="18">
        <f t="shared" si="6"/>
        <v>2874.81</v>
      </c>
      <c r="G427" s="18" t="str">
        <f>PROPER(TRIM(CLEAN(_xlfn.XLOOKUP(Order_Items_Raw!A1057,Orders_Raw!A:A,Orders_Raw!E:E))))</f>
        <v>Mobile App</v>
      </c>
      <c r="H427" s="18" t="str">
        <f>_xlfn.XLOOKUP(B427,Products_Raw!A:A,Products_Raw!C:C)</f>
        <v>Beauty</v>
      </c>
      <c r="I427" t="str">
        <f>_xlfn.XLOOKUP(_xlfn.XLOOKUP(A427,Orders_Raw!A:A,Orders_Raw!B:B),Customers_Raw!A:A,Customers_Raw!E:E)</f>
        <v>Corporate</v>
      </c>
      <c r="J427" s="19">
        <f>_xlfn.XLOOKUP(Order_Items_Raw!A1057,Orders_Raw!A:A,Orders_Raw!C:C)</f>
        <v>45697</v>
      </c>
      <c r="K427" t="s">
        <v>3429</v>
      </c>
      <c r="L427" s="19" t="str">
        <f>_xlfn.XLOOKUP(A427,Orders_Raw!A:A,Orders_Raw!D:D)</f>
        <v>Delivered</v>
      </c>
      <c r="M427" s="19" t="str">
        <f>_xlfn.XLOOKUP(_xlfn.XLOOKUP(A427,Orders_Raw!A:A,Orders_Raw!B:B),Customers_Raw!A:A,Customers_Raw!E:E)</f>
        <v>Corporate</v>
      </c>
      <c r="N427">
        <f>IF(COUNTIF($A$2:A427,A427)=1,1,0)</f>
        <v>1</v>
      </c>
    </row>
    <row r="428" spans="1:14">
      <c r="A428" t="s">
        <v>3214</v>
      </c>
      <c r="B428" t="s">
        <v>3430</v>
      </c>
      <c r="C428">
        <v>3</v>
      </c>
      <c r="D428" s="18">
        <v>28858.56</v>
      </c>
      <c r="E428" s="18">
        <f>_xlfn.XLOOKUP(Order_Items_Raw!B1058,Products_Raw!A:A,Products_Raw!D:D)</f>
        <v>6782.31</v>
      </c>
      <c r="F428" s="18">
        <f t="shared" si="6"/>
        <v>8511.63</v>
      </c>
      <c r="G428" s="18" t="str">
        <f>PROPER(TRIM(CLEAN(_xlfn.XLOOKUP(Order_Items_Raw!A1058,Orders_Raw!A:A,Orders_Raw!E:E))))</f>
        <v>Website</v>
      </c>
      <c r="H428" s="18" t="str">
        <f>_xlfn.XLOOKUP(B428,Products_Raw!A:A,Products_Raw!C:C)</f>
        <v>Beauty</v>
      </c>
      <c r="I428" t="str">
        <f>_xlfn.XLOOKUP(_xlfn.XLOOKUP(A428,Orders_Raw!A:A,Orders_Raw!B:B),Customers_Raw!A:A,Customers_Raw!E:E)</f>
        <v>Consumer</v>
      </c>
      <c r="J428" s="19">
        <f>_xlfn.XLOOKUP(Order_Items_Raw!A1058,Orders_Raw!A:A,Orders_Raw!C:C)</f>
        <v>45709</v>
      </c>
      <c r="K428" t="s">
        <v>3429</v>
      </c>
      <c r="L428" s="19" t="str">
        <f>_xlfn.XLOOKUP(A428,Orders_Raw!A:A,Orders_Raw!D:D)</f>
        <v>Delivered</v>
      </c>
      <c r="M428" s="19" t="str">
        <f>_xlfn.XLOOKUP(_xlfn.XLOOKUP(A428,Orders_Raw!A:A,Orders_Raw!B:B),Customers_Raw!A:A,Customers_Raw!E:E)</f>
        <v>Consumer</v>
      </c>
      <c r="N428">
        <f>IF(COUNTIF($A$2:A428,A428)=1,1,0)</f>
        <v>1</v>
      </c>
    </row>
    <row r="429" spans="1:14">
      <c r="A429" t="s">
        <v>2451</v>
      </c>
      <c r="B429" t="s">
        <v>3431</v>
      </c>
      <c r="C429">
        <v>3</v>
      </c>
      <c r="D429" s="18">
        <v>2755.22</v>
      </c>
      <c r="E429" s="18">
        <f>_xlfn.XLOOKUP(Order_Items_Raw!B1091,Products_Raw!A:A,Products_Raw!D:D)</f>
        <v>5057.68</v>
      </c>
      <c r="F429" s="18">
        <f t="shared" si="6"/>
        <v>-12417.82</v>
      </c>
      <c r="G429" s="18" t="str">
        <f>PROPER(TRIM(CLEAN(_xlfn.XLOOKUP(Order_Items_Raw!A1091,Orders_Raw!A:A,Orders_Raw!E:E))))</f>
        <v>Website</v>
      </c>
      <c r="H429" s="18" t="str">
        <f>_xlfn.XLOOKUP(B429,Products_Raw!A:A,Products_Raw!C:C)</f>
        <v>Fashion</v>
      </c>
      <c r="I429" t="str">
        <f>_xlfn.XLOOKUP(_xlfn.XLOOKUP(A429,Orders_Raw!A:A,Orders_Raw!B:B),Customers_Raw!A:A,Customers_Raw!E:E)</f>
        <v>Consumer</v>
      </c>
      <c r="J429" s="19">
        <f>_xlfn.XLOOKUP(Order_Items_Raw!A1091,Orders_Raw!A:A,Orders_Raw!C:C)</f>
        <v>45696</v>
      </c>
      <c r="K429" t="s">
        <v>3429</v>
      </c>
      <c r="L429" s="19" t="str">
        <f>_xlfn.XLOOKUP(A429,Orders_Raw!A:A,Orders_Raw!D:D)</f>
        <v>Delivered</v>
      </c>
      <c r="M429" s="19" t="str">
        <f>_xlfn.XLOOKUP(_xlfn.XLOOKUP(A429,Orders_Raw!A:A,Orders_Raw!B:B),Customers_Raw!A:A,Customers_Raw!E:E)</f>
        <v>Consumer</v>
      </c>
      <c r="N429">
        <f>IF(COUNTIF($A$2:A429,A429)=1,1,0)</f>
        <v>1</v>
      </c>
    </row>
    <row r="430" spans="1:14">
      <c r="A430" t="s">
        <v>3098</v>
      </c>
      <c r="B430" t="s">
        <v>3431</v>
      </c>
      <c r="C430">
        <v>4</v>
      </c>
      <c r="D430" s="18">
        <v>3586.58</v>
      </c>
      <c r="E430" s="18">
        <f>_xlfn.XLOOKUP(Order_Items_Raw!B1110,Products_Raw!A:A,Products_Raw!D:D)</f>
        <v>10050.44</v>
      </c>
      <c r="F430" s="18">
        <f t="shared" si="6"/>
        <v>-36615.18</v>
      </c>
      <c r="G430" s="18" t="str">
        <f>PROPER(TRIM(CLEAN(_xlfn.XLOOKUP(Order_Items_Raw!A1110,Orders_Raw!A:A,Orders_Raw!E:E))))</f>
        <v>Website</v>
      </c>
      <c r="H430" s="18" t="str">
        <f>_xlfn.XLOOKUP(B430,Products_Raw!A:A,Products_Raw!C:C)</f>
        <v>Fashion</v>
      </c>
      <c r="I430" t="str">
        <f>_xlfn.XLOOKUP(_xlfn.XLOOKUP(A430,Orders_Raw!A:A,Orders_Raw!B:B),Customers_Raw!A:A,Customers_Raw!E:E)</f>
        <v>Corporate</v>
      </c>
      <c r="J430" s="19">
        <f>_xlfn.XLOOKUP(Order_Items_Raw!A1110,Orders_Raw!A:A,Orders_Raw!C:C)</f>
        <v>45706</v>
      </c>
      <c r="K430" t="s">
        <v>3429</v>
      </c>
      <c r="L430" s="19" t="str">
        <f>_xlfn.XLOOKUP(A430,Orders_Raw!A:A,Orders_Raw!D:D)</f>
        <v>Shipped</v>
      </c>
      <c r="M430" s="19" t="str">
        <f>_xlfn.XLOOKUP(_xlfn.XLOOKUP(A430,Orders_Raw!A:A,Orders_Raw!B:B),Customers_Raw!A:A,Customers_Raw!E:E)</f>
        <v>Corporate</v>
      </c>
      <c r="N430">
        <f>IF(COUNTIF($A$2:A430,A430)=1,1,0)</f>
        <v>0</v>
      </c>
    </row>
    <row r="431" spans="1:14">
      <c r="A431" t="s">
        <v>3109</v>
      </c>
      <c r="B431" t="s">
        <v>3431</v>
      </c>
      <c r="C431">
        <v>3</v>
      </c>
      <c r="D431" s="18">
        <v>3067.23</v>
      </c>
      <c r="E431" s="18">
        <f>_xlfn.XLOOKUP(Order_Items_Raw!B1111,Products_Raw!A:A,Products_Raw!D:D)</f>
        <v>10050.44</v>
      </c>
      <c r="F431" s="18">
        <f t="shared" si="6"/>
        <v>-27084.09</v>
      </c>
      <c r="G431" s="18" t="str">
        <f>PROPER(TRIM(CLEAN(_xlfn.XLOOKUP(Order_Items_Raw!A1111,Orders_Raw!A:A,Orders_Raw!E:E))))</f>
        <v>Mobile App</v>
      </c>
      <c r="H431" s="18" t="str">
        <f>_xlfn.XLOOKUP(B431,Products_Raw!A:A,Products_Raw!C:C)</f>
        <v>Fashion</v>
      </c>
      <c r="I431" t="str">
        <f>_xlfn.XLOOKUP(_xlfn.XLOOKUP(A431,Orders_Raw!A:A,Orders_Raw!B:B),Customers_Raw!A:A,Customers_Raw!E:E)</f>
        <v>Consumer</v>
      </c>
      <c r="J431" s="19">
        <f>_xlfn.XLOOKUP(Order_Items_Raw!A1111,Orders_Raw!A:A,Orders_Raw!C:C)</f>
        <v>45696</v>
      </c>
      <c r="K431" t="s">
        <v>3429</v>
      </c>
      <c r="L431" s="19" t="str">
        <f>_xlfn.XLOOKUP(A431,Orders_Raw!A:A,Orders_Raw!D:D)</f>
        <v>Delivered</v>
      </c>
      <c r="M431" s="19" t="str">
        <f>_xlfn.XLOOKUP(_xlfn.XLOOKUP(A431,Orders_Raw!A:A,Orders_Raw!B:B),Customers_Raw!A:A,Customers_Raw!E:E)</f>
        <v>Consumer</v>
      </c>
      <c r="N431">
        <f>IF(COUNTIF($A$2:A431,A431)=1,1,0)</f>
        <v>1</v>
      </c>
    </row>
    <row r="432" spans="1:14">
      <c r="A432" t="s">
        <v>3188</v>
      </c>
      <c r="B432" t="s">
        <v>3431</v>
      </c>
      <c r="C432">
        <v>3</v>
      </c>
      <c r="D432" s="18">
        <v>2357.59</v>
      </c>
      <c r="E432" s="18">
        <f>_xlfn.XLOOKUP(Order_Items_Raw!B1114,Products_Raw!A:A,Products_Raw!D:D)</f>
        <v>4539.2</v>
      </c>
      <c r="F432" s="18">
        <f t="shared" si="6"/>
        <v>-11260.01</v>
      </c>
      <c r="G432" s="18" t="str">
        <f>PROPER(TRIM(CLEAN(_xlfn.XLOOKUP(Order_Items_Raw!A1114,Orders_Raw!A:A,Orders_Raw!E:E))))</f>
        <v>Website</v>
      </c>
      <c r="H432" s="18" t="str">
        <f>_xlfn.XLOOKUP(B432,Products_Raw!A:A,Products_Raw!C:C)</f>
        <v>Fashion</v>
      </c>
      <c r="I432" t="str">
        <f>_xlfn.XLOOKUP(_xlfn.XLOOKUP(A432,Orders_Raw!A:A,Orders_Raw!B:B),Customers_Raw!A:A,Customers_Raw!E:E)</f>
        <v>Small Business</v>
      </c>
      <c r="J432" s="19">
        <f>_xlfn.XLOOKUP(Order_Items_Raw!A1114,Orders_Raw!A:A,Orders_Raw!C:C)</f>
        <v>45691</v>
      </c>
      <c r="K432" t="s">
        <v>3429</v>
      </c>
      <c r="L432" s="19" t="str">
        <f>_xlfn.XLOOKUP(A432,Orders_Raw!A:A,Orders_Raw!D:D)</f>
        <v>Delivered</v>
      </c>
      <c r="M432" s="19" t="str">
        <f>_xlfn.XLOOKUP(_xlfn.XLOOKUP(A432,Orders_Raw!A:A,Orders_Raw!B:B),Customers_Raw!A:A,Customers_Raw!E:E)</f>
        <v>Small Business</v>
      </c>
      <c r="N432">
        <f>IF(COUNTIF($A$2:A432,A432)=1,1,0)</f>
        <v>1</v>
      </c>
    </row>
    <row r="433" spans="1:14">
      <c r="A433" t="s">
        <v>1530</v>
      </c>
      <c r="B433" t="s">
        <v>3432</v>
      </c>
      <c r="C433">
        <v>2</v>
      </c>
      <c r="D433" s="18">
        <v>25369.36</v>
      </c>
      <c r="E433" s="18">
        <f>_xlfn.XLOOKUP(Order_Items_Raw!B1131,Products_Raw!A:A,Products_Raw!D:D)</f>
        <v>1195.19</v>
      </c>
      <c r="F433" s="18">
        <f t="shared" si="6"/>
        <v>22978.98</v>
      </c>
      <c r="G433" s="18" t="str">
        <f>PROPER(TRIM(CLEAN(_xlfn.XLOOKUP(Order_Items_Raw!A1131,Orders_Raw!A:A,Orders_Raw!E:E))))</f>
        <v>Website</v>
      </c>
      <c r="H433" s="18" t="str">
        <f>_xlfn.XLOOKUP(B433,Products_Raw!A:A,Products_Raw!C:C)</f>
        <v>Electronics</v>
      </c>
      <c r="I433" t="str">
        <f>_xlfn.XLOOKUP(_xlfn.XLOOKUP(A433,Orders_Raw!A:A,Orders_Raw!B:B),Customers_Raw!A:A,Customers_Raw!E:E)</f>
        <v>Consumer</v>
      </c>
      <c r="J433" s="19">
        <f>_xlfn.XLOOKUP(Order_Items_Raw!A1131,Orders_Raw!A:A,Orders_Raw!C:C)</f>
        <v>45692</v>
      </c>
      <c r="K433" t="s">
        <v>3429</v>
      </c>
      <c r="L433" s="19" t="str">
        <f>_xlfn.XLOOKUP(A433,Orders_Raw!A:A,Orders_Raw!D:D)</f>
        <v>Delivered</v>
      </c>
      <c r="M433" s="19" t="str">
        <f>_xlfn.XLOOKUP(_xlfn.XLOOKUP(A433,Orders_Raw!A:A,Orders_Raw!B:B),Customers_Raw!A:A,Customers_Raw!E:E)</f>
        <v>Consumer</v>
      </c>
      <c r="N433">
        <f>IF(COUNTIF($A$2:A433,A433)=1,1,0)</f>
        <v>1</v>
      </c>
    </row>
    <row r="434" spans="1:14">
      <c r="A434" t="s">
        <v>1711</v>
      </c>
      <c r="B434" t="s">
        <v>3432</v>
      </c>
      <c r="C434">
        <v>1</v>
      </c>
      <c r="D434" s="18">
        <v>11114.59</v>
      </c>
      <c r="E434" s="18">
        <f>_xlfn.XLOOKUP(Order_Items_Raw!B1135,Products_Raw!A:A,Products_Raw!D:D)</f>
        <v>7341.5</v>
      </c>
      <c r="F434" s="18">
        <f t="shared" si="6"/>
        <v>3773.09</v>
      </c>
      <c r="G434" s="18" t="str">
        <f>PROPER(TRIM(CLEAN(_xlfn.XLOOKUP(Order_Items_Raw!A1135,Orders_Raw!A:A,Orders_Raw!E:E))))</f>
        <v>Marketplace</v>
      </c>
      <c r="H434" s="18" t="str">
        <f>_xlfn.XLOOKUP(B434,Products_Raw!A:A,Products_Raw!C:C)</f>
        <v>Electronics</v>
      </c>
      <c r="I434" t="str">
        <f>_xlfn.XLOOKUP(_xlfn.XLOOKUP(A434,Orders_Raw!A:A,Orders_Raw!B:B),Customers_Raw!A:A,Customers_Raw!E:E)</f>
        <v>Corporate</v>
      </c>
      <c r="J434" s="19">
        <f>_xlfn.XLOOKUP(Order_Items_Raw!A1135,Orders_Raw!A:A,Orders_Raw!C:C)</f>
        <v>45696</v>
      </c>
      <c r="K434" t="s">
        <v>3429</v>
      </c>
      <c r="L434" s="19" t="str">
        <f>_xlfn.XLOOKUP(A434,Orders_Raw!A:A,Orders_Raw!D:D)</f>
        <v>Delivered</v>
      </c>
      <c r="M434" s="19" t="str">
        <f>_xlfn.XLOOKUP(_xlfn.XLOOKUP(A434,Orders_Raw!A:A,Orders_Raw!B:B),Customers_Raw!A:A,Customers_Raw!E:E)</f>
        <v>Corporate</v>
      </c>
      <c r="N434">
        <f>IF(COUNTIF($A$2:A434,A434)=1,1,0)</f>
        <v>1</v>
      </c>
    </row>
    <row r="435" spans="1:14">
      <c r="A435" t="s">
        <v>1924</v>
      </c>
      <c r="B435" t="s">
        <v>3432</v>
      </c>
      <c r="C435">
        <v>1</v>
      </c>
      <c r="D435" s="18">
        <v>12528.86</v>
      </c>
      <c r="E435" s="18">
        <f>_xlfn.XLOOKUP(Order_Items_Raw!B1139,Products_Raw!A:A,Products_Raw!D:D)</f>
        <v>516.61</v>
      </c>
      <c r="F435" s="18">
        <f t="shared" si="6"/>
        <v>12012.25</v>
      </c>
      <c r="G435" s="18" t="str">
        <f>PROPER(TRIM(CLEAN(_xlfn.XLOOKUP(Order_Items_Raw!A1139,Orders_Raw!A:A,Orders_Raw!E:E))))</f>
        <v>Mobile App</v>
      </c>
      <c r="H435" s="18" t="str">
        <f>_xlfn.XLOOKUP(B435,Products_Raw!A:A,Products_Raw!C:C)</f>
        <v>Electronics</v>
      </c>
      <c r="I435" t="str">
        <f>_xlfn.XLOOKUP(_xlfn.XLOOKUP(A435,Orders_Raw!A:A,Orders_Raw!B:B),Customers_Raw!A:A,Customers_Raw!E:E)</f>
        <v>Consumer</v>
      </c>
      <c r="J435" s="19">
        <f>_xlfn.XLOOKUP(Order_Items_Raw!A1139,Orders_Raw!A:A,Orders_Raw!C:C)</f>
        <v>45705</v>
      </c>
      <c r="K435" t="s">
        <v>3429</v>
      </c>
      <c r="L435" s="19" t="str">
        <f>_xlfn.XLOOKUP(A435,Orders_Raw!A:A,Orders_Raw!D:D)</f>
        <v>Delivered</v>
      </c>
      <c r="M435" s="19" t="str">
        <f>_xlfn.XLOOKUP(_xlfn.XLOOKUP(A435,Orders_Raw!A:A,Orders_Raw!B:B),Customers_Raw!A:A,Customers_Raw!E:E)</f>
        <v>Consumer</v>
      </c>
      <c r="N435">
        <f>IF(COUNTIF($A$2:A435,A435)=1,1,0)</f>
        <v>1</v>
      </c>
    </row>
    <row r="436" spans="1:14">
      <c r="A436" t="s">
        <v>1621</v>
      </c>
      <c r="B436" t="s">
        <v>3433</v>
      </c>
      <c r="C436">
        <v>3</v>
      </c>
      <c r="D436" s="18">
        <v>51912.66</v>
      </c>
      <c r="E436" s="18">
        <f>_xlfn.XLOOKUP(Order_Items_Raw!B1170,Products_Raw!A:A,Products_Raw!D:D)</f>
        <v>10086.81</v>
      </c>
      <c r="F436" s="18">
        <f t="shared" si="6"/>
        <v>21652.23</v>
      </c>
      <c r="G436" s="18" t="str">
        <f>PROPER(TRIM(CLEAN(_xlfn.XLOOKUP(Order_Items_Raw!A1170,Orders_Raw!A:A,Orders_Raw!E:E))))</f>
        <v>Mobile App</v>
      </c>
      <c r="H436" s="18" t="str">
        <f>_xlfn.XLOOKUP(B436,Products_Raw!A:A,Products_Raw!C:C)</f>
        <v>Beauty</v>
      </c>
      <c r="I436" t="str">
        <f>_xlfn.XLOOKUP(_xlfn.XLOOKUP(A436,Orders_Raw!A:A,Orders_Raw!B:B),Customers_Raw!A:A,Customers_Raw!E:E)</f>
        <v>Consumer</v>
      </c>
      <c r="J436" s="19">
        <f>_xlfn.XLOOKUP(Order_Items_Raw!A1170,Orders_Raw!A:A,Orders_Raw!C:C)</f>
        <v>45693</v>
      </c>
      <c r="K436" t="s">
        <v>3429</v>
      </c>
      <c r="L436" s="19" t="str">
        <f>_xlfn.XLOOKUP(A436,Orders_Raw!A:A,Orders_Raw!D:D)</f>
        <v>Processing</v>
      </c>
      <c r="M436" s="19" t="str">
        <f>_xlfn.XLOOKUP(_xlfn.XLOOKUP(A436,Orders_Raw!A:A,Orders_Raw!B:B),Customers_Raw!A:A,Customers_Raw!E:E)</f>
        <v>Consumer</v>
      </c>
      <c r="N436">
        <f>IF(COUNTIF($A$2:A436,A436)=1,1,0)</f>
        <v>1</v>
      </c>
    </row>
    <row r="437" spans="1:14">
      <c r="A437" t="s">
        <v>2271</v>
      </c>
      <c r="B437" t="s">
        <v>3433</v>
      </c>
      <c r="C437">
        <v>1</v>
      </c>
      <c r="D437" s="18">
        <v>16731.24</v>
      </c>
      <c r="E437" s="18">
        <f>_xlfn.XLOOKUP(Order_Items_Raw!B1177,Products_Raw!A:A,Products_Raw!D:D)</f>
        <v>9947.76</v>
      </c>
      <c r="F437" s="18">
        <f t="shared" si="6"/>
        <v>6783.48</v>
      </c>
      <c r="G437" s="18" t="str">
        <f>PROPER(TRIM(CLEAN(_xlfn.XLOOKUP(Order_Items_Raw!A1177,Orders_Raw!A:A,Orders_Raw!E:E))))</f>
        <v>Website</v>
      </c>
      <c r="H437" s="18" t="str">
        <f>_xlfn.XLOOKUP(B437,Products_Raw!A:A,Products_Raw!C:C)</f>
        <v>Beauty</v>
      </c>
      <c r="I437" t="str">
        <f>_xlfn.XLOOKUP(_xlfn.XLOOKUP(A437,Orders_Raw!A:A,Orders_Raw!B:B),Customers_Raw!A:A,Customers_Raw!E:E)</f>
        <v>Consumer</v>
      </c>
      <c r="J437" s="19">
        <f>_xlfn.XLOOKUP(Order_Items_Raw!A1177,Orders_Raw!A:A,Orders_Raw!C:C)</f>
        <v>45716</v>
      </c>
      <c r="K437" t="s">
        <v>3429</v>
      </c>
      <c r="L437" s="19" t="str">
        <f>_xlfn.XLOOKUP(A437,Orders_Raw!A:A,Orders_Raw!D:D)</f>
        <v>Delivered</v>
      </c>
      <c r="M437" s="19" t="str">
        <f>_xlfn.XLOOKUP(_xlfn.XLOOKUP(A437,Orders_Raw!A:A,Orders_Raw!B:B),Customers_Raw!A:A,Customers_Raw!E:E)</f>
        <v>Consumer</v>
      </c>
      <c r="N437">
        <f>IF(COUNTIF($A$2:A437,A437)=1,1,0)</f>
        <v>1</v>
      </c>
    </row>
    <row r="438" spans="1:14">
      <c r="A438" t="s">
        <v>2875</v>
      </c>
      <c r="B438" t="s">
        <v>3433</v>
      </c>
      <c r="C438">
        <v>4</v>
      </c>
      <c r="D438" s="18">
        <v>74326.33</v>
      </c>
      <c r="E438" s="18">
        <f>_xlfn.XLOOKUP(Order_Items_Raw!B1189,Products_Raw!A:A,Products_Raw!D:D)</f>
        <v>6163.24</v>
      </c>
      <c r="F438" s="18">
        <f t="shared" si="6"/>
        <v>49673.37</v>
      </c>
      <c r="G438" s="18" t="str">
        <f>PROPER(TRIM(CLEAN(_xlfn.XLOOKUP(Order_Items_Raw!A1189,Orders_Raw!A:A,Orders_Raw!E:E))))</f>
        <v>Mobile App</v>
      </c>
      <c r="H438" s="18" t="str">
        <f>_xlfn.XLOOKUP(B438,Products_Raw!A:A,Products_Raw!C:C)</f>
        <v>Beauty</v>
      </c>
      <c r="I438" t="str">
        <f>_xlfn.XLOOKUP(_xlfn.XLOOKUP(A438,Orders_Raw!A:A,Orders_Raw!B:B),Customers_Raw!A:A,Customers_Raw!E:E)</f>
        <v>Consumer</v>
      </c>
      <c r="J438" s="19">
        <f>_xlfn.XLOOKUP(Order_Items_Raw!A1189,Orders_Raw!A:A,Orders_Raw!C:C)</f>
        <v>45698</v>
      </c>
      <c r="K438" t="s">
        <v>3429</v>
      </c>
      <c r="L438" s="19" t="str">
        <f>_xlfn.XLOOKUP(A438,Orders_Raw!A:A,Orders_Raw!D:D)</f>
        <v>Delivered</v>
      </c>
      <c r="M438" s="19" t="str">
        <f>_xlfn.XLOOKUP(_xlfn.XLOOKUP(A438,Orders_Raw!A:A,Orders_Raw!B:B),Customers_Raw!A:A,Customers_Raw!E:E)</f>
        <v>Consumer</v>
      </c>
      <c r="N438">
        <f>IF(COUNTIF($A$2:A438,A438)=1,1,0)</f>
        <v>1</v>
      </c>
    </row>
    <row r="439" spans="1:14">
      <c r="A439" t="s">
        <v>1826</v>
      </c>
      <c r="B439" t="s">
        <v>3434</v>
      </c>
      <c r="C439">
        <v>3</v>
      </c>
      <c r="D439" s="18">
        <v>17697.6</v>
      </c>
      <c r="E439" s="18">
        <f>_xlfn.XLOOKUP(Order_Items_Raw!B1221,Products_Raw!A:A,Products_Raw!D:D)</f>
        <v>6579.03</v>
      </c>
      <c r="F439" s="18">
        <f t="shared" si="6"/>
        <v>-2039.49</v>
      </c>
      <c r="G439" s="18" t="str">
        <f>PROPER(TRIM(CLEAN(_xlfn.XLOOKUP(Order_Items_Raw!A1221,Orders_Raw!A:A,Orders_Raw!E:E))))</f>
        <v>Mobile App</v>
      </c>
      <c r="H439" s="18" t="str">
        <f>_xlfn.XLOOKUP(B439,Products_Raw!A:A,Products_Raw!C:C)</f>
        <v>Home &amp; Kitchen</v>
      </c>
      <c r="I439" t="str">
        <f>_xlfn.XLOOKUP(_xlfn.XLOOKUP(A439,Orders_Raw!A:A,Orders_Raw!B:B),Customers_Raw!A:A,Customers_Raw!E:E)</f>
        <v>Corporate</v>
      </c>
      <c r="J439" s="19">
        <f>_xlfn.XLOOKUP(Order_Items_Raw!A1221,Orders_Raw!A:A,Orders_Raw!C:C)</f>
        <v>45661</v>
      </c>
      <c r="K439" t="s">
        <v>3435</v>
      </c>
      <c r="L439" s="19" t="str">
        <f>_xlfn.XLOOKUP(A439,Orders_Raw!A:A,Orders_Raw!D:D)</f>
        <v>Delivered</v>
      </c>
      <c r="M439" s="19" t="str">
        <f>_xlfn.XLOOKUP(_xlfn.XLOOKUP(A439,Orders_Raw!A:A,Orders_Raw!B:B),Customers_Raw!A:A,Customers_Raw!E:E)</f>
        <v>Corporate</v>
      </c>
      <c r="N439">
        <f>IF(COUNTIF($A$2:A439,A439)=1,1,0)</f>
        <v>1</v>
      </c>
    </row>
    <row r="440" spans="1:14">
      <c r="A440" t="s">
        <v>2162</v>
      </c>
      <c r="B440" t="s">
        <v>3436</v>
      </c>
      <c r="C440">
        <v>4</v>
      </c>
      <c r="D440" s="18">
        <v>39151.63</v>
      </c>
      <c r="E440" s="18">
        <f>_xlfn.XLOOKUP(Order_Items_Raw!B1283,Products_Raw!A:A,Products_Raw!D:D)</f>
        <v>474.93</v>
      </c>
      <c r="F440" s="18">
        <f t="shared" si="6"/>
        <v>37251.91</v>
      </c>
      <c r="G440" s="18" t="str">
        <f>PROPER(TRIM(CLEAN(_xlfn.XLOOKUP(Order_Items_Raw!A1283,Orders_Raw!A:A,Orders_Raw!E:E))))</f>
        <v>Mobile App</v>
      </c>
      <c r="H440" s="18" t="str">
        <f>_xlfn.XLOOKUP(B440,Products_Raw!A:A,Products_Raw!C:C)</f>
        <v>Sports</v>
      </c>
      <c r="I440" t="str">
        <f>_xlfn.XLOOKUP(_xlfn.XLOOKUP(A440,Orders_Raw!A:A,Orders_Raw!B:B),Customers_Raw!A:A,Customers_Raw!E:E)</f>
        <v>Consumer</v>
      </c>
      <c r="J440" s="19">
        <f>_xlfn.XLOOKUP(Order_Items_Raw!A1283,Orders_Raw!A:A,Orders_Raw!C:C)</f>
        <v>45683</v>
      </c>
      <c r="K440" t="s">
        <v>3435</v>
      </c>
      <c r="L440" s="19" t="str">
        <f>_xlfn.XLOOKUP(A440,Orders_Raw!A:A,Orders_Raw!D:D)</f>
        <v>Delivered</v>
      </c>
      <c r="M440" s="19" t="str">
        <f>_xlfn.XLOOKUP(_xlfn.XLOOKUP(A440,Orders_Raw!A:A,Orders_Raw!B:B),Customers_Raw!A:A,Customers_Raw!E:E)</f>
        <v>Consumer</v>
      </c>
      <c r="N440">
        <f>IF(COUNTIF($A$2:A440,A440)=1,1,0)</f>
        <v>1</v>
      </c>
    </row>
    <row r="441" spans="1:14">
      <c r="A441" t="s">
        <v>2213</v>
      </c>
      <c r="B441" t="s">
        <v>3436</v>
      </c>
      <c r="C441">
        <v>1</v>
      </c>
      <c r="D441" s="18">
        <v>9458.19</v>
      </c>
      <c r="E441" s="18">
        <f>_xlfn.XLOOKUP(Order_Items_Raw!B1285,Products_Raw!A:A,Products_Raw!D:D)</f>
        <v>4806.74</v>
      </c>
      <c r="F441" s="18">
        <f t="shared" si="6"/>
        <v>4651.45</v>
      </c>
      <c r="G441" s="18" t="str">
        <f>PROPER(TRIM(CLEAN(_xlfn.XLOOKUP(Order_Items_Raw!A1285,Orders_Raw!A:A,Orders_Raw!E:E))))</f>
        <v>Website</v>
      </c>
      <c r="H441" s="18" t="str">
        <f>_xlfn.XLOOKUP(B441,Products_Raw!A:A,Products_Raw!C:C)</f>
        <v>Sports</v>
      </c>
      <c r="I441" t="str">
        <f>_xlfn.XLOOKUP(_xlfn.XLOOKUP(A441,Orders_Raw!A:A,Orders_Raw!B:B),Customers_Raw!A:A,Customers_Raw!E:E)</f>
        <v>Consumer</v>
      </c>
      <c r="J441" s="19">
        <f>_xlfn.XLOOKUP(Order_Items_Raw!A1285,Orders_Raw!A:A,Orders_Raw!C:C)</f>
        <v>45677</v>
      </c>
      <c r="K441" t="s">
        <v>3435</v>
      </c>
      <c r="L441" s="19" t="str">
        <f>_xlfn.XLOOKUP(A441,Orders_Raw!A:A,Orders_Raw!D:D)</f>
        <v>Delivered</v>
      </c>
      <c r="M441" s="19" t="str">
        <f>_xlfn.XLOOKUP(_xlfn.XLOOKUP(A441,Orders_Raw!A:A,Orders_Raw!B:B),Customers_Raw!A:A,Customers_Raw!E:E)</f>
        <v>Consumer</v>
      </c>
      <c r="N441">
        <f>IF(COUNTIF($A$2:A441,A441)=1,1,0)</f>
        <v>0</v>
      </c>
    </row>
    <row r="442" spans="1:14">
      <c r="A442" t="s">
        <v>2759</v>
      </c>
      <c r="B442" t="s">
        <v>3436</v>
      </c>
      <c r="C442">
        <v>4</v>
      </c>
      <c r="D442" s="18">
        <v>32873.22</v>
      </c>
      <c r="E442" s="18">
        <f>_xlfn.XLOOKUP(Order_Items_Raw!B1291,Products_Raw!A:A,Products_Raw!D:D)</f>
        <v>6213.42</v>
      </c>
      <c r="F442" s="18">
        <f t="shared" si="6"/>
        <v>8019.54</v>
      </c>
      <c r="G442" s="18" t="str">
        <f>PROPER(TRIM(CLEAN(_xlfn.XLOOKUP(Order_Items_Raw!A1291,Orders_Raw!A:A,Orders_Raw!E:E))))</f>
        <v>Website</v>
      </c>
      <c r="H442" s="18" t="str">
        <f>_xlfn.XLOOKUP(B442,Products_Raw!A:A,Products_Raw!C:C)</f>
        <v>Sports</v>
      </c>
      <c r="I442" t="str">
        <f>_xlfn.XLOOKUP(_xlfn.XLOOKUP(A442,Orders_Raw!A:A,Orders_Raw!B:B),Customers_Raw!A:A,Customers_Raw!E:E)</f>
        <v>Consumer</v>
      </c>
      <c r="J442" s="19">
        <f>_xlfn.XLOOKUP(Order_Items_Raw!A1291,Orders_Raw!A:A,Orders_Raw!C:C)</f>
        <v>45666</v>
      </c>
      <c r="K442" t="s">
        <v>3435</v>
      </c>
      <c r="L442" s="19" t="str">
        <f>_xlfn.XLOOKUP(A442,Orders_Raw!A:A,Orders_Raw!D:D)</f>
        <v>Processing</v>
      </c>
      <c r="M442" s="19" t="str">
        <f>_xlfn.XLOOKUP(_xlfn.XLOOKUP(A442,Orders_Raw!A:A,Orders_Raw!B:B),Customers_Raw!A:A,Customers_Raw!E:E)</f>
        <v>Consumer</v>
      </c>
      <c r="N442">
        <f>IF(COUNTIF($A$2:A442,A442)=1,1,0)</f>
        <v>1</v>
      </c>
    </row>
    <row r="443" spans="1:14">
      <c r="A443" t="s">
        <v>3283</v>
      </c>
      <c r="B443" t="s">
        <v>3436</v>
      </c>
      <c r="C443">
        <v>1</v>
      </c>
      <c r="D443" s="18">
        <v>9277.13</v>
      </c>
      <c r="E443" s="18">
        <f>_xlfn.XLOOKUP(Order_Items_Raw!B1302,Products_Raw!A:A,Products_Raw!D:D)</f>
        <v>680.62</v>
      </c>
      <c r="F443" s="18">
        <f t="shared" si="6"/>
        <v>8596.51</v>
      </c>
      <c r="G443" s="18" t="str">
        <f>PROPER(TRIM(CLEAN(_xlfn.XLOOKUP(Order_Items_Raw!A1302,Orders_Raw!A:A,Orders_Raw!E:E))))</f>
        <v>Mobile App</v>
      </c>
      <c r="H443" s="18" t="str">
        <f>_xlfn.XLOOKUP(B443,Products_Raw!A:A,Products_Raw!C:C)</f>
        <v>Sports</v>
      </c>
      <c r="I443" t="str">
        <f>_xlfn.XLOOKUP(_xlfn.XLOOKUP(A443,Orders_Raw!A:A,Orders_Raw!B:B),Customers_Raw!A:A,Customers_Raw!E:E)</f>
        <v>Corporate</v>
      </c>
      <c r="J443" s="19">
        <f>_xlfn.XLOOKUP(Order_Items_Raw!A1302,Orders_Raw!A:A,Orders_Raw!C:C)</f>
        <v>45658</v>
      </c>
      <c r="K443" t="s">
        <v>3435</v>
      </c>
      <c r="L443" s="19" t="str">
        <f>_xlfn.XLOOKUP(A443,Orders_Raw!A:A,Orders_Raw!D:D)</f>
        <v>Delivered</v>
      </c>
      <c r="M443" s="19" t="str">
        <f>_xlfn.XLOOKUP(_xlfn.XLOOKUP(A443,Orders_Raw!A:A,Orders_Raw!B:B),Customers_Raw!A:A,Customers_Raw!E:E)</f>
        <v>Corporate</v>
      </c>
      <c r="N443">
        <f>IF(COUNTIF($A$2:A443,A443)=1,1,0)</f>
        <v>1</v>
      </c>
    </row>
    <row r="444" spans="1:14">
      <c r="A444" t="s">
        <v>3302</v>
      </c>
      <c r="B444" t="s">
        <v>3436</v>
      </c>
      <c r="C444">
        <v>3</v>
      </c>
      <c r="D444" s="18">
        <v>24893.39</v>
      </c>
      <c r="E444" s="18">
        <f>_xlfn.XLOOKUP(Order_Items_Raw!B1303,Products_Raw!A:A,Products_Raw!D:D)</f>
        <v>680.62</v>
      </c>
      <c r="F444" s="18">
        <f t="shared" si="6"/>
        <v>22851.53</v>
      </c>
      <c r="G444" s="18" t="str">
        <f>PROPER(TRIM(CLEAN(_xlfn.XLOOKUP(Order_Items_Raw!A1303,Orders_Raw!A:A,Orders_Raw!E:E))))</f>
        <v>Website</v>
      </c>
      <c r="H444" s="18" t="str">
        <f>_xlfn.XLOOKUP(B444,Products_Raw!A:A,Products_Raw!C:C)</f>
        <v>Sports</v>
      </c>
      <c r="I444" t="str">
        <f>_xlfn.XLOOKUP(_xlfn.XLOOKUP(A444,Orders_Raw!A:A,Orders_Raw!B:B),Customers_Raw!A:A,Customers_Raw!E:E)</f>
        <v>Small Business</v>
      </c>
      <c r="J444" s="19">
        <f>_xlfn.XLOOKUP(Order_Items_Raw!A1303,Orders_Raw!A:A,Orders_Raw!C:C)</f>
        <v>45669</v>
      </c>
      <c r="K444" t="s">
        <v>3435</v>
      </c>
      <c r="L444" s="19" t="str">
        <f>_xlfn.XLOOKUP(A444,Orders_Raw!A:A,Orders_Raw!D:D)</f>
        <v>Delivered</v>
      </c>
      <c r="M444" s="19" t="str">
        <f>_xlfn.XLOOKUP(_xlfn.XLOOKUP(A444,Orders_Raw!A:A,Orders_Raw!B:B),Customers_Raw!A:A,Customers_Raw!E:E)</f>
        <v>Small Business</v>
      </c>
      <c r="N444">
        <f>IF(COUNTIF($A$2:A444,A444)=1,1,0)</f>
        <v>0</v>
      </c>
    </row>
    <row r="445" spans="1:14">
      <c r="A445" t="s">
        <v>1412</v>
      </c>
      <c r="B445" t="s">
        <v>3437</v>
      </c>
      <c r="C445">
        <v>1</v>
      </c>
      <c r="D445" s="18">
        <v>6788.58</v>
      </c>
      <c r="E445" s="18">
        <f>_xlfn.XLOOKUP(Order_Items_Raw!B1315,Products_Raw!A:A,Products_Raw!D:D)</f>
        <v>11367.74</v>
      </c>
      <c r="F445" s="18">
        <f t="shared" si="6"/>
        <v>-4579.16</v>
      </c>
      <c r="G445" s="18" t="str">
        <f>PROPER(TRIM(CLEAN(_xlfn.XLOOKUP(Order_Items_Raw!A1315,Orders_Raw!A:A,Orders_Raw!E:E))))</f>
        <v>Mobile App</v>
      </c>
      <c r="H445" s="18" t="str">
        <f>_xlfn.XLOOKUP(B445,Products_Raw!A:A,Products_Raw!C:C)</f>
        <v>Office Supplies</v>
      </c>
      <c r="I445" t="str">
        <f>_xlfn.XLOOKUP(_xlfn.XLOOKUP(A445,Orders_Raw!A:A,Orders_Raw!B:B),Customers_Raw!A:A,Customers_Raw!E:E)</f>
        <v>Consumer</v>
      </c>
      <c r="J445" s="19">
        <f>_xlfn.XLOOKUP(Order_Items_Raw!A1315,Orders_Raw!A:A,Orders_Raw!C:C)</f>
        <v>45684</v>
      </c>
      <c r="K445" t="s">
        <v>3435</v>
      </c>
      <c r="L445" s="19" t="str">
        <f>_xlfn.XLOOKUP(A445,Orders_Raw!A:A,Orders_Raw!D:D)</f>
        <v>Delivered</v>
      </c>
      <c r="M445" s="19" t="str">
        <f>_xlfn.XLOOKUP(_xlfn.XLOOKUP(A445,Orders_Raw!A:A,Orders_Raw!B:B),Customers_Raw!A:A,Customers_Raw!E:E)</f>
        <v>Consumer</v>
      </c>
      <c r="N445">
        <f>IF(COUNTIF($A$2:A445,A445)=1,1,0)</f>
        <v>1</v>
      </c>
    </row>
    <row r="446" spans="1:14">
      <c r="A446" t="s">
        <v>1438</v>
      </c>
      <c r="B446" t="s">
        <v>3437</v>
      </c>
      <c r="C446">
        <v>4</v>
      </c>
      <c r="D446" s="18">
        <v>28301.49</v>
      </c>
      <c r="E446" s="18">
        <f>_xlfn.XLOOKUP(Order_Items_Raw!B1316,Products_Raw!A:A,Products_Raw!D:D)</f>
        <v>11367.74</v>
      </c>
      <c r="F446" s="18">
        <f t="shared" si="6"/>
        <v>-17169.47</v>
      </c>
      <c r="G446" s="18" t="str">
        <f>PROPER(TRIM(CLEAN(_xlfn.XLOOKUP(Order_Items_Raw!A1316,Orders_Raw!A:A,Orders_Raw!E:E))))</f>
        <v>Website</v>
      </c>
      <c r="H446" s="18" t="str">
        <f>_xlfn.XLOOKUP(B446,Products_Raw!A:A,Products_Raw!C:C)</f>
        <v>Office Supplies</v>
      </c>
      <c r="I446" t="str">
        <f>_xlfn.XLOOKUP(_xlfn.XLOOKUP(A446,Orders_Raw!A:A,Orders_Raw!B:B),Customers_Raw!A:A,Customers_Raw!E:E)</f>
        <v>Consumer</v>
      </c>
      <c r="J446" s="19">
        <f>_xlfn.XLOOKUP(Order_Items_Raw!A1316,Orders_Raw!A:A,Orders_Raw!C:C)</f>
        <v>45685</v>
      </c>
      <c r="K446" t="s">
        <v>3435</v>
      </c>
      <c r="L446" s="19" t="str">
        <f>_xlfn.XLOOKUP(A446,Orders_Raw!A:A,Orders_Raw!D:D)</f>
        <v>Processing</v>
      </c>
      <c r="M446" s="19" t="str">
        <f>_xlfn.XLOOKUP(_xlfn.XLOOKUP(A446,Orders_Raw!A:A,Orders_Raw!B:B),Customers_Raw!A:A,Customers_Raw!E:E)</f>
        <v>Consumer</v>
      </c>
      <c r="N446">
        <f>IF(COUNTIF($A$2:A446,A446)=1,1,0)</f>
        <v>1</v>
      </c>
    </row>
    <row r="447" spans="1:14">
      <c r="A447" t="s">
        <v>1642</v>
      </c>
      <c r="B447" t="s">
        <v>3437</v>
      </c>
      <c r="C447">
        <v>2</v>
      </c>
      <c r="D447" s="18">
        <v>14849.66</v>
      </c>
      <c r="E447" s="18">
        <f>_xlfn.XLOOKUP(Order_Items_Raw!B1323,Products_Raw!A:A,Products_Raw!D:D)</f>
        <v>4176.26</v>
      </c>
      <c r="F447" s="18">
        <f t="shared" si="6"/>
        <v>6497.14</v>
      </c>
      <c r="G447" s="18" t="str">
        <f>PROPER(TRIM(CLEAN(_xlfn.XLOOKUP(Order_Items_Raw!A1323,Orders_Raw!A:A,Orders_Raw!E:E))))</f>
        <v>Mobile App</v>
      </c>
      <c r="H447" s="18" t="str">
        <f>_xlfn.XLOOKUP(B447,Products_Raw!A:A,Products_Raw!C:C)</f>
        <v>Office Supplies</v>
      </c>
      <c r="I447" t="str">
        <f>_xlfn.XLOOKUP(_xlfn.XLOOKUP(A447,Orders_Raw!A:A,Orders_Raw!B:B),Customers_Raw!A:A,Customers_Raw!E:E)</f>
        <v>Consumer</v>
      </c>
      <c r="J447" s="19">
        <f>_xlfn.XLOOKUP(Order_Items_Raw!A1323,Orders_Raw!A:A,Orders_Raw!C:C)</f>
        <v>45659</v>
      </c>
      <c r="K447" t="s">
        <v>3435</v>
      </c>
      <c r="L447" s="19" t="str">
        <f>_xlfn.XLOOKUP(A447,Orders_Raw!A:A,Orders_Raw!D:D)</f>
        <v>Cancelled</v>
      </c>
      <c r="M447" s="19" t="str">
        <f>_xlfn.XLOOKUP(_xlfn.XLOOKUP(A447,Orders_Raw!A:A,Orders_Raw!B:B),Customers_Raw!A:A,Customers_Raw!E:E)</f>
        <v>Consumer</v>
      </c>
      <c r="N447">
        <f>IF(COUNTIF($A$2:A447,A447)=1,1,0)</f>
        <v>1</v>
      </c>
    </row>
    <row r="448" spans="1:14">
      <c r="A448" t="s">
        <v>1952</v>
      </c>
      <c r="B448" t="s">
        <v>3437</v>
      </c>
      <c r="C448">
        <v>1</v>
      </c>
      <c r="D448" s="18">
        <v>7228.86</v>
      </c>
      <c r="E448" s="18">
        <f>_xlfn.XLOOKUP(Order_Items_Raw!B1329,Products_Raw!A:A,Products_Raw!D:D)</f>
        <v>4640.09</v>
      </c>
      <c r="F448" s="18">
        <f t="shared" si="6"/>
        <v>2588.77</v>
      </c>
      <c r="G448" s="18" t="str">
        <f>PROPER(TRIM(CLEAN(_xlfn.XLOOKUP(Order_Items_Raw!A1329,Orders_Raw!A:A,Orders_Raw!E:E))))</f>
        <v>Mobile App</v>
      </c>
      <c r="H448" s="18" t="str">
        <f>_xlfn.XLOOKUP(B448,Products_Raw!A:A,Products_Raw!C:C)</f>
        <v>Office Supplies</v>
      </c>
      <c r="I448" t="str">
        <f>_xlfn.XLOOKUP(_xlfn.XLOOKUP(A448,Orders_Raw!A:A,Orders_Raw!B:B),Customers_Raw!A:A,Customers_Raw!E:E)</f>
        <v>Small Business</v>
      </c>
      <c r="J448" s="19">
        <f>_xlfn.XLOOKUP(Order_Items_Raw!A1329,Orders_Raw!A:A,Orders_Raw!C:C)</f>
        <v>45675</v>
      </c>
      <c r="K448" t="s">
        <v>3435</v>
      </c>
      <c r="L448" s="19" t="str">
        <f>_xlfn.XLOOKUP(A448,Orders_Raw!A:A,Orders_Raw!D:D)</f>
        <v>Delivered</v>
      </c>
      <c r="M448" s="19" t="str">
        <f>_xlfn.XLOOKUP(_xlfn.XLOOKUP(A448,Orders_Raw!A:A,Orders_Raw!B:B),Customers_Raw!A:A,Customers_Raw!E:E)</f>
        <v>Small Business</v>
      </c>
      <c r="N448">
        <f>IF(COUNTIF($A$2:A448,A448)=1,1,0)</f>
        <v>1</v>
      </c>
    </row>
    <row r="449" spans="1:14">
      <c r="A449" t="s">
        <v>2231</v>
      </c>
      <c r="B449" t="s">
        <v>3437</v>
      </c>
      <c r="C449">
        <v>2</v>
      </c>
      <c r="D449" s="18">
        <v>13697.78</v>
      </c>
      <c r="E449" s="18">
        <f>_xlfn.XLOOKUP(Order_Items_Raw!B1337,Products_Raw!A:A,Products_Raw!D:D)</f>
        <v>229.52</v>
      </c>
      <c r="F449" s="18">
        <f t="shared" si="6"/>
        <v>13238.74</v>
      </c>
      <c r="G449" s="18" t="str">
        <f>PROPER(TRIM(CLEAN(_xlfn.XLOOKUP(Order_Items_Raw!A1337,Orders_Raw!A:A,Orders_Raw!E:E))))</f>
        <v>Website</v>
      </c>
      <c r="H449" s="18" t="str">
        <f>_xlfn.XLOOKUP(B449,Products_Raw!A:A,Products_Raw!C:C)</f>
        <v>Office Supplies</v>
      </c>
      <c r="I449" t="str">
        <f>_xlfn.XLOOKUP(_xlfn.XLOOKUP(A449,Orders_Raw!A:A,Orders_Raw!B:B),Customers_Raw!A:A,Customers_Raw!E:E)</f>
        <v>Corporate</v>
      </c>
      <c r="J449" s="19">
        <f>_xlfn.XLOOKUP(Order_Items_Raw!A1337,Orders_Raw!A:A,Orders_Raw!C:C)</f>
        <v>45682</v>
      </c>
      <c r="K449" t="s">
        <v>3435</v>
      </c>
      <c r="L449" s="19" t="str">
        <f>_xlfn.XLOOKUP(A449,Orders_Raw!A:A,Orders_Raw!D:D)</f>
        <v>Delivered</v>
      </c>
      <c r="M449" s="19" t="str">
        <f>_xlfn.XLOOKUP(_xlfn.XLOOKUP(A449,Orders_Raw!A:A,Orders_Raw!B:B),Customers_Raw!A:A,Customers_Raw!E:E)</f>
        <v>Corporate</v>
      </c>
      <c r="N449">
        <f>IF(COUNTIF($A$2:A449,A449)=1,1,0)</f>
        <v>1</v>
      </c>
    </row>
    <row r="450" spans="1:14">
      <c r="A450" t="s">
        <v>3013</v>
      </c>
      <c r="B450" t="s">
        <v>3437</v>
      </c>
      <c r="C450">
        <v>1</v>
      </c>
      <c r="D450" s="18">
        <v>6022.82</v>
      </c>
      <c r="E450" s="18">
        <f>_xlfn.XLOOKUP(Order_Items_Raw!B1351,Products_Raw!A:A,Products_Raw!D:D)</f>
        <v>1349.93</v>
      </c>
      <c r="F450" s="18">
        <f t="shared" ref="F450:F513" si="7">D450-(C450*E450)</f>
        <v>4672.89</v>
      </c>
      <c r="G450" s="18" t="str">
        <f>PROPER(TRIM(CLEAN(_xlfn.XLOOKUP(Order_Items_Raw!A1351,Orders_Raw!A:A,Orders_Raw!E:E))))</f>
        <v>Website</v>
      </c>
      <c r="H450" s="18" t="str">
        <f>_xlfn.XLOOKUP(B450,Products_Raw!A:A,Products_Raw!C:C)</f>
        <v>Office Supplies</v>
      </c>
      <c r="I450" t="str">
        <f>_xlfn.XLOOKUP(_xlfn.XLOOKUP(A450,Orders_Raw!A:A,Orders_Raw!B:B),Customers_Raw!A:A,Customers_Raw!E:E)</f>
        <v>Consumer</v>
      </c>
      <c r="J450" s="19">
        <f>_xlfn.XLOOKUP(Order_Items_Raw!A1351,Orders_Raw!A:A,Orders_Raw!C:C)</f>
        <v>45675</v>
      </c>
      <c r="K450" t="s">
        <v>3435</v>
      </c>
      <c r="L450" s="19" t="str">
        <f>_xlfn.XLOOKUP(A450,Orders_Raw!A:A,Orders_Raw!D:D)</f>
        <v>Delivered</v>
      </c>
      <c r="M450" s="19" t="str">
        <f>_xlfn.XLOOKUP(_xlfn.XLOOKUP(A450,Orders_Raw!A:A,Orders_Raw!B:B),Customers_Raw!A:A,Customers_Raw!E:E)</f>
        <v>Consumer</v>
      </c>
      <c r="N450">
        <f>IF(COUNTIF($A$2:A450,A450)=1,1,0)</f>
        <v>1</v>
      </c>
    </row>
    <row r="451" spans="1:14">
      <c r="A451" t="s">
        <v>1021</v>
      </c>
      <c r="B451" t="s">
        <v>3438</v>
      </c>
      <c r="C451">
        <v>1</v>
      </c>
      <c r="D451" s="18">
        <v>288.87</v>
      </c>
      <c r="E451" s="18">
        <f>_xlfn.XLOOKUP(Order_Items_Raw!B1363,Products_Raw!A:A,Products_Raw!D:D)</f>
        <v>7025.62</v>
      </c>
      <c r="F451" s="18">
        <f t="shared" si="7"/>
        <v>-6736.75</v>
      </c>
      <c r="G451" s="18" t="str">
        <f>PROPER(TRIM(CLEAN(_xlfn.XLOOKUP(Order_Items_Raw!A1363,Orders_Raw!A:A,Orders_Raw!E:E))))</f>
        <v>Marketplace</v>
      </c>
      <c r="H451" s="18" t="str">
        <f>_xlfn.XLOOKUP(B451,Products_Raw!A:A,Products_Raw!C:C)</f>
        <v>Beauty</v>
      </c>
      <c r="I451" t="str">
        <f>_xlfn.XLOOKUP(_xlfn.XLOOKUP(A451,Orders_Raw!A:A,Orders_Raw!B:B),Customers_Raw!A:A,Customers_Raw!E:E)</f>
        <v>Consumer</v>
      </c>
      <c r="J451" s="19">
        <f>_xlfn.XLOOKUP(Order_Items_Raw!A1363,Orders_Raw!A:A,Orders_Raw!C:C)</f>
        <v>45687</v>
      </c>
      <c r="K451" t="s">
        <v>3435</v>
      </c>
      <c r="L451" s="19" t="str">
        <f>_xlfn.XLOOKUP(A451,Orders_Raw!A:A,Orders_Raw!D:D)</f>
        <v>Processing</v>
      </c>
      <c r="M451" s="19" t="str">
        <f>_xlfn.XLOOKUP(_xlfn.XLOOKUP(A451,Orders_Raw!A:A,Orders_Raw!B:B),Customers_Raw!A:A,Customers_Raw!E:E)</f>
        <v>Consumer</v>
      </c>
      <c r="N451">
        <f>IF(COUNTIF($A$2:A451,A451)=1,1,0)</f>
        <v>1</v>
      </c>
    </row>
    <row r="452" spans="1:14">
      <c r="A452" t="s">
        <v>1094</v>
      </c>
      <c r="B452" t="s">
        <v>3438</v>
      </c>
      <c r="C452">
        <v>2</v>
      </c>
      <c r="D452" s="18">
        <v>696.25</v>
      </c>
      <c r="E452" s="18">
        <f>_xlfn.XLOOKUP(Order_Items_Raw!B1364,Products_Raw!A:A,Products_Raw!D:D)</f>
        <v>7025.62</v>
      </c>
      <c r="F452" s="18">
        <f t="shared" si="7"/>
        <v>-13354.99</v>
      </c>
      <c r="G452" s="18" t="str">
        <f>PROPER(TRIM(CLEAN(_xlfn.XLOOKUP(Order_Items_Raw!A1364,Orders_Raw!A:A,Orders_Raw!E:E))))</f>
        <v>Website</v>
      </c>
      <c r="H452" s="18" t="str">
        <f>_xlfn.XLOOKUP(B452,Products_Raw!A:A,Products_Raw!C:C)</f>
        <v>Beauty</v>
      </c>
      <c r="I452" t="str">
        <f>_xlfn.XLOOKUP(_xlfn.XLOOKUP(A452,Orders_Raw!A:A,Orders_Raw!B:B),Customers_Raw!A:A,Customers_Raw!E:E)</f>
        <v>Consumer</v>
      </c>
      <c r="J452" s="19">
        <f>_xlfn.XLOOKUP(Order_Items_Raw!A1364,Orders_Raw!A:A,Orders_Raw!C:C)</f>
        <v>45686</v>
      </c>
      <c r="K452" t="s">
        <v>3435</v>
      </c>
      <c r="L452" s="19" t="str">
        <f>_xlfn.XLOOKUP(A452,Orders_Raw!A:A,Orders_Raw!D:D)</f>
        <v>Delivered</v>
      </c>
      <c r="M452" s="19" t="str">
        <f>_xlfn.XLOOKUP(_xlfn.XLOOKUP(A452,Orders_Raw!A:A,Orders_Raw!B:B),Customers_Raw!A:A,Customers_Raw!E:E)</f>
        <v>Consumer</v>
      </c>
      <c r="N452">
        <f>IF(COUNTIF($A$2:A452,A452)=1,1,0)</f>
        <v>1</v>
      </c>
    </row>
    <row r="453" spans="1:14">
      <c r="A453" t="s">
        <v>1276</v>
      </c>
      <c r="B453" t="s">
        <v>3438</v>
      </c>
      <c r="C453">
        <v>4</v>
      </c>
      <c r="D453" s="18">
        <v>1180.11</v>
      </c>
      <c r="E453" s="18">
        <f>_xlfn.XLOOKUP(Order_Items_Raw!B1367,Products_Raw!A:A,Products_Raw!D:D)</f>
        <v>6782.31</v>
      </c>
      <c r="F453" s="18">
        <f t="shared" si="7"/>
        <v>-25949.13</v>
      </c>
      <c r="G453" s="18" t="str">
        <f>PROPER(TRIM(CLEAN(_xlfn.XLOOKUP(Order_Items_Raw!A1367,Orders_Raw!A:A,Orders_Raw!E:E))))</f>
        <v>Mobile App</v>
      </c>
      <c r="H453" s="18" t="str">
        <f>_xlfn.XLOOKUP(B453,Products_Raw!A:A,Products_Raw!C:C)</f>
        <v>Beauty</v>
      </c>
      <c r="I453" t="str">
        <f>_xlfn.XLOOKUP(_xlfn.XLOOKUP(A453,Orders_Raw!A:A,Orders_Raw!B:B),Customers_Raw!A:A,Customers_Raw!E:E)</f>
        <v>Corporate</v>
      </c>
      <c r="J453" s="19">
        <f>_xlfn.XLOOKUP(Order_Items_Raw!A1367,Orders_Raw!A:A,Orders_Raw!C:C)</f>
        <v>45674</v>
      </c>
      <c r="K453" t="s">
        <v>3435</v>
      </c>
      <c r="L453" s="19" t="str">
        <f>_xlfn.XLOOKUP(A453,Orders_Raw!A:A,Orders_Raw!D:D)</f>
        <v>Delivered</v>
      </c>
      <c r="M453" s="19" t="str">
        <f>_xlfn.XLOOKUP(_xlfn.XLOOKUP(A453,Orders_Raw!A:A,Orders_Raw!B:B),Customers_Raw!A:A,Customers_Raw!E:E)</f>
        <v>Corporate</v>
      </c>
      <c r="N453">
        <f>IF(COUNTIF($A$2:A453,A453)=1,1,0)</f>
        <v>1</v>
      </c>
    </row>
    <row r="454" spans="1:14">
      <c r="A454" t="s">
        <v>1352</v>
      </c>
      <c r="B454" t="s">
        <v>3438</v>
      </c>
      <c r="C454">
        <v>4</v>
      </c>
      <c r="D454" s="18">
        <v>1127.56</v>
      </c>
      <c r="E454" s="18">
        <f>_xlfn.XLOOKUP(Order_Items_Raw!B1368,Products_Raw!A:A,Products_Raw!D:D)</f>
        <v>6782.31</v>
      </c>
      <c r="F454" s="18">
        <f t="shared" si="7"/>
        <v>-26001.68</v>
      </c>
      <c r="G454" s="18" t="str">
        <f>PROPER(TRIM(CLEAN(_xlfn.XLOOKUP(Order_Items_Raw!A1368,Orders_Raw!A:A,Orders_Raw!E:E))))</f>
        <v>Mobile App</v>
      </c>
      <c r="H454" s="18" t="str">
        <f>_xlfn.XLOOKUP(B454,Products_Raw!A:A,Products_Raw!C:C)</f>
        <v>Beauty</v>
      </c>
      <c r="I454" t="str">
        <f>_xlfn.XLOOKUP(_xlfn.XLOOKUP(A454,Orders_Raw!A:A,Orders_Raw!B:B),Customers_Raw!A:A,Customers_Raw!E:E)</f>
        <v>Consumer</v>
      </c>
      <c r="J454" s="19">
        <f>_xlfn.XLOOKUP(Order_Items_Raw!A1368,Orders_Raw!A:A,Orders_Raw!C:C)</f>
        <v>45676</v>
      </c>
      <c r="K454" t="s">
        <v>3435</v>
      </c>
      <c r="L454" s="19" t="str">
        <f>_xlfn.XLOOKUP(A454,Orders_Raw!A:A,Orders_Raw!D:D)</f>
        <v>Delivered</v>
      </c>
      <c r="M454" s="19" t="str">
        <f>_xlfn.XLOOKUP(_xlfn.XLOOKUP(A454,Orders_Raw!A:A,Orders_Raw!B:B),Customers_Raw!A:A,Customers_Raw!E:E)</f>
        <v>Consumer</v>
      </c>
      <c r="N454">
        <f>IF(COUNTIF($A$2:A454,A454)=1,1,0)</f>
        <v>1</v>
      </c>
    </row>
    <row r="455" spans="1:14">
      <c r="A455" t="s">
        <v>1710</v>
      </c>
      <c r="B455" t="s">
        <v>3438</v>
      </c>
      <c r="C455">
        <v>2</v>
      </c>
      <c r="D455" s="18">
        <v>682.99</v>
      </c>
      <c r="E455" s="18">
        <f>_xlfn.XLOOKUP(Order_Items_Raw!B1378,Products_Raw!A:A,Products_Raw!D:D)</f>
        <v>11668.5</v>
      </c>
      <c r="F455" s="18">
        <f t="shared" si="7"/>
        <v>-22654.01</v>
      </c>
      <c r="G455" s="18" t="str">
        <f>PROPER(TRIM(CLEAN(_xlfn.XLOOKUP(Order_Items_Raw!A1378,Orders_Raw!A:A,Orders_Raw!E:E))))</f>
        <v>Website</v>
      </c>
      <c r="H455" s="18" t="str">
        <f>_xlfn.XLOOKUP(B455,Products_Raw!A:A,Products_Raw!C:C)</f>
        <v>Beauty</v>
      </c>
      <c r="I455" t="str">
        <f>_xlfn.XLOOKUP(_xlfn.XLOOKUP(A455,Orders_Raw!A:A,Orders_Raw!B:B),Customers_Raw!A:A,Customers_Raw!E:E)</f>
        <v>Small Business</v>
      </c>
      <c r="J455" s="19">
        <f>_xlfn.XLOOKUP(Order_Items_Raw!A1378,Orders_Raw!A:A,Orders_Raw!C:C)</f>
        <v>45659</v>
      </c>
      <c r="K455" t="s">
        <v>3435</v>
      </c>
      <c r="L455" s="19" t="str">
        <f>_xlfn.XLOOKUP(A455,Orders_Raw!A:A,Orders_Raw!D:D)</f>
        <v>Delivered</v>
      </c>
      <c r="M455" s="19" t="str">
        <f>_xlfn.XLOOKUP(_xlfn.XLOOKUP(A455,Orders_Raw!A:A,Orders_Raw!B:B),Customers_Raw!A:A,Customers_Raw!E:E)</f>
        <v>Small Business</v>
      </c>
      <c r="N455">
        <f>IF(COUNTIF($A$2:A455,A455)=1,1,0)</f>
        <v>1</v>
      </c>
    </row>
    <row r="456" spans="1:14">
      <c r="A456" t="s">
        <v>1885</v>
      </c>
      <c r="B456" t="s">
        <v>3438</v>
      </c>
      <c r="C456">
        <v>4</v>
      </c>
      <c r="D456" s="18">
        <v>1423.79</v>
      </c>
      <c r="E456" s="18">
        <f>_xlfn.XLOOKUP(Order_Items_Raw!B1382,Products_Raw!A:A,Products_Raw!D:D)</f>
        <v>2857.57</v>
      </c>
      <c r="F456" s="18">
        <f t="shared" si="7"/>
        <v>-10006.49</v>
      </c>
      <c r="G456" s="18" t="str">
        <f>PROPER(TRIM(CLEAN(_xlfn.XLOOKUP(Order_Items_Raw!A1382,Orders_Raw!A:A,Orders_Raw!E:E))))</f>
        <v>Mobile App</v>
      </c>
      <c r="H456" s="18" t="str">
        <f>_xlfn.XLOOKUP(B456,Products_Raw!A:A,Products_Raw!C:C)</f>
        <v>Beauty</v>
      </c>
      <c r="I456" t="str">
        <f>_xlfn.XLOOKUP(_xlfn.XLOOKUP(A456,Orders_Raw!A:A,Orders_Raw!B:B),Customers_Raw!A:A,Customers_Raw!E:E)</f>
        <v>Corporate</v>
      </c>
      <c r="J456" s="19">
        <f>_xlfn.XLOOKUP(Order_Items_Raw!A1382,Orders_Raw!A:A,Orders_Raw!C:C)</f>
        <v>45676</v>
      </c>
      <c r="K456" t="s">
        <v>3435</v>
      </c>
      <c r="L456" s="19" t="str">
        <f>_xlfn.XLOOKUP(A456,Orders_Raw!A:A,Orders_Raw!D:D)</f>
        <v>Delivered</v>
      </c>
      <c r="M456" s="19" t="str">
        <f>_xlfn.XLOOKUP(_xlfn.XLOOKUP(A456,Orders_Raw!A:A,Orders_Raw!B:B),Customers_Raw!A:A,Customers_Raw!E:E)</f>
        <v>Corporate</v>
      </c>
      <c r="N456">
        <f>IF(COUNTIF($A$2:A456,A456)=1,1,0)</f>
        <v>0</v>
      </c>
    </row>
    <row r="457" spans="1:14">
      <c r="A457" t="s">
        <v>2202</v>
      </c>
      <c r="B457" t="s">
        <v>3438</v>
      </c>
      <c r="C457">
        <v>2</v>
      </c>
      <c r="D457" s="18">
        <v>671.51</v>
      </c>
      <c r="E457" s="18">
        <f>_xlfn.XLOOKUP(Order_Items_Raw!B1388,Products_Raw!A:A,Products_Raw!D:D)</f>
        <v>6453.17</v>
      </c>
      <c r="F457" s="18">
        <f t="shared" si="7"/>
        <v>-12234.83</v>
      </c>
      <c r="G457" s="18" t="str">
        <f>PROPER(TRIM(CLEAN(_xlfn.XLOOKUP(Order_Items_Raw!A1388,Orders_Raw!A:A,Orders_Raw!E:E))))</f>
        <v>Mobile App</v>
      </c>
      <c r="H457" s="18" t="str">
        <f>_xlfn.XLOOKUP(B457,Products_Raw!A:A,Products_Raw!C:C)</f>
        <v>Beauty</v>
      </c>
      <c r="I457" t="str">
        <f>_xlfn.XLOOKUP(_xlfn.XLOOKUP(A457,Orders_Raw!A:A,Orders_Raw!B:B),Customers_Raw!A:A,Customers_Raw!E:E)</f>
        <v>Consumer</v>
      </c>
      <c r="J457" s="19">
        <f>_xlfn.XLOOKUP(Order_Items_Raw!A1388,Orders_Raw!A:A,Orders_Raw!C:C)</f>
        <v>45680</v>
      </c>
      <c r="K457" t="s">
        <v>3435</v>
      </c>
      <c r="L457" s="19" t="str">
        <f>_xlfn.XLOOKUP(A457,Orders_Raw!A:A,Orders_Raw!D:D)</f>
        <v>Delivered</v>
      </c>
      <c r="M457" s="19" t="str">
        <f>_xlfn.XLOOKUP(_xlfn.XLOOKUP(A457,Orders_Raw!A:A,Orders_Raw!B:B),Customers_Raw!A:A,Customers_Raw!E:E)</f>
        <v>Consumer</v>
      </c>
      <c r="N457">
        <f>IF(COUNTIF($A$2:A457,A457)=1,1,0)</f>
        <v>1</v>
      </c>
    </row>
    <row r="458" spans="1:14">
      <c r="A458" t="s">
        <v>3023</v>
      </c>
      <c r="B458" t="s">
        <v>3438</v>
      </c>
      <c r="C458">
        <v>2</v>
      </c>
      <c r="D458" s="18">
        <v>609.03</v>
      </c>
      <c r="E458" s="18">
        <f>_xlfn.XLOOKUP(Order_Items_Raw!B1399,Products_Raw!A:A,Products_Raw!D:D)</f>
        <v>2625.04</v>
      </c>
      <c r="F458" s="18">
        <f t="shared" si="7"/>
        <v>-4641.05</v>
      </c>
      <c r="G458" s="18" t="str">
        <f>PROPER(TRIM(CLEAN(_xlfn.XLOOKUP(Order_Items_Raw!A1399,Orders_Raw!A:A,Orders_Raw!E:E))))</f>
        <v>Website</v>
      </c>
      <c r="H458" s="18" t="str">
        <f>_xlfn.XLOOKUP(B458,Products_Raw!A:A,Products_Raw!C:C)</f>
        <v>Beauty</v>
      </c>
      <c r="I458" t="str">
        <f>_xlfn.XLOOKUP(_xlfn.XLOOKUP(A458,Orders_Raw!A:A,Orders_Raw!B:B),Customers_Raw!A:A,Customers_Raw!E:E)</f>
        <v>Consumer</v>
      </c>
      <c r="J458" s="19">
        <f>_xlfn.XLOOKUP(Order_Items_Raw!A1399,Orders_Raw!A:A,Orders_Raw!C:C)</f>
        <v>45678</v>
      </c>
      <c r="K458" t="s">
        <v>3435</v>
      </c>
      <c r="L458" s="19" t="str">
        <f>_xlfn.XLOOKUP(A458,Orders_Raw!A:A,Orders_Raw!D:D)</f>
        <v>Delivered</v>
      </c>
      <c r="M458" s="19" t="str">
        <f>_xlfn.XLOOKUP(_xlfn.XLOOKUP(A458,Orders_Raw!A:A,Orders_Raw!B:B),Customers_Raw!A:A,Customers_Raw!E:E)</f>
        <v>Consumer</v>
      </c>
      <c r="N458">
        <f>IF(COUNTIF($A$2:A458,A458)=1,1,0)</f>
        <v>1</v>
      </c>
    </row>
    <row r="459" spans="1:14">
      <c r="A459" t="s">
        <v>2148</v>
      </c>
      <c r="B459" t="s">
        <v>3497</v>
      </c>
      <c r="C459">
        <v>1</v>
      </c>
      <c r="D459" s="18">
        <v>7636.59</v>
      </c>
      <c r="E459" s="18">
        <f>_xlfn.XLOOKUP(Order_Items_Raw!B1428,Products_Raw!A:A,Products_Raw!D:D)</f>
        <v>1691.07</v>
      </c>
      <c r="F459" s="18">
        <f t="shared" si="7"/>
        <v>5945.52</v>
      </c>
      <c r="G459" s="18" t="str">
        <f>PROPER(TRIM(CLEAN(_xlfn.XLOOKUP(Order_Items_Raw!A1428,Orders_Raw!A:A,Orders_Raw!E:E))))</f>
        <v>Website</v>
      </c>
      <c r="H459" s="18" t="str">
        <f>_xlfn.XLOOKUP(B459,Products_Raw!A:A,Products_Raw!C:C)</f>
        <v>Beauty</v>
      </c>
      <c r="I459" t="str">
        <f>_xlfn.XLOOKUP(_xlfn.XLOOKUP(A459,Orders_Raw!A:A,Orders_Raw!B:B),Customers_Raw!A:A,Customers_Raw!E:E)</f>
        <v>Small Business</v>
      </c>
      <c r="J459" s="19">
        <f>_xlfn.XLOOKUP(Order_Items_Raw!A1428,Orders_Raw!A:A,Orders_Raw!C:C)</f>
        <v>45683</v>
      </c>
      <c r="K459" t="s">
        <v>3435</v>
      </c>
      <c r="L459" s="19" t="str">
        <f>_xlfn.XLOOKUP(A459,Orders_Raw!A:A,Orders_Raw!D:D)</f>
        <v>Shipped</v>
      </c>
      <c r="M459" s="19" t="str">
        <f>_xlfn.XLOOKUP(_xlfn.XLOOKUP(A459,Orders_Raw!A:A,Orders_Raw!B:B),Customers_Raw!A:A,Customers_Raw!E:E)</f>
        <v>Small Business</v>
      </c>
      <c r="N459">
        <f>IF(COUNTIF($A$2:A459,A459)=1,1,0)</f>
        <v>0</v>
      </c>
    </row>
    <row r="460" spans="1:14">
      <c r="A460" t="s">
        <v>2226</v>
      </c>
      <c r="B460" t="s">
        <v>3497</v>
      </c>
      <c r="C460">
        <v>4</v>
      </c>
      <c r="D460" s="18">
        <v>26306.73</v>
      </c>
      <c r="E460" s="18">
        <f>_xlfn.XLOOKUP(Order_Items_Raw!B1432,Products_Raw!A:A,Products_Raw!D:D)</f>
        <v>1691.07</v>
      </c>
      <c r="F460" s="18">
        <f t="shared" si="7"/>
        <v>19542.45</v>
      </c>
      <c r="G460" s="18" t="str">
        <f>PROPER(TRIM(CLEAN(_xlfn.XLOOKUP(Order_Items_Raw!A1432,Orders_Raw!A:A,Orders_Raw!E:E))))</f>
        <v>Website</v>
      </c>
      <c r="H460" s="18" t="str">
        <f>_xlfn.XLOOKUP(B460,Products_Raw!A:A,Products_Raw!C:C)</f>
        <v>Beauty</v>
      </c>
      <c r="I460" t="str">
        <f>_xlfn.XLOOKUP(_xlfn.XLOOKUP(A460,Orders_Raw!A:A,Orders_Raw!B:B),Customers_Raw!A:A,Customers_Raw!E:E)</f>
        <v>Small Business</v>
      </c>
      <c r="J460" s="19">
        <f>_xlfn.XLOOKUP(Order_Items_Raw!A1432,Orders_Raw!A:A,Orders_Raw!C:C)</f>
        <v>45673</v>
      </c>
      <c r="K460" t="s">
        <v>3435</v>
      </c>
      <c r="L460" s="19" t="str">
        <f>_xlfn.XLOOKUP(A460,Orders_Raw!A:A,Orders_Raw!D:D)</f>
        <v>Cancelled</v>
      </c>
      <c r="M460" s="19" t="str">
        <f>_xlfn.XLOOKUP(_xlfn.XLOOKUP(A460,Orders_Raw!A:A,Orders_Raw!B:B),Customers_Raw!A:A,Customers_Raw!E:E)</f>
        <v>Small Business</v>
      </c>
      <c r="N460">
        <f>IF(COUNTIF($A$2:A460,A460)=1,1,0)</f>
        <v>1</v>
      </c>
    </row>
    <row r="461" spans="1:14">
      <c r="A461" t="s">
        <v>2780</v>
      </c>
      <c r="B461" t="s">
        <v>3497</v>
      </c>
      <c r="C461">
        <v>3</v>
      </c>
      <c r="D461" s="18">
        <v>20625.74</v>
      </c>
      <c r="E461" s="18">
        <f>_xlfn.XLOOKUP(Order_Items_Raw!B1441,Products_Raw!A:A,Products_Raw!D:D)</f>
        <v>4591.42</v>
      </c>
      <c r="F461" s="18">
        <f t="shared" si="7"/>
        <v>6851.48</v>
      </c>
      <c r="G461" s="18" t="str">
        <f>PROPER(TRIM(CLEAN(_xlfn.XLOOKUP(Order_Items_Raw!A1441,Orders_Raw!A:A,Orders_Raw!E:E))))</f>
        <v>Mobile App</v>
      </c>
      <c r="H461" s="18" t="str">
        <f>_xlfn.XLOOKUP(B461,Products_Raw!A:A,Products_Raw!C:C)</f>
        <v>Beauty</v>
      </c>
      <c r="I461" t="str">
        <f>_xlfn.XLOOKUP(_xlfn.XLOOKUP(A461,Orders_Raw!A:A,Orders_Raw!B:B),Customers_Raw!A:A,Customers_Raw!E:E)</f>
        <v>Consumer</v>
      </c>
      <c r="J461" s="19">
        <f>_xlfn.XLOOKUP(Order_Items_Raw!A1441,Orders_Raw!A:A,Orders_Raw!C:C)</f>
        <v>45681</v>
      </c>
      <c r="K461" t="s">
        <v>3435</v>
      </c>
      <c r="L461" s="19" t="str">
        <f>_xlfn.XLOOKUP(A461,Orders_Raw!A:A,Orders_Raw!D:D)</f>
        <v>Delivered</v>
      </c>
      <c r="M461" s="19" t="str">
        <f>_xlfn.XLOOKUP(_xlfn.XLOOKUP(A461,Orders_Raw!A:A,Orders_Raw!B:B),Customers_Raw!A:A,Customers_Raw!E:E)</f>
        <v>Consumer</v>
      </c>
      <c r="N461">
        <f>IF(COUNTIF($A$2:A461,A461)=1,1,0)</f>
        <v>1</v>
      </c>
    </row>
    <row r="462" spans="1:14">
      <c r="A462" t="s">
        <v>3291</v>
      </c>
      <c r="B462" t="s">
        <v>3497</v>
      </c>
      <c r="C462">
        <v>1</v>
      </c>
      <c r="D462" s="18">
        <v>6073.35</v>
      </c>
      <c r="E462" s="18">
        <f>_xlfn.XLOOKUP(Order_Items_Raw!B1450,Products_Raw!A:A,Products_Raw!D:D)</f>
        <v>5766.98</v>
      </c>
      <c r="F462" s="18">
        <f t="shared" si="7"/>
        <v>306.370000000001</v>
      </c>
      <c r="G462" s="18" t="str">
        <f>PROPER(TRIM(CLEAN(_xlfn.XLOOKUP(Order_Items_Raw!A1450,Orders_Raw!A:A,Orders_Raw!E:E))))</f>
        <v>Website</v>
      </c>
      <c r="H462" s="18" t="str">
        <f>_xlfn.XLOOKUP(B462,Products_Raw!A:A,Products_Raw!C:C)</f>
        <v>Beauty</v>
      </c>
      <c r="I462" t="str">
        <f>_xlfn.XLOOKUP(_xlfn.XLOOKUP(A462,Orders_Raw!A:A,Orders_Raw!B:B),Customers_Raw!A:A,Customers_Raw!E:E)</f>
        <v>Small Business</v>
      </c>
      <c r="J462" s="19">
        <f>_xlfn.XLOOKUP(Order_Items_Raw!A1450,Orders_Raw!A:A,Orders_Raw!C:C)</f>
        <v>45673</v>
      </c>
      <c r="K462" t="s">
        <v>3435</v>
      </c>
      <c r="L462" s="19" t="str">
        <f>_xlfn.XLOOKUP(A462,Orders_Raw!A:A,Orders_Raw!D:D)</f>
        <v>Delivered</v>
      </c>
      <c r="M462" s="19" t="str">
        <f>_xlfn.XLOOKUP(_xlfn.XLOOKUP(A462,Orders_Raw!A:A,Orders_Raw!B:B),Customers_Raw!A:A,Customers_Raw!E:E)</f>
        <v>Small Business</v>
      </c>
      <c r="N462">
        <f>IF(COUNTIF($A$2:A462,A462)=1,1,0)</f>
        <v>1</v>
      </c>
    </row>
    <row r="463" spans="1:14">
      <c r="A463" t="s">
        <v>980</v>
      </c>
      <c r="B463" t="s">
        <v>3439</v>
      </c>
      <c r="C463">
        <v>4</v>
      </c>
      <c r="D463" s="18">
        <v>54071.97</v>
      </c>
      <c r="E463" s="18">
        <f>_xlfn.XLOOKUP(Order_Items_Raw!B1452,Products_Raw!A:A,Products_Raw!D:D)</f>
        <v>5766.98</v>
      </c>
      <c r="F463" s="18">
        <f t="shared" si="7"/>
        <v>31004.05</v>
      </c>
      <c r="G463" s="18" t="str">
        <f>PROPER(TRIM(CLEAN(_xlfn.XLOOKUP(Order_Items_Raw!A1452,Orders_Raw!A:A,Orders_Raw!E:E))))</f>
        <v>Website</v>
      </c>
      <c r="H463" s="18" t="str">
        <f>_xlfn.XLOOKUP(B463,Products_Raw!A:A,Products_Raw!C:C)</f>
        <v>Electronics</v>
      </c>
      <c r="I463" t="str">
        <f>_xlfn.XLOOKUP(_xlfn.XLOOKUP(A463,Orders_Raw!A:A,Orders_Raw!B:B),Customers_Raw!A:A,Customers_Raw!E:E)</f>
        <v>Corporate</v>
      </c>
      <c r="J463" s="19">
        <f>_xlfn.XLOOKUP(Order_Items_Raw!A1452,Orders_Raw!A:A,Orders_Raw!C:C)</f>
        <v>45668</v>
      </c>
      <c r="K463" t="s">
        <v>3435</v>
      </c>
      <c r="L463" s="19" t="str">
        <f>_xlfn.XLOOKUP(A463,Orders_Raw!A:A,Orders_Raw!D:D)</f>
        <v>Shipped</v>
      </c>
      <c r="M463" s="19" t="str">
        <f>_xlfn.XLOOKUP(_xlfn.XLOOKUP(A463,Orders_Raw!A:A,Orders_Raw!B:B),Customers_Raw!A:A,Customers_Raw!E:E)</f>
        <v>Corporate</v>
      </c>
      <c r="N463">
        <f>IF(COUNTIF($A$2:A463,A463)=1,1,0)</f>
        <v>1</v>
      </c>
    </row>
    <row r="464" spans="1:14">
      <c r="A464" t="s">
        <v>1944</v>
      </c>
      <c r="B464" t="s">
        <v>3439</v>
      </c>
      <c r="C464">
        <v>2</v>
      </c>
      <c r="D464" s="18">
        <v>22104.17</v>
      </c>
      <c r="E464" s="18">
        <f>_xlfn.XLOOKUP(Order_Items_Raw!B1476,Products_Raw!A:A,Products_Raw!D:D)</f>
        <v>1195.19</v>
      </c>
      <c r="F464" s="18">
        <f t="shared" si="7"/>
        <v>19713.79</v>
      </c>
      <c r="G464" s="18" t="str">
        <f>PROPER(TRIM(CLEAN(_xlfn.XLOOKUP(Order_Items_Raw!A1476,Orders_Raw!A:A,Orders_Raw!E:E))))</f>
        <v>Mobile App</v>
      </c>
      <c r="H464" s="18" t="str">
        <f>_xlfn.XLOOKUP(B464,Products_Raw!A:A,Products_Raw!C:C)</f>
        <v>Electronics</v>
      </c>
      <c r="I464" t="str">
        <f>_xlfn.XLOOKUP(_xlfn.XLOOKUP(A464,Orders_Raw!A:A,Orders_Raw!B:B),Customers_Raw!A:A,Customers_Raw!E:E)</f>
        <v>Corporate</v>
      </c>
      <c r="J464" s="19">
        <f>_xlfn.XLOOKUP(Order_Items_Raw!A1476,Orders_Raw!A:A,Orders_Raw!C:C)</f>
        <v>45687</v>
      </c>
      <c r="K464" t="s">
        <v>3435</v>
      </c>
      <c r="L464" s="19" t="str">
        <f>_xlfn.XLOOKUP(A464,Orders_Raw!A:A,Orders_Raw!D:D)</f>
        <v>Delivered</v>
      </c>
      <c r="M464" s="19" t="str">
        <f>_xlfn.XLOOKUP(_xlfn.XLOOKUP(A464,Orders_Raw!A:A,Orders_Raw!B:B),Customers_Raw!A:A,Customers_Raw!E:E)</f>
        <v>Corporate</v>
      </c>
      <c r="N464">
        <f>IF(COUNTIF($A$2:A464,A464)=1,1,0)</f>
        <v>0</v>
      </c>
    </row>
    <row r="465" spans="1:14">
      <c r="A465" t="s">
        <v>2023</v>
      </c>
      <c r="B465" t="s">
        <v>3439</v>
      </c>
      <c r="C465">
        <v>1</v>
      </c>
      <c r="D465" s="18">
        <v>15667.02</v>
      </c>
      <c r="E465" s="18">
        <f>_xlfn.XLOOKUP(Order_Items_Raw!B1478,Products_Raw!A:A,Products_Raw!D:D)</f>
        <v>1195.19</v>
      </c>
      <c r="F465" s="18">
        <f t="shared" si="7"/>
        <v>14471.83</v>
      </c>
      <c r="G465" s="18" t="str">
        <f>PROPER(TRIM(CLEAN(_xlfn.XLOOKUP(Order_Items_Raw!A1478,Orders_Raw!A:A,Orders_Raw!E:E))))</f>
        <v>Mobile App</v>
      </c>
      <c r="H465" s="18" t="str">
        <f>_xlfn.XLOOKUP(B465,Products_Raw!A:A,Products_Raw!C:C)</f>
        <v>Electronics</v>
      </c>
      <c r="I465" t="str">
        <f>_xlfn.XLOOKUP(_xlfn.XLOOKUP(A465,Orders_Raw!A:A,Orders_Raw!B:B),Customers_Raw!A:A,Customers_Raw!E:E)</f>
        <v>Consumer</v>
      </c>
      <c r="J465" s="19">
        <f>_xlfn.XLOOKUP(Order_Items_Raw!A1478,Orders_Raw!A:A,Orders_Raw!C:C)</f>
        <v>45686</v>
      </c>
      <c r="K465" t="s">
        <v>3435</v>
      </c>
      <c r="L465" s="19" t="str">
        <f>_xlfn.XLOOKUP(A465,Orders_Raw!A:A,Orders_Raw!D:D)</f>
        <v>Delivered</v>
      </c>
      <c r="M465" s="19" t="str">
        <f>_xlfn.XLOOKUP(_xlfn.XLOOKUP(A465,Orders_Raw!A:A,Orders_Raw!B:B),Customers_Raw!A:A,Customers_Raw!E:E)</f>
        <v>Consumer</v>
      </c>
      <c r="N465">
        <f>IF(COUNTIF($A$2:A465,A465)=1,1,0)</f>
        <v>1</v>
      </c>
    </row>
    <row r="466" spans="1:14">
      <c r="A466" t="s">
        <v>2541</v>
      </c>
      <c r="B466" t="s">
        <v>3439</v>
      </c>
      <c r="C466">
        <v>1</v>
      </c>
      <c r="D466" s="18">
        <v>14820.22</v>
      </c>
      <c r="E466" s="18">
        <f>_xlfn.XLOOKUP(Order_Items_Raw!B1487,Products_Raw!A:A,Products_Raw!D:D)</f>
        <v>516.61</v>
      </c>
      <c r="F466" s="18">
        <f t="shared" si="7"/>
        <v>14303.61</v>
      </c>
      <c r="G466" s="18" t="str">
        <f>PROPER(TRIM(CLEAN(_xlfn.XLOOKUP(Order_Items_Raw!A1487,Orders_Raw!A:A,Orders_Raw!E:E))))</f>
        <v>Mobile App</v>
      </c>
      <c r="H466" s="18" t="str">
        <f>_xlfn.XLOOKUP(B466,Products_Raw!A:A,Products_Raw!C:C)</f>
        <v>Electronics</v>
      </c>
      <c r="I466" t="str">
        <f>_xlfn.XLOOKUP(_xlfn.XLOOKUP(A466,Orders_Raw!A:A,Orders_Raw!B:B),Customers_Raw!A:A,Customers_Raw!E:E)</f>
        <v>Corporate</v>
      </c>
      <c r="J466" s="19">
        <f>_xlfn.XLOOKUP(Order_Items_Raw!A1487,Orders_Raw!A:A,Orders_Raw!C:C)</f>
        <v>45659</v>
      </c>
      <c r="K466" t="s">
        <v>3435</v>
      </c>
      <c r="L466" s="19" t="str">
        <f>_xlfn.XLOOKUP(A466,Orders_Raw!A:A,Orders_Raw!D:D)</f>
        <v>Delivered</v>
      </c>
      <c r="M466" s="19" t="str">
        <f>_xlfn.XLOOKUP(_xlfn.XLOOKUP(A466,Orders_Raw!A:A,Orders_Raw!B:B),Customers_Raw!A:A,Customers_Raw!E:E)</f>
        <v>Corporate</v>
      </c>
      <c r="N466">
        <f>IF(COUNTIF($A$2:A466,A466)=1,1,0)</f>
        <v>1</v>
      </c>
    </row>
    <row r="467" spans="1:14">
      <c r="A467" t="s">
        <v>1721</v>
      </c>
      <c r="B467" t="s">
        <v>3441</v>
      </c>
      <c r="C467">
        <v>4</v>
      </c>
      <c r="D467" s="18">
        <v>6967.53</v>
      </c>
      <c r="E467" s="18">
        <f>_xlfn.XLOOKUP(Order_Items_Raw!B1551,Products_Raw!A:A,Products_Raw!D:D)</f>
        <v>8177.04</v>
      </c>
      <c r="F467" s="18">
        <f t="shared" si="7"/>
        <v>-25740.63</v>
      </c>
      <c r="G467" s="18" t="str">
        <f>PROPER(TRIM(CLEAN(_xlfn.XLOOKUP(Order_Items_Raw!A1551,Orders_Raw!A:A,Orders_Raw!E:E))))</f>
        <v>Marketplace</v>
      </c>
      <c r="H467" s="18" t="str">
        <f>_xlfn.XLOOKUP(B467,Products_Raw!A:A,Products_Raw!C:C)</f>
        <v>Beauty</v>
      </c>
      <c r="I467" t="str">
        <f>_xlfn.XLOOKUP(_xlfn.XLOOKUP(A467,Orders_Raw!A:A,Orders_Raw!B:B),Customers_Raw!A:A,Customers_Raw!E:E)</f>
        <v>Small Business</v>
      </c>
      <c r="J467" s="19">
        <f>_xlfn.XLOOKUP(Order_Items_Raw!A1551,Orders_Raw!A:A,Orders_Raw!C:C)</f>
        <v>45674</v>
      </c>
      <c r="K467" t="s">
        <v>3435</v>
      </c>
      <c r="L467" s="19" t="str">
        <f>_xlfn.XLOOKUP(A467,Orders_Raw!A:A,Orders_Raw!D:D)</f>
        <v>Delivered</v>
      </c>
      <c r="M467" s="19" t="str">
        <f>_xlfn.XLOOKUP(_xlfn.XLOOKUP(A467,Orders_Raw!A:A,Orders_Raw!B:B),Customers_Raw!A:A,Customers_Raw!E:E)</f>
        <v>Small Business</v>
      </c>
      <c r="N467">
        <f>IF(COUNTIF($A$2:A467,A467)=1,1,0)</f>
        <v>1</v>
      </c>
    </row>
    <row r="468" spans="1:14">
      <c r="A468" t="s">
        <v>1830</v>
      </c>
      <c r="B468" t="s">
        <v>3441</v>
      </c>
      <c r="C468">
        <v>2</v>
      </c>
      <c r="D468" s="18">
        <v>4171.73</v>
      </c>
      <c r="E468" s="18">
        <f>_xlfn.XLOOKUP(Order_Items_Raw!B1554,Products_Raw!A:A,Products_Raw!D:D)</f>
        <v>2935.19</v>
      </c>
      <c r="F468" s="18">
        <f t="shared" si="7"/>
        <v>-1698.65</v>
      </c>
      <c r="G468" s="18" t="str">
        <f>PROPER(TRIM(CLEAN(_xlfn.XLOOKUP(Order_Items_Raw!A1554,Orders_Raw!A:A,Orders_Raw!E:E))))</f>
        <v>Mobile App</v>
      </c>
      <c r="H468" s="18" t="str">
        <f>_xlfn.XLOOKUP(B468,Products_Raw!A:A,Products_Raw!C:C)</f>
        <v>Beauty</v>
      </c>
      <c r="I468" t="str">
        <f>_xlfn.XLOOKUP(_xlfn.XLOOKUP(A468,Orders_Raw!A:A,Orders_Raw!B:B),Customers_Raw!A:A,Customers_Raw!E:E)</f>
        <v>Consumer</v>
      </c>
      <c r="J468" s="19">
        <f>_xlfn.XLOOKUP(Order_Items_Raw!A1554,Orders_Raw!A:A,Orders_Raw!C:C)</f>
        <v>45661</v>
      </c>
      <c r="K468" t="s">
        <v>3435</v>
      </c>
      <c r="L468" s="19" t="str">
        <f>_xlfn.XLOOKUP(A468,Orders_Raw!A:A,Orders_Raw!D:D)</f>
        <v>Delivered</v>
      </c>
      <c r="M468" s="19" t="str">
        <f>_xlfn.XLOOKUP(_xlfn.XLOOKUP(A468,Orders_Raw!A:A,Orders_Raw!B:B),Customers_Raw!A:A,Customers_Raw!E:E)</f>
        <v>Consumer</v>
      </c>
      <c r="N468">
        <f>IF(COUNTIF($A$2:A468,A468)=1,1,0)</f>
        <v>0</v>
      </c>
    </row>
    <row r="469" spans="1:14">
      <c r="A469" t="s">
        <v>2202</v>
      </c>
      <c r="B469" t="s">
        <v>3441</v>
      </c>
      <c r="C469">
        <v>3</v>
      </c>
      <c r="D469" s="18">
        <v>4809.99</v>
      </c>
      <c r="E469" s="18">
        <f>_xlfn.XLOOKUP(Order_Items_Raw!B1562,Products_Raw!A:A,Products_Raw!D:D)</f>
        <v>10244.32</v>
      </c>
      <c r="F469" s="18">
        <f t="shared" si="7"/>
        <v>-25922.97</v>
      </c>
      <c r="G469" s="18" t="str">
        <f>PROPER(TRIM(CLEAN(_xlfn.XLOOKUP(Order_Items_Raw!A1562,Orders_Raw!A:A,Orders_Raw!E:E))))</f>
        <v>Marketplace</v>
      </c>
      <c r="H469" s="18" t="str">
        <f>_xlfn.XLOOKUP(B469,Products_Raw!A:A,Products_Raw!C:C)</f>
        <v>Beauty</v>
      </c>
      <c r="I469" t="str">
        <f>_xlfn.XLOOKUP(_xlfn.XLOOKUP(A469,Orders_Raw!A:A,Orders_Raw!B:B),Customers_Raw!A:A,Customers_Raw!E:E)</f>
        <v>Consumer</v>
      </c>
      <c r="J469" s="19">
        <f>_xlfn.XLOOKUP(Order_Items_Raw!A1562,Orders_Raw!A:A,Orders_Raw!C:C)</f>
        <v>45844</v>
      </c>
      <c r="K469" t="s">
        <v>3442</v>
      </c>
      <c r="L469" s="19" t="str">
        <f>_xlfn.XLOOKUP(A469,Orders_Raw!A:A,Orders_Raw!D:D)</f>
        <v>Delivered</v>
      </c>
      <c r="M469" s="19" t="str">
        <f>_xlfn.XLOOKUP(_xlfn.XLOOKUP(A469,Orders_Raw!A:A,Orders_Raw!B:B),Customers_Raw!A:A,Customers_Raw!E:E)</f>
        <v>Consumer</v>
      </c>
      <c r="N469">
        <f>IF(COUNTIF($A$2:A469,A469)=1,1,0)</f>
        <v>0</v>
      </c>
    </row>
    <row r="470" spans="1:14">
      <c r="A470" t="s">
        <v>2916</v>
      </c>
      <c r="B470" t="s">
        <v>3441</v>
      </c>
      <c r="C470">
        <v>3</v>
      </c>
      <c r="D470" s="18">
        <v>6536.02</v>
      </c>
      <c r="E470" s="18">
        <f>_xlfn.XLOOKUP(Order_Items_Raw!B1572,Products_Raw!A:A,Products_Raw!D:D)</f>
        <v>4936.19</v>
      </c>
      <c r="F470" s="18">
        <f t="shared" si="7"/>
        <v>-8272.55</v>
      </c>
      <c r="G470" s="18" t="str">
        <f>PROPER(TRIM(CLEAN(_xlfn.XLOOKUP(Order_Items_Raw!A1572,Orders_Raw!A:A,Orders_Raw!E:E))))</f>
        <v>Marketplace</v>
      </c>
      <c r="H470" s="18" t="str">
        <f>_xlfn.XLOOKUP(B470,Products_Raw!A:A,Products_Raw!C:C)</f>
        <v>Beauty</v>
      </c>
      <c r="I470" t="str">
        <f>_xlfn.XLOOKUP(_xlfn.XLOOKUP(A470,Orders_Raw!A:A,Orders_Raw!B:B),Customers_Raw!A:A,Customers_Raw!E:E)</f>
        <v>Consumer</v>
      </c>
      <c r="J470" s="19">
        <f>_xlfn.XLOOKUP(Order_Items_Raw!A1572,Orders_Raw!A:A,Orders_Raw!C:C)</f>
        <v>45845</v>
      </c>
      <c r="K470" t="s">
        <v>3442</v>
      </c>
      <c r="L470" s="19" t="str">
        <f>_xlfn.XLOOKUP(A470,Orders_Raw!A:A,Orders_Raw!D:D)</f>
        <v>Delivered</v>
      </c>
      <c r="M470" s="19" t="str">
        <f>_xlfn.XLOOKUP(_xlfn.XLOOKUP(A470,Orders_Raw!A:A,Orders_Raw!B:B),Customers_Raw!A:A,Customers_Raw!E:E)</f>
        <v>Consumer</v>
      </c>
      <c r="N470">
        <f>IF(COUNTIF($A$2:A470,A470)=1,1,0)</f>
        <v>1</v>
      </c>
    </row>
    <row r="471" spans="1:14">
      <c r="A471" t="s">
        <v>1322</v>
      </c>
      <c r="B471" t="s">
        <v>3443</v>
      </c>
      <c r="C471">
        <v>1</v>
      </c>
      <c r="D471" s="18">
        <v>16037.55</v>
      </c>
      <c r="E471" s="18">
        <f>_xlfn.XLOOKUP(Order_Items_Raw!B1591,Products_Raw!A:A,Products_Raw!D:D)</f>
        <v>4703.24</v>
      </c>
      <c r="F471" s="18">
        <f t="shared" si="7"/>
        <v>11334.31</v>
      </c>
      <c r="G471" s="18" t="str">
        <f>PROPER(TRIM(CLEAN(_xlfn.XLOOKUP(Order_Items_Raw!A1591,Orders_Raw!A:A,Orders_Raw!E:E))))</f>
        <v>Marketplace</v>
      </c>
      <c r="H471" s="18" t="str">
        <f>_xlfn.XLOOKUP(B471,Products_Raw!A:A,Products_Raw!C:C)</f>
        <v>Home &amp; Kitchen</v>
      </c>
      <c r="I471" t="str">
        <f>_xlfn.XLOOKUP(_xlfn.XLOOKUP(A471,Orders_Raw!A:A,Orders_Raw!B:B),Customers_Raw!A:A,Customers_Raw!E:E)</f>
        <v>Corporate</v>
      </c>
      <c r="J471" s="19">
        <f>_xlfn.XLOOKUP(Order_Items_Raw!A1591,Orders_Raw!A:A,Orders_Raw!C:C)</f>
        <v>45854</v>
      </c>
      <c r="K471" t="s">
        <v>3442</v>
      </c>
      <c r="L471" s="19" t="str">
        <f>_xlfn.XLOOKUP(A471,Orders_Raw!A:A,Orders_Raw!D:D)</f>
        <v>Delivered</v>
      </c>
      <c r="M471" s="19" t="str">
        <f>_xlfn.XLOOKUP(_xlfn.XLOOKUP(A471,Orders_Raw!A:A,Orders_Raw!B:B),Customers_Raw!A:A,Customers_Raw!E:E)</f>
        <v>Corporate</v>
      </c>
      <c r="N471">
        <f>IF(COUNTIF($A$2:A471,A471)=1,1,0)</f>
        <v>1</v>
      </c>
    </row>
    <row r="472" spans="1:14">
      <c r="A472" t="s">
        <v>3142</v>
      </c>
      <c r="B472" t="s">
        <v>3443</v>
      </c>
      <c r="C472">
        <v>2</v>
      </c>
      <c r="D472" s="18">
        <v>31853.44</v>
      </c>
      <c r="E472" s="18">
        <f>_xlfn.XLOOKUP(Order_Items_Raw!B1631,Products_Raw!A:A,Products_Raw!D:D)</f>
        <v>6380.88</v>
      </c>
      <c r="F472" s="18">
        <f t="shared" si="7"/>
        <v>19091.68</v>
      </c>
      <c r="G472" s="18" t="str">
        <f>PROPER(TRIM(CLEAN(_xlfn.XLOOKUP(Order_Items_Raw!A1631,Orders_Raw!A:A,Orders_Raw!E:E))))</f>
        <v>Mobile App</v>
      </c>
      <c r="H472" s="18" t="str">
        <f>_xlfn.XLOOKUP(B472,Products_Raw!A:A,Products_Raw!C:C)</f>
        <v>Home &amp; Kitchen</v>
      </c>
      <c r="I472" t="str">
        <f>_xlfn.XLOOKUP(_xlfn.XLOOKUP(A472,Orders_Raw!A:A,Orders_Raw!B:B),Customers_Raw!A:A,Customers_Raw!E:E)</f>
        <v>Consumer</v>
      </c>
      <c r="J472" s="19">
        <f>_xlfn.XLOOKUP(Order_Items_Raw!A1631,Orders_Raw!A:A,Orders_Raw!C:C)</f>
        <v>45861</v>
      </c>
      <c r="K472" t="s">
        <v>3442</v>
      </c>
      <c r="L472" s="19" t="str">
        <f>_xlfn.XLOOKUP(A472,Orders_Raw!A:A,Orders_Raw!D:D)</f>
        <v>Delivered</v>
      </c>
      <c r="M472" s="19" t="str">
        <f>_xlfn.XLOOKUP(_xlfn.XLOOKUP(A472,Orders_Raw!A:A,Orders_Raw!B:B),Customers_Raw!A:A,Customers_Raw!E:E)</f>
        <v>Consumer</v>
      </c>
      <c r="N472">
        <f>IF(COUNTIF($A$2:A472,A472)=1,1,0)</f>
        <v>1</v>
      </c>
    </row>
    <row r="473" spans="1:14">
      <c r="A473" t="s">
        <v>3299</v>
      </c>
      <c r="B473" t="s">
        <v>3443</v>
      </c>
      <c r="C473">
        <v>4</v>
      </c>
      <c r="D473" s="18">
        <v>64504.43</v>
      </c>
      <c r="E473" s="18">
        <f>_xlfn.XLOOKUP(Order_Items_Raw!B1633,Products_Raw!A:A,Products_Raw!D:D)</f>
        <v>6213.42</v>
      </c>
      <c r="F473" s="18">
        <f t="shared" si="7"/>
        <v>39650.75</v>
      </c>
      <c r="G473" s="18" t="str">
        <f>PROPER(TRIM(CLEAN(_xlfn.XLOOKUP(Order_Items_Raw!A1633,Orders_Raw!A:A,Orders_Raw!E:E))))</f>
        <v>Marketplace</v>
      </c>
      <c r="H473" s="18" t="str">
        <f>_xlfn.XLOOKUP(B473,Products_Raw!A:A,Products_Raw!C:C)</f>
        <v>Home &amp; Kitchen</v>
      </c>
      <c r="I473" t="str">
        <f>_xlfn.XLOOKUP(_xlfn.XLOOKUP(A473,Orders_Raw!A:A,Orders_Raw!B:B),Customers_Raw!A:A,Customers_Raw!E:E)</f>
        <v>Consumer</v>
      </c>
      <c r="J473" s="19">
        <f>_xlfn.XLOOKUP(Order_Items_Raw!A1633,Orders_Raw!A:A,Orders_Raw!C:C)</f>
        <v>45861</v>
      </c>
      <c r="K473" t="s">
        <v>3442</v>
      </c>
      <c r="L473" s="19" t="str">
        <f>_xlfn.XLOOKUP(A473,Orders_Raw!A:A,Orders_Raw!D:D)</f>
        <v>Delivered</v>
      </c>
      <c r="M473" s="19" t="str">
        <f>_xlfn.XLOOKUP(_xlfn.XLOOKUP(A473,Orders_Raw!A:A,Orders_Raw!B:B),Customers_Raw!A:A,Customers_Raw!E:E)</f>
        <v>Consumer</v>
      </c>
      <c r="N473">
        <f>IF(COUNTIF($A$2:A473,A473)=1,1,0)</f>
        <v>1</v>
      </c>
    </row>
    <row r="474" spans="1:14">
      <c r="A474" t="s">
        <v>3382</v>
      </c>
      <c r="B474" t="s">
        <v>3443</v>
      </c>
      <c r="C474">
        <v>3</v>
      </c>
      <c r="D474" s="18">
        <v>41188.53</v>
      </c>
      <c r="E474" s="18">
        <f>_xlfn.XLOOKUP(Order_Items_Raw!B1637,Products_Raw!A:A,Products_Raw!D:D)</f>
        <v>2112.7</v>
      </c>
      <c r="F474" s="18">
        <f t="shared" si="7"/>
        <v>34850.43</v>
      </c>
      <c r="G474" s="18" t="str">
        <f>PROPER(TRIM(CLEAN(_xlfn.XLOOKUP(Order_Items_Raw!A1637,Orders_Raw!A:A,Orders_Raw!E:E))))</f>
        <v>Mobile App</v>
      </c>
      <c r="H474" s="18" t="str">
        <f>_xlfn.XLOOKUP(B474,Products_Raw!A:A,Products_Raw!C:C)</f>
        <v>Home &amp; Kitchen</v>
      </c>
      <c r="I474" t="str">
        <f>_xlfn.XLOOKUP(_xlfn.XLOOKUP(A474,Orders_Raw!A:A,Orders_Raw!B:B),Customers_Raw!A:A,Customers_Raw!E:E)</f>
        <v>Corporate</v>
      </c>
      <c r="J474" s="19">
        <f>_xlfn.XLOOKUP(Order_Items_Raw!A1637,Orders_Raw!A:A,Orders_Raw!C:C)</f>
        <v>45866</v>
      </c>
      <c r="K474" t="s">
        <v>3442</v>
      </c>
      <c r="L474" s="19" t="str">
        <f>_xlfn.XLOOKUP(A474,Orders_Raw!A:A,Orders_Raw!D:D)</f>
        <v>Delivered</v>
      </c>
      <c r="M474" s="19" t="str">
        <f>_xlfn.XLOOKUP(_xlfn.XLOOKUP(A474,Orders_Raw!A:A,Orders_Raw!B:B),Customers_Raw!A:A,Customers_Raw!E:E)</f>
        <v>Corporate</v>
      </c>
      <c r="N474">
        <f>IF(COUNTIF($A$2:A474,A474)=1,1,0)</f>
        <v>1</v>
      </c>
    </row>
    <row r="475" spans="1:14">
      <c r="A475" t="s">
        <v>1021</v>
      </c>
      <c r="B475" t="s">
        <v>3444</v>
      </c>
      <c r="C475">
        <v>2</v>
      </c>
      <c r="D475" s="18">
        <v>17583.58</v>
      </c>
      <c r="E475" s="18">
        <f>_xlfn.XLOOKUP(Order_Items_Raw!B1642,Products_Raw!A:A,Products_Raw!D:D)</f>
        <v>7802.03</v>
      </c>
      <c r="F475" s="18">
        <f t="shared" si="7"/>
        <v>1979.52</v>
      </c>
      <c r="G475" s="18" t="str">
        <f>PROPER(TRIM(CLEAN(_xlfn.XLOOKUP(Order_Items_Raw!A1642,Orders_Raw!A:A,Orders_Raw!E:E))))</f>
        <v>Marketplace</v>
      </c>
      <c r="H475" s="18" t="str">
        <f>_xlfn.XLOOKUP(B475,Products_Raw!A:A,Products_Raw!C:C)</f>
        <v>Office Supplies</v>
      </c>
      <c r="I475" t="str">
        <f>_xlfn.XLOOKUP(_xlfn.XLOOKUP(A475,Orders_Raw!A:A,Orders_Raw!B:B),Customers_Raw!A:A,Customers_Raw!E:E)</f>
        <v>Consumer</v>
      </c>
      <c r="J475" s="19">
        <f>_xlfn.XLOOKUP(Order_Items_Raw!A1642,Orders_Raw!A:A,Orders_Raw!C:C)</f>
        <v>45853</v>
      </c>
      <c r="K475" t="s">
        <v>3442</v>
      </c>
      <c r="L475" s="19" t="str">
        <f>_xlfn.XLOOKUP(A475,Orders_Raw!A:A,Orders_Raw!D:D)</f>
        <v>Processing</v>
      </c>
      <c r="M475" s="19" t="str">
        <f>_xlfn.XLOOKUP(_xlfn.XLOOKUP(A475,Orders_Raw!A:A,Orders_Raw!B:B),Customers_Raw!A:A,Customers_Raw!E:E)</f>
        <v>Consumer</v>
      </c>
      <c r="N475">
        <f>IF(COUNTIF($A$2:A475,A475)=1,1,0)</f>
        <v>0</v>
      </c>
    </row>
    <row r="476" spans="1:14">
      <c r="A476" t="s">
        <v>2226</v>
      </c>
      <c r="B476" t="s">
        <v>3444</v>
      </c>
      <c r="C476">
        <v>3</v>
      </c>
      <c r="D476" s="18">
        <v>28827.86</v>
      </c>
      <c r="E476" s="18">
        <f>_xlfn.XLOOKUP(Order_Items_Raw!B1662,Products_Raw!A:A,Products_Raw!D:D)</f>
        <v>229.52</v>
      </c>
      <c r="F476" s="18">
        <f t="shared" si="7"/>
        <v>28139.3</v>
      </c>
      <c r="G476" s="18" t="str">
        <f>PROPER(TRIM(CLEAN(_xlfn.XLOOKUP(Order_Items_Raw!A1662,Orders_Raw!A:A,Orders_Raw!E:E))))</f>
        <v>Website</v>
      </c>
      <c r="H476" s="18" t="str">
        <f>_xlfn.XLOOKUP(B476,Products_Raw!A:A,Products_Raw!C:C)</f>
        <v>Office Supplies</v>
      </c>
      <c r="I476" t="str">
        <f>_xlfn.XLOOKUP(_xlfn.XLOOKUP(A476,Orders_Raw!A:A,Orders_Raw!B:B),Customers_Raw!A:A,Customers_Raw!E:E)</f>
        <v>Small Business</v>
      </c>
      <c r="J476" s="19">
        <f>_xlfn.XLOOKUP(Order_Items_Raw!A1662,Orders_Raw!A:A,Orders_Raw!C:C)</f>
        <v>45841</v>
      </c>
      <c r="K476" t="s">
        <v>3442</v>
      </c>
      <c r="L476" s="19" t="str">
        <f>_xlfn.XLOOKUP(A476,Orders_Raw!A:A,Orders_Raw!D:D)</f>
        <v>Cancelled</v>
      </c>
      <c r="M476" s="19" t="str">
        <f>_xlfn.XLOOKUP(_xlfn.XLOOKUP(A476,Orders_Raw!A:A,Orders_Raw!B:B),Customers_Raw!A:A,Customers_Raw!E:E)</f>
        <v>Small Business</v>
      </c>
      <c r="N476">
        <f>IF(COUNTIF($A$2:A476,A476)=1,1,0)</f>
        <v>0</v>
      </c>
    </row>
    <row r="477" spans="1:14">
      <c r="A477" t="s">
        <v>3317</v>
      </c>
      <c r="B477" t="s">
        <v>3444</v>
      </c>
      <c r="C477">
        <v>4</v>
      </c>
      <c r="D477" s="18">
        <v>30402.65</v>
      </c>
      <c r="E477" s="18">
        <f>_xlfn.XLOOKUP(Order_Items_Raw!B1679,Products_Raw!A:A,Products_Raw!D:D)</f>
        <v>1349.93</v>
      </c>
      <c r="F477" s="18">
        <f t="shared" si="7"/>
        <v>25002.93</v>
      </c>
      <c r="G477" s="18" t="str">
        <f>PROPER(TRIM(CLEAN(_xlfn.XLOOKUP(Order_Items_Raw!A1679,Orders_Raw!A:A,Orders_Raw!E:E))))</f>
        <v>Marketplace</v>
      </c>
      <c r="H477" s="18" t="str">
        <f>_xlfn.XLOOKUP(B477,Products_Raw!A:A,Products_Raw!C:C)</f>
        <v>Office Supplies</v>
      </c>
      <c r="I477" t="str">
        <f>_xlfn.XLOOKUP(_xlfn.XLOOKUP(A477,Orders_Raw!A:A,Orders_Raw!B:B),Customers_Raw!A:A,Customers_Raw!E:E)</f>
        <v>Small Business</v>
      </c>
      <c r="J477" s="19">
        <f>_xlfn.XLOOKUP(Order_Items_Raw!A1679,Orders_Raw!A:A,Orders_Raw!C:C)</f>
        <v>45846</v>
      </c>
      <c r="K477" t="s">
        <v>3442</v>
      </c>
      <c r="L477" s="19" t="str">
        <f>_xlfn.XLOOKUP(A477,Orders_Raw!A:A,Orders_Raw!D:D)</f>
        <v>Delivered</v>
      </c>
      <c r="M477" s="19" t="str">
        <f>_xlfn.XLOOKUP(_xlfn.XLOOKUP(A477,Orders_Raw!A:A,Orders_Raw!B:B),Customers_Raw!A:A,Customers_Raw!E:E)</f>
        <v>Small Business</v>
      </c>
      <c r="N477">
        <f>IF(COUNTIF($A$2:A477,A477)=1,1,0)</f>
        <v>1</v>
      </c>
    </row>
    <row r="478" spans="1:14">
      <c r="A478" t="s">
        <v>1553</v>
      </c>
      <c r="B478" t="s">
        <v>3445</v>
      </c>
      <c r="C478">
        <v>3</v>
      </c>
      <c r="D478" s="18">
        <v>38422.69</v>
      </c>
      <c r="E478" s="18">
        <f>_xlfn.XLOOKUP(Order_Items_Raw!B1690,Products_Raw!A:A,Products_Raw!D:D)</f>
        <v>10124.42</v>
      </c>
      <c r="F478" s="18">
        <f t="shared" si="7"/>
        <v>8049.43</v>
      </c>
      <c r="G478" s="18" t="str">
        <f>PROPER(TRIM(CLEAN(_xlfn.XLOOKUP(Order_Items_Raw!A1690,Orders_Raw!A:A,Orders_Raw!E:E))))</f>
        <v>Marketplace</v>
      </c>
      <c r="H478" s="18" t="str">
        <f>_xlfn.XLOOKUP(B478,Products_Raw!A:A,Products_Raw!C:C)</f>
        <v>Electronics</v>
      </c>
      <c r="I478" t="str">
        <f>_xlfn.XLOOKUP(_xlfn.XLOOKUP(A478,Orders_Raw!A:A,Orders_Raw!B:B),Customers_Raw!A:A,Customers_Raw!E:E)</f>
        <v>Consumer</v>
      </c>
      <c r="J478" s="19">
        <f>_xlfn.XLOOKUP(Order_Items_Raw!A1690,Orders_Raw!A:A,Orders_Raw!C:C)</f>
        <v>45855</v>
      </c>
      <c r="K478" t="s">
        <v>3442</v>
      </c>
      <c r="L478" s="19" t="str">
        <f>_xlfn.XLOOKUP(A478,Orders_Raw!A:A,Orders_Raw!D:D)</f>
        <v>Delivered</v>
      </c>
      <c r="M478" s="19" t="str">
        <f>_xlfn.XLOOKUP(_xlfn.XLOOKUP(A478,Orders_Raw!A:A,Orders_Raw!B:B),Customers_Raw!A:A,Customers_Raw!E:E)</f>
        <v>Consumer</v>
      </c>
      <c r="N478">
        <f>IF(COUNTIF($A$2:A478,A478)=1,1,0)</f>
        <v>1</v>
      </c>
    </row>
    <row r="479" spans="1:14">
      <c r="A479" t="s">
        <v>1596</v>
      </c>
      <c r="B479" t="s">
        <v>3445</v>
      </c>
      <c r="C479">
        <v>2</v>
      </c>
      <c r="D479" s="18">
        <v>31238.7</v>
      </c>
      <c r="E479" s="18">
        <f>_xlfn.XLOOKUP(Order_Items_Raw!B1691,Products_Raw!A:A,Products_Raw!D:D)</f>
        <v>10124.42</v>
      </c>
      <c r="F479" s="18">
        <f t="shared" si="7"/>
        <v>10989.86</v>
      </c>
      <c r="G479" s="18" t="str">
        <f>PROPER(TRIM(CLEAN(_xlfn.XLOOKUP(Order_Items_Raw!A1691,Orders_Raw!A:A,Orders_Raw!E:E))))</f>
        <v>Mobile App</v>
      </c>
      <c r="H479" s="18" t="str">
        <f>_xlfn.XLOOKUP(B479,Products_Raw!A:A,Products_Raw!C:C)</f>
        <v>Electronics</v>
      </c>
      <c r="I479" t="str">
        <f>_xlfn.XLOOKUP(_xlfn.XLOOKUP(A479,Orders_Raw!A:A,Orders_Raw!B:B),Customers_Raw!A:A,Customers_Raw!E:E)</f>
        <v>Consumer</v>
      </c>
      <c r="J479" s="19">
        <f>_xlfn.XLOOKUP(Order_Items_Raw!A1691,Orders_Raw!A:A,Orders_Raw!C:C)</f>
        <v>45866</v>
      </c>
      <c r="K479" t="s">
        <v>3442</v>
      </c>
      <c r="L479" s="19" t="str">
        <f>_xlfn.XLOOKUP(A479,Orders_Raw!A:A,Orders_Raw!D:D)</f>
        <v>Processing</v>
      </c>
      <c r="M479" s="19" t="str">
        <f>_xlfn.XLOOKUP(_xlfn.XLOOKUP(A479,Orders_Raw!A:A,Orders_Raw!B:B),Customers_Raw!A:A,Customers_Raw!E:E)</f>
        <v>Consumer</v>
      </c>
      <c r="N479">
        <f>IF(COUNTIF($A$2:A479,A479)=1,1,0)</f>
        <v>1</v>
      </c>
    </row>
    <row r="480" spans="1:14">
      <c r="A480" t="s">
        <v>1615</v>
      </c>
      <c r="B480" t="s">
        <v>3445</v>
      </c>
      <c r="C480">
        <v>4</v>
      </c>
      <c r="D480" s="18">
        <v>46815.34</v>
      </c>
      <c r="E480" s="18">
        <f>_xlfn.XLOOKUP(Order_Items_Raw!B1692,Products_Raw!A:A,Products_Raw!D:D)</f>
        <v>7025.62</v>
      </c>
      <c r="F480" s="18">
        <f t="shared" si="7"/>
        <v>18712.86</v>
      </c>
      <c r="G480" s="18" t="str">
        <f>PROPER(TRIM(CLEAN(_xlfn.XLOOKUP(Order_Items_Raw!A1692,Orders_Raw!A:A,Orders_Raw!E:E))))</f>
        <v>Website</v>
      </c>
      <c r="H480" s="18" t="str">
        <f>_xlfn.XLOOKUP(B480,Products_Raw!A:A,Products_Raw!C:C)</f>
        <v>Electronics</v>
      </c>
      <c r="I480" t="str">
        <f>_xlfn.XLOOKUP(_xlfn.XLOOKUP(A480,Orders_Raw!A:A,Orders_Raw!B:B),Customers_Raw!A:A,Customers_Raw!E:E)</f>
        <v>Consumer</v>
      </c>
      <c r="J480" s="19">
        <f>_xlfn.XLOOKUP(Order_Items_Raw!A1692,Orders_Raw!A:A,Orders_Raw!C:C)</f>
        <v>45857</v>
      </c>
      <c r="K480" t="s">
        <v>3442</v>
      </c>
      <c r="L480" s="19" t="str">
        <f>_xlfn.XLOOKUP(A480,Orders_Raw!A:A,Orders_Raw!D:D)</f>
        <v>Delivered</v>
      </c>
      <c r="M480" s="19" t="str">
        <f>_xlfn.XLOOKUP(_xlfn.XLOOKUP(A480,Orders_Raw!A:A,Orders_Raw!B:B),Customers_Raw!A:A,Customers_Raw!E:E)</f>
        <v>Consumer</v>
      </c>
      <c r="N480">
        <f>IF(COUNTIF($A$2:A480,A480)=1,1,0)</f>
        <v>1</v>
      </c>
    </row>
    <row r="481" spans="1:14">
      <c r="A481" t="s">
        <v>2184</v>
      </c>
      <c r="B481" t="s">
        <v>3445</v>
      </c>
      <c r="C481">
        <v>2</v>
      </c>
      <c r="D481" s="18">
        <v>24074.61</v>
      </c>
      <c r="E481" s="18">
        <f>_xlfn.XLOOKUP(Order_Items_Raw!B1699,Products_Raw!A:A,Products_Raw!D:D)</f>
        <v>6782.31</v>
      </c>
      <c r="F481" s="18">
        <f t="shared" si="7"/>
        <v>10509.99</v>
      </c>
      <c r="G481" s="18" t="str">
        <f>PROPER(TRIM(CLEAN(_xlfn.XLOOKUP(Order_Items_Raw!A1699,Orders_Raw!A:A,Orders_Raw!E:E))))</f>
        <v>Mobile App</v>
      </c>
      <c r="H481" s="18" t="str">
        <f>_xlfn.XLOOKUP(B481,Products_Raw!A:A,Products_Raw!C:C)</f>
        <v>Electronics</v>
      </c>
      <c r="I481" t="str">
        <f>_xlfn.XLOOKUP(_xlfn.XLOOKUP(A481,Orders_Raw!A:A,Orders_Raw!B:B),Customers_Raw!A:A,Customers_Raw!E:E)</f>
        <v>Small Business</v>
      </c>
      <c r="J481" s="19">
        <f>_xlfn.XLOOKUP(Order_Items_Raw!A1699,Orders_Raw!A:A,Orders_Raw!C:C)</f>
        <v>45865</v>
      </c>
      <c r="K481" t="s">
        <v>3442</v>
      </c>
      <c r="L481" s="19" t="str">
        <f>_xlfn.XLOOKUP(A481,Orders_Raw!A:A,Orders_Raw!D:D)</f>
        <v>Delivered</v>
      </c>
      <c r="M481" s="19" t="str">
        <f>_xlfn.XLOOKUP(_xlfn.XLOOKUP(A481,Orders_Raw!A:A,Orders_Raw!B:B),Customers_Raw!A:A,Customers_Raw!E:E)</f>
        <v>Small Business</v>
      </c>
      <c r="N481">
        <f>IF(COUNTIF($A$2:A481,A481)=1,1,0)</f>
        <v>1</v>
      </c>
    </row>
    <row r="482" spans="1:14">
      <c r="A482" t="s">
        <v>2467</v>
      </c>
      <c r="B482" t="s">
        <v>3445</v>
      </c>
      <c r="C482">
        <v>4</v>
      </c>
      <c r="D482" s="18">
        <v>53018.42</v>
      </c>
      <c r="E482" s="18">
        <f>_xlfn.XLOOKUP(Order_Items_Raw!B1704,Products_Raw!A:A,Products_Raw!D:D)</f>
        <v>1397.32</v>
      </c>
      <c r="F482" s="18">
        <f t="shared" si="7"/>
        <v>47429.14</v>
      </c>
      <c r="G482" s="18" t="str">
        <f>PROPER(TRIM(CLEAN(_xlfn.XLOOKUP(Order_Items_Raw!A1704,Orders_Raw!A:A,Orders_Raw!E:E))))</f>
        <v>Website</v>
      </c>
      <c r="H482" s="18" t="str">
        <f>_xlfn.XLOOKUP(B482,Products_Raw!A:A,Products_Raw!C:C)</f>
        <v>Electronics</v>
      </c>
      <c r="I482" t="str">
        <f>_xlfn.XLOOKUP(_xlfn.XLOOKUP(A482,Orders_Raw!A:A,Orders_Raw!B:B),Customers_Raw!A:A,Customers_Raw!E:E)</f>
        <v>Consumer</v>
      </c>
      <c r="J482" s="19">
        <f>_xlfn.XLOOKUP(Order_Items_Raw!A1704,Orders_Raw!A:A,Orders_Raw!C:C)</f>
        <v>45859</v>
      </c>
      <c r="K482" t="s">
        <v>3442</v>
      </c>
      <c r="L482" s="19" t="str">
        <f>_xlfn.XLOOKUP(A482,Orders_Raw!A:A,Orders_Raw!D:D)</f>
        <v>Delivered</v>
      </c>
      <c r="M482" s="19" t="str">
        <f>_xlfn.XLOOKUP(_xlfn.XLOOKUP(A482,Orders_Raw!A:A,Orders_Raw!B:B),Customers_Raw!A:A,Customers_Raw!E:E)</f>
        <v>Consumer</v>
      </c>
      <c r="N482">
        <f>IF(COUNTIF($A$2:A482,A482)=1,1,0)</f>
        <v>1</v>
      </c>
    </row>
    <row r="483" spans="1:14">
      <c r="A483" t="s">
        <v>2732</v>
      </c>
      <c r="B483" t="s">
        <v>3445</v>
      </c>
      <c r="C483">
        <v>1</v>
      </c>
      <c r="D483" s="18">
        <v>12847.13</v>
      </c>
      <c r="E483" s="18">
        <f>_xlfn.XLOOKUP(Order_Items_Raw!B1711,Products_Raw!A:A,Products_Raw!D:D)</f>
        <v>11668.5</v>
      </c>
      <c r="F483" s="18">
        <f t="shared" si="7"/>
        <v>1178.63</v>
      </c>
      <c r="G483" s="18" t="str">
        <f>PROPER(TRIM(CLEAN(_xlfn.XLOOKUP(Order_Items_Raw!A1711,Orders_Raw!A:A,Orders_Raw!E:E))))</f>
        <v>Website</v>
      </c>
      <c r="H483" s="18" t="str">
        <f>_xlfn.XLOOKUP(B483,Products_Raw!A:A,Products_Raw!C:C)</f>
        <v>Electronics</v>
      </c>
      <c r="I483" t="str">
        <f>_xlfn.XLOOKUP(_xlfn.XLOOKUP(A483,Orders_Raw!A:A,Orders_Raw!B:B),Customers_Raw!A:A,Customers_Raw!E:E)</f>
        <v>Corporate</v>
      </c>
      <c r="J483" s="19">
        <f>_xlfn.XLOOKUP(Order_Items_Raw!A1711,Orders_Raw!A:A,Orders_Raw!C:C)</f>
        <v>45850</v>
      </c>
      <c r="K483" t="s">
        <v>3442</v>
      </c>
      <c r="L483" s="19" t="str">
        <f>_xlfn.XLOOKUP(A483,Orders_Raw!A:A,Orders_Raw!D:D)</f>
        <v>Shipped</v>
      </c>
      <c r="M483" s="19" t="str">
        <f>_xlfn.XLOOKUP(_xlfn.XLOOKUP(A483,Orders_Raw!A:A,Orders_Raw!B:B),Customers_Raw!A:A,Customers_Raw!E:E)</f>
        <v>Corporate</v>
      </c>
      <c r="N483">
        <f>IF(COUNTIF($A$2:A483,A483)=1,1,0)</f>
        <v>1</v>
      </c>
    </row>
    <row r="484" spans="1:14">
      <c r="A484" t="s">
        <v>3201</v>
      </c>
      <c r="B484" t="s">
        <v>3445</v>
      </c>
      <c r="C484">
        <v>1</v>
      </c>
      <c r="D484" s="18">
        <v>13880.96</v>
      </c>
      <c r="E484" s="18">
        <f>_xlfn.XLOOKUP(Order_Items_Raw!B1725,Products_Raw!A:A,Products_Raw!D:D)</f>
        <v>6453.17</v>
      </c>
      <c r="F484" s="18">
        <f t="shared" si="7"/>
        <v>7427.79</v>
      </c>
      <c r="G484" s="18" t="str">
        <f>PROPER(TRIM(CLEAN(_xlfn.XLOOKUP(Order_Items_Raw!A1725,Orders_Raw!A:A,Orders_Raw!E:E))))</f>
        <v>Website</v>
      </c>
      <c r="H484" s="18" t="str">
        <f>_xlfn.XLOOKUP(B484,Products_Raw!A:A,Products_Raw!C:C)</f>
        <v>Electronics</v>
      </c>
      <c r="I484" t="str">
        <f>_xlfn.XLOOKUP(_xlfn.XLOOKUP(A484,Orders_Raw!A:A,Orders_Raw!B:B),Customers_Raw!A:A,Customers_Raw!E:E)</f>
        <v>Small Business</v>
      </c>
      <c r="J484" s="19">
        <f>_xlfn.XLOOKUP(Order_Items_Raw!A1725,Orders_Raw!A:A,Orders_Raw!C:C)</f>
        <v>45866</v>
      </c>
      <c r="K484" t="s">
        <v>3442</v>
      </c>
      <c r="L484" s="19" t="str">
        <f>_xlfn.XLOOKUP(A484,Orders_Raw!A:A,Orders_Raw!D:D)</f>
        <v>Delivered</v>
      </c>
      <c r="M484" s="19" t="str">
        <f>_xlfn.XLOOKUP(_xlfn.XLOOKUP(A484,Orders_Raw!A:A,Orders_Raw!B:B),Customers_Raw!A:A,Customers_Raw!E:E)</f>
        <v>Small Business</v>
      </c>
      <c r="N484">
        <f>IF(COUNTIF($A$2:A484,A484)=1,1,0)</f>
        <v>1</v>
      </c>
    </row>
    <row r="485" spans="1:14">
      <c r="A485" t="s">
        <v>1276</v>
      </c>
      <c r="B485" t="s">
        <v>3446</v>
      </c>
      <c r="C485">
        <v>1</v>
      </c>
      <c r="D485" s="18">
        <v>10873.6</v>
      </c>
      <c r="E485" s="18">
        <f>_xlfn.XLOOKUP(Order_Items_Raw!B1735,Products_Raw!A:A,Products_Raw!D:D)</f>
        <v>2625.04</v>
      </c>
      <c r="F485" s="18">
        <f t="shared" si="7"/>
        <v>8248.56</v>
      </c>
      <c r="G485" s="18" t="str">
        <f>PROPER(TRIM(CLEAN(_xlfn.XLOOKUP(Order_Items_Raw!A1735,Orders_Raw!A:A,Orders_Raw!E:E))))</f>
        <v>Website</v>
      </c>
      <c r="H485" s="18" t="str">
        <f>_xlfn.XLOOKUP(B485,Products_Raw!A:A,Products_Raw!C:C)</f>
        <v>Home &amp; Kitchen</v>
      </c>
      <c r="I485" t="str">
        <f>_xlfn.XLOOKUP(_xlfn.XLOOKUP(A485,Orders_Raw!A:A,Orders_Raw!B:B),Customers_Raw!A:A,Customers_Raw!E:E)</f>
        <v>Corporate</v>
      </c>
      <c r="J485" s="19">
        <f>_xlfn.XLOOKUP(Order_Items_Raw!A1735,Orders_Raw!A:A,Orders_Raw!C:C)</f>
        <v>45866</v>
      </c>
      <c r="K485" t="s">
        <v>3442</v>
      </c>
      <c r="L485" s="19" t="str">
        <f>_xlfn.XLOOKUP(A485,Orders_Raw!A:A,Orders_Raw!D:D)</f>
        <v>Delivered</v>
      </c>
      <c r="M485" s="19" t="str">
        <f>_xlfn.XLOOKUP(_xlfn.XLOOKUP(A485,Orders_Raw!A:A,Orders_Raw!B:B),Customers_Raw!A:A,Customers_Raw!E:E)</f>
        <v>Corporate</v>
      </c>
      <c r="N485">
        <f>IF(COUNTIF($A$2:A485,A485)=1,1,0)</f>
        <v>0</v>
      </c>
    </row>
    <row r="486" spans="1:14">
      <c r="A486" t="s">
        <v>3290</v>
      </c>
      <c r="B486" t="s">
        <v>3446</v>
      </c>
      <c r="C486">
        <v>2</v>
      </c>
      <c r="D486" s="18">
        <v>17578.08</v>
      </c>
      <c r="E486" s="18">
        <f>_xlfn.XLOOKUP(Order_Items_Raw!B1764,Products_Raw!A:A,Products_Raw!D:D)</f>
        <v>3861.49</v>
      </c>
      <c r="F486" s="18">
        <f t="shared" si="7"/>
        <v>9855.1</v>
      </c>
      <c r="G486" s="18" t="str">
        <f>PROPER(TRIM(CLEAN(_xlfn.XLOOKUP(Order_Items_Raw!A1764,Orders_Raw!A:A,Orders_Raw!E:E))))</f>
        <v>Mobile App</v>
      </c>
      <c r="H486" s="18" t="str">
        <f>_xlfn.XLOOKUP(B486,Products_Raw!A:A,Products_Raw!C:C)</f>
        <v>Home &amp; Kitchen</v>
      </c>
      <c r="I486" t="str">
        <f>_xlfn.XLOOKUP(_xlfn.XLOOKUP(A486,Orders_Raw!A:A,Orders_Raw!B:B),Customers_Raw!A:A,Customers_Raw!E:E)</f>
        <v>Corporate</v>
      </c>
      <c r="J486" s="19">
        <f>_xlfn.XLOOKUP(Order_Items_Raw!A1764,Orders_Raw!A:A,Orders_Raw!C:C)</f>
        <v>45842</v>
      </c>
      <c r="K486" t="s">
        <v>3442</v>
      </c>
      <c r="L486" s="19" t="str">
        <f>_xlfn.XLOOKUP(A486,Orders_Raw!A:A,Orders_Raw!D:D)</f>
        <v>Delivered</v>
      </c>
      <c r="M486" s="19" t="str">
        <f>_xlfn.XLOOKUP(_xlfn.XLOOKUP(A486,Orders_Raw!A:A,Orders_Raw!B:B),Customers_Raw!A:A,Customers_Raw!E:E)</f>
        <v>Corporate</v>
      </c>
      <c r="N486">
        <f>IF(COUNTIF($A$2:A486,A486)=1,1,0)</f>
        <v>1</v>
      </c>
    </row>
    <row r="487" spans="1:14">
      <c r="A487" t="s">
        <v>1563</v>
      </c>
      <c r="B487" t="s">
        <v>3447</v>
      </c>
      <c r="C487">
        <v>1</v>
      </c>
      <c r="D487" s="18">
        <v>8857.33</v>
      </c>
      <c r="E487" s="18">
        <f>_xlfn.XLOOKUP(Order_Items_Raw!B1775,Products_Raw!A:A,Products_Raw!D:D)</f>
        <v>1691.07</v>
      </c>
      <c r="F487" s="18">
        <f t="shared" si="7"/>
        <v>7166.26</v>
      </c>
      <c r="G487" s="18" t="str">
        <f>PROPER(TRIM(CLEAN(_xlfn.XLOOKUP(Order_Items_Raw!A1775,Orders_Raw!A:A,Orders_Raw!E:E))))</f>
        <v>Mobile App</v>
      </c>
      <c r="H487" s="18" t="str">
        <f>_xlfn.XLOOKUP(B487,Products_Raw!A:A,Products_Raw!C:C)</f>
        <v>Sports</v>
      </c>
      <c r="I487" t="str">
        <f>_xlfn.XLOOKUP(_xlfn.XLOOKUP(A487,Orders_Raw!A:A,Orders_Raw!B:B),Customers_Raw!A:A,Customers_Raw!E:E)</f>
        <v>Corporate</v>
      </c>
      <c r="J487" s="19">
        <f>_xlfn.XLOOKUP(Order_Items_Raw!A1775,Orders_Raw!A:A,Orders_Raw!C:C)</f>
        <v>45845</v>
      </c>
      <c r="K487" t="s">
        <v>3442</v>
      </c>
      <c r="L487" s="19" t="str">
        <f>_xlfn.XLOOKUP(A487,Orders_Raw!A:A,Orders_Raw!D:D)</f>
        <v>Delivered</v>
      </c>
      <c r="M487" s="19" t="str">
        <f>_xlfn.XLOOKUP(_xlfn.XLOOKUP(A487,Orders_Raw!A:A,Orders_Raw!B:B),Customers_Raw!A:A,Customers_Raw!E:E)</f>
        <v>Corporate</v>
      </c>
      <c r="N487">
        <f>IF(COUNTIF($A$2:A487,A487)=1,1,0)</f>
        <v>1</v>
      </c>
    </row>
    <row r="488" spans="1:14">
      <c r="A488" t="s">
        <v>1621</v>
      </c>
      <c r="B488" t="s">
        <v>3447</v>
      </c>
      <c r="C488">
        <v>1</v>
      </c>
      <c r="D488" s="18">
        <v>9578.51</v>
      </c>
      <c r="E488" s="18">
        <f>_xlfn.XLOOKUP(Order_Items_Raw!B1777,Products_Raw!A:A,Products_Raw!D:D)</f>
        <v>10050.44</v>
      </c>
      <c r="F488" s="18">
        <f t="shared" si="7"/>
        <v>-471.93</v>
      </c>
      <c r="G488" s="18" t="str">
        <f>PROPER(TRIM(CLEAN(_xlfn.XLOOKUP(Order_Items_Raw!A1777,Orders_Raw!A:A,Orders_Raw!E:E))))</f>
        <v>Mobile App</v>
      </c>
      <c r="H488" s="18" t="str">
        <f>_xlfn.XLOOKUP(B488,Products_Raw!A:A,Products_Raw!C:C)</f>
        <v>Sports</v>
      </c>
      <c r="I488" t="str">
        <f>_xlfn.XLOOKUP(_xlfn.XLOOKUP(A488,Orders_Raw!A:A,Orders_Raw!B:B),Customers_Raw!A:A,Customers_Raw!E:E)</f>
        <v>Consumer</v>
      </c>
      <c r="J488" s="19">
        <f>_xlfn.XLOOKUP(Order_Items_Raw!A1777,Orders_Raw!A:A,Orders_Raw!C:C)</f>
        <v>45849</v>
      </c>
      <c r="K488" t="s">
        <v>3442</v>
      </c>
      <c r="L488" s="19" t="str">
        <f>_xlfn.XLOOKUP(A488,Orders_Raw!A:A,Orders_Raw!D:D)</f>
        <v>Processing</v>
      </c>
      <c r="M488" s="19" t="str">
        <f>_xlfn.XLOOKUP(_xlfn.XLOOKUP(A488,Orders_Raw!A:A,Orders_Raw!B:B),Customers_Raw!A:A,Customers_Raw!E:E)</f>
        <v>Consumer</v>
      </c>
      <c r="N488">
        <f>IF(COUNTIF($A$2:A488,A488)=1,1,0)</f>
        <v>0</v>
      </c>
    </row>
    <row r="489" spans="1:14">
      <c r="A489" t="s">
        <v>1784</v>
      </c>
      <c r="B489" t="s">
        <v>3447</v>
      </c>
      <c r="C489">
        <v>3</v>
      </c>
      <c r="D489" s="18">
        <v>32263.45</v>
      </c>
      <c r="E489" s="18">
        <f>_xlfn.XLOOKUP(Order_Items_Raw!B1782,Products_Raw!A:A,Products_Raw!D:D)</f>
        <v>4539.2</v>
      </c>
      <c r="F489" s="18">
        <f t="shared" si="7"/>
        <v>18645.85</v>
      </c>
      <c r="G489" s="18" t="str">
        <f>PROPER(TRIM(CLEAN(_xlfn.XLOOKUP(Order_Items_Raw!A1782,Orders_Raw!A:A,Orders_Raw!E:E))))</f>
        <v>Website</v>
      </c>
      <c r="H489" s="18" t="str">
        <f>_xlfn.XLOOKUP(B489,Products_Raw!A:A,Products_Raw!C:C)</f>
        <v>Sports</v>
      </c>
      <c r="I489" t="str">
        <f>_xlfn.XLOOKUP(_xlfn.XLOOKUP(A489,Orders_Raw!A:A,Orders_Raw!B:B),Customers_Raw!A:A,Customers_Raw!E:E)</f>
        <v>Consumer</v>
      </c>
      <c r="J489" s="19">
        <f>_xlfn.XLOOKUP(Order_Items_Raw!A1782,Orders_Raw!A:A,Orders_Raw!C:C)</f>
        <v>45848</v>
      </c>
      <c r="K489" t="s">
        <v>3442</v>
      </c>
      <c r="L489" s="19" t="str">
        <f>_xlfn.XLOOKUP(A489,Orders_Raw!A:A,Orders_Raw!D:D)</f>
        <v>Delivered</v>
      </c>
      <c r="M489" s="19" t="str">
        <f>_xlfn.XLOOKUP(_xlfn.XLOOKUP(A489,Orders_Raw!A:A,Orders_Raw!B:B),Customers_Raw!A:A,Customers_Raw!E:E)</f>
        <v>Consumer</v>
      </c>
      <c r="N489">
        <f>IF(COUNTIF($A$2:A489,A489)=1,1,0)</f>
        <v>1</v>
      </c>
    </row>
    <row r="490" spans="1:14">
      <c r="A490" t="s">
        <v>2184</v>
      </c>
      <c r="B490" t="s">
        <v>3447</v>
      </c>
      <c r="C490">
        <v>3</v>
      </c>
      <c r="D490" s="18">
        <v>31243.67</v>
      </c>
      <c r="E490" s="18">
        <f>_xlfn.XLOOKUP(Order_Items_Raw!B1792,Products_Raw!A:A,Products_Raw!D:D)</f>
        <v>5766.98</v>
      </c>
      <c r="F490" s="18">
        <f t="shared" si="7"/>
        <v>13942.73</v>
      </c>
      <c r="G490" s="18" t="str">
        <f>PROPER(TRIM(CLEAN(_xlfn.XLOOKUP(Order_Items_Raw!A1792,Orders_Raw!A:A,Orders_Raw!E:E))))</f>
        <v>Website</v>
      </c>
      <c r="H490" s="18" t="str">
        <f>_xlfn.XLOOKUP(B490,Products_Raw!A:A,Products_Raw!C:C)</f>
        <v>Sports</v>
      </c>
      <c r="I490" t="str">
        <f>_xlfn.XLOOKUP(_xlfn.XLOOKUP(A490,Orders_Raw!A:A,Orders_Raw!B:B),Customers_Raw!A:A,Customers_Raw!E:E)</f>
        <v>Small Business</v>
      </c>
      <c r="J490" s="19">
        <f>_xlfn.XLOOKUP(Order_Items_Raw!A1792,Orders_Raw!A:A,Orders_Raw!C:C)</f>
        <v>45867</v>
      </c>
      <c r="K490" t="s">
        <v>3442</v>
      </c>
      <c r="L490" s="19" t="str">
        <f>_xlfn.XLOOKUP(A490,Orders_Raw!A:A,Orders_Raw!D:D)</f>
        <v>Delivered</v>
      </c>
      <c r="M490" s="19" t="str">
        <f>_xlfn.XLOOKUP(_xlfn.XLOOKUP(A490,Orders_Raw!A:A,Orders_Raw!B:B),Customers_Raw!A:A,Customers_Raw!E:E)</f>
        <v>Small Business</v>
      </c>
      <c r="N490">
        <f>IF(COUNTIF($A$2:A490,A490)=1,1,0)</f>
        <v>0</v>
      </c>
    </row>
    <row r="491" spans="1:14">
      <c r="A491" t="s">
        <v>904</v>
      </c>
      <c r="B491" t="s">
        <v>3448</v>
      </c>
      <c r="C491">
        <v>4</v>
      </c>
      <c r="D491" s="18">
        <v>6462.74</v>
      </c>
      <c r="E491" s="18">
        <f>_xlfn.XLOOKUP(Order_Items_Raw!B1822,Products_Raw!A:A,Products_Raw!D:D)</f>
        <v>9316.44</v>
      </c>
      <c r="F491" s="18">
        <f t="shared" si="7"/>
        <v>-30803.02</v>
      </c>
      <c r="G491" s="18" t="str">
        <f>PROPER(TRIM(CLEAN(_xlfn.XLOOKUP(Order_Items_Raw!A1822,Orders_Raw!A:A,Orders_Raw!E:E))))</f>
        <v>Marketplace</v>
      </c>
      <c r="H491" s="18" t="str">
        <f>_xlfn.XLOOKUP(B491,Products_Raw!A:A,Products_Raw!C:C)</f>
        <v>Electronics</v>
      </c>
      <c r="I491" t="str">
        <f>_xlfn.XLOOKUP(_xlfn.XLOOKUP(A491,Orders_Raw!A:A,Orders_Raw!B:B),Customers_Raw!A:A,Customers_Raw!E:E)</f>
        <v>Corporate</v>
      </c>
      <c r="J491" s="19">
        <f>_xlfn.XLOOKUP(Order_Items_Raw!A1822,Orders_Raw!A:A,Orders_Raw!C:C)</f>
        <v>45848</v>
      </c>
      <c r="K491" t="s">
        <v>3442</v>
      </c>
      <c r="L491" s="19" t="str">
        <f>_xlfn.XLOOKUP(A491,Orders_Raw!A:A,Orders_Raw!D:D)</f>
        <v>Delivered</v>
      </c>
      <c r="M491" s="19" t="str">
        <f>_xlfn.XLOOKUP(_xlfn.XLOOKUP(A491,Orders_Raw!A:A,Orders_Raw!B:B),Customers_Raw!A:A,Customers_Raw!E:E)</f>
        <v>Corporate</v>
      </c>
      <c r="N491">
        <f>IF(COUNTIF($A$2:A491,A491)=1,1,0)</f>
        <v>0</v>
      </c>
    </row>
    <row r="492" spans="1:14">
      <c r="A492" t="s">
        <v>2209</v>
      </c>
      <c r="B492" t="s">
        <v>3448</v>
      </c>
      <c r="C492">
        <v>2</v>
      </c>
      <c r="D492" s="18">
        <v>4121.6</v>
      </c>
      <c r="E492" s="18">
        <f>_xlfn.XLOOKUP(Order_Items_Raw!B1842,Products_Raw!A:A,Products_Raw!D:D)</f>
        <v>6457.25</v>
      </c>
      <c r="F492" s="18">
        <f t="shared" si="7"/>
        <v>-8792.9</v>
      </c>
      <c r="G492" s="18" t="str">
        <f>PROPER(TRIM(CLEAN(_xlfn.XLOOKUP(Order_Items_Raw!A1842,Orders_Raw!A:A,Orders_Raw!E:E))))</f>
        <v>Website</v>
      </c>
      <c r="H492" s="18" t="str">
        <f>_xlfn.XLOOKUP(B492,Products_Raw!A:A,Products_Raw!C:C)</f>
        <v>Electronics</v>
      </c>
      <c r="I492" t="str">
        <f>_xlfn.XLOOKUP(_xlfn.XLOOKUP(A492,Orders_Raw!A:A,Orders_Raw!B:B),Customers_Raw!A:A,Customers_Raw!E:E)</f>
        <v>Consumer</v>
      </c>
      <c r="J492" s="19">
        <f>_xlfn.XLOOKUP(Order_Items_Raw!A1842,Orders_Raw!A:A,Orders_Raw!C:C)</f>
        <v>45868</v>
      </c>
      <c r="K492" t="s">
        <v>3442</v>
      </c>
      <c r="L492" s="19" t="str">
        <f>_xlfn.XLOOKUP(A492,Orders_Raw!A:A,Orders_Raw!D:D)</f>
        <v>Delivered</v>
      </c>
      <c r="M492" s="19" t="str">
        <f>_xlfn.XLOOKUP(_xlfn.XLOOKUP(A492,Orders_Raw!A:A,Orders_Raw!B:B),Customers_Raw!A:A,Customers_Raw!E:E)</f>
        <v>Consumer</v>
      </c>
      <c r="N492">
        <f>IF(COUNTIF($A$2:A492,A492)=1,1,0)</f>
        <v>1</v>
      </c>
    </row>
    <row r="493" spans="1:14">
      <c r="A493" t="s">
        <v>2513</v>
      </c>
      <c r="B493" t="s">
        <v>3448</v>
      </c>
      <c r="C493">
        <v>2</v>
      </c>
      <c r="D493" s="18">
        <v>3919.95</v>
      </c>
      <c r="E493" s="18">
        <f>_xlfn.XLOOKUP(Order_Items_Raw!B1850,Products_Raw!A:A,Products_Raw!D:D)</f>
        <v>2144.79</v>
      </c>
      <c r="F493" s="18">
        <f t="shared" si="7"/>
        <v>-369.63</v>
      </c>
      <c r="G493" s="18" t="str">
        <f>PROPER(TRIM(CLEAN(_xlfn.XLOOKUP(Order_Items_Raw!A1850,Orders_Raw!A:A,Orders_Raw!E:E))))</f>
        <v>Marketplace</v>
      </c>
      <c r="H493" s="18" t="str">
        <f>_xlfn.XLOOKUP(B493,Products_Raw!A:A,Products_Raw!C:C)</f>
        <v>Electronics</v>
      </c>
      <c r="I493" t="str">
        <f>_xlfn.XLOOKUP(_xlfn.XLOOKUP(A493,Orders_Raw!A:A,Orders_Raw!B:B),Customers_Raw!A:A,Customers_Raw!E:E)</f>
        <v>Corporate</v>
      </c>
      <c r="J493" s="19">
        <f>_xlfn.XLOOKUP(Order_Items_Raw!A1850,Orders_Raw!A:A,Orders_Raw!C:C)</f>
        <v>45858</v>
      </c>
      <c r="K493" t="s">
        <v>3442</v>
      </c>
      <c r="L493" s="19" t="str">
        <f>_xlfn.XLOOKUP(A493,Orders_Raw!A:A,Orders_Raw!D:D)</f>
        <v>Delivered</v>
      </c>
      <c r="M493" s="19" t="str">
        <f>_xlfn.XLOOKUP(_xlfn.XLOOKUP(A493,Orders_Raw!A:A,Orders_Raw!B:B),Customers_Raw!A:A,Customers_Raw!E:E)</f>
        <v>Corporate</v>
      </c>
      <c r="N493">
        <f>IF(COUNTIF($A$2:A493,A493)=1,1,0)</f>
        <v>0</v>
      </c>
    </row>
    <row r="494" spans="1:14">
      <c r="A494" t="s">
        <v>2840</v>
      </c>
      <c r="B494" t="s">
        <v>3448</v>
      </c>
      <c r="C494">
        <v>3</v>
      </c>
      <c r="D494" s="18">
        <v>5361.65</v>
      </c>
      <c r="E494" s="18">
        <f>_xlfn.XLOOKUP(Order_Items_Raw!B1856,Products_Raw!A:A,Products_Raw!D:D)</f>
        <v>10086.81</v>
      </c>
      <c r="F494" s="18">
        <f t="shared" si="7"/>
        <v>-24898.78</v>
      </c>
      <c r="G494" s="18" t="str">
        <f>PROPER(TRIM(CLEAN(_xlfn.XLOOKUP(Order_Items_Raw!A1856,Orders_Raw!A:A,Orders_Raw!E:E))))</f>
        <v>Marketplace</v>
      </c>
      <c r="H494" s="18" t="str">
        <f>_xlfn.XLOOKUP(B494,Products_Raw!A:A,Products_Raw!C:C)</f>
        <v>Electronics</v>
      </c>
      <c r="I494" t="str">
        <f>_xlfn.XLOOKUP(_xlfn.XLOOKUP(A494,Orders_Raw!A:A,Orders_Raw!B:B),Customers_Raw!A:A,Customers_Raw!E:E)</f>
        <v>Consumer</v>
      </c>
      <c r="J494" s="19">
        <f>_xlfn.XLOOKUP(Order_Items_Raw!A1856,Orders_Raw!A:A,Orders_Raw!C:C)</f>
        <v>45865</v>
      </c>
      <c r="K494" t="s">
        <v>3442</v>
      </c>
      <c r="L494" s="19" t="str">
        <f>_xlfn.XLOOKUP(A494,Orders_Raw!A:A,Orders_Raw!D:D)</f>
        <v>Delivered</v>
      </c>
      <c r="M494" s="19" t="str">
        <f>_xlfn.XLOOKUP(_xlfn.XLOOKUP(A494,Orders_Raw!A:A,Orders_Raw!B:B),Customers_Raw!A:A,Customers_Raw!E:E)</f>
        <v>Consumer</v>
      </c>
      <c r="N494">
        <f>IF(COUNTIF($A$2:A494,A494)=1,1,0)</f>
        <v>1</v>
      </c>
    </row>
    <row r="495" spans="1:14">
      <c r="A495" t="s">
        <v>3154</v>
      </c>
      <c r="B495" t="s">
        <v>3448</v>
      </c>
      <c r="C495">
        <v>2</v>
      </c>
      <c r="D495" s="18">
        <v>4332.74</v>
      </c>
      <c r="E495" s="18">
        <f>_xlfn.XLOOKUP(Order_Items_Raw!B1865,Products_Raw!A:A,Products_Raw!D:D)</f>
        <v>8551.81</v>
      </c>
      <c r="F495" s="18">
        <f t="shared" si="7"/>
        <v>-12770.88</v>
      </c>
      <c r="G495" s="18" t="str">
        <f>PROPER(TRIM(CLEAN(_xlfn.XLOOKUP(Order_Items_Raw!A1865,Orders_Raw!A:A,Orders_Raw!E:E))))</f>
        <v>Website</v>
      </c>
      <c r="H495" s="18" t="str">
        <f>_xlfn.XLOOKUP(B495,Products_Raw!A:A,Products_Raw!C:C)</f>
        <v>Electronics</v>
      </c>
      <c r="I495" t="str">
        <f>_xlfn.XLOOKUP(_xlfn.XLOOKUP(A495,Orders_Raw!A:A,Orders_Raw!B:B),Customers_Raw!A:A,Customers_Raw!E:E)</f>
        <v>Consumer</v>
      </c>
      <c r="J495" s="19">
        <f>_xlfn.XLOOKUP(Order_Items_Raw!A1865,Orders_Raw!A:A,Orders_Raw!C:C)</f>
        <v>45847</v>
      </c>
      <c r="K495" t="s">
        <v>3442</v>
      </c>
      <c r="L495" s="19" t="str">
        <f>_xlfn.XLOOKUP(A495,Orders_Raw!A:A,Orders_Raw!D:D)</f>
        <v>Delivered</v>
      </c>
      <c r="M495" s="19" t="str">
        <f>_xlfn.XLOOKUP(_xlfn.XLOOKUP(A495,Orders_Raw!A:A,Orders_Raw!B:B),Customers_Raw!A:A,Customers_Raw!E:E)</f>
        <v>Consumer</v>
      </c>
      <c r="N495">
        <f>IF(COUNTIF($A$2:A495,A495)=1,1,0)</f>
        <v>0</v>
      </c>
    </row>
    <row r="496" spans="1:14">
      <c r="A496" t="s">
        <v>3226</v>
      </c>
      <c r="B496" t="s">
        <v>3448</v>
      </c>
      <c r="C496">
        <v>3</v>
      </c>
      <c r="D496" s="18">
        <v>6226.17</v>
      </c>
      <c r="E496" s="18">
        <f>_xlfn.XLOOKUP(Order_Items_Raw!B1868,Products_Raw!A:A,Products_Raw!D:D)</f>
        <v>8551.81</v>
      </c>
      <c r="F496" s="18">
        <f t="shared" si="7"/>
        <v>-19429.26</v>
      </c>
      <c r="G496" s="18" t="str">
        <f>PROPER(TRIM(CLEAN(_xlfn.XLOOKUP(Order_Items_Raw!A1868,Orders_Raw!A:A,Orders_Raw!E:E))))</f>
        <v>Website</v>
      </c>
      <c r="H496" s="18" t="str">
        <f>_xlfn.XLOOKUP(B496,Products_Raw!A:A,Products_Raw!C:C)</f>
        <v>Electronics</v>
      </c>
      <c r="I496" t="str">
        <f>_xlfn.XLOOKUP(_xlfn.XLOOKUP(A496,Orders_Raw!A:A,Orders_Raw!B:B),Customers_Raw!A:A,Customers_Raw!E:E)</f>
        <v>Consumer</v>
      </c>
      <c r="J496" s="19">
        <f>_xlfn.XLOOKUP(Order_Items_Raw!A1868,Orders_Raw!A:A,Orders_Raw!C:C)</f>
        <v>45868</v>
      </c>
      <c r="K496" t="s">
        <v>3442</v>
      </c>
      <c r="L496" s="19" t="str">
        <f>_xlfn.XLOOKUP(A496,Orders_Raw!A:A,Orders_Raw!D:D)</f>
        <v>Delivered</v>
      </c>
      <c r="M496" s="19" t="str">
        <f>_xlfn.XLOOKUP(_xlfn.XLOOKUP(A496,Orders_Raw!A:A,Orders_Raw!B:B),Customers_Raw!A:A,Customers_Raw!E:E)</f>
        <v>Consumer</v>
      </c>
      <c r="N496">
        <f>IF(COUNTIF($A$2:A496,A496)=1,1,0)</f>
        <v>0</v>
      </c>
    </row>
    <row r="497" spans="1:14">
      <c r="A497" t="s">
        <v>1307</v>
      </c>
      <c r="B497" t="s">
        <v>3449</v>
      </c>
      <c r="C497">
        <v>1</v>
      </c>
      <c r="D497" s="18">
        <v>3184.82</v>
      </c>
      <c r="E497" s="18">
        <f>_xlfn.XLOOKUP(Order_Items_Raw!B1876,Products_Raw!A:A,Products_Raw!D:D)</f>
        <v>6163.24</v>
      </c>
      <c r="F497" s="18">
        <f t="shared" si="7"/>
        <v>-2978.42</v>
      </c>
      <c r="G497" s="18" t="str">
        <f>PROPER(TRIM(CLEAN(_xlfn.XLOOKUP(Order_Items_Raw!A1876,Orders_Raw!A:A,Orders_Raw!E:E))))</f>
        <v>Mobile App</v>
      </c>
      <c r="H497" s="18" t="str">
        <f>_xlfn.XLOOKUP(B497,Products_Raw!A:A,Products_Raw!C:C)</f>
        <v>Home &amp; Kitchen</v>
      </c>
      <c r="I497" t="str">
        <f>_xlfn.XLOOKUP(_xlfn.XLOOKUP(A497,Orders_Raw!A:A,Orders_Raw!B:B),Customers_Raw!A:A,Customers_Raw!E:E)</f>
        <v>Consumer</v>
      </c>
      <c r="J497" s="19">
        <f>_xlfn.XLOOKUP(Order_Items_Raw!A1876,Orders_Raw!A:A,Orders_Raw!C:C)</f>
        <v>45860</v>
      </c>
      <c r="K497" t="s">
        <v>3442</v>
      </c>
      <c r="L497" s="19" t="str">
        <f>_xlfn.XLOOKUP(A497,Orders_Raw!A:A,Orders_Raw!D:D)</f>
        <v>Cancelled</v>
      </c>
      <c r="M497" s="19" t="str">
        <f>_xlfn.XLOOKUP(_xlfn.XLOOKUP(A497,Orders_Raw!A:A,Orders_Raw!B:B),Customers_Raw!A:A,Customers_Raw!E:E)</f>
        <v>Consumer</v>
      </c>
      <c r="N497">
        <f>IF(COUNTIF($A$2:A497,A497)=1,1,0)</f>
        <v>1</v>
      </c>
    </row>
    <row r="498" spans="1:14">
      <c r="A498" t="s">
        <v>2732</v>
      </c>
      <c r="B498" t="s">
        <v>3449</v>
      </c>
      <c r="C498">
        <v>4</v>
      </c>
      <c r="D498" s="18">
        <v>11444.27</v>
      </c>
      <c r="E498" s="18">
        <f>_xlfn.XLOOKUP(Order_Items_Raw!B1904,Products_Raw!A:A,Products_Raw!D:D)</f>
        <v>7144.88</v>
      </c>
      <c r="F498" s="18">
        <f t="shared" si="7"/>
        <v>-17135.25</v>
      </c>
      <c r="G498" s="18" t="str">
        <f>PROPER(TRIM(CLEAN(_xlfn.XLOOKUP(Order_Items_Raw!A1904,Orders_Raw!A:A,Orders_Raw!E:E))))</f>
        <v>Website</v>
      </c>
      <c r="H498" s="18" t="str">
        <f>_xlfn.XLOOKUP(B498,Products_Raw!A:A,Products_Raw!C:C)</f>
        <v>Home &amp; Kitchen</v>
      </c>
      <c r="I498" t="str">
        <f>_xlfn.XLOOKUP(_xlfn.XLOOKUP(A498,Orders_Raw!A:A,Orders_Raw!B:B),Customers_Raw!A:A,Customers_Raw!E:E)</f>
        <v>Corporate</v>
      </c>
      <c r="J498" s="19">
        <f>_xlfn.XLOOKUP(Order_Items_Raw!A1904,Orders_Raw!A:A,Orders_Raw!C:C)</f>
        <v>45824</v>
      </c>
      <c r="K498" t="s">
        <v>3450</v>
      </c>
      <c r="L498" s="19" t="str">
        <f>_xlfn.XLOOKUP(A498,Orders_Raw!A:A,Orders_Raw!D:D)</f>
        <v>Shipped</v>
      </c>
      <c r="M498" s="19" t="str">
        <f>_xlfn.XLOOKUP(_xlfn.XLOOKUP(A498,Orders_Raw!A:A,Orders_Raw!B:B),Customers_Raw!A:A,Customers_Raw!E:E)</f>
        <v>Corporate</v>
      </c>
      <c r="N498">
        <f>IF(COUNTIF($A$2:A498,A498)=1,1,0)</f>
        <v>0</v>
      </c>
    </row>
    <row r="499" spans="1:14">
      <c r="A499" t="s">
        <v>1719</v>
      </c>
      <c r="B499" t="s">
        <v>3451</v>
      </c>
      <c r="C499">
        <v>4</v>
      </c>
      <c r="D499" s="18">
        <v>64165.98</v>
      </c>
      <c r="E499" s="18">
        <f>_xlfn.XLOOKUP(Order_Items_Raw!B1932,Products_Raw!A:A,Products_Raw!D:D)</f>
        <v>1321.65</v>
      </c>
      <c r="F499" s="18">
        <f t="shared" si="7"/>
        <v>58879.38</v>
      </c>
      <c r="G499" s="18" t="str">
        <f>PROPER(TRIM(CLEAN(_xlfn.XLOOKUP(Order_Items_Raw!A1932,Orders_Raw!A:A,Orders_Raw!E:E))))</f>
        <v>Marketplace</v>
      </c>
      <c r="H499" s="18" t="str">
        <f>_xlfn.XLOOKUP(B499,Products_Raw!A:A,Products_Raw!C:C)</f>
        <v>Home &amp; Kitchen</v>
      </c>
      <c r="I499" t="str">
        <f>_xlfn.XLOOKUP(_xlfn.XLOOKUP(A499,Orders_Raw!A:A,Orders_Raw!B:B),Customers_Raw!A:A,Customers_Raw!E:E)</f>
        <v>Corporate</v>
      </c>
      <c r="J499" s="19">
        <f>_xlfn.XLOOKUP(Order_Items_Raw!A1932,Orders_Raw!A:A,Orders_Raw!C:C)</f>
        <v>45838</v>
      </c>
      <c r="K499" t="s">
        <v>3450</v>
      </c>
      <c r="L499" s="19" t="str">
        <f>_xlfn.XLOOKUP(A499,Orders_Raw!A:A,Orders_Raw!D:D)</f>
        <v>Delivered</v>
      </c>
      <c r="M499" s="19" t="str">
        <f>_xlfn.XLOOKUP(_xlfn.XLOOKUP(A499,Orders_Raw!A:A,Orders_Raw!B:B),Customers_Raw!A:A,Customers_Raw!E:E)</f>
        <v>Corporate</v>
      </c>
      <c r="N499">
        <f>IF(COUNTIF($A$2:A499,A499)=1,1,0)</f>
        <v>1</v>
      </c>
    </row>
    <row r="500" spans="1:14">
      <c r="A500" t="s">
        <v>1721</v>
      </c>
      <c r="B500" t="s">
        <v>3451</v>
      </c>
      <c r="C500">
        <v>3</v>
      </c>
      <c r="D500" s="18">
        <v>52576.68</v>
      </c>
      <c r="E500" s="18">
        <f>_xlfn.XLOOKUP(Order_Items_Raw!B1933,Products_Raw!A:A,Products_Raw!D:D)</f>
        <v>10692.38</v>
      </c>
      <c r="F500" s="18">
        <f t="shared" si="7"/>
        <v>20499.54</v>
      </c>
      <c r="G500" s="18" t="str">
        <f>PROPER(TRIM(CLEAN(_xlfn.XLOOKUP(Order_Items_Raw!A1933,Orders_Raw!A:A,Orders_Raw!E:E))))</f>
        <v>Website</v>
      </c>
      <c r="H500" s="18" t="str">
        <f>_xlfn.XLOOKUP(B500,Products_Raw!A:A,Products_Raw!C:C)</f>
        <v>Home &amp; Kitchen</v>
      </c>
      <c r="I500" t="str">
        <f>_xlfn.XLOOKUP(_xlfn.XLOOKUP(A500,Orders_Raw!A:A,Orders_Raw!B:B),Customers_Raw!A:A,Customers_Raw!E:E)</f>
        <v>Small Business</v>
      </c>
      <c r="J500" s="19">
        <f>_xlfn.XLOOKUP(Order_Items_Raw!A1933,Orders_Raw!A:A,Orders_Raw!C:C)</f>
        <v>45838</v>
      </c>
      <c r="K500" t="s">
        <v>3450</v>
      </c>
      <c r="L500" s="19" t="str">
        <f>_xlfn.XLOOKUP(A500,Orders_Raw!A:A,Orders_Raw!D:D)</f>
        <v>Delivered</v>
      </c>
      <c r="M500" s="19" t="str">
        <f>_xlfn.XLOOKUP(_xlfn.XLOOKUP(A500,Orders_Raw!A:A,Orders_Raw!B:B),Customers_Raw!A:A,Customers_Raw!E:E)</f>
        <v>Small Business</v>
      </c>
      <c r="N500">
        <f>IF(COUNTIF($A$2:A500,A500)=1,1,0)</f>
        <v>0</v>
      </c>
    </row>
    <row r="501" spans="1:14">
      <c r="A501" t="s">
        <v>2348</v>
      </c>
      <c r="B501" t="s">
        <v>3451</v>
      </c>
      <c r="C501">
        <v>4</v>
      </c>
      <c r="D501" s="18">
        <v>71007.08</v>
      </c>
      <c r="E501" s="18">
        <f>_xlfn.XLOOKUP(Order_Items_Raw!B1949,Products_Raw!A:A,Products_Raw!D:D)</f>
        <v>474.93</v>
      </c>
      <c r="F501" s="18">
        <f t="shared" si="7"/>
        <v>69107.36</v>
      </c>
      <c r="G501" s="18" t="str">
        <f>PROPER(TRIM(CLEAN(_xlfn.XLOOKUP(Order_Items_Raw!A1949,Orders_Raw!A:A,Orders_Raw!E:E))))</f>
        <v>Website</v>
      </c>
      <c r="H501" s="18" t="str">
        <f>_xlfn.XLOOKUP(B501,Products_Raw!A:A,Products_Raw!C:C)</f>
        <v>Home &amp; Kitchen</v>
      </c>
      <c r="I501" t="str">
        <f>_xlfn.XLOOKUP(_xlfn.XLOOKUP(A501,Orders_Raw!A:A,Orders_Raw!B:B),Customers_Raw!A:A,Customers_Raw!E:E)</f>
        <v>Corporate</v>
      </c>
      <c r="J501" s="19">
        <f>_xlfn.XLOOKUP(Order_Items_Raw!A1949,Orders_Raw!A:A,Orders_Raw!C:C)</f>
        <v>45828</v>
      </c>
      <c r="K501" t="s">
        <v>3450</v>
      </c>
      <c r="L501" s="19" t="str">
        <f>_xlfn.XLOOKUP(A501,Orders_Raw!A:A,Orders_Raw!D:D)</f>
        <v>Delivered</v>
      </c>
      <c r="M501" s="19" t="str">
        <f>_xlfn.XLOOKUP(_xlfn.XLOOKUP(A501,Orders_Raw!A:A,Orders_Raw!B:B),Customers_Raw!A:A,Customers_Raw!E:E)</f>
        <v>Corporate</v>
      </c>
      <c r="N501">
        <f>IF(COUNTIF($A$2:A501,A501)=1,1,0)</f>
        <v>1</v>
      </c>
    </row>
    <row r="502" spans="1:14">
      <c r="A502" t="s">
        <v>3226</v>
      </c>
      <c r="B502" t="s">
        <v>3451</v>
      </c>
      <c r="C502">
        <v>1</v>
      </c>
      <c r="D502" s="18">
        <v>16150.49</v>
      </c>
      <c r="E502" s="18">
        <f>_xlfn.XLOOKUP(Order_Items_Raw!B1963,Products_Raw!A:A,Products_Raw!D:D)</f>
        <v>2112.7</v>
      </c>
      <c r="F502" s="18">
        <f t="shared" si="7"/>
        <v>14037.79</v>
      </c>
      <c r="G502" s="18" t="str">
        <f>PROPER(TRIM(CLEAN(_xlfn.XLOOKUP(Order_Items_Raw!A1963,Orders_Raw!A:A,Orders_Raw!E:E))))</f>
        <v>Mobile App</v>
      </c>
      <c r="H502" s="18" t="str">
        <f>_xlfn.XLOOKUP(B502,Products_Raw!A:A,Products_Raw!C:C)</f>
        <v>Home &amp; Kitchen</v>
      </c>
      <c r="I502" t="str">
        <f>_xlfn.XLOOKUP(_xlfn.XLOOKUP(A502,Orders_Raw!A:A,Orders_Raw!B:B),Customers_Raw!A:A,Customers_Raw!E:E)</f>
        <v>Consumer</v>
      </c>
      <c r="J502" s="19">
        <f>_xlfn.XLOOKUP(Order_Items_Raw!A1963,Orders_Raw!A:A,Orders_Raw!C:C)</f>
        <v>45822</v>
      </c>
      <c r="K502" t="s">
        <v>3450</v>
      </c>
      <c r="L502" s="19" t="str">
        <f>_xlfn.XLOOKUP(A502,Orders_Raw!A:A,Orders_Raw!D:D)</f>
        <v>Delivered</v>
      </c>
      <c r="M502" s="19" t="str">
        <f>_xlfn.XLOOKUP(_xlfn.XLOOKUP(A502,Orders_Raw!A:A,Orders_Raw!B:B),Customers_Raw!A:A,Customers_Raw!E:E)</f>
        <v>Consumer</v>
      </c>
      <c r="N502">
        <f>IF(COUNTIF($A$2:A502,A502)=1,1,0)</f>
        <v>0</v>
      </c>
    </row>
    <row r="503" spans="1:14">
      <c r="A503" t="s">
        <v>1583</v>
      </c>
      <c r="B503" t="s">
        <v>3452</v>
      </c>
      <c r="C503">
        <v>2</v>
      </c>
      <c r="D503" s="18">
        <v>7691.02</v>
      </c>
      <c r="E503" s="18">
        <f>_xlfn.XLOOKUP(Order_Items_Raw!B1987,Products_Raw!A:A,Products_Raw!D:D)</f>
        <v>4176.26</v>
      </c>
      <c r="F503" s="18">
        <f t="shared" si="7"/>
        <v>-661.5</v>
      </c>
      <c r="G503" s="18" t="str">
        <f>PROPER(TRIM(CLEAN(_xlfn.XLOOKUP(Order_Items_Raw!A1987,Orders_Raw!A:A,Orders_Raw!E:E))))</f>
        <v>Website</v>
      </c>
      <c r="H503" s="18" t="str">
        <f>_xlfn.XLOOKUP(B503,Products_Raw!A:A,Products_Raw!C:C)</f>
        <v>Office Supplies</v>
      </c>
      <c r="I503" t="str">
        <f>_xlfn.XLOOKUP(_xlfn.XLOOKUP(A503,Orders_Raw!A:A,Orders_Raw!B:B),Customers_Raw!A:A,Customers_Raw!E:E)</f>
        <v>Consumer</v>
      </c>
      <c r="J503" s="19">
        <f>_xlfn.XLOOKUP(Order_Items_Raw!A1987,Orders_Raw!A:A,Orders_Raw!C:C)</f>
        <v>45812</v>
      </c>
      <c r="K503" t="s">
        <v>3450</v>
      </c>
      <c r="L503" s="19" t="str">
        <f>_xlfn.XLOOKUP(A503,Orders_Raw!A:A,Orders_Raw!D:D)</f>
        <v>Shipped</v>
      </c>
      <c r="M503" s="19" t="str">
        <f>_xlfn.XLOOKUP(_xlfn.XLOOKUP(A503,Orders_Raw!A:A,Orders_Raw!B:B),Customers_Raw!A:A,Customers_Raw!E:E)</f>
        <v>Consumer</v>
      </c>
      <c r="N503">
        <f>IF(COUNTIF($A$2:A503,A503)=1,1,0)</f>
        <v>1</v>
      </c>
    </row>
    <row r="504" spans="1:14">
      <c r="A504" t="s">
        <v>2327</v>
      </c>
      <c r="B504" t="s">
        <v>3452</v>
      </c>
      <c r="C504">
        <v>2</v>
      </c>
      <c r="D504" s="18">
        <v>8512.8</v>
      </c>
      <c r="E504" s="18">
        <f>_xlfn.XLOOKUP(Order_Items_Raw!B2003,Products_Raw!A:A,Products_Raw!D:D)</f>
        <v>229.52</v>
      </c>
      <c r="F504" s="18">
        <f t="shared" si="7"/>
        <v>8053.76</v>
      </c>
      <c r="G504" s="18" t="str">
        <f>PROPER(TRIM(CLEAN(_xlfn.XLOOKUP(Order_Items_Raw!A2003,Orders_Raw!A:A,Orders_Raw!E:E))))</f>
        <v>Website</v>
      </c>
      <c r="H504" s="18" t="str">
        <f>_xlfn.XLOOKUP(B504,Products_Raw!A:A,Products_Raw!C:C)</f>
        <v>Office Supplies</v>
      </c>
      <c r="I504" t="str">
        <f>_xlfn.XLOOKUP(_xlfn.XLOOKUP(A504,Orders_Raw!A:A,Orders_Raw!B:B),Customers_Raw!A:A,Customers_Raw!E:E)</f>
        <v>Corporate</v>
      </c>
      <c r="J504" s="19">
        <f>_xlfn.XLOOKUP(Order_Items_Raw!A2003,Orders_Raw!A:A,Orders_Raw!C:C)</f>
        <v>45828</v>
      </c>
      <c r="K504" t="s">
        <v>3450</v>
      </c>
      <c r="L504" s="19" t="str">
        <f>_xlfn.XLOOKUP(A504,Orders_Raw!A:A,Orders_Raw!D:D)</f>
        <v>Delivered</v>
      </c>
      <c r="M504" s="19" t="str">
        <f>_xlfn.XLOOKUP(_xlfn.XLOOKUP(A504,Orders_Raw!A:A,Orders_Raw!B:B),Customers_Raw!A:A,Customers_Raw!E:E)</f>
        <v>Corporate</v>
      </c>
      <c r="N504">
        <f>IF(COUNTIF($A$2:A504,A504)=1,1,0)</f>
        <v>1</v>
      </c>
    </row>
    <row r="505" spans="1:14">
      <c r="A505" t="s">
        <v>2742</v>
      </c>
      <c r="B505" t="s">
        <v>3452</v>
      </c>
      <c r="C505">
        <v>2</v>
      </c>
      <c r="D505" s="18">
        <v>8491.35</v>
      </c>
      <c r="E505" s="18">
        <f>_xlfn.XLOOKUP(Order_Items_Raw!B2008,Products_Raw!A:A,Products_Raw!D:D)</f>
        <v>9531.89</v>
      </c>
      <c r="F505" s="18">
        <f t="shared" si="7"/>
        <v>-10572.43</v>
      </c>
      <c r="G505" s="18" t="str">
        <f>PROPER(TRIM(CLEAN(_xlfn.XLOOKUP(Order_Items_Raw!A2008,Orders_Raw!A:A,Orders_Raw!E:E))))</f>
        <v>Marketplace</v>
      </c>
      <c r="H505" s="18" t="str">
        <f>_xlfn.XLOOKUP(B505,Products_Raw!A:A,Products_Raw!C:C)</f>
        <v>Office Supplies</v>
      </c>
      <c r="I505" t="str">
        <f>_xlfn.XLOOKUP(_xlfn.XLOOKUP(A505,Orders_Raw!A:A,Orders_Raw!B:B),Customers_Raw!A:A,Customers_Raw!E:E)</f>
        <v>Corporate</v>
      </c>
      <c r="J505" s="19">
        <f>_xlfn.XLOOKUP(Order_Items_Raw!A2008,Orders_Raw!A:A,Orders_Raw!C:C)</f>
        <v>45836</v>
      </c>
      <c r="K505" t="s">
        <v>3450</v>
      </c>
      <c r="L505" s="19" t="str">
        <f>_xlfn.XLOOKUP(A505,Orders_Raw!A:A,Orders_Raw!D:D)</f>
        <v>Delivered</v>
      </c>
      <c r="M505" s="19" t="str">
        <f>_xlfn.XLOOKUP(_xlfn.XLOOKUP(A505,Orders_Raw!A:A,Orders_Raw!B:B),Customers_Raw!A:A,Customers_Raw!E:E)</f>
        <v>Corporate</v>
      </c>
      <c r="N505">
        <f>IF(COUNTIF($A$2:A505,A505)=1,1,0)</f>
        <v>1</v>
      </c>
    </row>
    <row r="506" spans="1:14">
      <c r="A506" t="s">
        <v>2780</v>
      </c>
      <c r="B506" t="s">
        <v>3452</v>
      </c>
      <c r="C506">
        <v>2</v>
      </c>
      <c r="D506" s="18">
        <v>8625.31</v>
      </c>
      <c r="E506" s="18">
        <f>_xlfn.XLOOKUP(Order_Items_Raw!B2009,Products_Raw!A:A,Products_Raw!D:D)</f>
        <v>9531.89</v>
      </c>
      <c r="F506" s="18">
        <f t="shared" si="7"/>
        <v>-10438.47</v>
      </c>
      <c r="G506" s="18" t="str">
        <f>PROPER(TRIM(CLEAN(_xlfn.XLOOKUP(Order_Items_Raw!A2009,Orders_Raw!A:A,Orders_Raw!E:E))))</f>
        <v>Mobile App</v>
      </c>
      <c r="H506" s="18" t="str">
        <f>_xlfn.XLOOKUP(B506,Products_Raw!A:A,Products_Raw!C:C)</f>
        <v>Office Supplies</v>
      </c>
      <c r="I506" t="str">
        <f>_xlfn.XLOOKUP(_xlfn.XLOOKUP(A506,Orders_Raw!A:A,Orders_Raw!B:B),Customers_Raw!A:A,Customers_Raw!E:E)</f>
        <v>Consumer</v>
      </c>
      <c r="J506" s="19">
        <f>_xlfn.XLOOKUP(Order_Items_Raw!A2009,Orders_Raw!A:A,Orders_Raw!C:C)</f>
        <v>45819</v>
      </c>
      <c r="K506" t="s">
        <v>3450</v>
      </c>
      <c r="L506" s="19" t="str">
        <f>_xlfn.XLOOKUP(A506,Orders_Raw!A:A,Orders_Raw!D:D)</f>
        <v>Delivered</v>
      </c>
      <c r="M506" s="19" t="str">
        <f>_xlfn.XLOOKUP(_xlfn.XLOOKUP(A506,Orders_Raw!A:A,Orders_Raw!B:B),Customers_Raw!A:A,Customers_Raw!E:E)</f>
        <v>Consumer</v>
      </c>
      <c r="N506">
        <f>IF(COUNTIF($A$2:A506,A506)=1,1,0)</f>
        <v>0</v>
      </c>
    </row>
    <row r="507" spans="1:14">
      <c r="A507" t="s">
        <v>2876</v>
      </c>
      <c r="B507" t="s">
        <v>3452</v>
      </c>
      <c r="C507">
        <v>2</v>
      </c>
      <c r="D507" s="18">
        <v>9307.77</v>
      </c>
      <c r="E507" s="18">
        <f>_xlfn.XLOOKUP(Order_Items_Raw!B2014,Products_Raw!A:A,Products_Raw!D:D)</f>
        <v>9531.89</v>
      </c>
      <c r="F507" s="18">
        <f t="shared" si="7"/>
        <v>-9756.01</v>
      </c>
      <c r="G507" s="18" t="str">
        <f>PROPER(TRIM(CLEAN(_xlfn.XLOOKUP(Order_Items_Raw!A2014,Orders_Raw!A:A,Orders_Raw!E:E))))</f>
        <v>Website</v>
      </c>
      <c r="H507" s="18" t="str">
        <f>_xlfn.XLOOKUP(B507,Products_Raw!A:A,Products_Raw!C:C)</f>
        <v>Office Supplies</v>
      </c>
      <c r="I507" t="str">
        <f>_xlfn.XLOOKUP(_xlfn.XLOOKUP(A507,Orders_Raw!A:A,Orders_Raw!B:B),Customers_Raw!A:A,Customers_Raw!E:E)</f>
        <v>Corporate</v>
      </c>
      <c r="J507" s="19">
        <f>_xlfn.XLOOKUP(Order_Items_Raw!A2014,Orders_Raw!A:A,Orders_Raw!C:C)</f>
        <v>45823</v>
      </c>
      <c r="K507" t="s">
        <v>3450</v>
      </c>
      <c r="L507" s="19" t="str">
        <f>_xlfn.XLOOKUP(A507,Orders_Raw!A:A,Orders_Raw!D:D)</f>
        <v>Delivered</v>
      </c>
      <c r="M507" s="19" t="str">
        <f>_xlfn.XLOOKUP(_xlfn.XLOOKUP(A507,Orders_Raw!A:A,Orders_Raw!B:B),Customers_Raw!A:A,Customers_Raw!E:E)</f>
        <v>Corporate</v>
      </c>
      <c r="N507">
        <f>IF(COUNTIF($A$2:A507,A507)=1,1,0)</f>
        <v>1</v>
      </c>
    </row>
    <row r="508" spans="1:14">
      <c r="A508" t="s">
        <v>3044</v>
      </c>
      <c r="B508" t="s">
        <v>3452</v>
      </c>
      <c r="C508">
        <v>4</v>
      </c>
      <c r="D508" s="18">
        <v>14066.06</v>
      </c>
      <c r="E508" s="18">
        <f>_xlfn.XLOOKUP(Order_Items_Raw!B2015,Products_Raw!A:A,Products_Raw!D:D)</f>
        <v>9531.89</v>
      </c>
      <c r="F508" s="18">
        <f t="shared" si="7"/>
        <v>-24061.5</v>
      </c>
      <c r="G508" s="18" t="str">
        <f>PROPER(TRIM(CLEAN(_xlfn.XLOOKUP(Order_Items_Raw!A2015,Orders_Raw!A:A,Orders_Raw!E:E))))</f>
        <v>Marketplace</v>
      </c>
      <c r="H508" s="18" t="str">
        <f>_xlfn.XLOOKUP(B508,Products_Raw!A:A,Products_Raw!C:C)</f>
        <v>Office Supplies</v>
      </c>
      <c r="I508" t="str">
        <f>_xlfn.XLOOKUP(_xlfn.XLOOKUP(A508,Orders_Raw!A:A,Orders_Raw!B:B),Customers_Raw!A:A,Customers_Raw!E:E)</f>
        <v>Corporate</v>
      </c>
      <c r="J508" s="19">
        <f>_xlfn.XLOOKUP(Order_Items_Raw!A2015,Orders_Raw!A:A,Orders_Raw!C:C)</f>
        <v>45825</v>
      </c>
      <c r="K508" t="s">
        <v>3450</v>
      </c>
      <c r="L508" s="19" t="str">
        <f>_xlfn.XLOOKUP(A508,Orders_Raw!A:A,Orders_Raw!D:D)</f>
        <v>Processing</v>
      </c>
      <c r="M508" s="19" t="str">
        <f>_xlfn.XLOOKUP(_xlfn.XLOOKUP(A508,Orders_Raw!A:A,Orders_Raw!B:B),Customers_Raw!A:A,Customers_Raw!E:E)</f>
        <v>Corporate</v>
      </c>
      <c r="N508">
        <f>IF(COUNTIF($A$2:A508,A508)=1,1,0)</f>
        <v>1</v>
      </c>
    </row>
    <row r="509" spans="1:14">
      <c r="A509" t="s">
        <v>3282</v>
      </c>
      <c r="B509" t="s">
        <v>3452</v>
      </c>
      <c r="C509">
        <v>2</v>
      </c>
      <c r="D509" s="18">
        <v>8262.53</v>
      </c>
      <c r="E509" s="18">
        <f>_xlfn.XLOOKUP(Order_Items_Raw!B2024,Products_Raw!A:A,Products_Raw!D:D)</f>
        <v>6443.36</v>
      </c>
      <c r="F509" s="18">
        <f t="shared" si="7"/>
        <v>-4624.19</v>
      </c>
      <c r="G509" s="18" t="str">
        <f>PROPER(TRIM(CLEAN(_xlfn.XLOOKUP(Order_Items_Raw!A2024,Orders_Raw!A:A,Orders_Raw!E:E))))</f>
        <v>Website</v>
      </c>
      <c r="H509" s="18" t="str">
        <f>_xlfn.XLOOKUP(B509,Products_Raw!A:A,Products_Raw!C:C)</f>
        <v>Office Supplies</v>
      </c>
      <c r="I509" t="str">
        <f>_xlfn.XLOOKUP(_xlfn.XLOOKUP(A509,Orders_Raw!A:A,Orders_Raw!B:B),Customers_Raw!A:A,Customers_Raw!E:E)</f>
        <v>Consumer</v>
      </c>
      <c r="J509" s="19">
        <f>_xlfn.XLOOKUP(Order_Items_Raw!A2024,Orders_Raw!A:A,Orders_Raw!C:C)</f>
        <v>45814</v>
      </c>
      <c r="K509" t="s">
        <v>3450</v>
      </c>
      <c r="L509" s="19" t="str">
        <f>_xlfn.XLOOKUP(A509,Orders_Raw!A:A,Orders_Raw!D:D)</f>
        <v>Delivered</v>
      </c>
      <c r="M509" s="19" t="str">
        <f>_xlfn.XLOOKUP(_xlfn.XLOOKUP(A509,Orders_Raw!A:A,Orders_Raw!B:B),Customers_Raw!A:A,Customers_Raw!E:E)</f>
        <v>Consumer</v>
      </c>
      <c r="N509">
        <f>IF(COUNTIF($A$2:A509,A509)=1,1,0)</f>
        <v>1</v>
      </c>
    </row>
    <row r="510" spans="1:14">
      <c r="A510" t="s">
        <v>1432</v>
      </c>
      <c r="B510" t="s">
        <v>3453</v>
      </c>
      <c r="C510">
        <v>2</v>
      </c>
      <c r="D510" s="18">
        <v>36538.56</v>
      </c>
      <c r="E510" s="18">
        <f>_xlfn.XLOOKUP(Order_Items_Raw!B2041,Products_Raw!A:A,Products_Raw!D:D)</f>
        <v>1397.32</v>
      </c>
      <c r="F510" s="18">
        <f t="shared" si="7"/>
        <v>33743.92</v>
      </c>
      <c r="G510" s="18" t="str">
        <f>PROPER(TRIM(CLEAN(_xlfn.XLOOKUP(Order_Items_Raw!A2041,Orders_Raw!A:A,Orders_Raw!E:E))))</f>
        <v>Mobile App</v>
      </c>
      <c r="H510" s="18" t="str">
        <f>_xlfn.XLOOKUP(B510,Products_Raw!A:A,Products_Raw!C:C)</f>
        <v>Office Supplies</v>
      </c>
      <c r="I510" t="str">
        <f>_xlfn.XLOOKUP(_xlfn.XLOOKUP(A510,Orders_Raw!A:A,Orders_Raw!B:B),Customers_Raw!A:A,Customers_Raw!E:E)</f>
        <v>Corporate</v>
      </c>
      <c r="J510" s="19">
        <f>_xlfn.XLOOKUP(Order_Items_Raw!A2041,Orders_Raw!A:A,Orders_Raw!C:C)</f>
        <v>45809</v>
      </c>
      <c r="K510" t="s">
        <v>3450</v>
      </c>
      <c r="L510" s="19" t="str">
        <f>_xlfn.XLOOKUP(A510,Orders_Raw!A:A,Orders_Raw!D:D)</f>
        <v>Delivered</v>
      </c>
      <c r="M510" s="19" t="str">
        <f>_xlfn.XLOOKUP(_xlfn.XLOOKUP(A510,Orders_Raw!A:A,Orders_Raw!B:B),Customers_Raw!A:A,Customers_Raw!E:E)</f>
        <v>Corporate</v>
      </c>
      <c r="N510">
        <f>IF(COUNTIF($A$2:A510,A510)=1,1,0)</f>
        <v>1</v>
      </c>
    </row>
    <row r="511" spans="1:14">
      <c r="A511" t="s">
        <v>1476</v>
      </c>
      <c r="B511" t="s">
        <v>3453</v>
      </c>
      <c r="C511">
        <v>3</v>
      </c>
      <c r="D511" s="18">
        <v>55411.17</v>
      </c>
      <c r="E511" s="18">
        <f>_xlfn.XLOOKUP(Order_Items_Raw!B2042,Products_Raw!A:A,Products_Raw!D:D)</f>
        <v>1397.32</v>
      </c>
      <c r="F511" s="18">
        <f t="shared" si="7"/>
        <v>51219.21</v>
      </c>
      <c r="G511" s="18" t="str">
        <f>PROPER(TRIM(CLEAN(_xlfn.XLOOKUP(Order_Items_Raw!A2042,Orders_Raw!A:A,Orders_Raw!E:E))))</f>
        <v>Mobile App</v>
      </c>
      <c r="H511" s="18" t="str">
        <f>_xlfn.XLOOKUP(B511,Products_Raw!A:A,Products_Raw!C:C)</f>
        <v>Office Supplies</v>
      </c>
      <c r="I511" t="str">
        <f>_xlfn.XLOOKUP(_xlfn.XLOOKUP(A511,Orders_Raw!A:A,Orders_Raw!B:B),Customers_Raw!A:A,Customers_Raw!E:E)</f>
        <v>Consumer</v>
      </c>
      <c r="J511" s="19">
        <f>_xlfn.XLOOKUP(Order_Items_Raw!A2042,Orders_Raw!A:A,Orders_Raw!C:C)</f>
        <v>45819</v>
      </c>
      <c r="K511" t="s">
        <v>3450</v>
      </c>
      <c r="L511" s="19" t="str">
        <f>_xlfn.XLOOKUP(A511,Orders_Raw!A:A,Orders_Raw!D:D)</f>
        <v>Shipped</v>
      </c>
      <c r="M511" s="19" t="str">
        <f>_xlfn.XLOOKUP(_xlfn.XLOOKUP(A511,Orders_Raw!A:A,Orders_Raw!B:B),Customers_Raw!A:A,Customers_Raw!E:E)</f>
        <v>Consumer</v>
      </c>
      <c r="N511">
        <f>IF(COUNTIF($A$2:A511,A511)=1,1,0)</f>
        <v>0</v>
      </c>
    </row>
    <row r="512" spans="1:14">
      <c r="A512" t="s">
        <v>1896</v>
      </c>
      <c r="B512" t="s">
        <v>3453</v>
      </c>
      <c r="C512">
        <v>1</v>
      </c>
      <c r="D512" s="18">
        <v>18833.26</v>
      </c>
      <c r="E512" s="18">
        <f>_xlfn.XLOOKUP(Order_Items_Raw!B2050,Products_Raw!A:A,Products_Raw!D:D)</f>
        <v>11668.5</v>
      </c>
      <c r="F512" s="18">
        <f t="shared" si="7"/>
        <v>7164.76</v>
      </c>
      <c r="G512" s="18" t="str">
        <f>PROPER(TRIM(CLEAN(_xlfn.XLOOKUP(Order_Items_Raw!A2050,Orders_Raw!A:A,Orders_Raw!E:E))))</f>
        <v>Mobile App</v>
      </c>
      <c r="H512" s="18" t="str">
        <f>_xlfn.XLOOKUP(B512,Products_Raw!A:A,Products_Raw!C:C)</f>
        <v>Office Supplies</v>
      </c>
      <c r="I512" t="str">
        <f>_xlfn.XLOOKUP(_xlfn.XLOOKUP(A512,Orders_Raw!A:A,Orders_Raw!B:B),Customers_Raw!A:A,Customers_Raw!E:E)</f>
        <v>Consumer</v>
      </c>
      <c r="J512" s="19">
        <f>_xlfn.XLOOKUP(Order_Items_Raw!A2050,Orders_Raw!A:A,Orders_Raw!C:C)</f>
        <v>45836</v>
      </c>
      <c r="K512" t="s">
        <v>3450</v>
      </c>
      <c r="L512" s="19" t="str">
        <f>_xlfn.XLOOKUP(A512,Orders_Raw!A:A,Orders_Raw!D:D)</f>
        <v>Delivered</v>
      </c>
      <c r="M512" s="19" t="str">
        <f>_xlfn.XLOOKUP(_xlfn.XLOOKUP(A512,Orders_Raw!A:A,Orders_Raw!B:B),Customers_Raw!A:A,Customers_Raw!E:E)</f>
        <v>Consumer</v>
      </c>
      <c r="N512">
        <f>IF(COUNTIF($A$2:A512,A512)=1,1,0)</f>
        <v>1</v>
      </c>
    </row>
    <row r="513" spans="1:14">
      <c r="A513" t="s">
        <v>2050</v>
      </c>
      <c r="B513" t="s">
        <v>3453</v>
      </c>
      <c r="C513">
        <v>4</v>
      </c>
      <c r="D513" s="18">
        <v>55943.23</v>
      </c>
      <c r="E513" s="18">
        <f>_xlfn.XLOOKUP(Order_Items_Raw!B2053,Products_Raw!A:A,Products_Raw!D:D)</f>
        <v>11668.5</v>
      </c>
      <c r="F513" s="18">
        <f t="shared" si="7"/>
        <v>9269.23</v>
      </c>
      <c r="G513" s="18" t="str">
        <f>PROPER(TRIM(CLEAN(_xlfn.XLOOKUP(Order_Items_Raw!A2053,Orders_Raw!A:A,Orders_Raw!E:E))))</f>
        <v>Mobile App</v>
      </c>
      <c r="H513" s="18" t="str">
        <f>_xlfn.XLOOKUP(B513,Products_Raw!A:A,Products_Raw!C:C)</f>
        <v>Office Supplies</v>
      </c>
      <c r="I513" t="str">
        <f>_xlfn.XLOOKUP(_xlfn.XLOOKUP(A513,Orders_Raw!A:A,Orders_Raw!B:B),Customers_Raw!A:A,Customers_Raw!E:E)</f>
        <v>Consumer</v>
      </c>
      <c r="J513" s="19">
        <f>_xlfn.XLOOKUP(Order_Items_Raw!A2053,Orders_Raw!A:A,Orders_Raw!C:C)</f>
        <v>45823</v>
      </c>
      <c r="K513" t="s">
        <v>3450</v>
      </c>
      <c r="L513" s="19" t="str">
        <f>_xlfn.XLOOKUP(A513,Orders_Raw!A:A,Orders_Raw!D:D)</f>
        <v>Shipped</v>
      </c>
      <c r="M513" s="19" t="str">
        <f>_xlfn.XLOOKUP(_xlfn.XLOOKUP(A513,Orders_Raw!A:A,Orders_Raw!B:B),Customers_Raw!A:A,Customers_Raw!E:E)</f>
        <v>Consumer</v>
      </c>
      <c r="N513">
        <f>IF(COUNTIF($A$2:A513,A513)=1,1,0)</f>
        <v>1</v>
      </c>
    </row>
    <row r="514" spans="1:14">
      <c r="A514" t="s">
        <v>2394</v>
      </c>
      <c r="B514" t="s">
        <v>3453</v>
      </c>
      <c r="C514">
        <v>1</v>
      </c>
      <c r="D514" s="18">
        <v>19133.83</v>
      </c>
      <c r="E514" s="18">
        <f>_xlfn.XLOOKUP(Order_Items_Raw!B2064,Products_Raw!A:A,Products_Raw!D:D)</f>
        <v>11732.81</v>
      </c>
      <c r="F514" s="18">
        <f t="shared" ref="F514:F577" si="8">D514-(C514*E514)</f>
        <v>7401.02</v>
      </c>
      <c r="G514" s="18" t="str">
        <f>PROPER(TRIM(CLEAN(_xlfn.XLOOKUP(Order_Items_Raw!A2064,Orders_Raw!A:A,Orders_Raw!E:E))))</f>
        <v>Marketplace</v>
      </c>
      <c r="H514" s="18" t="str">
        <f>_xlfn.XLOOKUP(B514,Products_Raw!A:A,Products_Raw!C:C)</f>
        <v>Office Supplies</v>
      </c>
      <c r="I514" t="str">
        <f>_xlfn.XLOOKUP(_xlfn.XLOOKUP(A514,Orders_Raw!A:A,Orders_Raw!B:B),Customers_Raw!A:A,Customers_Raw!E:E)</f>
        <v>Consumer</v>
      </c>
      <c r="J514" s="19">
        <f>_xlfn.XLOOKUP(Order_Items_Raw!A2064,Orders_Raw!A:A,Orders_Raw!C:C)</f>
        <v>45821</v>
      </c>
      <c r="K514" t="s">
        <v>3450</v>
      </c>
      <c r="L514" s="19" t="str">
        <f>_xlfn.XLOOKUP(A514,Orders_Raw!A:A,Orders_Raw!D:D)</f>
        <v>Delivered</v>
      </c>
      <c r="M514" s="19" t="str">
        <f>_xlfn.XLOOKUP(_xlfn.XLOOKUP(A514,Orders_Raw!A:A,Orders_Raw!B:B),Customers_Raw!A:A,Customers_Raw!E:E)</f>
        <v>Consumer</v>
      </c>
      <c r="N514">
        <f>IF(COUNTIF($A$2:A514,A514)=1,1,0)</f>
        <v>0</v>
      </c>
    </row>
    <row r="515" spans="1:14">
      <c r="A515" t="s">
        <v>2405</v>
      </c>
      <c r="B515" t="s">
        <v>3453</v>
      </c>
      <c r="C515">
        <v>3</v>
      </c>
      <c r="D515" s="18">
        <v>46912.13</v>
      </c>
      <c r="E515" s="18">
        <f>_xlfn.XLOOKUP(Order_Items_Raw!B2066,Products_Raw!A:A,Products_Raw!D:D)</f>
        <v>11732.81</v>
      </c>
      <c r="F515" s="18">
        <f t="shared" si="8"/>
        <v>11713.7</v>
      </c>
      <c r="G515" s="18" t="str">
        <f>PROPER(TRIM(CLEAN(_xlfn.XLOOKUP(Order_Items_Raw!A2066,Orders_Raw!A:A,Orders_Raw!E:E))))</f>
        <v>Website</v>
      </c>
      <c r="H515" s="18" t="str">
        <f>_xlfn.XLOOKUP(B515,Products_Raw!A:A,Products_Raw!C:C)</f>
        <v>Office Supplies</v>
      </c>
      <c r="I515" t="str">
        <f>_xlfn.XLOOKUP(_xlfn.XLOOKUP(A515,Orders_Raw!A:A,Orders_Raw!B:B),Customers_Raw!A:A,Customers_Raw!E:E)</f>
        <v>Consumer</v>
      </c>
      <c r="J515" s="19">
        <f>_xlfn.XLOOKUP(Order_Items_Raw!A2066,Orders_Raw!A:A,Orders_Raw!C:C)</f>
        <v>45820</v>
      </c>
      <c r="K515" t="s">
        <v>3450</v>
      </c>
      <c r="L515" s="19" t="str">
        <f>_xlfn.XLOOKUP(A515,Orders_Raw!A:A,Orders_Raw!D:D)</f>
        <v>Shipped</v>
      </c>
      <c r="M515" s="19" t="str">
        <f>_xlfn.XLOOKUP(_xlfn.XLOOKUP(A515,Orders_Raw!A:A,Orders_Raw!B:B),Customers_Raw!A:A,Customers_Raw!E:E)</f>
        <v>Consumer</v>
      </c>
      <c r="N515">
        <f>IF(COUNTIF($A$2:A515,A515)=1,1,0)</f>
        <v>1</v>
      </c>
    </row>
    <row r="516" spans="1:14">
      <c r="A516" t="s">
        <v>3371</v>
      </c>
      <c r="B516" t="s">
        <v>3453</v>
      </c>
      <c r="C516">
        <v>1</v>
      </c>
      <c r="D516" s="18">
        <v>18204.06</v>
      </c>
      <c r="E516" s="18">
        <f>_xlfn.XLOOKUP(Order_Items_Raw!B2086,Products_Raw!A:A,Products_Raw!D:D)</f>
        <v>3861.49</v>
      </c>
      <c r="F516" s="18">
        <f t="shared" si="8"/>
        <v>14342.57</v>
      </c>
      <c r="G516" s="18" t="str">
        <f>PROPER(TRIM(CLEAN(_xlfn.XLOOKUP(Order_Items_Raw!A2086,Orders_Raw!A:A,Orders_Raw!E:E))))</f>
        <v>Mobile App</v>
      </c>
      <c r="H516" s="18" t="str">
        <f>_xlfn.XLOOKUP(B516,Products_Raw!A:A,Products_Raw!C:C)</f>
        <v>Office Supplies</v>
      </c>
      <c r="I516" t="str">
        <f>_xlfn.XLOOKUP(_xlfn.XLOOKUP(A516,Orders_Raw!A:A,Orders_Raw!B:B),Customers_Raw!A:A,Customers_Raw!E:E)</f>
        <v>Small Business</v>
      </c>
      <c r="J516" s="19">
        <f>_xlfn.XLOOKUP(Order_Items_Raw!A2086,Orders_Raw!A:A,Orders_Raw!C:C)</f>
        <v>45823</v>
      </c>
      <c r="K516" t="s">
        <v>3450</v>
      </c>
      <c r="L516" s="19" t="str">
        <f>_xlfn.XLOOKUP(A516,Orders_Raw!A:A,Orders_Raw!D:D)</f>
        <v>Delivered</v>
      </c>
      <c r="M516" s="19" t="str">
        <f>_xlfn.XLOOKUP(_xlfn.XLOOKUP(A516,Orders_Raw!A:A,Orders_Raw!B:B),Customers_Raw!A:A,Customers_Raw!E:E)</f>
        <v>Small Business</v>
      </c>
      <c r="N516">
        <f>IF(COUNTIF($A$2:A516,A516)=1,1,0)</f>
        <v>1</v>
      </c>
    </row>
    <row r="517" spans="1:14">
      <c r="A517" t="s">
        <v>962</v>
      </c>
      <c r="B517" t="s">
        <v>3454</v>
      </c>
      <c r="C517">
        <v>4</v>
      </c>
      <c r="D517" s="18">
        <v>39125.9</v>
      </c>
      <c r="E517" s="18">
        <f>_xlfn.XLOOKUP(Order_Items_Raw!B2090,Products_Raw!A:A,Products_Raw!D:D)</f>
        <v>1892.68</v>
      </c>
      <c r="F517" s="18">
        <f t="shared" si="8"/>
        <v>31555.18</v>
      </c>
      <c r="G517" s="18" t="str">
        <f>PROPER(TRIM(CLEAN(_xlfn.XLOOKUP(Order_Items_Raw!A2090,Orders_Raw!A:A,Orders_Raw!E:E))))</f>
        <v>Marketplace</v>
      </c>
      <c r="H517" s="18" t="str">
        <f>_xlfn.XLOOKUP(B517,Products_Raw!A:A,Products_Raw!C:C)</f>
        <v>Sports</v>
      </c>
      <c r="I517" t="str">
        <f>_xlfn.XLOOKUP(_xlfn.XLOOKUP(A517,Orders_Raw!A:A,Orders_Raw!B:B),Customers_Raw!A:A,Customers_Raw!E:E)</f>
        <v>Consumer</v>
      </c>
      <c r="J517" s="19">
        <f>_xlfn.XLOOKUP(Order_Items_Raw!A2090,Orders_Raw!A:A,Orders_Raw!C:C)</f>
        <v>45824</v>
      </c>
      <c r="K517" t="s">
        <v>3450</v>
      </c>
      <c r="L517" s="19" t="str">
        <f>_xlfn.XLOOKUP(A517,Orders_Raw!A:A,Orders_Raw!D:D)</f>
        <v>Delivered</v>
      </c>
      <c r="M517" s="19" t="str">
        <f>_xlfn.XLOOKUP(_xlfn.XLOOKUP(A517,Orders_Raw!A:A,Orders_Raw!B:B),Customers_Raw!A:A,Customers_Raw!E:E)</f>
        <v>Consumer</v>
      </c>
      <c r="N517">
        <f>IF(COUNTIF($A$2:A517,A517)=1,1,0)</f>
        <v>1</v>
      </c>
    </row>
    <row r="518" spans="1:14">
      <c r="A518" t="s">
        <v>1612</v>
      </c>
      <c r="B518" t="s">
        <v>3454</v>
      </c>
      <c r="C518">
        <v>3</v>
      </c>
      <c r="D518" s="18">
        <v>31641.32</v>
      </c>
      <c r="E518" s="18">
        <f>_xlfn.XLOOKUP(Order_Items_Raw!B2106,Products_Raw!A:A,Products_Raw!D:D)</f>
        <v>4539.2</v>
      </c>
      <c r="F518" s="18">
        <f t="shared" si="8"/>
        <v>18023.72</v>
      </c>
      <c r="G518" s="18" t="str">
        <f>PROPER(TRIM(CLEAN(_xlfn.XLOOKUP(Order_Items_Raw!A2106,Orders_Raw!A:A,Orders_Raw!E:E))))</f>
        <v>Marketplace</v>
      </c>
      <c r="H518" s="18" t="str">
        <f>_xlfn.XLOOKUP(B518,Products_Raw!A:A,Products_Raw!C:C)</f>
        <v>Sports</v>
      </c>
      <c r="I518" t="str">
        <f>_xlfn.XLOOKUP(_xlfn.XLOOKUP(A518,Orders_Raw!A:A,Orders_Raw!B:B),Customers_Raw!A:A,Customers_Raw!E:E)</f>
        <v>Small Business</v>
      </c>
      <c r="J518" s="19">
        <f>_xlfn.XLOOKUP(Order_Items_Raw!A2106,Orders_Raw!A:A,Orders_Raw!C:C)</f>
        <v>45829</v>
      </c>
      <c r="K518" t="s">
        <v>3450</v>
      </c>
      <c r="L518" s="19" t="str">
        <f>_xlfn.XLOOKUP(A518,Orders_Raw!A:A,Orders_Raw!D:D)</f>
        <v>Delivered</v>
      </c>
      <c r="M518" s="19" t="str">
        <f>_xlfn.XLOOKUP(_xlfn.XLOOKUP(A518,Orders_Raw!A:A,Orders_Raw!B:B),Customers_Raw!A:A,Customers_Raw!E:E)</f>
        <v>Small Business</v>
      </c>
      <c r="N518">
        <f>IF(COUNTIF($A$2:A518,A518)=1,1,0)</f>
        <v>1</v>
      </c>
    </row>
    <row r="519" spans="1:14">
      <c r="A519" t="s">
        <v>1806</v>
      </c>
      <c r="B519" t="s">
        <v>3454</v>
      </c>
      <c r="C519">
        <v>2</v>
      </c>
      <c r="D519" s="18">
        <v>17769.18</v>
      </c>
      <c r="E519" s="18">
        <f>_xlfn.XLOOKUP(Order_Items_Raw!B2108,Products_Raw!A:A,Products_Raw!D:D)</f>
        <v>4591.42</v>
      </c>
      <c r="F519" s="18">
        <f t="shared" si="8"/>
        <v>8586.34</v>
      </c>
      <c r="G519" s="18" t="str">
        <f>PROPER(TRIM(CLEAN(_xlfn.XLOOKUP(Order_Items_Raw!A2108,Orders_Raw!A:A,Orders_Raw!E:E))))</f>
        <v>Mobile App</v>
      </c>
      <c r="H519" s="18" t="str">
        <f>_xlfn.XLOOKUP(B519,Products_Raw!A:A,Products_Raw!C:C)</f>
        <v>Sports</v>
      </c>
      <c r="I519" t="str">
        <f>_xlfn.XLOOKUP(_xlfn.XLOOKUP(A519,Orders_Raw!A:A,Orders_Raw!B:B),Customers_Raw!A:A,Customers_Raw!E:E)</f>
        <v>Consumer</v>
      </c>
      <c r="J519" s="19">
        <f>_xlfn.XLOOKUP(Order_Items_Raw!A2108,Orders_Raw!A:A,Orders_Raw!C:C)</f>
        <v>45826</v>
      </c>
      <c r="K519" t="s">
        <v>3450</v>
      </c>
      <c r="L519" s="19" t="str">
        <f>_xlfn.XLOOKUP(A519,Orders_Raw!A:A,Orders_Raw!D:D)</f>
        <v>Delivered</v>
      </c>
      <c r="M519" s="19" t="str">
        <f>_xlfn.XLOOKUP(_xlfn.XLOOKUP(A519,Orders_Raw!A:A,Orders_Raw!B:B),Customers_Raw!A:A,Customers_Raw!E:E)</f>
        <v>Consumer</v>
      </c>
      <c r="N519">
        <f>IF(COUNTIF($A$2:A519,A519)=1,1,0)</f>
        <v>1</v>
      </c>
    </row>
    <row r="520" spans="1:14">
      <c r="A520" t="s">
        <v>2034</v>
      </c>
      <c r="B520" t="s">
        <v>3454</v>
      </c>
      <c r="C520">
        <v>4</v>
      </c>
      <c r="D520" s="18">
        <v>30564.83</v>
      </c>
      <c r="E520" s="18">
        <f>_xlfn.XLOOKUP(Order_Items_Raw!B2115,Products_Raw!A:A,Products_Raw!D:D)</f>
        <v>5412.91</v>
      </c>
      <c r="F520" s="18">
        <f t="shared" si="8"/>
        <v>8913.19</v>
      </c>
      <c r="G520" s="18" t="str">
        <f>PROPER(TRIM(CLEAN(_xlfn.XLOOKUP(Order_Items_Raw!A2115,Orders_Raw!A:A,Orders_Raw!E:E))))</f>
        <v>Mobile App</v>
      </c>
      <c r="H520" s="18" t="str">
        <f>_xlfn.XLOOKUP(B520,Products_Raw!A:A,Products_Raw!C:C)</f>
        <v>Sports</v>
      </c>
      <c r="I520" t="str">
        <f>_xlfn.XLOOKUP(_xlfn.XLOOKUP(A520,Orders_Raw!A:A,Orders_Raw!B:B),Customers_Raw!A:A,Customers_Raw!E:E)</f>
        <v>Corporate</v>
      </c>
      <c r="J520" s="19">
        <f>_xlfn.XLOOKUP(Order_Items_Raw!A2115,Orders_Raw!A:A,Orders_Raw!C:C)</f>
        <v>45809</v>
      </c>
      <c r="K520" t="s">
        <v>3450</v>
      </c>
      <c r="L520" s="19" t="str">
        <f>_xlfn.XLOOKUP(A520,Orders_Raw!A:A,Orders_Raw!D:D)</f>
        <v>Delivered</v>
      </c>
      <c r="M520" s="19" t="str">
        <f>_xlfn.XLOOKUP(_xlfn.XLOOKUP(A520,Orders_Raw!A:A,Orders_Raw!B:B),Customers_Raw!A:A,Customers_Raw!E:E)</f>
        <v>Corporate</v>
      </c>
      <c r="N520">
        <f>IF(COUNTIF($A$2:A520,A520)=1,1,0)</f>
        <v>1</v>
      </c>
    </row>
    <row r="521" spans="1:14">
      <c r="A521" t="s">
        <v>2948</v>
      </c>
      <c r="B521" t="s">
        <v>3454</v>
      </c>
      <c r="C521">
        <v>3</v>
      </c>
      <c r="D521" s="18">
        <v>30039.8</v>
      </c>
      <c r="E521" s="18">
        <f>_xlfn.XLOOKUP(Order_Items_Raw!B2131,Products_Raw!A:A,Products_Raw!D:D)</f>
        <v>1195.19</v>
      </c>
      <c r="F521" s="18">
        <f t="shared" si="8"/>
        <v>26454.23</v>
      </c>
      <c r="G521" s="18" t="str">
        <f>PROPER(TRIM(CLEAN(_xlfn.XLOOKUP(Order_Items_Raw!A2131,Orders_Raw!A:A,Orders_Raw!E:E))))</f>
        <v>Website</v>
      </c>
      <c r="H521" s="18" t="str">
        <f>_xlfn.XLOOKUP(B521,Products_Raw!A:A,Products_Raw!C:C)</f>
        <v>Sports</v>
      </c>
      <c r="I521" t="str">
        <f>_xlfn.XLOOKUP(_xlfn.XLOOKUP(A521,Orders_Raw!A:A,Orders_Raw!B:B),Customers_Raw!A:A,Customers_Raw!E:E)</f>
        <v>Consumer</v>
      </c>
      <c r="J521" s="19">
        <f>_xlfn.XLOOKUP(Order_Items_Raw!A2131,Orders_Raw!A:A,Orders_Raw!C:C)</f>
        <v>45834</v>
      </c>
      <c r="K521" t="s">
        <v>3450</v>
      </c>
      <c r="L521" s="19" t="str">
        <f>_xlfn.XLOOKUP(A521,Orders_Raw!A:A,Orders_Raw!D:D)</f>
        <v>Delivered</v>
      </c>
      <c r="M521" s="19" t="str">
        <f>_xlfn.XLOOKUP(_xlfn.XLOOKUP(A521,Orders_Raw!A:A,Orders_Raw!B:B),Customers_Raw!A:A,Customers_Raw!E:E)</f>
        <v>Consumer</v>
      </c>
      <c r="N521">
        <f>IF(COUNTIF($A$2:A521,A521)=1,1,0)</f>
        <v>1</v>
      </c>
    </row>
    <row r="522" spans="1:14">
      <c r="A522" t="s">
        <v>1218</v>
      </c>
      <c r="B522" t="s">
        <v>3455</v>
      </c>
      <c r="C522">
        <v>1</v>
      </c>
      <c r="D522" s="18">
        <v>2183.78</v>
      </c>
      <c r="E522" s="18">
        <f>_xlfn.XLOOKUP(Order_Items_Raw!B2145,Products_Raw!A:A,Products_Raw!D:D)</f>
        <v>516.61</v>
      </c>
      <c r="F522" s="18">
        <f t="shared" si="8"/>
        <v>1667.17</v>
      </c>
      <c r="G522" s="18" t="str">
        <f>PROPER(TRIM(CLEAN(_xlfn.XLOOKUP(Order_Items_Raw!A2145,Orders_Raw!A:A,Orders_Raw!E:E))))</f>
        <v>Marketplace</v>
      </c>
      <c r="H522" s="18" t="str">
        <f>_xlfn.XLOOKUP(B522,Products_Raw!A:A,Products_Raw!C:C)</f>
        <v>Home &amp; Kitchen</v>
      </c>
      <c r="I522" t="str">
        <f>_xlfn.XLOOKUP(_xlfn.XLOOKUP(A522,Orders_Raw!A:A,Orders_Raw!B:B),Customers_Raw!A:A,Customers_Raw!E:E)</f>
        <v>Consumer</v>
      </c>
      <c r="J522" s="19">
        <f>_xlfn.XLOOKUP(Order_Items_Raw!A2145,Orders_Raw!A:A,Orders_Raw!C:C)</f>
        <v>45818</v>
      </c>
      <c r="K522" t="s">
        <v>3450</v>
      </c>
      <c r="L522" s="19" t="str">
        <f>_xlfn.XLOOKUP(A522,Orders_Raw!A:A,Orders_Raw!D:D)</f>
        <v>Delivered</v>
      </c>
      <c r="M522" s="19" t="str">
        <f>_xlfn.XLOOKUP(_xlfn.XLOOKUP(A522,Orders_Raw!A:A,Orders_Raw!B:B),Customers_Raw!A:A,Customers_Raw!E:E)</f>
        <v>Consumer</v>
      </c>
      <c r="N522">
        <f>IF(COUNTIF($A$2:A522,A522)=1,1,0)</f>
        <v>1</v>
      </c>
    </row>
    <row r="523" spans="1:14">
      <c r="A523" t="s">
        <v>1107</v>
      </c>
      <c r="B523" t="s">
        <v>3456</v>
      </c>
      <c r="C523">
        <v>3</v>
      </c>
      <c r="D523" s="18">
        <v>4594.14</v>
      </c>
      <c r="E523" s="18">
        <f>_xlfn.XLOOKUP(Order_Items_Raw!B2170,Products_Raw!A:A,Products_Raw!D:D)</f>
        <v>10086.81</v>
      </c>
      <c r="F523" s="18">
        <f t="shared" si="8"/>
        <v>-25666.29</v>
      </c>
      <c r="G523" s="18" t="str">
        <f>PROPER(TRIM(CLEAN(_xlfn.XLOOKUP(Order_Items_Raw!A2170,Orders_Raw!A:A,Orders_Raw!E:E))))</f>
        <v>Marketplace</v>
      </c>
      <c r="H523" s="18" t="str">
        <f>_xlfn.XLOOKUP(B523,Products_Raw!A:A,Products_Raw!C:C)</f>
        <v>Fashion</v>
      </c>
      <c r="I523" t="str">
        <f>_xlfn.XLOOKUP(_xlfn.XLOOKUP(A523,Orders_Raw!A:A,Orders_Raw!B:B),Customers_Raw!A:A,Customers_Raw!E:E)</f>
        <v>Consumer</v>
      </c>
      <c r="J523" s="19">
        <f>_xlfn.XLOOKUP(Order_Items_Raw!A2170,Orders_Raw!A:A,Orders_Raw!C:C)</f>
        <v>45829</v>
      </c>
      <c r="K523" t="s">
        <v>3450</v>
      </c>
      <c r="L523" s="19" t="str">
        <f>_xlfn.XLOOKUP(A523,Orders_Raw!A:A,Orders_Raw!D:D)</f>
        <v>Delivered</v>
      </c>
      <c r="M523" s="19" t="str">
        <f>_xlfn.XLOOKUP(_xlfn.XLOOKUP(A523,Orders_Raw!A:A,Orders_Raw!B:B),Customers_Raw!A:A,Customers_Raw!E:E)</f>
        <v>Consumer</v>
      </c>
      <c r="N523">
        <f>IF(COUNTIF($A$2:A523,A523)=1,1,0)</f>
        <v>1</v>
      </c>
    </row>
    <row r="524" spans="1:14">
      <c r="A524" t="s">
        <v>2163</v>
      </c>
      <c r="B524" t="s">
        <v>3456</v>
      </c>
      <c r="C524">
        <v>4</v>
      </c>
      <c r="D524" s="18">
        <v>7715.6</v>
      </c>
      <c r="E524" s="18">
        <f>_xlfn.XLOOKUP(Order_Items_Raw!B2184,Products_Raw!A:A,Products_Raw!D:D)</f>
        <v>8551.81</v>
      </c>
      <c r="F524" s="18">
        <f t="shared" si="8"/>
        <v>-26491.64</v>
      </c>
      <c r="G524" s="18" t="str">
        <f>PROPER(TRIM(CLEAN(_xlfn.XLOOKUP(Order_Items_Raw!A2184,Orders_Raw!A:A,Orders_Raw!E:E))))</f>
        <v>Marketplace</v>
      </c>
      <c r="H524" s="18" t="str">
        <f>_xlfn.XLOOKUP(B524,Products_Raw!A:A,Products_Raw!C:C)</f>
        <v>Fashion</v>
      </c>
      <c r="I524" t="str">
        <f>_xlfn.XLOOKUP(_xlfn.XLOOKUP(A524,Orders_Raw!A:A,Orders_Raw!B:B),Customers_Raw!A:A,Customers_Raw!E:E)</f>
        <v>Small Business</v>
      </c>
      <c r="J524" s="19">
        <f>_xlfn.XLOOKUP(Order_Items_Raw!A2184,Orders_Raw!A:A,Orders_Raw!C:C)</f>
        <v>45828</v>
      </c>
      <c r="K524" t="s">
        <v>3450</v>
      </c>
      <c r="L524" s="19" t="str">
        <f>_xlfn.XLOOKUP(A524,Orders_Raw!A:A,Orders_Raw!D:D)</f>
        <v>Delivered</v>
      </c>
      <c r="M524" s="19" t="str">
        <f>_xlfn.XLOOKUP(_xlfn.XLOOKUP(A524,Orders_Raw!A:A,Orders_Raw!B:B),Customers_Raw!A:A,Customers_Raw!E:E)</f>
        <v>Small Business</v>
      </c>
      <c r="N524">
        <f>IF(COUNTIF($A$2:A524,A524)=1,1,0)</f>
        <v>1</v>
      </c>
    </row>
    <row r="525" spans="1:14">
      <c r="A525" t="s">
        <v>2513</v>
      </c>
      <c r="B525" t="s">
        <v>3456</v>
      </c>
      <c r="C525">
        <v>1</v>
      </c>
      <c r="D525" s="18">
        <v>1663.91</v>
      </c>
      <c r="E525" s="18">
        <f>_xlfn.XLOOKUP(Order_Items_Raw!B2194,Products_Raw!A:A,Products_Raw!D:D)</f>
        <v>8177.04</v>
      </c>
      <c r="F525" s="18">
        <f t="shared" si="8"/>
        <v>-6513.13</v>
      </c>
      <c r="G525" s="18" t="str">
        <f>PROPER(TRIM(CLEAN(_xlfn.XLOOKUP(Order_Items_Raw!A2194,Orders_Raw!A:A,Orders_Raw!E:E))))</f>
        <v>Website</v>
      </c>
      <c r="H525" s="18" t="str">
        <f>_xlfn.XLOOKUP(B525,Products_Raw!A:A,Products_Raw!C:C)</f>
        <v>Fashion</v>
      </c>
      <c r="I525" t="str">
        <f>_xlfn.XLOOKUP(_xlfn.XLOOKUP(A525,Orders_Raw!A:A,Orders_Raw!B:B),Customers_Raw!A:A,Customers_Raw!E:E)</f>
        <v>Corporate</v>
      </c>
      <c r="J525" s="19">
        <f>_xlfn.XLOOKUP(Order_Items_Raw!A2194,Orders_Raw!A:A,Orders_Raw!C:C)</f>
        <v>45811</v>
      </c>
      <c r="K525" t="s">
        <v>3450</v>
      </c>
      <c r="L525" s="19" t="str">
        <f>_xlfn.XLOOKUP(A525,Orders_Raw!A:A,Orders_Raw!D:D)</f>
        <v>Delivered</v>
      </c>
      <c r="M525" s="19" t="str">
        <f>_xlfn.XLOOKUP(_xlfn.XLOOKUP(A525,Orders_Raw!A:A,Orders_Raw!B:B),Customers_Raw!A:A,Customers_Raw!E:E)</f>
        <v>Corporate</v>
      </c>
      <c r="N525">
        <f>IF(COUNTIF($A$2:A525,A525)=1,1,0)</f>
        <v>0</v>
      </c>
    </row>
    <row r="526" spans="1:14">
      <c r="A526" t="s">
        <v>1924</v>
      </c>
      <c r="B526" t="s">
        <v>3457</v>
      </c>
      <c r="C526">
        <v>4</v>
      </c>
      <c r="D526" s="18">
        <v>15969.46</v>
      </c>
      <c r="E526" s="18">
        <f>_xlfn.XLOOKUP(Order_Items_Raw!B2222,Products_Raw!A:A,Products_Raw!D:D)</f>
        <v>1069.73</v>
      </c>
      <c r="F526" s="18">
        <f t="shared" si="8"/>
        <v>11690.54</v>
      </c>
      <c r="G526" s="18" t="str">
        <f>PROPER(TRIM(CLEAN(_xlfn.XLOOKUP(Order_Items_Raw!A2222,Orders_Raw!A:A,Orders_Raw!E:E))))</f>
        <v>Marketplace</v>
      </c>
      <c r="H526" s="18" t="str">
        <f>_xlfn.XLOOKUP(B526,Products_Raw!A:A,Products_Raw!C:C)</f>
        <v>Home &amp; Kitchen</v>
      </c>
      <c r="I526" t="str">
        <f>_xlfn.XLOOKUP(_xlfn.XLOOKUP(A526,Orders_Raw!A:A,Orders_Raw!B:B),Customers_Raw!A:A,Customers_Raw!E:E)</f>
        <v>Consumer</v>
      </c>
      <c r="J526" s="19">
        <f>_xlfn.XLOOKUP(Order_Items_Raw!A2222,Orders_Raw!A:A,Orders_Raw!C:C)</f>
        <v>45747</v>
      </c>
      <c r="K526" t="s">
        <v>3458</v>
      </c>
      <c r="L526" s="19" t="str">
        <f>_xlfn.XLOOKUP(A526,Orders_Raw!A:A,Orders_Raw!D:D)</f>
        <v>Delivered</v>
      </c>
      <c r="M526" s="19" t="str">
        <f>_xlfn.XLOOKUP(_xlfn.XLOOKUP(A526,Orders_Raw!A:A,Orders_Raw!B:B),Customers_Raw!A:A,Customers_Raw!E:E)</f>
        <v>Consumer</v>
      </c>
      <c r="N526">
        <f>IF(COUNTIF($A$2:A526,A526)=1,1,0)</f>
        <v>0</v>
      </c>
    </row>
    <row r="527" spans="1:14">
      <c r="A527" t="s">
        <v>2554</v>
      </c>
      <c r="B527" t="s">
        <v>3457</v>
      </c>
      <c r="C527">
        <v>4</v>
      </c>
      <c r="D527" s="18">
        <v>16621.72</v>
      </c>
      <c r="E527" s="18">
        <f>_xlfn.XLOOKUP(Order_Items_Raw!B2233,Products_Raw!A:A,Products_Raw!D:D)</f>
        <v>7144.88</v>
      </c>
      <c r="F527" s="18">
        <f t="shared" si="8"/>
        <v>-11957.8</v>
      </c>
      <c r="G527" s="18" t="str">
        <f>PROPER(TRIM(CLEAN(_xlfn.XLOOKUP(Order_Items_Raw!A2233,Orders_Raw!A:A,Orders_Raw!E:E))))</f>
        <v>Website</v>
      </c>
      <c r="H527" s="18" t="str">
        <f>_xlfn.XLOOKUP(B527,Products_Raw!A:A,Products_Raw!C:C)</f>
        <v>Home &amp; Kitchen</v>
      </c>
      <c r="I527" t="str">
        <f>_xlfn.XLOOKUP(_xlfn.XLOOKUP(A527,Orders_Raw!A:A,Orders_Raw!B:B),Customers_Raw!A:A,Customers_Raw!E:E)</f>
        <v>Corporate</v>
      </c>
      <c r="J527" s="19">
        <f>_xlfn.XLOOKUP(Order_Items_Raw!A2233,Orders_Raw!A:A,Orders_Raw!C:C)</f>
        <v>45728</v>
      </c>
      <c r="K527" t="s">
        <v>3458</v>
      </c>
      <c r="L527" s="19" t="str">
        <f>_xlfn.XLOOKUP(A527,Orders_Raw!A:A,Orders_Raw!D:D)</f>
        <v>Delivered</v>
      </c>
      <c r="M527" s="19" t="str">
        <f>_xlfn.XLOOKUP(_xlfn.XLOOKUP(A527,Orders_Raw!A:A,Orders_Raw!B:B),Customers_Raw!A:A,Customers_Raw!E:E)</f>
        <v>Corporate</v>
      </c>
      <c r="N527">
        <f>IF(COUNTIF($A$2:A527,A527)=1,1,0)</f>
        <v>1</v>
      </c>
    </row>
    <row r="528" spans="1:14">
      <c r="A528" t="s">
        <v>3082</v>
      </c>
      <c r="B528" t="s">
        <v>3457</v>
      </c>
      <c r="C528">
        <v>3</v>
      </c>
      <c r="D528" s="18">
        <v>10347.34</v>
      </c>
      <c r="E528" s="18">
        <f>_xlfn.XLOOKUP(Order_Items_Raw!B2239,Products_Raw!A:A,Products_Raw!D:D)</f>
        <v>2831.41</v>
      </c>
      <c r="F528" s="18">
        <f t="shared" si="8"/>
        <v>1853.11</v>
      </c>
      <c r="G528" s="18" t="str">
        <f>PROPER(TRIM(CLEAN(_xlfn.XLOOKUP(Order_Items_Raw!A2239,Orders_Raw!A:A,Orders_Raw!E:E))))</f>
        <v>Website</v>
      </c>
      <c r="H528" s="18" t="str">
        <f>_xlfn.XLOOKUP(B528,Products_Raw!A:A,Products_Raw!C:C)</f>
        <v>Home &amp; Kitchen</v>
      </c>
      <c r="I528" t="str">
        <f>_xlfn.XLOOKUP(_xlfn.XLOOKUP(A528,Orders_Raw!A:A,Orders_Raw!B:B),Customers_Raw!A:A,Customers_Raw!E:E)</f>
        <v>Consumer</v>
      </c>
      <c r="J528" s="19">
        <f>_xlfn.XLOOKUP(Order_Items_Raw!A2239,Orders_Raw!A:A,Orders_Raw!C:C)</f>
        <v>45728</v>
      </c>
      <c r="K528" t="s">
        <v>3458</v>
      </c>
      <c r="L528" s="19" t="str">
        <f>_xlfn.XLOOKUP(A528,Orders_Raw!A:A,Orders_Raw!D:D)</f>
        <v>Cancelled</v>
      </c>
      <c r="M528" s="19" t="str">
        <f>_xlfn.XLOOKUP(_xlfn.XLOOKUP(A528,Orders_Raw!A:A,Orders_Raw!B:B),Customers_Raw!A:A,Customers_Raw!E:E)</f>
        <v>Consumer</v>
      </c>
      <c r="N528">
        <f>IF(COUNTIF($A$2:A528,A528)=1,1,0)</f>
        <v>1</v>
      </c>
    </row>
    <row r="529" spans="1:14">
      <c r="A529" t="s">
        <v>3221</v>
      </c>
      <c r="B529" t="s">
        <v>3457</v>
      </c>
      <c r="C529">
        <v>3</v>
      </c>
      <c r="D529" s="18">
        <v>11525.26</v>
      </c>
      <c r="E529" s="18">
        <f>_xlfn.XLOOKUP(Order_Items_Raw!B2244,Products_Raw!A:A,Products_Raw!D:D)</f>
        <v>5483.96</v>
      </c>
      <c r="F529" s="18">
        <f t="shared" si="8"/>
        <v>-4926.62</v>
      </c>
      <c r="G529" s="18" t="str">
        <f>PROPER(TRIM(CLEAN(_xlfn.XLOOKUP(Order_Items_Raw!A2244,Orders_Raw!A:A,Orders_Raw!E:E))))</f>
        <v>Website</v>
      </c>
      <c r="H529" s="18" t="str">
        <f>_xlfn.XLOOKUP(B529,Products_Raw!A:A,Products_Raw!C:C)</f>
        <v>Home &amp; Kitchen</v>
      </c>
      <c r="I529" t="str">
        <f>_xlfn.XLOOKUP(_xlfn.XLOOKUP(A529,Orders_Raw!A:A,Orders_Raw!B:B),Customers_Raw!A:A,Customers_Raw!E:E)</f>
        <v>Small Business</v>
      </c>
      <c r="J529" s="19">
        <f>_xlfn.XLOOKUP(Order_Items_Raw!A2244,Orders_Raw!A:A,Orders_Raw!C:C)</f>
        <v>45728</v>
      </c>
      <c r="K529" t="s">
        <v>3458</v>
      </c>
      <c r="L529" s="19" t="str">
        <f>_xlfn.XLOOKUP(A529,Orders_Raw!A:A,Orders_Raw!D:D)</f>
        <v>Delivered</v>
      </c>
      <c r="M529" s="19" t="str">
        <f>_xlfn.XLOOKUP(_xlfn.XLOOKUP(A529,Orders_Raw!A:A,Orders_Raw!B:B),Customers_Raw!A:A,Customers_Raw!E:E)</f>
        <v>Small Business</v>
      </c>
      <c r="N529">
        <f>IF(COUNTIF($A$2:A529,A529)=1,1,0)</f>
        <v>1</v>
      </c>
    </row>
    <row r="530" spans="1:14">
      <c r="A530" t="s">
        <v>3395</v>
      </c>
      <c r="B530" t="s">
        <v>3457</v>
      </c>
      <c r="C530">
        <v>2</v>
      </c>
      <c r="D530" s="18">
        <v>7789.97</v>
      </c>
      <c r="E530" s="18">
        <f>_xlfn.XLOOKUP(Order_Items_Raw!B2249,Products_Raw!A:A,Products_Raw!D:D)</f>
        <v>5483.96</v>
      </c>
      <c r="F530" s="18">
        <f t="shared" si="8"/>
        <v>-3177.95</v>
      </c>
      <c r="G530" s="18" t="str">
        <f>PROPER(TRIM(CLEAN(_xlfn.XLOOKUP(Order_Items_Raw!A2249,Orders_Raw!A:A,Orders_Raw!E:E))))</f>
        <v>Website</v>
      </c>
      <c r="H530" s="18" t="str">
        <f>_xlfn.XLOOKUP(B530,Products_Raw!A:A,Products_Raw!C:C)</f>
        <v>Home &amp; Kitchen</v>
      </c>
      <c r="I530" t="str">
        <f>_xlfn.XLOOKUP(_xlfn.XLOOKUP(A530,Orders_Raw!A:A,Orders_Raw!B:B),Customers_Raw!A:A,Customers_Raw!E:E)</f>
        <v>Corporate</v>
      </c>
      <c r="J530" s="19">
        <f>_xlfn.XLOOKUP(Order_Items_Raw!A2249,Orders_Raw!A:A,Orders_Raw!C:C)</f>
        <v>45741</v>
      </c>
      <c r="K530" t="s">
        <v>3458</v>
      </c>
      <c r="L530" s="19" t="str">
        <f>_xlfn.XLOOKUP(A530,Orders_Raw!A:A,Orders_Raw!D:D)</f>
        <v>Delivered</v>
      </c>
      <c r="M530" s="19" t="str">
        <f>_xlfn.XLOOKUP(_xlfn.XLOOKUP(A530,Orders_Raw!A:A,Orders_Raw!B:B),Customers_Raw!A:A,Customers_Raw!E:E)</f>
        <v>Corporate</v>
      </c>
      <c r="N530">
        <f>IF(COUNTIF($A$2:A530,A530)=1,1,0)</f>
        <v>1</v>
      </c>
    </row>
    <row r="531" spans="1:14">
      <c r="A531" t="s">
        <v>1094</v>
      </c>
      <c r="B531" t="s">
        <v>3459</v>
      </c>
      <c r="C531">
        <v>4</v>
      </c>
      <c r="D531" s="18">
        <v>69978.08</v>
      </c>
      <c r="E531" s="18">
        <f>_xlfn.XLOOKUP(Order_Items_Raw!B2255,Products_Raw!A:A,Products_Raw!D:D)</f>
        <v>7014.31</v>
      </c>
      <c r="F531" s="18">
        <f t="shared" si="8"/>
        <v>41920.84</v>
      </c>
      <c r="G531" s="18" t="str">
        <f>PROPER(TRIM(CLEAN(_xlfn.XLOOKUP(Order_Items_Raw!A2255,Orders_Raw!A:A,Orders_Raw!E:E))))</f>
        <v>Website</v>
      </c>
      <c r="H531" s="18" t="str">
        <f>_xlfn.XLOOKUP(B531,Products_Raw!A:A,Products_Raw!C:C)</f>
        <v>Office Supplies</v>
      </c>
      <c r="I531" t="str">
        <f>_xlfn.XLOOKUP(_xlfn.XLOOKUP(A531,Orders_Raw!A:A,Orders_Raw!B:B),Customers_Raw!A:A,Customers_Raw!E:E)</f>
        <v>Consumer</v>
      </c>
      <c r="J531" s="19">
        <f>_xlfn.XLOOKUP(Order_Items_Raw!A2255,Orders_Raw!A:A,Orders_Raw!C:C)</f>
        <v>45735</v>
      </c>
      <c r="K531" t="s">
        <v>3458</v>
      </c>
      <c r="L531" s="19" t="str">
        <f>_xlfn.XLOOKUP(A531,Orders_Raw!A:A,Orders_Raw!D:D)</f>
        <v>Delivered</v>
      </c>
      <c r="M531" s="19" t="str">
        <f>_xlfn.XLOOKUP(_xlfn.XLOOKUP(A531,Orders_Raw!A:A,Orders_Raw!B:B),Customers_Raw!A:A,Customers_Raw!E:E)</f>
        <v>Consumer</v>
      </c>
      <c r="N531">
        <f>IF(COUNTIF($A$2:A531,A531)=1,1,0)</f>
        <v>0</v>
      </c>
    </row>
    <row r="532" spans="1:14">
      <c r="A532" t="s">
        <v>1107</v>
      </c>
      <c r="B532" t="s">
        <v>3460</v>
      </c>
      <c r="C532">
        <v>3</v>
      </c>
      <c r="D532" s="18">
        <v>23172.03</v>
      </c>
      <c r="E532" s="18">
        <f>_xlfn.XLOOKUP(Order_Items_Raw!B2291,Products_Raw!A:A,Products_Raw!D:D)</f>
        <v>474.93</v>
      </c>
      <c r="F532" s="18">
        <f t="shared" si="8"/>
        <v>21747.24</v>
      </c>
      <c r="G532" s="18" t="str">
        <f>PROPER(TRIM(CLEAN(_xlfn.XLOOKUP(Order_Items_Raw!A2291,Orders_Raw!A:A,Orders_Raw!E:E))))</f>
        <v>Marketplace</v>
      </c>
      <c r="H532" s="18" t="str">
        <f>_xlfn.XLOOKUP(B532,Products_Raw!A:A,Products_Raw!C:C)</f>
        <v>Fashion</v>
      </c>
      <c r="I532" t="str">
        <f>_xlfn.XLOOKUP(_xlfn.XLOOKUP(A532,Orders_Raw!A:A,Orders_Raw!B:B),Customers_Raw!A:A,Customers_Raw!E:E)</f>
        <v>Consumer</v>
      </c>
      <c r="J532" s="19">
        <f>_xlfn.XLOOKUP(Order_Items_Raw!A2291,Orders_Raw!A:A,Orders_Raw!C:C)</f>
        <v>45725</v>
      </c>
      <c r="K532" t="s">
        <v>3458</v>
      </c>
      <c r="L532" s="19" t="str">
        <f>_xlfn.XLOOKUP(A532,Orders_Raw!A:A,Orders_Raw!D:D)</f>
        <v>Delivered</v>
      </c>
      <c r="M532" s="19" t="str">
        <f>_xlfn.XLOOKUP(_xlfn.XLOOKUP(A532,Orders_Raw!A:A,Orders_Raw!B:B),Customers_Raw!A:A,Customers_Raw!E:E)</f>
        <v>Consumer</v>
      </c>
      <c r="N532">
        <f>IF(COUNTIF($A$2:A532,A532)=1,1,0)</f>
        <v>0</v>
      </c>
    </row>
    <row r="533" spans="1:14">
      <c r="A533" t="s">
        <v>1516</v>
      </c>
      <c r="B533" t="s">
        <v>3460</v>
      </c>
      <c r="C533">
        <v>3</v>
      </c>
      <c r="D533" s="18">
        <v>22164.69</v>
      </c>
      <c r="E533" s="18">
        <f>_xlfn.XLOOKUP(Order_Items_Raw!B2300,Products_Raw!A:A,Products_Raw!D:D)</f>
        <v>6380.88</v>
      </c>
      <c r="F533" s="18">
        <f t="shared" si="8"/>
        <v>3022.05</v>
      </c>
      <c r="G533" s="18" t="str">
        <f>PROPER(TRIM(CLEAN(_xlfn.XLOOKUP(Order_Items_Raw!A2300,Orders_Raw!A:A,Orders_Raw!E:E))))</f>
        <v>Mobile App</v>
      </c>
      <c r="H533" s="18" t="str">
        <f>_xlfn.XLOOKUP(B533,Products_Raw!A:A,Products_Raw!C:C)</f>
        <v>Fashion</v>
      </c>
      <c r="I533" t="str">
        <f>_xlfn.XLOOKUP(_xlfn.XLOOKUP(A533,Orders_Raw!A:A,Orders_Raw!B:B),Customers_Raw!A:A,Customers_Raw!E:E)</f>
        <v>Corporate</v>
      </c>
      <c r="J533" s="19">
        <f>_xlfn.XLOOKUP(Order_Items_Raw!A2300,Orders_Raw!A:A,Orders_Raw!C:C)</f>
        <v>45735</v>
      </c>
      <c r="K533" t="s">
        <v>3458</v>
      </c>
      <c r="L533" s="19" t="str">
        <f>_xlfn.XLOOKUP(A533,Orders_Raw!A:A,Orders_Raw!D:D)</f>
        <v>Shipped</v>
      </c>
      <c r="M533" s="19" t="str">
        <f>_xlfn.XLOOKUP(_xlfn.XLOOKUP(A533,Orders_Raw!A:A,Orders_Raw!B:B),Customers_Raw!A:A,Customers_Raw!E:E)</f>
        <v>Corporate</v>
      </c>
      <c r="N533">
        <f>IF(COUNTIF($A$2:A533,A533)=1,1,0)</f>
        <v>1</v>
      </c>
    </row>
    <row r="534" spans="1:14">
      <c r="A534" t="s">
        <v>1570</v>
      </c>
      <c r="B534" t="s">
        <v>3460</v>
      </c>
      <c r="C534">
        <v>3</v>
      </c>
      <c r="D534" s="18">
        <v>19893.7</v>
      </c>
      <c r="E534" s="18">
        <f>_xlfn.XLOOKUP(Order_Items_Raw!B2302,Products_Raw!A:A,Products_Raw!D:D)</f>
        <v>6380.88</v>
      </c>
      <c r="F534" s="18">
        <f t="shared" si="8"/>
        <v>751.060000000001</v>
      </c>
      <c r="G534" s="18" t="str">
        <f>PROPER(TRIM(CLEAN(_xlfn.XLOOKUP(Order_Items_Raw!A2302,Orders_Raw!A:A,Orders_Raw!E:E))))</f>
        <v>Website</v>
      </c>
      <c r="H534" s="18" t="str">
        <f>_xlfn.XLOOKUP(B534,Products_Raw!A:A,Products_Raw!C:C)</f>
        <v>Fashion</v>
      </c>
      <c r="I534" t="str">
        <f>_xlfn.XLOOKUP(_xlfn.XLOOKUP(A534,Orders_Raw!A:A,Orders_Raw!B:B),Customers_Raw!A:A,Customers_Raw!E:E)</f>
        <v>Consumer</v>
      </c>
      <c r="J534" s="19">
        <f>_xlfn.XLOOKUP(Order_Items_Raw!A2302,Orders_Raw!A:A,Orders_Raw!C:C)</f>
        <v>45735</v>
      </c>
      <c r="K534" t="s">
        <v>3458</v>
      </c>
      <c r="L534" s="19" t="str">
        <f>_xlfn.XLOOKUP(A534,Orders_Raw!A:A,Orders_Raw!D:D)</f>
        <v>Delivered</v>
      </c>
      <c r="M534" s="19" t="str">
        <f>_xlfn.XLOOKUP(_xlfn.XLOOKUP(A534,Orders_Raw!A:A,Orders_Raw!B:B),Customers_Raw!A:A,Customers_Raw!E:E)</f>
        <v>Consumer</v>
      </c>
      <c r="N534">
        <f>IF(COUNTIF($A$2:A534,A534)=1,1,0)</f>
        <v>1</v>
      </c>
    </row>
    <row r="535" spans="1:14">
      <c r="A535" t="s">
        <v>1583</v>
      </c>
      <c r="B535" t="s">
        <v>3460</v>
      </c>
      <c r="C535">
        <v>1</v>
      </c>
      <c r="D535" s="18">
        <v>6799.92</v>
      </c>
      <c r="E535" s="18">
        <f>_xlfn.XLOOKUP(Order_Items_Raw!B2304,Products_Raw!A:A,Products_Raw!D:D)</f>
        <v>6213.42</v>
      </c>
      <c r="F535" s="18">
        <f t="shared" si="8"/>
        <v>586.5</v>
      </c>
      <c r="G535" s="18" t="str">
        <f>PROPER(TRIM(CLEAN(_xlfn.XLOOKUP(Order_Items_Raw!A2304,Orders_Raw!A:A,Orders_Raw!E:E))))</f>
        <v>Mobile App</v>
      </c>
      <c r="H535" s="18" t="str">
        <f>_xlfn.XLOOKUP(B535,Products_Raw!A:A,Products_Raw!C:C)</f>
        <v>Fashion</v>
      </c>
      <c r="I535" t="str">
        <f>_xlfn.XLOOKUP(_xlfn.XLOOKUP(A535,Orders_Raw!A:A,Orders_Raw!B:B),Customers_Raw!A:A,Customers_Raw!E:E)</f>
        <v>Consumer</v>
      </c>
      <c r="J535" s="19">
        <f>_xlfn.XLOOKUP(Order_Items_Raw!A2304,Orders_Raw!A:A,Orders_Raw!C:C)</f>
        <v>45725</v>
      </c>
      <c r="K535" t="s">
        <v>3458</v>
      </c>
      <c r="L535" s="19" t="str">
        <f>_xlfn.XLOOKUP(A535,Orders_Raw!A:A,Orders_Raw!D:D)</f>
        <v>Shipped</v>
      </c>
      <c r="M535" s="19" t="str">
        <f>_xlfn.XLOOKUP(_xlfn.XLOOKUP(A535,Orders_Raw!A:A,Orders_Raw!B:B),Customers_Raw!A:A,Customers_Raw!E:E)</f>
        <v>Consumer</v>
      </c>
      <c r="N535">
        <f>IF(COUNTIF($A$2:A535,A535)=1,1,0)</f>
        <v>0</v>
      </c>
    </row>
    <row r="536" spans="1:14">
      <c r="A536" t="s">
        <v>3059</v>
      </c>
      <c r="B536" t="s">
        <v>3460</v>
      </c>
      <c r="C536">
        <v>1</v>
      </c>
      <c r="D536" s="18">
        <v>6131.51</v>
      </c>
      <c r="E536" s="18">
        <f>_xlfn.XLOOKUP(Order_Items_Raw!B2347,Products_Raw!A:A,Products_Raw!D:D)</f>
        <v>4722.61</v>
      </c>
      <c r="F536" s="18">
        <f t="shared" si="8"/>
        <v>1408.9</v>
      </c>
      <c r="G536" s="18" t="str">
        <f>PROPER(TRIM(CLEAN(_xlfn.XLOOKUP(Order_Items_Raw!A2347,Orders_Raw!A:A,Orders_Raw!E:E))))</f>
        <v>Website</v>
      </c>
      <c r="H536" s="18" t="str">
        <f>_xlfn.XLOOKUP(B536,Products_Raw!A:A,Products_Raw!C:C)</f>
        <v>Fashion</v>
      </c>
      <c r="I536" t="str">
        <f>_xlfn.XLOOKUP(_xlfn.XLOOKUP(A536,Orders_Raw!A:A,Orders_Raw!B:B),Customers_Raw!A:A,Customers_Raw!E:E)</f>
        <v>Corporate</v>
      </c>
      <c r="J536" s="19">
        <f>_xlfn.XLOOKUP(Order_Items_Raw!A2347,Orders_Raw!A:A,Orders_Raw!C:C)</f>
        <v>45746</v>
      </c>
      <c r="K536" t="s">
        <v>3458</v>
      </c>
      <c r="L536" s="19" t="str">
        <f>_xlfn.XLOOKUP(A536,Orders_Raw!A:A,Orders_Raw!D:D)</f>
        <v>Delivered</v>
      </c>
      <c r="M536" s="19" t="str">
        <f>_xlfn.XLOOKUP(_xlfn.XLOOKUP(A536,Orders_Raw!A:A,Orders_Raw!B:B),Customers_Raw!A:A,Customers_Raw!E:E)</f>
        <v>Corporate</v>
      </c>
      <c r="N536">
        <f>IF(COUNTIF($A$2:A536,A536)=1,1,0)</f>
        <v>0</v>
      </c>
    </row>
    <row r="537" spans="1:14">
      <c r="A537" t="s">
        <v>3376</v>
      </c>
      <c r="B537" t="s">
        <v>3460</v>
      </c>
      <c r="C537">
        <v>2</v>
      </c>
      <c r="D537" s="18">
        <v>11810.96</v>
      </c>
      <c r="E537" s="18">
        <f>_xlfn.XLOOKUP(Order_Items_Raw!B2353,Products_Raw!A:A,Products_Raw!D:D)</f>
        <v>9531.89</v>
      </c>
      <c r="F537" s="18">
        <f t="shared" si="8"/>
        <v>-7252.82</v>
      </c>
      <c r="G537" s="18" t="str">
        <f>PROPER(TRIM(CLEAN(_xlfn.XLOOKUP(Order_Items_Raw!A2353,Orders_Raw!A:A,Orders_Raw!E:E))))</f>
        <v>Website</v>
      </c>
      <c r="H537" s="18" t="str">
        <f>_xlfn.XLOOKUP(B537,Products_Raw!A:A,Products_Raw!C:C)</f>
        <v>Fashion</v>
      </c>
      <c r="I537" t="str">
        <f>_xlfn.XLOOKUP(_xlfn.XLOOKUP(A537,Orders_Raw!A:A,Orders_Raw!B:B),Customers_Raw!A:A,Customers_Raw!E:E)</f>
        <v>Consumer</v>
      </c>
      <c r="J537" s="19">
        <f>_xlfn.XLOOKUP(Order_Items_Raw!A2353,Orders_Raw!A:A,Orders_Raw!C:C)</f>
        <v>45736</v>
      </c>
      <c r="K537" t="s">
        <v>3458</v>
      </c>
      <c r="L537" s="19" t="str">
        <f>_xlfn.XLOOKUP(A537,Orders_Raw!A:A,Orders_Raw!D:D)</f>
        <v>Delivered</v>
      </c>
      <c r="M537" s="19" t="str">
        <f>_xlfn.XLOOKUP(_xlfn.XLOOKUP(A537,Orders_Raw!A:A,Orders_Raw!B:B),Customers_Raw!A:A,Customers_Raw!E:E)</f>
        <v>Consumer</v>
      </c>
      <c r="N537">
        <f>IF(COUNTIF($A$2:A537,A537)=1,1,0)</f>
        <v>1</v>
      </c>
    </row>
    <row r="538" spans="1:14">
      <c r="A538" t="s">
        <v>1892</v>
      </c>
      <c r="B538" t="s">
        <v>3461</v>
      </c>
      <c r="C538">
        <v>3</v>
      </c>
      <c r="D538" s="18">
        <v>17083.52</v>
      </c>
      <c r="E538" s="18">
        <f>_xlfn.XLOOKUP(Order_Items_Raw!B2364,Products_Raw!A:A,Products_Raw!D:D)</f>
        <v>1349.93</v>
      </c>
      <c r="F538" s="18">
        <f t="shared" si="8"/>
        <v>13033.73</v>
      </c>
      <c r="G538" s="18" t="str">
        <f>PROPER(TRIM(CLEAN(_xlfn.XLOOKUP(Order_Items_Raw!A2364,Orders_Raw!A:A,Orders_Raw!E:E))))</f>
        <v>Website</v>
      </c>
      <c r="H538" s="18" t="str">
        <f>_xlfn.XLOOKUP(B538,Products_Raw!A:A,Products_Raw!C:C)</f>
        <v>Electronics</v>
      </c>
      <c r="I538" t="str">
        <f>_xlfn.XLOOKUP(_xlfn.XLOOKUP(A538,Orders_Raw!A:A,Orders_Raw!B:B),Customers_Raw!A:A,Customers_Raw!E:E)</f>
        <v>Corporate</v>
      </c>
      <c r="J538" s="19">
        <f>_xlfn.XLOOKUP(Order_Items_Raw!A2364,Orders_Raw!A:A,Orders_Raw!C:C)</f>
        <v>45740</v>
      </c>
      <c r="K538" t="s">
        <v>3458</v>
      </c>
      <c r="L538" s="19" t="str">
        <f>_xlfn.XLOOKUP(A538,Orders_Raw!A:A,Orders_Raw!D:D)</f>
        <v>Delivered</v>
      </c>
      <c r="M538" s="19" t="str">
        <f>_xlfn.XLOOKUP(_xlfn.XLOOKUP(A538,Orders_Raw!A:A,Orders_Raw!B:B),Customers_Raw!A:A,Customers_Raw!E:E)</f>
        <v>Corporate</v>
      </c>
      <c r="N538">
        <f>IF(COUNTIF($A$2:A538,A538)=1,1,0)</f>
        <v>1</v>
      </c>
    </row>
    <row r="539" spans="1:14">
      <c r="A539" t="s">
        <v>1278</v>
      </c>
      <c r="B539" t="s">
        <v>3462</v>
      </c>
      <c r="C539">
        <v>4</v>
      </c>
      <c r="D539" s="18">
        <v>22496.17</v>
      </c>
      <c r="E539" s="18">
        <f>_xlfn.XLOOKUP(Order_Items_Raw!B2394,Products_Raw!A:A,Products_Raw!D:D)</f>
        <v>11668.5</v>
      </c>
      <c r="F539" s="18">
        <f t="shared" si="8"/>
        <v>-24177.83</v>
      </c>
      <c r="G539" s="18" t="str">
        <f>PROPER(TRIM(CLEAN(_xlfn.XLOOKUP(Order_Items_Raw!A2394,Orders_Raw!A:A,Orders_Raw!E:E))))</f>
        <v>Mobile App</v>
      </c>
      <c r="H539" s="18" t="str">
        <f>_xlfn.XLOOKUP(B539,Products_Raw!A:A,Products_Raw!C:C)</f>
        <v>Electronics</v>
      </c>
      <c r="I539" t="str">
        <f>_xlfn.XLOOKUP(_xlfn.XLOOKUP(A539,Orders_Raw!A:A,Orders_Raw!B:B),Customers_Raw!A:A,Customers_Raw!E:E)</f>
        <v>Small Business</v>
      </c>
      <c r="J539" s="19">
        <f>_xlfn.XLOOKUP(Order_Items_Raw!A2394,Orders_Raw!A:A,Orders_Raw!C:C)</f>
        <v>45725</v>
      </c>
      <c r="K539" t="s">
        <v>3458</v>
      </c>
      <c r="L539" s="19" t="str">
        <f>_xlfn.XLOOKUP(A539,Orders_Raw!A:A,Orders_Raw!D:D)</f>
        <v>Shipped</v>
      </c>
      <c r="M539" s="19" t="str">
        <f>_xlfn.XLOOKUP(_xlfn.XLOOKUP(A539,Orders_Raw!A:A,Orders_Raw!B:B),Customers_Raw!A:A,Customers_Raw!E:E)</f>
        <v>Small Business</v>
      </c>
      <c r="N539">
        <f>IF(COUNTIF($A$2:A539,A539)=1,1,0)</f>
        <v>1</v>
      </c>
    </row>
    <row r="540" spans="1:14">
      <c r="A540" t="s">
        <v>2358</v>
      </c>
      <c r="B540" t="s">
        <v>3462</v>
      </c>
      <c r="C540">
        <v>3</v>
      </c>
      <c r="D540" s="18">
        <v>16687.84</v>
      </c>
      <c r="E540" s="18">
        <f>_xlfn.XLOOKUP(Order_Items_Raw!B2417,Products_Raw!A:A,Products_Raw!D:D)</f>
        <v>1326.73</v>
      </c>
      <c r="F540" s="18">
        <f t="shared" si="8"/>
        <v>12707.65</v>
      </c>
      <c r="G540" s="18" t="str">
        <f>PROPER(TRIM(CLEAN(_xlfn.XLOOKUP(Order_Items_Raw!A2417,Orders_Raw!A:A,Orders_Raw!E:E))))</f>
        <v>Mobile App</v>
      </c>
      <c r="H540" s="18" t="str">
        <f>_xlfn.XLOOKUP(B540,Products_Raw!A:A,Products_Raw!C:C)</f>
        <v>Electronics</v>
      </c>
      <c r="I540" t="str">
        <f>_xlfn.XLOOKUP(_xlfn.XLOOKUP(A540,Orders_Raw!A:A,Orders_Raw!B:B),Customers_Raw!A:A,Customers_Raw!E:E)</f>
        <v>Consumer</v>
      </c>
      <c r="J540" s="19">
        <f>_xlfn.XLOOKUP(Order_Items_Raw!A2417,Orders_Raw!A:A,Orders_Raw!C:C)</f>
        <v>45718</v>
      </c>
      <c r="K540" t="s">
        <v>3458</v>
      </c>
      <c r="L540" s="19" t="str">
        <f>_xlfn.XLOOKUP(A540,Orders_Raw!A:A,Orders_Raw!D:D)</f>
        <v>Cancelled</v>
      </c>
      <c r="M540" s="19" t="str">
        <f>_xlfn.XLOOKUP(_xlfn.XLOOKUP(A540,Orders_Raw!A:A,Orders_Raw!B:B),Customers_Raw!A:A,Customers_Raw!E:E)</f>
        <v>Consumer</v>
      </c>
      <c r="N540">
        <f>IF(COUNTIF($A$2:A540,A540)=1,1,0)</f>
        <v>1</v>
      </c>
    </row>
    <row r="541" spans="1:14">
      <c r="A541" t="s">
        <v>3269</v>
      </c>
      <c r="B541" t="s">
        <v>3462</v>
      </c>
      <c r="C541">
        <v>4</v>
      </c>
      <c r="D541" s="18">
        <v>24606.58</v>
      </c>
      <c r="E541" s="18">
        <f>_xlfn.XLOOKUP(Order_Items_Raw!B2428,Products_Raw!A:A,Products_Raw!D:D)</f>
        <v>5057.68</v>
      </c>
      <c r="F541" s="18">
        <f t="shared" si="8"/>
        <v>4375.86</v>
      </c>
      <c r="G541" s="18" t="str">
        <f>PROPER(TRIM(CLEAN(_xlfn.XLOOKUP(Order_Items_Raw!A2428,Orders_Raw!A:A,Orders_Raw!E:E))))</f>
        <v>Website</v>
      </c>
      <c r="H541" s="18" t="str">
        <f>_xlfn.XLOOKUP(B541,Products_Raw!A:A,Products_Raw!C:C)</f>
        <v>Electronics</v>
      </c>
      <c r="I541" t="str">
        <f>_xlfn.XLOOKUP(_xlfn.XLOOKUP(A541,Orders_Raw!A:A,Orders_Raw!B:B),Customers_Raw!A:A,Customers_Raw!E:E)</f>
        <v>Consumer</v>
      </c>
      <c r="J541" s="19">
        <f>_xlfn.XLOOKUP(Order_Items_Raw!A2428,Orders_Raw!A:A,Orders_Raw!C:C)</f>
        <v>45741</v>
      </c>
      <c r="K541" t="s">
        <v>3458</v>
      </c>
      <c r="L541" s="19" t="str">
        <f>_xlfn.XLOOKUP(A541,Orders_Raw!A:A,Orders_Raw!D:D)</f>
        <v>Delivered</v>
      </c>
      <c r="M541" s="19" t="str">
        <f>_xlfn.XLOOKUP(_xlfn.XLOOKUP(A541,Orders_Raw!A:A,Orders_Raw!B:B),Customers_Raw!A:A,Customers_Raw!E:E)</f>
        <v>Consumer</v>
      </c>
      <c r="N541">
        <f>IF(COUNTIF($A$2:A541,A541)=1,1,0)</f>
        <v>1</v>
      </c>
    </row>
    <row r="542" spans="1:14">
      <c r="A542" t="s">
        <v>1179</v>
      </c>
      <c r="B542" t="s">
        <v>3463</v>
      </c>
      <c r="C542">
        <v>4</v>
      </c>
      <c r="D542" s="18">
        <v>10994.83</v>
      </c>
      <c r="E542" s="18">
        <f>_xlfn.XLOOKUP(Order_Items_Raw!B2433,Products_Raw!A:A,Products_Raw!D:D)</f>
        <v>4835.9</v>
      </c>
      <c r="F542" s="18">
        <f t="shared" si="8"/>
        <v>-8348.77</v>
      </c>
      <c r="G542" s="18" t="str">
        <f>PROPER(TRIM(CLEAN(_xlfn.XLOOKUP(Order_Items_Raw!A2433,Orders_Raw!A:A,Orders_Raw!E:E))))</f>
        <v>Website</v>
      </c>
      <c r="H542" s="18" t="str">
        <f>_xlfn.XLOOKUP(B542,Products_Raw!A:A,Products_Raw!C:C)</f>
        <v>Beauty</v>
      </c>
      <c r="I542" t="str">
        <f>_xlfn.XLOOKUP(_xlfn.XLOOKUP(A542,Orders_Raw!A:A,Orders_Raw!B:B),Customers_Raw!A:A,Customers_Raw!E:E)</f>
        <v>Consumer</v>
      </c>
      <c r="J542" s="19">
        <f>_xlfn.XLOOKUP(Order_Items_Raw!A2433,Orders_Raw!A:A,Orders_Raw!C:C)</f>
        <v>45729</v>
      </c>
      <c r="K542" t="s">
        <v>3458</v>
      </c>
      <c r="L542" s="19" t="str">
        <f>_xlfn.XLOOKUP(A542,Orders_Raw!A:A,Orders_Raw!D:D)</f>
        <v>Delivered</v>
      </c>
      <c r="M542" s="19" t="str">
        <f>_xlfn.XLOOKUP(_xlfn.XLOOKUP(A542,Orders_Raw!A:A,Orders_Raw!B:B),Customers_Raw!A:A,Customers_Raw!E:E)</f>
        <v>Consumer</v>
      </c>
      <c r="N542">
        <f>IF(COUNTIF($A$2:A542,A542)=1,1,0)</f>
        <v>0</v>
      </c>
    </row>
    <row r="543" spans="1:14">
      <c r="A543" t="s">
        <v>1566</v>
      </c>
      <c r="B543" t="s">
        <v>3463</v>
      </c>
      <c r="C543">
        <v>3</v>
      </c>
      <c r="D543" s="18">
        <v>9135.35</v>
      </c>
      <c r="E543" s="18">
        <f>_xlfn.XLOOKUP(Order_Items_Raw!B2440,Products_Raw!A:A,Products_Raw!D:D)</f>
        <v>5931.04</v>
      </c>
      <c r="F543" s="18">
        <f t="shared" si="8"/>
        <v>-8657.77</v>
      </c>
      <c r="G543" s="18" t="str">
        <f>PROPER(TRIM(CLEAN(_xlfn.XLOOKUP(Order_Items_Raw!A2440,Orders_Raw!A:A,Orders_Raw!E:E))))</f>
        <v>Website</v>
      </c>
      <c r="H543" s="18" t="str">
        <f>_xlfn.XLOOKUP(B543,Products_Raw!A:A,Products_Raw!C:C)</f>
        <v>Beauty</v>
      </c>
      <c r="I543" t="str">
        <f>_xlfn.XLOOKUP(_xlfn.XLOOKUP(A543,Orders_Raw!A:A,Orders_Raw!B:B),Customers_Raw!A:A,Customers_Raw!E:E)</f>
        <v>Consumer</v>
      </c>
      <c r="J543" s="19">
        <f>_xlfn.XLOOKUP(Order_Items_Raw!A2440,Orders_Raw!A:A,Orders_Raw!C:C)</f>
        <v>45739</v>
      </c>
      <c r="K543" t="s">
        <v>3458</v>
      </c>
      <c r="L543" s="19" t="str">
        <f>_xlfn.XLOOKUP(A543,Orders_Raw!A:A,Orders_Raw!D:D)</f>
        <v>Delivered</v>
      </c>
      <c r="M543" s="19" t="str">
        <f>_xlfn.XLOOKUP(_xlfn.XLOOKUP(A543,Orders_Raw!A:A,Orders_Raw!B:B),Customers_Raw!A:A,Customers_Raw!E:E)</f>
        <v>Consumer</v>
      </c>
      <c r="N543">
        <f>IF(COUNTIF($A$2:A543,A543)=1,1,0)</f>
        <v>1</v>
      </c>
    </row>
    <row r="544" spans="1:14">
      <c r="A544" t="s">
        <v>2938</v>
      </c>
      <c r="B544" t="s">
        <v>3463</v>
      </c>
      <c r="C544">
        <v>3</v>
      </c>
      <c r="D544" s="18">
        <v>8350.73</v>
      </c>
      <c r="E544" s="18">
        <f>_xlfn.XLOOKUP(Order_Items_Raw!B2465,Products_Raw!A:A,Products_Raw!D:D)</f>
        <v>1195.19</v>
      </c>
      <c r="F544" s="18">
        <f t="shared" si="8"/>
        <v>4765.16</v>
      </c>
      <c r="G544" s="18" t="str">
        <f>PROPER(TRIM(CLEAN(_xlfn.XLOOKUP(Order_Items_Raw!A2465,Orders_Raw!A:A,Orders_Raw!E:E))))</f>
        <v>Website</v>
      </c>
      <c r="H544" s="18" t="str">
        <f>_xlfn.XLOOKUP(B544,Products_Raw!A:A,Products_Raw!C:C)</f>
        <v>Beauty</v>
      </c>
      <c r="I544" t="str">
        <f>_xlfn.XLOOKUP(_xlfn.XLOOKUP(A544,Orders_Raw!A:A,Orders_Raw!B:B),Customers_Raw!A:A,Customers_Raw!E:E)</f>
        <v>Consumer</v>
      </c>
      <c r="J544" s="19">
        <f>_xlfn.XLOOKUP(Order_Items_Raw!A2465,Orders_Raw!A:A,Orders_Raw!C:C)</f>
        <v>45731</v>
      </c>
      <c r="K544" t="s">
        <v>3458</v>
      </c>
      <c r="L544" s="19" t="str">
        <f>_xlfn.XLOOKUP(A544,Orders_Raw!A:A,Orders_Raw!D:D)</f>
        <v>Delivered</v>
      </c>
      <c r="M544" s="19" t="str">
        <f>_xlfn.XLOOKUP(_xlfn.XLOOKUP(A544,Orders_Raw!A:A,Orders_Raw!B:B),Customers_Raw!A:A,Customers_Raw!E:E)</f>
        <v>Consumer</v>
      </c>
      <c r="N544">
        <f>IF(COUNTIF($A$2:A544,A544)=1,1,0)</f>
        <v>0</v>
      </c>
    </row>
    <row r="545" spans="1:14">
      <c r="A545" t="s">
        <v>3143</v>
      </c>
      <c r="B545" t="s">
        <v>3463</v>
      </c>
      <c r="C545">
        <v>3</v>
      </c>
      <c r="D545" s="18">
        <v>8943.25</v>
      </c>
      <c r="E545" s="18">
        <f>_xlfn.XLOOKUP(Order_Items_Raw!B2471,Products_Raw!A:A,Products_Raw!D:D)</f>
        <v>1195.19</v>
      </c>
      <c r="F545" s="18">
        <f t="shared" si="8"/>
        <v>5357.68</v>
      </c>
      <c r="G545" s="18" t="str">
        <f>PROPER(TRIM(CLEAN(_xlfn.XLOOKUP(Order_Items_Raw!A2471,Orders_Raw!A:A,Orders_Raw!E:E))))</f>
        <v>Mobile App</v>
      </c>
      <c r="H545" s="18" t="str">
        <f>_xlfn.XLOOKUP(B545,Products_Raw!A:A,Products_Raw!C:C)</f>
        <v>Beauty</v>
      </c>
      <c r="I545" t="str">
        <f>_xlfn.XLOOKUP(_xlfn.XLOOKUP(A545,Orders_Raw!A:A,Orders_Raw!B:B),Customers_Raw!A:A,Customers_Raw!E:E)</f>
        <v>Consumer</v>
      </c>
      <c r="J545" s="19">
        <f>_xlfn.XLOOKUP(Order_Items_Raw!A2471,Orders_Raw!A:A,Orders_Raw!C:C)</f>
        <v>45726</v>
      </c>
      <c r="K545" t="s">
        <v>3458</v>
      </c>
      <c r="L545" s="19" t="str">
        <f>_xlfn.XLOOKUP(A545,Orders_Raw!A:A,Orders_Raw!D:D)</f>
        <v>Delivered</v>
      </c>
      <c r="M545" s="19" t="str">
        <f>_xlfn.XLOOKUP(_xlfn.XLOOKUP(A545,Orders_Raw!A:A,Orders_Raw!B:B),Customers_Raw!A:A,Customers_Raw!E:E)</f>
        <v>Consumer</v>
      </c>
      <c r="N545">
        <f>IF(COUNTIF($A$2:A545,A545)=1,1,0)</f>
        <v>0</v>
      </c>
    </row>
    <row r="546" spans="1:14">
      <c r="A546" t="s">
        <v>1810</v>
      </c>
      <c r="B546" t="s">
        <v>3464</v>
      </c>
      <c r="C546">
        <v>4</v>
      </c>
      <c r="D546" s="18">
        <v>34017.56</v>
      </c>
      <c r="E546" s="18">
        <f>_xlfn.XLOOKUP(Order_Items_Raw!B2488,Products_Raw!A:A,Products_Raw!D:D)</f>
        <v>516.61</v>
      </c>
      <c r="F546" s="18">
        <f t="shared" si="8"/>
        <v>31951.12</v>
      </c>
      <c r="G546" s="18" t="str">
        <f>PROPER(TRIM(CLEAN(_xlfn.XLOOKUP(Order_Items_Raw!A2488,Orders_Raw!A:A,Orders_Raw!E:E))))</f>
        <v>Mobile App</v>
      </c>
      <c r="H546" s="18" t="str">
        <f>_xlfn.XLOOKUP(B546,Products_Raw!A:A,Products_Raw!C:C)</f>
        <v>Office Supplies</v>
      </c>
      <c r="I546" t="str">
        <f>_xlfn.XLOOKUP(_xlfn.XLOOKUP(A546,Orders_Raw!A:A,Orders_Raw!B:B),Customers_Raw!A:A,Customers_Raw!E:E)</f>
        <v>Consumer</v>
      </c>
      <c r="J546" s="19">
        <f>_xlfn.XLOOKUP(Order_Items_Raw!A2488,Orders_Raw!A:A,Orders_Raw!C:C)</f>
        <v>45747</v>
      </c>
      <c r="K546" t="s">
        <v>3458</v>
      </c>
      <c r="L546" s="19" t="str">
        <f>_xlfn.XLOOKUP(A546,Orders_Raw!A:A,Orders_Raw!D:D)</f>
        <v>Cancelled</v>
      </c>
      <c r="M546" s="19" t="str">
        <f>_xlfn.XLOOKUP(_xlfn.XLOOKUP(A546,Orders_Raw!A:A,Orders_Raw!B:B),Customers_Raw!A:A,Customers_Raw!E:E)</f>
        <v>Consumer</v>
      </c>
      <c r="N546">
        <f>IF(COUNTIF($A$2:A546,A546)=1,1,0)</f>
        <v>1</v>
      </c>
    </row>
    <row r="547" spans="1:14">
      <c r="A547" t="s">
        <v>2269</v>
      </c>
      <c r="B547" t="s">
        <v>3464</v>
      </c>
      <c r="C547">
        <v>1</v>
      </c>
      <c r="D547" s="18">
        <v>8378.07</v>
      </c>
      <c r="E547" s="18">
        <f>_xlfn.XLOOKUP(Order_Items_Raw!B2495,Products_Raw!A:A,Products_Raw!D:D)</f>
        <v>11653.29</v>
      </c>
      <c r="F547" s="18">
        <f t="shared" si="8"/>
        <v>-3275.22</v>
      </c>
      <c r="G547" s="18" t="str">
        <f>PROPER(TRIM(CLEAN(_xlfn.XLOOKUP(Order_Items_Raw!A2495,Orders_Raw!A:A,Orders_Raw!E:E))))</f>
        <v>Mobile App</v>
      </c>
      <c r="H547" s="18" t="str">
        <f>_xlfn.XLOOKUP(B547,Products_Raw!A:A,Products_Raw!C:C)</f>
        <v>Office Supplies</v>
      </c>
      <c r="I547" t="str">
        <f>_xlfn.XLOOKUP(_xlfn.XLOOKUP(A547,Orders_Raw!A:A,Orders_Raw!B:B),Customers_Raw!A:A,Customers_Raw!E:E)</f>
        <v>Consumer</v>
      </c>
      <c r="J547" s="19">
        <f>_xlfn.XLOOKUP(Order_Items_Raw!A2495,Orders_Raw!A:A,Orders_Raw!C:C)</f>
        <v>45731</v>
      </c>
      <c r="K547" t="s">
        <v>3458</v>
      </c>
      <c r="L547" s="19" t="str">
        <f>_xlfn.XLOOKUP(A547,Orders_Raw!A:A,Orders_Raw!D:D)</f>
        <v>Delivered</v>
      </c>
      <c r="M547" s="19" t="str">
        <f>_xlfn.XLOOKUP(_xlfn.XLOOKUP(A547,Orders_Raw!A:A,Orders_Raw!B:B),Customers_Raw!A:A,Customers_Raw!E:E)</f>
        <v>Consumer</v>
      </c>
      <c r="N547">
        <f>IF(COUNTIF($A$2:A547,A547)=1,1,0)</f>
        <v>1</v>
      </c>
    </row>
    <row r="548" spans="1:14">
      <c r="A548" t="s">
        <v>2292</v>
      </c>
      <c r="B548" t="s">
        <v>3464</v>
      </c>
      <c r="C548">
        <v>1</v>
      </c>
      <c r="D548" s="18">
        <v>6883.38</v>
      </c>
      <c r="E548" s="18">
        <f>_xlfn.XLOOKUP(Order_Items_Raw!B2497,Products_Raw!A:A,Products_Raw!D:D)</f>
        <v>11653.29</v>
      </c>
      <c r="F548" s="18">
        <f t="shared" si="8"/>
        <v>-4769.91</v>
      </c>
      <c r="G548" s="18" t="str">
        <f>PROPER(TRIM(CLEAN(_xlfn.XLOOKUP(Order_Items_Raw!A2497,Orders_Raw!A:A,Orders_Raw!E:E))))</f>
        <v>Website</v>
      </c>
      <c r="H548" s="18" t="str">
        <f>_xlfn.XLOOKUP(B548,Products_Raw!A:A,Products_Raw!C:C)</f>
        <v>Office Supplies</v>
      </c>
      <c r="I548" t="str">
        <f>_xlfn.XLOOKUP(_xlfn.XLOOKUP(A548,Orders_Raw!A:A,Orders_Raw!B:B),Customers_Raw!A:A,Customers_Raw!E:E)</f>
        <v>Corporate</v>
      </c>
      <c r="J548" s="19">
        <f>_xlfn.XLOOKUP(Order_Items_Raw!A2497,Orders_Raw!A:A,Orders_Raw!C:C)</f>
        <v>45722</v>
      </c>
      <c r="K548" t="s">
        <v>3458</v>
      </c>
      <c r="L548" s="19" t="str">
        <f>_xlfn.XLOOKUP(A548,Orders_Raw!A:A,Orders_Raw!D:D)</f>
        <v>Delivered</v>
      </c>
      <c r="M548" s="19" t="str">
        <f>_xlfn.XLOOKUP(_xlfn.XLOOKUP(A548,Orders_Raw!A:A,Orders_Raw!B:B),Customers_Raw!A:A,Customers_Raw!E:E)</f>
        <v>Corporate</v>
      </c>
      <c r="N548">
        <f>IF(COUNTIF($A$2:A548,A548)=1,1,0)</f>
        <v>1</v>
      </c>
    </row>
    <row r="549" spans="1:14">
      <c r="A549" t="s">
        <v>2358</v>
      </c>
      <c r="B549" t="s">
        <v>3464</v>
      </c>
      <c r="C549">
        <v>3</v>
      </c>
      <c r="D549" s="18">
        <v>26253.4</v>
      </c>
      <c r="E549" s="18">
        <f>_xlfn.XLOOKUP(Order_Items_Raw!B2501,Products_Raw!A:A,Products_Raw!D:D)</f>
        <v>11764.29</v>
      </c>
      <c r="F549" s="18">
        <f t="shared" si="8"/>
        <v>-9039.47</v>
      </c>
      <c r="G549" s="18" t="str">
        <f>PROPER(TRIM(CLEAN(_xlfn.XLOOKUP(Order_Items_Raw!A2501,Orders_Raw!A:A,Orders_Raw!E:E))))</f>
        <v>Website</v>
      </c>
      <c r="H549" s="18" t="str">
        <f>_xlfn.XLOOKUP(B549,Products_Raw!A:A,Products_Raw!C:C)</f>
        <v>Office Supplies</v>
      </c>
      <c r="I549" t="str">
        <f>_xlfn.XLOOKUP(_xlfn.XLOOKUP(A549,Orders_Raw!A:A,Orders_Raw!B:B),Customers_Raw!A:A,Customers_Raw!E:E)</f>
        <v>Consumer</v>
      </c>
      <c r="J549" s="19">
        <f>_xlfn.XLOOKUP(Order_Items_Raw!A2501,Orders_Raw!A:A,Orders_Raw!C:C)</f>
        <v>45741</v>
      </c>
      <c r="K549" t="s">
        <v>3458</v>
      </c>
      <c r="L549" s="19" t="str">
        <f>_xlfn.XLOOKUP(A549,Orders_Raw!A:A,Orders_Raw!D:D)</f>
        <v>Cancelled</v>
      </c>
      <c r="M549" s="19" t="str">
        <f>_xlfn.XLOOKUP(_xlfn.XLOOKUP(A549,Orders_Raw!A:A,Orders_Raw!B:B),Customers_Raw!A:A,Customers_Raw!E:E)</f>
        <v>Consumer</v>
      </c>
      <c r="N549">
        <f>IF(COUNTIF($A$2:A549,A549)=1,1,0)</f>
        <v>0</v>
      </c>
    </row>
    <row r="550" spans="1:14">
      <c r="A550" t="s">
        <v>3299</v>
      </c>
      <c r="B550" t="s">
        <v>3464</v>
      </c>
      <c r="C550">
        <v>2</v>
      </c>
      <c r="D550" s="18">
        <v>16312.52</v>
      </c>
      <c r="E550" s="18">
        <f>_xlfn.XLOOKUP(Order_Items_Raw!B2517,Products_Raw!A:A,Products_Raw!D:D)</f>
        <v>4370.8</v>
      </c>
      <c r="F550" s="18">
        <f t="shared" si="8"/>
        <v>7570.92</v>
      </c>
      <c r="G550" s="18" t="str">
        <f>PROPER(TRIM(CLEAN(_xlfn.XLOOKUP(Order_Items_Raw!A2517,Orders_Raw!A:A,Orders_Raw!E:E))))</f>
        <v>Mobile App</v>
      </c>
      <c r="H550" s="18" t="str">
        <f>_xlfn.XLOOKUP(B550,Products_Raw!A:A,Products_Raw!C:C)</f>
        <v>Office Supplies</v>
      </c>
      <c r="I550" t="str">
        <f>_xlfn.XLOOKUP(_xlfn.XLOOKUP(A550,Orders_Raw!A:A,Orders_Raw!B:B),Customers_Raw!A:A,Customers_Raw!E:E)</f>
        <v>Consumer</v>
      </c>
      <c r="J550" s="19">
        <f>_xlfn.XLOOKUP(Order_Items_Raw!A2517,Orders_Raw!A:A,Orders_Raw!C:C)</f>
        <v>45744</v>
      </c>
      <c r="K550" t="s">
        <v>3458</v>
      </c>
      <c r="L550" s="19" t="str">
        <f>_xlfn.XLOOKUP(A550,Orders_Raw!A:A,Orders_Raw!D:D)</f>
        <v>Delivered</v>
      </c>
      <c r="M550" s="19" t="str">
        <f>_xlfn.XLOOKUP(_xlfn.XLOOKUP(A550,Orders_Raw!A:A,Orders_Raw!B:B),Customers_Raw!A:A,Customers_Raw!E:E)</f>
        <v>Consumer</v>
      </c>
      <c r="N550">
        <f>IF(COUNTIF($A$2:A550,A550)=1,1,0)</f>
        <v>0</v>
      </c>
    </row>
    <row r="551" spans="1:14">
      <c r="A551" t="s">
        <v>2255</v>
      </c>
      <c r="B551" t="s">
        <v>3465</v>
      </c>
      <c r="C551">
        <v>4</v>
      </c>
      <c r="D551" s="18">
        <v>11126.61</v>
      </c>
      <c r="E551" s="18">
        <f>_xlfn.XLOOKUP(Order_Items_Raw!B2547,Products_Raw!A:A,Products_Raw!D:D)</f>
        <v>8177.04</v>
      </c>
      <c r="F551" s="18">
        <f t="shared" si="8"/>
        <v>-21581.55</v>
      </c>
      <c r="G551" s="18" t="str">
        <f>PROPER(TRIM(CLEAN(_xlfn.XLOOKUP(Order_Items_Raw!A2547,Orders_Raw!A:A,Orders_Raw!E:E))))</f>
        <v>Mobile App</v>
      </c>
      <c r="H551" s="18" t="str">
        <f>_xlfn.XLOOKUP(B551,Products_Raw!A:A,Products_Raw!C:C)</f>
        <v>Beauty</v>
      </c>
      <c r="I551" t="str">
        <f>_xlfn.XLOOKUP(_xlfn.XLOOKUP(A551,Orders_Raw!A:A,Orders_Raw!B:B),Customers_Raw!A:A,Customers_Raw!E:E)</f>
        <v>Consumer</v>
      </c>
      <c r="J551" s="19">
        <f>_xlfn.XLOOKUP(Order_Items_Raw!A2547,Orders_Raw!A:A,Orders_Raw!C:C)</f>
        <v>45725</v>
      </c>
      <c r="K551" t="s">
        <v>3458</v>
      </c>
      <c r="L551" s="19" t="str">
        <f>_xlfn.XLOOKUP(A551,Orders_Raw!A:A,Orders_Raw!D:D)</f>
        <v>Delivered</v>
      </c>
      <c r="M551" s="19" t="str">
        <f>_xlfn.XLOOKUP(_xlfn.XLOOKUP(A551,Orders_Raw!A:A,Orders_Raw!B:B),Customers_Raw!A:A,Customers_Raw!E:E)</f>
        <v>Consumer</v>
      </c>
      <c r="N551">
        <f>IF(COUNTIF($A$2:A551,A551)=1,1,0)</f>
        <v>1</v>
      </c>
    </row>
    <row r="552" spans="1:14">
      <c r="A552" t="s">
        <v>967</v>
      </c>
      <c r="B552" t="s">
        <v>3467</v>
      </c>
      <c r="C552">
        <v>1</v>
      </c>
      <c r="D552" s="18">
        <v>15355.1</v>
      </c>
      <c r="E552" s="18">
        <f>_xlfn.XLOOKUP(Order_Items_Raw!B2562,Products_Raw!A:A,Products_Raw!D:D)</f>
        <v>4936.19</v>
      </c>
      <c r="F552" s="18">
        <f t="shared" si="8"/>
        <v>10418.91</v>
      </c>
      <c r="G552" s="18" t="str">
        <f>PROPER(TRIM(CLEAN(_xlfn.XLOOKUP(Order_Items_Raw!A2562,Orders_Raw!A:A,Orders_Raw!E:E))))</f>
        <v>Website</v>
      </c>
      <c r="H552" s="18" t="str">
        <f>_xlfn.XLOOKUP(B552,Products_Raw!A:A,Products_Raw!C:C)</f>
        <v>Fashion</v>
      </c>
      <c r="I552" t="str">
        <f>_xlfn.XLOOKUP(_xlfn.XLOOKUP(A552,Orders_Raw!A:A,Orders_Raw!B:B),Customers_Raw!A:A,Customers_Raw!E:E)</f>
        <v>Small Business</v>
      </c>
      <c r="J552" s="19">
        <f>_xlfn.XLOOKUP(Order_Items_Raw!A2562,Orders_Raw!A:A,Orders_Raw!C:C)</f>
        <v>45782</v>
      </c>
      <c r="K552" t="s">
        <v>3466</v>
      </c>
      <c r="L552" s="19" t="str">
        <f>_xlfn.XLOOKUP(A552,Orders_Raw!A:A,Orders_Raw!D:D)</f>
        <v>Delivered</v>
      </c>
      <c r="M552" s="19" t="str">
        <f>_xlfn.XLOOKUP(_xlfn.XLOOKUP(A552,Orders_Raw!A:A,Orders_Raw!B:B),Customers_Raw!A:A,Customers_Raw!E:E)</f>
        <v>Small Business</v>
      </c>
      <c r="N552">
        <f>IF(COUNTIF($A$2:A552,A552)=1,1,0)</f>
        <v>1</v>
      </c>
    </row>
    <row r="553" spans="1:14">
      <c r="A553" t="s">
        <v>2147</v>
      </c>
      <c r="B553" t="s">
        <v>3467</v>
      </c>
      <c r="C553">
        <v>4</v>
      </c>
      <c r="D553" s="18">
        <v>50654.65</v>
      </c>
      <c r="E553" s="18">
        <f>_xlfn.XLOOKUP(Order_Items_Raw!B2580,Products_Raw!A:A,Products_Raw!D:D)</f>
        <v>7144.88</v>
      </c>
      <c r="F553" s="18">
        <f t="shared" si="8"/>
        <v>22075.13</v>
      </c>
      <c r="G553" s="18" t="str">
        <f>PROPER(TRIM(CLEAN(_xlfn.XLOOKUP(Order_Items_Raw!A2580,Orders_Raw!A:A,Orders_Raw!E:E))))</f>
        <v>Website</v>
      </c>
      <c r="H553" s="18" t="str">
        <f>_xlfn.XLOOKUP(B553,Products_Raw!A:A,Products_Raw!C:C)</f>
        <v>Fashion</v>
      </c>
      <c r="I553" t="str">
        <f>_xlfn.XLOOKUP(_xlfn.XLOOKUP(A553,Orders_Raw!A:A,Orders_Raw!B:B),Customers_Raw!A:A,Customers_Raw!E:E)</f>
        <v>Consumer</v>
      </c>
      <c r="J553" s="19">
        <f>_xlfn.XLOOKUP(Order_Items_Raw!A2580,Orders_Raw!A:A,Orders_Raw!C:C)</f>
        <v>45797</v>
      </c>
      <c r="K553" t="s">
        <v>3466</v>
      </c>
      <c r="L553" s="19" t="str">
        <f>_xlfn.XLOOKUP(A553,Orders_Raw!A:A,Orders_Raw!D:D)</f>
        <v>Processing</v>
      </c>
      <c r="M553" s="19" t="str">
        <f>_xlfn.XLOOKUP(_xlfn.XLOOKUP(A553,Orders_Raw!A:A,Orders_Raw!B:B),Customers_Raw!A:A,Customers_Raw!E:E)</f>
        <v>Consumer</v>
      </c>
      <c r="N553">
        <f>IF(COUNTIF($A$2:A553,A553)=1,1,0)</f>
        <v>1</v>
      </c>
    </row>
    <row r="554" spans="1:14">
      <c r="A554" t="s">
        <v>2241</v>
      </c>
      <c r="B554" t="s">
        <v>3467</v>
      </c>
      <c r="C554">
        <v>3</v>
      </c>
      <c r="D554" s="18">
        <v>47235.06</v>
      </c>
      <c r="E554" s="18">
        <f>_xlfn.XLOOKUP(Order_Items_Raw!B2582,Products_Raw!A:A,Products_Raw!D:D)</f>
        <v>2831.41</v>
      </c>
      <c r="F554" s="18">
        <f t="shared" si="8"/>
        <v>38740.83</v>
      </c>
      <c r="G554" s="18" t="str">
        <f>PROPER(TRIM(CLEAN(_xlfn.XLOOKUP(Order_Items_Raw!A2582,Orders_Raw!A:A,Orders_Raw!E:E))))</f>
        <v>Mobile App</v>
      </c>
      <c r="H554" s="18" t="str">
        <f>_xlfn.XLOOKUP(B554,Products_Raw!A:A,Products_Raw!C:C)</f>
        <v>Fashion</v>
      </c>
      <c r="I554" t="str">
        <f>_xlfn.XLOOKUP(_xlfn.XLOOKUP(A554,Orders_Raw!A:A,Orders_Raw!B:B),Customers_Raw!A:A,Customers_Raw!E:E)</f>
        <v>Consumer</v>
      </c>
      <c r="J554" s="19">
        <f>_xlfn.XLOOKUP(Order_Items_Raw!A2582,Orders_Raw!A:A,Orders_Raw!C:C)</f>
        <v>45782</v>
      </c>
      <c r="K554" t="s">
        <v>3466</v>
      </c>
      <c r="L554" s="19" t="str">
        <f>_xlfn.XLOOKUP(A554,Orders_Raw!A:A,Orders_Raw!D:D)</f>
        <v>Delivered</v>
      </c>
      <c r="M554" s="19" t="str">
        <f>_xlfn.XLOOKUP(_xlfn.XLOOKUP(A554,Orders_Raw!A:A,Orders_Raw!B:B),Customers_Raw!A:A,Customers_Raw!E:E)</f>
        <v>Consumer</v>
      </c>
      <c r="N554">
        <f>IF(COUNTIF($A$2:A554,A554)=1,1,0)</f>
        <v>1</v>
      </c>
    </row>
    <row r="555" spans="1:14">
      <c r="A555" t="s">
        <v>2710</v>
      </c>
      <c r="B555" t="s">
        <v>3467</v>
      </c>
      <c r="C555">
        <v>2</v>
      </c>
      <c r="D555" s="18">
        <v>27397.73</v>
      </c>
      <c r="E555" s="18">
        <f>_xlfn.XLOOKUP(Order_Items_Raw!B2593,Products_Raw!A:A,Products_Raw!D:D)</f>
        <v>7014.31</v>
      </c>
      <c r="F555" s="18">
        <f t="shared" si="8"/>
        <v>13369.11</v>
      </c>
      <c r="G555" s="18" t="str">
        <f>PROPER(TRIM(CLEAN(_xlfn.XLOOKUP(Order_Items_Raw!A2593,Orders_Raw!A:A,Orders_Raw!E:E))))</f>
        <v>Website</v>
      </c>
      <c r="H555" s="18" t="str">
        <f>_xlfn.XLOOKUP(B555,Products_Raw!A:A,Products_Raw!C:C)</f>
        <v>Fashion</v>
      </c>
      <c r="I555" t="str">
        <f>_xlfn.XLOOKUP(_xlfn.XLOOKUP(A555,Orders_Raw!A:A,Orders_Raw!B:B),Customers_Raw!A:A,Customers_Raw!E:E)</f>
        <v>Corporate</v>
      </c>
      <c r="J555" s="19">
        <f>_xlfn.XLOOKUP(Order_Items_Raw!A2593,Orders_Raw!A:A,Orders_Raw!C:C)</f>
        <v>45791</v>
      </c>
      <c r="K555" t="s">
        <v>3466</v>
      </c>
      <c r="L555" s="19" t="str">
        <f>_xlfn.XLOOKUP(A555,Orders_Raw!A:A,Orders_Raw!D:D)</f>
        <v>Delivered</v>
      </c>
      <c r="M555" s="19" t="str">
        <f>_xlfn.XLOOKUP(_xlfn.XLOOKUP(A555,Orders_Raw!A:A,Orders_Raw!B:B),Customers_Raw!A:A,Customers_Raw!E:E)</f>
        <v>Corporate</v>
      </c>
      <c r="N555">
        <f>IF(COUNTIF($A$2:A555,A555)=1,1,0)</f>
        <v>0</v>
      </c>
    </row>
    <row r="556" spans="1:14">
      <c r="A556" t="s">
        <v>922</v>
      </c>
      <c r="B556" t="s">
        <v>3468</v>
      </c>
      <c r="C556">
        <v>2</v>
      </c>
      <c r="D556" s="18">
        <v>11546.44</v>
      </c>
      <c r="E556" s="18">
        <f>_xlfn.XLOOKUP(Order_Items_Raw!B2602,Products_Raw!A:A,Products_Raw!D:D)</f>
        <v>295.87</v>
      </c>
      <c r="F556" s="18">
        <f t="shared" si="8"/>
        <v>10954.7</v>
      </c>
      <c r="G556" s="18" t="str">
        <f>PROPER(TRIM(CLEAN(_xlfn.XLOOKUP(Order_Items_Raw!A2602,Orders_Raw!A:A,Orders_Raw!E:E))))</f>
        <v>Marketplace</v>
      </c>
      <c r="H556" s="18" t="str">
        <f>_xlfn.XLOOKUP(B556,Products_Raw!A:A,Products_Raw!C:C)</f>
        <v>Office Supplies</v>
      </c>
      <c r="I556" t="str">
        <f>_xlfn.XLOOKUP(_xlfn.XLOOKUP(A556,Orders_Raw!A:A,Orders_Raw!B:B),Customers_Raw!A:A,Customers_Raw!E:E)</f>
        <v>Consumer</v>
      </c>
      <c r="J556" s="19">
        <f>_xlfn.XLOOKUP(Order_Items_Raw!A2602,Orders_Raw!A:A,Orders_Raw!C:C)</f>
        <v>45783</v>
      </c>
      <c r="K556" t="s">
        <v>3466</v>
      </c>
      <c r="L556" s="19" t="str">
        <f>_xlfn.XLOOKUP(A556,Orders_Raw!A:A,Orders_Raw!D:D)</f>
        <v>Delivered</v>
      </c>
      <c r="M556" s="19" t="str">
        <f>_xlfn.XLOOKUP(_xlfn.XLOOKUP(A556,Orders_Raw!A:A,Orders_Raw!B:B),Customers_Raw!A:A,Customers_Raw!E:E)</f>
        <v>Consumer</v>
      </c>
      <c r="N556">
        <f>IF(COUNTIF($A$2:A556,A556)=1,1,0)</f>
        <v>1</v>
      </c>
    </row>
    <row r="557" spans="1:14">
      <c r="A557" t="s">
        <v>1270</v>
      </c>
      <c r="B557" t="s">
        <v>3468</v>
      </c>
      <c r="C557">
        <v>3</v>
      </c>
      <c r="D557" s="18">
        <v>21956.04</v>
      </c>
      <c r="E557" s="18">
        <f>_xlfn.XLOOKUP(Order_Items_Raw!B2609,Products_Raw!A:A,Products_Raw!D:D)</f>
        <v>474.93</v>
      </c>
      <c r="F557" s="18">
        <f t="shared" si="8"/>
        <v>20531.25</v>
      </c>
      <c r="G557" s="18" t="str">
        <f>PROPER(TRIM(CLEAN(_xlfn.XLOOKUP(Order_Items_Raw!A2609,Orders_Raw!A:A,Orders_Raw!E:E))))</f>
        <v>Mobile App</v>
      </c>
      <c r="H557" s="18" t="str">
        <f>_xlfn.XLOOKUP(B557,Products_Raw!A:A,Products_Raw!C:C)</f>
        <v>Office Supplies</v>
      </c>
      <c r="I557" t="str">
        <f>_xlfn.XLOOKUP(_xlfn.XLOOKUP(A557,Orders_Raw!A:A,Orders_Raw!B:B),Customers_Raw!A:A,Customers_Raw!E:E)</f>
        <v>Consumer</v>
      </c>
      <c r="J557" s="19">
        <f>_xlfn.XLOOKUP(Order_Items_Raw!A2609,Orders_Raw!A:A,Orders_Raw!C:C)</f>
        <v>45778</v>
      </c>
      <c r="K557" t="s">
        <v>3466</v>
      </c>
      <c r="L557" s="19" t="str">
        <f>_xlfn.XLOOKUP(A557,Orders_Raw!A:A,Orders_Raw!D:D)</f>
        <v>Delivered</v>
      </c>
      <c r="M557" s="19" t="str">
        <f>_xlfn.XLOOKUP(_xlfn.XLOOKUP(A557,Orders_Raw!A:A,Orders_Raw!B:B),Customers_Raw!A:A,Customers_Raw!E:E)</f>
        <v>Consumer</v>
      </c>
      <c r="N557">
        <f>IF(COUNTIF($A$2:A557,A557)=1,1,0)</f>
        <v>0</v>
      </c>
    </row>
    <row r="558" spans="1:14">
      <c r="A558" t="s">
        <v>1719</v>
      </c>
      <c r="B558" t="s">
        <v>3468</v>
      </c>
      <c r="C558">
        <v>4</v>
      </c>
      <c r="D558" s="18">
        <v>25436.56</v>
      </c>
      <c r="E558" s="18">
        <f>_xlfn.XLOOKUP(Order_Items_Raw!B2621,Products_Raw!A:A,Products_Raw!D:D)</f>
        <v>6213.42</v>
      </c>
      <c r="F558" s="18">
        <f t="shared" si="8"/>
        <v>582.880000000001</v>
      </c>
      <c r="G558" s="18" t="str">
        <f>PROPER(TRIM(CLEAN(_xlfn.XLOOKUP(Order_Items_Raw!A2621,Orders_Raw!A:A,Orders_Raw!E:E))))</f>
        <v>Website</v>
      </c>
      <c r="H558" s="18" t="str">
        <f>_xlfn.XLOOKUP(B558,Products_Raw!A:A,Products_Raw!C:C)</f>
        <v>Office Supplies</v>
      </c>
      <c r="I558" t="str">
        <f>_xlfn.XLOOKUP(_xlfn.XLOOKUP(A558,Orders_Raw!A:A,Orders_Raw!B:B),Customers_Raw!A:A,Customers_Raw!E:E)</f>
        <v>Corporate</v>
      </c>
      <c r="J558" s="19">
        <f>_xlfn.XLOOKUP(Order_Items_Raw!A2621,Orders_Raw!A:A,Orders_Raw!C:C)</f>
        <v>45783</v>
      </c>
      <c r="K558" t="s">
        <v>3466</v>
      </c>
      <c r="L558" s="19" t="str">
        <f>_xlfn.XLOOKUP(A558,Orders_Raw!A:A,Orders_Raw!D:D)</f>
        <v>Delivered</v>
      </c>
      <c r="M558" s="19" t="str">
        <f>_xlfn.XLOOKUP(_xlfn.XLOOKUP(A558,Orders_Raw!A:A,Orders_Raw!B:B),Customers_Raw!A:A,Customers_Raw!E:E)</f>
        <v>Corporate</v>
      </c>
      <c r="N558">
        <f>IF(COUNTIF($A$2:A558,A558)=1,1,0)</f>
        <v>0</v>
      </c>
    </row>
    <row r="559" spans="1:14">
      <c r="A559" t="s">
        <v>3368</v>
      </c>
      <c r="B559" t="s">
        <v>3468</v>
      </c>
      <c r="C559">
        <v>4</v>
      </c>
      <c r="D559" s="18">
        <v>29335.03</v>
      </c>
      <c r="E559" s="18">
        <f>_xlfn.XLOOKUP(Order_Items_Raw!B2646,Products_Raw!A:A,Products_Raw!D:D)</f>
        <v>6279.29</v>
      </c>
      <c r="F559" s="18">
        <f t="shared" si="8"/>
        <v>4217.87</v>
      </c>
      <c r="G559" s="18" t="str">
        <f>PROPER(TRIM(CLEAN(_xlfn.XLOOKUP(Order_Items_Raw!A2646,Orders_Raw!A:A,Orders_Raw!E:E))))</f>
        <v>Website</v>
      </c>
      <c r="H559" s="18" t="str">
        <f>_xlfn.XLOOKUP(B559,Products_Raw!A:A,Products_Raw!C:C)</f>
        <v>Office Supplies</v>
      </c>
      <c r="I559" t="str">
        <f>_xlfn.XLOOKUP(_xlfn.XLOOKUP(A559,Orders_Raw!A:A,Orders_Raw!B:B),Customers_Raw!A:A,Customers_Raw!E:E)</f>
        <v>Consumer</v>
      </c>
      <c r="J559" s="19">
        <f>_xlfn.XLOOKUP(Order_Items_Raw!A2646,Orders_Raw!A:A,Orders_Raw!C:C)</f>
        <v>45780</v>
      </c>
      <c r="K559" t="s">
        <v>3466</v>
      </c>
      <c r="L559" s="19" t="str">
        <f>_xlfn.XLOOKUP(A559,Orders_Raw!A:A,Orders_Raw!D:D)</f>
        <v>Delivered</v>
      </c>
      <c r="M559" s="19" t="str">
        <f>_xlfn.XLOOKUP(_xlfn.XLOOKUP(A559,Orders_Raw!A:A,Orders_Raw!B:B),Customers_Raw!A:A,Customers_Raw!E:E)</f>
        <v>Consumer</v>
      </c>
      <c r="N559">
        <f>IF(COUNTIF($A$2:A559,A559)=1,1,0)</f>
        <v>1</v>
      </c>
    </row>
    <row r="560" spans="1:14">
      <c r="A560" t="s">
        <v>908</v>
      </c>
      <c r="B560" t="s">
        <v>3469</v>
      </c>
      <c r="C560">
        <v>3</v>
      </c>
      <c r="D560" s="18">
        <v>22290.08</v>
      </c>
      <c r="E560" s="18">
        <f>_xlfn.XLOOKUP(Order_Items_Raw!B2647,Products_Raw!A:A,Products_Raw!D:D)</f>
        <v>6279.29</v>
      </c>
      <c r="F560" s="18">
        <f t="shared" si="8"/>
        <v>3452.21</v>
      </c>
      <c r="G560" s="18" t="str">
        <f>PROPER(TRIM(CLEAN(_xlfn.XLOOKUP(Order_Items_Raw!A2647,Orders_Raw!A:A,Orders_Raw!E:E))))</f>
        <v>Mobile App</v>
      </c>
      <c r="H560" s="18" t="str">
        <f>_xlfn.XLOOKUP(B560,Products_Raw!A:A,Products_Raw!C:C)</f>
        <v>Sports</v>
      </c>
      <c r="I560" t="str">
        <f>_xlfn.XLOOKUP(_xlfn.XLOOKUP(A560,Orders_Raw!A:A,Orders_Raw!B:B),Customers_Raw!A:A,Customers_Raw!E:E)</f>
        <v>Small Business</v>
      </c>
      <c r="J560" s="19">
        <f>_xlfn.XLOOKUP(Order_Items_Raw!A2647,Orders_Raw!A:A,Orders_Raw!C:C)</f>
        <v>45789</v>
      </c>
      <c r="K560" t="s">
        <v>3466</v>
      </c>
      <c r="L560" s="19" t="str">
        <f>_xlfn.XLOOKUP(A560,Orders_Raw!A:A,Orders_Raw!D:D)</f>
        <v>Processing</v>
      </c>
      <c r="M560" s="19" t="str">
        <f>_xlfn.XLOOKUP(_xlfn.XLOOKUP(A560,Orders_Raw!A:A,Orders_Raw!B:B),Customers_Raw!A:A,Customers_Raw!E:E)</f>
        <v>Small Business</v>
      </c>
      <c r="N560">
        <f>IF(COUNTIF($A$2:A560,A560)=1,1,0)</f>
        <v>0</v>
      </c>
    </row>
    <row r="561" spans="1:14">
      <c r="A561" t="s">
        <v>1570</v>
      </c>
      <c r="B561" t="s">
        <v>3469</v>
      </c>
      <c r="C561">
        <v>2</v>
      </c>
      <c r="D561" s="18">
        <v>12305.29</v>
      </c>
      <c r="E561" s="18">
        <f>_xlfn.XLOOKUP(Order_Items_Raw!B2659,Products_Raw!A:A,Products_Raw!D:D)</f>
        <v>9531.89</v>
      </c>
      <c r="F561" s="18">
        <f t="shared" si="8"/>
        <v>-6758.49</v>
      </c>
      <c r="G561" s="18" t="str">
        <f>PROPER(TRIM(CLEAN(_xlfn.XLOOKUP(Order_Items_Raw!A2659,Orders_Raw!A:A,Orders_Raw!E:E))))</f>
        <v>Mobile App</v>
      </c>
      <c r="H561" s="18" t="str">
        <f>_xlfn.XLOOKUP(B561,Products_Raw!A:A,Products_Raw!C:C)</f>
        <v>Sports</v>
      </c>
      <c r="I561" t="str">
        <f>_xlfn.XLOOKUP(_xlfn.XLOOKUP(A561,Orders_Raw!A:A,Orders_Raw!B:B),Customers_Raw!A:A,Customers_Raw!E:E)</f>
        <v>Consumer</v>
      </c>
      <c r="J561" s="19">
        <f>_xlfn.XLOOKUP(Order_Items_Raw!A2659,Orders_Raw!A:A,Orders_Raw!C:C)</f>
        <v>45780</v>
      </c>
      <c r="K561" t="s">
        <v>3466</v>
      </c>
      <c r="L561" s="19" t="str">
        <f>_xlfn.XLOOKUP(A561,Orders_Raw!A:A,Orders_Raw!D:D)</f>
        <v>Delivered</v>
      </c>
      <c r="M561" s="19" t="str">
        <f>_xlfn.XLOOKUP(_xlfn.XLOOKUP(A561,Orders_Raw!A:A,Orders_Raw!B:B),Customers_Raw!A:A,Customers_Raw!E:E)</f>
        <v>Consumer</v>
      </c>
      <c r="N561">
        <f>IF(COUNTIF($A$2:A561,A561)=1,1,0)</f>
        <v>0</v>
      </c>
    </row>
    <row r="562" spans="1:14">
      <c r="A562" t="s">
        <v>2844</v>
      </c>
      <c r="B562" t="s">
        <v>3469</v>
      </c>
      <c r="C562">
        <v>1</v>
      </c>
      <c r="D562" s="18">
        <v>7458.34</v>
      </c>
      <c r="E562" s="18">
        <f>_xlfn.XLOOKUP(Order_Items_Raw!B2685,Products_Raw!A:A,Products_Raw!D:D)</f>
        <v>6782.31</v>
      </c>
      <c r="F562" s="18">
        <f t="shared" si="8"/>
        <v>676.03</v>
      </c>
      <c r="G562" s="18" t="str">
        <f>PROPER(TRIM(CLEAN(_xlfn.XLOOKUP(Order_Items_Raw!A2685,Orders_Raw!A:A,Orders_Raw!E:E))))</f>
        <v>Website</v>
      </c>
      <c r="H562" s="18" t="str">
        <f>_xlfn.XLOOKUP(B562,Products_Raw!A:A,Products_Raw!C:C)</f>
        <v>Sports</v>
      </c>
      <c r="I562" t="str">
        <f>_xlfn.XLOOKUP(_xlfn.XLOOKUP(A562,Orders_Raw!A:A,Orders_Raw!B:B),Customers_Raw!A:A,Customers_Raw!E:E)</f>
        <v>Corporate</v>
      </c>
      <c r="J562" s="19">
        <f>_xlfn.XLOOKUP(Order_Items_Raw!A2685,Orders_Raw!A:A,Orders_Raw!C:C)</f>
        <v>45801</v>
      </c>
      <c r="K562" t="s">
        <v>3466</v>
      </c>
      <c r="L562" s="19" t="str">
        <f>_xlfn.XLOOKUP(A562,Orders_Raw!A:A,Orders_Raw!D:D)</f>
        <v>Shipped</v>
      </c>
      <c r="M562" s="19" t="str">
        <f>_xlfn.XLOOKUP(_xlfn.XLOOKUP(A562,Orders_Raw!A:A,Orders_Raw!B:B),Customers_Raw!A:A,Customers_Raw!E:E)</f>
        <v>Corporate</v>
      </c>
      <c r="N562">
        <f>IF(COUNTIF($A$2:A562,A562)=1,1,0)</f>
        <v>1</v>
      </c>
    </row>
    <row r="563" spans="1:14">
      <c r="A563" t="s">
        <v>1081</v>
      </c>
      <c r="B563" t="s">
        <v>3470</v>
      </c>
      <c r="C563">
        <v>4</v>
      </c>
      <c r="D563" s="18">
        <v>33878.54</v>
      </c>
      <c r="E563" s="18">
        <f>_xlfn.XLOOKUP(Order_Items_Raw!B2700,Products_Raw!A:A,Products_Raw!D:D)</f>
        <v>2857.57</v>
      </c>
      <c r="F563" s="18">
        <f t="shared" si="8"/>
        <v>22448.26</v>
      </c>
      <c r="G563" s="18" t="str">
        <f>PROPER(TRIM(CLEAN(_xlfn.XLOOKUP(Order_Items_Raw!A2700,Orders_Raw!A:A,Orders_Raw!E:E))))</f>
        <v>Mobile App</v>
      </c>
      <c r="H563" s="18" t="str">
        <f>_xlfn.XLOOKUP(B563,Products_Raw!A:A,Products_Raw!C:C)</f>
        <v>Home &amp; Kitchen</v>
      </c>
      <c r="I563" t="str">
        <f>_xlfn.XLOOKUP(_xlfn.XLOOKUP(A563,Orders_Raw!A:A,Orders_Raw!B:B),Customers_Raw!A:A,Customers_Raw!E:E)</f>
        <v>Consumer</v>
      </c>
      <c r="J563" s="19">
        <f>_xlfn.XLOOKUP(Order_Items_Raw!A2700,Orders_Raw!A:A,Orders_Raw!C:C)</f>
        <v>45781</v>
      </c>
      <c r="K563" t="s">
        <v>3466</v>
      </c>
      <c r="L563" s="19" t="str">
        <f>_xlfn.XLOOKUP(A563,Orders_Raw!A:A,Orders_Raw!D:D)</f>
        <v>Delivered</v>
      </c>
      <c r="M563" s="19" t="str">
        <f>_xlfn.XLOOKUP(_xlfn.XLOOKUP(A563,Orders_Raw!A:A,Orders_Raw!B:B),Customers_Raw!A:A,Customers_Raw!E:E)</f>
        <v>Consumer</v>
      </c>
      <c r="N563">
        <f>IF(COUNTIF($A$2:A563,A563)=1,1,0)</f>
        <v>1</v>
      </c>
    </row>
    <row r="564" spans="1:14">
      <c r="A564" t="s">
        <v>1562</v>
      </c>
      <c r="B564" t="s">
        <v>3470</v>
      </c>
      <c r="C564">
        <v>1</v>
      </c>
      <c r="D564" s="18">
        <v>7790.4</v>
      </c>
      <c r="E564" s="18">
        <f>_xlfn.XLOOKUP(Order_Items_Raw!B2708,Products_Raw!A:A,Products_Raw!D:D)</f>
        <v>6453.17</v>
      </c>
      <c r="F564" s="18">
        <f t="shared" si="8"/>
        <v>1337.23</v>
      </c>
      <c r="G564" s="18" t="str">
        <f>PROPER(TRIM(CLEAN(_xlfn.XLOOKUP(Order_Items_Raw!A2708,Orders_Raw!A:A,Orders_Raw!E:E))))</f>
        <v>Website</v>
      </c>
      <c r="H564" s="18" t="str">
        <f>_xlfn.XLOOKUP(B564,Products_Raw!A:A,Products_Raw!C:C)</f>
        <v>Home &amp; Kitchen</v>
      </c>
      <c r="I564" t="str">
        <f>_xlfn.XLOOKUP(_xlfn.XLOOKUP(A564,Orders_Raw!A:A,Orders_Raw!B:B),Customers_Raw!A:A,Customers_Raw!E:E)</f>
        <v>Corporate</v>
      </c>
      <c r="J564" s="19">
        <f>_xlfn.XLOOKUP(Order_Items_Raw!A2708,Orders_Raw!A:A,Orders_Raw!C:C)</f>
        <v>45788</v>
      </c>
      <c r="K564" t="s">
        <v>3466</v>
      </c>
      <c r="L564" s="19" t="str">
        <f>_xlfn.XLOOKUP(A564,Orders_Raw!A:A,Orders_Raw!D:D)</f>
        <v>Delivered</v>
      </c>
      <c r="M564" s="19" t="str">
        <f>_xlfn.XLOOKUP(_xlfn.XLOOKUP(A564,Orders_Raw!A:A,Orders_Raw!B:B),Customers_Raw!A:A,Customers_Raw!E:E)</f>
        <v>Corporate</v>
      </c>
      <c r="N564">
        <f>IF(COUNTIF($A$2:A564,A564)=1,1,0)</f>
        <v>1</v>
      </c>
    </row>
    <row r="565" spans="1:14">
      <c r="A565" t="s">
        <v>1896</v>
      </c>
      <c r="B565" t="s">
        <v>3470</v>
      </c>
      <c r="C565">
        <v>3</v>
      </c>
      <c r="D565" s="18">
        <v>22171.39</v>
      </c>
      <c r="E565" s="18">
        <f>_xlfn.XLOOKUP(Order_Items_Raw!B2710,Products_Raw!A:A,Products_Raw!D:D)</f>
        <v>6453.17</v>
      </c>
      <c r="F565" s="18">
        <f t="shared" si="8"/>
        <v>2811.88</v>
      </c>
      <c r="G565" s="18" t="str">
        <f>PROPER(TRIM(CLEAN(_xlfn.XLOOKUP(Order_Items_Raw!A2710,Orders_Raw!A:A,Orders_Raw!E:E))))</f>
        <v>Website</v>
      </c>
      <c r="H565" s="18" t="str">
        <f>_xlfn.XLOOKUP(B565,Products_Raw!A:A,Products_Raw!C:C)</f>
        <v>Home &amp; Kitchen</v>
      </c>
      <c r="I565" t="str">
        <f>_xlfn.XLOOKUP(_xlfn.XLOOKUP(A565,Orders_Raw!A:A,Orders_Raw!B:B),Customers_Raw!A:A,Customers_Raw!E:E)</f>
        <v>Consumer</v>
      </c>
      <c r="J565" s="19">
        <f>_xlfn.XLOOKUP(Order_Items_Raw!A2710,Orders_Raw!A:A,Orders_Raw!C:C)</f>
        <v>45791</v>
      </c>
      <c r="K565" t="s">
        <v>3466</v>
      </c>
      <c r="L565" s="19" t="str">
        <f>_xlfn.XLOOKUP(A565,Orders_Raw!A:A,Orders_Raw!D:D)</f>
        <v>Delivered</v>
      </c>
      <c r="M565" s="19" t="str">
        <f>_xlfn.XLOOKUP(_xlfn.XLOOKUP(A565,Orders_Raw!A:A,Orders_Raw!B:B),Customers_Raw!A:A,Customers_Raw!E:E)</f>
        <v>Consumer</v>
      </c>
      <c r="N565">
        <f>IF(COUNTIF($A$2:A565,A565)=1,1,0)</f>
        <v>0</v>
      </c>
    </row>
    <row r="566" spans="1:14">
      <c r="A566" t="s">
        <v>1930</v>
      </c>
      <c r="B566" t="s">
        <v>3470</v>
      </c>
      <c r="C566">
        <v>4</v>
      </c>
      <c r="D566" s="18">
        <v>32723.93</v>
      </c>
      <c r="E566" s="18">
        <f>_xlfn.XLOOKUP(Order_Items_Raw!B2711,Products_Raw!A:A,Products_Raw!D:D)</f>
        <v>6453.17</v>
      </c>
      <c r="F566" s="18">
        <f t="shared" si="8"/>
        <v>6911.25</v>
      </c>
      <c r="G566" s="18" t="str">
        <f>PROPER(TRIM(CLEAN(_xlfn.XLOOKUP(Order_Items_Raw!A2711,Orders_Raw!A:A,Orders_Raw!E:E))))</f>
        <v>Website</v>
      </c>
      <c r="H566" s="18" t="str">
        <f>_xlfn.XLOOKUP(B566,Products_Raw!A:A,Products_Raw!C:C)</f>
        <v>Home &amp; Kitchen</v>
      </c>
      <c r="I566" t="str">
        <f>_xlfn.XLOOKUP(_xlfn.XLOOKUP(A566,Orders_Raw!A:A,Orders_Raw!B:B),Customers_Raw!A:A,Customers_Raw!E:E)</f>
        <v>Consumer</v>
      </c>
      <c r="J566" s="19">
        <f>_xlfn.XLOOKUP(Order_Items_Raw!A2711,Orders_Raw!A:A,Orders_Raw!C:C)</f>
        <v>45778</v>
      </c>
      <c r="K566" t="s">
        <v>3466</v>
      </c>
      <c r="L566" s="19" t="str">
        <f>_xlfn.XLOOKUP(A566,Orders_Raw!A:A,Orders_Raw!D:D)</f>
        <v>Delivered</v>
      </c>
      <c r="M566" s="19" t="str">
        <f>_xlfn.XLOOKUP(_xlfn.XLOOKUP(A566,Orders_Raw!A:A,Orders_Raw!B:B),Customers_Raw!A:A,Customers_Raw!E:E)</f>
        <v>Consumer</v>
      </c>
      <c r="N566">
        <f>IF(COUNTIF($A$2:A566,A566)=1,1,0)</f>
        <v>1</v>
      </c>
    </row>
    <row r="567" spans="1:14">
      <c r="A567" t="s">
        <v>2554</v>
      </c>
      <c r="B567" t="s">
        <v>3470</v>
      </c>
      <c r="C567">
        <v>2</v>
      </c>
      <c r="D567" s="18">
        <v>17336.96</v>
      </c>
      <c r="E567" s="18">
        <f>_xlfn.XLOOKUP(Order_Items_Raw!B2725,Products_Raw!A:A,Products_Raw!D:D)</f>
        <v>5057.68</v>
      </c>
      <c r="F567" s="18">
        <f t="shared" si="8"/>
        <v>7221.6</v>
      </c>
      <c r="G567" s="18" t="str">
        <f>PROPER(TRIM(CLEAN(_xlfn.XLOOKUP(Order_Items_Raw!A2725,Orders_Raw!A:A,Orders_Raw!E:E))))</f>
        <v>Website</v>
      </c>
      <c r="H567" s="18" t="str">
        <f>_xlfn.XLOOKUP(B567,Products_Raw!A:A,Products_Raw!C:C)</f>
        <v>Home &amp; Kitchen</v>
      </c>
      <c r="I567" t="str">
        <f>_xlfn.XLOOKUP(_xlfn.XLOOKUP(A567,Orders_Raw!A:A,Orders_Raw!B:B),Customers_Raw!A:A,Customers_Raw!E:E)</f>
        <v>Corporate</v>
      </c>
      <c r="J567" s="19">
        <f>_xlfn.XLOOKUP(Order_Items_Raw!A2725,Orders_Raw!A:A,Orders_Raw!C:C)</f>
        <v>45798</v>
      </c>
      <c r="K567" t="s">
        <v>3466</v>
      </c>
      <c r="L567" s="19" t="str">
        <f>_xlfn.XLOOKUP(A567,Orders_Raw!A:A,Orders_Raw!D:D)</f>
        <v>Delivered</v>
      </c>
      <c r="M567" s="19" t="str">
        <f>_xlfn.XLOOKUP(_xlfn.XLOOKUP(A567,Orders_Raw!A:A,Orders_Raw!B:B),Customers_Raw!A:A,Customers_Raw!E:E)</f>
        <v>Corporate</v>
      </c>
      <c r="N567">
        <f>IF(COUNTIF($A$2:A567,A567)=1,1,0)</f>
        <v>0</v>
      </c>
    </row>
    <row r="568" spans="1:14">
      <c r="A568" t="s">
        <v>1016</v>
      </c>
      <c r="B568" t="s">
        <v>3471</v>
      </c>
      <c r="C568">
        <v>1</v>
      </c>
      <c r="D568" s="18">
        <v>8915.21</v>
      </c>
      <c r="E568" s="18">
        <f>_xlfn.XLOOKUP(Order_Items_Raw!B2751,Products_Raw!A:A,Products_Raw!D:D)</f>
        <v>4591.42</v>
      </c>
      <c r="F568" s="18">
        <f t="shared" si="8"/>
        <v>4323.79</v>
      </c>
      <c r="G568" s="18" t="str">
        <f>PROPER(TRIM(CLEAN(_xlfn.XLOOKUP(Order_Items_Raw!A2751,Orders_Raw!A:A,Orders_Raw!E:E))))</f>
        <v>Website</v>
      </c>
      <c r="H568" s="18" t="str">
        <f>_xlfn.XLOOKUP(B568,Products_Raw!A:A,Products_Raw!C:C)</f>
        <v>Sports</v>
      </c>
      <c r="I568" t="str">
        <f>_xlfn.XLOOKUP(_xlfn.XLOOKUP(A568,Orders_Raw!A:A,Orders_Raw!B:B),Customers_Raw!A:A,Customers_Raw!E:E)</f>
        <v>Consumer</v>
      </c>
      <c r="J568" s="19">
        <f>_xlfn.XLOOKUP(Order_Items_Raw!A2751,Orders_Raw!A:A,Orders_Raw!C:C)</f>
        <v>45801</v>
      </c>
      <c r="K568" t="s">
        <v>3466</v>
      </c>
      <c r="L568" s="19" t="str">
        <f>_xlfn.XLOOKUP(A568,Orders_Raw!A:A,Orders_Raw!D:D)</f>
        <v>Delivered</v>
      </c>
      <c r="M568" s="19" t="str">
        <f>_xlfn.XLOOKUP(_xlfn.XLOOKUP(A568,Orders_Raw!A:A,Orders_Raw!B:B),Customers_Raw!A:A,Customers_Raw!E:E)</f>
        <v>Consumer</v>
      </c>
      <c r="N568">
        <f>IF(COUNTIF($A$2:A568,A568)=1,1,0)</f>
        <v>1</v>
      </c>
    </row>
    <row r="569" spans="1:14">
      <c r="A569" t="s">
        <v>2451</v>
      </c>
      <c r="B569" t="s">
        <v>3472</v>
      </c>
      <c r="C569">
        <v>4</v>
      </c>
      <c r="D569" s="18">
        <v>56127.26</v>
      </c>
      <c r="E569" s="18">
        <f>_xlfn.XLOOKUP(Order_Items_Raw!B2820,Products_Raw!A:A,Products_Raw!D:D)</f>
        <v>2249.48</v>
      </c>
      <c r="F569" s="18">
        <f t="shared" si="8"/>
        <v>47129.34</v>
      </c>
      <c r="G569" s="18" t="str">
        <f>PROPER(TRIM(CLEAN(_xlfn.XLOOKUP(Order_Items_Raw!A2820,Orders_Raw!A:A,Orders_Raw!E:E))))</f>
        <v>Mobile App</v>
      </c>
      <c r="H569" s="18" t="str">
        <f>_xlfn.XLOOKUP(B569,Products_Raw!A:A,Products_Raw!C:C)</f>
        <v>Fashion</v>
      </c>
      <c r="I569" t="str">
        <f>_xlfn.XLOOKUP(_xlfn.XLOOKUP(A569,Orders_Raw!A:A,Orders_Raw!B:B),Customers_Raw!A:A,Customers_Raw!E:E)</f>
        <v>Consumer</v>
      </c>
      <c r="J569" s="19">
        <f>_xlfn.XLOOKUP(Order_Items_Raw!A2820,Orders_Raw!A:A,Orders_Raw!C:C)</f>
        <v>45781</v>
      </c>
      <c r="K569" t="s">
        <v>3466</v>
      </c>
      <c r="L569" s="19" t="str">
        <f>_xlfn.XLOOKUP(A569,Orders_Raw!A:A,Orders_Raw!D:D)</f>
        <v>Delivered</v>
      </c>
      <c r="M569" s="19" t="str">
        <f>_xlfn.XLOOKUP(_xlfn.XLOOKUP(A569,Orders_Raw!A:A,Orders_Raw!B:B),Customers_Raw!A:A,Customers_Raw!E:E)</f>
        <v>Consumer</v>
      </c>
      <c r="N569">
        <f>IF(COUNTIF($A$2:A569,A569)=1,1,0)</f>
        <v>0</v>
      </c>
    </row>
    <row r="570" spans="1:14">
      <c r="A570" t="s">
        <v>3000</v>
      </c>
      <c r="B570" t="s">
        <v>3472</v>
      </c>
      <c r="C570">
        <v>4</v>
      </c>
      <c r="D570" s="18">
        <v>72745.42</v>
      </c>
      <c r="E570" s="18">
        <f>_xlfn.XLOOKUP(Order_Items_Raw!B2827,Products_Raw!A:A,Products_Raw!D:D)</f>
        <v>6163.24</v>
      </c>
      <c r="F570" s="18">
        <f t="shared" si="8"/>
        <v>48092.46</v>
      </c>
      <c r="G570" s="18" t="str">
        <f>PROPER(TRIM(CLEAN(_xlfn.XLOOKUP(Order_Items_Raw!A2827,Orders_Raw!A:A,Orders_Raw!E:E))))</f>
        <v>Website</v>
      </c>
      <c r="H570" s="18" t="str">
        <f>_xlfn.XLOOKUP(B570,Products_Raw!A:A,Products_Raw!C:C)</f>
        <v>Fashion</v>
      </c>
      <c r="I570" t="str">
        <f>_xlfn.XLOOKUP(_xlfn.XLOOKUP(A570,Orders_Raw!A:A,Orders_Raw!B:B),Customers_Raw!A:A,Customers_Raw!E:E)</f>
        <v>Small Business</v>
      </c>
      <c r="J570" s="19">
        <f>_xlfn.XLOOKUP(Order_Items_Raw!A2827,Orders_Raw!A:A,Orders_Raw!C:C)</f>
        <v>45794</v>
      </c>
      <c r="K570" t="s">
        <v>3466</v>
      </c>
      <c r="L570" s="19" t="str">
        <f>_xlfn.XLOOKUP(A570,Orders_Raw!A:A,Orders_Raw!D:D)</f>
        <v>Delivered</v>
      </c>
      <c r="M570" s="19" t="str">
        <f>_xlfn.XLOOKUP(_xlfn.XLOOKUP(A570,Orders_Raw!A:A,Orders_Raw!B:B),Customers_Raw!A:A,Customers_Raw!E:E)</f>
        <v>Small Business</v>
      </c>
      <c r="N570">
        <f>IF(COUNTIF($A$2:A570,A570)=1,1,0)</f>
        <v>1</v>
      </c>
    </row>
    <row r="571" spans="1:14">
      <c r="A571" t="s">
        <v>3266</v>
      </c>
      <c r="B571" t="s">
        <v>3472</v>
      </c>
      <c r="C571">
        <v>4</v>
      </c>
      <c r="D571" s="18">
        <v>72553.53</v>
      </c>
      <c r="E571" s="18">
        <f>_xlfn.XLOOKUP(Order_Items_Raw!B2832,Products_Raw!A:A,Products_Raw!D:D)</f>
        <v>4740.6</v>
      </c>
      <c r="F571" s="18">
        <f t="shared" si="8"/>
        <v>53591.13</v>
      </c>
      <c r="G571" s="18" t="str">
        <f>PROPER(TRIM(CLEAN(_xlfn.XLOOKUP(Order_Items_Raw!A2832,Orders_Raw!A:A,Orders_Raw!E:E))))</f>
        <v>Marketplace</v>
      </c>
      <c r="H571" s="18" t="str">
        <f>_xlfn.XLOOKUP(B571,Products_Raw!A:A,Products_Raw!C:C)</f>
        <v>Fashion</v>
      </c>
      <c r="I571" t="str">
        <f>_xlfn.XLOOKUP(_xlfn.XLOOKUP(A571,Orders_Raw!A:A,Orders_Raw!B:B),Customers_Raw!A:A,Customers_Raw!E:E)</f>
        <v>Corporate</v>
      </c>
      <c r="J571" s="19">
        <f>_xlfn.XLOOKUP(Order_Items_Raw!A2832,Orders_Raw!A:A,Orders_Raw!C:C)</f>
        <v>45969</v>
      </c>
      <c r="K571" t="s">
        <v>3474</v>
      </c>
      <c r="L571" s="19" t="str">
        <f>_xlfn.XLOOKUP(A571,Orders_Raw!A:A,Orders_Raw!D:D)</f>
        <v>Delivered</v>
      </c>
      <c r="M571" s="19" t="str">
        <f>_xlfn.XLOOKUP(_xlfn.XLOOKUP(A571,Orders_Raw!A:A,Orders_Raw!B:B),Customers_Raw!A:A,Customers_Raw!E:E)</f>
        <v>Corporate</v>
      </c>
      <c r="N571">
        <f>IF(COUNTIF($A$2:A571,A571)=1,1,0)</f>
        <v>1</v>
      </c>
    </row>
    <row r="572" spans="1:14">
      <c r="A572" t="s">
        <v>1842</v>
      </c>
      <c r="B572" t="s">
        <v>3473</v>
      </c>
      <c r="C572">
        <v>4</v>
      </c>
      <c r="D572" s="18">
        <v>41924.7</v>
      </c>
      <c r="E572" s="18">
        <f>_xlfn.XLOOKUP(Order_Items_Raw!B2846,Products_Raw!A:A,Products_Raw!D:D)</f>
        <v>1069.73</v>
      </c>
      <c r="F572" s="18">
        <f t="shared" si="8"/>
        <v>37645.78</v>
      </c>
      <c r="G572" s="18" t="str">
        <f>PROPER(TRIM(CLEAN(_xlfn.XLOOKUP(Order_Items_Raw!A2846,Orders_Raw!A:A,Orders_Raw!E:E))))</f>
        <v>Website</v>
      </c>
      <c r="H572" s="18" t="str">
        <f>_xlfn.XLOOKUP(B572,Products_Raw!A:A,Products_Raw!C:C)</f>
        <v>Office Supplies</v>
      </c>
      <c r="I572" t="str">
        <f>_xlfn.XLOOKUP(_xlfn.XLOOKUP(A572,Orders_Raw!A:A,Orders_Raw!B:B),Customers_Raw!A:A,Customers_Raw!E:E)</f>
        <v>Consumer</v>
      </c>
      <c r="J572" s="19">
        <f>_xlfn.XLOOKUP(Order_Items_Raw!A2846,Orders_Raw!A:A,Orders_Raw!C:C)</f>
        <v>45982</v>
      </c>
      <c r="K572" t="s">
        <v>3474</v>
      </c>
      <c r="L572" s="19" t="str">
        <f>_xlfn.XLOOKUP(A572,Orders_Raw!A:A,Orders_Raw!D:D)</f>
        <v>Delivered</v>
      </c>
      <c r="M572" s="19" t="str">
        <f>_xlfn.XLOOKUP(_xlfn.XLOOKUP(A572,Orders_Raw!A:A,Orders_Raw!B:B),Customers_Raw!A:A,Customers_Raw!E:E)</f>
        <v>Consumer</v>
      </c>
      <c r="N572">
        <f>IF(COUNTIF($A$2:A572,A572)=1,1,0)</f>
        <v>1</v>
      </c>
    </row>
    <row r="573" spans="1:14">
      <c r="A573" t="s">
        <v>2202</v>
      </c>
      <c r="B573" t="s">
        <v>3473</v>
      </c>
      <c r="C573">
        <v>4</v>
      </c>
      <c r="D573" s="18">
        <v>43289.53</v>
      </c>
      <c r="E573" s="18">
        <f>_xlfn.XLOOKUP(Order_Items_Raw!B2853,Products_Raw!A:A,Products_Raw!D:D)</f>
        <v>10361.65</v>
      </c>
      <c r="F573" s="18">
        <f t="shared" si="8"/>
        <v>1842.93</v>
      </c>
      <c r="G573" s="18" t="str">
        <f>PROPER(TRIM(CLEAN(_xlfn.XLOOKUP(Order_Items_Raw!A2853,Orders_Raw!A:A,Orders_Raw!E:E))))</f>
        <v>Mobile App</v>
      </c>
      <c r="H573" s="18" t="str">
        <f>_xlfn.XLOOKUP(B573,Products_Raw!A:A,Products_Raw!C:C)</f>
        <v>Office Supplies</v>
      </c>
      <c r="I573" t="str">
        <f>_xlfn.XLOOKUP(_xlfn.XLOOKUP(A573,Orders_Raw!A:A,Orders_Raw!B:B),Customers_Raw!A:A,Customers_Raw!E:E)</f>
        <v>Consumer</v>
      </c>
      <c r="J573" s="19">
        <f>_xlfn.XLOOKUP(Order_Items_Raw!A2853,Orders_Raw!A:A,Orders_Raw!C:C)</f>
        <v>45980</v>
      </c>
      <c r="K573" t="s">
        <v>3474</v>
      </c>
      <c r="L573" s="19" t="str">
        <f>_xlfn.XLOOKUP(A573,Orders_Raw!A:A,Orders_Raw!D:D)</f>
        <v>Delivered</v>
      </c>
      <c r="M573" s="19" t="str">
        <f>_xlfn.XLOOKUP(_xlfn.XLOOKUP(A573,Orders_Raw!A:A,Orders_Raw!B:B),Customers_Raw!A:A,Customers_Raw!E:E)</f>
        <v>Consumer</v>
      </c>
      <c r="N573">
        <f>IF(COUNTIF($A$2:A573,A573)=1,1,0)</f>
        <v>0</v>
      </c>
    </row>
    <row r="574" spans="1:14">
      <c r="A574" t="s">
        <v>2476</v>
      </c>
      <c r="B574" t="s">
        <v>3473</v>
      </c>
      <c r="C574">
        <v>1</v>
      </c>
      <c r="D574" s="18">
        <v>10493.1</v>
      </c>
      <c r="E574" s="18">
        <f>_xlfn.XLOOKUP(Order_Items_Raw!B2860,Products_Raw!A:A,Products_Raw!D:D)</f>
        <v>2831.41</v>
      </c>
      <c r="F574" s="18">
        <f t="shared" si="8"/>
        <v>7661.69</v>
      </c>
      <c r="G574" s="18" t="str">
        <f>PROPER(TRIM(CLEAN(_xlfn.XLOOKUP(Order_Items_Raw!A2860,Orders_Raw!A:A,Orders_Raw!E:E))))</f>
        <v>Marketplace</v>
      </c>
      <c r="H574" s="18" t="str">
        <f>_xlfn.XLOOKUP(B574,Products_Raw!A:A,Products_Raw!C:C)</f>
        <v>Office Supplies</v>
      </c>
      <c r="I574" t="str">
        <f>_xlfn.XLOOKUP(_xlfn.XLOOKUP(A574,Orders_Raw!A:A,Orders_Raw!B:B),Customers_Raw!A:A,Customers_Raw!E:E)</f>
        <v>Corporate</v>
      </c>
      <c r="J574" s="19">
        <f>_xlfn.XLOOKUP(Order_Items_Raw!A2860,Orders_Raw!A:A,Orders_Raw!C:C)</f>
        <v>45990</v>
      </c>
      <c r="K574" t="s">
        <v>3474</v>
      </c>
      <c r="L574" s="19" t="str">
        <f>_xlfn.XLOOKUP(A574,Orders_Raw!A:A,Orders_Raw!D:D)</f>
        <v>Delivered</v>
      </c>
      <c r="M574" s="19" t="str">
        <f>_xlfn.XLOOKUP(_xlfn.XLOOKUP(A574,Orders_Raw!A:A,Orders_Raw!B:B),Customers_Raw!A:A,Customers_Raw!E:E)</f>
        <v>Corporate</v>
      </c>
      <c r="N574">
        <f>IF(COUNTIF($A$2:A574,A574)=1,1,0)</f>
        <v>0</v>
      </c>
    </row>
    <row r="575" spans="1:14">
      <c r="A575" t="s">
        <v>3282</v>
      </c>
      <c r="B575" t="s">
        <v>3473</v>
      </c>
      <c r="C575">
        <v>1</v>
      </c>
      <c r="D575" s="18">
        <v>9186.43</v>
      </c>
      <c r="E575" s="18">
        <f>_xlfn.XLOOKUP(Order_Items_Raw!B2873,Products_Raw!A:A,Products_Raw!D:D)</f>
        <v>7014.31</v>
      </c>
      <c r="F575" s="18">
        <f t="shared" si="8"/>
        <v>2172.12</v>
      </c>
      <c r="G575" s="18" t="str">
        <f>PROPER(TRIM(CLEAN(_xlfn.XLOOKUP(Order_Items_Raw!A2873,Orders_Raw!A:A,Orders_Raw!E:E))))</f>
        <v>Marketplace</v>
      </c>
      <c r="H575" s="18" t="str">
        <f>_xlfn.XLOOKUP(B575,Products_Raw!A:A,Products_Raw!C:C)</f>
        <v>Office Supplies</v>
      </c>
      <c r="I575" t="str">
        <f>_xlfn.XLOOKUP(_xlfn.XLOOKUP(A575,Orders_Raw!A:A,Orders_Raw!B:B),Customers_Raw!A:A,Customers_Raw!E:E)</f>
        <v>Consumer</v>
      </c>
      <c r="J575" s="19">
        <f>_xlfn.XLOOKUP(Order_Items_Raw!A2873,Orders_Raw!A:A,Orders_Raw!C:C)</f>
        <v>45979</v>
      </c>
      <c r="K575" t="s">
        <v>3474</v>
      </c>
      <c r="L575" s="19" t="str">
        <f>_xlfn.XLOOKUP(A575,Orders_Raw!A:A,Orders_Raw!D:D)</f>
        <v>Delivered</v>
      </c>
      <c r="M575" s="19" t="str">
        <f>_xlfn.XLOOKUP(_xlfn.XLOOKUP(A575,Orders_Raw!A:A,Orders_Raw!B:B),Customers_Raw!A:A,Customers_Raw!E:E)</f>
        <v>Consumer</v>
      </c>
      <c r="N575">
        <f>IF(COUNTIF($A$2:A575,A575)=1,1,0)</f>
        <v>0</v>
      </c>
    </row>
    <row r="576" spans="1:14">
      <c r="A576" t="s">
        <v>2779</v>
      </c>
      <c r="B576" t="s">
        <v>3475</v>
      </c>
      <c r="C576">
        <v>3</v>
      </c>
      <c r="D576" s="18">
        <v>5629.5</v>
      </c>
      <c r="E576" s="18">
        <f>_xlfn.XLOOKUP(Order_Items_Raw!B2904,Products_Raw!A:A,Products_Raw!D:D)</f>
        <v>2112.7</v>
      </c>
      <c r="F576" s="18">
        <f t="shared" si="8"/>
        <v>-708.599999999999</v>
      </c>
      <c r="G576" s="18" t="str">
        <f>PROPER(TRIM(CLEAN(_xlfn.XLOOKUP(Order_Items_Raw!A2904,Orders_Raw!A:A,Orders_Raw!E:E))))</f>
        <v>Website</v>
      </c>
      <c r="H576" s="18" t="str">
        <f>_xlfn.XLOOKUP(B576,Products_Raw!A:A,Products_Raw!C:C)</f>
        <v>Fashion</v>
      </c>
      <c r="I576" t="str">
        <f>_xlfn.XLOOKUP(_xlfn.XLOOKUP(A576,Orders_Raw!A:A,Orders_Raw!B:B),Customers_Raw!A:A,Customers_Raw!E:E)</f>
        <v>Corporate</v>
      </c>
      <c r="J576" s="19">
        <f>_xlfn.XLOOKUP(Order_Items_Raw!A2904,Orders_Raw!A:A,Orders_Raw!C:C)</f>
        <v>45985</v>
      </c>
      <c r="K576" t="s">
        <v>3474</v>
      </c>
      <c r="L576" s="19" t="str">
        <f>_xlfn.XLOOKUP(A576,Orders_Raw!A:A,Orders_Raw!D:D)</f>
        <v>Cancelled</v>
      </c>
      <c r="M576" s="19" t="str">
        <f>_xlfn.XLOOKUP(_xlfn.XLOOKUP(A576,Orders_Raw!A:A,Orders_Raw!B:B),Customers_Raw!A:A,Customers_Raw!E:E)</f>
        <v>Corporate</v>
      </c>
      <c r="N576">
        <f>IF(COUNTIF($A$2:A576,A576)=1,1,0)</f>
        <v>1</v>
      </c>
    </row>
    <row r="577" spans="1:14">
      <c r="A577" t="s">
        <v>3288</v>
      </c>
      <c r="B577" t="s">
        <v>3475</v>
      </c>
      <c r="C577">
        <v>1</v>
      </c>
      <c r="D577" s="18">
        <v>1942.13</v>
      </c>
      <c r="E577" s="18">
        <f>_xlfn.XLOOKUP(Order_Items_Raw!B2914,Products_Raw!A:A,Products_Raw!D:D)</f>
        <v>680.62</v>
      </c>
      <c r="F577" s="18">
        <f t="shared" si="8"/>
        <v>1261.51</v>
      </c>
      <c r="G577" s="18" t="str">
        <f>PROPER(TRIM(CLEAN(_xlfn.XLOOKUP(Order_Items_Raw!A2914,Orders_Raw!A:A,Orders_Raw!E:E))))</f>
        <v>Website</v>
      </c>
      <c r="H577" s="18" t="str">
        <f>_xlfn.XLOOKUP(B577,Products_Raw!A:A,Products_Raw!C:C)</f>
        <v>Fashion</v>
      </c>
      <c r="I577" t="str">
        <f>_xlfn.XLOOKUP(_xlfn.XLOOKUP(A577,Orders_Raw!A:A,Orders_Raw!B:B),Customers_Raw!A:A,Customers_Raw!E:E)</f>
        <v>Corporate</v>
      </c>
      <c r="J577" s="19">
        <f>_xlfn.XLOOKUP(Order_Items_Raw!A2914,Orders_Raw!A:A,Orders_Raw!C:C)</f>
        <v>45969</v>
      </c>
      <c r="K577" t="s">
        <v>3474</v>
      </c>
      <c r="L577" s="19" t="str">
        <f>_xlfn.XLOOKUP(A577,Orders_Raw!A:A,Orders_Raw!D:D)</f>
        <v>Delivered</v>
      </c>
      <c r="M577" s="19" t="str">
        <f>_xlfn.XLOOKUP(_xlfn.XLOOKUP(A577,Orders_Raw!A:A,Orders_Raw!B:B),Customers_Raw!A:A,Customers_Raw!E:E)</f>
        <v>Corporate</v>
      </c>
      <c r="N577">
        <f>IF(COUNTIF($A$2:A577,A577)=1,1,0)</f>
        <v>0</v>
      </c>
    </row>
    <row r="578" spans="1:14">
      <c r="A578" t="s">
        <v>3340</v>
      </c>
      <c r="B578" t="s">
        <v>3475</v>
      </c>
      <c r="C578">
        <v>1</v>
      </c>
      <c r="D578" s="18">
        <v>1394.98</v>
      </c>
      <c r="E578" s="18">
        <f>_xlfn.XLOOKUP(Order_Items_Raw!B2916,Products_Raw!A:A,Products_Raw!D:D)</f>
        <v>680.62</v>
      </c>
      <c r="F578" s="18">
        <f t="shared" ref="F578:F641" si="9">D578-(C578*E578)</f>
        <v>714.36</v>
      </c>
      <c r="G578" s="18" t="str">
        <f>PROPER(TRIM(CLEAN(_xlfn.XLOOKUP(Order_Items_Raw!A2916,Orders_Raw!A:A,Orders_Raw!E:E))))</f>
        <v>Mobile App</v>
      </c>
      <c r="H578" s="18" t="str">
        <f>_xlfn.XLOOKUP(B578,Products_Raw!A:A,Products_Raw!C:C)</f>
        <v>Fashion</v>
      </c>
      <c r="I578" t="str">
        <f>_xlfn.XLOOKUP(_xlfn.XLOOKUP(A578,Orders_Raw!A:A,Orders_Raw!B:B),Customers_Raw!A:A,Customers_Raw!E:E)</f>
        <v>Corporate</v>
      </c>
      <c r="J578" s="19">
        <f>_xlfn.XLOOKUP(Order_Items_Raw!A2916,Orders_Raw!A:A,Orders_Raw!C:C)</f>
        <v>45978</v>
      </c>
      <c r="K578" t="s">
        <v>3474</v>
      </c>
      <c r="L578" s="19" t="str">
        <f>_xlfn.XLOOKUP(A578,Orders_Raw!A:A,Orders_Raw!D:D)</f>
        <v>Delivered</v>
      </c>
      <c r="M578" s="19" t="str">
        <f>_xlfn.XLOOKUP(_xlfn.XLOOKUP(A578,Orders_Raw!A:A,Orders_Raw!B:B),Customers_Raw!A:A,Customers_Raw!E:E)</f>
        <v>Corporate</v>
      </c>
      <c r="N578">
        <f>IF(COUNTIF($A$2:A578,A578)=1,1,0)</f>
        <v>1</v>
      </c>
    </row>
    <row r="579" spans="1:14">
      <c r="A579" t="s">
        <v>1270</v>
      </c>
      <c r="B579" t="s">
        <v>3476</v>
      </c>
      <c r="C579">
        <v>1</v>
      </c>
      <c r="D579" s="18">
        <v>9205.36</v>
      </c>
      <c r="E579" s="18">
        <f>_xlfn.XLOOKUP(Order_Items_Raw!B2922,Products_Raw!A:A,Products_Raw!D:D)</f>
        <v>9178.6</v>
      </c>
      <c r="F579" s="18">
        <f t="shared" si="9"/>
        <v>26.7600000000002</v>
      </c>
      <c r="G579" s="18" t="str">
        <f>PROPER(TRIM(CLEAN(_xlfn.XLOOKUP(Order_Items_Raw!A2922,Orders_Raw!A:A,Orders_Raw!E:E))))</f>
        <v>Website</v>
      </c>
      <c r="H579" s="18" t="str">
        <f>_xlfn.XLOOKUP(B579,Products_Raw!A:A,Products_Raw!C:C)</f>
        <v>Home &amp; Kitchen</v>
      </c>
      <c r="I579" t="str">
        <f>_xlfn.XLOOKUP(_xlfn.XLOOKUP(A579,Orders_Raw!A:A,Orders_Raw!B:B),Customers_Raw!A:A,Customers_Raw!E:E)</f>
        <v>Consumer</v>
      </c>
      <c r="J579" s="19">
        <f>_xlfn.XLOOKUP(Order_Items_Raw!A2922,Orders_Raw!A:A,Orders_Raw!C:C)</f>
        <v>45984</v>
      </c>
      <c r="K579" t="s">
        <v>3474</v>
      </c>
      <c r="L579" s="19" t="str">
        <f>_xlfn.XLOOKUP(A579,Orders_Raw!A:A,Orders_Raw!D:D)</f>
        <v>Delivered</v>
      </c>
      <c r="M579" s="19" t="str">
        <f>_xlfn.XLOOKUP(_xlfn.XLOOKUP(A579,Orders_Raw!A:A,Orders_Raw!B:B),Customers_Raw!A:A,Customers_Raw!E:E)</f>
        <v>Consumer</v>
      </c>
      <c r="N579">
        <f>IF(COUNTIF($A$2:A579,A579)=1,1,0)</f>
        <v>0</v>
      </c>
    </row>
    <row r="580" spans="1:14">
      <c r="A580" t="s">
        <v>1793</v>
      </c>
      <c r="B580" t="s">
        <v>3476</v>
      </c>
      <c r="C580">
        <v>3</v>
      </c>
      <c r="D580" s="18">
        <v>27929.43</v>
      </c>
      <c r="E580" s="18">
        <f>_xlfn.XLOOKUP(Order_Items_Raw!B2932,Products_Raw!A:A,Products_Raw!D:D)</f>
        <v>4176.26</v>
      </c>
      <c r="F580" s="18">
        <f t="shared" si="9"/>
        <v>15400.65</v>
      </c>
      <c r="G580" s="18" t="str">
        <f>PROPER(TRIM(CLEAN(_xlfn.XLOOKUP(Order_Items_Raw!A2932,Orders_Raw!A:A,Orders_Raw!E:E))))</f>
        <v>Mobile App</v>
      </c>
      <c r="H580" s="18" t="str">
        <f>_xlfn.XLOOKUP(B580,Products_Raw!A:A,Products_Raw!C:C)</f>
        <v>Home &amp; Kitchen</v>
      </c>
      <c r="I580" t="str">
        <f>_xlfn.XLOOKUP(_xlfn.XLOOKUP(A580,Orders_Raw!A:A,Orders_Raw!B:B),Customers_Raw!A:A,Customers_Raw!E:E)</f>
        <v>Consumer</v>
      </c>
      <c r="J580" s="19">
        <f>_xlfn.XLOOKUP(Order_Items_Raw!A2932,Orders_Raw!A:A,Orders_Raw!C:C)</f>
        <v>45980</v>
      </c>
      <c r="K580" t="s">
        <v>3474</v>
      </c>
      <c r="L580" s="19" t="str">
        <f>_xlfn.XLOOKUP(A580,Orders_Raw!A:A,Orders_Raw!D:D)</f>
        <v>Delivered</v>
      </c>
      <c r="M580" s="19" t="str">
        <f>_xlfn.XLOOKUP(_xlfn.XLOOKUP(A580,Orders_Raw!A:A,Orders_Raw!B:B),Customers_Raw!A:A,Customers_Raw!E:E)</f>
        <v>Consumer</v>
      </c>
      <c r="N580">
        <f>IF(COUNTIF($A$2:A580,A580)=1,1,0)</f>
        <v>0</v>
      </c>
    </row>
    <row r="581" spans="1:14">
      <c r="A581" t="s">
        <v>3231</v>
      </c>
      <c r="B581" t="s">
        <v>3476</v>
      </c>
      <c r="C581">
        <v>2</v>
      </c>
      <c r="D581" s="18">
        <v>21693.15</v>
      </c>
      <c r="E581" s="18">
        <f>_xlfn.XLOOKUP(Order_Items_Raw!B2956,Products_Raw!A:A,Products_Raw!D:D)</f>
        <v>1349.93</v>
      </c>
      <c r="F581" s="18">
        <f t="shared" si="9"/>
        <v>18993.29</v>
      </c>
      <c r="G581" s="18" t="str">
        <f>PROPER(TRIM(CLEAN(_xlfn.XLOOKUP(Order_Items_Raw!A2956,Orders_Raw!A:A,Orders_Raw!E:E))))</f>
        <v>Mobile App</v>
      </c>
      <c r="H581" s="18" t="str">
        <f>_xlfn.XLOOKUP(B581,Products_Raw!A:A,Products_Raw!C:C)</f>
        <v>Home &amp; Kitchen</v>
      </c>
      <c r="I581" t="str">
        <f>_xlfn.XLOOKUP(_xlfn.XLOOKUP(A581,Orders_Raw!A:A,Orders_Raw!B:B),Customers_Raw!A:A,Customers_Raw!E:E)</f>
        <v>Corporate</v>
      </c>
      <c r="J581" s="19">
        <f>_xlfn.XLOOKUP(Order_Items_Raw!A2956,Orders_Raw!A:A,Orders_Raw!C:C)</f>
        <v>45979</v>
      </c>
      <c r="K581" t="s">
        <v>3474</v>
      </c>
      <c r="L581" s="19" t="str">
        <f>_xlfn.XLOOKUP(A581,Orders_Raw!A:A,Orders_Raw!D:D)</f>
        <v>Delivered</v>
      </c>
      <c r="M581" s="19" t="str">
        <f>_xlfn.XLOOKUP(_xlfn.XLOOKUP(A581,Orders_Raw!A:A,Orders_Raw!B:B),Customers_Raw!A:A,Customers_Raw!E:E)</f>
        <v>Corporate</v>
      </c>
      <c r="N581">
        <f>IF(COUNTIF($A$2:A581,A581)=1,1,0)</f>
        <v>1</v>
      </c>
    </row>
    <row r="582" spans="1:14">
      <c r="A582" t="s">
        <v>3305</v>
      </c>
      <c r="B582" t="s">
        <v>3476</v>
      </c>
      <c r="C582">
        <v>1</v>
      </c>
      <c r="D582" s="18">
        <v>11009.39</v>
      </c>
      <c r="E582" s="18">
        <f>_xlfn.XLOOKUP(Order_Items_Raw!B2960,Products_Raw!A:A,Products_Raw!D:D)</f>
        <v>10188.6</v>
      </c>
      <c r="F582" s="18">
        <f t="shared" si="9"/>
        <v>820.789999999999</v>
      </c>
      <c r="G582" s="18" t="str">
        <f>PROPER(TRIM(CLEAN(_xlfn.XLOOKUP(Order_Items_Raw!A2960,Orders_Raw!A:A,Orders_Raw!E:E))))</f>
        <v>Mobile App</v>
      </c>
      <c r="H582" s="18" t="str">
        <f>_xlfn.XLOOKUP(B582,Products_Raw!A:A,Products_Raw!C:C)</f>
        <v>Home &amp; Kitchen</v>
      </c>
      <c r="I582" t="str">
        <f>_xlfn.XLOOKUP(_xlfn.XLOOKUP(A582,Orders_Raw!A:A,Orders_Raw!B:B),Customers_Raw!A:A,Customers_Raw!E:E)</f>
        <v>Consumer</v>
      </c>
      <c r="J582" s="19">
        <f>_xlfn.XLOOKUP(Order_Items_Raw!A2960,Orders_Raw!A:A,Orders_Raw!C:C)</f>
        <v>45984</v>
      </c>
      <c r="K582" t="s">
        <v>3474</v>
      </c>
      <c r="L582" s="19" t="str">
        <f>_xlfn.XLOOKUP(A582,Orders_Raw!A:A,Orders_Raw!D:D)</f>
        <v>Delivered</v>
      </c>
      <c r="M582" s="19" t="str">
        <f>_xlfn.XLOOKUP(_xlfn.XLOOKUP(A582,Orders_Raw!A:A,Orders_Raw!B:B),Customers_Raw!A:A,Customers_Raw!E:E)</f>
        <v>Consumer</v>
      </c>
      <c r="N582">
        <f>IF(COUNTIF($A$2:A582,A582)=1,1,0)</f>
        <v>0</v>
      </c>
    </row>
    <row r="583" spans="1:14">
      <c r="A583" t="s">
        <v>1530</v>
      </c>
      <c r="B583" t="s">
        <v>3477</v>
      </c>
      <c r="C583">
        <v>4</v>
      </c>
      <c r="D583" s="18">
        <v>10212.85</v>
      </c>
      <c r="E583" s="18">
        <f>_xlfn.XLOOKUP(Order_Items_Raw!B2974,Products_Raw!A:A,Products_Raw!D:D)</f>
        <v>6782.31</v>
      </c>
      <c r="F583" s="18">
        <f t="shared" si="9"/>
        <v>-16916.39</v>
      </c>
      <c r="G583" s="18" t="str">
        <f>PROPER(TRIM(CLEAN(_xlfn.XLOOKUP(Order_Items_Raw!A2974,Orders_Raw!A:A,Orders_Raw!E:E))))</f>
        <v>Website</v>
      </c>
      <c r="H583" s="18" t="str">
        <f>_xlfn.XLOOKUP(B583,Products_Raw!A:A,Products_Raw!C:C)</f>
        <v>Electronics</v>
      </c>
      <c r="I583" t="str">
        <f>_xlfn.XLOOKUP(_xlfn.XLOOKUP(A583,Orders_Raw!A:A,Orders_Raw!B:B),Customers_Raw!A:A,Customers_Raw!E:E)</f>
        <v>Consumer</v>
      </c>
      <c r="J583" s="19">
        <f>_xlfn.XLOOKUP(Order_Items_Raw!A2974,Orders_Raw!A:A,Orders_Raw!C:C)</f>
        <v>45982</v>
      </c>
      <c r="K583" t="s">
        <v>3474</v>
      </c>
      <c r="L583" s="19" t="str">
        <f>_xlfn.XLOOKUP(A583,Orders_Raw!A:A,Orders_Raw!D:D)</f>
        <v>Delivered</v>
      </c>
      <c r="M583" s="19" t="str">
        <f>_xlfn.XLOOKUP(_xlfn.XLOOKUP(A583,Orders_Raw!A:A,Orders_Raw!B:B),Customers_Raw!A:A,Customers_Raw!E:E)</f>
        <v>Consumer</v>
      </c>
      <c r="N583">
        <f>IF(COUNTIF($A$2:A583,A583)=1,1,0)</f>
        <v>0</v>
      </c>
    </row>
    <row r="584" spans="1:14">
      <c r="A584" t="s">
        <v>2034</v>
      </c>
      <c r="B584" t="s">
        <v>3477</v>
      </c>
      <c r="C584">
        <v>2</v>
      </c>
      <c r="D584" s="18">
        <v>5119.14</v>
      </c>
      <c r="E584" s="18">
        <f>_xlfn.XLOOKUP(Order_Items_Raw!B2982,Products_Raw!A:A,Products_Raw!D:D)</f>
        <v>2133.21</v>
      </c>
      <c r="F584" s="18">
        <f t="shared" si="9"/>
        <v>852.72</v>
      </c>
      <c r="G584" s="18" t="str">
        <f>PROPER(TRIM(CLEAN(_xlfn.XLOOKUP(Order_Items_Raw!A2982,Orders_Raw!A:A,Orders_Raw!E:E))))</f>
        <v>Website</v>
      </c>
      <c r="H584" s="18" t="str">
        <f>_xlfn.XLOOKUP(B584,Products_Raw!A:A,Products_Raw!C:C)</f>
        <v>Electronics</v>
      </c>
      <c r="I584" t="str">
        <f>_xlfn.XLOOKUP(_xlfn.XLOOKUP(A584,Orders_Raw!A:A,Orders_Raw!B:B),Customers_Raw!A:A,Customers_Raw!E:E)</f>
        <v>Corporate</v>
      </c>
      <c r="J584" s="19">
        <f>_xlfn.XLOOKUP(Order_Items_Raw!A2982,Orders_Raw!A:A,Orders_Raw!C:C)</f>
        <v>45966</v>
      </c>
      <c r="K584" t="s">
        <v>3474</v>
      </c>
      <c r="L584" s="19" t="str">
        <f>_xlfn.XLOOKUP(A584,Orders_Raw!A:A,Orders_Raw!D:D)</f>
        <v>Delivered</v>
      </c>
      <c r="M584" s="19" t="str">
        <f>_xlfn.XLOOKUP(_xlfn.XLOOKUP(A584,Orders_Raw!A:A,Orders_Raw!B:B),Customers_Raw!A:A,Customers_Raw!E:E)</f>
        <v>Corporate</v>
      </c>
      <c r="N584">
        <f>IF(COUNTIF($A$2:A584,A584)=1,1,0)</f>
        <v>0</v>
      </c>
    </row>
    <row r="585" spans="1:14">
      <c r="A585" t="s">
        <v>2787</v>
      </c>
      <c r="B585" t="s">
        <v>3477</v>
      </c>
      <c r="C585">
        <v>1</v>
      </c>
      <c r="D585" s="18">
        <v>2633.63</v>
      </c>
      <c r="E585" s="18">
        <f>_xlfn.XLOOKUP(Order_Items_Raw!B2997,Products_Raw!A:A,Products_Raw!D:D)</f>
        <v>11732.81</v>
      </c>
      <c r="F585" s="18">
        <f t="shared" si="9"/>
        <v>-9099.18</v>
      </c>
      <c r="G585" s="18" t="str">
        <f>PROPER(TRIM(CLEAN(_xlfn.XLOOKUP(Order_Items_Raw!A2997,Orders_Raw!A:A,Orders_Raw!E:E))))</f>
        <v>Mobile App</v>
      </c>
      <c r="H585" s="18" t="str">
        <f>_xlfn.XLOOKUP(B585,Products_Raw!A:A,Products_Raw!C:C)</f>
        <v>Electronics</v>
      </c>
      <c r="I585" t="str">
        <f>_xlfn.XLOOKUP(_xlfn.XLOOKUP(A585,Orders_Raw!A:A,Orders_Raw!B:B),Customers_Raw!A:A,Customers_Raw!E:E)</f>
        <v>Consumer</v>
      </c>
      <c r="J585" s="19">
        <f>_xlfn.XLOOKUP(Order_Items_Raw!A2997,Orders_Raw!A:A,Orders_Raw!C:C)</f>
        <v>45980</v>
      </c>
      <c r="K585" t="s">
        <v>3474</v>
      </c>
      <c r="L585" s="19" t="str">
        <f>_xlfn.XLOOKUP(A585,Orders_Raw!A:A,Orders_Raw!D:D)</f>
        <v>Delivered</v>
      </c>
      <c r="M585" s="19" t="str">
        <f>_xlfn.XLOOKUP(_xlfn.XLOOKUP(A585,Orders_Raw!A:A,Orders_Raw!B:B),Customers_Raw!A:A,Customers_Raw!E:E)</f>
        <v>Consumer</v>
      </c>
      <c r="N585">
        <f>IF(COUNTIF($A$2:A585,A585)=1,1,0)</f>
        <v>1</v>
      </c>
    </row>
    <row r="586" spans="1:14">
      <c r="A586" t="s">
        <v>1930</v>
      </c>
      <c r="B586" t="s">
        <v>3478</v>
      </c>
      <c r="C586">
        <v>4</v>
      </c>
      <c r="D586" s="18">
        <v>2434.29</v>
      </c>
      <c r="E586" s="18">
        <f>_xlfn.XLOOKUP(Order_Items_Raw!B3025,Products_Raw!A:A,Products_Raw!D:D)</f>
        <v>5057.68</v>
      </c>
      <c r="F586" s="18">
        <f t="shared" si="9"/>
        <v>-17796.43</v>
      </c>
      <c r="G586" s="18" t="str">
        <f>PROPER(TRIM(CLEAN(_xlfn.XLOOKUP(Order_Items_Raw!A3025,Orders_Raw!A:A,Orders_Raw!E:E))))</f>
        <v>Website</v>
      </c>
      <c r="H586" s="18" t="str">
        <f>_xlfn.XLOOKUP(B586,Products_Raw!A:A,Products_Raw!C:C)</f>
        <v>Electronics</v>
      </c>
      <c r="I586" t="str">
        <f>_xlfn.XLOOKUP(_xlfn.XLOOKUP(A586,Orders_Raw!A:A,Orders_Raw!B:B),Customers_Raw!A:A,Customers_Raw!E:E)</f>
        <v>Consumer</v>
      </c>
      <c r="J586" s="19">
        <f>_xlfn.XLOOKUP(Order_Items_Raw!A3025,Orders_Raw!A:A,Orders_Raw!C:C)</f>
        <v>45980</v>
      </c>
      <c r="K586" t="s">
        <v>3474</v>
      </c>
      <c r="L586" s="19" t="str">
        <f>_xlfn.XLOOKUP(A586,Orders_Raw!A:A,Orders_Raw!D:D)</f>
        <v>Delivered</v>
      </c>
      <c r="M586" s="19" t="str">
        <f>_xlfn.XLOOKUP(_xlfn.XLOOKUP(A586,Orders_Raw!A:A,Orders_Raw!B:B),Customers_Raw!A:A,Customers_Raw!E:E)</f>
        <v>Consumer</v>
      </c>
      <c r="N586">
        <f>IF(COUNTIF($A$2:A586,A586)=1,1,0)</f>
        <v>0</v>
      </c>
    </row>
    <row r="587" spans="1:14">
      <c r="A587" t="s">
        <v>2066</v>
      </c>
      <c r="B587" t="s">
        <v>3478</v>
      </c>
      <c r="C587">
        <v>3</v>
      </c>
      <c r="D587" s="18">
        <v>2332.71</v>
      </c>
      <c r="E587" s="18">
        <f>_xlfn.XLOOKUP(Order_Items_Raw!B3031,Products_Raw!A:A,Products_Raw!D:D)</f>
        <v>4835.9</v>
      </c>
      <c r="F587" s="18">
        <f t="shared" si="9"/>
        <v>-12174.99</v>
      </c>
      <c r="G587" s="18" t="str">
        <f>PROPER(TRIM(CLEAN(_xlfn.XLOOKUP(Order_Items_Raw!A3031,Orders_Raw!A:A,Orders_Raw!E:E))))</f>
        <v>Marketplace</v>
      </c>
      <c r="H587" s="18" t="str">
        <f>_xlfn.XLOOKUP(B587,Products_Raw!A:A,Products_Raw!C:C)</f>
        <v>Electronics</v>
      </c>
      <c r="I587" t="str">
        <f>_xlfn.XLOOKUP(_xlfn.XLOOKUP(A587,Orders_Raw!A:A,Orders_Raw!B:B),Customers_Raw!A:A,Customers_Raw!E:E)</f>
        <v>Small Business</v>
      </c>
      <c r="J587" s="19">
        <f>_xlfn.XLOOKUP(Order_Items_Raw!A3031,Orders_Raw!A:A,Orders_Raw!C:C)</f>
        <v>45990</v>
      </c>
      <c r="K587" t="s">
        <v>3474</v>
      </c>
      <c r="L587" s="19" t="str">
        <f>_xlfn.XLOOKUP(A587,Orders_Raw!A:A,Orders_Raw!D:D)</f>
        <v>Delivered</v>
      </c>
      <c r="M587" s="19" t="str">
        <f>_xlfn.XLOOKUP(_xlfn.XLOOKUP(A587,Orders_Raw!A:A,Orders_Raw!B:B),Customers_Raw!A:A,Customers_Raw!E:E)</f>
        <v>Small Business</v>
      </c>
      <c r="N587">
        <f>IF(COUNTIF($A$2:A587,A587)=1,1,0)</f>
        <v>0</v>
      </c>
    </row>
    <row r="588" spans="1:14">
      <c r="A588" t="s">
        <v>2753</v>
      </c>
      <c r="B588" t="s">
        <v>3478</v>
      </c>
      <c r="C588">
        <v>1</v>
      </c>
      <c r="D588" s="18">
        <v>797.83</v>
      </c>
      <c r="E588" s="18">
        <f>_xlfn.XLOOKUP(Order_Items_Raw!B3043,Products_Raw!A:A,Products_Raw!D:D)</f>
        <v>1691.07</v>
      </c>
      <c r="F588" s="18">
        <f t="shared" si="9"/>
        <v>-893.24</v>
      </c>
      <c r="G588" s="18" t="str">
        <f>PROPER(TRIM(CLEAN(_xlfn.XLOOKUP(Order_Items_Raw!A3043,Orders_Raw!A:A,Orders_Raw!E:E))))</f>
        <v>Website</v>
      </c>
      <c r="H588" s="18" t="str">
        <f>_xlfn.XLOOKUP(B588,Products_Raw!A:A,Products_Raw!C:C)</f>
        <v>Electronics</v>
      </c>
      <c r="I588" t="str">
        <f>_xlfn.XLOOKUP(_xlfn.XLOOKUP(A588,Orders_Raw!A:A,Orders_Raw!B:B),Customers_Raw!A:A,Customers_Raw!E:E)</f>
        <v>Corporate</v>
      </c>
      <c r="J588" s="19">
        <f>_xlfn.XLOOKUP(Order_Items_Raw!A3043,Orders_Raw!A:A,Orders_Raw!C:C)</f>
        <v>45991</v>
      </c>
      <c r="K588" t="s">
        <v>3474</v>
      </c>
      <c r="L588" s="19" t="str">
        <f>_xlfn.XLOOKUP(A588,Orders_Raw!A:A,Orders_Raw!D:D)</f>
        <v>Delivered</v>
      </c>
      <c r="M588" s="19" t="str">
        <f>_xlfn.XLOOKUP(_xlfn.XLOOKUP(A588,Orders_Raw!A:A,Orders_Raw!B:B),Customers_Raw!A:A,Customers_Raw!E:E)</f>
        <v>Corporate</v>
      </c>
      <c r="N588">
        <f>IF(COUNTIF($A$2:A588,A588)=1,1,0)</f>
        <v>1</v>
      </c>
    </row>
    <row r="589" spans="1:14">
      <c r="A589" t="s">
        <v>2876</v>
      </c>
      <c r="B589" t="s">
        <v>3478</v>
      </c>
      <c r="C589">
        <v>1</v>
      </c>
      <c r="D589" s="18">
        <v>763.79</v>
      </c>
      <c r="E589" s="18">
        <f>_xlfn.XLOOKUP(Order_Items_Raw!B3044,Products_Raw!A:A,Products_Raw!D:D)</f>
        <v>1691.07</v>
      </c>
      <c r="F589" s="18">
        <f t="shared" si="9"/>
        <v>-927.28</v>
      </c>
      <c r="G589" s="18" t="str">
        <f>PROPER(TRIM(CLEAN(_xlfn.XLOOKUP(Order_Items_Raw!A3044,Orders_Raw!A:A,Orders_Raw!E:E))))</f>
        <v>Marketplace</v>
      </c>
      <c r="H589" s="18" t="str">
        <f>_xlfn.XLOOKUP(B589,Products_Raw!A:A,Products_Raw!C:C)</f>
        <v>Electronics</v>
      </c>
      <c r="I589" t="str">
        <f>_xlfn.XLOOKUP(_xlfn.XLOOKUP(A589,Orders_Raw!A:A,Orders_Raw!B:B),Customers_Raw!A:A,Customers_Raw!E:E)</f>
        <v>Corporate</v>
      </c>
      <c r="J589" s="19">
        <f>_xlfn.XLOOKUP(Order_Items_Raw!A3044,Orders_Raw!A:A,Orders_Raw!C:C)</f>
        <v>45968</v>
      </c>
      <c r="K589" t="s">
        <v>3474</v>
      </c>
      <c r="L589" s="19" t="str">
        <f>_xlfn.XLOOKUP(A589,Orders_Raw!A:A,Orders_Raw!D:D)</f>
        <v>Delivered</v>
      </c>
      <c r="M589" s="19" t="str">
        <f>_xlfn.XLOOKUP(_xlfn.XLOOKUP(A589,Orders_Raw!A:A,Orders_Raw!B:B),Customers_Raw!A:A,Customers_Raw!E:E)</f>
        <v>Corporate</v>
      </c>
      <c r="N589">
        <f>IF(COUNTIF($A$2:A589,A589)=1,1,0)</f>
        <v>0</v>
      </c>
    </row>
    <row r="590" spans="1:14">
      <c r="A590" t="s">
        <v>3291</v>
      </c>
      <c r="B590" t="s">
        <v>3478</v>
      </c>
      <c r="C590">
        <v>2</v>
      </c>
      <c r="D590" s="18">
        <v>1200.13</v>
      </c>
      <c r="E590" s="18">
        <f>_xlfn.XLOOKUP(Order_Items_Raw!B3051,Products_Raw!A:A,Products_Raw!D:D)</f>
        <v>4539.2</v>
      </c>
      <c r="F590" s="18">
        <f t="shared" si="9"/>
        <v>-7878.27</v>
      </c>
      <c r="G590" s="18" t="str">
        <f>PROPER(TRIM(CLEAN(_xlfn.XLOOKUP(Order_Items_Raw!A3051,Orders_Raw!A:A,Orders_Raw!E:E))))</f>
        <v>Mobile App</v>
      </c>
      <c r="H590" s="18" t="str">
        <f>_xlfn.XLOOKUP(B590,Products_Raw!A:A,Products_Raw!C:C)</f>
        <v>Electronics</v>
      </c>
      <c r="I590" t="str">
        <f>_xlfn.XLOOKUP(_xlfn.XLOOKUP(A590,Orders_Raw!A:A,Orders_Raw!B:B),Customers_Raw!A:A,Customers_Raw!E:E)</f>
        <v>Small Business</v>
      </c>
      <c r="J590" s="19">
        <f>_xlfn.XLOOKUP(Order_Items_Raw!A3051,Orders_Raw!A:A,Orders_Raw!C:C)</f>
        <v>45984</v>
      </c>
      <c r="K590" t="s">
        <v>3474</v>
      </c>
      <c r="L590" s="19" t="str">
        <f>_xlfn.XLOOKUP(A590,Orders_Raw!A:A,Orders_Raw!D:D)</f>
        <v>Delivered</v>
      </c>
      <c r="M590" s="19" t="str">
        <f>_xlfn.XLOOKUP(_xlfn.XLOOKUP(A590,Orders_Raw!A:A,Orders_Raw!B:B),Customers_Raw!A:A,Customers_Raw!E:E)</f>
        <v>Small Business</v>
      </c>
      <c r="N590">
        <f>IF(COUNTIF($A$2:A590,A590)=1,1,0)</f>
        <v>0</v>
      </c>
    </row>
    <row r="591" spans="1:14">
      <c r="A591" t="s">
        <v>2405</v>
      </c>
      <c r="B591" t="s">
        <v>3479</v>
      </c>
      <c r="C591">
        <v>3</v>
      </c>
      <c r="D591" s="18">
        <v>47150.07</v>
      </c>
      <c r="E591" s="18">
        <f>_xlfn.XLOOKUP(Order_Items_Raw!B3085,Products_Raw!A:A,Products_Raw!D:D)</f>
        <v>1946.27</v>
      </c>
      <c r="F591" s="18">
        <f t="shared" si="9"/>
        <v>41311.26</v>
      </c>
      <c r="G591" s="18" t="str">
        <f>PROPER(TRIM(CLEAN(_xlfn.XLOOKUP(Order_Items_Raw!A3085,Orders_Raw!A:A,Orders_Raw!E:E))))</f>
        <v>Mobile App</v>
      </c>
      <c r="H591" s="18" t="str">
        <f>_xlfn.XLOOKUP(B591,Products_Raw!A:A,Products_Raw!C:C)</f>
        <v>Fashion</v>
      </c>
      <c r="I591" t="str">
        <f>_xlfn.XLOOKUP(_xlfn.XLOOKUP(A591,Orders_Raw!A:A,Orders_Raw!B:B),Customers_Raw!A:A,Customers_Raw!E:E)</f>
        <v>Consumer</v>
      </c>
      <c r="J591" s="19">
        <f>_xlfn.XLOOKUP(Order_Items_Raw!A3085,Orders_Raw!A:A,Orders_Raw!C:C)</f>
        <v>45967</v>
      </c>
      <c r="K591" t="s">
        <v>3474</v>
      </c>
      <c r="L591" s="19" t="str">
        <f>_xlfn.XLOOKUP(A591,Orders_Raw!A:A,Orders_Raw!D:D)</f>
        <v>Shipped</v>
      </c>
      <c r="M591" s="19" t="str">
        <f>_xlfn.XLOOKUP(_xlfn.XLOOKUP(A591,Orders_Raw!A:A,Orders_Raw!B:B),Customers_Raw!A:A,Customers_Raw!E:E)</f>
        <v>Consumer</v>
      </c>
      <c r="N591">
        <f>IF(COUNTIF($A$2:A591,A591)=1,1,0)</f>
        <v>0</v>
      </c>
    </row>
    <row r="592" spans="1:14">
      <c r="A592" t="s">
        <v>3019</v>
      </c>
      <c r="B592" t="s">
        <v>3479</v>
      </c>
      <c r="C592">
        <v>3</v>
      </c>
      <c r="D592" s="18">
        <v>56634.54</v>
      </c>
      <c r="E592" s="18">
        <f>_xlfn.XLOOKUP(Order_Items_Raw!B3103,Products_Raw!A:A,Products_Raw!D:D)</f>
        <v>11764.29</v>
      </c>
      <c r="F592" s="18">
        <f t="shared" si="9"/>
        <v>21341.67</v>
      </c>
      <c r="G592" s="18" t="str">
        <f>PROPER(TRIM(CLEAN(_xlfn.XLOOKUP(Order_Items_Raw!A3103,Orders_Raw!A:A,Orders_Raw!E:E))))</f>
        <v>Marketplace</v>
      </c>
      <c r="H592" s="18" t="str">
        <f>_xlfn.XLOOKUP(B592,Products_Raw!A:A,Products_Raw!C:C)</f>
        <v>Fashion</v>
      </c>
      <c r="I592" t="str">
        <f>_xlfn.XLOOKUP(_xlfn.XLOOKUP(A592,Orders_Raw!A:A,Orders_Raw!B:B),Customers_Raw!A:A,Customers_Raw!E:E)</f>
        <v>Consumer</v>
      </c>
      <c r="J592" s="19">
        <f>_xlfn.XLOOKUP(Order_Items_Raw!A3103,Orders_Raw!A:A,Orders_Raw!C:C)</f>
        <v>45986</v>
      </c>
      <c r="K592" t="s">
        <v>3474</v>
      </c>
      <c r="L592" s="19" t="str">
        <f>_xlfn.XLOOKUP(A592,Orders_Raw!A:A,Orders_Raw!D:D)</f>
        <v>Delivered</v>
      </c>
      <c r="M592" s="19" t="str">
        <f>_xlfn.XLOOKUP(_xlfn.XLOOKUP(A592,Orders_Raw!A:A,Orders_Raw!B:B),Customers_Raw!A:A,Customers_Raw!E:E)</f>
        <v>Consumer</v>
      </c>
      <c r="N592">
        <f>IF(COUNTIF($A$2:A592,A592)=1,1,0)</f>
        <v>1</v>
      </c>
    </row>
    <row r="593" spans="1:14">
      <c r="A593" t="s">
        <v>3201</v>
      </c>
      <c r="B593" t="s">
        <v>3479</v>
      </c>
      <c r="C593">
        <v>4</v>
      </c>
      <c r="D593" s="18">
        <v>64585.33</v>
      </c>
      <c r="E593" s="18">
        <f>_xlfn.XLOOKUP(Order_Items_Raw!B3105,Products_Raw!A:A,Products_Raw!D:D)</f>
        <v>11764.29</v>
      </c>
      <c r="F593" s="18">
        <f t="shared" si="9"/>
        <v>17528.17</v>
      </c>
      <c r="G593" s="18" t="str">
        <f>PROPER(TRIM(CLEAN(_xlfn.XLOOKUP(Order_Items_Raw!A3105,Orders_Raw!A:A,Orders_Raw!E:E))))</f>
        <v>Mobile App</v>
      </c>
      <c r="H593" s="18" t="str">
        <f>_xlfn.XLOOKUP(B593,Products_Raw!A:A,Products_Raw!C:C)</f>
        <v>Fashion</v>
      </c>
      <c r="I593" t="str">
        <f>_xlfn.XLOOKUP(_xlfn.XLOOKUP(A593,Orders_Raw!A:A,Orders_Raw!B:B),Customers_Raw!A:A,Customers_Raw!E:E)</f>
        <v>Small Business</v>
      </c>
      <c r="J593" s="19">
        <f>_xlfn.XLOOKUP(Order_Items_Raw!A3105,Orders_Raw!A:A,Orders_Raw!C:C)</f>
        <v>45989</v>
      </c>
      <c r="K593" t="s">
        <v>3474</v>
      </c>
      <c r="L593" s="19" t="str">
        <f>_xlfn.XLOOKUP(A593,Orders_Raw!A:A,Orders_Raw!D:D)</f>
        <v>Delivered</v>
      </c>
      <c r="M593" s="19" t="str">
        <f>_xlfn.XLOOKUP(_xlfn.XLOOKUP(A593,Orders_Raw!A:A,Orders_Raw!B:B),Customers_Raw!A:A,Customers_Raw!E:E)</f>
        <v>Small Business</v>
      </c>
      <c r="N593">
        <f>IF(COUNTIF($A$2:A593,A593)=1,1,0)</f>
        <v>0</v>
      </c>
    </row>
    <row r="594" spans="1:14">
      <c r="A594" t="s">
        <v>3321</v>
      </c>
      <c r="B594" t="s">
        <v>3479</v>
      </c>
      <c r="C594">
        <v>1</v>
      </c>
      <c r="D594" s="18">
        <v>15359.02</v>
      </c>
      <c r="E594" s="18">
        <f>_xlfn.XLOOKUP(Order_Items_Raw!B3106,Products_Raw!A:A,Products_Raw!D:D)</f>
        <v>11764.29</v>
      </c>
      <c r="F594" s="18">
        <f t="shared" si="9"/>
        <v>3594.73</v>
      </c>
      <c r="G594" s="18" t="str">
        <f>PROPER(TRIM(CLEAN(_xlfn.XLOOKUP(Order_Items_Raw!A3106,Orders_Raw!A:A,Orders_Raw!E:E))))</f>
        <v>Website</v>
      </c>
      <c r="H594" s="18" t="str">
        <f>_xlfn.XLOOKUP(B594,Products_Raw!A:A,Products_Raw!C:C)</f>
        <v>Fashion</v>
      </c>
      <c r="I594" t="str">
        <f>_xlfn.XLOOKUP(_xlfn.XLOOKUP(A594,Orders_Raw!A:A,Orders_Raw!B:B),Customers_Raw!A:A,Customers_Raw!E:E)</f>
        <v>Small Business</v>
      </c>
      <c r="J594" s="19">
        <f>_xlfn.XLOOKUP(Order_Items_Raw!A3106,Orders_Raw!A:A,Orders_Raw!C:C)</f>
        <v>45968</v>
      </c>
      <c r="K594" t="s">
        <v>3474</v>
      </c>
      <c r="L594" s="19" t="str">
        <f>_xlfn.XLOOKUP(A594,Orders_Raw!A:A,Orders_Raw!D:D)</f>
        <v>Delivered</v>
      </c>
      <c r="M594" s="19" t="str">
        <f>_xlfn.XLOOKUP(_xlfn.XLOOKUP(A594,Orders_Raw!A:A,Orders_Raw!B:B),Customers_Raw!A:A,Customers_Raw!E:E)</f>
        <v>Small Business</v>
      </c>
      <c r="N594">
        <f>IF(COUNTIF($A$2:A594,A594)=1,1,0)</f>
        <v>1</v>
      </c>
    </row>
    <row r="595" spans="1:14">
      <c r="A595" t="s">
        <v>1412</v>
      </c>
      <c r="B595" t="s">
        <v>3480</v>
      </c>
      <c r="C595">
        <v>3</v>
      </c>
      <c r="D595" s="18">
        <v>33151.08</v>
      </c>
      <c r="E595" s="18">
        <f>_xlfn.XLOOKUP(Order_Items_Raw!B3119,Products_Raw!A:A,Products_Raw!D:D)</f>
        <v>2144.79</v>
      </c>
      <c r="F595" s="18">
        <f t="shared" si="9"/>
        <v>26716.71</v>
      </c>
      <c r="G595" s="18" t="str">
        <f>PROPER(TRIM(CLEAN(_xlfn.XLOOKUP(Order_Items_Raw!A3119,Orders_Raw!A:A,Orders_Raw!E:E))))</f>
        <v>Marketplace</v>
      </c>
      <c r="H595" s="18" t="str">
        <f>_xlfn.XLOOKUP(B595,Products_Raw!A:A,Products_Raw!C:C)</f>
        <v>Beauty</v>
      </c>
      <c r="I595" t="str">
        <f>_xlfn.XLOOKUP(_xlfn.XLOOKUP(A595,Orders_Raw!A:A,Orders_Raw!B:B),Customers_Raw!A:A,Customers_Raw!E:E)</f>
        <v>Consumer</v>
      </c>
      <c r="J595" s="19">
        <f>_xlfn.XLOOKUP(Order_Items_Raw!A3119,Orders_Raw!A:A,Orders_Raw!C:C)</f>
        <v>45968</v>
      </c>
      <c r="K595" t="s">
        <v>3474</v>
      </c>
      <c r="L595" s="19" t="str">
        <f>_xlfn.XLOOKUP(A595,Orders_Raw!A:A,Orders_Raw!D:D)</f>
        <v>Delivered</v>
      </c>
      <c r="M595" s="19" t="str">
        <f>_xlfn.XLOOKUP(_xlfn.XLOOKUP(A595,Orders_Raw!A:A,Orders_Raw!B:B),Customers_Raw!A:A,Customers_Raw!E:E)</f>
        <v>Consumer</v>
      </c>
      <c r="N595">
        <f>IF(COUNTIF($A$2:A595,A595)=1,1,0)</f>
        <v>0</v>
      </c>
    </row>
    <row r="596" spans="1:14">
      <c r="A596" t="s">
        <v>1924</v>
      </c>
      <c r="B596" t="s">
        <v>3480</v>
      </c>
      <c r="C596">
        <v>1</v>
      </c>
      <c r="D596" s="18">
        <v>13060.45</v>
      </c>
      <c r="E596" s="18">
        <f>_xlfn.XLOOKUP(Order_Items_Raw!B3131,Products_Raw!A:A,Products_Raw!D:D)</f>
        <v>10086.81</v>
      </c>
      <c r="F596" s="18">
        <f t="shared" si="9"/>
        <v>2973.64</v>
      </c>
      <c r="G596" s="18" t="str">
        <f>PROPER(TRIM(CLEAN(_xlfn.XLOOKUP(Order_Items_Raw!A3131,Orders_Raw!A:A,Orders_Raw!E:E))))</f>
        <v>Website</v>
      </c>
      <c r="H596" s="18" t="str">
        <f>_xlfn.XLOOKUP(B596,Products_Raw!A:A,Products_Raw!C:C)</f>
        <v>Beauty</v>
      </c>
      <c r="I596" t="str">
        <f>_xlfn.XLOOKUP(_xlfn.XLOOKUP(A596,Orders_Raw!A:A,Orders_Raw!B:B),Customers_Raw!A:A,Customers_Raw!E:E)</f>
        <v>Consumer</v>
      </c>
      <c r="J596" s="19">
        <f>_xlfn.XLOOKUP(Order_Items_Raw!A3131,Orders_Raw!A:A,Orders_Raw!C:C)</f>
        <v>45968</v>
      </c>
      <c r="K596" t="s">
        <v>3474</v>
      </c>
      <c r="L596" s="19" t="str">
        <f>_xlfn.XLOOKUP(A596,Orders_Raw!A:A,Orders_Raw!D:D)</f>
        <v>Delivered</v>
      </c>
      <c r="M596" s="19" t="str">
        <f>_xlfn.XLOOKUP(_xlfn.XLOOKUP(A596,Orders_Raw!A:A,Orders_Raw!B:B),Customers_Raw!A:A,Customers_Raw!E:E)</f>
        <v>Consumer</v>
      </c>
      <c r="N596">
        <f>IF(COUNTIF($A$2:A596,A596)=1,1,0)</f>
        <v>0</v>
      </c>
    </row>
    <row r="597" spans="1:14">
      <c r="A597" t="s">
        <v>2592</v>
      </c>
      <c r="B597" t="s">
        <v>3480</v>
      </c>
      <c r="C597">
        <v>4</v>
      </c>
      <c r="D597" s="18">
        <v>45801.8</v>
      </c>
      <c r="E597" s="18">
        <f>_xlfn.XLOOKUP(Order_Items_Raw!B3144,Products_Raw!A:A,Products_Raw!D:D)</f>
        <v>8551.81</v>
      </c>
      <c r="F597" s="18">
        <f t="shared" si="9"/>
        <v>11594.56</v>
      </c>
      <c r="G597" s="18" t="str">
        <f>PROPER(TRIM(CLEAN(_xlfn.XLOOKUP(Order_Items_Raw!A3144,Orders_Raw!A:A,Orders_Raw!E:E))))</f>
        <v>Website</v>
      </c>
      <c r="H597" s="18" t="str">
        <f>_xlfn.XLOOKUP(B597,Products_Raw!A:A,Products_Raw!C:C)</f>
        <v>Beauty</v>
      </c>
      <c r="I597" t="str">
        <f>_xlfn.XLOOKUP(_xlfn.XLOOKUP(A597,Orders_Raw!A:A,Orders_Raw!B:B),Customers_Raw!A:A,Customers_Raw!E:E)</f>
        <v>Consumer</v>
      </c>
      <c r="J597" s="19">
        <f>_xlfn.XLOOKUP(Order_Items_Raw!A3144,Orders_Raw!A:A,Orders_Raw!C:C)</f>
        <v>45979</v>
      </c>
      <c r="K597" t="s">
        <v>3474</v>
      </c>
      <c r="L597" s="19" t="str">
        <f>_xlfn.XLOOKUP(A597,Orders_Raw!A:A,Orders_Raw!D:D)</f>
        <v>Delivered</v>
      </c>
      <c r="M597" s="19" t="str">
        <f>_xlfn.XLOOKUP(_xlfn.XLOOKUP(A597,Orders_Raw!A:A,Orders_Raw!B:B),Customers_Raw!A:A,Customers_Raw!E:E)</f>
        <v>Consumer</v>
      </c>
      <c r="N597">
        <f>IF(COUNTIF($A$2:A597,A597)=1,1,0)</f>
        <v>0</v>
      </c>
    </row>
    <row r="598" spans="1:14">
      <c r="A598" t="s">
        <v>3057</v>
      </c>
      <c r="B598" t="s">
        <v>3480</v>
      </c>
      <c r="C598">
        <v>3</v>
      </c>
      <c r="D598" s="18">
        <v>36844.49</v>
      </c>
      <c r="E598" s="18">
        <f>_xlfn.XLOOKUP(Order_Items_Raw!B3150,Products_Raw!A:A,Products_Raw!D:D)</f>
        <v>8177.04</v>
      </c>
      <c r="F598" s="18">
        <f t="shared" si="9"/>
        <v>12313.37</v>
      </c>
      <c r="G598" s="18" t="str">
        <f>PROPER(TRIM(CLEAN(_xlfn.XLOOKUP(Order_Items_Raw!A3150,Orders_Raw!A:A,Orders_Raw!E:E))))</f>
        <v>Mobile App</v>
      </c>
      <c r="H598" s="18" t="str">
        <f>_xlfn.XLOOKUP(B598,Products_Raw!A:A,Products_Raw!C:C)</f>
        <v>Beauty</v>
      </c>
      <c r="I598" t="str">
        <f>_xlfn.XLOOKUP(_xlfn.XLOOKUP(A598,Orders_Raw!A:A,Orders_Raw!B:B),Customers_Raw!A:A,Customers_Raw!E:E)</f>
        <v>Consumer</v>
      </c>
      <c r="J598" s="19">
        <f>_xlfn.XLOOKUP(Order_Items_Raw!A3150,Orders_Raw!A:A,Orders_Raw!C:C)</f>
        <v>45963</v>
      </c>
      <c r="K598" t="s">
        <v>3474</v>
      </c>
      <c r="L598" s="19" t="str">
        <f>_xlfn.XLOOKUP(A598,Orders_Raw!A:A,Orders_Raw!D:D)</f>
        <v>Delivered</v>
      </c>
      <c r="M598" s="19" t="str">
        <f>_xlfn.XLOOKUP(_xlfn.XLOOKUP(A598,Orders_Raw!A:A,Orders_Raw!B:B),Customers_Raw!A:A,Customers_Raw!E:E)</f>
        <v>Consumer</v>
      </c>
      <c r="N598">
        <f>IF(COUNTIF($A$2:A598,A598)=1,1,0)</f>
        <v>1</v>
      </c>
    </row>
    <row r="599" spans="1:14">
      <c r="A599" t="s">
        <v>2445</v>
      </c>
      <c r="B599" t="s">
        <v>3482</v>
      </c>
      <c r="C599">
        <v>1</v>
      </c>
      <c r="D599" s="18">
        <v>13915.55</v>
      </c>
      <c r="E599" s="18">
        <f>_xlfn.XLOOKUP(Order_Items_Raw!B3187,Products_Raw!A:A,Products_Raw!D:D)</f>
        <v>7144.88</v>
      </c>
      <c r="F599" s="18">
        <f t="shared" si="9"/>
        <v>6770.67</v>
      </c>
      <c r="G599" s="18" t="str">
        <f>PROPER(TRIM(CLEAN(_xlfn.XLOOKUP(Order_Items_Raw!A3187,Orders_Raw!A:A,Orders_Raw!E:E))))</f>
        <v>Website</v>
      </c>
      <c r="H599" s="18" t="str">
        <f>_xlfn.XLOOKUP(B599,Products_Raw!A:A,Products_Raw!C:C)</f>
        <v>Office Supplies</v>
      </c>
      <c r="I599" t="str">
        <f>_xlfn.XLOOKUP(_xlfn.XLOOKUP(A599,Orders_Raw!A:A,Orders_Raw!B:B),Customers_Raw!A:A,Customers_Raw!E:E)</f>
        <v>Consumer</v>
      </c>
      <c r="J599" s="19">
        <f>_xlfn.XLOOKUP(Order_Items_Raw!A3187,Orders_Raw!A:A,Orders_Raw!C:C)</f>
        <v>45940</v>
      </c>
      <c r="K599" t="s">
        <v>3481</v>
      </c>
      <c r="L599" s="19" t="str">
        <f>_xlfn.XLOOKUP(A599,Orders_Raw!A:A,Orders_Raw!D:D)</f>
        <v>Delivered</v>
      </c>
      <c r="M599" s="19" t="str">
        <f>_xlfn.XLOOKUP(_xlfn.XLOOKUP(A599,Orders_Raw!A:A,Orders_Raw!B:B),Customers_Raw!A:A,Customers_Raw!E:E)</f>
        <v>Consumer</v>
      </c>
      <c r="N599">
        <f>IF(COUNTIF($A$2:A599,A599)=1,1,0)</f>
        <v>1</v>
      </c>
    </row>
    <row r="600" spans="1:14">
      <c r="A600" t="s">
        <v>2460</v>
      </c>
      <c r="B600" t="s">
        <v>3482</v>
      </c>
      <c r="C600">
        <v>1</v>
      </c>
      <c r="D600" s="18">
        <v>14734.53</v>
      </c>
      <c r="E600" s="18">
        <f>_xlfn.XLOOKUP(Order_Items_Raw!B3188,Products_Raw!A:A,Products_Raw!D:D)</f>
        <v>7144.88</v>
      </c>
      <c r="F600" s="18">
        <f t="shared" si="9"/>
        <v>7589.65</v>
      </c>
      <c r="G600" s="18" t="str">
        <f>PROPER(TRIM(CLEAN(_xlfn.XLOOKUP(Order_Items_Raw!A3188,Orders_Raw!A:A,Orders_Raw!E:E))))</f>
        <v>Mobile App</v>
      </c>
      <c r="H600" s="18" t="str">
        <f>_xlfn.XLOOKUP(B600,Products_Raw!A:A,Products_Raw!C:C)</f>
        <v>Office Supplies</v>
      </c>
      <c r="I600" t="str">
        <f>_xlfn.XLOOKUP(_xlfn.XLOOKUP(A600,Orders_Raw!A:A,Orders_Raw!B:B),Customers_Raw!A:A,Customers_Raw!E:E)</f>
        <v>Consumer</v>
      </c>
      <c r="J600" s="19">
        <f>_xlfn.XLOOKUP(Order_Items_Raw!A3188,Orders_Raw!A:A,Orders_Raw!C:C)</f>
        <v>45946</v>
      </c>
      <c r="K600" t="s">
        <v>3481</v>
      </c>
      <c r="L600" s="19" t="str">
        <f>_xlfn.XLOOKUP(A600,Orders_Raw!A:A,Orders_Raw!D:D)</f>
        <v>Shipped</v>
      </c>
      <c r="M600" s="19" t="str">
        <f>_xlfn.XLOOKUP(_xlfn.XLOOKUP(A600,Orders_Raw!A:A,Orders_Raw!B:B),Customers_Raw!A:A,Customers_Raw!E:E)</f>
        <v>Consumer</v>
      </c>
      <c r="N600">
        <f>IF(COUNTIF($A$2:A600,A600)=1,1,0)</f>
        <v>1</v>
      </c>
    </row>
    <row r="601" spans="1:14">
      <c r="A601" t="s">
        <v>3333</v>
      </c>
      <c r="B601" t="s">
        <v>3482</v>
      </c>
      <c r="C601">
        <v>1</v>
      </c>
      <c r="D601" s="18">
        <v>18009.98</v>
      </c>
      <c r="E601" s="18">
        <f>_xlfn.XLOOKUP(Order_Items_Raw!B3208,Products_Raw!A:A,Products_Raw!D:D)</f>
        <v>1321.65</v>
      </c>
      <c r="F601" s="18">
        <f t="shared" si="9"/>
        <v>16688.33</v>
      </c>
      <c r="G601" s="18" t="str">
        <f>PROPER(TRIM(CLEAN(_xlfn.XLOOKUP(Order_Items_Raw!A3208,Orders_Raw!A:A,Orders_Raw!E:E))))</f>
        <v>Website</v>
      </c>
      <c r="H601" s="18" t="str">
        <f>_xlfn.XLOOKUP(B601,Products_Raw!A:A,Products_Raw!C:C)</f>
        <v>Office Supplies</v>
      </c>
      <c r="I601" t="str">
        <f>_xlfn.XLOOKUP(_xlfn.XLOOKUP(A601,Orders_Raw!A:A,Orders_Raw!B:B),Customers_Raw!A:A,Customers_Raw!E:E)</f>
        <v>Corporate</v>
      </c>
      <c r="J601" s="19">
        <f>_xlfn.XLOOKUP(Order_Items_Raw!A3208,Orders_Raw!A:A,Orders_Raw!C:C)</f>
        <v>45944</v>
      </c>
      <c r="K601" t="s">
        <v>3481</v>
      </c>
      <c r="L601" s="19" t="str">
        <f>_xlfn.XLOOKUP(A601,Orders_Raw!A:A,Orders_Raw!D:D)</f>
        <v>Shipped</v>
      </c>
      <c r="M601" s="19" t="str">
        <f>_xlfn.XLOOKUP(_xlfn.XLOOKUP(A601,Orders_Raw!A:A,Orders_Raw!B:B),Customers_Raw!A:A,Customers_Raw!E:E)</f>
        <v>Corporate</v>
      </c>
      <c r="N601">
        <f>IF(COUNTIF($A$2:A601,A601)=1,1,0)</f>
        <v>1</v>
      </c>
    </row>
    <row r="602" spans="1:14">
      <c r="A602" t="s">
        <v>3395</v>
      </c>
      <c r="B602" t="s">
        <v>3482</v>
      </c>
      <c r="C602">
        <v>1</v>
      </c>
      <c r="D602" s="18">
        <v>14437.4</v>
      </c>
      <c r="E602" s="18">
        <f>_xlfn.XLOOKUP(Order_Items_Raw!B3210,Products_Raw!A:A,Products_Raw!D:D)</f>
        <v>10692.38</v>
      </c>
      <c r="F602" s="18">
        <f t="shared" si="9"/>
        <v>3745.02</v>
      </c>
      <c r="G602" s="18" t="str">
        <f>PROPER(TRIM(CLEAN(_xlfn.XLOOKUP(Order_Items_Raw!A3210,Orders_Raw!A:A,Orders_Raw!E:E))))</f>
        <v>Mobile App</v>
      </c>
      <c r="H602" s="18" t="str">
        <f>_xlfn.XLOOKUP(B602,Products_Raw!A:A,Products_Raw!C:C)</f>
        <v>Office Supplies</v>
      </c>
      <c r="I602" t="str">
        <f>_xlfn.XLOOKUP(_xlfn.XLOOKUP(A602,Orders_Raw!A:A,Orders_Raw!B:B),Customers_Raw!A:A,Customers_Raw!E:E)</f>
        <v>Corporate</v>
      </c>
      <c r="J602" s="19">
        <f>_xlfn.XLOOKUP(Order_Items_Raw!A3210,Orders_Raw!A:A,Orders_Raw!C:C)</f>
        <v>45936</v>
      </c>
      <c r="K602" t="s">
        <v>3481</v>
      </c>
      <c r="L602" s="19" t="str">
        <f>_xlfn.XLOOKUP(A602,Orders_Raw!A:A,Orders_Raw!D:D)</f>
        <v>Delivered</v>
      </c>
      <c r="M602" s="19" t="str">
        <f>_xlfn.XLOOKUP(_xlfn.XLOOKUP(A602,Orders_Raw!A:A,Orders_Raw!B:B),Customers_Raw!A:A,Customers_Raw!E:E)</f>
        <v>Corporate</v>
      </c>
      <c r="N602">
        <f>IF(COUNTIF($A$2:A602,A602)=1,1,0)</f>
        <v>0</v>
      </c>
    </row>
    <row r="603" spans="1:14">
      <c r="A603" t="s">
        <v>904</v>
      </c>
      <c r="B603" t="s">
        <v>3483</v>
      </c>
      <c r="C603">
        <v>4</v>
      </c>
      <c r="D603" s="18">
        <v>37856.36</v>
      </c>
      <c r="E603" s="18">
        <f>_xlfn.XLOOKUP(Order_Items_Raw!B3211,Products_Raw!A:A,Products_Raw!D:D)</f>
        <v>10692.38</v>
      </c>
      <c r="F603" s="18">
        <f t="shared" si="9"/>
        <v>-4913.16</v>
      </c>
      <c r="G603" s="18" t="str">
        <f>PROPER(TRIM(CLEAN(_xlfn.XLOOKUP(Order_Items_Raw!A3211,Orders_Raw!A:A,Orders_Raw!E:E))))</f>
        <v>Website</v>
      </c>
      <c r="H603" s="18" t="str">
        <f>_xlfn.XLOOKUP(B603,Products_Raw!A:A,Products_Raw!C:C)</f>
        <v>Office Supplies</v>
      </c>
      <c r="I603" t="str">
        <f>_xlfn.XLOOKUP(_xlfn.XLOOKUP(A603,Orders_Raw!A:A,Orders_Raw!B:B),Customers_Raw!A:A,Customers_Raw!E:E)</f>
        <v>Corporate</v>
      </c>
      <c r="J603" s="19">
        <f>_xlfn.XLOOKUP(Order_Items_Raw!A3211,Orders_Raw!A:A,Orders_Raw!C:C)</f>
        <v>45958</v>
      </c>
      <c r="K603" t="s">
        <v>3481</v>
      </c>
      <c r="L603" s="19" t="str">
        <f>_xlfn.XLOOKUP(A603,Orders_Raw!A:A,Orders_Raw!D:D)</f>
        <v>Delivered</v>
      </c>
      <c r="M603" s="19" t="str">
        <f>_xlfn.XLOOKUP(_xlfn.XLOOKUP(A603,Orders_Raw!A:A,Orders_Raw!B:B),Customers_Raw!A:A,Customers_Raw!E:E)</f>
        <v>Corporate</v>
      </c>
      <c r="N603">
        <f>IF(COUNTIF($A$2:A603,A603)=1,1,0)</f>
        <v>0</v>
      </c>
    </row>
    <row r="604" spans="1:14">
      <c r="A604" t="s">
        <v>1642</v>
      </c>
      <c r="B604" t="s">
        <v>3483</v>
      </c>
      <c r="C604">
        <v>2</v>
      </c>
      <c r="D604" s="18">
        <v>15304.76</v>
      </c>
      <c r="E604" s="18">
        <f>_xlfn.XLOOKUP(Order_Items_Raw!B3224,Products_Raw!A:A,Products_Raw!D:D)</f>
        <v>4806.74</v>
      </c>
      <c r="F604" s="18">
        <f t="shared" si="9"/>
        <v>5691.28</v>
      </c>
      <c r="G604" s="18" t="str">
        <f>PROPER(TRIM(CLEAN(_xlfn.XLOOKUP(Order_Items_Raw!A3224,Orders_Raw!A:A,Orders_Raw!E:E))))</f>
        <v>Mobile App</v>
      </c>
      <c r="H604" s="18" t="str">
        <f>_xlfn.XLOOKUP(B604,Products_Raw!A:A,Products_Raw!C:C)</f>
        <v>Office Supplies</v>
      </c>
      <c r="I604" t="str">
        <f>_xlfn.XLOOKUP(_xlfn.XLOOKUP(A604,Orders_Raw!A:A,Orders_Raw!B:B),Customers_Raw!A:A,Customers_Raw!E:E)</f>
        <v>Consumer</v>
      </c>
      <c r="J604" s="19">
        <f>_xlfn.XLOOKUP(Order_Items_Raw!A3224,Orders_Raw!A:A,Orders_Raw!C:C)</f>
        <v>45948</v>
      </c>
      <c r="K604" t="s">
        <v>3481</v>
      </c>
      <c r="L604" s="19" t="str">
        <f>_xlfn.XLOOKUP(A604,Orders_Raw!A:A,Orders_Raw!D:D)</f>
        <v>Cancelled</v>
      </c>
      <c r="M604" s="19" t="str">
        <f>_xlfn.XLOOKUP(_xlfn.XLOOKUP(A604,Orders_Raw!A:A,Orders_Raw!B:B),Customers_Raw!A:A,Customers_Raw!E:E)</f>
        <v>Consumer</v>
      </c>
      <c r="N604">
        <f>IF(COUNTIF($A$2:A604,A604)=1,1,0)</f>
        <v>0</v>
      </c>
    </row>
    <row r="605" spans="1:14">
      <c r="A605" t="s">
        <v>2592</v>
      </c>
      <c r="B605" t="s">
        <v>3483</v>
      </c>
      <c r="C605">
        <v>1</v>
      </c>
      <c r="D605" s="18">
        <v>8521.7</v>
      </c>
      <c r="E605" s="18">
        <f>_xlfn.XLOOKUP(Order_Items_Raw!B3246,Products_Raw!A:A,Products_Raw!D:D)</f>
        <v>11367.74</v>
      </c>
      <c r="F605" s="18">
        <f t="shared" si="9"/>
        <v>-2846.04</v>
      </c>
      <c r="G605" s="18" t="str">
        <f>PROPER(TRIM(CLEAN(_xlfn.XLOOKUP(Order_Items_Raw!A3246,Orders_Raw!A:A,Orders_Raw!E:E))))</f>
        <v>Mobile App</v>
      </c>
      <c r="H605" s="18" t="str">
        <f>_xlfn.XLOOKUP(B605,Products_Raw!A:A,Products_Raw!C:C)</f>
        <v>Office Supplies</v>
      </c>
      <c r="I605" t="str">
        <f>_xlfn.XLOOKUP(_xlfn.XLOOKUP(A605,Orders_Raw!A:A,Orders_Raw!B:B),Customers_Raw!A:A,Customers_Raw!E:E)</f>
        <v>Consumer</v>
      </c>
      <c r="J605" s="19">
        <f>_xlfn.XLOOKUP(Order_Items_Raw!A3246,Orders_Raw!A:A,Orders_Raw!C:C)</f>
        <v>45935</v>
      </c>
      <c r="K605" t="s">
        <v>3481</v>
      </c>
      <c r="L605" s="19" t="str">
        <f>_xlfn.XLOOKUP(A605,Orders_Raw!A:A,Orders_Raw!D:D)</f>
        <v>Delivered</v>
      </c>
      <c r="M605" s="19" t="str">
        <f>_xlfn.XLOOKUP(_xlfn.XLOOKUP(A605,Orders_Raw!A:A,Orders_Raw!B:B),Customers_Raw!A:A,Customers_Raw!E:E)</f>
        <v>Consumer</v>
      </c>
      <c r="N605">
        <f>IF(COUNTIF($A$2:A605,A605)=1,1,0)</f>
        <v>0</v>
      </c>
    </row>
    <row r="606" spans="1:14">
      <c r="A606" t="s">
        <v>3082</v>
      </c>
      <c r="B606" t="s">
        <v>3483</v>
      </c>
      <c r="C606">
        <v>1</v>
      </c>
      <c r="D606" s="18">
        <v>7093.06</v>
      </c>
      <c r="E606" s="18">
        <f>_xlfn.XLOOKUP(Order_Items_Raw!B3253,Products_Raw!A:A,Products_Raw!D:D)</f>
        <v>4176.26</v>
      </c>
      <c r="F606" s="18">
        <f t="shared" si="9"/>
        <v>2916.8</v>
      </c>
      <c r="G606" s="18" t="str">
        <f>PROPER(TRIM(CLEAN(_xlfn.XLOOKUP(Order_Items_Raw!A3253,Orders_Raw!A:A,Orders_Raw!E:E))))</f>
        <v>Mobile App</v>
      </c>
      <c r="H606" s="18" t="str">
        <f>_xlfn.XLOOKUP(B606,Products_Raw!A:A,Products_Raw!C:C)</f>
        <v>Office Supplies</v>
      </c>
      <c r="I606" t="str">
        <f>_xlfn.XLOOKUP(_xlfn.XLOOKUP(A606,Orders_Raw!A:A,Orders_Raw!B:B),Customers_Raw!A:A,Customers_Raw!E:E)</f>
        <v>Consumer</v>
      </c>
      <c r="J606" s="19">
        <f>_xlfn.XLOOKUP(Order_Items_Raw!A3253,Orders_Raw!A:A,Orders_Raw!C:C)</f>
        <v>45959</v>
      </c>
      <c r="K606" t="s">
        <v>3481</v>
      </c>
      <c r="L606" s="19" t="str">
        <f>_xlfn.XLOOKUP(A606,Orders_Raw!A:A,Orders_Raw!D:D)</f>
        <v>Cancelled</v>
      </c>
      <c r="M606" s="19" t="str">
        <f>_xlfn.XLOOKUP(_xlfn.XLOOKUP(A606,Orders_Raw!A:A,Orders_Raw!B:B),Customers_Raw!A:A,Customers_Raw!E:E)</f>
        <v>Consumer</v>
      </c>
      <c r="N606">
        <f>IF(COUNTIF($A$2:A606,A606)=1,1,0)</f>
        <v>0</v>
      </c>
    </row>
    <row r="607" spans="1:14">
      <c r="A607" t="s">
        <v>3176</v>
      </c>
      <c r="B607" t="s">
        <v>3483</v>
      </c>
      <c r="C607">
        <v>1</v>
      </c>
      <c r="D607" s="18">
        <v>7191.48</v>
      </c>
      <c r="E607" s="18">
        <f>_xlfn.XLOOKUP(Order_Items_Raw!B3255,Products_Raw!A:A,Products_Raw!D:D)</f>
        <v>6279.29</v>
      </c>
      <c r="F607" s="18">
        <f t="shared" si="9"/>
        <v>912.19</v>
      </c>
      <c r="G607" s="18" t="str">
        <f>PROPER(TRIM(CLEAN(_xlfn.XLOOKUP(Order_Items_Raw!A3255,Orders_Raw!A:A,Orders_Raw!E:E))))</f>
        <v>Mobile App</v>
      </c>
      <c r="H607" s="18" t="str">
        <f>_xlfn.XLOOKUP(B607,Products_Raw!A:A,Products_Raw!C:C)</f>
        <v>Office Supplies</v>
      </c>
      <c r="I607" t="str">
        <f>_xlfn.XLOOKUP(_xlfn.XLOOKUP(A607,Orders_Raw!A:A,Orders_Raw!B:B),Customers_Raw!A:A,Customers_Raw!E:E)</f>
        <v>Corporate</v>
      </c>
      <c r="J607" s="19">
        <f>_xlfn.XLOOKUP(Order_Items_Raw!A3255,Orders_Raw!A:A,Orders_Raw!C:C)</f>
        <v>45948</v>
      </c>
      <c r="K607" t="s">
        <v>3481</v>
      </c>
      <c r="L607" s="19" t="str">
        <f>_xlfn.XLOOKUP(A607,Orders_Raw!A:A,Orders_Raw!D:D)</f>
        <v>Delivered</v>
      </c>
      <c r="M607" s="19" t="str">
        <f>_xlfn.XLOOKUP(_xlfn.XLOOKUP(A607,Orders_Raw!A:A,Orders_Raw!B:B),Customers_Raw!A:A,Customers_Raw!E:E)</f>
        <v>Corporate</v>
      </c>
      <c r="N607">
        <f>IF(COUNTIF($A$2:A607,A607)=1,1,0)</f>
        <v>0</v>
      </c>
    </row>
    <row r="608" spans="1:14">
      <c r="A608" t="s">
        <v>3291</v>
      </c>
      <c r="B608" t="s">
        <v>3483</v>
      </c>
      <c r="C608">
        <v>3</v>
      </c>
      <c r="D608" s="18">
        <v>27826.44</v>
      </c>
      <c r="E608" s="18">
        <f>_xlfn.XLOOKUP(Order_Items_Raw!B3256,Products_Raw!A:A,Products_Raw!D:D)</f>
        <v>4640.09</v>
      </c>
      <c r="F608" s="18">
        <f t="shared" si="9"/>
        <v>13906.17</v>
      </c>
      <c r="G608" s="18" t="str">
        <f>PROPER(TRIM(CLEAN(_xlfn.XLOOKUP(Order_Items_Raw!A3256,Orders_Raw!A:A,Orders_Raw!E:E))))</f>
        <v>Mobile App</v>
      </c>
      <c r="H608" s="18" t="str">
        <f>_xlfn.XLOOKUP(B608,Products_Raw!A:A,Products_Raw!C:C)</f>
        <v>Office Supplies</v>
      </c>
      <c r="I608" t="str">
        <f>_xlfn.XLOOKUP(_xlfn.XLOOKUP(A608,Orders_Raw!A:A,Orders_Raw!B:B),Customers_Raw!A:A,Customers_Raw!E:E)</f>
        <v>Small Business</v>
      </c>
      <c r="J608" s="19">
        <f>_xlfn.XLOOKUP(Order_Items_Raw!A3256,Orders_Raw!A:A,Orders_Raw!C:C)</f>
        <v>45951</v>
      </c>
      <c r="K608" t="s">
        <v>3481</v>
      </c>
      <c r="L608" s="19" t="str">
        <f>_xlfn.XLOOKUP(A608,Orders_Raw!A:A,Orders_Raw!D:D)</f>
        <v>Delivered</v>
      </c>
      <c r="M608" s="19" t="str">
        <f>_xlfn.XLOOKUP(_xlfn.XLOOKUP(A608,Orders_Raw!A:A,Orders_Raw!B:B),Customers_Raw!A:A,Customers_Raw!E:E)</f>
        <v>Small Business</v>
      </c>
      <c r="N608">
        <f>IF(COUNTIF($A$2:A608,A608)=1,1,0)</f>
        <v>0</v>
      </c>
    </row>
    <row r="609" spans="1:14">
      <c r="A609" t="s">
        <v>1711</v>
      </c>
      <c r="B609" t="s">
        <v>3484</v>
      </c>
      <c r="C609">
        <v>4</v>
      </c>
      <c r="D609" s="18">
        <v>39890.61</v>
      </c>
      <c r="E609" s="18">
        <f>_xlfn.XLOOKUP(Order_Items_Raw!B3271,Products_Raw!A:A,Products_Raw!D:D)</f>
        <v>4722.61</v>
      </c>
      <c r="F609" s="18">
        <f t="shared" si="9"/>
        <v>21000.17</v>
      </c>
      <c r="G609" s="18" t="str">
        <f>PROPER(TRIM(CLEAN(_xlfn.XLOOKUP(Order_Items_Raw!A3271,Orders_Raw!A:A,Orders_Raw!E:E))))</f>
        <v>Marketplace</v>
      </c>
      <c r="H609" s="18" t="str">
        <f>_xlfn.XLOOKUP(B609,Products_Raw!A:A,Products_Raw!C:C)</f>
        <v>Electronics</v>
      </c>
      <c r="I609" t="str">
        <f>_xlfn.XLOOKUP(_xlfn.XLOOKUP(A609,Orders_Raw!A:A,Orders_Raw!B:B),Customers_Raw!A:A,Customers_Raw!E:E)</f>
        <v>Corporate</v>
      </c>
      <c r="J609" s="19">
        <f>_xlfn.XLOOKUP(Order_Items_Raw!A3271,Orders_Raw!A:A,Orders_Raw!C:C)</f>
        <v>45943</v>
      </c>
      <c r="K609" t="s">
        <v>3481</v>
      </c>
      <c r="L609" s="19" t="str">
        <f>_xlfn.XLOOKUP(A609,Orders_Raw!A:A,Orders_Raw!D:D)</f>
        <v>Delivered</v>
      </c>
      <c r="M609" s="19" t="str">
        <f>_xlfn.XLOOKUP(_xlfn.XLOOKUP(A609,Orders_Raw!A:A,Orders_Raw!B:B),Customers_Raw!A:A,Customers_Raw!E:E)</f>
        <v>Corporate</v>
      </c>
      <c r="N609">
        <f>IF(COUNTIF($A$2:A609,A609)=1,1,0)</f>
        <v>0</v>
      </c>
    </row>
    <row r="610" spans="1:14">
      <c r="A610" t="s">
        <v>2504</v>
      </c>
      <c r="B610" t="s">
        <v>3484</v>
      </c>
      <c r="C610">
        <v>3</v>
      </c>
      <c r="D610" s="18">
        <v>29853.88</v>
      </c>
      <c r="E610" s="18">
        <f>_xlfn.XLOOKUP(Order_Items_Raw!B3284,Products_Raw!A:A,Products_Raw!D:D)</f>
        <v>6443.36</v>
      </c>
      <c r="F610" s="18">
        <f t="shared" si="9"/>
        <v>10523.8</v>
      </c>
      <c r="G610" s="18" t="str">
        <f>PROPER(TRIM(CLEAN(_xlfn.XLOOKUP(Order_Items_Raw!A3284,Orders_Raw!A:A,Orders_Raw!E:E))))</f>
        <v>Website</v>
      </c>
      <c r="H610" s="18" t="str">
        <f>_xlfn.XLOOKUP(B610,Products_Raw!A:A,Products_Raw!C:C)</f>
        <v>Electronics</v>
      </c>
      <c r="I610" t="str">
        <f>_xlfn.XLOOKUP(_xlfn.XLOOKUP(A610,Orders_Raw!A:A,Orders_Raw!B:B),Customers_Raw!A:A,Customers_Raw!E:E)</f>
        <v>Consumer</v>
      </c>
      <c r="J610" s="19">
        <f>_xlfn.XLOOKUP(Order_Items_Raw!A3284,Orders_Raw!A:A,Orders_Raw!C:C)</f>
        <v>45961</v>
      </c>
      <c r="K610" t="s">
        <v>3481</v>
      </c>
      <c r="L610" s="19" t="str">
        <f>_xlfn.XLOOKUP(A610,Orders_Raw!A:A,Orders_Raw!D:D)</f>
        <v>Delivered</v>
      </c>
      <c r="M610" s="19" t="str">
        <f>_xlfn.XLOOKUP(_xlfn.XLOOKUP(A610,Orders_Raw!A:A,Orders_Raw!B:B),Customers_Raw!A:A,Customers_Raw!E:E)</f>
        <v>Consumer</v>
      </c>
      <c r="N610">
        <f>IF(COUNTIF($A$2:A610,A610)=1,1,0)</f>
        <v>0</v>
      </c>
    </row>
    <row r="611" spans="1:14">
      <c r="A611" t="s">
        <v>3269</v>
      </c>
      <c r="B611" t="s">
        <v>3484</v>
      </c>
      <c r="C611">
        <v>1</v>
      </c>
      <c r="D611" s="18">
        <v>8881.73</v>
      </c>
      <c r="E611" s="18">
        <f>_xlfn.XLOOKUP(Order_Items_Raw!B3298,Products_Raw!A:A,Products_Raw!D:D)</f>
        <v>1397.32</v>
      </c>
      <c r="F611" s="18">
        <f t="shared" si="9"/>
        <v>7484.41</v>
      </c>
      <c r="G611" s="18" t="str">
        <f>PROPER(TRIM(CLEAN(_xlfn.XLOOKUP(Order_Items_Raw!A3298,Orders_Raw!A:A,Orders_Raw!E:E))))</f>
        <v>Mobile App</v>
      </c>
      <c r="H611" s="18" t="str">
        <f>_xlfn.XLOOKUP(B611,Products_Raw!A:A,Products_Raw!C:C)</f>
        <v>Electronics</v>
      </c>
      <c r="I611" t="str">
        <f>_xlfn.XLOOKUP(_xlfn.XLOOKUP(A611,Orders_Raw!A:A,Orders_Raw!B:B),Customers_Raw!A:A,Customers_Raw!E:E)</f>
        <v>Consumer</v>
      </c>
      <c r="J611" s="19">
        <f>_xlfn.XLOOKUP(Order_Items_Raw!A3298,Orders_Raw!A:A,Orders_Raw!C:C)</f>
        <v>45935</v>
      </c>
      <c r="K611" t="s">
        <v>3481</v>
      </c>
      <c r="L611" s="19" t="str">
        <f>_xlfn.XLOOKUP(A611,Orders_Raw!A:A,Orders_Raw!D:D)</f>
        <v>Delivered</v>
      </c>
      <c r="M611" s="19" t="str">
        <f>_xlfn.XLOOKUP(_xlfn.XLOOKUP(A611,Orders_Raw!A:A,Orders_Raw!B:B),Customers_Raw!A:A,Customers_Raw!E:E)</f>
        <v>Consumer</v>
      </c>
      <c r="N611">
        <f>IF(COUNTIF($A$2:A611,A611)=1,1,0)</f>
        <v>0</v>
      </c>
    </row>
    <row r="612" spans="1:14">
      <c r="A612" t="s">
        <v>1307</v>
      </c>
      <c r="B612" t="s">
        <v>3485</v>
      </c>
      <c r="C612">
        <v>3</v>
      </c>
      <c r="D612" s="18">
        <v>8513.15</v>
      </c>
      <c r="E612" s="18">
        <f>_xlfn.XLOOKUP(Order_Items_Raw!B3306,Products_Raw!A:A,Products_Raw!D:D)</f>
        <v>2133.21</v>
      </c>
      <c r="F612" s="18">
        <f t="shared" si="9"/>
        <v>2113.52</v>
      </c>
      <c r="G612" s="18" t="str">
        <f>PROPER(TRIM(CLEAN(_xlfn.XLOOKUP(Order_Items_Raw!A3306,Orders_Raw!A:A,Orders_Raw!E:E))))</f>
        <v>Mobile App</v>
      </c>
      <c r="H612" s="18" t="str">
        <f>_xlfn.XLOOKUP(B612,Products_Raw!A:A,Products_Raw!C:C)</f>
        <v>Sports</v>
      </c>
      <c r="I612" t="str">
        <f>_xlfn.XLOOKUP(_xlfn.XLOOKUP(A612,Orders_Raw!A:A,Orders_Raw!B:B),Customers_Raw!A:A,Customers_Raw!E:E)</f>
        <v>Consumer</v>
      </c>
      <c r="J612" s="19">
        <f>_xlfn.XLOOKUP(Order_Items_Raw!A3306,Orders_Raw!A:A,Orders_Raw!C:C)</f>
        <v>45938</v>
      </c>
      <c r="K612" t="s">
        <v>3481</v>
      </c>
      <c r="L612" s="19" t="str">
        <f>_xlfn.XLOOKUP(A612,Orders_Raw!A:A,Orders_Raw!D:D)</f>
        <v>Cancelled</v>
      </c>
      <c r="M612" s="19" t="str">
        <f>_xlfn.XLOOKUP(_xlfn.XLOOKUP(A612,Orders_Raw!A:A,Orders_Raw!B:B),Customers_Raw!A:A,Customers_Raw!E:E)</f>
        <v>Consumer</v>
      </c>
      <c r="N612">
        <f>IF(COUNTIF($A$2:A612,A612)=1,1,0)</f>
        <v>0</v>
      </c>
    </row>
    <row r="613" spans="1:14">
      <c r="A613" t="s">
        <v>2116</v>
      </c>
      <c r="B613" t="s">
        <v>3485</v>
      </c>
      <c r="C613">
        <v>2</v>
      </c>
      <c r="D613" s="18">
        <v>6713.35</v>
      </c>
      <c r="E613" s="18">
        <f>_xlfn.XLOOKUP(Order_Items_Raw!B3322,Products_Raw!A:A,Products_Raw!D:D)</f>
        <v>6453.17</v>
      </c>
      <c r="F613" s="18">
        <f t="shared" si="9"/>
        <v>-6192.99</v>
      </c>
      <c r="G613" s="18" t="str">
        <f>PROPER(TRIM(CLEAN(_xlfn.XLOOKUP(Order_Items_Raw!A3322,Orders_Raw!A:A,Orders_Raw!E:E))))</f>
        <v>Mobile App</v>
      </c>
      <c r="H613" s="18" t="str">
        <f>_xlfn.XLOOKUP(B613,Products_Raw!A:A,Products_Raw!C:C)</f>
        <v>Sports</v>
      </c>
      <c r="I613" t="str">
        <f>_xlfn.XLOOKUP(_xlfn.XLOOKUP(A613,Orders_Raw!A:A,Orders_Raw!B:B),Customers_Raw!A:A,Customers_Raw!E:E)</f>
        <v>Consumer</v>
      </c>
      <c r="J613" s="19">
        <f>_xlfn.XLOOKUP(Order_Items_Raw!A3322,Orders_Raw!A:A,Orders_Raw!C:C)</f>
        <v>45940</v>
      </c>
      <c r="K613" t="s">
        <v>3481</v>
      </c>
      <c r="L613" s="19" t="str">
        <f>_xlfn.XLOOKUP(A613,Orders_Raw!A:A,Orders_Raw!D:D)</f>
        <v>Delivered</v>
      </c>
      <c r="M613" s="19" t="str">
        <f>_xlfn.XLOOKUP(_xlfn.XLOOKUP(A613,Orders_Raw!A:A,Orders_Raw!B:B),Customers_Raw!A:A,Customers_Raw!E:E)</f>
        <v>Consumer</v>
      </c>
      <c r="N613">
        <f>IF(COUNTIF($A$2:A613,A613)=1,1,0)</f>
        <v>1</v>
      </c>
    </row>
    <row r="614" spans="1:14">
      <c r="A614" t="s">
        <v>2744</v>
      </c>
      <c r="B614" t="s">
        <v>3485</v>
      </c>
      <c r="C614">
        <v>4</v>
      </c>
      <c r="D614" s="18">
        <v>10155.95</v>
      </c>
      <c r="E614" s="18">
        <f>_xlfn.XLOOKUP(Order_Items_Raw!B3331,Products_Raw!A:A,Products_Raw!D:D)</f>
        <v>1326.73</v>
      </c>
      <c r="F614" s="18">
        <f t="shared" si="9"/>
        <v>4849.03</v>
      </c>
      <c r="G614" s="18" t="str">
        <f>PROPER(TRIM(CLEAN(_xlfn.XLOOKUP(Order_Items_Raw!A3331,Orders_Raw!A:A,Orders_Raw!E:E))))</f>
        <v>Mobile App</v>
      </c>
      <c r="H614" s="18" t="str">
        <f>_xlfn.XLOOKUP(B614,Products_Raw!A:A,Products_Raw!C:C)</f>
        <v>Sports</v>
      </c>
      <c r="I614" t="str">
        <f>_xlfn.XLOOKUP(_xlfn.XLOOKUP(A614,Orders_Raw!A:A,Orders_Raw!B:B),Customers_Raw!A:A,Customers_Raw!E:E)</f>
        <v>Consumer</v>
      </c>
      <c r="J614" s="19">
        <f>_xlfn.XLOOKUP(Order_Items_Raw!A3331,Orders_Raw!A:A,Orders_Raw!C:C)</f>
        <v>45949</v>
      </c>
      <c r="K614" t="s">
        <v>3481</v>
      </c>
      <c r="L614" s="19" t="str">
        <f>_xlfn.XLOOKUP(A614,Orders_Raw!A:A,Orders_Raw!D:D)</f>
        <v>Delivered</v>
      </c>
      <c r="M614" s="19" t="str">
        <f>_xlfn.XLOOKUP(_xlfn.XLOOKUP(A614,Orders_Raw!A:A,Orders_Raw!B:B),Customers_Raw!A:A,Customers_Raw!E:E)</f>
        <v>Consumer</v>
      </c>
      <c r="N614">
        <f>IF(COUNTIF($A$2:A614,A614)=1,1,0)</f>
        <v>0</v>
      </c>
    </row>
    <row r="615" spans="1:14">
      <c r="A615" t="s">
        <v>2871</v>
      </c>
      <c r="B615" t="s">
        <v>3486</v>
      </c>
      <c r="C615">
        <v>3</v>
      </c>
      <c r="D615" s="18">
        <v>13862.74</v>
      </c>
      <c r="E615" s="18">
        <f>_xlfn.XLOOKUP(Order_Items_Raw!B3368,Products_Raw!A:A,Products_Raw!D:D)</f>
        <v>4591.42</v>
      </c>
      <c r="F615" s="18">
        <f t="shared" si="9"/>
        <v>88.4799999999996</v>
      </c>
      <c r="G615" s="18" t="str">
        <f>PROPER(TRIM(CLEAN(_xlfn.XLOOKUP(Order_Items_Raw!A3368,Orders_Raw!A:A,Orders_Raw!E:E))))</f>
        <v>Website</v>
      </c>
      <c r="H615" s="18" t="str">
        <f>_xlfn.XLOOKUP(B615,Products_Raw!A:A,Products_Raw!C:C)</f>
        <v>Home &amp; Kitchen</v>
      </c>
      <c r="I615" t="str">
        <f>_xlfn.XLOOKUP(_xlfn.XLOOKUP(A615,Orders_Raw!A:A,Orders_Raw!B:B),Customers_Raw!A:A,Customers_Raw!E:E)</f>
        <v>Consumer</v>
      </c>
      <c r="J615" s="19">
        <f>_xlfn.XLOOKUP(Order_Items_Raw!A3368,Orders_Raw!A:A,Orders_Raw!C:C)</f>
        <v>45946</v>
      </c>
      <c r="K615" t="s">
        <v>3481</v>
      </c>
      <c r="L615" s="19" t="str">
        <f>_xlfn.XLOOKUP(A615,Orders_Raw!A:A,Orders_Raw!D:D)</f>
        <v>Delivered</v>
      </c>
      <c r="M615" s="19" t="str">
        <f>_xlfn.XLOOKUP(_xlfn.XLOOKUP(A615,Orders_Raw!A:A,Orders_Raw!B:B),Customers_Raw!A:A,Customers_Raw!E:E)</f>
        <v>Consumer</v>
      </c>
      <c r="N615">
        <f>IF(COUNTIF($A$2:A615,A615)=1,1,0)</f>
        <v>1</v>
      </c>
    </row>
    <row r="616" spans="1:14">
      <c r="A616" t="s">
        <v>1094</v>
      </c>
      <c r="B616" t="s">
        <v>3487</v>
      </c>
      <c r="C616">
        <v>3</v>
      </c>
      <c r="D616" s="18">
        <v>38412.97</v>
      </c>
      <c r="E616" s="18">
        <f>_xlfn.XLOOKUP(Order_Items_Raw!B3383,Products_Raw!A:A,Products_Raw!D:D)</f>
        <v>7341.5</v>
      </c>
      <c r="F616" s="18">
        <f t="shared" si="9"/>
        <v>16388.47</v>
      </c>
      <c r="G616" s="18" t="str">
        <f>PROPER(TRIM(CLEAN(_xlfn.XLOOKUP(Order_Items_Raw!A3383,Orders_Raw!A:A,Orders_Raw!E:E))))</f>
        <v>Website</v>
      </c>
      <c r="H616" s="18" t="str">
        <f>_xlfn.XLOOKUP(B616,Products_Raw!A:A,Products_Raw!C:C)</f>
        <v>Sports</v>
      </c>
      <c r="I616" t="str">
        <f>_xlfn.XLOOKUP(_xlfn.XLOOKUP(A616,Orders_Raw!A:A,Orders_Raw!B:B),Customers_Raw!A:A,Customers_Raw!E:E)</f>
        <v>Consumer</v>
      </c>
      <c r="J616" s="19">
        <f>_xlfn.XLOOKUP(Order_Items_Raw!A3383,Orders_Raw!A:A,Orders_Raw!C:C)</f>
        <v>45949</v>
      </c>
      <c r="K616" t="s">
        <v>3481</v>
      </c>
      <c r="L616" s="19" t="str">
        <f>_xlfn.XLOOKUP(A616,Orders_Raw!A:A,Orders_Raw!D:D)</f>
        <v>Delivered</v>
      </c>
      <c r="M616" s="19" t="str">
        <f>_xlfn.XLOOKUP(_xlfn.XLOOKUP(A616,Orders_Raw!A:A,Orders_Raw!B:B),Customers_Raw!A:A,Customers_Raw!E:E)</f>
        <v>Consumer</v>
      </c>
      <c r="N616">
        <f>IF(COUNTIF($A$2:A616,A616)=1,1,0)</f>
        <v>0</v>
      </c>
    </row>
    <row r="617" spans="1:14">
      <c r="A617" t="s">
        <v>1722</v>
      </c>
      <c r="B617" t="s">
        <v>3487</v>
      </c>
      <c r="C617">
        <v>3</v>
      </c>
      <c r="D617" s="18">
        <v>41241.21</v>
      </c>
      <c r="E617" s="18">
        <f>_xlfn.XLOOKUP(Order_Items_Raw!B3396,Products_Raw!A:A,Products_Raw!D:D)</f>
        <v>11653.29</v>
      </c>
      <c r="F617" s="18">
        <f t="shared" si="9"/>
        <v>6281.34</v>
      </c>
      <c r="G617" s="18" t="str">
        <f>PROPER(TRIM(CLEAN(_xlfn.XLOOKUP(Order_Items_Raw!A3396,Orders_Raw!A:A,Orders_Raw!E:E))))</f>
        <v>Website</v>
      </c>
      <c r="H617" s="18" t="str">
        <f>_xlfn.XLOOKUP(B617,Products_Raw!A:A,Products_Raw!C:C)</f>
        <v>Sports</v>
      </c>
      <c r="I617" t="str">
        <f>_xlfn.XLOOKUP(_xlfn.XLOOKUP(A617,Orders_Raw!A:A,Orders_Raw!B:B),Customers_Raw!A:A,Customers_Raw!E:E)</f>
        <v>Consumer</v>
      </c>
      <c r="J617" s="19">
        <f>_xlfn.XLOOKUP(Order_Items_Raw!A3396,Orders_Raw!A:A,Orders_Raw!C:C)</f>
        <v>45950</v>
      </c>
      <c r="K617" t="s">
        <v>3481</v>
      </c>
      <c r="L617" s="19" t="str">
        <f>_xlfn.XLOOKUP(A617,Orders_Raw!A:A,Orders_Raw!D:D)</f>
        <v>Processing</v>
      </c>
      <c r="M617" s="19" t="str">
        <f>_xlfn.XLOOKUP(_xlfn.XLOOKUP(A617,Orders_Raw!A:A,Orders_Raw!B:B),Customers_Raw!A:A,Customers_Raw!E:E)</f>
        <v>Consumer</v>
      </c>
      <c r="N617">
        <f>IF(COUNTIF($A$2:A617,A617)=1,1,0)</f>
        <v>0</v>
      </c>
    </row>
    <row r="618" spans="1:14">
      <c r="A618" t="s">
        <v>1930</v>
      </c>
      <c r="B618" t="s">
        <v>3487</v>
      </c>
      <c r="C618">
        <v>2</v>
      </c>
      <c r="D618" s="18">
        <v>24023.72</v>
      </c>
      <c r="E618" s="18">
        <f>_xlfn.XLOOKUP(Order_Items_Raw!B3399,Products_Raw!A:A,Products_Raw!D:D)</f>
        <v>9316.44</v>
      </c>
      <c r="F618" s="18">
        <f t="shared" si="9"/>
        <v>5390.84</v>
      </c>
      <c r="G618" s="18" t="str">
        <f>PROPER(TRIM(CLEAN(_xlfn.XLOOKUP(Order_Items_Raw!A3399,Orders_Raw!A:A,Orders_Raw!E:E))))</f>
        <v>Marketplace</v>
      </c>
      <c r="H618" s="18" t="str">
        <f>_xlfn.XLOOKUP(B618,Products_Raw!A:A,Products_Raw!C:C)</f>
        <v>Sports</v>
      </c>
      <c r="I618" t="str">
        <f>_xlfn.XLOOKUP(_xlfn.XLOOKUP(A618,Orders_Raw!A:A,Orders_Raw!B:B),Customers_Raw!A:A,Customers_Raw!E:E)</f>
        <v>Consumer</v>
      </c>
      <c r="J618" s="19">
        <f>_xlfn.XLOOKUP(Order_Items_Raw!A3399,Orders_Raw!A:A,Orders_Raw!C:C)</f>
        <v>45945</v>
      </c>
      <c r="K618" t="s">
        <v>3481</v>
      </c>
      <c r="L618" s="19" t="str">
        <f>_xlfn.XLOOKUP(A618,Orders_Raw!A:A,Orders_Raw!D:D)</f>
        <v>Delivered</v>
      </c>
      <c r="M618" s="19" t="str">
        <f>_xlfn.XLOOKUP(_xlfn.XLOOKUP(A618,Orders_Raw!A:A,Orders_Raw!B:B),Customers_Raw!A:A,Customers_Raw!E:E)</f>
        <v>Consumer</v>
      </c>
      <c r="N618">
        <f>IF(COUNTIF($A$2:A618,A618)=1,1,0)</f>
        <v>0</v>
      </c>
    </row>
    <row r="619" spans="1:14">
      <c r="A619" t="s">
        <v>2162</v>
      </c>
      <c r="B619" t="s">
        <v>3487</v>
      </c>
      <c r="C619">
        <v>1</v>
      </c>
      <c r="D619" s="18">
        <v>16020.54</v>
      </c>
      <c r="E619" s="18">
        <f>_xlfn.XLOOKUP(Order_Items_Raw!B3407,Products_Raw!A:A,Products_Raw!D:D)</f>
        <v>2144.79</v>
      </c>
      <c r="F619" s="18">
        <f t="shared" si="9"/>
        <v>13875.75</v>
      </c>
      <c r="G619" s="18" t="str">
        <f>PROPER(TRIM(CLEAN(_xlfn.XLOOKUP(Order_Items_Raw!A3407,Orders_Raw!A:A,Orders_Raw!E:E))))</f>
        <v>Website</v>
      </c>
      <c r="H619" s="18" t="str">
        <f>_xlfn.XLOOKUP(B619,Products_Raw!A:A,Products_Raw!C:C)</f>
        <v>Sports</v>
      </c>
      <c r="I619" t="str">
        <f>_xlfn.XLOOKUP(_xlfn.XLOOKUP(A619,Orders_Raw!A:A,Orders_Raw!B:B),Customers_Raw!A:A,Customers_Raw!E:E)</f>
        <v>Consumer</v>
      </c>
      <c r="J619" s="19">
        <f>_xlfn.XLOOKUP(Order_Items_Raw!A3407,Orders_Raw!A:A,Orders_Raw!C:C)</f>
        <v>45939</v>
      </c>
      <c r="K619" t="s">
        <v>3481</v>
      </c>
      <c r="L619" s="19" t="str">
        <f>_xlfn.XLOOKUP(A619,Orders_Raw!A:A,Orders_Raw!D:D)</f>
        <v>Delivered</v>
      </c>
      <c r="M619" s="19" t="str">
        <f>_xlfn.XLOOKUP(_xlfn.XLOOKUP(A619,Orders_Raw!A:A,Orders_Raw!B:B),Customers_Raw!A:A,Customers_Raw!E:E)</f>
        <v>Consumer</v>
      </c>
      <c r="N619">
        <f>IF(COUNTIF($A$2:A619,A619)=1,1,0)</f>
        <v>0</v>
      </c>
    </row>
    <row r="620" spans="1:14">
      <c r="A620" t="s">
        <v>3059</v>
      </c>
      <c r="B620" t="s">
        <v>3487</v>
      </c>
      <c r="C620">
        <v>3</v>
      </c>
      <c r="D620" s="18">
        <v>35455.91</v>
      </c>
      <c r="E620" s="18">
        <f>_xlfn.XLOOKUP(Order_Items_Raw!B3434,Products_Raw!A:A,Products_Raw!D:D)</f>
        <v>8551.81</v>
      </c>
      <c r="F620" s="18">
        <f t="shared" si="9"/>
        <v>9800.48</v>
      </c>
      <c r="G620" s="18" t="str">
        <f>PROPER(TRIM(CLEAN(_xlfn.XLOOKUP(Order_Items_Raw!A3434,Orders_Raw!A:A,Orders_Raw!E:E))))</f>
        <v>Website</v>
      </c>
      <c r="H620" s="18" t="str">
        <f>_xlfn.XLOOKUP(B620,Products_Raw!A:A,Products_Raw!C:C)</f>
        <v>Sports</v>
      </c>
      <c r="I620" t="str">
        <f>_xlfn.XLOOKUP(_xlfn.XLOOKUP(A620,Orders_Raw!A:A,Orders_Raw!B:B),Customers_Raw!A:A,Customers_Raw!E:E)</f>
        <v>Corporate</v>
      </c>
      <c r="J620" s="19">
        <f>_xlfn.XLOOKUP(Order_Items_Raw!A3434,Orders_Raw!A:A,Orders_Raw!C:C)</f>
        <v>45954</v>
      </c>
      <c r="K620" t="s">
        <v>3481</v>
      </c>
      <c r="L620" s="19" t="str">
        <f>_xlfn.XLOOKUP(A620,Orders_Raw!A:A,Orders_Raw!D:D)</f>
        <v>Delivered</v>
      </c>
      <c r="M620" s="19" t="str">
        <f>_xlfn.XLOOKUP(_xlfn.XLOOKUP(A620,Orders_Raw!A:A,Orders_Raw!B:B),Customers_Raw!A:A,Customers_Raw!E:E)</f>
        <v>Corporate</v>
      </c>
      <c r="N620">
        <f>IF(COUNTIF($A$2:A620,A620)=1,1,0)</f>
        <v>0</v>
      </c>
    </row>
    <row r="621" spans="1:14">
      <c r="A621" t="s">
        <v>1583</v>
      </c>
      <c r="B621" t="s">
        <v>3488</v>
      </c>
      <c r="C621">
        <v>4</v>
      </c>
      <c r="D621" s="18">
        <v>27130.67</v>
      </c>
      <c r="E621" s="18">
        <f>_xlfn.XLOOKUP(Order_Items_Raw!B3455,Products_Raw!A:A,Products_Raw!D:D)</f>
        <v>2935.19</v>
      </c>
      <c r="F621" s="18">
        <f t="shared" si="9"/>
        <v>15389.91</v>
      </c>
      <c r="G621" s="18" t="str">
        <f>PROPER(TRIM(CLEAN(_xlfn.XLOOKUP(Order_Items_Raw!A3455,Orders_Raw!A:A,Orders_Raw!E:E))))</f>
        <v>Marketplace</v>
      </c>
      <c r="H621" s="18" t="str">
        <f>_xlfn.XLOOKUP(B621,Products_Raw!A:A,Products_Raw!C:C)</f>
        <v>Sports</v>
      </c>
      <c r="I621" t="str">
        <f>_xlfn.XLOOKUP(_xlfn.XLOOKUP(A621,Orders_Raw!A:A,Orders_Raw!B:B),Customers_Raw!A:A,Customers_Raw!E:E)</f>
        <v>Consumer</v>
      </c>
      <c r="J621" s="19">
        <f>_xlfn.XLOOKUP(Order_Items_Raw!A3455,Orders_Raw!A:A,Orders_Raw!C:C)</f>
        <v>45955</v>
      </c>
      <c r="K621" t="s">
        <v>3481</v>
      </c>
      <c r="L621" s="19" t="str">
        <f>_xlfn.XLOOKUP(A621,Orders_Raw!A:A,Orders_Raw!D:D)</f>
        <v>Shipped</v>
      </c>
      <c r="M621" s="19" t="str">
        <f>_xlfn.XLOOKUP(_xlfn.XLOOKUP(A621,Orders_Raw!A:A,Orders_Raw!B:B),Customers_Raw!A:A,Customers_Raw!E:E)</f>
        <v>Consumer</v>
      </c>
      <c r="N621">
        <f>IF(COUNTIF($A$2:A621,A621)=1,1,0)</f>
        <v>0</v>
      </c>
    </row>
    <row r="622" spans="1:14">
      <c r="A622" t="s">
        <v>1946</v>
      </c>
      <c r="B622" t="s">
        <v>3488</v>
      </c>
      <c r="C622">
        <v>3</v>
      </c>
      <c r="D622" s="18">
        <v>20839.71</v>
      </c>
      <c r="E622" s="18">
        <f>_xlfn.XLOOKUP(Order_Items_Raw!B3464,Products_Raw!A:A,Products_Raw!D:D)</f>
        <v>10244.32</v>
      </c>
      <c r="F622" s="18">
        <f t="shared" si="9"/>
        <v>-9893.25</v>
      </c>
      <c r="G622" s="18" t="str">
        <f>PROPER(TRIM(CLEAN(_xlfn.XLOOKUP(Order_Items_Raw!A3464,Orders_Raw!A:A,Orders_Raw!E:E))))</f>
        <v>Website</v>
      </c>
      <c r="H622" s="18" t="str">
        <f>_xlfn.XLOOKUP(B622,Products_Raw!A:A,Products_Raw!C:C)</f>
        <v>Sports</v>
      </c>
      <c r="I622" t="str">
        <f>_xlfn.XLOOKUP(_xlfn.XLOOKUP(A622,Orders_Raw!A:A,Orders_Raw!B:B),Customers_Raw!A:A,Customers_Raw!E:E)</f>
        <v>Consumer</v>
      </c>
      <c r="J622" s="19">
        <f>_xlfn.XLOOKUP(Order_Items_Raw!A3464,Orders_Raw!A:A,Orders_Raw!C:C)</f>
        <v>45928</v>
      </c>
      <c r="K622" t="s">
        <v>3489</v>
      </c>
      <c r="L622" s="19" t="str">
        <f>_xlfn.XLOOKUP(A622,Orders_Raw!A:A,Orders_Raw!D:D)</f>
        <v>Delivered</v>
      </c>
      <c r="M622" s="19" t="str">
        <f>_xlfn.XLOOKUP(_xlfn.XLOOKUP(A622,Orders_Raw!A:A,Orders_Raw!B:B),Customers_Raw!A:A,Customers_Raw!E:E)</f>
        <v>Consumer</v>
      </c>
      <c r="N622">
        <f>IF(COUNTIF($A$2:A622,A622)=1,1,0)</f>
        <v>1</v>
      </c>
    </row>
    <row r="623" spans="1:14">
      <c r="A623" t="s">
        <v>2548</v>
      </c>
      <c r="B623" t="s">
        <v>3488</v>
      </c>
      <c r="C623">
        <v>1</v>
      </c>
      <c r="D623" s="18">
        <v>5972.6</v>
      </c>
      <c r="E623" s="18">
        <f>_xlfn.XLOOKUP(Order_Items_Raw!B3479,Products_Raw!A:A,Products_Raw!D:D)</f>
        <v>7144.88</v>
      </c>
      <c r="F623" s="18">
        <f t="shared" si="9"/>
        <v>-1172.28</v>
      </c>
      <c r="G623" s="18" t="str">
        <f>PROPER(TRIM(CLEAN(_xlfn.XLOOKUP(Order_Items_Raw!A3479,Orders_Raw!A:A,Orders_Raw!E:E))))</f>
        <v>Marketplace</v>
      </c>
      <c r="H623" s="18" t="str">
        <f>_xlfn.XLOOKUP(B623,Products_Raw!A:A,Products_Raw!C:C)</f>
        <v>Sports</v>
      </c>
      <c r="I623" t="str">
        <f>_xlfn.XLOOKUP(_xlfn.XLOOKUP(A623,Orders_Raw!A:A,Orders_Raw!B:B),Customers_Raw!A:A,Customers_Raw!E:E)</f>
        <v>Corporate</v>
      </c>
      <c r="J623" s="19">
        <f>_xlfn.XLOOKUP(Order_Items_Raw!A3479,Orders_Raw!A:A,Orders_Raw!C:C)</f>
        <v>45928</v>
      </c>
      <c r="K623" t="s">
        <v>3489</v>
      </c>
      <c r="L623" s="19" t="str">
        <f>_xlfn.XLOOKUP(A623,Orders_Raw!A:A,Orders_Raw!D:D)</f>
        <v>Delivered</v>
      </c>
      <c r="M623" s="19" t="str">
        <f>_xlfn.XLOOKUP(_xlfn.XLOOKUP(A623,Orders_Raw!A:A,Orders_Raw!B:B),Customers_Raw!A:A,Customers_Raw!E:E)</f>
        <v>Corporate</v>
      </c>
      <c r="N623">
        <f>IF(COUNTIF($A$2:A623,A623)=1,1,0)</f>
        <v>1</v>
      </c>
    </row>
    <row r="624" spans="1:14">
      <c r="A624" t="s">
        <v>3149</v>
      </c>
      <c r="B624" t="s">
        <v>3488</v>
      </c>
      <c r="C624">
        <v>1</v>
      </c>
      <c r="D624" s="18">
        <v>6894.53</v>
      </c>
      <c r="E624" s="18">
        <f>_xlfn.XLOOKUP(Order_Items_Raw!B3485,Products_Raw!A:A,Products_Raw!D:D)</f>
        <v>4703.24</v>
      </c>
      <c r="F624" s="18">
        <f t="shared" si="9"/>
        <v>2191.29</v>
      </c>
      <c r="G624" s="18" t="str">
        <f>PROPER(TRIM(CLEAN(_xlfn.XLOOKUP(Order_Items_Raw!A3485,Orders_Raw!A:A,Orders_Raw!E:E))))</f>
        <v>Mobile App</v>
      </c>
      <c r="H624" s="18" t="str">
        <f>_xlfn.XLOOKUP(B624,Products_Raw!A:A,Products_Raw!C:C)</f>
        <v>Sports</v>
      </c>
      <c r="I624" t="str">
        <f>_xlfn.XLOOKUP(_xlfn.XLOOKUP(A624,Orders_Raw!A:A,Orders_Raw!B:B),Customers_Raw!A:A,Customers_Raw!E:E)</f>
        <v>Small Business</v>
      </c>
      <c r="J624" s="19">
        <f>_xlfn.XLOOKUP(Order_Items_Raw!A3485,Orders_Raw!A:A,Orders_Raw!C:C)</f>
        <v>45913</v>
      </c>
      <c r="K624" t="s">
        <v>3489</v>
      </c>
      <c r="L624" s="19" t="str">
        <f>_xlfn.XLOOKUP(A624,Orders_Raw!A:A,Orders_Raw!D:D)</f>
        <v>Delivered</v>
      </c>
      <c r="M624" s="19" t="str">
        <f>_xlfn.XLOOKUP(_xlfn.XLOOKUP(A624,Orders_Raw!A:A,Orders_Raw!B:B),Customers_Raw!A:A,Customers_Raw!E:E)</f>
        <v>Small Business</v>
      </c>
      <c r="N624">
        <f>IF(COUNTIF($A$2:A624,A624)=1,1,0)</f>
        <v>1</v>
      </c>
    </row>
    <row r="625" spans="1:14">
      <c r="A625" t="s">
        <v>3376</v>
      </c>
      <c r="B625" t="s">
        <v>3488</v>
      </c>
      <c r="C625">
        <v>2</v>
      </c>
      <c r="D625" s="18">
        <v>11475.36</v>
      </c>
      <c r="E625" s="18">
        <f>_xlfn.XLOOKUP(Order_Items_Raw!B3488,Products_Raw!A:A,Products_Raw!D:D)</f>
        <v>5483.96</v>
      </c>
      <c r="F625" s="18">
        <f t="shared" si="9"/>
        <v>507.440000000001</v>
      </c>
      <c r="G625" s="18" t="str">
        <f>PROPER(TRIM(CLEAN(_xlfn.XLOOKUP(Order_Items_Raw!A3488,Orders_Raw!A:A,Orders_Raw!E:E))))</f>
        <v>Website</v>
      </c>
      <c r="H625" s="18" t="str">
        <f>_xlfn.XLOOKUP(B625,Products_Raw!A:A,Products_Raw!C:C)</f>
        <v>Sports</v>
      </c>
      <c r="I625" t="str">
        <f>_xlfn.XLOOKUP(_xlfn.XLOOKUP(A625,Orders_Raw!A:A,Orders_Raw!B:B),Customers_Raw!A:A,Customers_Raw!E:E)</f>
        <v>Consumer</v>
      </c>
      <c r="J625" s="19">
        <f>_xlfn.XLOOKUP(Order_Items_Raw!A3488,Orders_Raw!A:A,Orders_Raw!C:C)</f>
        <v>45910</v>
      </c>
      <c r="K625" t="s">
        <v>3489</v>
      </c>
      <c r="L625" s="19" t="str">
        <f>_xlfn.XLOOKUP(A625,Orders_Raw!A:A,Orders_Raw!D:D)</f>
        <v>Delivered</v>
      </c>
      <c r="M625" s="19" t="str">
        <f>_xlfn.XLOOKUP(_xlfn.XLOOKUP(A625,Orders_Raw!A:A,Orders_Raw!B:B),Customers_Raw!A:A,Customers_Raw!E:E)</f>
        <v>Consumer</v>
      </c>
      <c r="N625">
        <f>IF(COUNTIF($A$2:A625,A625)=1,1,0)</f>
        <v>0</v>
      </c>
    </row>
    <row r="626" spans="1:14">
      <c r="A626" t="s">
        <v>3290</v>
      </c>
      <c r="B626" t="s">
        <v>3490</v>
      </c>
      <c r="C626">
        <v>3</v>
      </c>
      <c r="D626" s="18">
        <v>35848.58</v>
      </c>
      <c r="E626" s="18">
        <f>_xlfn.XLOOKUP(Order_Items_Raw!B3527,Products_Raw!A:A,Products_Raw!D:D)</f>
        <v>6380.88</v>
      </c>
      <c r="F626" s="18">
        <f t="shared" si="9"/>
        <v>16705.94</v>
      </c>
      <c r="G626" s="18" t="str">
        <f>PROPER(TRIM(CLEAN(_xlfn.XLOOKUP(Order_Items_Raw!A3527,Orders_Raw!A:A,Orders_Raw!E:E))))</f>
        <v>Website</v>
      </c>
      <c r="H626" s="18" t="str">
        <f>_xlfn.XLOOKUP(B626,Products_Raw!A:A,Products_Raw!C:C)</f>
        <v>Fashion</v>
      </c>
      <c r="I626" t="str">
        <f>_xlfn.XLOOKUP(_xlfn.XLOOKUP(A626,Orders_Raw!A:A,Orders_Raw!B:B),Customers_Raw!A:A,Customers_Raw!E:E)</f>
        <v>Corporate</v>
      </c>
      <c r="J626" s="19">
        <f>_xlfn.XLOOKUP(Order_Items_Raw!A3527,Orders_Raw!A:A,Orders_Raw!C:C)</f>
        <v>45912</v>
      </c>
      <c r="K626" t="s">
        <v>3489</v>
      </c>
      <c r="L626" s="19" t="str">
        <f>_xlfn.XLOOKUP(A626,Orders_Raw!A:A,Orders_Raw!D:D)</f>
        <v>Delivered</v>
      </c>
      <c r="M626" s="19" t="str">
        <f>_xlfn.XLOOKUP(_xlfn.XLOOKUP(A626,Orders_Raw!A:A,Orders_Raw!B:B),Customers_Raw!A:A,Customers_Raw!E:E)</f>
        <v>Corporate</v>
      </c>
      <c r="N626">
        <f>IF(COUNTIF($A$2:A626,A626)=1,1,0)</f>
        <v>0</v>
      </c>
    </row>
    <row r="627" spans="1:14">
      <c r="A627" t="s">
        <v>951</v>
      </c>
      <c r="B627" t="s">
        <v>3491</v>
      </c>
      <c r="C627">
        <v>2</v>
      </c>
      <c r="D627" s="18">
        <v>24474.04</v>
      </c>
      <c r="E627" s="18">
        <f>_xlfn.XLOOKUP(Order_Items_Raw!B3530,Products_Raw!A:A,Products_Raw!D:D)</f>
        <v>6213.42</v>
      </c>
      <c r="F627" s="18">
        <f t="shared" si="9"/>
        <v>12047.2</v>
      </c>
      <c r="G627" s="18" t="str">
        <f>PROPER(TRIM(CLEAN(_xlfn.XLOOKUP(Order_Items_Raw!A3530,Orders_Raw!A:A,Orders_Raw!E:E))))</f>
        <v>Website</v>
      </c>
      <c r="H627" s="18" t="str">
        <f>_xlfn.XLOOKUP(B627,Products_Raw!A:A,Products_Raw!C:C)</f>
        <v>Electronics</v>
      </c>
      <c r="I627" t="str">
        <f>_xlfn.XLOOKUP(_xlfn.XLOOKUP(A627,Orders_Raw!A:A,Orders_Raw!B:B),Customers_Raw!A:A,Customers_Raw!E:E)</f>
        <v>Consumer</v>
      </c>
      <c r="J627" s="19">
        <f>_xlfn.XLOOKUP(Order_Items_Raw!A3530,Orders_Raw!A:A,Orders_Raw!C:C)</f>
        <v>45912</v>
      </c>
      <c r="K627" t="s">
        <v>3489</v>
      </c>
      <c r="L627" s="19" t="str">
        <f>_xlfn.XLOOKUP(A627,Orders_Raw!A:A,Orders_Raw!D:D)</f>
        <v>Processing</v>
      </c>
      <c r="M627" s="19" t="str">
        <f>_xlfn.XLOOKUP(_xlfn.XLOOKUP(A627,Orders_Raw!A:A,Orders_Raw!B:B),Customers_Raw!A:A,Customers_Raw!E:E)</f>
        <v>Consumer</v>
      </c>
      <c r="N627">
        <f>IF(COUNTIF($A$2:A627,A627)=1,1,0)</f>
        <v>0</v>
      </c>
    </row>
    <row r="628" spans="1:14">
      <c r="A628" t="s">
        <v>2618</v>
      </c>
      <c r="B628" t="s">
        <v>3491</v>
      </c>
      <c r="C628">
        <v>2</v>
      </c>
      <c r="D628" s="18">
        <v>26993.61</v>
      </c>
      <c r="E628" s="18">
        <f>_xlfn.XLOOKUP(Order_Items_Raw!B3555,Products_Raw!A:A,Products_Raw!D:D)</f>
        <v>4176.26</v>
      </c>
      <c r="F628" s="18">
        <f t="shared" si="9"/>
        <v>18641.09</v>
      </c>
      <c r="G628" s="18" t="str">
        <f>PROPER(TRIM(CLEAN(_xlfn.XLOOKUP(Order_Items_Raw!A3555,Orders_Raw!A:A,Orders_Raw!E:E))))</f>
        <v>Mobile App</v>
      </c>
      <c r="H628" s="18" t="str">
        <f>_xlfn.XLOOKUP(B628,Products_Raw!A:A,Products_Raw!C:C)</f>
        <v>Electronics</v>
      </c>
      <c r="I628" t="str">
        <f>_xlfn.XLOOKUP(_xlfn.XLOOKUP(A628,Orders_Raw!A:A,Orders_Raw!B:B),Customers_Raw!A:A,Customers_Raw!E:E)</f>
        <v>Consumer</v>
      </c>
      <c r="J628" s="19">
        <f>_xlfn.XLOOKUP(Order_Items_Raw!A3555,Orders_Raw!A:A,Orders_Raw!C:C)</f>
        <v>45910</v>
      </c>
      <c r="K628" t="s">
        <v>3489</v>
      </c>
      <c r="L628" s="19" t="str">
        <f>_xlfn.XLOOKUP(A628,Orders_Raw!A:A,Orders_Raw!D:D)</f>
        <v>Delivered</v>
      </c>
      <c r="M628" s="19" t="str">
        <f>_xlfn.XLOOKUP(_xlfn.XLOOKUP(A628,Orders_Raw!A:A,Orders_Raw!B:B),Customers_Raw!A:A,Customers_Raw!E:E)</f>
        <v>Consumer</v>
      </c>
      <c r="N628">
        <f>IF(COUNTIF($A$2:A628,A628)=1,1,0)</f>
        <v>0</v>
      </c>
    </row>
    <row r="629" spans="1:14">
      <c r="A629" t="s">
        <v>1466</v>
      </c>
      <c r="B629" t="s">
        <v>3492</v>
      </c>
      <c r="C629">
        <v>1</v>
      </c>
      <c r="D629" s="18">
        <v>2772.74</v>
      </c>
      <c r="E629" s="18">
        <f>_xlfn.XLOOKUP(Order_Items_Raw!B3585,Products_Raw!A:A,Products_Raw!D:D)</f>
        <v>7212.47</v>
      </c>
      <c r="F629" s="18">
        <f t="shared" si="9"/>
        <v>-4439.73</v>
      </c>
      <c r="G629" s="18" t="str">
        <f>PROPER(TRIM(CLEAN(_xlfn.XLOOKUP(Order_Items_Raw!A3585,Orders_Raw!A:A,Orders_Raw!E:E))))</f>
        <v>Website</v>
      </c>
      <c r="H629" s="18" t="str">
        <f>_xlfn.XLOOKUP(B629,Products_Raw!A:A,Products_Raw!C:C)</f>
        <v>Electronics</v>
      </c>
      <c r="I629" t="str">
        <f>_xlfn.XLOOKUP(_xlfn.XLOOKUP(A629,Orders_Raw!A:A,Orders_Raw!B:B),Customers_Raw!A:A,Customers_Raw!E:E)</f>
        <v>Small Business</v>
      </c>
      <c r="J629" s="19">
        <f>_xlfn.XLOOKUP(Order_Items_Raw!A3585,Orders_Raw!A:A,Orders_Raw!C:C)</f>
        <v>45901</v>
      </c>
      <c r="K629" t="s">
        <v>3489</v>
      </c>
      <c r="L629" s="19" t="str">
        <f>_xlfn.XLOOKUP(A629,Orders_Raw!A:A,Orders_Raw!D:D)</f>
        <v>Delivered</v>
      </c>
      <c r="M629" s="19" t="str">
        <f>_xlfn.XLOOKUP(_xlfn.XLOOKUP(A629,Orders_Raw!A:A,Orders_Raw!B:B),Customers_Raw!A:A,Customers_Raw!E:E)</f>
        <v>Small Business</v>
      </c>
      <c r="N629">
        <f>IF(COUNTIF($A$2:A629,A629)=1,1,0)</f>
        <v>0</v>
      </c>
    </row>
    <row r="630" spans="1:14">
      <c r="A630" t="s">
        <v>1626</v>
      </c>
      <c r="B630" t="s">
        <v>3492</v>
      </c>
      <c r="C630">
        <v>2</v>
      </c>
      <c r="D630" s="18">
        <v>5757.85</v>
      </c>
      <c r="E630" s="18">
        <f>_xlfn.XLOOKUP(Order_Items_Raw!B3590,Products_Raw!A:A,Products_Raw!D:D)</f>
        <v>1349.93</v>
      </c>
      <c r="F630" s="18">
        <f t="shared" si="9"/>
        <v>3057.99</v>
      </c>
      <c r="G630" s="18" t="str">
        <f>PROPER(TRIM(CLEAN(_xlfn.XLOOKUP(Order_Items_Raw!A3590,Orders_Raw!A:A,Orders_Raw!E:E))))</f>
        <v>Mobile App</v>
      </c>
      <c r="H630" s="18" t="str">
        <f>_xlfn.XLOOKUP(B630,Products_Raw!A:A,Products_Raw!C:C)</f>
        <v>Electronics</v>
      </c>
      <c r="I630" t="str">
        <f>_xlfn.XLOOKUP(_xlfn.XLOOKUP(A630,Orders_Raw!A:A,Orders_Raw!B:B),Customers_Raw!A:A,Customers_Raw!E:E)</f>
        <v>Consumer</v>
      </c>
      <c r="J630" s="19">
        <f>_xlfn.XLOOKUP(Order_Items_Raw!A3590,Orders_Raw!A:A,Orders_Raw!C:C)</f>
        <v>45928</v>
      </c>
      <c r="K630" t="s">
        <v>3489</v>
      </c>
      <c r="L630" s="19" t="str">
        <f>_xlfn.XLOOKUP(A630,Orders_Raw!A:A,Orders_Raw!D:D)</f>
        <v>Delivered</v>
      </c>
      <c r="M630" s="19" t="str">
        <f>_xlfn.XLOOKUP(_xlfn.XLOOKUP(A630,Orders_Raw!A:A,Orders_Raw!B:B),Customers_Raw!A:A,Customers_Raw!E:E)</f>
        <v>Consumer</v>
      </c>
      <c r="N630">
        <f>IF(COUNTIF($A$2:A630,A630)=1,1,0)</f>
        <v>1</v>
      </c>
    </row>
    <row r="631" spans="1:14">
      <c r="A631" t="s">
        <v>1947</v>
      </c>
      <c r="B631" t="s">
        <v>3492</v>
      </c>
      <c r="C631">
        <v>2</v>
      </c>
      <c r="D631" s="18">
        <v>6669.92</v>
      </c>
      <c r="E631" s="18">
        <f>_xlfn.XLOOKUP(Order_Items_Raw!B3597,Products_Raw!A:A,Products_Raw!D:D)</f>
        <v>10188.6</v>
      </c>
      <c r="F631" s="18">
        <f t="shared" si="9"/>
        <v>-13707.28</v>
      </c>
      <c r="G631" s="18" t="str">
        <f>PROPER(TRIM(CLEAN(_xlfn.XLOOKUP(Order_Items_Raw!A3597,Orders_Raw!A:A,Orders_Raw!E:E))))</f>
        <v>Marketplace</v>
      </c>
      <c r="H631" s="18" t="str">
        <f>_xlfn.XLOOKUP(B631,Products_Raw!A:A,Products_Raw!C:C)</f>
        <v>Electronics</v>
      </c>
      <c r="I631" t="str">
        <f>_xlfn.XLOOKUP(_xlfn.XLOOKUP(A631,Orders_Raw!A:A,Orders_Raw!B:B),Customers_Raw!A:A,Customers_Raw!E:E)</f>
        <v>Consumer</v>
      </c>
      <c r="J631" s="19">
        <f>_xlfn.XLOOKUP(Order_Items_Raw!A3597,Orders_Raw!A:A,Orders_Raw!C:C)</f>
        <v>45912</v>
      </c>
      <c r="K631" t="s">
        <v>3489</v>
      </c>
      <c r="L631" s="19" t="str">
        <f>_xlfn.XLOOKUP(A631,Orders_Raw!A:A,Orders_Raw!D:D)</f>
        <v>Delivered</v>
      </c>
      <c r="M631" s="19" t="str">
        <f>_xlfn.XLOOKUP(_xlfn.XLOOKUP(A631,Orders_Raw!A:A,Orders_Raw!B:B),Customers_Raw!A:A,Customers_Raw!E:E)</f>
        <v>Consumer</v>
      </c>
      <c r="N631">
        <f>IF(COUNTIF($A$2:A631,A631)=1,1,0)</f>
        <v>0</v>
      </c>
    </row>
    <row r="632" spans="1:14">
      <c r="A632" t="s">
        <v>2102</v>
      </c>
      <c r="B632" t="s">
        <v>3492</v>
      </c>
      <c r="C632">
        <v>3</v>
      </c>
      <c r="D632" s="18">
        <v>10887.01</v>
      </c>
      <c r="E632" s="18">
        <f>_xlfn.XLOOKUP(Order_Items_Raw!B3599,Products_Raw!A:A,Products_Raw!D:D)</f>
        <v>10188.6</v>
      </c>
      <c r="F632" s="18">
        <f t="shared" si="9"/>
        <v>-19678.79</v>
      </c>
      <c r="G632" s="18" t="str">
        <f>PROPER(TRIM(CLEAN(_xlfn.XLOOKUP(Order_Items_Raw!A3599,Orders_Raw!A:A,Orders_Raw!E:E))))</f>
        <v>Website</v>
      </c>
      <c r="H632" s="18" t="str">
        <f>_xlfn.XLOOKUP(B632,Products_Raw!A:A,Products_Raw!C:C)</f>
        <v>Electronics</v>
      </c>
      <c r="I632" t="str">
        <f>_xlfn.XLOOKUP(_xlfn.XLOOKUP(A632,Orders_Raw!A:A,Orders_Raw!B:B),Customers_Raw!A:A,Customers_Raw!E:E)</f>
        <v>Corporate</v>
      </c>
      <c r="J632" s="19">
        <f>_xlfn.XLOOKUP(Order_Items_Raw!A3599,Orders_Raw!A:A,Orders_Raw!C:C)</f>
        <v>45906</v>
      </c>
      <c r="K632" t="s">
        <v>3489</v>
      </c>
      <c r="L632" s="19" t="str">
        <f>_xlfn.XLOOKUP(A632,Orders_Raw!A:A,Orders_Raw!D:D)</f>
        <v>Delivered</v>
      </c>
      <c r="M632" s="19" t="str">
        <f>_xlfn.XLOOKUP(_xlfn.XLOOKUP(A632,Orders_Raw!A:A,Orders_Raw!B:B),Customers_Raw!A:A,Customers_Raw!E:E)</f>
        <v>Corporate</v>
      </c>
      <c r="N632">
        <f>IF(COUNTIF($A$2:A632,A632)=1,1,0)</f>
        <v>1</v>
      </c>
    </row>
    <row r="633" spans="1:14">
      <c r="A633" t="s">
        <v>2196</v>
      </c>
      <c r="B633" t="s">
        <v>3493</v>
      </c>
      <c r="C633">
        <v>2</v>
      </c>
      <c r="D633" s="18">
        <v>17745.38</v>
      </c>
      <c r="E633" s="18">
        <f>_xlfn.XLOOKUP(Order_Items_Raw!B3638,Products_Raw!A:A,Products_Raw!D:D)</f>
        <v>6453.17</v>
      </c>
      <c r="F633" s="18">
        <f t="shared" si="9"/>
        <v>4839.04</v>
      </c>
      <c r="G633" s="18" t="str">
        <f>PROPER(TRIM(CLEAN(_xlfn.XLOOKUP(Order_Items_Raw!A3638,Orders_Raw!A:A,Orders_Raw!E:E))))</f>
        <v>Mobile App</v>
      </c>
      <c r="H633" s="18" t="str">
        <f>_xlfn.XLOOKUP(B633,Products_Raw!A:A,Products_Raw!C:C)</f>
        <v>Electronics</v>
      </c>
      <c r="I633" t="str">
        <f>_xlfn.XLOOKUP(_xlfn.XLOOKUP(A633,Orders_Raw!A:A,Orders_Raw!B:B),Customers_Raw!A:A,Customers_Raw!E:E)</f>
        <v>Consumer</v>
      </c>
      <c r="J633" s="19">
        <f>_xlfn.XLOOKUP(Order_Items_Raw!A3638,Orders_Raw!A:A,Orders_Raw!C:C)</f>
        <v>45904</v>
      </c>
      <c r="K633" t="s">
        <v>3489</v>
      </c>
      <c r="L633" s="19" t="str">
        <f>_xlfn.XLOOKUP(A633,Orders_Raw!A:A,Orders_Raw!D:D)</f>
        <v>Delivered</v>
      </c>
      <c r="M633" s="19" t="str">
        <f>_xlfn.XLOOKUP(_xlfn.XLOOKUP(A633,Orders_Raw!A:A,Orders_Raw!B:B),Customers_Raw!A:A,Customers_Raw!E:E)</f>
        <v>Consumer</v>
      </c>
      <c r="N633">
        <f>IF(COUNTIF($A$2:A633,A633)=1,1,0)</f>
        <v>1</v>
      </c>
    </row>
    <row r="634" spans="1:14">
      <c r="A634" t="s">
        <v>2404</v>
      </c>
      <c r="B634" t="s">
        <v>3493</v>
      </c>
      <c r="C634">
        <v>1</v>
      </c>
      <c r="D634" s="18">
        <v>9344</v>
      </c>
      <c r="E634" s="18">
        <f>_xlfn.XLOOKUP(Order_Items_Raw!B3642,Products_Raw!A:A,Products_Raw!D:D)</f>
        <v>2625.04</v>
      </c>
      <c r="F634" s="18">
        <f t="shared" si="9"/>
        <v>6718.96</v>
      </c>
      <c r="G634" s="18" t="str">
        <f>PROPER(TRIM(CLEAN(_xlfn.XLOOKUP(Order_Items_Raw!A3642,Orders_Raw!A:A,Orders_Raw!E:E))))</f>
        <v>Marketplace</v>
      </c>
      <c r="H634" s="18" t="str">
        <f>_xlfn.XLOOKUP(B634,Products_Raw!A:A,Products_Raw!C:C)</f>
        <v>Electronics</v>
      </c>
      <c r="I634" t="str">
        <f>_xlfn.XLOOKUP(_xlfn.XLOOKUP(A634,Orders_Raw!A:A,Orders_Raw!B:B),Customers_Raw!A:A,Customers_Raw!E:E)</f>
        <v>Consumer</v>
      </c>
      <c r="J634" s="19">
        <f>_xlfn.XLOOKUP(Order_Items_Raw!A3642,Orders_Raw!A:A,Orders_Raw!C:C)</f>
        <v>45926</v>
      </c>
      <c r="K634" t="s">
        <v>3489</v>
      </c>
      <c r="L634" s="19" t="str">
        <f>_xlfn.XLOOKUP(A634,Orders_Raw!A:A,Orders_Raw!D:D)</f>
        <v>Delivered</v>
      </c>
      <c r="M634" s="19" t="str">
        <f>_xlfn.XLOOKUP(_xlfn.XLOOKUP(A634,Orders_Raw!A:A,Orders_Raw!B:B),Customers_Raw!A:A,Customers_Raw!E:E)</f>
        <v>Consumer</v>
      </c>
      <c r="N634">
        <f>IF(COUNTIF($A$2:A634,A634)=1,1,0)</f>
        <v>0</v>
      </c>
    </row>
    <row r="635" spans="1:14">
      <c r="A635" t="s">
        <v>2710</v>
      </c>
      <c r="B635" t="s">
        <v>3493</v>
      </c>
      <c r="C635">
        <v>4</v>
      </c>
      <c r="D635" s="18">
        <v>39734.42</v>
      </c>
      <c r="E635" s="18">
        <f>_xlfn.XLOOKUP(Order_Items_Raw!B3649,Products_Raw!A:A,Products_Raw!D:D)</f>
        <v>5057.68</v>
      </c>
      <c r="F635" s="18">
        <f t="shared" si="9"/>
        <v>19503.7</v>
      </c>
      <c r="G635" s="18" t="str">
        <f>PROPER(TRIM(CLEAN(_xlfn.XLOOKUP(Order_Items_Raw!A3649,Orders_Raw!A:A,Orders_Raw!E:E))))</f>
        <v>Website</v>
      </c>
      <c r="H635" s="18" t="str">
        <f>_xlfn.XLOOKUP(B635,Products_Raw!A:A,Products_Raw!C:C)</f>
        <v>Electronics</v>
      </c>
      <c r="I635" t="str">
        <f>_xlfn.XLOOKUP(_xlfn.XLOOKUP(A635,Orders_Raw!A:A,Orders_Raw!B:B),Customers_Raw!A:A,Customers_Raw!E:E)</f>
        <v>Corporate</v>
      </c>
      <c r="J635" s="19">
        <f>_xlfn.XLOOKUP(Order_Items_Raw!A3649,Orders_Raw!A:A,Orders_Raw!C:C)</f>
        <v>45926</v>
      </c>
      <c r="K635" t="s">
        <v>3489</v>
      </c>
      <c r="L635" s="19" t="str">
        <f>_xlfn.XLOOKUP(A635,Orders_Raw!A:A,Orders_Raw!D:D)</f>
        <v>Delivered</v>
      </c>
      <c r="M635" s="19" t="str">
        <f>_xlfn.XLOOKUP(_xlfn.XLOOKUP(A635,Orders_Raw!A:A,Orders_Raw!B:B),Customers_Raw!A:A,Customers_Raw!E:E)</f>
        <v>Corporate</v>
      </c>
      <c r="N635">
        <f>IF(COUNTIF($A$2:A635,A635)=1,1,0)</f>
        <v>0</v>
      </c>
    </row>
    <row r="636" spans="1:14">
      <c r="A636" t="s">
        <v>2890</v>
      </c>
      <c r="B636" t="s">
        <v>3493</v>
      </c>
      <c r="C636">
        <v>1</v>
      </c>
      <c r="D636" s="18">
        <v>9165.75</v>
      </c>
      <c r="E636" s="18">
        <f>_xlfn.XLOOKUP(Order_Items_Raw!B3652,Products_Raw!A:A,Products_Raw!D:D)</f>
        <v>4835.9</v>
      </c>
      <c r="F636" s="18">
        <f t="shared" si="9"/>
        <v>4329.85</v>
      </c>
      <c r="G636" s="18" t="str">
        <f>PROPER(TRIM(CLEAN(_xlfn.XLOOKUP(Order_Items_Raw!A3652,Orders_Raw!A:A,Orders_Raw!E:E))))</f>
        <v>Website</v>
      </c>
      <c r="H636" s="18" t="str">
        <f>_xlfn.XLOOKUP(B636,Products_Raw!A:A,Products_Raw!C:C)</f>
        <v>Electronics</v>
      </c>
      <c r="I636" t="str">
        <f>_xlfn.XLOOKUP(_xlfn.XLOOKUP(A636,Orders_Raw!A:A,Orders_Raw!B:B),Customers_Raw!A:A,Customers_Raw!E:E)</f>
        <v>Consumer</v>
      </c>
      <c r="J636" s="19">
        <f>_xlfn.XLOOKUP(Order_Items_Raw!A3652,Orders_Raw!A:A,Orders_Raw!C:C)</f>
        <v>45924</v>
      </c>
      <c r="K636" t="s">
        <v>3489</v>
      </c>
      <c r="L636" s="19" t="str">
        <f>_xlfn.XLOOKUP(A636,Orders_Raw!A:A,Orders_Raw!D:D)</f>
        <v>Delivered</v>
      </c>
      <c r="M636" s="19" t="str">
        <f>_xlfn.XLOOKUP(_xlfn.XLOOKUP(A636,Orders_Raw!A:A,Orders_Raw!B:B),Customers_Raw!A:A,Customers_Raw!E:E)</f>
        <v>Consumer</v>
      </c>
      <c r="N636">
        <f>IF(COUNTIF($A$2:A636,A636)=1,1,0)</f>
        <v>1</v>
      </c>
    </row>
    <row r="637" spans="1:14">
      <c r="A637" t="s">
        <v>3045</v>
      </c>
      <c r="B637" t="s">
        <v>3493</v>
      </c>
      <c r="C637">
        <v>2</v>
      </c>
      <c r="D637" s="18">
        <v>15024.56</v>
      </c>
      <c r="E637" s="18">
        <f>_xlfn.XLOOKUP(Order_Items_Raw!B3657,Products_Raw!A:A,Products_Raw!D:D)</f>
        <v>3861.49</v>
      </c>
      <c r="F637" s="18">
        <f t="shared" si="9"/>
        <v>7301.58</v>
      </c>
      <c r="G637" s="18" t="str">
        <f>PROPER(TRIM(CLEAN(_xlfn.XLOOKUP(Order_Items_Raw!A3657,Orders_Raw!A:A,Orders_Raw!E:E))))</f>
        <v>Website</v>
      </c>
      <c r="H637" s="18" t="str">
        <f>_xlfn.XLOOKUP(B637,Products_Raw!A:A,Products_Raw!C:C)</f>
        <v>Electronics</v>
      </c>
      <c r="I637" t="str">
        <f>_xlfn.XLOOKUP(_xlfn.XLOOKUP(A637,Orders_Raw!A:A,Orders_Raw!B:B),Customers_Raw!A:A,Customers_Raw!E:E)</f>
        <v>Consumer</v>
      </c>
      <c r="J637" s="19">
        <f>_xlfn.XLOOKUP(Order_Items_Raw!A3657,Orders_Raw!A:A,Orders_Raw!C:C)</f>
        <v>45927</v>
      </c>
      <c r="K637" t="s">
        <v>3489</v>
      </c>
      <c r="L637" s="19" t="str">
        <f>_xlfn.XLOOKUP(A637,Orders_Raw!A:A,Orders_Raw!D:D)</f>
        <v>Processing</v>
      </c>
      <c r="M637" s="19" t="str">
        <f>_xlfn.XLOOKUP(_xlfn.XLOOKUP(A637,Orders_Raw!A:A,Orders_Raw!B:B),Customers_Raw!A:A,Customers_Raw!E:E)</f>
        <v>Consumer</v>
      </c>
      <c r="N637">
        <f>IF(COUNTIF($A$2:A637,A637)=1,1,0)</f>
        <v>1</v>
      </c>
    </row>
    <row r="638" spans="1:14">
      <c r="A638" t="s">
        <v>3283</v>
      </c>
      <c r="B638" t="s">
        <v>3493</v>
      </c>
      <c r="C638">
        <v>1</v>
      </c>
      <c r="D638" s="18">
        <v>8134.92</v>
      </c>
      <c r="E638" s="18">
        <f>_xlfn.XLOOKUP(Order_Items_Raw!B3660,Products_Raw!A:A,Products_Raw!D:D)</f>
        <v>1892.68</v>
      </c>
      <c r="F638" s="18">
        <f t="shared" si="9"/>
        <v>6242.24</v>
      </c>
      <c r="G638" s="18" t="str">
        <f>PROPER(TRIM(CLEAN(_xlfn.XLOOKUP(Order_Items_Raw!A3660,Orders_Raw!A:A,Orders_Raw!E:E))))</f>
        <v>Website</v>
      </c>
      <c r="H638" s="18" t="str">
        <f>_xlfn.XLOOKUP(B638,Products_Raw!A:A,Products_Raw!C:C)</f>
        <v>Electronics</v>
      </c>
      <c r="I638" t="str">
        <f>_xlfn.XLOOKUP(_xlfn.XLOOKUP(A638,Orders_Raw!A:A,Orders_Raw!B:B),Customers_Raw!A:A,Customers_Raw!E:E)</f>
        <v>Corporate</v>
      </c>
      <c r="J638" s="19">
        <f>_xlfn.XLOOKUP(Order_Items_Raw!A3660,Orders_Raw!A:A,Orders_Raw!C:C)</f>
        <v>45930</v>
      </c>
      <c r="K638" t="s">
        <v>3489</v>
      </c>
      <c r="L638" s="19" t="str">
        <f>_xlfn.XLOOKUP(A638,Orders_Raw!A:A,Orders_Raw!D:D)</f>
        <v>Delivered</v>
      </c>
      <c r="M638" s="19" t="str">
        <f>_xlfn.XLOOKUP(_xlfn.XLOOKUP(A638,Orders_Raw!A:A,Orders_Raw!B:B),Customers_Raw!A:A,Customers_Raw!E:E)</f>
        <v>Corporate</v>
      </c>
      <c r="N638">
        <f>IF(COUNTIF($A$2:A638,A638)=1,1,0)</f>
        <v>0</v>
      </c>
    </row>
    <row r="639" spans="1:14">
      <c r="A639" t="s">
        <v>1563</v>
      </c>
      <c r="B639" t="s">
        <v>3494</v>
      </c>
      <c r="C639">
        <v>3</v>
      </c>
      <c r="D639" s="18">
        <v>35080.29</v>
      </c>
      <c r="E639" s="18">
        <f>_xlfn.XLOOKUP(Order_Items_Raw!B3679,Products_Raw!A:A,Products_Raw!D:D)</f>
        <v>4539.2</v>
      </c>
      <c r="F639" s="18">
        <f t="shared" si="9"/>
        <v>21462.69</v>
      </c>
      <c r="G639" s="18" t="str">
        <f>PROPER(TRIM(CLEAN(_xlfn.XLOOKUP(Order_Items_Raw!A3679,Orders_Raw!A:A,Orders_Raw!E:E))))</f>
        <v>Mobile App</v>
      </c>
      <c r="H639" s="18" t="str">
        <f>_xlfn.XLOOKUP(B639,Products_Raw!A:A,Products_Raw!C:C)</f>
        <v>Fashion</v>
      </c>
      <c r="I639" t="str">
        <f>_xlfn.XLOOKUP(_xlfn.XLOOKUP(A639,Orders_Raw!A:A,Orders_Raw!B:B),Customers_Raw!A:A,Customers_Raw!E:E)</f>
        <v>Corporate</v>
      </c>
      <c r="J639" s="19">
        <f>_xlfn.XLOOKUP(Order_Items_Raw!A3679,Orders_Raw!A:A,Orders_Raw!C:C)</f>
        <v>45928</v>
      </c>
      <c r="K639" t="s">
        <v>3489</v>
      </c>
      <c r="L639" s="19" t="str">
        <f>_xlfn.XLOOKUP(A639,Orders_Raw!A:A,Orders_Raw!D:D)</f>
        <v>Delivered</v>
      </c>
      <c r="M639" s="19" t="str">
        <f>_xlfn.XLOOKUP(_xlfn.XLOOKUP(A639,Orders_Raw!A:A,Orders_Raw!B:B),Customers_Raw!A:A,Customers_Raw!E:E)</f>
        <v>Corporate</v>
      </c>
      <c r="N639">
        <f>IF(COUNTIF($A$2:A639,A639)=1,1,0)</f>
        <v>0</v>
      </c>
    </row>
    <row r="640" spans="1:14">
      <c r="A640" t="s">
        <v>1793</v>
      </c>
      <c r="B640" t="s">
        <v>3494</v>
      </c>
      <c r="C640">
        <v>3</v>
      </c>
      <c r="D640" s="18">
        <v>38311.76</v>
      </c>
      <c r="E640" s="18">
        <f>_xlfn.XLOOKUP(Order_Items_Raw!B3683,Products_Raw!A:A,Products_Raw!D:D)</f>
        <v>4591.42</v>
      </c>
      <c r="F640" s="18">
        <f t="shared" si="9"/>
        <v>24537.5</v>
      </c>
      <c r="G640" s="18" t="str">
        <f>PROPER(TRIM(CLEAN(_xlfn.XLOOKUP(Order_Items_Raw!A3683,Orders_Raw!A:A,Orders_Raw!E:E))))</f>
        <v>Website</v>
      </c>
      <c r="H640" s="18" t="str">
        <f>_xlfn.XLOOKUP(B640,Products_Raw!A:A,Products_Raw!C:C)</f>
        <v>Fashion</v>
      </c>
      <c r="I640" t="str">
        <f>_xlfn.XLOOKUP(_xlfn.XLOOKUP(A640,Orders_Raw!A:A,Orders_Raw!B:B),Customers_Raw!A:A,Customers_Raw!E:E)</f>
        <v>Consumer</v>
      </c>
      <c r="J640" s="19">
        <f>_xlfn.XLOOKUP(Order_Items_Raw!A3683,Orders_Raw!A:A,Orders_Raw!C:C)</f>
        <v>45904</v>
      </c>
      <c r="K640" t="s">
        <v>3489</v>
      </c>
      <c r="L640" s="19" t="str">
        <f>_xlfn.XLOOKUP(A640,Orders_Raw!A:A,Orders_Raw!D:D)</f>
        <v>Delivered</v>
      </c>
      <c r="M640" s="19" t="str">
        <f>_xlfn.XLOOKUP(_xlfn.XLOOKUP(A640,Orders_Raw!A:A,Orders_Raw!B:B),Customers_Raw!A:A,Customers_Raw!E:E)</f>
        <v>Consumer</v>
      </c>
      <c r="N640">
        <f>IF(COUNTIF($A$2:A640,A640)=1,1,0)</f>
        <v>0</v>
      </c>
    </row>
    <row r="641" spans="1:14">
      <c r="A641" t="s">
        <v>3351</v>
      </c>
      <c r="B641" t="s">
        <v>3494</v>
      </c>
      <c r="C641">
        <v>1</v>
      </c>
      <c r="D641" s="18">
        <v>12086.25</v>
      </c>
      <c r="E641" s="18">
        <f>_xlfn.XLOOKUP(Order_Items_Raw!B3700,Products_Raw!A:A,Products_Raw!D:D)</f>
        <v>11939.07</v>
      </c>
      <c r="F641" s="18">
        <f t="shared" si="9"/>
        <v>147.18</v>
      </c>
      <c r="G641" s="18" t="str">
        <f>PROPER(TRIM(CLEAN(_xlfn.XLOOKUP(Order_Items_Raw!A3700,Orders_Raw!A:A,Orders_Raw!E:E))))</f>
        <v>Mobile App</v>
      </c>
      <c r="H641" s="18" t="str">
        <f>_xlfn.XLOOKUP(B641,Products_Raw!A:A,Products_Raw!C:C)</f>
        <v>Fashion</v>
      </c>
      <c r="I641" t="str">
        <f>_xlfn.XLOOKUP(_xlfn.XLOOKUP(A641,Orders_Raw!A:A,Orders_Raw!B:B),Customers_Raw!A:A,Customers_Raw!E:E)</f>
        <v>Small Business</v>
      </c>
      <c r="J641" s="19">
        <f>_xlfn.XLOOKUP(Order_Items_Raw!A3700,Orders_Raw!A:A,Orders_Raw!C:C)</f>
        <v>45902</v>
      </c>
      <c r="K641" t="s">
        <v>3489</v>
      </c>
      <c r="L641" s="19" t="str">
        <f>_xlfn.XLOOKUP(A641,Orders_Raw!A:A,Orders_Raw!D:D)</f>
        <v>Delivered</v>
      </c>
      <c r="M641" s="19" t="str">
        <f>_xlfn.XLOOKUP(_xlfn.XLOOKUP(A641,Orders_Raw!A:A,Orders_Raw!B:B),Customers_Raw!A:A,Customers_Raw!E:E)</f>
        <v>Small Business</v>
      </c>
      <c r="N641">
        <f>IF(COUNTIF($A$2:A641,A641)=1,1,0)</f>
        <v>1</v>
      </c>
    </row>
    <row r="642" spans="1:14">
      <c r="A642" t="s">
        <v>944</v>
      </c>
      <c r="B642" t="s">
        <v>3495</v>
      </c>
      <c r="C642">
        <v>1</v>
      </c>
      <c r="D642" s="18">
        <v>3483.43</v>
      </c>
      <c r="E642" s="18">
        <f>_xlfn.XLOOKUP(Order_Items_Raw!B3702,Products_Raw!A:A,Products_Raw!D:D)</f>
        <v>11939.07</v>
      </c>
      <c r="F642" s="18">
        <f t="shared" ref="F642:F705" si="10">D642-(C642*E642)</f>
        <v>-8455.64</v>
      </c>
      <c r="G642" s="18" t="str">
        <f>PROPER(TRIM(CLEAN(_xlfn.XLOOKUP(Order_Items_Raw!A3702,Orders_Raw!A:A,Orders_Raw!E:E))))</f>
        <v>Marketplace</v>
      </c>
      <c r="H642" s="18" t="str">
        <f>_xlfn.XLOOKUP(B642,Products_Raw!A:A,Products_Raw!C:C)</f>
        <v>Beauty</v>
      </c>
      <c r="I642" t="str">
        <f>_xlfn.XLOOKUP(_xlfn.XLOOKUP(A642,Orders_Raw!A:A,Orders_Raw!B:B),Customers_Raw!A:A,Customers_Raw!E:E)</f>
        <v>Consumer</v>
      </c>
      <c r="J642" s="19">
        <f>_xlfn.XLOOKUP(Order_Items_Raw!A3702,Orders_Raw!A:A,Orders_Raw!C:C)</f>
        <v>45930</v>
      </c>
      <c r="K642" t="s">
        <v>3489</v>
      </c>
      <c r="L642" s="19" t="str">
        <f>_xlfn.XLOOKUP(A642,Orders_Raw!A:A,Orders_Raw!D:D)</f>
        <v>Delivered</v>
      </c>
      <c r="M642" s="19" t="str">
        <f>_xlfn.XLOOKUP(_xlfn.XLOOKUP(A642,Orders_Raw!A:A,Orders_Raw!B:B),Customers_Raw!A:A,Customers_Raw!E:E)</f>
        <v>Consumer</v>
      </c>
      <c r="N642">
        <f>IF(COUNTIF($A$2:A642,A642)=1,1,0)</f>
        <v>1</v>
      </c>
    </row>
    <row r="643" spans="1:14">
      <c r="A643" t="s">
        <v>1321</v>
      </c>
      <c r="B643" t="s">
        <v>3495</v>
      </c>
      <c r="C643">
        <v>1</v>
      </c>
      <c r="D643" s="18">
        <v>4436.74</v>
      </c>
      <c r="E643" s="18">
        <f>_xlfn.XLOOKUP(Order_Items_Raw!B3708,Products_Raw!A:A,Products_Raw!D:D)</f>
        <v>1195.19</v>
      </c>
      <c r="F643" s="18">
        <f t="shared" si="10"/>
        <v>3241.55</v>
      </c>
      <c r="G643" s="18" t="str">
        <f>PROPER(TRIM(CLEAN(_xlfn.XLOOKUP(Order_Items_Raw!A3708,Orders_Raw!A:A,Orders_Raw!E:E))))</f>
        <v>Website</v>
      </c>
      <c r="H643" s="18" t="str">
        <f>_xlfn.XLOOKUP(B643,Products_Raw!A:A,Products_Raw!C:C)</f>
        <v>Beauty</v>
      </c>
      <c r="I643" t="str">
        <f>_xlfn.XLOOKUP(_xlfn.XLOOKUP(A643,Orders_Raw!A:A,Orders_Raw!B:B),Customers_Raw!A:A,Customers_Raw!E:E)</f>
        <v>Corporate</v>
      </c>
      <c r="J643" s="19">
        <f>_xlfn.XLOOKUP(Order_Items_Raw!A3708,Orders_Raw!A:A,Orders_Raw!C:C)</f>
        <v>45903</v>
      </c>
      <c r="K643" t="s">
        <v>3489</v>
      </c>
      <c r="L643" s="19" t="str">
        <f>_xlfn.XLOOKUP(A643,Orders_Raw!A:A,Orders_Raw!D:D)</f>
        <v>Delivered</v>
      </c>
      <c r="M643" s="19" t="str">
        <f>_xlfn.XLOOKUP(_xlfn.XLOOKUP(A643,Orders_Raw!A:A,Orders_Raw!B:B),Customers_Raw!A:A,Customers_Raw!E:E)</f>
        <v>Corporate</v>
      </c>
      <c r="N643">
        <f>IF(COUNTIF($A$2:A643,A643)=1,1,0)</f>
        <v>1</v>
      </c>
    </row>
    <row r="644" spans="1:14">
      <c r="A644" t="s">
        <v>1845</v>
      </c>
      <c r="B644" t="s">
        <v>3495</v>
      </c>
      <c r="C644">
        <v>3</v>
      </c>
      <c r="D644" s="18">
        <v>11860.8</v>
      </c>
      <c r="E644" s="18">
        <f>_xlfn.XLOOKUP(Order_Items_Raw!B3720,Products_Raw!A:A,Products_Raw!D:D)</f>
        <v>11653.29</v>
      </c>
      <c r="F644" s="18">
        <f t="shared" si="10"/>
        <v>-23099.07</v>
      </c>
      <c r="G644" s="18" t="str">
        <f>PROPER(TRIM(CLEAN(_xlfn.XLOOKUP(Order_Items_Raw!A3720,Orders_Raw!A:A,Orders_Raw!E:E))))</f>
        <v>Website</v>
      </c>
      <c r="H644" s="18" t="str">
        <f>_xlfn.XLOOKUP(B644,Products_Raw!A:A,Products_Raw!C:C)</f>
        <v>Beauty</v>
      </c>
      <c r="I644" t="str">
        <f>_xlfn.XLOOKUP(_xlfn.XLOOKUP(A644,Orders_Raw!A:A,Orders_Raw!B:B),Customers_Raw!A:A,Customers_Raw!E:E)</f>
        <v>Consumer</v>
      </c>
      <c r="J644" s="19">
        <f>_xlfn.XLOOKUP(Order_Items_Raw!A3720,Orders_Raw!A:A,Orders_Raw!C:C)</f>
        <v>45930</v>
      </c>
      <c r="K644" t="s">
        <v>3489</v>
      </c>
      <c r="L644" s="19" t="str">
        <f>_xlfn.XLOOKUP(A644,Orders_Raw!A:A,Orders_Raw!D:D)</f>
        <v>Delivered</v>
      </c>
      <c r="M644" s="19" t="str">
        <f>_xlfn.XLOOKUP(_xlfn.XLOOKUP(A644,Orders_Raw!A:A,Orders_Raw!B:B),Customers_Raw!A:A,Customers_Raw!E:E)</f>
        <v>Consumer</v>
      </c>
      <c r="N644">
        <f>IF(COUNTIF($A$2:A644,A644)=1,1,0)</f>
        <v>1</v>
      </c>
    </row>
    <row r="645" spans="1:14">
      <c r="A645" t="s">
        <v>2327</v>
      </c>
      <c r="B645" t="s">
        <v>3495</v>
      </c>
      <c r="C645">
        <v>1</v>
      </c>
      <c r="D645" s="18">
        <v>4641.27</v>
      </c>
      <c r="E645" s="18">
        <f>_xlfn.XLOOKUP(Order_Items_Raw!B3728,Products_Raw!A:A,Products_Raw!D:D)</f>
        <v>11764.29</v>
      </c>
      <c r="F645" s="18">
        <f t="shared" si="10"/>
        <v>-7123.02</v>
      </c>
      <c r="G645" s="18" t="str">
        <f>PROPER(TRIM(CLEAN(_xlfn.XLOOKUP(Order_Items_Raw!A3728,Orders_Raw!A:A,Orders_Raw!E:E))))</f>
        <v>Website</v>
      </c>
      <c r="H645" s="18" t="str">
        <f>_xlfn.XLOOKUP(B645,Products_Raw!A:A,Products_Raw!C:C)</f>
        <v>Beauty</v>
      </c>
      <c r="I645" t="str">
        <f>_xlfn.XLOOKUP(_xlfn.XLOOKUP(A645,Orders_Raw!A:A,Orders_Raw!B:B),Customers_Raw!A:A,Customers_Raw!E:E)</f>
        <v>Corporate</v>
      </c>
      <c r="J645" s="19">
        <f>_xlfn.XLOOKUP(Order_Items_Raw!A3728,Orders_Raw!A:A,Orders_Raw!C:C)</f>
        <v>45928</v>
      </c>
      <c r="K645" t="s">
        <v>3489</v>
      </c>
      <c r="L645" s="19" t="str">
        <f>_xlfn.XLOOKUP(A645,Orders_Raw!A:A,Orders_Raw!D:D)</f>
        <v>Delivered</v>
      </c>
      <c r="M645" s="19" t="str">
        <f>_xlfn.XLOOKUP(_xlfn.XLOOKUP(A645,Orders_Raw!A:A,Orders_Raw!B:B),Customers_Raw!A:A,Customers_Raw!E:E)</f>
        <v>Corporate</v>
      </c>
      <c r="N645">
        <f>IF(COUNTIF($A$2:A645,A645)=1,1,0)</f>
        <v>0</v>
      </c>
    </row>
    <row r="646" spans="1:14">
      <c r="A646" t="s">
        <v>2884</v>
      </c>
      <c r="B646" t="s">
        <v>3495</v>
      </c>
      <c r="C646">
        <v>1</v>
      </c>
      <c r="D646" s="18">
        <v>3470.21</v>
      </c>
      <c r="E646" s="18">
        <f>_xlfn.XLOOKUP(Order_Items_Raw!B3742,Products_Raw!A:A,Products_Raw!D:D)</f>
        <v>10086.81</v>
      </c>
      <c r="F646" s="18">
        <f t="shared" si="10"/>
        <v>-6616.6</v>
      </c>
      <c r="G646" s="18" t="str">
        <f>PROPER(TRIM(CLEAN(_xlfn.XLOOKUP(Order_Items_Raw!A3742,Orders_Raw!A:A,Orders_Raw!E:E))))</f>
        <v>Website</v>
      </c>
      <c r="H646" s="18" t="str">
        <f>_xlfn.XLOOKUP(B646,Products_Raw!A:A,Products_Raw!C:C)</f>
        <v>Beauty</v>
      </c>
      <c r="I646" t="str">
        <f>_xlfn.XLOOKUP(_xlfn.XLOOKUP(A646,Orders_Raw!A:A,Orders_Raw!B:B),Customers_Raw!A:A,Customers_Raw!E:E)</f>
        <v>Small Business</v>
      </c>
      <c r="J646" s="19">
        <f>_xlfn.XLOOKUP(Order_Items_Raw!A3742,Orders_Raw!A:A,Orders_Raw!C:C)</f>
        <v>45923</v>
      </c>
      <c r="K646" t="s">
        <v>3489</v>
      </c>
      <c r="L646" s="19" t="str">
        <f>_xlfn.XLOOKUP(A646,Orders_Raw!A:A,Orders_Raw!D:D)</f>
        <v>Delivered</v>
      </c>
      <c r="M646" s="19" t="str">
        <f>_xlfn.XLOOKUP(_xlfn.XLOOKUP(A646,Orders_Raw!A:A,Orders_Raw!B:B),Customers_Raw!A:A,Customers_Raw!E:E)</f>
        <v>Small Business</v>
      </c>
      <c r="N646">
        <f>IF(COUNTIF($A$2:A646,A646)=1,1,0)</f>
        <v>1</v>
      </c>
    </row>
    <row r="647" spans="1:14">
      <c r="A647" t="s">
        <v>3015</v>
      </c>
      <c r="B647" t="s">
        <v>3495</v>
      </c>
      <c r="C647">
        <v>1</v>
      </c>
      <c r="D647" s="18">
        <v>3717.61</v>
      </c>
      <c r="E647" s="18">
        <f>_xlfn.XLOOKUP(Order_Items_Raw!B3745,Products_Raw!A:A,Products_Raw!D:D)</f>
        <v>4370.8</v>
      </c>
      <c r="F647" s="18">
        <f t="shared" si="10"/>
        <v>-653.19</v>
      </c>
      <c r="G647" s="18" t="str">
        <f>PROPER(TRIM(CLEAN(_xlfn.XLOOKUP(Order_Items_Raw!A3745,Orders_Raw!A:A,Orders_Raw!E:E))))</f>
        <v>Website</v>
      </c>
      <c r="H647" s="18" t="str">
        <f>_xlfn.XLOOKUP(B647,Products_Raw!A:A,Products_Raw!C:C)</f>
        <v>Beauty</v>
      </c>
      <c r="I647" t="str">
        <f>_xlfn.XLOOKUP(_xlfn.XLOOKUP(A647,Orders_Raw!A:A,Orders_Raw!B:B),Customers_Raw!A:A,Customers_Raw!E:E)</f>
        <v>Corporate</v>
      </c>
      <c r="J647" s="19">
        <f>_xlfn.XLOOKUP(Order_Items_Raw!A3745,Orders_Raw!A:A,Orders_Raw!C:C)</f>
        <v>45918</v>
      </c>
      <c r="K647" t="s">
        <v>3489</v>
      </c>
      <c r="L647" s="19" t="str">
        <f>_xlfn.XLOOKUP(A647,Orders_Raw!A:A,Orders_Raw!D:D)</f>
        <v>Delivered</v>
      </c>
      <c r="M647" s="19" t="str">
        <f>_xlfn.XLOOKUP(_xlfn.XLOOKUP(A647,Orders_Raw!A:A,Orders_Raw!B:B),Customers_Raw!A:A,Customers_Raw!E:E)</f>
        <v>Corporate</v>
      </c>
      <c r="N647">
        <f>IF(COUNTIF($A$2:A647,A647)=1,1,0)</f>
        <v>1</v>
      </c>
    </row>
    <row r="648" spans="1:14">
      <c r="A648" t="s">
        <v>1069</v>
      </c>
      <c r="B648" t="s">
        <v>3406</v>
      </c>
      <c r="C648">
        <v>4</v>
      </c>
      <c r="D648" s="18">
        <v>23692.84</v>
      </c>
      <c r="E648" s="18">
        <f>_xlfn.XLOOKUP(Order_Items_Raw!B4,Products_Raw!A:A,Products_Raw!D:D)</f>
        <v>10244.32</v>
      </c>
      <c r="F648" s="18">
        <f t="shared" si="10"/>
        <v>-17284.44</v>
      </c>
      <c r="G648" s="18" t="str">
        <f>PROPER(TRIM(CLEAN(_xlfn.XLOOKUP(Order_Items_Raw!A4,Orders_Raw!A:A,Orders_Raw!E:E))))</f>
        <v>Website</v>
      </c>
      <c r="H648" s="18" t="str">
        <f>_xlfn.XLOOKUP(B648,Products_Raw!A:A,Products_Raw!C:C)</f>
        <v>Sports</v>
      </c>
      <c r="I648" t="str">
        <f>_xlfn.XLOOKUP(_xlfn.XLOOKUP(A648,Orders_Raw!A:A,Orders_Raw!B:B),Customers_Raw!A:A,Customers_Raw!E:E)</f>
        <v>Consumer</v>
      </c>
      <c r="J648" s="19">
        <f>_xlfn.XLOOKUP(Order_Items_Raw!A4,Orders_Raw!A:A,Orders_Raw!C:C)</f>
        <v>45765</v>
      </c>
      <c r="K648" t="s">
        <v>3407</v>
      </c>
      <c r="L648" s="19" t="str">
        <f>_xlfn.XLOOKUP(A648,Orders_Raw!A:A,Orders_Raw!D:D)</f>
        <v>Delivered</v>
      </c>
      <c r="M648" s="19" t="str">
        <f>_xlfn.XLOOKUP(_xlfn.XLOOKUP(A648,Orders_Raw!A:A,Orders_Raw!B:B),Customers_Raw!A:A,Customers_Raw!E:E)</f>
        <v>Consumer</v>
      </c>
      <c r="N648">
        <f>IF(COUNTIF($A$2:A648,A648)=1,1,0)</f>
        <v>1</v>
      </c>
    </row>
    <row r="649" spans="1:14">
      <c r="A649" t="s">
        <v>2157</v>
      </c>
      <c r="B649" t="s">
        <v>3408</v>
      </c>
      <c r="C649">
        <v>4</v>
      </c>
      <c r="D649" s="18">
        <v>62373.46</v>
      </c>
      <c r="E649" s="18">
        <f>_xlfn.XLOOKUP(Order_Items_Raw!B67,Products_Raw!A:A,Products_Raw!D:D)</f>
        <v>4806.74</v>
      </c>
      <c r="F649" s="18">
        <f t="shared" si="10"/>
        <v>43146.5</v>
      </c>
      <c r="G649" s="18" t="str">
        <f>PROPER(TRIM(CLEAN(_xlfn.XLOOKUP(Order_Items_Raw!A67,Orders_Raw!A:A,Orders_Raw!E:E))))</f>
        <v>Website</v>
      </c>
      <c r="H649" s="18" t="str">
        <f>_xlfn.XLOOKUP(B649,Products_Raw!A:A,Products_Raw!C:C)</f>
        <v>Sports</v>
      </c>
      <c r="I649" t="str">
        <f>_xlfn.XLOOKUP(_xlfn.XLOOKUP(A649,Orders_Raw!A:A,Orders_Raw!B:B),Customers_Raw!A:A,Customers_Raw!E:E)</f>
        <v>Corporate</v>
      </c>
      <c r="J649" s="19">
        <f>_xlfn.XLOOKUP(Order_Items_Raw!A67,Orders_Raw!A:A,Orders_Raw!C:C)</f>
        <v>45763</v>
      </c>
      <c r="K649" t="s">
        <v>3407</v>
      </c>
      <c r="L649" s="19" t="str">
        <f>_xlfn.XLOOKUP(A649,Orders_Raw!A:A,Orders_Raw!D:D)</f>
        <v>Shipped</v>
      </c>
      <c r="M649" s="19" t="str">
        <f>_xlfn.XLOOKUP(_xlfn.XLOOKUP(A649,Orders_Raw!A:A,Orders_Raw!B:B),Customers_Raw!A:A,Customers_Raw!E:E)</f>
        <v>Corporate</v>
      </c>
      <c r="N649">
        <f>IF(COUNTIF($A$2:A649,A649)=1,1,0)</f>
        <v>1</v>
      </c>
    </row>
    <row r="650" spans="1:14">
      <c r="A650" t="s">
        <v>1809</v>
      </c>
      <c r="B650" t="s">
        <v>3409</v>
      </c>
      <c r="C650">
        <v>3</v>
      </c>
      <c r="D650" s="18">
        <v>23700.92</v>
      </c>
      <c r="E650" s="18">
        <f>_xlfn.XLOOKUP(Order_Items_Raw!B103,Products_Raw!A:A,Products_Raw!D:D)</f>
        <v>4176.26</v>
      </c>
      <c r="F650" s="18">
        <f t="shared" si="10"/>
        <v>11172.14</v>
      </c>
      <c r="G650" s="18" t="str">
        <f>PROPER(TRIM(CLEAN(_xlfn.XLOOKUP(Order_Items_Raw!A103,Orders_Raw!A:A,Orders_Raw!E:E))))</f>
        <v>Marketplace</v>
      </c>
      <c r="H650" s="18" t="str">
        <f>_xlfn.XLOOKUP(B650,Products_Raw!A:A,Products_Raw!C:C)</f>
        <v>Sports</v>
      </c>
      <c r="I650" t="str">
        <f>_xlfn.XLOOKUP(_xlfn.XLOOKUP(A650,Orders_Raw!A:A,Orders_Raw!B:B),Customers_Raw!A:A,Customers_Raw!E:E)</f>
        <v>Consumer</v>
      </c>
      <c r="J650" s="19">
        <f>_xlfn.XLOOKUP(Order_Items_Raw!A103,Orders_Raw!A:A,Orders_Raw!C:C)</f>
        <v>45756</v>
      </c>
      <c r="K650" t="s">
        <v>3407</v>
      </c>
      <c r="L650" s="19" t="str">
        <f>_xlfn.XLOOKUP(A650,Orders_Raw!A:A,Orders_Raw!D:D)</f>
        <v>Cancelled</v>
      </c>
      <c r="M650" s="19" t="str">
        <f>_xlfn.XLOOKUP(_xlfn.XLOOKUP(A650,Orders_Raw!A:A,Orders_Raw!B:B),Customers_Raw!A:A,Customers_Raw!E:E)</f>
        <v>Consumer</v>
      </c>
      <c r="N650">
        <f>IF(COUNTIF($A$2:A650,A650)=1,1,0)</f>
        <v>1</v>
      </c>
    </row>
    <row r="651" spans="1:14">
      <c r="A651" t="s">
        <v>1855</v>
      </c>
      <c r="B651" t="s">
        <v>3409</v>
      </c>
      <c r="C651">
        <v>1</v>
      </c>
      <c r="D651" s="18">
        <v>7054.12</v>
      </c>
      <c r="E651" s="18">
        <f>_xlfn.XLOOKUP(Order_Items_Raw!B104,Products_Raw!A:A,Products_Raw!D:D)</f>
        <v>4176.26</v>
      </c>
      <c r="F651" s="18">
        <f t="shared" si="10"/>
        <v>2877.86</v>
      </c>
      <c r="G651" s="18" t="str">
        <f>PROPER(TRIM(CLEAN(_xlfn.XLOOKUP(Order_Items_Raw!A104,Orders_Raw!A:A,Orders_Raw!E:E))))</f>
        <v>Website</v>
      </c>
      <c r="H651" s="18" t="str">
        <f>_xlfn.XLOOKUP(B651,Products_Raw!A:A,Products_Raw!C:C)</f>
        <v>Sports</v>
      </c>
      <c r="I651" t="str">
        <f>_xlfn.XLOOKUP(_xlfn.XLOOKUP(A651,Orders_Raw!A:A,Orders_Raw!B:B),Customers_Raw!A:A,Customers_Raw!E:E)</f>
        <v>Small Business</v>
      </c>
      <c r="J651" s="19">
        <f>_xlfn.XLOOKUP(Order_Items_Raw!A104,Orders_Raw!A:A,Orders_Raw!C:C)</f>
        <v>45777</v>
      </c>
      <c r="K651" t="s">
        <v>3407</v>
      </c>
      <c r="L651" s="19" t="str">
        <f>_xlfn.XLOOKUP(A651,Orders_Raw!A:A,Orders_Raw!D:D)</f>
        <v>Delivered</v>
      </c>
      <c r="M651" s="19" t="str">
        <f>_xlfn.XLOOKUP(_xlfn.XLOOKUP(A651,Orders_Raw!A:A,Orders_Raw!B:B),Customers_Raw!A:A,Customers_Raw!E:E)</f>
        <v>Small Business</v>
      </c>
      <c r="N651">
        <f>IF(COUNTIF($A$2:A651,A651)=1,1,0)</f>
        <v>1</v>
      </c>
    </row>
    <row r="652" spans="1:14">
      <c r="A652" t="s">
        <v>2218</v>
      </c>
      <c r="B652" t="s">
        <v>3409</v>
      </c>
      <c r="C652">
        <v>2</v>
      </c>
      <c r="D652" s="18">
        <v>13470.97</v>
      </c>
      <c r="E652" s="18">
        <f>_xlfn.XLOOKUP(Order_Items_Raw!B113,Products_Raw!A:A,Products_Raw!D:D)</f>
        <v>229.52</v>
      </c>
      <c r="F652" s="18">
        <f t="shared" si="10"/>
        <v>13011.93</v>
      </c>
      <c r="G652" s="18" t="str">
        <f>PROPER(TRIM(CLEAN(_xlfn.XLOOKUP(Order_Items_Raw!A113,Orders_Raw!A:A,Orders_Raw!E:E))))</f>
        <v>Website</v>
      </c>
      <c r="H652" s="18" t="str">
        <f>_xlfn.XLOOKUP(B652,Products_Raw!A:A,Products_Raw!C:C)</f>
        <v>Sports</v>
      </c>
      <c r="I652" t="str">
        <f>_xlfn.XLOOKUP(_xlfn.XLOOKUP(A652,Orders_Raw!A:A,Orders_Raw!B:B),Customers_Raw!A:A,Customers_Raw!E:E)</f>
        <v>Consumer</v>
      </c>
      <c r="J652" s="19">
        <f>_xlfn.XLOOKUP(Order_Items_Raw!A113,Orders_Raw!A:A,Orders_Raw!C:C)</f>
        <v>45768</v>
      </c>
      <c r="K652" t="s">
        <v>3407</v>
      </c>
      <c r="L652" s="19" t="str">
        <f>_xlfn.XLOOKUP(A652,Orders_Raw!A:A,Orders_Raw!D:D)</f>
        <v>Delivered</v>
      </c>
      <c r="M652" s="19" t="str">
        <f>_xlfn.XLOOKUP(_xlfn.XLOOKUP(A652,Orders_Raw!A:A,Orders_Raw!B:B),Customers_Raw!A:A,Customers_Raw!E:E)</f>
        <v>Consumer</v>
      </c>
      <c r="N652">
        <f>IF(COUNTIF($A$2:A652,A652)=1,1,0)</f>
        <v>1</v>
      </c>
    </row>
    <row r="653" spans="1:14">
      <c r="A653" t="s">
        <v>2928</v>
      </c>
      <c r="B653" t="s">
        <v>3409</v>
      </c>
      <c r="C653">
        <v>3</v>
      </c>
      <c r="D653" s="18">
        <v>21794.25</v>
      </c>
      <c r="E653" s="18">
        <f>_xlfn.XLOOKUP(Order_Items_Raw!B133,Products_Raw!A:A,Products_Raw!D:D)</f>
        <v>10188.6</v>
      </c>
      <c r="F653" s="18">
        <f t="shared" si="10"/>
        <v>-8771.55</v>
      </c>
      <c r="G653" s="18" t="str">
        <f>PROPER(TRIM(CLEAN(_xlfn.XLOOKUP(Order_Items_Raw!A133,Orders_Raw!A:A,Orders_Raw!E:E))))</f>
        <v>Website</v>
      </c>
      <c r="H653" s="18" t="str">
        <f>_xlfn.XLOOKUP(B653,Products_Raw!A:A,Products_Raw!C:C)</f>
        <v>Sports</v>
      </c>
      <c r="I653" t="str">
        <f>_xlfn.XLOOKUP(_xlfn.XLOOKUP(A653,Orders_Raw!A:A,Orders_Raw!B:B),Customers_Raw!A:A,Customers_Raw!E:E)</f>
        <v>Corporate</v>
      </c>
      <c r="J653" s="19">
        <f>_xlfn.XLOOKUP(Order_Items_Raw!A133,Orders_Raw!A:A,Orders_Raw!C:C)</f>
        <v>45748</v>
      </c>
      <c r="K653" t="s">
        <v>3407</v>
      </c>
      <c r="L653" s="19" t="str">
        <f>_xlfn.XLOOKUP(A653,Orders_Raw!A:A,Orders_Raw!D:D)</f>
        <v>Delivered</v>
      </c>
      <c r="M653" s="19" t="str">
        <f>_xlfn.XLOOKUP(_xlfn.XLOOKUP(A653,Orders_Raw!A:A,Orders_Raw!B:B),Customers_Raw!A:A,Customers_Raw!E:E)</f>
        <v>Corporate</v>
      </c>
      <c r="N653">
        <f>IF(COUNTIF($A$2:A653,A653)=1,1,0)</f>
        <v>1</v>
      </c>
    </row>
    <row r="654" spans="1:14">
      <c r="A654" t="s">
        <v>1038</v>
      </c>
      <c r="B654" t="s">
        <v>3410</v>
      </c>
      <c r="C654">
        <v>1</v>
      </c>
      <c r="D654" s="18">
        <v>1251.66</v>
      </c>
      <c r="E654" s="18">
        <f>_xlfn.XLOOKUP(Order_Items_Raw!B140,Products_Raw!A:A,Products_Raw!D:D)</f>
        <v>6443.36</v>
      </c>
      <c r="F654" s="18">
        <f t="shared" si="10"/>
        <v>-5191.7</v>
      </c>
      <c r="G654" s="18" t="str">
        <f>PROPER(TRIM(CLEAN(_xlfn.XLOOKUP(Order_Items_Raw!A140,Orders_Raw!A:A,Orders_Raw!E:E))))</f>
        <v>Website</v>
      </c>
      <c r="H654" s="18" t="str">
        <f>_xlfn.XLOOKUP(B654,Products_Raw!A:A,Products_Raw!C:C)</f>
        <v>Beauty</v>
      </c>
      <c r="I654" t="str">
        <f>_xlfn.XLOOKUP(_xlfn.XLOOKUP(A654,Orders_Raw!A:A,Orders_Raw!B:B),Customers_Raw!A:A,Customers_Raw!E:E)</f>
        <v>Consumer</v>
      </c>
      <c r="J654" s="19">
        <f>_xlfn.XLOOKUP(Order_Items_Raw!A140,Orders_Raw!A:A,Orders_Raw!C:C)</f>
        <v>45776</v>
      </c>
      <c r="K654" t="s">
        <v>3407</v>
      </c>
      <c r="L654" s="19" t="str">
        <f>_xlfn.XLOOKUP(A654,Orders_Raw!A:A,Orders_Raw!D:D)</f>
        <v>Delivered</v>
      </c>
      <c r="M654" s="19" t="str">
        <f>_xlfn.XLOOKUP(_xlfn.XLOOKUP(A654,Orders_Raw!A:A,Orders_Raw!B:B),Customers_Raw!A:A,Customers_Raw!E:E)</f>
        <v>Consumer</v>
      </c>
      <c r="N654">
        <f>IF(COUNTIF($A$2:A654,A654)=1,1,0)</f>
        <v>1</v>
      </c>
    </row>
    <row r="655" spans="1:14">
      <c r="A655" t="s">
        <v>2077</v>
      </c>
      <c r="B655" t="s">
        <v>3410</v>
      </c>
      <c r="C655">
        <v>4</v>
      </c>
      <c r="D655" s="18">
        <v>5853.47</v>
      </c>
      <c r="E655" s="18">
        <f>_xlfn.XLOOKUP(Order_Items_Raw!B159,Products_Raw!A:A,Products_Raw!D:D)</f>
        <v>1397.32</v>
      </c>
      <c r="F655" s="18">
        <f t="shared" si="10"/>
        <v>264.190000000001</v>
      </c>
      <c r="G655" s="18" t="str">
        <f>PROPER(TRIM(CLEAN(_xlfn.XLOOKUP(Order_Items_Raw!A159,Orders_Raw!A:A,Orders_Raw!E:E))))</f>
        <v>Website</v>
      </c>
      <c r="H655" s="18" t="str">
        <f>_xlfn.XLOOKUP(B655,Products_Raw!A:A,Products_Raw!C:C)</f>
        <v>Beauty</v>
      </c>
      <c r="I655" t="str">
        <f>_xlfn.XLOOKUP(_xlfn.XLOOKUP(A655,Orders_Raw!A:A,Orders_Raw!B:B),Customers_Raw!A:A,Customers_Raw!E:E)</f>
        <v>Consumer</v>
      </c>
      <c r="J655" s="19">
        <f>_xlfn.XLOOKUP(Order_Items_Raw!A159,Orders_Raw!A:A,Orders_Raw!C:C)</f>
        <v>45761</v>
      </c>
      <c r="K655" t="s">
        <v>3407</v>
      </c>
      <c r="L655" s="19" t="str">
        <f>_xlfn.XLOOKUP(A655,Orders_Raw!A:A,Orders_Raw!D:D)</f>
        <v>Shipped</v>
      </c>
      <c r="M655" s="19" t="str">
        <f>_xlfn.XLOOKUP(_xlfn.XLOOKUP(A655,Orders_Raw!A:A,Orders_Raw!B:B),Customers_Raw!A:A,Customers_Raw!E:E)</f>
        <v>Consumer</v>
      </c>
      <c r="N655">
        <f>IF(COUNTIF($A$2:A655,A655)=1,1,0)</f>
        <v>1</v>
      </c>
    </row>
    <row r="656" spans="1:14">
      <c r="A656" t="s">
        <v>2329</v>
      </c>
      <c r="B656" t="s">
        <v>3410</v>
      </c>
      <c r="C656">
        <v>3</v>
      </c>
      <c r="D656" s="18">
        <v>4766.73</v>
      </c>
      <c r="E656" s="18">
        <f>_xlfn.XLOOKUP(Order_Items_Raw!B164,Products_Raw!A:A,Products_Raw!D:D)</f>
        <v>11668.5</v>
      </c>
      <c r="F656" s="18">
        <f t="shared" si="10"/>
        <v>-30238.77</v>
      </c>
      <c r="G656" s="18" t="str">
        <f>PROPER(TRIM(CLEAN(_xlfn.XLOOKUP(Order_Items_Raw!A164,Orders_Raw!A:A,Orders_Raw!E:E))))</f>
        <v>Marketplace</v>
      </c>
      <c r="H656" s="18" t="str">
        <f>_xlfn.XLOOKUP(B656,Products_Raw!A:A,Products_Raw!C:C)</f>
        <v>Beauty</v>
      </c>
      <c r="I656" t="str">
        <f>_xlfn.XLOOKUP(_xlfn.XLOOKUP(A656,Orders_Raw!A:A,Orders_Raw!B:B),Customers_Raw!A:A,Customers_Raw!E:E)</f>
        <v>Consumer</v>
      </c>
      <c r="J656" s="19">
        <f>_xlfn.XLOOKUP(Order_Items_Raw!A164,Orders_Raw!A:A,Orders_Raw!C:C)</f>
        <v>45757</v>
      </c>
      <c r="K656" t="s">
        <v>3407</v>
      </c>
      <c r="L656" s="19" t="str">
        <f>_xlfn.XLOOKUP(A656,Orders_Raw!A:A,Orders_Raw!D:D)</f>
        <v>Delivered</v>
      </c>
      <c r="M656" s="19" t="str">
        <f>_xlfn.XLOOKUP(_xlfn.XLOOKUP(A656,Orders_Raw!A:A,Orders_Raw!B:B),Customers_Raw!A:A,Customers_Raw!E:E)</f>
        <v>Consumer</v>
      </c>
      <c r="N656">
        <f>IF(COUNTIF($A$2:A656,A656)=1,1,0)</f>
        <v>1</v>
      </c>
    </row>
    <row r="657" spans="1:14">
      <c r="A657" t="s">
        <v>2552</v>
      </c>
      <c r="B657" t="s">
        <v>3410</v>
      </c>
      <c r="C657">
        <v>2</v>
      </c>
      <c r="D657" s="18">
        <v>2922.16</v>
      </c>
      <c r="E657" s="18">
        <f>_xlfn.XLOOKUP(Order_Items_Raw!B167,Products_Raw!A:A,Products_Raw!D:D)</f>
        <v>11668.5</v>
      </c>
      <c r="F657" s="18">
        <f t="shared" si="10"/>
        <v>-20414.84</v>
      </c>
      <c r="G657" s="18" t="str">
        <f>PROPER(TRIM(CLEAN(_xlfn.XLOOKUP(Order_Items_Raw!A167,Orders_Raw!A:A,Orders_Raw!E:E))))</f>
        <v>Mobile App</v>
      </c>
      <c r="H657" s="18" t="str">
        <f>_xlfn.XLOOKUP(B657,Products_Raw!A:A,Products_Raw!C:C)</f>
        <v>Beauty</v>
      </c>
      <c r="I657" t="str">
        <f>_xlfn.XLOOKUP(_xlfn.XLOOKUP(A657,Orders_Raw!A:A,Orders_Raw!B:B),Customers_Raw!A:A,Customers_Raw!E:E)</f>
        <v>Consumer</v>
      </c>
      <c r="J657" s="19">
        <f>_xlfn.XLOOKUP(Order_Items_Raw!A167,Orders_Raw!A:A,Orders_Raw!C:C)</f>
        <v>45750</v>
      </c>
      <c r="K657" t="s">
        <v>3407</v>
      </c>
      <c r="L657" s="19" t="str">
        <f>_xlfn.XLOOKUP(A657,Orders_Raw!A:A,Orders_Raw!D:D)</f>
        <v>Delivered</v>
      </c>
      <c r="M657" s="19" t="str">
        <f>_xlfn.XLOOKUP(_xlfn.XLOOKUP(A657,Orders_Raw!A:A,Orders_Raw!B:B),Customers_Raw!A:A,Customers_Raw!E:E)</f>
        <v>Consumer</v>
      </c>
      <c r="N657">
        <f>IF(COUNTIF($A$2:A657,A657)=1,1,0)</f>
        <v>1</v>
      </c>
    </row>
    <row r="658" spans="1:14">
      <c r="A658" t="s">
        <v>2829</v>
      </c>
      <c r="B658" t="s">
        <v>3410</v>
      </c>
      <c r="C658">
        <v>2</v>
      </c>
      <c r="D658" s="18">
        <v>2853.76</v>
      </c>
      <c r="E658" s="18">
        <f>_xlfn.XLOOKUP(Order_Items_Raw!B174,Products_Raw!A:A,Products_Raw!D:D)</f>
        <v>2857.57</v>
      </c>
      <c r="F658" s="18">
        <f t="shared" si="10"/>
        <v>-2861.38</v>
      </c>
      <c r="G658" s="18" t="str">
        <f>PROPER(TRIM(CLEAN(_xlfn.XLOOKUP(Order_Items_Raw!A174,Orders_Raw!A:A,Orders_Raw!E:E))))</f>
        <v>Marketplace</v>
      </c>
      <c r="H658" s="18" t="str">
        <f>_xlfn.XLOOKUP(B658,Products_Raw!A:A,Products_Raw!C:C)</f>
        <v>Beauty</v>
      </c>
      <c r="I658" t="str">
        <f>_xlfn.XLOOKUP(_xlfn.XLOOKUP(A658,Orders_Raw!A:A,Orders_Raw!B:B),Customers_Raw!A:A,Customers_Raw!E:E)</f>
        <v>Consumer</v>
      </c>
      <c r="J658" s="19">
        <f>_xlfn.XLOOKUP(Order_Items_Raw!A174,Orders_Raw!A:A,Orders_Raw!C:C)</f>
        <v>45766</v>
      </c>
      <c r="K658" t="s">
        <v>3407</v>
      </c>
      <c r="L658" s="19" t="str">
        <f>_xlfn.XLOOKUP(A658,Orders_Raw!A:A,Orders_Raw!D:D)</f>
        <v>Delivered</v>
      </c>
      <c r="M658" s="19" t="str">
        <f>_xlfn.XLOOKUP(_xlfn.XLOOKUP(A658,Orders_Raw!A:A,Orders_Raw!B:B),Customers_Raw!A:A,Customers_Raw!E:E)</f>
        <v>Consumer</v>
      </c>
      <c r="N658">
        <f>IF(COUNTIF($A$2:A658,A658)=1,1,0)</f>
        <v>1</v>
      </c>
    </row>
    <row r="659" spans="1:14">
      <c r="A659" t="s">
        <v>926</v>
      </c>
      <c r="B659" t="s">
        <v>3411</v>
      </c>
      <c r="C659">
        <v>1</v>
      </c>
      <c r="D659" s="18">
        <v>9059.13</v>
      </c>
      <c r="E659" s="18">
        <f>_xlfn.XLOOKUP(Order_Items_Raw!B183,Products_Raw!A:A,Products_Raw!D:D)</f>
        <v>6453.17</v>
      </c>
      <c r="F659" s="18">
        <f t="shared" si="10"/>
        <v>2605.96</v>
      </c>
      <c r="G659" s="18" t="str">
        <f>PROPER(TRIM(CLEAN(_xlfn.XLOOKUP(Order_Items_Raw!A183,Orders_Raw!A:A,Orders_Raw!E:E))))</f>
        <v>Mobile App</v>
      </c>
      <c r="H659" s="18" t="str">
        <f>_xlfn.XLOOKUP(B659,Products_Raw!A:A,Products_Raw!C:C)</f>
        <v>Sports</v>
      </c>
      <c r="I659" t="str">
        <f>_xlfn.XLOOKUP(_xlfn.XLOOKUP(A659,Orders_Raw!A:A,Orders_Raw!B:B),Customers_Raw!A:A,Customers_Raw!E:E)</f>
        <v>Consumer</v>
      </c>
      <c r="J659" s="19">
        <f>_xlfn.XLOOKUP(Order_Items_Raw!A183,Orders_Raw!A:A,Orders_Raw!C:C)</f>
        <v>45775</v>
      </c>
      <c r="K659" t="s">
        <v>3407</v>
      </c>
      <c r="L659" s="19" t="str">
        <f>_xlfn.XLOOKUP(A659,Orders_Raw!A:A,Orders_Raw!D:D)</f>
        <v>Delivered</v>
      </c>
      <c r="M659" s="19" t="str">
        <f>_xlfn.XLOOKUP(_xlfn.XLOOKUP(A659,Orders_Raw!A:A,Orders_Raw!B:B),Customers_Raw!A:A,Customers_Raw!E:E)</f>
        <v>Consumer</v>
      </c>
      <c r="N659">
        <f>IF(COUNTIF($A$2:A659,A659)=1,1,0)</f>
        <v>1</v>
      </c>
    </row>
    <row r="660" spans="1:14">
      <c r="A660" t="s">
        <v>1540</v>
      </c>
      <c r="B660" t="s">
        <v>3411</v>
      </c>
      <c r="C660">
        <v>1</v>
      </c>
      <c r="D660" s="18">
        <v>10579.56</v>
      </c>
      <c r="E660" s="18">
        <f>_xlfn.XLOOKUP(Order_Items_Raw!B198,Products_Raw!A:A,Products_Raw!D:D)</f>
        <v>1326.73</v>
      </c>
      <c r="F660" s="18">
        <f t="shared" si="10"/>
        <v>9252.83</v>
      </c>
      <c r="G660" s="18" t="str">
        <f>PROPER(TRIM(CLEAN(_xlfn.XLOOKUP(Order_Items_Raw!A198,Orders_Raw!A:A,Orders_Raw!E:E))))</f>
        <v>Website</v>
      </c>
      <c r="H660" s="18" t="str">
        <f>_xlfn.XLOOKUP(B660,Products_Raw!A:A,Products_Raw!C:C)</f>
        <v>Sports</v>
      </c>
      <c r="I660" t="str">
        <f>_xlfn.XLOOKUP(_xlfn.XLOOKUP(A660,Orders_Raw!A:A,Orders_Raw!B:B),Customers_Raw!A:A,Customers_Raw!E:E)</f>
        <v>Small Business</v>
      </c>
      <c r="J660" s="19">
        <f>_xlfn.XLOOKUP(Order_Items_Raw!A198,Orders_Raw!A:A,Orders_Raw!C:C)</f>
        <v>45757</v>
      </c>
      <c r="K660" t="s">
        <v>3407</v>
      </c>
      <c r="L660" s="19" t="str">
        <f>_xlfn.XLOOKUP(A660,Orders_Raw!A:A,Orders_Raw!D:D)</f>
        <v>Shipped</v>
      </c>
      <c r="M660" s="19" t="str">
        <f>_xlfn.XLOOKUP(_xlfn.XLOOKUP(A660,Orders_Raw!A:A,Orders_Raw!B:B),Customers_Raw!A:A,Customers_Raw!E:E)</f>
        <v>Small Business</v>
      </c>
      <c r="N660">
        <f>IF(COUNTIF($A$2:A660,A660)=1,1,0)</f>
        <v>1</v>
      </c>
    </row>
    <row r="661" spans="1:14">
      <c r="A661" t="s">
        <v>2070</v>
      </c>
      <c r="B661" t="s">
        <v>3411</v>
      </c>
      <c r="C661">
        <v>1</v>
      </c>
      <c r="D661" s="18">
        <v>7968.2</v>
      </c>
      <c r="E661" s="18">
        <f>_xlfn.XLOOKUP(Order_Items_Raw!B207,Products_Raw!A:A,Products_Raw!D:D)</f>
        <v>4835.9</v>
      </c>
      <c r="F661" s="18">
        <f t="shared" si="10"/>
        <v>3132.3</v>
      </c>
      <c r="G661" s="18" t="str">
        <f>PROPER(TRIM(CLEAN(_xlfn.XLOOKUP(Order_Items_Raw!A207,Orders_Raw!A:A,Orders_Raw!E:E))))</f>
        <v>Website</v>
      </c>
      <c r="H661" s="18" t="str">
        <f>_xlfn.XLOOKUP(B661,Products_Raw!A:A,Products_Raw!C:C)</f>
        <v>Sports</v>
      </c>
      <c r="I661" t="str">
        <f>_xlfn.XLOOKUP(_xlfn.XLOOKUP(A661,Orders_Raw!A:A,Orders_Raw!B:B),Customers_Raw!A:A,Customers_Raw!E:E)</f>
        <v>Small Business</v>
      </c>
      <c r="J661" s="19">
        <f>_xlfn.XLOOKUP(Order_Items_Raw!A207,Orders_Raw!A:A,Orders_Raw!C:C)</f>
        <v>45751</v>
      </c>
      <c r="K661" t="s">
        <v>3407</v>
      </c>
      <c r="L661" s="19" t="str">
        <f>_xlfn.XLOOKUP(A661,Orders_Raw!A:A,Orders_Raw!D:D)</f>
        <v>Delivered</v>
      </c>
      <c r="M661" s="19" t="str">
        <f>_xlfn.XLOOKUP(_xlfn.XLOOKUP(A661,Orders_Raw!A:A,Orders_Raw!B:B),Customers_Raw!A:A,Customers_Raw!E:E)</f>
        <v>Small Business</v>
      </c>
      <c r="N661">
        <f>IF(COUNTIF($A$2:A661,A661)=1,1,0)</f>
        <v>1</v>
      </c>
    </row>
    <row r="662" spans="1:14">
      <c r="A662" t="s">
        <v>2822</v>
      </c>
      <c r="B662" t="s">
        <v>3411</v>
      </c>
      <c r="C662">
        <v>4</v>
      </c>
      <c r="D662" s="18">
        <v>32293.01</v>
      </c>
      <c r="E662" s="18">
        <f>_xlfn.XLOOKUP(Order_Items_Raw!B225,Products_Raw!A:A,Products_Raw!D:D)</f>
        <v>4539.2</v>
      </c>
      <c r="F662" s="18">
        <f t="shared" si="10"/>
        <v>14136.21</v>
      </c>
      <c r="G662" s="18" t="str">
        <f>PROPER(TRIM(CLEAN(_xlfn.XLOOKUP(Order_Items_Raw!A225,Orders_Raw!A:A,Orders_Raw!E:E))))</f>
        <v>Website</v>
      </c>
      <c r="H662" s="18" t="str">
        <f>_xlfn.XLOOKUP(B662,Products_Raw!A:A,Products_Raw!C:C)</f>
        <v>Sports</v>
      </c>
      <c r="I662" t="str">
        <f>_xlfn.XLOOKUP(_xlfn.XLOOKUP(A662,Orders_Raw!A:A,Orders_Raw!B:B),Customers_Raw!A:A,Customers_Raw!E:E)</f>
        <v>Consumer</v>
      </c>
      <c r="J662" s="19">
        <f>_xlfn.XLOOKUP(Order_Items_Raw!A225,Orders_Raw!A:A,Orders_Raw!C:C)</f>
        <v>45755</v>
      </c>
      <c r="K662" t="s">
        <v>3407</v>
      </c>
      <c r="L662" s="19" t="str">
        <f>_xlfn.XLOOKUP(A662,Orders_Raw!A:A,Orders_Raw!D:D)</f>
        <v>Delivered</v>
      </c>
      <c r="M662" s="19" t="str">
        <f>_xlfn.XLOOKUP(_xlfn.XLOOKUP(A662,Orders_Raw!A:A,Orders_Raw!B:B),Customers_Raw!A:A,Customers_Raw!E:E)</f>
        <v>Consumer</v>
      </c>
      <c r="N662">
        <f>IF(COUNTIF($A$2:A662,A662)=1,1,0)</f>
        <v>1</v>
      </c>
    </row>
    <row r="663" spans="1:14">
      <c r="A663" t="s">
        <v>3069</v>
      </c>
      <c r="B663" t="s">
        <v>3411</v>
      </c>
      <c r="C663">
        <v>3</v>
      </c>
      <c r="D663" s="18">
        <v>28340.69</v>
      </c>
      <c r="E663" s="18">
        <f>_xlfn.XLOOKUP(Order_Items_Raw!B231,Products_Raw!A:A,Products_Raw!D:D)</f>
        <v>4591.42</v>
      </c>
      <c r="F663" s="18">
        <f t="shared" si="10"/>
        <v>14566.43</v>
      </c>
      <c r="G663" s="18" t="str">
        <f>PROPER(TRIM(CLEAN(_xlfn.XLOOKUP(Order_Items_Raw!A231,Orders_Raw!A:A,Orders_Raw!E:E))))</f>
        <v>Marketplace</v>
      </c>
      <c r="H663" s="18" t="str">
        <f>_xlfn.XLOOKUP(B663,Products_Raw!A:A,Products_Raw!C:C)</f>
        <v>Sports</v>
      </c>
      <c r="I663" t="str">
        <f>_xlfn.XLOOKUP(_xlfn.XLOOKUP(A663,Orders_Raw!A:A,Orders_Raw!B:B),Customers_Raw!A:A,Customers_Raw!E:E)</f>
        <v>Consumer</v>
      </c>
      <c r="J663" s="19">
        <f>_xlfn.XLOOKUP(Order_Items_Raw!A231,Orders_Raw!A:A,Orders_Raw!C:C)</f>
        <v>45765</v>
      </c>
      <c r="K663" t="s">
        <v>3407</v>
      </c>
      <c r="L663" s="19" t="str">
        <f>_xlfn.XLOOKUP(A663,Orders_Raw!A:A,Orders_Raw!D:D)</f>
        <v>Delivered</v>
      </c>
      <c r="M663" s="19" t="str">
        <f>_xlfn.XLOOKUP(_xlfn.XLOOKUP(A663,Orders_Raw!A:A,Orders_Raw!B:B),Customers_Raw!A:A,Customers_Raw!E:E)</f>
        <v>Consumer</v>
      </c>
      <c r="N663">
        <f>IF(COUNTIF($A$2:A663,A663)=1,1,0)</f>
        <v>1</v>
      </c>
    </row>
    <row r="664" spans="1:14">
      <c r="A664" t="s">
        <v>3093</v>
      </c>
      <c r="B664" t="s">
        <v>3411</v>
      </c>
      <c r="C664">
        <v>2</v>
      </c>
      <c r="D664" s="18">
        <v>16105.67</v>
      </c>
      <c r="E664" s="18">
        <f>_xlfn.XLOOKUP(Order_Items_Raw!B233,Products_Raw!A:A,Products_Raw!D:D)</f>
        <v>4591.42</v>
      </c>
      <c r="F664" s="18">
        <f t="shared" si="10"/>
        <v>6922.83</v>
      </c>
      <c r="G664" s="18" t="str">
        <f>PROPER(TRIM(CLEAN(_xlfn.XLOOKUP(Order_Items_Raw!A233,Orders_Raw!A:A,Orders_Raw!E:E))))</f>
        <v>Website</v>
      </c>
      <c r="H664" s="18" t="str">
        <f>_xlfn.XLOOKUP(B664,Products_Raw!A:A,Products_Raw!C:C)</f>
        <v>Sports</v>
      </c>
      <c r="I664" t="str">
        <f>_xlfn.XLOOKUP(_xlfn.XLOOKUP(A664,Orders_Raw!A:A,Orders_Raw!B:B),Customers_Raw!A:A,Customers_Raw!E:E)</f>
        <v>Consumer</v>
      </c>
      <c r="J664" s="19">
        <f>_xlfn.XLOOKUP(Order_Items_Raw!A233,Orders_Raw!A:A,Orders_Raw!C:C)</f>
        <v>45760</v>
      </c>
      <c r="K664" t="s">
        <v>3407</v>
      </c>
      <c r="L664" s="19" t="str">
        <f>_xlfn.XLOOKUP(A664,Orders_Raw!A:A,Orders_Raw!D:D)</f>
        <v>Shipped</v>
      </c>
      <c r="M664" s="19" t="str">
        <f>_xlfn.XLOOKUP(_xlfn.XLOOKUP(A664,Orders_Raw!A:A,Orders_Raw!B:B),Customers_Raw!A:A,Customers_Raw!E:E)</f>
        <v>Consumer</v>
      </c>
      <c r="N664">
        <f>IF(COUNTIF($A$2:A664,A664)=1,1,0)</f>
        <v>1</v>
      </c>
    </row>
    <row r="665" spans="1:14">
      <c r="A665" t="s">
        <v>3206</v>
      </c>
      <c r="B665" t="s">
        <v>3411</v>
      </c>
      <c r="C665">
        <v>1</v>
      </c>
      <c r="D665" s="18">
        <v>9968.39</v>
      </c>
      <c r="E665" s="18">
        <f>_xlfn.XLOOKUP(Order_Items_Raw!B235,Products_Raw!A:A,Products_Raw!D:D)</f>
        <v>5766.98</v>
      </c>
      <c r="F665" s="18">
        <f t="shared" si="10"/>
        <v>4201.41</v>
      </c>
      <c r="G665" s="18" t="str">
        <f>PROPER(TRIM(CLEAN(_xlfn.XLOOKUP(Order_Items_Raw!A235,Orders_Raw!A:A,Orders_Raw!E:E))))</f>
        <v>Website</v>
      </c>
      <c r="H665" s="18" t="str">
        <f>_xlfn.XLOOKUP(B665,Products_Raw!A:A,Products_Raw!C:C)</f>
        <v>Sports</v>
      </c>
      <c r="I665" t="str">
        <f>_xlfn.XLOOKUP(_xlfn.XLOOKUP(A665,Orders_Raw!A:A,Orders_Raw!B:B),Customers_Raw!A:A,Customers_Raw!E:E)</f>
        <v>Consumer</v>
      </c>
      <c r="J665" s="19">
        <f>_xlfn.XLOOKUP(Order_Items_Raw!A235,Orders_Raw!A:A,Orders_Raw!C:C)</f>
        <v>45754</v>
      </c>
      <c r="K665" t="s">
        <v>3407</v>
      </c>
      <c r="L665" s="19" t="str">
        <f>_xlfn.XLOOKUP(A665,Orders_Raw!A:A,Orders_Raw!D:D)</f>
        <v>Delivered</v>
      </c>
      <c r="M665" s="19" t="str">
        <f>_xlfn.XLOOKUP(_xlfn.XLOOKUP(A665,Orders_Raw!A:A,Orders_Raw!B:B),Customers_Raw!A:A,Customers_Raw!E:E)</f>
        <v>Consumer</v>
      </c>
      <c r="N665">
        <f>IF(COUNTIF($A$2:A665,A665)=1,1,0)</f>
        <v>1</v>
      </c>
    </row>
    <row r="666" spans="1:14">
      <c r="A666" t="s">
        <v>1023</v>
      </c>
      <c r="B666" t="s">
        <v>3412</v>
      </c>
      <c r="C666">
        <v>2</v>
      </c>
      <c r="D666" s="18">
        <v>31726.73</v>
      </c>
      <c r="E666" s="18">
        <f>_xlfn.XLOOKUP(Order_Items_Raw!B241,Products_Raw!A:A,Products_Raw!D:D)</f>
        <v>5412.91</v>
      </c>
      <c r="F666" s="18">
        <f t="shared" si="10"/>
        <v>20900.91</v>
      </c>
      <c r="G666" s="18" t="str">
        <f>PROPER(TRIM(CLEAN(_xlfn.XLOOKUP(Order_Items_Raw!A241,Orders_Raw!A:A,Orders_Raw!E:E))))</f>
        <v>Website</v>
      </c>
      <c r="H666" s="18" t="str">
        <f>_xlfn.XLOOKUP(B666,Products_Raw!A:A,Products_Raw!C:C)</f>
        <v>Electronics</v>
      </c>
      <c r="I666" t="str">
        <f>_xlfn.XLOOKUP(_xlfn.XLOOKUP(A666,Orders_Raw!A:A,Orders_Raw!B:B),Customers_Raw!A:A,Customers_Raw!E:E)</f>
        <v>Consumer</v>
      </c>
      <c r="J666" s="19">
        <f>_xlfn.XLOOKUP(Order_Items_Raw!A241,Orders_Raw!A:A,Orders_Raw!C:C)</f>
        <v>45763</v>
      </c>
      <c r="K666" t="s">
        <v>3407</v>
      </c>
      <c r="L666" s="19" t="str">
        <f>_xlfn.XLOOKUP(A666,Orders_Raw!A:A,Orders_Raw!D:D)</f>
        <v>Delivered</v>
      </c>
      <c r="M666" s="19" t="str">
        <f>_xlfn.XLOOKUP(_xlfn.XLOOKUP(A666,Orders_Raw!A:A,Orders_Raw!B:B),Customers_Raw!A:A,Customers_Raw!E:E)</f>
        <v>Consumer</v>
      </c>
      <c r="N666">
        <f>IF(COUNTIF($A$2:A666,A666)=1,1,0)</f>
        <v>1</v>
      </c>
    </row>
    <row r="667" spans="1:14">
      <c r="A667" t="s">
        <v>1317</v>
      </c>
      <c r="B667" t="s">
        <v>3412</v>
      </c>
      <c r="C667">
        <v>3</v>
      </c>
      <c r="D667" s="18">
        <v>41655.95</v>
      </c>
      <c r="E667" s="18">
        <f>_xlfn.XLOOKUP(Order_Items_Raw!B248,Products_Raw!A:A,Products_Raw!D:D)</f>
        <v>1195.19</v>
      </c>
      <c r="F667" s="18">
        <f t="shared" si="10"/>
        <v>38070.38</v>
      </c>
      <c r="G667" s="18" t="str">
        <f>PROPER(TRIM(CLEAN(_xlfn.XLOOKUP(Order_Items_Raw!A248,Orders_Raw!A:A,Orders_Raw!E:E))))</f>
        <v>Website</v>
      </c>
      <c r="H667" s="18" t="str">
        <f>_xlfn.XLOOKUP(B667,Products_Raw!A:A,Products_Raw!C:C)</f>
        <v>Electronics</v>
      </c>
      <c r="I667" t="str">
        <f>_xlfn.XLOOKUP(_xlfn.XLOOKUP(A667,Orders_Raw!A:A,Orders_Raw!B:B),Customers_Raw!A:A,Customers_Raw!E:E)</f>
        <v>Corporate</v>
      </c>
      <c r="J667" s="19">
        <f>_xlfn.XLOOKUP(Order_Items_Raw!A248,Orders_Raw!A:A,Orders_Raw!C:C)</f>
        <v>45760</v>
      </c>
      <c r="K667" t="s">
        <v>3407</v>
      </c>
      <c r="L667" s="19" t="str">
        <f>_xlfn.XLOOKUP(A667,Orders_Raw!A:A,Orders_Raw!D:D)</f>
        <v>Delivered</v>
      </c>
      <c r="M667" s="19" t="str">
        <f>_xlfn.XLOOKUP(_xlfn.XLOOKUP(A667,Orders_Raw!A:A,Orders_Raw!B:B),Customers_Raw!A:A,Customers_Raw!E:E)</f>
        <v>Corporate</v>
      </c>
      <c r="N667">
        <f>IF(COUNTIF($A$2:A667,A667)=1,1,0)</f>
        <v>1</v>
      </c>
    </row>
    <row r="668" spans="1:14">
      <c r="A668" t="s">
        <v>1341</v>
      </c>
      <c r="B668" t="s">
        <v>3412</v>
      </c>
      <c r="C668">
        <v>2</v>
      </c>
      <c r="D668" s="18">
        <v>27790.25</v>
      </c>
      <c r="E668" s="18">
        <f>_xlfn.XLOOKUP(Order_Items_Raw!B249,Products_Raw!A:A,Products_Raw!D:D)</f>
        <v>1195.19</v>
      </c>
      <c r="F668" s="18">
        <f t="shared" si="10"/>
        <v>25399.87</v>
      </c>
      <c r="G668" s="18" t="str">
        <f>PROPER(TRIM(CLEAN(_xlfn.XLOOKUP(Order_Items_Raw!A249,Orders_Raw!A:A,Orders_Raw!E:E))))</f>
        <v>Marketplace</v>
      </c>
      <c r="H668" s="18" t="str">
        <f>_xlfn.XLOOKUP(B668,Products_Raw!A:A,Products_Raw!C:C)</f>
        <v>Electronics</v>
      </c>
      <c r="I668" t="str">
        <f>_xlfn.XLOOKUP(_xlfn.XLOOKUP(A668,Orders_Raw!A:A,Orders_Raw!B:B),Customers_Raw!A:A,Customers_Raw!E:E)</f>
        <v>Corporate</v>
      </c>
      <c r="J668" s="19">
        <f>_xlfn.XLOOKUP(Order_Items_Raw!A249,Orders_Raw!A:A,Orders_Raw!C:C)</f>
        <v>45764</v>
      </c>
      <c r="K668" t="s">
        <v>3407</v>
      </c>
      <c r="L668" s="19" t="str">
        <f>_xlfn.XLOOKUP(A668,Orders_Raw!A:A,Orders_Raw!D:D)</f>
        <v>Delivered</v>
      </c>
      <c r="M668" s="19" t="str">
        <f>_xlfn.XLOOKUP(_xlfn.XLOOKUP(A668,Orders_Raw!A:A,Orders_Raw!B:B),Customers_Raw!A:A,Customers_Raw!E:E)</f>
        <v>Corporate</v>
      </c>
      <c r="N668">
        <f>IF(COUNTIF($A$2:A668,A668)=1,1,0)</f>
        <v>1</v>
      </c>
    </row>
    <row r="669" spans="1:14">
      <c r="A669" t="s">
        <v>1525</v>
      </c>
      <c r="B669" t="s">
        <v>3412</v>
      </c>
      <c r="C669">
        <v>4</v>
      </c>
      <c r="D669" s="18">
        <v>51320.35</v>
      </c>
      <c r="E669" s="18">
        <f>_xlfn.XLOOKUP(Order_Items_Raw!B250,Products_Raw!A:A,Products_Raw!D:D)</f>
        <v>7341.5</v>
      </c>
      <c r="F669" s="18">
        <f t="shared" si="10"/>
        <v>21954.35</v>
      </c>
      <c r="G669" s="18" t="str">
        <f>PROPER(TRIM(CLEAN(_xlfn.XLOOKUP(Order_Items_Raw!A250,Orders_Raw!A:A,Orders_Raw!E:E))))</f>
        <v>Website</v>
      </c>
      <c r="H669" s="18" t="str">
        <f>_xlfn.XLOOKUP(B669,Products_Raw!A:A,Products_Raw!C:C)</f>
        <v>Electronics</v>
      </c>
      <c r="I669" t="str">
        <f>_xlfn.XLOOKUP(_xlfn.XLOOKUP(A669,Orders_Raw!A:A,Orders_Raw!B:B),Customers_Raw!A:A,Customers_Raw!E:E)</f>
        <v>Consumer</v>
      </c>
      <c r="J669" s="19">
        <f>_xlfn.XLOOKUP(Order_Items_Raw!A250,Orders_Raw!A:A,Orders_Raw!C:C)</f>
        <v>45777</v>
      </c>
      <c r="K669" t="s">
        <v>3407</v>
      </c>
      <c r="L669" s="19" t="str">
        <f>_xlfn.XLOOKUP(A669,Orders_Raw!A:A,Orders_Raw!D:D)</f>
        <v>Delivered</v>
      </c>
      <c r="M669" s="19" t="str">
        <f>_xlfn.XLOOKUP(_xlfn.XLOOKUP(A669,Orders_Raw!A:A,Orders_Raw!B:B),Customers_Raw!A:A,Customers_Raw!E:E)</f>
        <v>Consumer</v>
      </c>
      <c r="N669">
        <f>IF(COUNTIF($A$2:A669,A669)=1,1,0)</f>
        <v>1</v>
      </c>
    </row>
    <row r="670" spans="1:14">
      <c r="A670" t="s">
        <v>1599</v>
      </c>
      <c r="B670" t="s">
        <v>3412</v>
      </c>
      <c r="C670">
        <v>1</v>
      </c>
      <c r="D670" s="18">
        <v>15369.56</v>
      </c>
      <c r="E670" s="18">
        <f>_xlfn.XLOOKUP(Order_Items_Raw!B251,Products_Raw!A:A,Products_Raw!D:D)</f>
        <v>7341.5</v>
      </c>
      <c r="F670" s="18">
        <f t="shared" si="10"/>
        <v>8028.06</v>
      </c>
      <c r="G670" s="18" t="str">
        <f>PROPER(TRIM(CLEAN(_xlfn.XLOOKUP(Order_Items_Raw!A251,Orders_Raw!A:A,Orders_Raw!E:E))))</f>
        <v>Mobile App</v>
      </c>
      <c r="H670" s="18" t="str">
        <f>_xlfn.XLOOKUP(B670,Products_Raw!A:A,Products_Raw!C:C)</f>
        <v>Electronics</v>
      </c>
      <c r="I670" t="str">
        <f>_xlfn.XLOOKUP(_xlfn.XLOOKUP(A670,Orders_Raw!A:A,Orders_Raw!B:B),Customers_Raw!A:A,Customers_Raw!E:E)</f>
        <v>Small Business</v>
      </c>
      <c r="J670" s="19">
        <f>_xlfn.XLOOKUP(Order_Items_Raw!A251,Orders_Raw!A:A,Orders_Raw!C:C)</f>
        <v>45749</v>
      </c>
      <c r="K670" t="s">
        <v>3407</v>
      </c>
      <c r="L670" s="19" t="str">
        <f>_xlfn.XLOOKUP(A670,Orders_Raw!A:A,Orders_Raw!D:D)</f>
        <v>Shipped</v>
      </c>
      <c r="M670" s="19" t="str">
        <f>_xlfn.XLOOKUP(_xlfn.XLOOKUP(A670,Orders_Raw!A:A,Orders_Raw!B:B),Customers_Raw!A:A,Customers_Raw!E:E)</f>
        <v>Small Business</v>
      </c>
      <c r="N670">
        <f>IF(COUNTIF($A$2:A670,A670)=1,1,0)</f>
        <v>1</v>
      </c>
    </row>
    <row r="671" spans="1:14">
      <c r="A671" t="s">
        <v>2864</v>
      </c>
      <c r="B671" t="s">
        <v>3412</v>
      </c>
      <c r="C671">
        <v>1</v>
      </c>
      <c r="D671" s="18">
        <v>15308.5</v>
      </c>
      <c r="E671" s="18">
        <f>_xlfn.XLOOKUP(Order_Items_Raw!B269,Products_Raw!A:A,Products_Raw!D:D)</f>
        <v>11653.29</v>
      </c>
      <c r="F671" s="18">
        <f t="shared" si="10"/>
        <v>3655.21</v>
      </c>
      <c r="G671" s="18" t="str">
        <f>PROPER(TRIM(CLEAN(_xlfn.XLOOKUP(Order_Items_Raw!A269,Orders_Raw!A:A,Orders_Raw!E:E))))</f>
        <v>Mobile App</v>
      </c>
      <c r="H671" s="18" t="str">
        <f>_xlfn.XLOOKUP(B671,Products_Raw!A:A,Products_Raw!C:C)</f>
        <v>Electronics</v>
      </c>
      <c r="I671" t="str">
        <f>_xlfn.XLOOKUP(_xlfn.XLOOKUP(A671,Orders_Raw!A:A,Orders_Raw!B:B),Customers_Raw!A:A,Customers_Raw!E:E)</f>
        <v>Small Business</v>
      </c>
      <c r="J671" s="19">
        <f>_xlfn.XLOOKUP(Order_Items_Raw!A269,Orders_Raw!A:A,Orders_Raw!C:C)</f>
        <v>45774</v>
      </c>
      <c r="K671" t="s">
        <v>3407</v>
      </c>
      <c r="L671" s="19" t="str">
        <f>_xlfn.XLOOKUP(A671,Orders_Raw!A:A,Orders_Raw!D:D)</f>
        <v>Delivered</v>
      </c>
      <c r="M671" s="19" t="str">
        <f>_xlfn.XLOOKUP(_xlfn.XLOOKUP(A671,Orders_Raw!A:A,Orders_Raw!B:B),Customers_Raw!A:A,Customers_Raw!E:E)</f>
        <v>Small Business</v>
      </c>
      <c r="N671">
        <f>IF(COUNTIF($A$2:A671,A671)=1,1,0)</f>
        <v>1</v>
      </c>
    </row>
    <row r="672" spans="1:14">
      <c r="A672" t="s">
        <v>1012</v>
      </c>
      <c r="B672" t="s">
        <v>3413</v>
      </c>
      <c r="C672">
        <v>2</v>
      </c>
      <c r="D672" s="18">
        <v>23250.8</v>
      </c>
      <c r="E672" s="18">
        <f>_xlfn.XLOOKUP(Order_Items_Raw!B282,Products_Raw!A:A,Products_Raw!D:D)</f>
        <v>6457.25</v>
      </c>
      <c r="F672" s="18">
        <f t="shared" si="10"/>
        <v>10336.3</v>
      </c>
      <c r="G672" s="18" t="str">
        <f>PROPER(TRIM(CLEAN(_xlfn.XLOOKUP(Order_Items_Raw!A282,Orders_Raw!A:A,Orders_Raw!E:E))))</f>
        <v>Website</v>
      </c>
      <c r="H672" s="18" t="str">
        <f>_xlfn.XLOOKUP(B672,Products_Raw!A:A,Products_Raw!C:C)</f>
        <v>Sports</v>
      </c>
      <c r="I672" t="str">
        <f>_xlfn.XLOOKUP(_xlfn.XLOOKUP(A672,Orders_Raw!A:A,Orders_Raw!B:B),Customers_Raw!A:A,Customers_Raw!E:E)</f>
        <v>Consumer</v>
      </c>
      <c r="J672" s="19">
        <f>_xlfn.XLOOKUP(Order_Items_Raw!A282,Orders_Raw!A:A,Orders_Raw!C:C)</f>
        <v>45769</v>
      </c>
      <c r="K672" t="s">
        <v>3407</v>
      </c>
      <c r="L672" s="19" t="str">
        <f>_xlfn.XLOOKUP(A672,Orders_Raw!A:A,Orders_Raw!D:D)</f>
        <v>Cancelled</v>
      </c>
      <c r="M672" s="19" t="str">
        <f>_xlfn.XLOOKUP(_xlfn.XLOOKUP(A672,Orders_Raw!A:A,Orders_Raw!B:B),Customers_Raw!A:A,Customers_Raw!E:E)</f>
        <v>Consumer</v>
      </c>
      <c r="N672">
        <f>IF(COUNTIF($A$2:A672,A672)=1,1,0)</f>
        <v>1</v>
      </c>
    </row>
    <row r="673" spans="1:14">
      <c r="A673" t="s">
        <v>1053</v>
      </c>
      <c r="B673" t="s">
        <v>3413</v>
      </c>
      <c r="C673">
        <v>1</v>
      </c>
      <c r="D673" s="18">
        <v>10499.96</v>
      </c>
      <c r="E673" s="18">
        <f>_xlfn.XLOOKUP(Order_Items_Raw!B283,Products_Raw!A:A,Products_Raw!D:D)</f>
        <v>6457.25</v>
      </c>
      <c r="F673" s="18">
        <f t="shared" si="10"/>
        <v>4042.71</v>
      </c>
      <c r="G673" s="18" t="str">
        <f>PROPER(TRIM(CLEAN(_xlfn.XLOOKUP(Order_Items_Raw!A283,Orders_Raw!A:A,Orders_Raw!E:E))))</f>
        <v>Mobile App</v>
      </c>
      <c r="H673" s="18" t="str">
        <f>_xlfn.XLOOKUP(B673,Products_Raw!A:A,Products_Raw!C:C)</f>
        <v>Sports</v>
      </c>
      <c r="I673" t="str">
        <f>_xlfn.XLOOKUP(_xlfn.XLOOKUP(A673,Orders_Raw!A:A,Orders_Raw!B:B),Customers_Raw!A:A,Customers_Raw!E:E)</f>
        <v>Consumer</v>
      </c>
      <c r="J673" s="19">
        <f>_xlfn.XLOOKUP(Order_Items_Raw!A283,Orders_Raw!A:A,Orders_Raw!C:C)</f>
        <v>45756</v>
      </c>
      <c r="K673" t="s">
        <v>3407</v>
      </c>
      <c r="L673" s="19" t="str">
        <f>_xlfn.XLOOKUP(A673,Orders_Raw!A:A,Orders_Raw!D:D)</f>
        <v>Delivered</v>
      </c>
      <c r="M673" s="19" t="str">
        <f>_xlfn.XLOOKUP(_xlfn.XLOOKUP(A673,Orders_Raw!A:A,Orders_Raw!B:B),Customers_Raw!A:A,Customers_Raw!E:E)</f>
        <v>Consumer</v>
      </c>
      <c r="N673">
        <f>IF(COUNTIF($A$2:A673,A673)=1,1,0)</f>
        <v>1</v>
      </c>
    </row>
    <row r="674" spans="1:14">
      <c r="A674" t="s">
        <v>1354</v>
      </c>
      <c r="B674" t="s">
        <v>3413</v>
      </c>
      <c r="C674">
        <v>4</v>
      </c>
      <c r="D674" s="18">
        <v>37444.57</v>
      </c>
      <c r="E674" s="18">
        <f>_xlfn.XLOOKUP(Order_Items_Raw!B284,Products_Raw!A:A,Products_Raw!D:D)</f>
        <v>6457.25</v>
      </c>
      <c r="F674" s="18">
        <f t="shared" si="10"/>
        <v>11615.57</v>
      </c>
      <c r="G674" s="18" t="str">
        <f>PROPER(TRIM(CLEAN(_xlfn.XLOOKUP(Order_Items_Raw!A284,Orders_Raw!A:A,Orders_Raw!E:E))))</f>
        <v>Website</v>
      </c>
      <c r="H674" s="18" t="str">
        <f>_xlfn.XLOOKUP(B674,Products_Raw!A:A,Products_Raw!C:C)</f>
        <v>Sports</v>
      </c>
      <c r="I674" t="str">
        <f>_xlfn.XLOOKUP(_xlfn.XLOOKUP(A674,Orders_Raw!A:A,Orders_Raw!B:B),Customers_Raw!A:A,Customers_Raw!E:E)</f>
        <v>Consumer</v>
      </c>
      <c r="J674" s="19">
        <f>_xlfn.XLOOKUP(Order_Items_Raw!A284,Orders_Raw!A:A,Orders_Raw!C:C)</f>
        <v>45760</v>
      </c>
      <c r="K674" t="s">
        <v>3407</v>
      </c>
      <c r="L674" s="19" t="str">
        <f>_xlfn.XLOOKUP(A674,Orders_Raw!A:A,Orders_Raw!D:D)</f>
        <v>Delivered</v>
      </c>
      <c r="M674" s="19" t="str">
        <f>_xlfn.XLOOKUP(_xlfn.XLOOKUP(A674,Orders_Raw!A:A,Orders_Raw!B:B),Customers_Raw!A:A,Customers_Raw!E:E)</f>
        <v>Consumer</v>
      </c>
      <c r="N674">
        <f>IF(COUNTIF($A$2:A674,A674)=1,1,0)</f>
        <v>1</v>
      </c>
    </row>
    <row r="675" spans="1:14">
      <c r="A675" t="s">
        <v>1571</v>
      </c>
      <c r="B675" t="s">
        <v>3413</v>
      </c>
      <c r="C675">
        <v>4</v>
      </c>
      <c r="D675" s="18">
        <v>36765.94</v>
      </c>
      <c r="E675" s="18">
        <f>_xlfn.XLOOKUP(Order_Items_Raw!B290,Products_Raw!A:A,Products_Raw!D:D)</f>
        <v>3075.85</v>
      </c>
      <c r="F675" s="18">
        <f t="shared" si="10"/>
        <v>24462.54</v>
      </c>
      <c r="G675" s="18" t="str">
        <f>PROPER(TRIM(CLEAN(_xlfn.XLOOKUP(Order_Items_Raw!A290,Orders_Raw!A:A,Orders_Raw!E:E))))</f>
        <v>Mobile App</v>
      </c>
      <c r="H675" s="18" t="str">
        <f>_xlfn.XLOOKUP(B675,Products_Raw!A:A,Products_Raw!C:C)</f>
        <v>Sports</v>
      </c>
      <c r="I675" t="str">
        <f>_xlfn.XLOOKUP(_xlfn.XLOOKUP(A675,Orders_Raw!A:A,Orders_Raw!B:B),Customers_Raw!A:A,Customers_Raw!E:E)</f>
        <v>Corporate</v>
      </c>
      <c r="J675" s="19">
        <f>_xlfn.XLOOKUP(Order_Items_Raw!A290,Orders_Raw!A:A,Orders_Raw!C:C)</f>
        <v>45760</v>
      </c>
      <c r="K675" t="s">
        <v>3407</v>
      </c>
      <c r="L675" s="19" t="str">
        <f>_xlfn.XLOOKUP(A675,Orders_Raw!A:A,Orders_Raw!D:D)</f>
        <v>Processing</v>
      </c>
      <c r="M675" s="19" t="str">
        <f>_xlfn.XLOOKUP(_xlfn.XLOOKUP(A675,Orders_Raw!A:A,Orders_Raw!B:B),Customers_Raw!A:A,Customers_Raw!E:E)</f>
        <v>Corporate</v>
      </c>
      <c r="N675">
        <f>IF(COUNTIF($A$2:A675,A675)=1,1,0)</f>
        <v>1</v>
      </c>
    </row>
    <row r="676" spans="1:14">
      <c r="A676" t="s">
        <v>1887</v>
      </c>
      <c r="B676" t="s">
        <v>3413</v>
      </c>
      <c r="C676">
        <v>1</v>
      </c>
      <c r="D676" s="18">
        <v>9288.17</v>
      </c>
      <c r="E676" s="18">
        <f>_xlfn.XLOOKUP(Order_Items_Raw!B299,Products_Raw!A:A,Products_Raw!D:D)</f>
        <v>4370.8</v>
      </c>
      <c r="F676" s="18">
        <f t="shared" si="10"/>
        <v>4917.37</v>
      </c>
      <c r="G676" s="18" t="str">
        <f>PROPER(TRIM(CLEAN(_xlfn.XLOOKUP(Order_Items_Raw!A299,Orders_Raw!A:A,Orders_Raw!E:E))))</f>
        <v>Website</v>
      </c>
      <c r="H676" s="18" t="str">
        <f>_xlfn.XLOOKUP(B676,Products_Raw!A:A,Products_Raw!C:C)</f>
        <v>Sports</v>
      </c>
      <c r="I676" t="str">
        <f>_xlfn.XLOOKUP(_xlfn.XLOOKUP(A676,Orders_Raw!A:A,Orders_Raw!B:B),Customers_Raw!A:A,Customers_Raw!E:E)</f>
        <v>Corporate</v>
      </c>
      <c r="J676" s="19">
        <f>_xlfn.XLOOKUP(Order_Items_Raw!A299,Orders_Raw!A:A,Orders_Raw!C:C)</f>
        <v>45767</v>
      </c>
      <c r="K676" t="s">
        <v>3407</v>
      </c>
      <c r="L676" s="19" t="str">
        <f>_xlfn.XLOOKUP(A676,Orders_Raw!A:A,Orders_Raw!D:D)</f>
        <v>Cancelled</v>
      </c>
      <c r="M676" s="19" t="str">
        <f>_xlfn.XLOOKUP(_xlfn.XLOOKUP(A676,Orders_Raw!A:A,Orders_Raw!B:B),Customers_Raw!A:A,Customers_Raw!E:E)</f>
        <v>Corporate</v>
      </c>
      <c r="N676">
        <f>IF(COUNTIF($A$2:A676,A676)=1,1,0)</f>
        <v>1</v>
      </c>
    </row>
    <row r="677" spans="1:14">
      <c r="A677" t="s">
        <v>2389</v>
      </c>
      <c r="B677" t="s">
        <v>3413</v>
      </c>
      <c r="C677">
        <v>3</v>
      </c>
      <c r="D677" s="18">
        <v>30796.26</v>
      </c>
      <c r="E677" s="18">
        <f>_xlfn.XLOOKUP(Order_Items_Raw!B312,Products_Raw!A:A,Products_Raw!D:D)</f>
        <v>2249.48</v>
      </c>
      <c r="F677" s="18">
        <f t="shared" si="10"/>
        <v>24047.82</v>
      </c>
      <c r="G677" s="18" t="str">
        <f>PROPER(TRIM(CLEAN(_xlfn.XLOOKUP(Order_Items_Raw!A312,Orders_Raw!A:A,Orders_Raw!E:E))))</f>
        <v>Website</v>
      </c>
      <c r="H677" s="18" t="str">
        <f>_xlfn.XLOOKUP(B677,Products_Raw!A:A,Products_Raw!C:C)</f>
        <v>Sports</v>
      </c>
      <c r="I677" t="str">
        <f>_xlfn.XLOOKUP(_xlfn.XLOOKUP(A677,Orders_Raw!A:A,Orders_Raw!B:B),Customers_Raw!A:A,Customers_Raw!E:E)</f>
        <v>Consumer</v>
      </c>
      <c r="J677" s="19">
        <f>_xlfn.XLOOKUP(Order_Items_Raw!A312,Orders_Raw!A:A,Orders_Raw!C:C)</f>
        <v>45769</v>
      </c>
      <c r="K677" t="s">
        <v>3407</v>
      </c>
      <c r="L677" s="19" t="str">
        <f>_xlfn.XLOOKUP(A677,Orders_Raw!A:A,Orders_Raw!D:D)</f>
        <v>Processing</v>
      </c>
      <c r="M677" s="19" t="str">
        <f>_xlfn.XLOOKUP(_xlfn.XLOOKUP(A677,Orders_Raw!A:A,Orders_Raw!B:B),Customers_Raw!A:A,Customers_Raw!E:E)</f>
        <v>Consumer</v>
      </c>
      <c r="N677">
        <f>IF(COUNTIF($A$2:A677,A677)=1,1,0)</f>
        <v>1</v>
      </c>
    </row>
    <row r="678" spans="1:14">
      <c r="A678" t="s">
        <v>2538</v>
      </c>
      <c r="B678" t="s">
        <v>3413</v>
      </c>
      <c r="C678">
        <v>3</v>
      </c>
      <c r="D678" s="18">
        <v>29838.31</v>
      </c>
      <c r="E678" s="18">
        <f>_xlfn.XLOOKUP(Order_Items_Raw!B314,Products_Raw!A:A,Products_Raw!D:D)</f>
        <v>2249.48</v>
      </c>
      <c r="F678" s="18">
        <f t="shared" si="10"/>
        <v>23089.87</v>
      </c>
      <c r="G678" s="18" t="str">
        <f>PROPER(TRIM(CLEAN(_xlfn.XLOOKUP(Order_Items_Raw!A314,Orders_Raw!A:A,Orders_Raw!E:E))))</f>
        <v>Marketplace</v>
      </c>
      <c r="H678" s="18" t="str">
        <f>_xlfn.XLOOKUP(B678,Products_Raw!A:A,Products_Raw!C:C)</f>
        <v>Sports</v>
      </c>
      <c r="I678" t="str">
        <f>_xlfn.XLOOKUP(_xlfn.XLOOKUP(A678,Orders_Raw!A:A,Orders_Raw!B:B),Customers_Raw!A:A,Customers_Raw!E:E)</f>
        <v>Consumer</v>
      </c>
      <c r="J678" s="19">
        <f>_xlfn.XLOOKUP(Order_Items_Raw!A314,Orders_Raw!A:A,Orders_Raw!C:C)</f>
        <v>45765</v>
      </c>
      <c r="K678" t="s">
        <v>3407</v>
      </c>
      <c r="L678" s="19" t="str">
        <f>_xlfn.XLOOKUP(A678,Orders_Raw!A:A,Orders_Raw!D:D)</f>
        <v>Delivered</v>
      </c>
      <c r="M678" s="19" t="str">
        <f>_xlfn.XLOOKUP(_xlfn.XLOOKUP(A678,Orders_Raw!A:A,Orders_Raw!B:B),Customers_Raw!A:A,Customers_Raw!E:E)</f>
        <v>Consumer</v>
      </c>
      <c r="N678">
        <f>IF(COUNTIF($A$2:A678,A678)=1,1,0)</f>
        <v>1</v>
      </c>
    </row>
    <row r="679" spans="1:14">
      <c r="A679" t="s">
        <v>2589</v>
      </c>
      <c r="B679" t="s">
        <v>3413</v>
      </c>
      <c r="C679">
        <v>2</v>
      </c>
      <c r="D679" s="18">
        <v>16453.16</v>
      </c>
      <c r="E679" s="18">
        <f>_xlfn.XLOOKUP(Order_Items_Raw!B317,Products_Raw!A:A,Products_Raw!D:D)</f>
        <v>6163.24</v>
      </c>
      <c r="F679" s="18">
        <f t="shared" si="10"/>
        <v>4126.68</v>
      </c>
      <c r="G679" s="18" t="str">
        <f>PROPER(TRIM(CLEAN(_xlfn.XLOOKUP(Order_Items_Raw!A317,Orders_Raw!A:A,Orders_Raw!E:E))))</f>
        <v>Website</v>
      </c>
      <c r="H679" s="18" t="str">
        <f>_xlfn.XLOOKUP(B679,Products_Raw!A:A,Products_Raw!C:C)</f>
        <v>Sports</v>
      </c>
      <c r="I679" t="str">
        <f>_xlfn.XLOOKUP(_xlfn.XLOOKUP(A679,Orders_Raw!A:A,Orders_Raw!B:B),Customers_Raw!A:A,Customers_Raw!E:E)</f>
        <v>Consumer</v>
      </c>
      <c r="J679" s="19">
        <f>_xlfn.XLOOKUP(Order_Items_Raw!A317,Orders_Raw!A:A,Orders_Raw!C:C)</f>
        <v>45750</v>
      </c>
      <c r="K679" t="s">
        <v>3407</v>
      </c>
      <c r="L679" s="19" t="str">
        <f>_xlfn.XLOOKUP(A679,Orders_Raw!A:A,Orders_Raw!D:D)</f>
        <v>Delivered</v>
      </c>
      <c r="M679" s="19" t="str">
        <f>_xlfn.XLOOKUP(_xlfn.XLOOKUP(A679,Orders_Raw!A:A,Orders_Raw!B:B),Customers_Raw!A:A,Customers_Raw!E:E)</f>
        <v>Consumer</v>
      </c>
      <c r="N679">
        <f>IF(COUNTIF($A$2:A679,A679)=1,1,0)</f>
        <v>1</v>
      </c>
    </row>
    <row r="680" spans="1:14">
      <c r="A680" t="s">
        <v>2741</v>
      </c>
      <c r="B680" t="s">
        <v>3413</v>
      </c>
      <c r="C680">
        <v>4</v>
      </c>
      <c r="D680" s="18">
        <v>38015.39</v>
      </c>
      <c r="E680" s="18">
        <f>_xlfn.XLOOKUP(Order_Items_Raw!B320,Products_Raw!A:A,Products_Raw!D:D)</f>
        <v>6163.24</v>
      </c>
      <c r="F680" s="18">
        <f t="shared" si="10"/>
        <v>13362.43</v>
      </c>
      <c r="G680" s="18" t="str">
        <f>PROPER(TRIM(CLEAN(_xlfn.XLOOKUP(Order_Items_Raw!A320,Orders_Raw!A:A,Orders_Raw!E:E))))</f>
        <v>Website</v>
      </c>
      <c r="H680" s="18" t="str">
        <f>_xlfn.XLOOKUP(B680,Products_Raw!A:A,Products_Raw!C:C)</f>
        <v>Sports</v>
      </c>
      <c r="I680" t="str">
        <f>_xlfn.XLOOKUP(_xlfn.XLOOKUP(A680,Orders_Raw!A:A,Orders_Raw!B:B),Customers_Raw!A:A,Customers_Raw!E:E)</f>
        <v>Corporate</v>
      </c>
      <c r="J680" s="19">
        <f>_xlfn.XLOOKUP(Order_Items_Raw!A320,Orders_Raw!A:A,Orders_Raw!C:C)</f>
        <v>45766</v>
      </c>
      <c r="K680" t="s">
        <v>3407</v>
      </c>
      <c r="L680" s="19" t="str">
        <f>_xlfn.XLOOKUP(A680,Orders_Raw!A:A,Orders_Raw!D:D)</f>
        <v>Delivered</v>
      </c>
      <c r="M680" s="19" t="str">
        <f>_xlfn.XLOOKUP(_xlfn.XLOOKUP(A680,Orders_Raw!A:A,Orders_Raw!B:B),Customers_Raw!A:A,Customers_Raw!E:E)</f>
        <v>Corporate</v>
      </c>
      <c r="N680">
        <f>IF(COUNTIF($A$2:A680,A680)=1,1,0)</f>
        <v>1</v>
      </c>
    </row>
    <row r="681" spans="1:14">
      <c r="A681" t="s">
        <v>1116</v>
      </c>
      <c r="B681" t="s">
        <v>3496</v>
      </c>
      <c r="C681">
        <v>1</v>
      </c>
      <c r="D681" s="18">
        <v>3338.32</v>
      </c>
      <c r="E681" s="18">
        <f>_xlfn.XLOOKUP(Order_Items_Raw!B334,Products_Raw!A:A,Products_Raw!D:D)</f>
        <v>4740.6</v>
      </c>
      <c r="F681" s="18">
        <f t="shared" si="10"/>
        <v>-1402.28</v>
      </c>
      <c r="G681" s="18" t="str">
        <f>PROPER(TRIM(CLEAN(_xlfn.XLOOKUP(Order_Items_Raw!A334,Orders_Raw!A:A,Orders_Raw!E:E))))</f>
        <v>Mobile App</v>
      </c>
      <c r="H681" s="18" t="str">
        <f>_xlfn.XLOOKUP(B681,Products_Raw!A:A,Products_Raw!C:C)</f>
        <v>Home &amp; Kitchen</v>
      </c>
      <c r="I681" t="str">
        <f>_xlfn.XLOOKUP(_xlfn.XLOOKUP(A681,Orders_Raw!A:A,Orders_Raw!B:B),Customers_Raw!A:A,Customers_Raw!E:E)</f>
        <v>Small Business</v>
      </c>
      <c r="J681" s="19">
        <f>_xlfn.XLOOKUP(Order_Items_Raw!A334,Orders_Raw!A:A,Orders_Raw!C:C)</f>
        <v>45873</v>
      </c>
      <c r="K681" t="s">
        <v>3415</v>
      </c>
      <c r="L681" s="19" t="str">
        <f>_xlfn.XLOOKUP(A681,Orders_Raw!A:A,Orders_Raw!D:D)</f>
        <v>Delivered</v>
      </c>
      <c r="M681" s="19" t="str">
        <f>_xlfn.XLOOKUP(_xlfn.XLOOKUP(A681,Orders_Raw!A:A,Orders_Raw!B:B),Customers_Raw!A:A,Customers_Raw!E:E)</f>
        <v>Small Business</v>
      </c>
      <c r="N681">
        <f>IF(COUNTIF($A$2:A681,A681)=1,1,0)</f>
        <v>1</v>
      </c>
    </row>
    <row r="682" spans="1:14">
      <c r="A682" t="s">
        <v>2249</v>
      </c>
      <c r="B682" t="s">
        <v>3496</v>
      </c>
      <c r="C682">
        <v>1</v>
      </c>
      <c r="D682" s="18">
        <v>4156.28</v>
      </c>
      <c r="E682" s="18">
        <f>_xlfn.XLOOKUP(Order_Items_Raw!B355,Products_Raw!A:A,Products_Raw!D:D)</f>
        <v>7144.88</v>
      </c>
      <c r="F682" s="18">
        <f t="shared" si="10"/>
        <v>-2988.6</v>
      </c>
      <c r="G682" s="18" t="str">
        <f>PROPER(TRIM(CLEAN(_xlfn.XLOOKUP(Order_Items_Raw!A355,Orders_Raw!A:A,Orders_Raw!E:E))))</f>
        <v>Mobile App</v>
      </c>
      <c r="H682" s="18" t="str">
        <f>_xlfn.XLOOKUP(B682,Products_Raw!A:A,Products_Raw!C:C)</f>
        <v>Home &amp; Kitchen</v>
      </c>
      <c r="I682" t="str">
        <f>_xlfn.XLOOKUP(_xlfn.XLOOKUP(A682,Orders_Raw!A:A,Orders_Raw!B:B),Customers_Raw!A:A,Customers_Raw!E:E)</f>
        <v>Consumer</v>
      </c>
      <c r="J682" s="19">
        <f>_xlfn.XLOOKUP(Order_Items_Raw!A355,Orders_Raw!A:A,Orders_Raw!C:C)</f>
        <v>45894</v>
      </c>
      <c r="K682" t="s">
        <v>3415</v>
      </c>
      <c r="L682" s="19" t="str">
        <f>_xlfn.XLOOKUP(A682,Orders_Raw!A:A,Orders_Raw!D:D)</f>
        <v>Shipped</v>
      </c>
      <c r="M682" s="19" t="str">
        <f>_xlfn.XLOOKUP(_xlfn.XLOOKUP(A682,Orders_Raw!A:A,Orders_Raw!B:B),Customers_Raw!A:A,Customers_Raw!E:E)</f>
        <v>Consumer</v>
      </c>
      <c r="N682">
        <f>IF(COUNTIF($A$2:A682,A682)=1,1,0)</f>
        <v>1</v>
      </c>
    </row>
    <row r="683" spans="1:14">
      <c r="A683" t="s">
        <v>3164</v>
      </c>
      <c r="B683" t="s">
        <v>3496</v>
      </c>
      <c r="C683">
        <v>1</v>
      </c>
      <c r="D683" s="18">
        <v>4174.45</v>
      </c>
      <c r="E683" s="18">
        <f>_xlfn.XLOOKUP(Order_Items_Raw!B375,Products_Raw!A:A,Products_Raw!D:D)</f>
        <v>9148.31</v>
      </c>
      <c r="F683" s="18">
        <f t="shared" si="10"/>
        <v>-4973.86</v>
      </c>
      <c r="G683" s="18" t="str">
        <f>PROPER(TRIM(CLEAN(_xlfn.XLOOKUP(Order_Items_Raw!A375,Orders_Raw!A:A,Orders_Raw!E:E))))</f>
        <v>Marketplace</v>
      </c>
      <c r="H683" s="18" t="str">
        <f>_xlfn.XLOOKUP(B683,Products_Raw!A:A,Products_Raw!C:C)</f>
        <v>Home &amp; Kitchen</v>
      </c>
      <c r="I683" t="str">
        <f>_xlfn.XLOOKUP(_xlfn.XLOOKUP(A683,Orders_Raw!A:A,Orders_Raw!B:B),Customers_Raw!A:A,Customers_Raw!E:E)</f>
        <v>Consumer</v>
      </c>
      <c r="J683" s="19">
        <f>_xlfn.XLOOKUP(Order_Items_Raw!A375,Orders_Raw!A:A,Orders_Raw!C:C)</f>
        <v>45888</v>
      </c>
      <c r="K683" t="s">
        <v>3415</v>
      </c>
      <c r="L683" s="19" t="str">
        <f>_xlfn.XLOOKUP(A683,Orders_Raw!A:A,Orders_Raw!D:D)</f>
        <v>Delivered</v>
      </c>
      <c r="M683" s="19" t="str">
        <f>_xlfn.XLOOKUP(_xlfn.XLOOKUP(A683,Orders_Raw!A:A,Orders_Raw!B:B),Customers_Raw!A:A,Customers_Raw!E:E)</f>
        <v>Consumer</v>
      </c>
      <c r="N683">
        <f>IF(COUNTIF($A$2:A683,A683)=1,1,0)</f>
        <v>1</v>
      </c>
    </row>
    <row r="684" spans="1:14">
      <c r="A684" t="s">
        <v>2214</v>
      </c>
      <c r="B684" t="s">
        <v>3414</v>
      </c>
      <c r="C684">
        <v>3</v>
      </c>
      <c r="D684" s="18">
        <v>16364.85</v>
      </c>
      <c r="E684" s="18">
        <f>_xlfn.XLOOKUP(Order_Items_Raw!B402,Products_Raw!A:A,Products_Raw!D:D)</f>
        <v>474.93</v>
      </c>
      <c r="F684" s="18">
        <f t="shared" si="10"/>
        <v>14940.06</v>
      </c>
      <c r="G684" s="18" t="str">
        <f>PROPER(TRIM(CLEAN(_xlfn.XLOOKUP(Order_Items_Raw!A402,Orders_Raw!A:A,Orders_Raw!E:E))))</f>
        <v>Website</v>
      </c>
      <c r="H684" s="18" t="str">
        <f>_xlfn.XLOOKUP(B684,Products_Raw!A:A,Products_Raw!C:C)</f>
        <v>Beauty</v>
      </c>
      <c r="I684" t="str">
        <f>_xlfn.XLOOKUP(_xlfn.XLOOKUP(A684,Orders_Raw!A:A,Orders_Raw!B:B),Customers_Raw!A:A,Customers_Raw!E:E)</f>
        <v>Consumer</v>
      </c>
      <c r="J684" s="19">
        <f>_xlfn.XLOOKUP(Order_Items_Raw!A402,Orders_Raw!A:A,Orders_Raw!C:C)</f>
        <v>45886</v>
      </c>
      <c r="K684" t="s">
        <v>3415</v>
      </c>
      <c r="L684" s="19" t="str">
        <f>_xlfn.XLOOKUP(A684,Orders_Raw!A:A,Orders_Raw!D:D)</f>
        <v>Shipped</v>
      </c>
      <c r="M684" s="19" t="str">
        <f>_xlfn.XLOOKUP(_xlfn.XLOOKUP(A684,Orders_Raw!A:A,Orders_Raw!B:B),Customers_Raw!A:A,Customers_Raw!E:E)</f>
        <v>Consumer</v>
      </c>
      <c r="N684">
        <f>IF(COUNTIF($A$2:A684,A684)=1,1,0)</f>
        <v>1</v>
      </c>
    </row>
    <row r="685" spans="1:14">
      <c r="A685" t="s">
        <v>2567</v>
      </c>
      <c r="B685" t="s">
        <v>3414</v>
      </c>
      <c r="C685">
        <v>3</v>
      </c>
      <c r="D685" s="18">
        <v>21404.17</v>
      </c>
      <c r="E685" s="18">
        <f>_xlfn.XLOOKUP(Order_Items_Raw!B410,Products_Raw!A:A,Products_Raw!D:D)</f>
        <v>6380.88</v>
      </c>
      <c r="F685" s="18">
        <f t="shared" si="10"/>
        <v>2261.53</v>
      </c>
      <c r="G685" s="18" t="str">
        <f>PROPER(TRIM(CLEAN(_xlfn.XLOOKUP(Order_Items_Raw!A410,Orders_Raw!A:A,Orders_Raw!E:E))))</f>
        <v>Mobile App</v>
      </c>
      <c r="H685" s="18" t="str">
        <f>_xlfn.XLOOKUP(B685,Products_Raw!A:A,Products_Raw!C:C)</f>
        <v>Beauty</v>
      </c>
      <c r="I685" t="str">
        <f>_xlfn.XLOOKUP(_xlfn.XLOOKUP(A685,Orders_Raw!A:A,Orders_Raw!B:B),Customers_Raw!A:A,Customers_Raw!E:E)</f>
        <v>Consumer</v>
      </c>
      <c r="J685" s="19">
        <f>_xlfn.XLOOKUP(Order_Items_Raw!A410,Orders_Raw!A:A,Orders_Raw!C:C)</f>
        <v>45893</v>
      </c>
      <c r="K685" t="s">
        <v>3415</v>
      </c>
      <c r="L685" s="19" t="str">
        <f>_xlfn.XLOOKUP(A685,Orders_Raw!A:A,Orders_Raw!D:D)</f>
        <v>Delivered</v>
      </c>
      <c r="M685" s="19" t="str">
        <f>_xlfn.XLOOKUP(_xlfn.XLOOKUP(A685,Orders_Raw!A:A,Orders_Raw!B:B),Customers_Raw!A:A,Customers_Raw!E:E)</f>
        <v>Consumer</v>
      </c>
      <c r="N685">
        <f>IF(COUNTIF($A$2:A685,A685)=1,1,0)</f>
        <v>1</v>
      </c>
    </row>
    <row r="686" spans="1:14">
      <c r="A686" t="s">
        <v>3168</v>
      </c>
      <c r="B686" t="s">
        <v>3416</v>
      </c>
      <c r="C686">
        <v>2</v>
      </c>
      <c r="D686" s="18">
        <v>17479.21</v>
      </c>
      <c r="E686" s="18">
        <f>_xlfn.XLOOKUP(Order_Items_Raw!B468,Products_Raw!A:A,Products_Raw!D:D)</f>
        <v>1349.93</v>
      </c>
      <c r="F686" s="18">
        <f t="shared" si="10"/>
        <v>14779.35</v>
      </c>
      <c r="G686" s="18" t="str">
        <f>PROPER(TRIM(CLEAN(_xlfn.XLOOKUP(Order_Items_Raw!A468,Orders_Raw!A:A,Orders_Raw!E:E))))</f>
        <v>Website</v>
      </c>
      <c r="H686" s="18" t="str">
        <f>_xlfn.XLOOKUP(B686,Products_Raw!A:A,Products_Raw!C:C)</f>
        <v>Home &amp; Kitchen</v>
      </c>
      <c r="I686" t="str">
        <f>_xlfn.XLOOKUP(_xlfn.XLOOKUP(A686,Orders_Raw!A:A,Orders_Raw!B:B),Customers_Raw!A:A,Customers_Raw!E:E)</f>
        <v>Consumer</v>
      </c>
      <c r="J686" s="19">
        <f>_xlfn.XLOOKUP(Order_Items_Raw!A468,Orders_Raw!A:A,Orders_Raw!C:C)</f>
        <v>45896</v>
      </c>
      <c r="K686" t="s">
        <v>3415</v>
      </c>
      <c r="L686" s="19" t="str">
        <f>_xlfn.XLOOKUP(A686,Orders_Raw!A:A,Orders_Raw!D:D)</f>
        <v>Cancelled</v>
      </c>
      <c r="M686" s="19" t="str">
        <f>_xlfn.XLOOKUP(_xlfn.XLOOKUP(A686,Orders_Raw!A:A,Orders_Raw!B:B),Customers_Raw!A:A,Customers_Raw!E:E)</f>
        <v>Consumer</v>
      </c>
      <c r="N686">
        <f>IF(COUNTIF($A$2:A686,A686)=1,1,0)</f>
        <v>1</v>
      </c>
    </row>
    <row r="687" spans="1:14">
      <c r="A687" t="s">
        <v>3235</v>
      </c>
      <c r="B687" t="s">
        <v>3416</v>
      </c>
      <c r="C687">
        <v>3</v>
      </c>
      <c r="D687" s="18">
        <v>20165.88</v>
      </c>
      <c r="E687" s="18">
        <f>_xlfn.XLOOKUP(Order_Items_Raw!B471,Products_Raw!A:A,Products_Raw!D:D)</f>
        <v>10188.6</v>
      </c>
      <c r="F687" s="18">
        <f t="shared" si="10"/>
        <v>-10399.92</v>
      </c>
      <c r="G687" s="18" t="str">
        <f>PROPER(TRIM(CLEAN(_xlfn.XLOOKUP(Order_Items_Raw!A471,Orders_Raw!A:A,Orders_Raw!E:E))))</f>
        <v>Website</v>
      </c>
      <c r="H687" s="18" t="str">
        <f>_xlfn.XLOOKUP(B687,Products_Raw!A:A,Products_Raw!C:C)</f>
        <v>Home &amp; Kitchen</v>
      </c>
      <c r="I687" t="str">
        <f>_xlfn.XLOOKUP(_xlfn.XLOOKUP(A687,Orders_Raw!A:A,Orders_Raw!B:B),Customers_Raw!A:A,Customers_Raw!E:E)</f>
        <v>Corporate</v>
      </c>
      <c r="J687" s="19">
        <f>_xlfn.XLOOKUP(Order_Items_Raw!A471,Orders_Raw!A:A,Orders_Raw!C:C)</f>
        <v>45886</v>
      </c>
      <c r="K687" t="s">
        <v>3415</v>
      </c>
      <c r="L687" s="19" t="str">
        <f>_xlfn.XLOOKUP(A687,Orders_Raw!A:A,Orders_Raw!D:D)</f>
        <v>Processing</v>
      </c>
      <c r="M687" s="19" t="str">
        <f>_xlfn.XLOOKUP(_xlfn.XLOOKUP(A687,Orders_Raw!A:A,Orders_Raw!B:B),Customers_Raw!A:A,Customers_Raw!E:E)</f>
        <v>Corporate</v>
      </c>
      <c r="N687">
        <f>IF(COUNTIF($A$2:A687,A687)=1,1,0)</f>
        <v>1</v>
      </c>
    </row>
    <row r="688" spans="1:14">
      <c r="A688" t="s">
        <v>2078</v>
      </c>
      <c r="B688" t="s">
        <v>3417</v>
      </c>
      <c r="C688">
        <v>3</v>
      </c>
      <c r="D688" s="18">
        <v>31902.98</v>
      </c>
      <c r="E688" s="18">
        <f>_xlfn.XLOOKUP(Order_Items_Raw!B495,Products_Raw!A:A,Products_Raw!D:D)</f>
        <v>1397.32</v>
      </c>
      <c r="F688" s="18">
        <f t="shared" si="10"/>
        <v>27711.02</v>
      </c>
      <c r="G688" s="18" t="str">
        <f>PROPER(TRIM(CLEAN(_xlfn.XLOOKUP(Order_Items_Raw!A495,Orders_Raw!A:A,Orders_Raw!E:E))))</f>
        <v>Website</v>
      </c>
      <c r="H688" s="18" t="str">
        <f>_xlfn.XLOOKUP(B688,Products_Raw!A:A,Products_Raw!C:C)</f>
        <v>Sports</v>
      </c>
      <c r="I688" t="str">
        <f>_xlfn.XLOOKUP(_xlfn.XLOOKUP(A688,Orders_Raw!A:A,Orders_Raw!B:B),Customers_Raw!A:A,Customers_Raw!E:E)</f>
        <v>Small Business</v>
      </c>
      <c r="J688" s="19">
        <f>_xlfn.XLOOKUP(Order_Items_Raw!A495,Orders_Raw!A:A,Orders_Raw!C:C)</f>
        <v>45894</v>
      </c>
      <c r="K688" t="s">
        <v>3415</v>
      </c>
      <c r="L688" s="19" t="str">
        <f>_xlfn.XLOOKUP(A688,Orders_Raw!A:A,Orders_Raw!D:D)</f>
        <v>Delivered</v>
      </c>
      <c r="M688" s="19" t="str">
        <f>_xlfn.XLOOKUP(_xlfn.XLOOKUP(A688,Orders_Raw!A:A,Orders_Raw!B:B),Customers_Raw!A:A,Customers_Raw!E:E)</f>
        <v>Small Business</v>
      </c>
      <c r="N688">
        <f>IF(COUNTIF($A$2:A688,A688)=1,1,0)</f>
        <v>1</v>
      </c>
    </row>
    <row r="689" spans="1:14">
      <c r="A689" t="s">
        <v>2103</v>
      </c>
      <c r="B689" t="s">
        <v>3417</v>
      </c>
      <c r="C689">
        <v>4</v>
      </c>
      <c r="D689" s="18">
        <v>42350.76</v>
      </c>
      <c r="E689" s="18">
        <f>_xlfn.XLOOKUP(Order_Items_Raw!B498,Products_Raw!A:A,Products_Raw!D:D)</f>
        <v>2133.21</v>
      </c>
      <c r="F689" s="18">
        <f t="shared" si="10"/>
        <v>33817.92</v>
      </c>
      <c r="G689" s="18" t="str">
        <f>PROPER(TRIM(CLEAN(_xlfn.XLOOKUP(Order_Items_Raw!A498,Orders_Raw!A:A,Orders_Raw!E:E))))</f>
        <v>Mobile App</v>
      </c>
      <c r="H689" s="18" t="str">
        <f>_xlfn.XLOOKUP(B689,Products_Raw!A:A,Products_Raw!C:C)</f>
        <v>Sports</v>
      </c>
      <c r="I689" t="str">
        <f>_xlfn.XLOOKUP(_xlfn.XLOOKUP(A689,Orders_Raw!A:A,Orders_Raw!B:B),Customers_Raw!A:A,Customers_Raw!E:E)</f>
        <v>Consumer</v>
      </c>
      <c r="J689" s="19">
        <f>_xlfn.XLOOKUP(Order_Items_Raw!A498,Orders_Raw!A:A,Orders_Raw!C:C)</f>
        <v>45877</v>
      </c>
      <c r="K689" t="s">
        <v>3415</v>
      </c>
      <c r="L689" s="19" t="str">
        <f>_xlfn.XLOOKUP(A689,Orders_Raw!A:A,Orders_Raw!D:D)</f>
        <v>Delivered</v>
      </c>
      <c r="M689" s="19" t="str">
        <f>_xlfn.XLOOKUP(_xlfn.XLOOKUP(A689,Orders_Raw!A:A,Orders_Raw!B:B),Customers_Raw!A:A,Customers_Raw!E:E)</f>
        <v>Consumer</v>
      </c>
      <c r="N689">
        <f>IF(COUNTIF($A$2:A689,A689)=1,1,0)</f>
        <v>1</v>
      </c>
    </row>
    <row r="690" spans="1:14">
      <c r="A690" t="s">
        <v>2383</v>
      </c>
      <c r="B690" t="s">
        <v>3417</v>
      </c>
      <c r="C690">
        <v>1</v>
      </c>
      <c r="D690" s="18">
        <v>8306.16</v>
      </c>
      <c r="E690" s="18">
        <f>_xlfn.XLOOKUP(Order_Items_Raw!B506,Products_Raw!A:A,Products_Raw!D:D)</f>
        <v>2857.57</v>
      </c>
      <c r="F690" s="18">
        <f t="shared" si="10"/>
        <v>5448.59</v>
      </c>
      <c r="G690" s="18" t="str">
        <f>PROPER(TRIM(CLEAN(_xlfn.XLOOKUP(Order_Items_Raw!A506,Orders_Raw!A:A,Orders_Raw!E:E))))</f>
        <v>Mobile App</v>
      </c>
      <c r="H690" s="18" t="str">
        <f>_xlfn.XLOOKUP(B690,Products_Raw!A:A,Products_Raw!C:C)</f>
        <v>Sports</v>
      </c>
      <c r="I690" t="str">
        <f>_xlfn.XLOOKUP(_xlfn.XLOOKUP(A690,Orders_Raw!A:A,Orders_Raw!B:B),Customers_Raw!A:A,Customers_Raw!E:E)</f>
        <v>Corporate</v>
      </c>
      <c r="J690" s="19">
        <f>_xlfn.XLOOKUP(Order_Items_Raw!A506,Orders_Raw!A:A,Orders_Raw!C:C)</f>
        <v>45890</v>
      </c>
      <c r="K690" t="s">
        <v>3415</v>
      </c>
      <c r="L690" s="19" t="str">
        <f>_xlfn.XLOOKUP(A690,Orders_Raw!A:A,Orders_Raw!D:D)</f>
        <v>Delivered</v>
      </c>
      <c r="M690" s="19" t="str">
        <f>_xlfn.XLOOKUP(_xlfn.XLOOKUP(A690,Orders_Raw!A:A,Orders_Raw!B:B),Customers_Raw!A:A,Customers_Raw!E:E)</f>
        <v>Corporate</v>
      </c>
      <c r="N690">
        <f>IF(COUNTIF($A$2:A690,A690)=1,1,0)</f>
        <v>1</v>
      </c>
    </row>
    <row r="691" spans="1:14">
      <c r="A691" t="s">
        <v>2485</v>
      </c>
      <c r="B691" t="s">
        <v>3417</v>
      </c>
      <c r="C691">
        <v>4</v>
      </c>
      <c r="D691" s="18">
        <v>36760.86</v>
      </c>
      <c r="E691" s="18">
        <f>_xlfn.XLOOKUP(Order_Items_Raw!B508,Products_Raw!A:A,Products_Raw!D:D)</f>
        <v>2857.57</v>
      </c>
      <c r="F691" s="18">
        <f t="shared" si="10"/>
        <v>25330.58</v>
      </c>
      <c r="G691" s="18" t="str">
        <f>PROPER(TRIM(CLEAN(_xlfn.XLOOKUP(Order_Items_Raw!A508,Orders_Raw!A:A,Orders_Raw!E:E))))</f>
        <v>Mobile App</v>
      </c>
      <c r="H691" s="18" t="str">
        <f>_xlfn.XLOOKUP(B691,Products_Raw!A:A,Products_Raw!C:C)</f>
        <v>Sports</v>
      </c>
      <c r="I691" t="str">
        <f>_xlfn.XLOOKUP(_xlfn.XLOOKUP(A691,Orders_Raw!A:A,Orders_Raw!B:B),Customers_Raw!A:A,Customers_Raw!E:E)</f>
        <v>Consumer</v>
      </c>
      <c r="J691" s="19">
        <f>_xlfn.XLOOKUP(Order_Items_Raw!A508,Orders_Raw!A:A,Orders_Raw!C:C)</f>
        <v>45883</v>
      </c>
      <c r="K691" t="s">
        <v>3415</v>
      </c>
      <c r="L691" s="19" t="str">
        <f>_xlfn.XLOOKUP(A691,Orders_Raw!A:A,Orders_Raw!D:D)</f>
        <v>Cancelled</v>
      </c>
      <c r="M691" s="19" t="str">
        <f>_xlfn.XLOOKUP(_xlfn.XLOOKUP(A691,Orders_Raw!A:A,Orders_Raw!B:B),Customers_Raw!A:A,Customers_Raw!E:E)</f>
        <v>Consumer</v>
      </c>
      <c r="N691">
        <f>IF(COUNTIF($A$2:A691,A691)=1,1,0)</f>
        <v>1</v>
      </c>
    </row>
    <row r="692" spans="1:14">
      <c r="A692" t="s">
        <v>3009</v>
      </c>
      <c r="B692" t="s">
        <v>3417</v>
      </c>
      <c r="C692">
        <v>2</v>
      </c>
      <c r="D692" s="18">
        <v>20456.82</v>
      </c>
      <c r="E692" s="18">
        <f>_xlfn.XLOOKUP(Order_Items_Raw!B518,Products_Raw!A:A,Products_Raw!D:D)</f>
        <v>6453.17</v>
      </c>
      <c r="F692" s="18">
        <f t="shared" si="10"/>
        <v>7550.48</v>
      </c>
      <c r="G692" s="18" t="str">
        <f>PROPER(TRIM(CLEAN(_xlfn.XLOOKUP(Order_Items_Raw!A518,Orders_Raw!A:A,Orders_Raw!E:E))))</f>
        <v>Marketplace</v>
      </c>
      <c r="H692" s="18" t="str">
        <f>_xlfn.XLOOKUP(B692,Products_Raw!A:A,Products_Raw!C:C)</f>
        <v>Sports</v>
      </c>
      <c r="I692" t="str">
        <f>_xlfn.XLOOKUP(_xlfn.XLOOKUP(A692,Orders_Raw!A:A,Orders_Raw!B:B),Customers_Raw!A:A,Customers_Raw!E:E)</f>
        <v>Corporate</v>
      </c>
      <c r="J692" s="19">
        <f>_xlfn.XLOOKUP(Order_Items_Raw!A518,Orders_Raw!A:A,Orders_Raw!C:C)</f>
        <v>45883</v>
      </c>
      <c r="K692" t="s">
        <v>3415</v>
      </c>
      <c r="L692" s="19" t="str">
        <f>_xlfn.XLOOKUP(A692,Orders_Raw!A:A,Orders_Raw!D:D)</f>
        <v>Delivered</v>
      </c>
      <c r="M692" s="19" t="str">
        <f>_xlfn.XLOOKUP(_xlfn.XLOOKUP(A692,Orders_Raw!A:A,Orders_Raw!B:B),Customers_Raw!A:A,Customers_Raw!E:E)</f>
        <v>Corporate</v>
      </c>
      <c r="N692">
        <f>IF(COUNTIF($A$2:A692,A692)=1,1,0)</f>
        <v>1</v>
      </c>
    </row>
    <row r="693" spans="1:14">
      <c r="A693" t="s">
        <v>1012</v>
      </c>
      <c r="B693" t="s">
        <v>3418</v>
      </c>
      <c r="C693">
        <v>1</v>
      </c>
      <c r="D693" s="18">
        <v>13513.96</v>
      </c>
      <c r="E693" s="18">
        <f>_xlfn.XLOOKUP(Order_Items_Raw!B527,Products_Raw!A:A,Products_Raw!D:D)</f>
        <v>2625.04</v>
      </c>
      <c r="F693" s="18">
        <f t="shared" si="10"/>
        <v>10888.92</v>
      </c>
      <c r="G693" s="18" t="str">
        <f>PROPER(TRIM(CLEAN(_xlfn.XLOOKUP(Order_Items_Raw!A527,Orders_Raw!A:A,Orders_Raw!E:E))))</f>
        <v>Website</v>
      </c>
      <c r="H693" s="18" t="str">
        <f>_xlfn.XLOOKUP(B693,Products_Raw!A:A,Products_Raw!C:C)</f>
        <v>Electronics</v>
      </c>
      <c r="I693" t="str">
        <f>_xlfn.XLOOKUP(_xlfn.XLOOKUP(A693,Orders_Raw!A:A,Orders_Raw!B:B),Customers_Raw!A:A,Customers_Raw!E:E)</f>
        <v>Consumer</v>
      </c>
      <c r="J693" s="19">
        <f>_xlfn.XLOOKUP(Order_Items_Raw!A527,Orders_Raw!A:A,Orders_Raw!C:C)</f>
        <v>45900</v>
      </c>
      <c r="K693" t="s">
        <v>3415</v>
      </c>
      <c r="L693" s="19" t="str">
        <f>_xlfn.XLOOKUP(A693,Orders_Raw!A:A,Orders_Raw!D:D)</f>
        <v>Cancelled</v>
      </c>
      <c r="M693" s="19" t="str">
        <f>_xlfn.XLOOKUP(_xlfn.XLOOKUP(A693,Orders_Raw!A:A,Orders_Raw!B:B),Customers_Raw!A:A,Customers_Raw!E:E)</f>
        <v>Consumer</v>
      </c>
      <c r="N693">
        <f>IF(COUNTIF($A$2:A693,A693)=1,1,0)</f>
        <v>0</v>
      </c>
    </row>
    <row r="694" spans="1:14">
      <c r="A694" t="s">
        <v>1571</v>
      </c>
      <c r="B694" t="s">
        <v>3418</v>
      </c>
      <c r="C694">
        <v>3</v>
      </c>
      <c r="D694" s="18">
        <v>37674.13</v>
      </c>
      <c r="E694" s="18">
        <f>_xlfn.XLOOKUP(Order_Items_Raw!B534,Products_Raw!A:A,Products_Raw!D:D)</f>
        <v>5057.68</v>
      </c>
      <c r="F694" s="18">
        <f t="shared" si="10"/>
        <v>22501.09</v>
      </c>
      <c r="G694" s="18" t="str">
        <f>PROPER(TRIM(CLEAN(_xlfn.XLOOKUP(Order_Items_Raw!A534,Orders_Raw!A:A,Orders_Raw!E:E))))</f>
        <v>Website</v>
      </c>
      <c r="H694" s="18" t="str">
        <f>_xlfn.XLOOKUP(B694,Products_Raw!A:A,Products_Raw!C:C)</f>
        <v>Electronics</v>
      </c>
      <c r="I694" t="str">
        <f>_xlfn.XLOOKUP(_xlfn.XLOOKUP(A694,Orders_Raw!A:A,Orders_Raw!B:B),Customers_Raw!A:A,Customers_Raw!E:E)</f>
        <v>Corporate</v>
      </c>
      <c r="J694" s="19">
        <f>_xlfn.XLOOKUP(Order_Items_Raw!A534,Orders_Raw!A:A,Orders_Raw!C:C)</f>
        <v>45873</v>
      </c>
      <c r="K694" t="s">
        <v>3415</v>
      </c>
      <c r="L694" s="19" t="str">
        <f>_xlfn.XLOOKUP(A694,Orders_Raw!A:A,Orders_Raw!D:D)</f>
        <v>Processing</v>
      </c>
      <c r="M694" s="19" t="str">
        <f>_xlfn.XLOOKUP(_xlfn.XLOOKUP(A694,Orders_Raw!A:A,Orders_Raw!B:B),Customers_Raw!A:A,Customers_Raw!E:E)</f>
        <v>Corporate</v>
      </c>
      <c r="N694">
        <f>IF(COUNTIF($A$2:A694,A694)=1,1,0)</f>
        <v>0</v>
      </c>
    </row>
    <row r="695" spans="1:14">
      <c r="A695" t="s">
        <v>2518</v>
      </c>
      <c r="B695" t="s">
        <v>3418</v>
      </c>
      <c r="C695">
        <v>4</v>
      </c>
      <c r="D695" s="18">
        <v>54704.98</v>
      </c>
      <c r="E695" s="18">
        <f>_xlfn.XLOOKUP(Order_Items_Raw!B555,Products_Raw!A:A,Products_Raw!D:D)</f>
        <v>10050.44</v>
      </c>
      <c r="F695" s="18">
        <f t="shared" si="10"/>
        <v>14503.22</v>
      </c>
      <c r="G695" s="18" t="str">
        <f>PROPER(TRIM(CLEAN(_xlfn.XLOOKUP(Order_Items_Raw!A555,Orders_Raw!A:A,Orders_Raw!E:E))))</f>
        <v>Website</v>
      </c>
      <c r="H695" s="18" t="str">
        <f>_xlfn.XLOOKUP(B695,Products_Raw!A:A,Products_Raw!C:C)</f>
        <v>Electronics</v>
      </c>
      <c r="I695" t="str">
        <f>_xlfn.XLOOKUP(_xlfn.XLOOKUP(A695,Orders_Raw!A:A,Orders_Raw!B:B),Customers_Raw!A:A,Customers_Raw!E:E)</f>
        <v>Consumer</v>
      </c>
      <c r="J695" s="19">
        <f>_xlfn.XLOOKUP(Order_Items_Raw!A555,Orders_Raw!A:A,Orders_Raw!C:C)</f>
        <v>45872</v>
      </c>
      <c r="K695" t="s">
        <v>3415</v>
      </c>
      <c r="L695" s="19" t="str">
        <f>_xlfn.XLOOKUP(A695,Orders_Raw!A:A,Orders_Raw!D:D)</f>
        <v>Delivered</v>
      </c>
      <c r="M695" s="19" t="str">
        <f>_xlfn.XLOOKUP(_xlfn.XLOOKUP(A695,Orders_Raw!A:A,Orders_Raw!B:B),Customers_Raw!A:A,Customers_Raw!E:E)</f>
        <v>Consumer</v>
      </c>
      <c r="N695">
        <f>IF(COUNTIF($A$2:A695,A695)=1,1,0)</f>
        <v>1</v>
      </c>
    </row>
    <row r="696" spans="1:14">
      <c r="A696" t="s">
        <v>2550</v>
      </c>
      <c r="B696" t="s">
        <v>3418</v>
      </c>
      <c r="C696">
        <v>2</v>
      </c>
      <c r="D696" s="18">
        <v>21252.81</v>
      </c>
      <c r="E696" s="18">
        <f>_xlfn.XLOOKUP(Order_Items_Raw!B557,Products_Raw!A:A,Products_Raw!D:D)</f>
        <v>4539.2</v>
      </c>
      <c r="F696" s="18">
        <f t="shared" si="10"/>
        <v>12174.41</v>
      </c>
      <c r="G696" s="18" t="str">
        <f>PROPER(TRIM(CLEAN(_xlfn.XLOOKUP(Order_Items_Raw!A557,Orders_Raw!A:A,Orders_Raw!E:E))))</f>
        <v>Website</v>
      </c>
      <c r="H696" s="18" t="str">
        <f>_xlfn.XLOOKUP(B696,Products_Raw!A:A,Products_Raw!C:C)</f>
        <v>Electronics</v>
      </c>
      <c r="I696" t="str">
        <f>_xlfn.XLOOKUP(_xlfn.XLOOKUP(A696,Orders_Raw!A:A,Orders_Raw!B:B),Customers_Raw!A:A,Customers_Raw!E:E)</f>
        <v>Corporate</v>
      </c>
      <c r="J696" s="19">
        <f>_xlfn.XLOOKUP(Order_Items_Raw!A557,Orders_Raw!A:A,Orders_Raw!C:C)</f>
        <v>45881</v>
      </c>
      <c r="K696" t="s">
        <v>3415</v>
      </c>
      <c r="L696" s="19" t="str">
        <f>_xlfn.XLOOKUP(A696,Orders_Raw!A:A,Orders_Raw!D:D)</f>
        <v>Delivered</v>
      </c>
      <c r="M696" s="19" t="str">
        <f>_xlfn.XLOOKUP(_xlfn.XLOOKUP(A696,Orders_Raw!A:A,Orders_Raw!B:B),Customers_Raw!A:A,Customers_Raw!E:E)</f>
        <v>Corporate</v>
      </c>
      <c r="N696">
        <f>IF(COUNTIF($A$2:A696,A696)=1,1,0)</f>
        <v>1</v>
      </c>
    </row>
    <row r="697" spans="1:14">
      <c r="A697" t="s">
        <v>2822</v>
      </c>
      <c r="B697" t="s">
        <v>3418</v>
      </c>
      <c r="C697">
        <v>4</v>
      </c>
      <c r="D697" s="18">
        <v>55973.76</v>
      </c>
      <c r="E697" s="18">
        <f>_xlfn.XLOOKUP(Order_Items_Raw!B561,Products_Raw!A:A,Products_Raw!D:D)</f>
        <v>4591.42</v>
      </c>
      <c r="F697" s="18">
        <f t="shared" si="10"/>
        <v>37608.08</v>
      </c>
      <c r="G697" s="18" t="str">
        <f>PROPER(TRIM(CLEAN(_xlfn.XLOOKUP(Order_Items_Raw!A561,Orders_Raw!A:A,Orders_Raw!E:E))))</f>
        <v>Website</v>
      </c>
      <c r="H697" s="18" t="str">
        <f>_xlfn.XLOOKUP(B697,Products_Raw!A:A,Products_Raw!C:C)</f>
        <v>Electronics</v>
      </c>
      <c r="I697" t="str">
        <f>_xlfn.XLOOKUP(_xlfn.XLOOKUP(A697,Orders_Raw!A:A,Orders_Raw!B:B),Customers_Raw!A:A,Customers_Raw!E:E)</f>
        <v>Consumer</v>
      </c>
      <c r="J697" s="19">
        <f>_xlfn.XLOOKUP(Order_Items_Raw!A561,Orders_Raw!A:A,Orders_Raw!C:C)</f>
        <v>45873</v>
      </c>
      <c r="K697" t="s">
        <v>3415</v>
      </c>
      <c r="L697" s="19" t="str">
        <f>_xlfn.XLOOKUP(A697,Orders_Raw!A:A,Orders_Raw!D:D)</f>
        <v>Delivered</v>
      </c>
      <c r="M697" s="19" t="str">
        <f>_xlfn.XLOOKUP(_xlfn.XLOOKUP(A697,Orders_Raw!A:A,Orders_Raw!B:B),Customers_Raw!A:A,Customers_Raw!E:E)</f>
        <v>Consumer</v>
      </c>
      <c r="N697">
        <f>IF(COUNTIF($A$2:A697,A697)=1,1,0)</f>
        <v>0</v>
      </c>
    </row>
    <row r="698" spans="1:14">
      <c r="A698" t="s">
        <v>3257</v>
      </c>
      <c r="B698" t="s">
        <v>3418</v>
      </c>
      <c r="C698">
        <v>4</v>
      </c>
      <c r="D698" s="18">
        <v>52156.07</v>
      </c>
      <c r="E698" s="18">
        <f>_xlfn.XLOOKUP(Order_Items_Raw!B569,Products_Raw!A:A,Products_Raw!D:D)</f>
        <v>11939.07</v>
      </c>
      <c r="F698" s="18">
        <f t="shared" si="10"/>
        <v>4399.79</v>
      </c>
      <c r="G698" s="18" t="str">
        <f>PROPER(TRIM(CLEAN(_xlfn.XLOOKUP(Order_Items_Raw!A569,Orders_Raw!A:A,Orders_Raw!E:E))))</f>
        <v>Mobile App</v>
      </c>
      <c r="H698" s="18" t="str">
        <f>_xlfn.XLOOKUP(B698,Products_Raw!A:A,Products_Raw!C:C)</f>
        <v>Electronics</v>
      </c>
      <c r="I698" t="str">
        <f>_xlfn.XLOOKUP(_xlfn.XLOOKUP(A698,Orders_Raw!A:A,Orders_Raw!B:B),Customers_Raw!A:A,Customers_Raw!E:E)</f>
        <v>Consumer</v>
      </c>
      <c r="J698" s="19">
        <f>_xlfn.XLOOKUP(Order_Items_Raw!A569,Orders_Raw!A:A,Orders_Raw!C:C)</f>
        <v>45873</v>
      </c>
      <c r="K698" t="s">
        <v>3415</v>
      </c>
      <c r="L698" s="19" t="str">
        <f>_xlfn.XLOOKUP(A698,Orders_Raw!A:A,Orders_Raw!D:D)</f>
        <v>Delivered</v>
      </c>
      <c r="M698" s="19" t="str">
        <f>_xlfn.XLOOKUP(_xlfn.XLOOKUP(A698,Orders_Raw!A:A,Orders_Raw!B:B),Customers_Raw!A:A,Customers_Raw!E:E)</f>
        <v>Consumer</v>
      </c>
      <c r="N698">
        <f>IF(COUNTIF($A$2:A698,A698)=1,1,0)</f>
        <v>1</v>
      </c>
    </row>
    <row r="699" spans="1:14">
      <c r="A699" t="s">
        <v>2178</v>
      </c>
      <c r="B699" t="s">
        <v>3419</v>
      </c>
      <c r="C699">
        <v>3</v>
      </c>
      <c r="D699" s="18">
        <v>6091.04</v>
      </c>
      <c r="E699" s="18">
        <f>_xlfn.XLOOKUP(Order_Items_Raw!B589,Products_Raw!A:A,Products_Raw!D:D)</f>
        <v>516.61</v>
      </c>
      <c r="F699" s="18">
        <f t="shared" si="10"/>
        <v>4541.21</v>
      </c>
      <c r="G699" s="18" t="str">
        <f>PROPER(TRIM(CLEAN(_xlfn.XLOOKUP(Order_Items_Raw!A589,Orders_Raw!A:A,Orders_Raw!E:E))))</f>
        <v>Marketplace</v>
      </c>
      <c r="H699" s="18" t="str">
        <f>_xlfn.XLOOKUP(B699,Products_Raw!A:A,Products_Raw!C:C)</f>
        <v>Office Supplies</v>
      </c>
      <c r="I699" t="str">
        <f>_xlfn.XLOOKUP(_xlfn.XLOOKUP(A699,Orders_Raw!A:A,Orders_Raw!B:B),Customers_Raw!A:A,Customers_Raw!E:E)</f>
        <v>Consumer</v>
      </c>
      <c r="J699" s="19">
        <f>_xlfn.XLOOKUP(Order_Items_Raw!A589,Orders_Raw!A:A,Orders_Raw!C:C)</f>
        <v>45872</v>
      </c>
      <c r="K699" t="s">
        <v>3415</v>
      </c>
      <c r="L699" s="19" t="str">
        <f>_xlfn.XLOOKUP(A699,Orders_Raw!A:A,Orders_Raw!D:D)</f>
        <v>Delivered</v>
      </c>
      <c r="M699" s="19" t="str">
        <f>_xlfn.XLOOKUP(_xlfn.XLOOKUP(A699,Orders_Raw!A:A,Orders_Raw!B:B),Customers_Raw!A:A,Customers_Raw!E:E)</f>
        <v>Consumer</v>
      </c>
      <c r="N699">
        <f>IF(COUNTIF($A$2:A699,A699)=1,1,0)</f>
        <v>1</v>
      </c>
    </row>
    <row r="700" spans="1:14">
      <c r="A700" t="s">
        <v>3184</v>
      </c>
      <c r="B700" t="s">
        <v>3419</v>
      </c>
      <c r="C700">
        <v>2</v>
      </c>
      <c r="D700" s="18">
        <v>3722.37</v>
      </c>
      <c r="E700" s="18">
        <f>_xlfn.XLOOKUP(Order_Items_Raw!B608,Products_Raw!A:A,Products_Raw!D:D)</f>
        <v>5812.86</v>
      </c>
      <c r="F700" s="18">
        <f t="shared" si="10"/>
        <v>-7903.35</v>
      </c>
      <c r="G700" s="18" t="str">
        <f>PROPER(TRIM(CLEAN(_xlfn.XLOOKUP(Order_Items_Raw!A608,Orders_Raw!A:A,Orders_Raw!E:E))))</f>
        <v>Mobile App</v>
      </c>
      <c r="H700" s="18" t="str">
        <f>_xlfn.XLOOKUP(B700,Products_Raw!A:A,Products_Raw!C:C)</f>
        <v>Office Supplies</v>
      </c>
      <c r="I700" t="str">
        <f>_xlfn.XLOOKUP(_xlfn.XLOOKUP(A700,Orders_Raw!A:A,Orders_Raw!B:B),Customers_Raw!A:A,Customers_Raw!E:E)</f>
        <v>Small Business</v>
      </c>
      <c r="J700" s="19">
        <f>_xlfn.XLOOKUP(Order_Items_Raw!A608,Orders_Raw!A:A,Orders_Raw!C:C)</f>
        <v>45893</v>
      </c>
      <c r="K700" t="s">
        <v>3415</v>
      </c>
      <c r="L700" s="19" t="str">
        <f>_xlfn.XLOOKUP(A700,Orders_Raw!A:A,Orders_Raw!D:D)</f>
        <v>Processing</v>
      </c>
      <c r="M700" s="19" t="str">
        <f>_xlfn.XLOOKUP(_xlfn.XLOOKUP(A700,Orders_Raw!A:A,Orders_Raw!B:B),Customers_Raw!A:A,Customers_Raw!E:E)</f>
        <v>Small Business</v>
      </c>
      <c r="N700">
        <f>IF(COUNTIF($A$2:A700,A700)=1,1,0)</f>
        <v>1</v>
      </c>
    </row>
    <row r="701" spans="1:14">
      <c r="A701" t="s">
        <v>1616</v>
      </c>
      <c r="B701" t="s">
        <v>3420</v>
      </c>
      <c r="C701">
        <v>4</v>
      </c>
      <c r="D701" s="18">
        <v>69836.89</v>
      </c>
      <c r="E701" s="18">
        <f>_xlfn.XLOOKUP(Order_Items_Raw!B623,Products_Raw!A:A,Products_Raw!D:D)</f>
        <v>4370.8</v>
      </c>
      <c r="F701" s="18">
        <f t="shared" si="10"/>
        <v>52353.69</v>
      </c>
      <c r="G701" s="18" t="str">
        <f>PROPER(TRIM(CLEAN(_xlfn.XLOOKUP(Order_Items_Raw!A623,Orders_Raw!A:A,Orders_Raw!E:E))))</f>
        <v>Mobile App</v>
      </c>
      <c r="H701" s="18" t="str">
        <f>_xlfn.XLOOKUP(B701,Products_Raw!A:A,Products_Raw!C:C)</f>
        <v>Fashion</v>
      </c>
      <c r="I701" t="str">
        <f>_xlfn.XLOOKUP(_xlfn.XLOOKUP(A701,Orders_Raw!A:A,Orders_Raw!B:B),Customers_Raw!A:A,Customers_Raw!E:E)</f>
        <v>Consumer</v>
      </c>
      <c r="J701" s="19">
        <f>_xlfn.XLOOKUP(Order_Items_Raw!A623,Orders_Raw!A:A,Orders_Raw!C:C)</f>
        <v>45895</v>
      </c>
      <c r="K701" t="s">
        <v>3415</v>
      </c>
      <c r="L701" s="19" t="str">
        <f>_xlfn.XLOOKUP(A701,Orders_Raw!A:A,Orders_Raw!D:D)</f>
        <v>Delivered</v>
      </c>
      <c r="M701" s="19" t="str">
        <f>_xlfn.XLOOKUP(_xlfn.XLOOKUP(A701,Orders_Raw!A:A,Orders_Raw!B:B),Customers_Raw!A:A,Customers_Raw!E:E)</f>
        <v>Consumer</v>
      </c>
      <c r="N701">
        <f>IF(COUNTIF($A$2:A701,A701)=1,1,0)</f>
        <v>1</v>
      </c>
    </row>
    <row r="702" spans="1:14">
      <c r="A702" t="s">
        <v>3164</v>
      </c>
      <c r="B702" t="s">
        <v>3420</v>
      </c>
      <c r="C702">
        <v>1</v>
      </c>
      <c r="D702" s="18">
        <v>15374.24</v>
      </c>
      <c r="E702" s="18">
        <f>_xlfn.XLOOKUP(Order_Items_Raw!B651,Products_Raw!A:A,Products_Raw!D:D)</f>
        <v>4936.19</v>
      </c>
      <c r="F702" s="18">
        <f t="shared" si="10"/>
        <v>10438.05</v>
      </c>
      <c r="G702" s="18" t="str">
        <f>PROPER(TRIM(CLEAN(_xlfn.XLOOKUP(Order_Items_Raw!A651,Orders_Raw!A:A,Orders_Raw!E:E))))</f>
        <v>Mobile App</v>
      </c>
      <c r="H702" s="18" t="str">
        <f>_xlfn.XLOOKUP(B702,Products_Raw!A:A,Products_Raw!C:C)</f>
        <v>Fashion</v>
      </c>
      <c r="I702" t="str">
        <f>_xlfn.XLOOKUP(_xlfn.XLOOKUP(A702,Orders_Raw!A:A,Orders_Raw!B:B),Customers_Raw!A:A,Customers_Raw!E:E)</f>
        <v>Consumer</v>
      </c>
      <c r="J702" s="19">
        <f>_xlfn.XLOOKUP(Order_Items_Raw!A651,Orders_Raw!A:A,Orders_Raw!C:C)</f>
        <v>46000</v>
      </c>
      <c r="K702" t="s">
        <v>3421</v>
      </c>
      <c r="L702" s="19" t="str">
        <f>_xlfn.XLOOKUP(A702,Orders_Raw!A:A,Orders_Raw!D:D)</f>
        <v>Delivered</v>
      </c>
      <c r="M702" s="19" t="str">
        <f>_xlfn.XLOOKUP(_xlfn.XLOOKUP(A702,Orders_Raw!A:A,Orders_Raw!B:B),Customers_Raw!A:A,Customers_Raw!E:E)</f>
        <v>Consumer</v>
      </c>
      <c r="N702">
        <f>IF(COUNTIF($A$2:A702,A702)=1,1,0)</f>
        <v>0</v>
      </c>
    </row>
    <row r="703" spans="1:14">
      <c r="A703" t="s">
        <v>1814</v>
      </c>
      <c r="B703" t="s">
        <v>3422</v>
      </c>
      <c r="C703">
        <v>3</v>
      </c>
      <c r="D703" s="18">
        <v>1420.64</v>
      </c>
      <c r="E703" s="18">
        <f>_xlfn.XLOOKUP(Order_Items_Raw!B671,Products_Raw!A:A,Products_Raw!D:D)</f>
        <v>10361.65</v>
      </c>
      <c r="F703" s="18">
        <f t="shared" si="10"/>
        <v>-29664.31</v>
      </c>
      <c r="G703" s="18" t="str">
        <f>PROPER(TRIM(CLEAN(_xlfn.XLOOKUP(Order_Items_Raw!A671,Orders_Raw!A:A,Orders_Raw!E:E))))</f>
        <v>Website</v>
      </c>
      <c r="H703" s="18" t="str">
        <f>_xlfn.XLOOKUP(B703,Products_Raw!A:A,Products_Raw!C:C)</f>
        <v>Fashion</v>
      </c>
      <c r="I703" t="str">
        <f>_xlfn.XLOOKUP(_xlfn.XLOOKUP(A703,Orders_Raw!A:A,Orders_Raw!B:B),Customers_Raw!A:A,Customers_Raw!E:E)</f>
        <v>Consumer</v>
      </c>
      <c r="J703" s="19">
        <f>_xlfn.XLOOKUP(Order_Items_Raw!A671,Orders_Raw!A:A,Orders_Raw!C:C)</f>
        <v>46013</v>
      </c>
      <c r="K703" t="s">
        <v>3421</v>
      </c>
      <c r="L703" s="19" t="str">
        <f>_xlfn.XLOOKUP(A703,Orders_Raw!A:A,Orders_Raw!D:D)</f>
        <v>Shipped</v>
      </c>
      <c r="M703" s="19" t="str">
        <f>_xlfn.XLOOKUP(_xlfn.XLOOKUP(A703,Orders_Raw!A:A,Orders_Raw!B:B),Customers_Raw!A:A,Customers_Raw!E:E)</f>
        <v>Consumer</v>
      </c>
      <c r="N703">
        <f>IF(COUNTIF($A$2:A703,A703)=1,1,0)</f>
        <v>1</v>
      </c>
    </row>
    <row r="704" spans="1:14">
      <c r="A704" t="s">
        <v>3012</v>
      </c>
      <c r="B704" t="s">
        <v>3422</v>
      </c>
      <c r="C704">
        <v>4</v>
      </c>
      <c r="D704" s="18">
        <v>1597.32</v>
      </c>
      <c r="E704" s="18">
        <f>_xlfn.XLOOKUP(Order_Items_Raw!B701,Products_Raw!A:A,Products_Raw!D:D)</f>
        <v>10692.38</v>
      </c>
      <c r="F704" s="18">
        <f t="shared" si="10"/>
        <v>-41172.2</v>
      </c>
      <c r="G704" s="18" t="str">
        <f>PROPER(TRIM(CLEAN(_xlfn.XLOOKUP(Order_Items_Raw!A701,Orders_Raw!A:A,Orders_Raw!E:E))))</f>
        <v>Mobile App</v>
      </c>
      <c r="H704" s="18" t="str">
        <f>_xlfn.XLOOKUP(B704,Products_Raw!A:A,Products_Raw!C:C)</f>
        <v>Fashion</v>
      </c>
      <c r="I704" t="str">
        <f>_xlfn.XLOOKUP(_xlfn.XLOOKUP(A704,Orders_Raw!A:A,Orders_Raw!B:B),Customers_Raw!A:A,Customers_Raw!E:E)</f>
        <v>Consumer</v>
      </c>
      <c r="J704" s="19">
        <f>_xlfn.XLOOKUP(Order_Items_Raw!A701,Orders_Raw!A:A,Orders_Raw!C:C)</f>
        <v>46000</v>
      </c>
      <c r="K704" t="s">
        <v>3421</v>
      </c>
      <c r="L704" s="19" t="str">
        <f>_xlfn.XLOOKUP(A704,Orders_Raw!A:A,Orders_Raw!D:D)</f>
        <v>Delivered</v>
      </c>
      <c r="M704" s="19" t="str">
        <f>_xlfn.XLOOKUP(_xlfn.XLOOKUP(A704,Orders_Raw!A:A,Orders_Raw!B:B),Customers_Raw!A:A,Customers_Raw!E:E)</f>
        <v>Consumer</v>
      </c>
      <c r="N704">
        <f>IF(COUNTIF($A$2:A704,A704)=1,1,0)</f>
        <v>1</v>
      </c>
    </row>
    <row r="705" spans="1:14">
      <c r="A705" t="s">
        <v>3093</v>
      </c>
      <c r="B705" t="s">
        <v>3422</v>
      </c>
      <c r="C705">
        <v>1</v>
      </c>
      <c r="D705" s="18">
        <v>390.55</v>
      </c>
      <c r="E705" s="18">
        <f>_xlfn.XLOOKUP(Order_Items_Raw!B703,Products_Raw!A:A,Products_Raw!D:D)</f>
        <v>295.87</v>
      </c>
      <c r="F705" s="18">
        <f t="shared" si="10"/>
        <v>94.68</v>
      </c>
      <c r="G705" s="18" t="str">
        <f>PROPER(TRIM(CLEAN(_xlfn.XLOOKUP(Order_Items_Raw!A703,Orders_Raw!A:A,Orders_Raw!E:E))))</f>
        <v>Mobile App</v>
      </c>
      <c r="H705" s="18" t="str">
        <f>_xlfn.XLOOKUP(B705,Products_Raw!A:A,Products_Raw!C:C)</f>
        <v>Fashion</v>
      </c>
      <c r="I705" t="str">
        <f>_xlfn.XLOOKUP(_xlfn.XLOOKUP(A705,Orders_Raw!A:A,Orders_Raw!B:B),Customers_Raw!A:A,Customers_Raw!E:E)</f>
        <v>Consumer</v>
      </c>
      <c r="J705" s="19">
        <f>_xlfn.XLOOKUP(Order_Items_Raw!A703,Orders_Raw!A:A,Orders_Raw!C:C)</f>
        <v>46001</v>
      </c>
      <c r="K705" t="s">
        <v>3421</v>
      </c>
      <c r="L705" s="19" t="str">
        <f>_xlfn.XLOOKUP(A705,Orders_Raw!A:A,Orders_Raw!D:D)</f>
        <v>Shipped</v>
      </c>
      <c r="M705" s="19" t="str">
        <f>_xlfn.XLOOKUP(_xlfn.XLOOKUP(A705,Orders_Raw!A:A,Orders_Raw!B:B),Customers_Raw!A:A,Customers_Raw!E:E)</f>
        <v>Consumer</v>
      </c>
      <c r="N705">
        <f>IF(COUNTIF($A$2:A705,A705)=1,1,0)</f>
        <v>0</v>
      </c>
    </row>
    <row r="706" spans="1:14">
      <c r="A706" t="s">
        <v>3168</v>
      </c>
      <c r="B706" t="s">
        <v>3422</v>
      </c>
      <c r="C706">
        <v>1</v>
      </c>
      <c r="D706" s="18">
        <v>414.7</v>
      </c>
      <c r="E706" s="18">
        <f>_xlfn.XLOOKUP(Order_Items_Raw!B706,Products_Raw!A:A,Products_Raw!D:D)</f>
        <v>295.87</v>
      </c>
      <c r="F706" s="18">
        <f t="shared" ref="F706:F769" si="11">D706-(C706*E706)</f>
        <v>118.83</v>
      </c>
      <c r="G706" s="18" t="str">
        <f>PROPER(TRIM(CLEAN(_xlfn.XLOOKUP(Order_Items_Raw!A706,Orders_Raw!A:A,Orders_Raw!E:E))))</f>
        <v>Marketplace</v>
      </c>
      <c r="H706" s="18" t="str">
        <f>_xlfn.XLOOKUP(B706,Products_Raw!A:A,Products_Raw!C:C)</f>
        <v>Fashion</v>
      </c>
      <c r="I706" t="str">
        <f>_xlfn.XLOOKUP(_xlfn.XLOOKUP(A706,Orders_Raw!A:A,Orders_Raw!B:B),Customers_Raw!A:A,Customers_Raw!E:E)</f>
        <v>Consumer</v>
      </c>
      <c r="J706" s="19">
        <f>_xlfn.XLOOKUP(Order_Items_Raw!A706,Orders_Raw!A:A,Orders_Raw!C:C)</f>
        <v>46001</v>
      </c>
      <c r="K706" t="s">
        <v>3421</v>
      </c>
      <c r="L706" s="19" t="str">
        <f>_xlfn.XLOOKUP(A706,Orders_Raw!A:A,Orders_Raw!D:D)</f>
        <v>Cancelled</v>
      </c>
      <c r="M706" s="19" t="str">
        <f>_xlfn.XLOOKUP(_xlfn.XLOOKUP(A706,Orders_Raw!A:A,Orders_Raw!B:B),Customers_Raw!A:A,Customers_Raw!E:E)</f>
        <v>Consumer</v>
      </c>
      <c r="N706">
        <f>IF(COUNTIF($A$2:A706,A706)=1,1,0)</f>
        <v>0</v>
      </c>
    </row>
    <row r="707" spans="1:14">
      <c r="A707" t="s">
        <v>3344</v>
      </c>
      <c r="B707" t="s">
        <v>3422</v>
      </c>
      <c r="C707">
        <v>2</v>
      </c>
      <c r="D707" s="18">
        <v>869.84</v>
      </c>
      <c r="E707" s="18">
        <f>_xlfn.XLOOKUP(Order_Items_Raw!B708,Products_Raw!A:A,Products_Raw!D:D)</f>
        <v>4535.12</v>
      </c>
      <c r="F707" s="18">
        <f t="shared" si="11"/>
        <v>-8200.4</v>
      </c>
      <c r="G707" s="18" t="str">
        <f>PROPER(TRIM(CLEAN(_xlfn.XLOOKUP(Order_Items_Raw!A708,Orders_Raw!A:A,Orders_Raw!E:E))))</f>
        <v>Website</v>
      </c>
      <c r="H707" s="18" t="str">
        <f>_xlfn.XLOOKUP(B707,Products_Raw!A:A,Products_Raw!C:C)</f>
        <v>Fashion</v>
      </c>
      <c r="I707" t="str">
        <f>_xlfn.XLOOKUP(_xlfn.XLOOKUP(A707,Orders_Raw!A:A,Orders_Raw!B:B),Customers_Raw!A:A,Customers_Raw!E:E)</f>
        <v>Corporate</v>
      </c>
      <c r="J707" s="19">
        <f>_xlfn.XLOOKUP(Order_Items_Raw!A708,Orders_Raw!A:A,Orders_Raw!C:C)</f>
        <v>46011</v>
      </c>
      <c r="K707" t="s">
        <v>3421</v>
      </c>
      <c r="L707" s="19" t="str">
        <f>_xlfn.XLOOKUP(A707,Orders_Raw!A:A,Orders_Raw!D:D)</f>
        <v>Delivered</v>
      </c>
      <c r="M707" s="19" t="str">
        <f>_xlfn.XLOOKUP(_xlfn.XLOOKUP(A707,Orders_Raw!A:A,Orders_Raw!B:B),Customers_Raw!A:A,Customers_Raw!E:E)</f>
        <v>Corporate</v>
      </c>
      <c r="N707">
        <f>IF(COUNTIF($A$2:A707,A707)=1,1,0)</f>
        <v>1</v>
      </c>
    </row>
    <row r="708" spans="1:14">
      <c r="A708" t="s">
        <v>1011</v>
      </c>
      <c r="B708" t="s">
        <v>3423</v>
      </c>
      <c r="C708">
        <v>2</v>
      </c>
      <c r="D708" s="18">
        <v>12905.1</v>
      </c>
      <c r="E708" s="18">
        <f>_xlfn.XLOOKUP(Order_Items_Raw!B714,Products_Raw!A:A,Products_Raw!D:D)</f>
        <v>474.93</v>
      </c>
      <c r="F708" s="18">
        <f t="shared" si="11"/>
        <v>11955.24</v>
      </c>
      <c r="G708" s="18" t="str">
        <f>PROPER(TRIM(CLEAN(_xlfn.XLOOKUP(Order_Items_Raw!A714,Orders_Raw!A:A,Orders_Raw!E:E))))</f>
        <v>Website</v>
      </c>
      <c r="H708" s="18" t="str">
        <f>_xlfn.XLOOKUP(B708,Products_Raw!A:A,Products_Raw!C:C)</f>
        <v>Sports</v>
      </c>
      <c r="I708" t="str">
        <f>_xlfn.XLOOKUP(_xlfn.XLOOKUP(A708,Orders_Raw!A:A,Orders_Raw!B:B),Customers_Raw!A:A,Customers_Raw!E:E)</f>
        <v>Consumer</v>
      </c>
      <c r="J708" s="19">
        <f>_xlfn.XLOOKUP(Order_Items_Raw!A714,Orders_Raw!A:A,Orders_Raw!C:C)</f>
        <v>46011</v>
      </c>
      <c r="K708" t="s">
        <v>3421</v>
      </c>
      <c r="L708" s="19" t="str">
        <f>_xlfn.XLOOKUP(A708,Orders_Raw!A:A,Orders_Raw!D:D)</f>
        <v>Delivered</v>
      </c>
      <c r="M708" s="19" t="str">
        <f>_xlfn.XLOOKUP(_xlfn.XLOOKUP(A708,Orders_Raw!A:A,Orders_Raw!B:B),Customers_Raw!A:A,Customers_Raw!E:E)</f>
        <v>Consumer</v>
      </c>
      <c r="N708">
        <f>IF(COUNTIF($A$2:A708,A708)=1,1,0)</f>
        <v>1</v>
      </c>
    </row>
    <row r="709" spans="1:14">
      <c r="A709" t="s">
        <v>1116</v>
      </c>
      <c r="B709" t="s">
        <v>3423</v>
      </c>
      <c r="C709">
        <v>1</v>
      </c>
      <c r="D709" s="18">
        <v>5733.8</v>
      </c>
      <c r="E709" s="18">
        <f>_xlfn.XLOOKUP(Order_Items_Raw!B716,Products_Raw!A:A,Products_Raw!D:D)</f>
        <v>474.93</v>
      </c>
      <c r="F709" s="18">
        <f t="shared" si="11"/>
        <v>5258.87</v>
      </c>
      <c r="G709" s="18" t="str">
        <f>PROPER(TRIM(CLEAN(_xlfn.XLOOKUP(Order_Items_Raw!A716,Orders_Raw!A:A,Orders_Raw!E:E))))</f>
        <v>Marketplace</v>
      </c>
      <c r="H709" s="18" t="str">
        <f>_xlfn.XLOOKUP(B709,Products_Raw!A:A,Products_Raw!C:C)</f>
        <v>Sports</v>
      </c>
      <c r="I709" t="str">
        <f>_xlfn.XLOOKUP(_xlfn.XLOOKUP(A709,Orders_Raw!A:A,Orders_Raw!B:B),Customers_Raw!A:A,Customers_Raw!E:E)</f>
        <v>Small Business</v>
      </c>
      <c r="J709" s="19">
        <f>_xlfn.XLOOKUP(Order_Items_Raw!A716,Orders_Raw!A:A,Orders_Raw!C:C)</f>
        <v>46006</v>
      </c>
      <c r="K709" t="s">
        <v>3421</v>
      </c>
      <c r="L709" s="19" t="str">
        <f>_xlfn.XLOOKUP(A709,Orders_Raw!A:A,Orders_Raw!D:D)</f>
        <v>Delivered</v>
      </c>
      <c r="M709" s="19" t="str">
        <f>_xlfn.XLOOKUP(_xlfn.XLOOKUP(A709,Orders_Raw!A:A,Orders_Raw!B:B),Customers_Raw!A:A,Customers_Raw!E:E)</f>
        <v>Small Business</v>
      </c>
      <c r="N709">
        <f>IF(COUNTIF($A$2:A709,A709)=1,1,0)</f>
        <v>0</v>
      </c>
    </row>
    <row r="710" spans="1:14">
      <c r="A710" t="s">
        <v>1341</v>
      </c>
      <c r="B710" t="s">
        <v>3423</v>
      </c>
      <c r="C710">
        <v>2</v>
      </c>
      <c r="D710" s="18">
        <v>11380.8</v>
      </c>
      <c r="E710" s="18">
        <f>_xlfn.XLOOKUP(Order_Items_Raw!B724,Products_Raw!A:A,Products_Raw!D:D)</f>
        <v>6380.88</v>
      </c>
      <c r="F710" s="18">
        <f t="shared" si="11"/>
        <v>-1380.96</v>
      </c>
      <c r="G710" s="18" t="str">
        <f>PROPER(TRIM(CLEAN(_xlfn.XLOOKUP(Order_Items_Raw!A724,Orders_Raw!A:A,Orders_Raw!E:E))))</f>
        <v>Website</v>
      </c>
      <c r="H710" s="18" t="str">
        <f>_xlfn.XLOOKUP(B710,Products_Raw!A:A,Products_Raw!C:C)</f>
        <v>Sports</v>
      </c>
      <c r="I710" t="str">
        <f>_xlfn.XLOOKUP(_xlfn.XLOOKUP(A710,Orders_Raw!A:A,Orders_Raw!B:B),Customers_Raw!A:A,Customers_Raw!E:E)</f>
        <v>Corporate</v>
      </c>
      <c r="J710" s="19">
        <f>_xlfn.XLOOKUP(Order_Items_Raw!A724,Orders_Raw!A:A,Orders_Raw!C:C)</f>
        <v>46020</v>
      </c>
      <c r="K710" t="s">
        <v>3421</v>
      </c>
      <c r="L710" s="19" t="str">
        <f>_xlfn.XLOOKUP(A710,Orders_Raw!A:A,Orders_Raw!D:D)</f>
        <v>Delivered</v>
      </c>
      <c r="M710" s="19" t="str">
        <f>_xlfn.XLOOKUP(_xlfn.XLOOKUP(A710,Orders_Raw!A:A,Orders_Raw!B:B),Customers_Raw!A:A,Customers_Raw!E:E)</f>
        <v>Corporate</v>
      </c>
      <c r="N710">
        <f>IF(COUNTIF($A$2:A710,A710)=1,1,0)</f>
        <v>0</v>
      </c>
    </row>
    <row r="711" spans="1:14">
      <c r="A711" t="s">
        <v>1514</v>
      </c>
      <c r="B711" t="s">
        <v>3423</v>
      </c>
      <c r="C711">
        <v>3</v>
      </c>
      <c r="D711" s="18">
        <v>19287.24</v>
      </c>
      <c r="E711" s="18">
        <f>_xlfn.XLOOKUP(Order_Items_Raw!B730,Products_Raw!A:A,Products_Raw!D:D)</f>
        <v>6213.42</v>
      </c>
      <c r="F711" s="18">
        <f t="shared" si="11"/>
        <v>646.98</v>
      </c>
      <c r="G711" s="18" t="str">
        <f>PROPER(TRIM(CLEAN(_xlfn.XLOOKUP(Order_Items_Raw!A730,Orders_Raw!A:A,Orders_Raw!E:E))))</f>
        <v>Mobile App</v>
      </c>
      <c r="H711" s="18" t="str">
        <f>_xlfn.XLOOKUP(B711,Products_Raw!A:A,Products_Raw!C:C)</f>
        <v>Sports</v>
      </c>
      <c r="I711" t="str">
        <f>_xlfn.XLOOKUP(_xlfn.XLOOKUP(A711,Orders_Raw!A:A,Orders_Raw!B:B),Customers_Raw!A:A,Customers_Raw!E:E)</f>
        <v>Small Business</v>
      </c>
      <c r="J711" s="19">
        <f>_xlfn.XLOOKUP(Order_Items_Raw!A730,Orders_Raw!A:A,Orders_Raw!C:C)</f>
        <v>46011</v>
      </c>
      <c r="K711" t="s">
        <v>3421</v>
      </c>
      <c r="L711" s="19" t="str">
        <f>_xlfn.XLOOKUP(A711,Orders_Raw!A:A,Orders_Raw!D:D)</f>
        <v>Cancelled</v>
      </c>
      <c r="M711" s="19" t="str">
        <f>_xlfn.XLOOKUP(_xlfn.XLOOKUP(A711,Orders_Raw!A:A,Orders_Raw!B:B),Customers_Raw!A:A,Customers_Raw!E:E)</f>
        <v>Small Business</v>
      </c>
      <c r="N711">
        <f>IF(COUNTIF($A$2:A711,A711)=1,1,0)</f>
        <v>1</v>
      </c>
    </row>
    <row r="712" spans="1:14">
      <c r="A712" t="s">
        <v>2366</v>
      </c>
      <c r="B712" t="s">
        <v>3423</v>
      </c>
      <c r="C712">
        <v>4</v>
      </c>
      <c r="D712" s="18">
        <v>27641.45</v>
      </c>
      <c r="E712" s="18">
        <f>_xlfn.XLOOKUP(Order_Items_Raw!B741,Products_Raw!A:A,Products_Raw!D:D)</f>
        <v>680.62</v>
      </c>
      <c r="F712" s="18">
        <f t="shared" si="11"/>
        <v>24918.97</v>
      </c>
      <c r="G712" s="18" t="str">
        <f>PROPER(TRIM(CLEAN(_xlfn.XLOOKUP(Order_Items_Raw!A741,Orders_Raw!A:A,Orders_Raw!E:E))))</f>
        <v>Mobile App</v>
      </c>
      <c r="H712" s="18" t="str">
        <f>_xlfn.XLOOKUP(B712,Products_Raw!A:A,Products_Raw!C:C)</f>
        <v>Sports</v>
      </c>
      <c r="I712" t="str">
        <f>_xlfn.XLOOKUP(_xlfn.XLOOKUP(A712,Orders_Raw!A:A,Orders_Raw!B:B),Customers_Raw!A:A,Customers_Raw!E:E)</f>
        <v>Consumer</v>
      </c>
      <c r="J712" s="19">
        <f>_xlfn.XLOOKUP(Order_Items_Raw!A741,Orders_Raw!A:A,Orders_Raw!C:C)</f>
        <v>46014</v>
      </c>
      <c r="K712" t="s">
        <v>3421</v>
      </c>
      <c r="L712" s="19" t="str">
        <f>_xlfn.XLOOKUP(A712,Orders_Raw!A:A,Orders_Raw!D:D)</f>
        <v>Delivered</v>
      </c>
      <c r="M712" s="19" t="str">
        <f>_xlfn.XLOOKUP(_xlfn.XLOOKUP(A712,Orders_Raw!A:A,Orders_Raw!B:B),Customers_Raw!A:A,Customers_Raw!E:E)</f>
        <v>Consumer</v>
      </c>
      <c r="N712">
        <f>IF(COUNTIF($A$2:A712,A712)=1,1,0)</f>
        <v>1</v>
      </c>
    </row>
    <row r="713" spans="1:14">
      <c r="A713" t="s">
        <v>3077</v>
      </c>
      <c r="B713" t="s">
        <v>3423</v>
      </c>
      <c r="C713">
        <v>3</v>
      </c>
      <c r="D713" s="18">
        <v>19572.79</v>
      </c>
      <c r="E713" s="18">
        <f>_xlfn.XLOOKUP(Order_Items_Raw!B751,Products_Raw!A:A,Products_Raw!D:D)</f>
        <v>11367.74</v>
      </c>
      <c r="F713" s="18">
        <f t="shared" si="11"/>
        <v>-14530.43</v>
      </c>
      <c r="G713" s="18" t="str">
        <f>PROPER(TRIM(CLEAN(_xlfn.XLOOKUP(Order_Items_Raw!A751,Orders_Raw!A:A,Orders_Raw!E:E))))</f>
        <v>Mobile App</v>
      </c>
      <c r="H713" s="18" t="str">
        <f>_xlfn.XLOOKUP(B713,Products_Raw!A:A,Products_Raw!C:C)</f>
        <v>Sports</v>
      </c>
      <c r="I713" t="str">
        <f>_xlfn.XLOOKUP(_xlfn.XLOOKUP(A713,Orders_Raw!A:A,Orders_Raw!B:B),Customers_Raw!A:A,Customers_Raw!E:E)</f>
        <v>Consumer</v>
      </c>
      <c r="J713" s="19">
        <f>_xlfn.XLOOKUP(Order_Items_Raw!A751,Orders_Raw!A:A,Orders_Raw!C:C)</f>
        <v>46021</v>
      </c>
      <c r="K713" t="s">
        <v>3421</v>
      </c>
      <c r="L713" s="19" t="str">
        <f>_xlfn.XLOOKUP(A713,Orders_Raw!A:A,Orders_Raw!D:D)</f>
        <v>Delivered</v>
      </c>
      <c r="M713" s="19" t="str">
        <f>_xlfn.XLOOKUP(_xlfn.XLOOKUP(A713,Orders_Raw!A:A,Orders_Raw!B:B),Customers_Raw!A:A,Customers_Raw!E:E)</f>
        <v>Consumer</v>
      </c>
      <c r="N713">
        <f>IF(COUNTIF($A$2:A713,A713)=1,1,0)</f>
        <v>1</v>
      </c>
    </row>
    <row r="714" spans="1:14">
      <c r="A714" t="s">
        <v>1011</v>
      </c>
      <c r="B714" t="s">
        <v>3424</v>
      </c>
      <c r="C714">
        <v>4</v>
      </c>
      <c r="D714" s="18">
        <v>3044.95</v>
      </c>
      <c r="E714" s="18">
        <f>_xlfn.XLOOKUP(Order_Items_Raw!B759,Products_Raw!A:A,Products_Raw!D:D)</f>
        <v>6279.29</v>
      </c>
      <c r="F714" s="18">
        <f t="shared" si="11"/>
        <v>-22072.21</v>
      </c>
      <c r="G714" s="18" t="str">
        <f>PROPER(TRIM(CLEAN(_xlfn.XLOOKUP(Order_Items_Raw!A759,Orders_Raw!A:A,Orders_Raw!E:E))))</f>
        <v>Mobile App</v>
      </c>
      <c r="H714" s="18" t="str">
        <f>_xlfn.XLOOKUP(B714,Products_Raw!A:A,Products_Raw!C:C)</f>
        <v>Electronics</v>
      </c>
      <c r="I714" t="str">
        <f>_xlfn.XLOOKUP(_xlfn.XLOOKUP(A714,Orders_Raw!A:A,Orders_Raw!B:B),Customers_Raw!A:A,Customers_Raw!E:E)</f>
        <v>Consumer</v>
      </c>
      <c r="J714" s="19">
        <f>_xlfn.XLOOKUP(Order_Items_Raw!A759,Orders_Raw!A:A,Orders_Raw!C:C)</f>
        <v>46007</v>
      </c>
      <c r="K714" t="s">
        <v>3421</v>
      </c>
      <c r="L714" s="19" t="str">
        <f>_xlfn.XLOOKUP(A714,Orders_Raw!A:A,Orders_Raw!D:D)</f>
        <v>Delivered</v>
      </c>
      <c r="M714" s="19" t="str">
        <f>_xlfn.XLOOKUP(_xlfn.XLOOKUP(A714,Orders_Raw!A:A,Orders_Raw!B:B),Customers_Raw!A:A,Customers_Raw!E:E)</f>
        <v>Consumer</v>
      </c>
      <c r="N714">
        <f>IF(COUNTIF($A$2:A714,A714)=1,1,0)</f>
        <v>0</v>
      </c>
    </row>
    <row r="715" spans="1:14">
      <c r="A715" t="s">
        <v>1469</v>
      </c>
      <c r="B715" t="s">
        <v>3424</v>
      </c>
      <c r="C715">
        <v>2</v>
      </c>
      <c r="D715" s="18">
        <v>1260.87</v>
      </c>
      <c r="E715" s="18">
        <f>_xlfn.XLOOKUP(Order_Items_Raw!B768,Products_Raw!A:A,Products_Raw!D:D)</f>
        <v>4722.61</v>
      </c>
      <c r="F715" s="18">
        <f t="shared" si="11"/>
        <v>-8184.35</v>
      </c>
      <c r="G715" s="18" t="str">
        <f>PROPER(TRIM(CLEAN(_xlfn.XLOOKUP(Order_Items_Raw!A768,Orders_Raw!A:A,Orders_Raw!E:E))))</f>
        <v>Website</v>
      </c>
      <c r="H715" s="18" t="str">
        <f>_xlfn.XLOOKUP(B715,Products_Raw!A:A,Products_Raw!C:C)</f>
        <v>Electronics</v>
      </c>
      <c r="I715" t="str">
        <f>_xlfn.XLOOKUP(_xlfn.XLOOKUP(A715,Orders_Raw!A:A,Orders_Raw!B:B),Customers_Raw!A:A,Customers_Raw!E:E)</f>
        <v>Corporate</v>
      </c>
      <c r="J715" s="19">
        <f>_xlfn.XLOOKUP(Order_Items_Raw!A768,Orders_Raw!A:A,Orders_Raw!C:C)</f>
        <v>46012</v>
      </c>
      <c r="K715" t="s">
        <v>3421</v>
      </c>
      <c r="L715" s="19" t="str">
        <f>_xlfn.XLOOKUP(A715,Orders_Raw!A:A,Orders_Raw!D:D)</f>
        <v>Delivered</v>
      </c>
      <c r="M715" s="19" t="str">
        <f>_xlfn.XLOOKUP(_xlfn.XLOOKUP(A715,Orders_Raw!A:A,Orders_Raw!B:B),Customers_Raw!A:A,Customers_Raw!E:E)</f>
        <v>Corporate</v>
      </c>
      <c r="N715">
        <f>IF(COUNTIF($A$2:A715,A715)=1,1,0)</f>
        <v>1</v>
      </c>
    </row>
    <row r="716" spans="1:14">
      <c r="A716" t="s">
        <v>1796</v>
      </c>
      <c r="B716" t="s">
        <v>3424</v>
      </c>
      <c r="C716">
        <v>2</v>
      </c>
      <c r="D716" s="18">
        <v>1213.44</v>
      </c>
      <c r="E716" s="18">
        <f>_xlfn.XLOOKUP(Order_Items_Raw!B776,Products_Raw!A:A,Products_Raw!D:D)</f>
        <v>9531.89</v>
      </c>
      <c r="F716" s="18">
        <f t="shared" si="11"/>
        <v>-17850.34</v>
      </c>
      <c r="G716" s="18" t="str">
        <f>PROPER(TRIM(CLEAN(_xlfn.XLOOKUP(Order_Items_Raw!A776,Orders_Raw!A:A,Orders_Raw!E:E))))</f>
        <v>Website</v>
      </c>
      <c r="H716" s="18" t="str">
        <f>_xlfn.XLOOKUP(B716,Products_Raw!A:A,Products_Raw!C:C)</f>
        <v>Electronics</v>
      </c>
      <c r="I716" t="str">
        <f>_xlfn.XLOOKUP(_xlfn.XLOOKUP(A716,Orders_Raw!A:A,Orders_Raw!B:B),Customers_Raw!A:A,Customers_Raw!E:E)</f>
        <v>Small Business</v>
      </c>
      <c r="J716" s="19">
        <f>_xlfn.XLOOKUP(Order_Items_Raw!A776,Orders_Raw!A:A,Orders_Raw!C:C)</f>
        <v>46006</v>
      </c>
      <c r="K716" t="s">
        <v>3421</v>
      </c>
      <c r="L716" s="19" t="str">
        <f>_xlfn.XLOOKUP(A716,Orders_Raw!A:A,Orders_Raw!D:D)</f>
        <v>Delivered</v>
      </c>
      <c r="M716" s="19" t="str">
        <f>_xlfn.XLOOKUP(_xlfn.XLOOKUP(A716,Orders_Raw!A:A,Orders_Raw!B:B),Customers_Raw!A:A,Customers_Raw!E:E)</f>
        <v>Small Business</v>
      </c>
      <c r="N716">
        <f>IF(COUNTIF($A$2:A716,A716)=1,1,0)</f>
        <v>1</v>
      </c>
    </row>
    <row r="717" spans="1:14">
      <c r="A717" t="s">
        <v>2344</v>
      </c>
      <c r="B717" t="s">
        <v>3424</v>
      </c>
      <c r="C717">
        <v>4</v>
      </c>
      <c r="D717" s="18">
        <v>2686.58</v>
      </c>
      <c r="E717" s="18">
        <f>_xlfn.XLOOKUP(Order_Items_Raw!B788,Products_Raw!A:A,Products_Raw!D:D)</f>
        <v>10188.6</v>
      </c>
      <c r="F717" s="18">
        <f t="shared" si="11"/>
        <v>-38067.82</v>
      </c>
      <c r="G717" s="18" t="str">
        <f>PROPER(TRIM(CLEAN(_xlfn.XLOOKUP(Order_Items_Raw!A788,Orders_Raw!A:A,Orders_Raw!E:E))))</f>
        <v>Mobile App</v>
      </c>
      <c r="H717" s="18" t="str">
        <f>_xlfn.XLOOKUP(B717,Products_Raw!A:A,Products_Raw!C:C)</f>
        <v>Electronics</v>
      </c>
      <c r="I717" t="str">
        <f>_xlfn.XLOOKUP(_xlfn.XLOOKUP(A717,Orders_Raw!A:A,Orders_Raw!B:B),Customers_Raw!A:A,Customers_Raw!E:E)</f>
        <v>Consumer</v>
      </c>
      <c r="J717" s="19">
        <f>_xlfn.XLOOKUP(Order_Items_Raw!A788,Orders_Raw!A:A,Orders_Raw!C:C)</f>
        <v>46014</v>
      </c>
      <c r="K717" t="s">
        <v>3421</v>
      </c>
      <c r="L717" s="19" t="str">
        <f>_xlfn.XLOOKUP(A717,Orders_Raw!A:A,Orders_Raw!D:D)</f>
        <v>Cancelled</v>
      </c>
      <c r="M717" s="19" t="str">
        <f>_xlfn.XLOOKUP(_xlfn.XLOOKUP(A717,Orders_Raw!A:A,Orders_Raw!B:B),Customers_Raw!A:A,Customers_Raw!E:E)</f>
        <v>Consumer</v>
      </c>
      <c r="N717">
        <f>IF(COUNTIF($A$2:A717,A717)=1,1,0)</f>
        <v>1</v>
      </c>
    </row>
    <row r="718" spans="1:14">
      <c r="A718" t="s">
        <v>1067</v>
      </c>
      <c r="B718" t="s">
        <v>3425</v>
      </c>
      <c r="C718">
        <v>3</v>
      </c>
      <c r="D718" s="18">
        <v>20064.73</v>
      </c>
      <c r="E718" s="18">
        <f>_xlfn.XLOOKUP(Order_Items_Raw!B810,Products_Raw!A:A,Products_Raw!D:D)</f>
        <v>11668.5</v>
      </c>
      <c r="F718" s="18">
        <f t="shared" si="11"/>
        <v>-14940.77</v>
      </c>
      <c r="G718" s="18" t="str">
        <f>PROPER(TRIM(CLEAN(_xlfn.XLOOKUP(Order_Items_Raw!A810,Orders_Raw!A:A,Orders_Raw!E:E))))</f>
        <v>Mobile App</v>
      </c>
      <c r="H718" s="18" t="str">
        <f>_xlfn.XLOOKUP(B718,Products_Raw!A:A,Products_Raw!C:C)</f>
        <v>Beauty</v>
      </c>
      <c r="I718" t="str">
        <f>_xlfn.XLOOKUP(_xlfn.XLOOKUP(A718,Orders_Raw!A:A,Orders_Raw!B:B),Customers_Raw!A:A,Customers_Raw!E:E)</f>
        <v>Consumer</v>
      </c>
      <c r="J718" s="19">
        <f>_xlfn.XLOOKUP(Order_Items_Raw!A810,Orders_Raw!A:A,Orders_Raw!C:C)</f>
        <v>46011</v>
      </c>
      <c r="K718" t="s">
        <v>3421</v>
      </c>
      <c r="L718" s="19" t="str">
        <f>_xlfn.XLOOKUP(A718,Orders_Raw!A:A,Orders_Raw!D:D)</f>
        <v>Shipped</v>
      </c>
      <c r="M718" s="19" t="str">
        <f>_xlfn.XLOOKUP(_xlfn.XLOOKUP(A718,Orders_Raw!A:A,Orders_Raw!B:B),Customers_Raw!A:A,Customers_Raw!E:E)</f>
        <v>Consumer</v>
      </c>
      <c r="N718">
        <f>IF(COUNTIF($A$2:A718,A718)=1,1,0)</f>
        <v>1</v>
      </c>
    </row>
    <row r="719" spans="1:14">
      <c r="A719" t="s">
        <v>1869</v>
      </c>
      <c r="B719" t="s">
        <v>3425</v>
      </c>
      <c r="C719">
        <v>4</v>
      </c>
      <c r="D719" s="18">
        <v>27314.38</v>
      </c>
      <c r="E719" s="18">
        <f>_xlfn.XLOOKUP(Order_Items_Raw!B823,Products_Raw!A:A,Products_Raw!D:D)</f>
        <v>11732.81</v>
      </c>
      <c r="F719" s="18">
        <f t="shared" si="11"/>
        <v>-19616.86</v>
      </c>
      <c r="G719" s="18" t="str">
        <f>PROPER(TRIM(CLEAN(_xlfn.XLOOKUP(Order_Items_Raw!A823,Orders_Raw!A:A,Orders_Raw!E:E))))</f>
        <v>Website</v>
      </c>
      <c r="H719" s="18" t="str">
        <f>_xlfn.XLOOKUP(B719,Products_Raw!A:A,Products_Raw!C:C)</f>
        <v>Beauty</v>
      </c>
      <c r="I719" t="str">
        <f>_xlfn.XLOOKUP(_xlfn.XLOOKUP(A719,Orders_Raw!A:A,Orders_Raw!B:B),Customers_Raw!A:A,Customers_Raw!E:E)</f>
        <v>Corporate</v>
      </c>
      <c r="J719" s="19">
        <f>_xlfn.XLOOKUP(Order_Items_Raw!A823,Orders_Raw!A:A,Orders_Raw!C:C)</f>
        <v>46015</v>
      </c>
      <c r="K719" t="s">
        <v>3421</v>
      </c>
      <c r="L719" s="19" t="str">
        <f>_xlfn.XLOOKUP(A719,Orders_Raw!A:A,Orders_Raw!D:D)</f>
        <v>Delivered</v>
      </c>
      <c r="M719" s="19" t="str">
        <f>_xlfn.XLOOKUP(_xlfn.XLOOKUP(A719,Orders_Raw!A:A,Orders_Raw!B:B),Customers_Raw!A:A,Customers_Raw!E:E)</f>
        <v>Corporate</v>
      </c>
      <c r="N719">
        <f>IF(COUNTIF($A$2:A719,A719)=1,1,0)</f>
        <v>1</v>
      </c>
    </row>
    <row r="720" spans="1:14">
      <c r="A720" t="s">
        <v>3009</v>
      </c>
      <c r="B720" t="s">
        <v>3425</v>
      </c>
      <c r="C720">
        <v>2</v>
      </c>
      <c r="D720" s="18">
        <v>12544.72</v>
      </c>
      <c r="E720" s="18">
        <f>_xlfn.XLOOKUP(Order_Items_Raw!B847,Products_Raw!A:A,Products_Raw!D:D)</f>
        <v>5057.68</v>
      </c>
      <c r="F720" s="18">
        <f t="shared" si="11"/>
        <v>2429.36</v>
      </c>
      <c r="G720" s="18" t="str">
        <f>PROPER(TRIM(CLEAN(_xlfn.XLOOKUP(Order_Items_Raw!A847,Orders_Raw!A:A,Orders_Raw!E:E))))</f>
        <v>Website</v>
      </c>
      <c r="H720" s="18" t="str">
        <f>_xlfn.XLOOKUP(B720,Products_Raw!A:A,Products_Raw!C:C)</f>
        <v>Beauty</v>
      </c>
      <c r="I720" t="str">
        <f>_xlfn.XLOOKUP(_xlfn.XLOOKUP(A720,Orders_Raw!A:A,Orders_Raw!B:B),Customers_Raw!A:A,Customers_Raw!E:E)</f>
        <v>Corporate</v>
      </c>
      <c r="J720" s="19">
        <f>_xlfn.XLOOKUP(Order_Items_Raw!A847,Orders_Raw!A:A,Orders_Raw!C:C)</f>
        <v>46016</v>
      </c>
      <c r="K720" t="s">
        <v>3421</v>
      </c>
      <c r="L720" s="19" t="str">
        <f>_xlfn.XLOOKUP(A720,Orders_Raw!A:A,Orders_Raw!D:D)</f>
        <v>Delivered</v>
      </c>
      <c r="M720" s="19" t="str">
        <f>_xlfn.XLOOKUP(_xlfn.XLOOKUP(A720,Orders_Raw!A:A,Orders_Raw!B:B),Customers_Raw!A:A,Customers_Raw!E:E)</f>
        <v>Corporate</v>
      </c>
      <c r="N720">
        <f>IF(COUNTIF($A$2:A720,A720)=1,1,0)</f>
        <v>0</v>
      </c>
    </row>
    <row r="721" spans="1:14">
      <c r="A721" t="s">
        <v>3171</v>
      </c>
      <c r="B721" t="s">
        <v>3425</v>
      </c>
      <c r="C721">
        <v>1</v>
      </c>
      <c r="D721" s="18">
        <v>6332.35</v>
      </c>
      <c r="E721" s="18">
        <f>_xlfn.XLOOKUP(Order_Items_Raw!B849,Products_Raw!A:A,Products_Raw!D:D)</f>
        <v>4835.9</v>
      </c>
      <c r="F721" s="18">
        <f t="shared" si="11"/>
        <v>1496.45</v>
      </c>
      <c r="G721" s="18" t="str">
        <f>PROPER(TRIM(CLEAN(_xlfn.XLOOKUP(Order_Items_Raw!A849,Orders_Raw!A:A,Orders_Raw!E:E))))</f>
        <v>Mobile App</v>
      </c>
      <c r="H721" s="18" t="str">
        <f>_xlfn.XLOOKUP(B721,Products_Raw!A:A,Products_Raw!C:C)</f>
        <v>Beauty</v>
      </c>
      <c r="I721" t="str">
        <f>_xlfn.XLOOKUP(_xlfn.XLOOKUP(A721,Orders_Raw!A:A,Orders_Raw!B:B),Customers_Raw!A:A,Customers_Raw!E:E)</f>
        <v>Small Business</v>
      </c>
      <c r="J721" s="19">
        <f>_xlfn.XLOOKUP(Order_Items_Raw!A849,Orders_Raw!A:A,Orders_Raw!C:C)</f>
        <v>46022</v>
      </c>
      <c r="K721" t="s">
        <v>3421</v>
      </c>
      <c r="L721" s="19" t="str">
        <f>_xlfn.XLOOKUP(A721,Orders_Raw!A:A,Orders_Raw!D:D)</f>
        <v>Delivered</v>
      </c>
      <c r="M721" s="19" t="str">
        <f>_xlfn.XLOOKUP(_xlfn.XLOOKUP(A721,Orders_Raw!A:A,Orders_Raw!B:B),Customers_Raw!A:A,Customers_Raw!E:E)</f>
        <v>Small Business</v>
      </c>
      <c r="N721">
        <f>IF(COUNTIF($A$2:A721,A721)=1,1,0)</f>
        <v>1</v>
      </c>
    </row>
    <row r="722" spans="1:14">
      <c r="A722" t="s">
        <v>3274</v>
      </c>
      <c r="B722" t="s">
        <v>3425</v>
      </c>
      <c r="C722">
        <v>3</v>
      </c>
      <c r="D722" s="18">
        <v>20985.46</v>
      </c>
      <c r="E722" s="18">
        <f>_xlfn.XLOOKUP(Order_Items_Raw!B850,Products_Raw!A:A,Products_Raw!D:D)</f>
        <v>4835.9</v>
      </c>
      <c r="F722" s="18">
        <f t="shared" si="11"/>
        <v>6477.76</v>
      </c>
      <c r="G722" s="18" t="str">
        <f>PROPER(TRIM(CLEAN(_xlfn.XLOOKUP(Order_Items_Raw!A850,Orders_Raw!A:A,Orders_Raw!E:E))))</f>
        <v>Website</v>
      </c>
      <c r="H722" s="18" t="str">
        <f>_xlfn.XLOOKUP(B722,Products_Raw!A:A,Products_Raw!C:C)</f>
        <v>Beauty</v>
      </c>
      <c r="I722" t="str">
        <f>_xlfn.XLOOKUP(_xlfn.XLOOKUP(A722,Orders_Raw!A:A,Orders_Raw!B:B),Customers_Raw!A:A,Customers_Raw!E:E)</f>
        <v>Small Business</v>
      </c>
      <c r="J722" s="19">
        <f>_xlfn.XLOOKUP(Order_Items_Raw!A850,Orders_Raw!A:A,Orders_Raw!C:C)</f>
        <v>46013</v>
      </c>
      <c r="K722" t="s">
        <v>3421</v>
      </c>
      <c r="L722" s="19" t="str">
        <f>_xlfn.XLOOKUP(A722,Orders_Raw!A:A,Orders_Raw!D:D)</f>
        <v>Delivered</v>
      </c>
      <c r="M722" s="19" t="str">
        <f>_xlfn.XLOOKUP(_xlfn.XLOOKUP(A722,Orders_Raw!A:A,Orders_Raw!B:B),Customers_Raw!A:A,Customers_Raw!E:E)</f>
        <v>Small Business</v>
      </c>
      <c r="N722">
        <f>IF(COUNTIF($A$2:A722,A722)=1,1,0)</f>
        <v>1</v>
      </c>
    </row>
    <row r="723" spans="1:14">
      <c r="A723" t="s">
        <v>1365</v>
      </c>
      <c r="B723" t="s">
        <v>3426</v>
      </c>
      <c r="C723">
        <v>4</v>
      </c>
      <c r="D723" s="18">
        <v>39821.17</v>
      </c>
      <c r="E723" s="18">
        <f>_xlfn.XLOOKUP(Order_Items_Raw!B864,Products_Raw!A:A,Products_Raw!D:D)</f>
        <v>10050.44</v>
      </c>
      <c r="F723" s="18">
        <f t="shared" si="11"/>
        <v>-380.590000000004</v>
      </c>
      <c r="G723" s="18" t="str">
        <f>PROPER(TRIM(CLEAN(_xlfn.XLOOKUP(Order_Items_Raw!A864,Orders_Raw!A:A,Orders_Raw!E:E))))</f>
        <v>Mobile App</v>
      </c>
      <c r="H723" s="18" t="str">
        <f>_xlfn.XLOOKUP(B723,Products_Raw!A:A,Products_Raw!C:C)</f>
        <v>Home &amp; Kitchen</v>
      </c>
      <c r="I723" t="str">
        <f>_xlfn.XLOOKUP(_xlfn.XLOOKUP(A723,Orders_Raw!A:A,Orders_Raw!B:B),Customers_Raw!A:A,Customers_Raw!E:E)</f>
        <v>Corporate</v>
      </c>
      <c r="J723" s="19">
        <f>_xlfn.XLOOKUP(Order_Items_Raw!A864,Orders_Raw!A:A,Orders_Raw!C:C)</f>
        <v>46003</v>
      </c>
      <c r="K723" t="s">
        <v>3421</v>
      </c>
      <c r="L723" s="19" t="str">
        <f>_xlfn.XLOOKUP(A723,Orders_Raw!A:A,Orders_Raw!D:D)</f>
        <v>Delivered</v>
      </c>
      <c r="M723" s="19" t="str">
        <f>_xlfn.XLOOKUP(_xlfn.XLOOKUP(A723,Orders_Raw!A:A,Orders_Raw!B:B),Customers_Raw!A:A,Customers_Raw!E:E)</f>
        <v>Corporate</v>
      </c>
      <c r="N723">
        <f>IF(COUNTIF($A$2:A723,A723)=1,1,0)</f>
        <v>1</v>
      </c>
    </row>
    <row r="724" spans="1:14">
      <c r="A724" t="s">
        <v>1383</v>
      </c>
      <c r="B724" t="s">
        <v>3426</v>
      </c>
      <c r="C724">
        <v>3</v>
      </c>
      <c r="D724" s="18">
        <v>31367.2</v>
      </c>
      <c r="E724" s="18">
        <f>_xlfn.XLOOKUP(Order_Items_Raw!B865,Products_Raw!A:A,Products_Raw!D:D)</f>
        <v>10050.44</v>
      </c>
      <c r="F724" s="18">
        <f t="shared" si="11"/>
        <v>1215.88</v>
      </c>
      <c r="G724" s="18" t="str">
        <f>PROPER(TRIM(CLEAN(_xlfn.XLOOKUP(Order_Items_Raw!A865,Orders_Raw!A:A,Orders_Raw!E:E))))</f>
        <v>Mobile App</v>
      </c>
      <c r="H724" s="18" t="str">
        <f>_xlfn.XLOOKUP(B724,Products_Raw!A:A,Products_Raw!C:C)</f>
        <v>Home &amp; Kitchen</v>
      </c>
      <c r="I724" t="str">
        <f>_xlfn.XLOOKUP(_xlfn.XLOOKUP(A724,Orders_Raw!A:A,Orders_Raw!B:B),Customers_Raw!A:A,Customers_Raw!E:E)</f>
        <v>Consumer</v>
      </c>
      <c r="J724" s="19">
        <f>_xlfn.XLOOKUP(Order_Items_Raw!A865,Orders_Raw!A:A,Orders_Raw!C:C)</f>
        <v>46012</v>
      </c>
      <c r="K724" t="s">
        <v>3421</v>
      </c>
      <c r="L724" s="19" t="str">
        <f>_xlfn.XLOOKUP(A724,Orders_Raw!A:A,Orders_Raw!D:D)</f>
        <v>Shipped</v>
      </c>
      <c r="M724" s="19" t="str">
        <f>_xlfn.XLOOKUP(_xlfn.XLOOKUP(A724,Orders_Raw!A:A,Orders_Raw!B:B),Customers_Raw!A:A,Customers_Raw!E:E)</f>
        <v>Consumer</v>
      </c>
      <c r="N724">
        <f>IF(COUNTIF($A$2:A724,A724)=1,1,0)</f>
        <v>1</v>
      </c>
    </row>
    <row r="725" spans="1:14">
      <c r="A725" t="s">
        <v>1463</v>
      </c>
      <c r="B725" t="s">
        <v>3426</v>
      </c>
      <c r="C725">
        <v>1</v>
      </c>
      <c r="D725" s="18">
        <v>9308.75</v>
      </c>
      <c r="E725" s="18">
        <f>_xlfn.XLOOKUP(Order_Items_Raw!B868,Products_Raw!A:A,Products_Raw!D:D)</f>
        <v>5766.98</v>
      </c>
      <c r="F725" s="18">
        <f t="shared" si="11"/>
        <v>3541.77</v>
      </c>
      <c r="G725" s="18" t="str">
        <f>PROPER(TRIM(CLEAN(_xlfn.XLOOKUP(Order_Items_Raw!A868,Orders_Raw!A:A,Orders_Raw!E:E))))</f>
        <v>Website</v>
      </c>
      <c r="H725" s="18" t="str">
        <f>_xlfn.XLOOKUP(B725,Products_Raw!A:A,Products_Raw!C:C)</f>
        <v>Home &amp; Kitchen</v>
      </c>
      <c r="I725" t="str">
        <f>_xlfn.XLOOKUP(_xlfn.XLOOKUP(A725,Orders_Raw!A:A,Orders_Raw!B:B),Customers_Raw!A:A,Customers_Raw!E:E)</f>
        <v>Corporate</v>
      </c>
      <c r="J725" s="19">
        <f>_xlfn.XLOOKUP(Order_Items_Raw!A868,Orders_Raw!A:A,Orders_Raw!C:C)</f>
        <v>45998</v>
      </c>
      <c r="K725" t="s">
        <v>3421</v>
      </c>
      <c r="L725" s="19" t="str">
        <f>_xlfn.XLOOKUP(A725,Orders_Raw!A:A,Orders_Raw!D:D)</f>
        <v>Delivered</v>
      </c>
      <c r="M725" s="19" t="str">
        <f>_xlfn.XLOOKUP(_xlfn.XLOOKUP(A725,Orders_Raw!A:A,Orders_Raw!B:B),Customers_Raw!A:A,Customers_Raw!E:E)</f>
        <v>Corporate</v>
      </c>
      <c r="N725">
        <f>IF(COUNTIF($A$2:A725,A725)=1,1,0)</f>
        <v>1</v>
      </c>
    </row>
    <row r="726" spans="1:14">
      <c r="A726" t="s">
        <v>2261</v>
      </c>
      <c r="B726" t="s">
        <v>3426</v>
      </c>
      <c r="C726">
        <v>3</v>
      </c>
      <c r="D726" s="18">
        <v>27737.68</v>
      </c>
      <c r="E726" s="18">
        <f>_xlfn.XLOOKUP(Order_Items_Raw!B876,Products_Raw!A:A,Products_Raw!D:D)</f>
        <v>11939.07</v>
      </c>
      <c r="F726" s="18">
        <f t="shared" si="11"/>
        <v>-8079.53</v>
      </c>
      <c r="G726" s="18" t="str">
        <f>PROPER(TRIM(CLEAN(_xlfn.XLOOKUP(Order_Items_Raw!A876,Orders_Raw!A:A,Orders_Raw!E:E))))</f>
        <v>Mobile App</v>
      </c>
      <c r="H726" s="18" t="str">
        <f>_xlfn.XLOOKUP(B726,Products_Raw!A:A,Products_Raw!C:C)</f>
        <v>Home &amp; Kitchen</v>
      </c>
      <c r="I726" t="str">
        <f>_xlfn.XLOOKUP(_xlfn.XLOOKUP(A726,Orders_Raw!A:A,Orders_Raw!B:B),Customers_Raw!A:A,Customers_Raw!E:E)</f>
        <v>Consumer</v>
      </c>
      <c r="J726" s="19">
        <f>_xlfn.XLOOKUP(Order_Items_Raw!A876,Orders_Raw!A:A,Orders_Raw!C:C)</f>
        <v>46016</v>
      </c>
      <c r="K726" t="s">
        <v>3421</v>
      </c>
      <c r="L726" s="19" t="str">
        <f>_xlfn.XLOOKUP(A726,Orders_Raw!A:A,Orders_Raw!D:D)</f>
        <v>Delivered</v>
      </c>
      <c r="M726" s="19" t="str">
        <f>_xlfn.XLOOKUP(_xlfn.XLOOKUP(A726,Orders_Raw!A:A,Orders_Raw!B:B),Customers_Raw!A:A,Customers_Raw!E:E)</f>
        <v>Consumer</v>
      </c>
      <c r="N726">
        <f>IF(COUNTIF($A$2:A726,A726)=1,1,0)</f>
        <v>1</v>
      </c>
    </row>
    <row r="727" spans="1:14">
      <c r="A727" t="s">
        <v>2566</v>
      </c>
      <c r="B727" t="s">
        <v>3426</v>
      </c>
      <c r="C727">
        <v>3</v>
      </c>
      <c r="D727" s="18">
        <v>29072.61</v>
      </c>
      <c r="E727" s="18">
        <f>_xlfn.XLOOKUP(Order_Items_Raw!B882,Products_Raw!A:A,Products_Raw!D:D)</f>
        <v>7341.5</v>
      </c>
      <c r="F727" s="18">
        <f t="shared" si="11"/>
        <v>7048.11</v>
      </c>
      <c r="G727" s="18" t="str">
        <f>PROPER(TRIM(CLEAN(_xlfn.XLOOKUP(Order_Items_Raw!A882,Orders_Raw!A:A,Orders_Raw!E:E))))</f>
        <v>Mobile App</v>
      </c>
      <c r="H727" s="18" t="str">
        <f>_xlfn.XLOOKUP(B727,Products_Raw!A:A,Products_Raw!C:C)</f>
        <v>Home &amp; Kitchen</v>
      </c>
      <c r="I727" t="str">
        <f>_xlfn.XLOOKUP(_xlfn.XLOOKUP(A727,Orders_Raw!A:A,Orders_Raw!B:B),Customers_Raw!A:A,Customers_Raw!E:E)</f>
        <v>Corporate</v>
      </c>
      <c r="J727" s="19">
        <f>_xlfn.XLOOKUP(Order_Items_Raw!A882,Orders_Raw!A:A,Orders_Raw!C:C)</f>
        <v>46004</v>
      </c>
      <c r="K727" t="s">
        <v>3421</v>
      </c>
      <c r="L727" s="19" t="str">
        <f>_xlfn.XLOOKUP(A727,Orders_Raw!A:A,Orders_Raw!D:D)</f>
        <v>Delivered</v>
      </c>
      <c r="M727" s="19" t="str">
        <f>_xlfn.XLOOKUP(_xlfn.XLOOKUP(A727,Orders_Raw!A:A,Orders_Raw!B:B),Customers_Raw!A:A,Customers_Raw!E:E)</f>
        <v>Corporate</v>
      </c>
      <c r="N727">
        <f>IF(COUNTIF($A$2:A727,A727)=1,1,0)</f>
        <v>1</v>
      </c>
    </row>
    <row r="728" spans="1:14">
      <c r="A728" t="s">
        <v>2683</v>
      </c>
      <c r="B728" t="s">
        <v>3426</v>
      </c>
      <c r="C728">
        <v>1</v>
      </c>
      <c r="D728" s="18">
        <v>7793.21</v>
      </c>
      <c r="E728" s="18">
        <f>_xlfn.XLOOKUP(Order_Items_Raw!B888,Products_Raw!A:A,Products_Raw!D:D)</f>
        <v>1946.27</v>
      </c>
      <c r="F728" s="18">
        <f t="shared" si="11"/>
        <v>5846.94</v>
      </c>
      <c r="G728" s="18" t="str">
        <f>PROPER(TRIM(CLEAN(_xlfn.XLOOKUP(Order_Items_Raw!A888,Orders_Raw!A:A,Orders_Raw!E:E))))</f>
        <v>Mobile App</v>
      </c>
      <c r="H728" s="18" t="str">
        <f>_xlfn.XLOOKUP(B728,Products_Raw!A:A,Products_Raw!C:C)</f>
        <v>Home &amp; Kitchen</v>
      </c>
      <c r="I728" t="str">
        <f>_xlfn.XLOOKUP(_xlfn.XLOOKUP(A728,Orders_Raw!A:A,Orders_Raw!B:B),Customers_Raw!A:A,Customers_Raw!E:E)</f>
        <v>Consumer</v>
      </c>
      <c r="J728" s="19">
        <f>_xlfn.XLOOKUP(Order_Items_Raw!A888,Orders_Raw!A:A,Orders_Raw!C:C)</f>
        <v>46019</v>
      </c>
      <c r="K728" t="s">
        <v>3421</v>
      </c>
      <c r="L728" s="19" t="str">
        <f>_xlfn.XLOOKUP(A728,Orders_Raw!A:A,Orders_Raw!D:D)</f>
        <v>Delivered</v>
      </c>
      <c r="M728" s="19" t="str">
        <f>_xlfn.XLOOKUP(_xlfn.XLOOKUP(A728,Orders_Raw!A:A,Orders_Raw!B:B),Customers_Raw!A:A,Customers_Raw!E:E)</f>
        <v>Consumer</v>
      </c>
      <c r="N728">
        <f>IF(COUNTIF($A$2:A728,A728)=1,1,0)</f>
        <v>1</v>
      </c>
    </row>
    <row r="729" spans="1:14">
      <c r="A729" t="s">
        <v>3256</v>
      </c>
      <c r="B729" t="s">
        <v>3426</v>
      </c>
      <c r="C729">
        <v>2</v>
      </c>
      <c r="D729" s="18">
        <v>19807.8</v>
      </c>
      <c r="E729" s="18">
        <f>_xlfn.XLOOKUP(Order_Items_Raw!B898,Products_Raw!A:A,Products_Raw!D:D)</f>
        <v>9316.44</v>
      </c>
      <c r="F729" s="18">
        <f t="shared" si="11"/>
        <v>1174.92</v>
      </c>
      <c r="G729" s="18" t="str">
        <f>PROPER(TRIM(CLEAN(_xlfn.XLOOKUP(Order_Items_Raw!A898,Orders_Raw!A:A,Orders_Raw!E:E))))</f>
        <v>Website</v>
      </c>
      <c r="H729" s="18" t="str">
        <f>_xlfn.XLOOKUP(B729,Products_Raw!A:A,Products_Raw!C:C)</f>
        <v>Home &amp; Kitchen</v>
      </c>
      <c r="I729" t="str">
        <f>_xlfn.XLOOKUP(_xlfn.XLOOKUP(A729,Orders_Raw!A:A,Orders_Raw!B:B),Customers_Raw!A:A,Customers_Raw!E:E)</f>
        <v>Corporate</v>
      </c>
      <c r="J729" s="19">
        <f>_xlfn.XLOOKUP(Order_Items_Raw!A898,Orders_Raw!A:A,Orders_Raw!C:C)</f>
        <v>45998</v>
      </c>
      <c r="K729" t="s">
        <v>3421</v>
      </c>
      <c r="L729" s="19" t="str">
        <f>_xlfn.XLOOKUP(A729,Orders_Raw!A:A,Orders_Raw!D:D)</f>
        <v>Delivered</v>
      </c>
      <c r="M729" s="19" t="str">
        <f>_xlfn.XLOOKUP(_xlfn.XLOOKUP(A729,Orders_Raw!A:A,Orders_Raw!B:B),Customers_Raw!A:A,Customers_Raw!E:E)</f>
        <v>Corporate</v>
      </c>
      <c r="N729">
        <f>IF(COUNTIF($A$2:A729,A729)=1,1,0)</f>
        <v>1</v>
      </c>
    </row>
    <row r="730" spans="1:14">
      <c r="A730" t="s">
        <v>1527</v>
      </c>
      <c r="B730" t="s">
        <v>3427</v>
      </c>
      <c r="C730">
        <v>4</v>
      </c>
      <c r="D730" s="18">
        <v>37440.82</v>
      </c>
      <c r="E730" s="18">
        <f>_xlfn.XLOOKUP(Order_Items_Raw!B911,Products_Raw!A:A,Products_Raw!D:D)</f>
        <v>6457.25</v>
      </c>
      <c r="F730" s="18">
        <f t="shared" si="11"/>
        <v>11611.82</v>
      </c>
      <c r="G730" s="18" t="str">
        <f>PROPER(TRIM(CLEAN(_xlfn.XLOOKUP(Order_Items_Raw!A911,Orders_Raw!A:A,Orders_Raw!E:E))))</f>
        <v>Marketplace</v>
      </c>
      <c r="H730" s="18" t="str">
        <f>_xlfn.XLOOKUP(B730,Products_Raw!A:A,Products_Raw!C:C)</f>
        <v>Home &amp; Kitchen</v>
      </c>
      <c r="I730" t="str">
        <f>_xlfn.XLOOKUP(_xlfn.XLOOKUP(A730,Orders_Raw!A:A,Orders_Raw!B:B),Customers_Raw!A:A,Customers_Raw!E:E)</f>
        <v>Consumer</v>
      </c>
      <c r="J730" s="19">
        <f>_xlfn.XLOOKUP(Order_Items_Raw!A911,Orders_Raw!A:A,Orders_Raw!C:C)</f>
        <v>45993</v>
      </c>
      <c r="K730" t="s">
        <v>3421</v>
      </c>
      <c r="L730" s="19" t="str">
        <f>_xlfn.XLOOKUP(A730,Orders_Raw!A:A,Orders_Raw!D:D)</f>
        <v>Delivered</v>
      </c>
      <c r="M730" s="19" t="str">
        <f>_xlfn.XLOOKUP(_xlfn.XLOOKUP(A730,Orders_Raw!A:A,Orders_Raw!B:B),Customers_Raw!A:A,Customers_Raw!E:E)</f>
        <v>Consumer</v>
      </c>
      <c r="N730">
        <f>IF(COUNTIF($A$2:A730,A730)=1,1,0)</f>
        <v>1</v>
      </c>
    </row>
    <row r="731" spans="1:14">
      <c r="A731" t="s">
        <v>2100</v>
      </c>
      <c r="B731" t="s">
        <v>3427</v>
      </c>
      <c r="C731">
        <v>3</v>
      </c>
      <c r="D731" s="18">
        <v>26783.8</v>
      </c>
      <c r="E731" s="18">
        <f>_xlfn.XLOOKUP(Order_Items_Raw!B922,Products_Raw!A:A,Products_Raw!D:D)</f>
        <v>4370.8</v>
      </c>
      <c r="F731" s="18">
        <f t="shared" si="11"/>
        <v>13671.4</v>
      </c>
      <c r="G731" s="18" t="str">
        <f>PROPER(TRIM(CLEAN(_xlfn.XLOOKUP(Order_Items_Raw!A922,Orders_Raw!A:A,Orders_Raw!E:E))))</f>
        <v>Website</v>
      </c>
      <c r="H731" s="18" t="str">
        <f>_xlfn.XLOOKUP(B731,Products_Raw!A:A,Products_Raw!C:C)</f>
        <v>Home &amp; Kitchen</v>
      </c>
      <c r="I731" t="str">
        <f>_xlfn.XLOOKUP(_xlfn.XLOOKUP(A731,Orders_Raw!A:A,Orders_Raw!B:B),Customers_Raw!A:A,Customers_Raw!E:E)</f>
        <v>Corporate</v>
      </c>
      <c r="J731" s="19">
        <f>_xlfn.XLOOKUP(Order_Items_Raw!A922,Orders_Raw!A:A,Orders_Raw!C:C)</f>
        <v>46008</v>
      </c>
      <c r="K731" t="s">
        <v>3421</v>
      </c>
      <c r="L731" s="19" t="str">
        <f>_xlfn.XLOOKUP(A731,Orders_Raw!A:A,Orders_Raw!D:D)</f>
        <v>Processing</v>
      </c>
      <c r="M731" s="19" t="str">
        <f>_xlfn.XLOOKUP(_xlfn.XLOOKUP(A731,Orders_Raw!A:A,Orders_Raw!B:B),Customers_Raw!A:A,Customers_Raw!E:E)</f>
        <v>Corporate</v>
      </c>
      <c r="N731">
        <f>IF(COUNTIF($A$2:A731,A731)=1,1,0)</f>
        <v>1</v>
      </c>
    </row>
    <row r="732" spans="1:14">
      <c r="A732" t="s">
        <v>2274</v>
      </c>
      <c r="B732" t="s">
        <v>3427</v>
      </c>
      <c r="C732">
        <v>1</v>
      </c>
      <c r="D732" s="18">
        <v>8737.54</v>
      </c>
      <c r="E732" s="18">
        <f>_xlfn.XLOOKUP(Order_Items_Raw!B926,Products_Raw!A:A,Products_Raw!D:D)</f>
        <v>8551.81</v>
      </c>
      <c r="F732" s="18">
        <f t="shared" si="11"/>
        <v>185.730000000001</v>
      </c>
      <c r="G732" s="18" t="str">
        <f>PROPER(TRIM(CLEAN(_xlfn.XLOOKUP(Order_Items_Raw!A926,Orders_Raw!A:A,Orders_Raw!E:E))))</f>
        <v>Mobile App</v>
      </c>
      <c r="H732" s="18" t="str">
        <f>_xlfn.XLOOKUP(B732,Products_Raw!A:A,Products_Raw!C:C)</f>
        <v>Home &amp; Kitchen</v>
      </c>
      <c r="I732" t="str">
        <f>_xlfn.XLOOKUP(_xlfn.XLOOKUP(A732,Orders_Raw!A:A,Orders_Raw!B:B),Customers_Raw!A:A,Customers_Raw!E:E)</f>
        <v>Consumer</v>
      </c>
      <c r="J732" s="19">
        <f>_xlfn.XLOOKUP(Order_Items_Raw!A926,Orders_Raw!A:A,Orders_Raw!C:C)</f>
        <v>45998</v>
      </c>
      <c r="K732" t="s">
        <v>3421</v>
      </c>
      <c r="L732" s="19" t="str">
        <f>_xlfn.XLOOKUP(A732,Orders_Raw!A:A,Orders_Raw!D:D)</f>
        <v>Delivered</v>
      </c>
      <c r="M732" s="19" t="str">
        <f>_xlfn.XLOOKUP(_xlfn.XLOOKUP(A732,Orders_Raw!A:A,Orders_Raw!B:B),Customers_Raw!A:A,Customers_Raw!E:E)</f>
        <v>Consumer</v>
      </c>
      <c r="N732">
        <f>IF(COUNTIF($A$2:A732,A732)=1,1,0)</f>
        <v>1</v>
      </c>
    </row>
    <row r="733" spans="1:14">
      <c r="A733" t="s">
        <v>3223</v>
      </c>
      <c r="B733" t="s">
        <v>3427</v>
      </c>
      <c r="C733">
        <v>2</v>
      </c>
      <c r="D733" s="18">
        <v>16885.21</v>
      </c>
      <c r="E733" s="18">
        <f>_xlfn.XLOOKUP(Order_Items_Raw!B952,Products_Raw!A:A,Products_Raw!D:D)</f>
        <v>10361.65</v>
      </c>
      <c r="F733" s="18">
        <f t="shared" si="11"/>
        <v>-3838.09</v>
      </c>
      <c r="G733" s="18" t="str">
        <f>PROPER(TRIM(CLEAN(_xlfn.XLOOKUP(Order_Items_Raw!A952,Orders_Raw!A:A,Orders_Raw!E:E))))</f>
        <v>Website</v>
      </c>
      <c r="H733" s="18" t="str">
        <f>_xlfn.XLOOKUP(B733,Products_Raw!A:A,Products_Raw!C:C)</f>
        <v>Home &amp; Kitchen</v>
      </c>
      <c r="I733" t="str">
        <f>_xlfn.XLOOKUP(_xlfn.XLOOKUP(A733,Orders_Raw!A:A,Orders_Raw!B:B),Customers_Raw!A:A,Customers_Raw!E:E)</f>
        <v>Consumer</v>
      </c>
      <c r="J733" s="19">
        <f>_xlfn.XLOOKUP(Order_Items_Raw!A952,Orders_Raw!A:A,Orders_Raw!C:C)</f>
        <v>45699</v>
      </c>
      <c r="K733" t="s">
        <v>3429</v>
      </c>
      <c r="L733" s="19" t="str">
        <f>_xlfn.XLOOKUP(A733,Orders_Raw!A:A,Orders_Raw!D:D)</f>
        <v>Delivered</v>
      </c>
      <c r="M733" s="19" t="str">
        <f>_xlfn.XLOOKUP(_xlfn.XLOOKUP(A733,Orders_Raw!A:A,Orders_Raw!B:B),Customers_Raw!A:A,Customers_Raw!E:E)</f>
        <v>Consumer</v>
      </c>
      <c r="N733">
        <f>IF(COUNTIF($A$2:A733,A733)=1,1,0)</f>
        <v>1</v>
      </c>
    </row>
    <row r="734" spans="1:14">
      <c r="A734" t="s">
        <v>1131</v>
      </c>
      <c r="B734" t="s">
        <v>3428</v>
      </c>
      <c r="C734">
        <v>3</v>
      </c>
      <c r="D734" s="18">
        <v>9970.72</v>
      </c>
      <c r="E734" s="18">
        <f>_xlfn.XLOOKUP(Order_Items_Raw!B960,Products_Raw!A:A,Products_Raw!D:D)</f>
        <v>5483.96</v>
      </c>
      <c r="F734" s="18">
        <f t="shared" si="11"/>
        <v>-6481.16</v>
      </c>
      <c r="G734" s="18" t="str">
        <f>PROPER(TRIM(CLEAN(_xlfn.XLOOKUP(Order_Items_Raw!A960,Orders_Raw!A:A,Orders_Raw!E:E))))</f>
        <v>Marketplace</v>
      </c>
      <c r="H734" s="18" t="str">
        <f>_xlfn.XLOOKUP(B734,Products_Raw!A:A,Products_Raw!C:C)</f>
        <v>Home &amp; Kitchen</v>
      </c>
      <c r="I734" t="str">
        <f>_xlfn.XLOOKUP(_xlfn.XLOOKUP(A734,Orders_Raw!A:A,Orders_Raw!B:B),Customers_Raw!A:A,Customers_Raw!E:E)</f>
        <v>Consumer</v>
      </c>
      <c r="J734" s="19">
        <f>_xlfn.XLOOKUP(Order_Items_Raw!A960,Orders_Raw!A:A,Orders_Raw!C:C)</f>
        <v>45708</v>
      </c>
      <c r="K734" t="s">
        <v>3429</v>
      </c>
      <c r="L734" s="19" t="str">
        <f>_xlfn.XLOOKUP(A734,Orders_Raw!A:A,Orders_Raw!D:D)</f>
        <v>Processing</v>
      </c>
      <c r="M734" s="19" t="str">
        <f>_xlfn.XLOOKUP(_xlfn.XLOOKUP(A734,Orders_Raw!A:A,Orders_Raw!B:B),Customers_Raw!A:A,Customers_Raw!E:E)</f>
        <v>Consumer</v>
      </c>
      <c r="N734">
        <f>IF(COUNTIF($A$2:A734,A734)=1,1,0)</f>
        <v>1</v>
      </c>
    </row>
    <row r="735" spans="1:14">
      <c r="A735" t="s">
        <v>1198</v>
      </c>
      <c r="B735" t="s">
        <v>3428</v>
      </c>
      <c r="C735">
        <v>1</v>
      </c>
      <c r="D735" s="18">
        <v>2536.44</v>
      </c>
      <c r="E735" s="18">
        <f>_xlfn.XLOOKUP(Order_Items_Raw!B964,Products_Raw!A:A,Products_Raw!D:D)</f>
        <v>7014.31</v>
      </c>
      <c r="F735" s="18">
        <f t="shared" si="11"/>
        <v>-4477.87</v>
      </c>
      <c r="G735" s="18" t="str">
        <f>PROPER(TRIM(CLEAN(_xlfn.XLOOKUP(Order_Items_Raw!A964,Orders_Raw!A:A,Orders_Raw!E:E))))</f>
        <v>Website</v>
      </c>
      <c r="H735" s="18" t="str">
        <f>_xlfn.XLOOKUP(B735,Products_Raw!A:A,Products_Raw!C:C)</f>
        <v>Home &amp; Kitchen</v>
      </c>
      <c r="I735" t="str">
        <f>_xlfn.XLOOKUP(_xlfn.XLOOKUP(A735,Orders_Raw!A:A,Orders_Raw!B:B),Customers_Raw!A:A,Customers_Raw!E:E)</f>
        <v>Consumer</v>
      </c>
      <c r="J735" s="19">
        <f>_xlfn.XLOOKUP(Order_Items_Raw!A964,Orders_Raw!A:A,Orders_Raw!C:C)</f>
        <v>45708</v>
      </c>
      <c r="K735" t="s">
        <v>3429</v>
      </c>
      <c r="L735" s="19" t="str">
        <f>_xlfn.XLOOKUP(A735,Orders_Raw!A:A,Orders_Raw!D:D)</f>
        <v>Delivered</v>
      </c>
      <c r="M735" s="19" t="str">
        <f>_xlfn.XLOOKUP(_xlfn.XLOOKUP(A735,Orders_Raw!A:A,Orders_Raw!B:B),Customers_Raw!A:A,Customers_Raw!E:E)</f>
        <v>Consumer</v>
      </c>
      <c r="N735">
        <f>IF(COUNTIF($A$2:A735,A735)=1,1,0)</f>
        <v>1</v>
      </c>
    </row>
    <row r="736" spans="1:14">
      <c r="A736" t="s">
        <v>1329</v>
      </c>
      <c r="B736" t="s">
        <v>3428</v>
      </c>
      <c r="C736">
        <v>2</v>
      </c>
      <c r="D736" s="18">
        <v>5051.64</v>
      </c>
      <c r="E736" s="18">
        <f>_xlfn.XLOOKUP(Order_Items_Raw!B971,Products_Raw!A:A,Products_Raw!D:D)</f>
        <v>9148.31</v>
      </c>
      <c r="F736" s="18">
        <f t="shared" si="11"/>
        <v>-13244.98</v>
      </c>
      <c r="G736" s="18" t="str">
        <f>PROPER(TRIM(CLEAN(_xlfn.XLOOKUP(Order_Items_Raw!A971,Orders_Raw!A:A,Orders_Raw!E:E))))</f>
        <v>Marketplace</v>
      </c>
      <c r="H736" s="18" t="str">
        <f>_xlfn.XLOOKUP(B736,Products_Raw!A:A,Products_Raw!C:C)</f>
        <v>Home &amp; Kitchen</v>
      </c>
      <c r="I736" t="str">
        <f>_xlfn.XLOOKUP(_xlfn.XLOOKUP(A736,Orders_Raw!A:A,Orders_Raw!B:B),Customers_Raw!A:A,Customers_Raw!E:E)</f>
        <v>Consumer</v>
      </c>
      <c r="J736" s="19">
        <f>_xlfn.XLOOKUP(Order_Items_Raw!A971,Orders_Raw!A:A,Orders_Raw!C:C)</f>
        <v>45709</v>
      </c>
      <c r="K736" t="s">
        <v>3429</v>
      </c>
      <c r="L736" s="19" t="str">
        <f>_xlfn.XLOOKUP(A736,Orders_Raw!A:A,Orders_Raw!D:D)</f>
        <v>Delivered</v>
      </c>
      <c r="M736" s="19" t="str">
        <f>_xlfn.XLOOKUP(_xlfn.XLOOKUP(A736,Orders_Raw!A:A,Orders_Raw!B:B),Customers_Raw!A:A,Customers_Raw!E:E)</f>
        <v>Consumer</v>
      </c>
      <c r="N736">
        <f>IF(COUNTIF($A$2:A736,A736)=1,1,0)</f>
        <v>1</v>
      </c>
    </row>
    <row r="737" spans="1:14">
      <c r="A737" t="s">
        <v>1702</v>
      </c>
      <c r="B737" t="s">
        <v>3428</v>
      </c>
      <c r="C737">
        <v>2</v>
      </c>
      <c r="D737" s="18">
        <v>6436.55</v>
      </c>
      <c r="E737" s="18">
        <f>_xlfn.XLOOKUP(Order_Items_Raw!B982,Products_Raw!A:A,Products_Raw!D:D)</f>
        <v>474.93</v>
      </c>
      <c r="F737" s="18">
        <f t="shared" si="11"/>
        <v>5486.69</v>
      </c>
      <c r="G737" s="18" t="str">
        <f>PROPER(TRIM(CLEAN(_xlfn.XLOOKUP(Order_Items_Raw!A982,Orders_Raw!A:A,Orders_Raw!E:E))))</f>
        <v>Mobile App</v>
      </c>
      <c r="H737" s="18" t="str">
        <f>_xlfn.XLOOKUP(B737,Products_Raw!A:A,Products_Raw!C:C)</f>
        <v>Home &amp; Kitchen</v>
      </c>
      <c r="I737" t="str">
        <f>_xlfn.XLOOKUP(_xlfn.XLOOKUP(A737,Orders_Raw!A:A,Orders_Raw!B:B),Customers_Raw!A:A,Customers_Raw!E:E)</f>
        <v>Corporate</v>
      </c>
      <c r="J737" s="19">
        <f>_xlfn.XLOOKUP(Order_Items_Raw!A982,Orders_Raw!A:A,Orders_Raw!C:C)</f>
        <v>45696</v>
      </c>
      <c r="K737" t="s">
        <v>3429</v>
      </c>
      <c r="L737" s="19" t="str">
        <f>_xlfn.XLOOKUP(A737,Orders_Raw!A:A,Orders_Raw!D:D)</f>
        <v>Delivered</v>
      </c>
      <c r="M737" s="19" t="str">
        <f>_xlfn.XLOOKUP(_xlfn.XLOOKUP(A737,Orders_Raw!A:A,Orders_Raw!B:B),Customers_Raw!A:A,Customers_Raw!E:E)</f>
        <v>Corporate</v>
      </c>
      <c r="N737">
        <f>IF(COUNTIF($A$2:A737,A737)=1,1,0)</f>
        <v>1</v>
      </c>
    </row>
    <row r="738" spans="1:14">
      <c r="A738" t="s">
        <v>2260</v>
      </c>
      <c r="B738" t="s">
        <v>3428</v>
      </c>
      <c r="C738">
        <v>4</v>
      </c>
      <c r="D738" s="18">
        <v>12685.91</v>
      </c>
      <c r="E738" s="18">
        <f>_xlfn.XLOOKUP(Order_Items_Raw!B993,Products_Raw!A:A,Products_Raw!D:D)</f>
        <v>6213.42</v>
      </c>
      <c r="F738" s="18">
        <f t="shared" si="11"/>
        <v>-12167.77</v>
      </c>
      <c r="G738" s="18" t="str">
        <f>PROPER(TRIM(CLEAN(_xlfn.XLOOKUP(Order_Items_Raw!A993,Orders_Raw!A:A,Orders_Raw!E:E))))</f>
        <v>Website</v>
      </c>
      <c r="H738" s="18" t="str">
        <f>_xlfn.XLOOKUP(B738,Products_Raw!A:A,Products_Raw!C:C)</f>
        <v>Home &amp; Kitchen</v>
      </c>
      <c r="I738" t="str">
        <f>_xlfn.XLOOKUP(_xlfn.XLOOKUP(A738,Orders_Raw!A:A,Orders_Raw!B:B),Customers_Raw!A:A,Customers_Raw!E:E)</f>
        <v>Corporate</v>
      </c>
      <c r="J738" s="19">
        <f>_xlfn.XLOOKUP(Order_Items_Raw!A993,Orders_Raw!A:A,Orders_Raw!C:C)</f>
        <v>45689</v>
      </c>
      <c r="K738" t="s">
        <v>3429</v>
      </c>
      <c r="L738" s="19" t="str">
        <f>_xlfn.XLOOKUP(A738,Orders_Raw!A:A,Orders_Raw!D:D)</f>
        <v>Delivered</v>
      </c>
      <c r="M738" s="19" t="str">
        <f>_xlfn.XLOOKUP(_xlfn.XLOOKUP(A738,Orders_Raw!A:A,Orders_Raw!B:B),Customers_Raw!A:A,Customers_Raw!E:E)</f>
        <v>Corporate</v>
      </c>
      <c r="N738">
        <f>IF(COUNTIF($A$2:A738,A738)=1,1,0)</f>
        <v>1</v>
      </c>
    </row>
    <row r="739" spans="1:14">
      <c r="A739" t="s">
        <v>1463</v>
      </c>
      <c r="B739" t="s">
        <v>3430</v>
      </c>
      <c r="C739">
        <v>3</v>
      </c>
      <c r="D739" s="18">
        <v>28338.43</v>
      </c>
      <c r="E739" s="18">
        <f>_xlfn.XLOOKUP(Order_Items_Raw!B1027,Products_Raw!A:A,Products_Raw!D:D)</f>
        <v>4640.09</v>
      </c>
      <c r="F739" s="18">
        <f t="shared" si="11"/>
        <v>14418.16</v>
      </c>
      <c r="G739" s="18" t="str">
        <f>PROPER(TRIM(CLEAN(_xlfn.XLOOKUP(Order_Items_Raw!A1027,Orders_Raw!A:A,Orders_Raw!E:E))))</f>
        <v>Website</v>
      </c>
      <c r="H739" s="18" t="str">
        <f>_xlfn.XLOOKUP(B739,Products_Raw!A:A,Products_Raw!C:C)</f>
        <v>Beauty</v>
      </c>
      <c r="I739" t="str">
        <f>_xlfn.XLOOKUP(_xlfn.XLOOKUP(A739,Orders_Raw!A:A,Orders_Raw!B:B),Customers_Raw!A:A,Customers_Raw!E:E)</f>
        <v>Corporate</v>
      </c>
      <c r="J739" s="19">
        <f>_xlfn.XLOOKUP(Order_Items_Raw!A1027,Orders_Raw!A:A,Orders_Raw!C:C)</f>
        <v>45701</v>
      </c>
      <c r="K739" t="s">
        <v>3429</v>
      </c>
      <c r="L739" s="19" t="str">
        <f>_xlfn.XLOOKUP(A739,Orders_Raw!A:A,Orders_Raw!D:D)</f>
        <v>Delivered</v>
      </c>
      <c r="M739" s="19" t="str">
        <f>_xlfn.XLOOKUP(_xlfn.XLOOKUP(A739,Orders_Raw!A:A,Orders_Raw!B:B),Customers_Raw!A:A,Customers_Raw!E:E)</f>
        <v>Corporate</v>
      </c>
      <c r="N739">
        <f>IF(COUNTIF($A$2:A739,A739)=1,1,0)</f>
        <v>0</v>
      </c>
    </row>
    <row r="740" spans="1:14">
      <c r="A740" t="s">
        <v>2905</v>
      </c>
      <c r="B740" t="s">
        <v>3430</v>
      </c>
      <c r="C740">
        <v>2</v>
      </c>
      <c r="D740" s="18">
        <v>24895.73</v>
      </c>
      <c r="E740" s="18">
        <f>_xlfn.XLOOKUP(Order_Items_Raw!B1052,Products_Raw!A:A,Products_Raw!D:D)</f>
        <v>10124.42</v>
      </c>
      <c r="F740" s="18">
        <f t="shared" si="11"/>
        <v>4646.89</v>
      </c>
      <c r="G740" s="18" t="str">
        <f>PROPER(TRIM(CLEAN(_xlfn.XLOOKUP(Order_Items_Raw!A1052,Orders_Raw!A:A,Orders_Raw!E:E))))</f>
        <v>Website</v>
      </c>
      <c r="H740" s="18" t="str">
        <f>_xlfn.XLOOKUP(B740,Products_Raw!A:A,Products_Raw!C:C)</f>
        <v>Beauty</v>
      </c>
      <c r="I740" t="str">
        <f>_xlfn.XLOOKUP(_xlfn.XLOOKUP(A740,Orders_Raw!A:A,Orders_Raw!B:B),Customers_Raw!A:A,Customers_Raw!E:E)</f>
        <v>Corporate</v>
      </c>
      <c r="J740" s="19">
        <f>_xlfn.XLOOKUP(Order_Items_Raw!A1052,Orders_Raw!A:A,Orders_Raw!C:C)</f>
        <v>45701</v>
      </c>
      <c r="K740" t="s">
        <v>3429</v>
      </c>
      <c r="L740" s="19" t="str">
        <f>_xlfn.XLOOKUP(A740,Orders_Raw!A:A,Orders_Raw!D:D)</f>
        <v>Delivered</v>
      </c>
      <c r="M740" s="19" t="str">
        <f>_xlfn.XLOOKUP(_xlfn.XLOOKUP(A740,Orders_Raw!A:A,Orders_Raw!B:B),Customers_Raw!A:A,Customers_Raw!E:E)</f>
        <v>Corporate</v>
      </c>
      <c r="N740">
        <f>IF(COUNTIF($A$2:A740,A740)=1,1,0)</f>
        <v>1</v>
      </c>
    </row>
    <row r="741" spans="1:14">
      <c r="A741" t="s">
        <v>1033</v>
      </c>
      <c r="B741" t="s">
        <v>3431</v>
      </c>
      <c r="C741">
        <v>4</v>
      </c>
      <c r="D741" s="18">
        <v>3462.6</v>
      </c>
      <c r="E741" s="18">
        <f>_xlfn.XLOOKUP(Order_Items_Raw!B1063,Products_Raw!A:A,Products_Raw!D:D)</f>
        <v>2133.21</v>
      </c>
      <c r="F741" s="18">
        <f t="shared" si="11"/>
        <v>-5070.24</v>
      </c>
      <c r="G741" s="18" t="str">
        <f>PROPER(TRIM(CLEAN(_xlfn.XLOOKUP(Order_Items_Raw!A1063,Orders_Raw!A:A,Orders_Raw!E:E))))</f>
        <v>Marketplace</v>
      </c>
      <c r="H741" s="18" t="str">
        <f>_xlfn.XLOOKUP(B741,Products_Raw!A:A,Products_Raw!C:C)</f>
        <v>Fashion</v>
      </c>
      <c r="I741" t="str">
        <f>_xlfn.XLOOKUP(_xlfn.XLOOKUP(A741,Orders_Raw!A:A,Orders_Raw!B:B),Customers_Raw!A:A,Customers_Raw!E:E)</f>
        <v>Consumer</v>
      </c>
      <c r="J741" s="19">
        <f>_xlfn.XLOOKUP(Order_Items_Raw!A1063,Orders_Raw!A:A,Orders_Raw!C:C)</f>
        <v>45691</v>
      </c>
      <c r="K741" t="s">
        <v>3429</v>
      </c>
      <c r="L741" s="19" t="str">
        <f>_xlfn.XLOOKUP(A741,Orders_Raw!A:A,Orders_Raw!D:D)</f>
        <v>Delivered</v>
      </c>
      <c r="M741" s="19" t="str">
        <f>_xlfn.XLOOKUP(_xlfn.XLOOKUP(A741,Orders_Raw!A:A,Orders_Raw!B:B),Customers_Raw!A:A,Customers_Raw!E:E)</f>
        <v>Consumer</v>
      </c>
      <c r="N741">
        <f>IF(COUNTIF($A$2:A741,A741)=1,1,0)</f>
        <v>1</v>
      </c>
    </row>
    <row r="742" spans="1:14">
      <c r="A742" t="s">
        <v>2132</v>
      </c>
      <c r="B742" t="s">
        <v>3431</v>
      </c>
      <c r="C742">
        <v>3</v>
      </c>
      <c r="D742" s="18">
        <v>3215.46</v>
      </c>
      <c r="E742" s="18">
        <f>_xlfn.XLOOKUP(Order_Items_Raw!B1085,Products_Raw!A:A,Products_Raw!D:D)</f>
        <v>11118.8</v>
      </c>
      <c r="F742" s="18">
        <f t="shared" si="11"/>
        <v>-30140.94</v>
      </c>
      <c r="G742" s="18" t="str">
        <f>PROPER(TRIM(CLEAN(_xlfn.XLOOKUP(Order_Items_Raw!A1085,Orders_Raw!A:A,Orders_Raw!E:E))))</f>
        <v>Website</v>
      </c>
      <c r="H742" s="18" t="str">
        <f>_xlfn.XLOOKUP(B742,Products_Raw!A:A,Products_Raw!C:C)</f>
        <v>Fashion</v>
      </c>
      <c r="I742" t="str">
        <f>_xlfn.XLOOKUP(_xlfn.XLOOKUP(A742,Orders_Raw!A:A,Orders_Raw!B:B),Customers_Raw!A:A,Customers_Raw!E:E)</f>
        <v>Consumer</v>
      </c>
      <c r="J742" s="19">
        <f>_xlfn.XLOOKUP(Order_Items_Raw!A1085,Orders_Raw!A:A,Orders_Raw!C:C)</f>
        <v>45716</v>
      </c>
      <c r="K742" t="s">
        <v>3429</v>
      </c>
      <c r="L742" s="19" t="str">
        <f>_xlfn.XLOOKUP(A742,Orders_Raw!A:A,Orders_Raw!D:D)</f>
        <v>Delivered</v>
      </c>
      <c r="M742" s="19" t="str">
        <f>_xlfn.XLOOKUP(_xlfn.XLOOKUP(A742,Orders_Raw!A:A,Orders_Raw!B:B),Customers_Raw!A:A,Customers_Raw!E:E)</f>
        <v>Consumer</v>
      </c>
      <c r="N742">
        <f>IF(COUNTIF($A$2:A742,A742)=1,1,0)</f>
        <v>1</v>
      </c>
    </row>
    <row r="743" spans="1:14">
      <c r="A743" t="s">
        <v>2150</v>
      </c>
      <c r="B743" t="s">
        <v>3431</v>
      </c>
      <c r="C743">
        <v>3</v>
      </c>
      <c r="D743" s="18">
        <v>2941.47</v>
      </c>
      <c r="E743" s="18">
        <f>_xlfn.XLOOKUP(Order_Items_Raw!B1086,Products_Raw!A:A,Products_Raw!D:D)</f>
        <v>11118.8</v>
      </c>
      <c r="F743" s="18">
        <f t="shared" si="11"/>
        <v>-30414.93</v>
      </c>
      <c r="G743" s="18" t="str">
        <f>PROPER(TRIM(CLEAN(_xlfn.XLOOKUP(Order_Items_Raw!A1086,Orders_Raw!A:A,Orders_Raw!E:E))))</f>
        <v>Website</v>
      </c>
      <c r="H743" s="18" t="str">
        <f>_xlfn.XLOOKUP(B743,Products_Raw!A:A,Products_Raw!C:C)</f>
        <v>Fashion</v>
      </c>
      <c r="I743" t="str">
        <f>_xlfn.XLOOKUP(_xlfn.XLOOKUP(A743,Orders_Raw!A:A,Orders_Raw!B:B),Customers_Raw!A:A,Customers_Raw!E:E)</f>
        <v>Consumer</v>
      </c>
      <c r="J743" s="19">
        <f>_xlfn.XLOOKUP(Order_Items_Raw!A1086,Orders_Raw!A:A,Orders_Raw!C:C)</f>
        <v>45713</v>
      </c>
      <c r="K743" t="s">
        <v>3429</v>
      </c>
      <c r="L743" s="19" t="str">
        <f>_xlfn.XLOOKUP(A743,Orders_Raw!A:A,Orders_Raw!D:D)</f>
        <v>Delivered</v>
      </c>
      <c r="M743" s="19" t="str">
        <f>_xlfn.XLOOKUP(_xlfn.XLOOKUP(A743,Orders_Raw!A:A,Orders_Raw!B:B),Customers_Raw!A:A,Customers_Raw!E:E)</f>
        <v>Consumer</v>
      </c>
      <c r="N743">
        <f>IF(COUNTIF($A$2:A743,A743)=1,1,0)</f>
        <v>1</v>
      </c>
    </row>
    <row r="744" spans="1:14">
      <c r="A744" t="s">
        <v>2299</v>
      </c>
      <c r="B744" t="s">
        <v>3431</v>
      </c>
      <c r="C744">
        <v>1</v>
      </c>
      <c r="D744" s="18">
        <v>942.52</v>
      </c>
      <c r="E744" s="18">
        <f>_xlfn.XLOOKUP(Order_Items_Raw!B1089,Products_Raw!A:A,Products_Raw!D:D)</f>
        <v>5057.68</v>
      </c>
      <c r="F744" s="18">
        <f t="shared" si="11"/>
        <v>-4115.16</v>
      </c>
      <c r="G744" s="18" t="str">
        <f>PROPER(TRIM(CLEAN(_xlfn.XLOOKUP(Order_Items_Raw!A1089,Orders_Raw!A:A,Orders_Raw!E:E))))</f>
        <v>Marketplace</v>
      </c>
      <c r="H744" s="18" t="str">
        <f>_xlfn.XLOOKUP(B744,Products_Raw!A:A,Products_Raw!C:C)</f>
        <v>Fashion</v>
      </c>
      <c r="I744" t="str">
        <f>_xlfn.XLOOKUP(_xlfn.XLOOKUP(A744,Orders_Raw!A:A,Orders_Raw!B:B),Customers_Raw!A:A,Customers_Raw!E:E)</f>
        <v>Small Business</v>
      </c>
      <c r="J744" s="19">
        <f>_xlfn.XLOOKUP(Order_Items_Raw!A1089,Orders_Raw!A:A,Orders_Raw!C:C)</f>
        <v>45691</v>
      </c>
      <c r="K744" t="s">
        <v>3429</v>
      </c>
      <c r="L744" s="19" t="str">
        <f>_xlfn.XLOOKUP(A744,Orders_Raw!A:A,Orders_Raw!D:D)</f>
        <v>Delivered</v>
      </c>
      <c r="M744" s="19" t="str">
        <f>_xlfn.XLOOKUP(_xlfn.XLOOKUP(A744,Orders_Raw!A:A,Orders_Raw!B:B),Customers_Raw!A:A,Customers_Raw!E:E)</f>
        <v>Small Business</v>
      </c>
      <c r="N744">
        <f>IF(COUNTIF($A$2:A744,A744)=1,1,0)</f>
        <v>1</v>
      </c>
    </row>
    <row r="745" spans="1:14">
      <c r="A745" t="s">
        <v>2588</v>
      </c>
      <c r="B745" t="s">
        <v>3431</v>
      </c>
      <c r="C745">
        <v>3</v>
      </c>
      <c r="D745" s="18">
        <v>2733.26</v>
      </c>
      <c r="E745" s="18">
        <f>_xlfn.XLOOKUP(Order_Items_Raw!B1094,Products_Raw!A:A,Products_Raw!D:D)</f>
        <v>4835.9</v>
      </c>
      <c r="F745" s="18">
        <f t="shared" si="11"/>
        <v>-11774.44</v>
      </c>
      <c r="G745" s="18" t="str">
        <f>PROPER(TRIM(CLEAN(_xlfn.XLOOKUP(Order_Items_Raw!A1094,Orders_Raw!A:A,Orders_Raw!E:E))))</f>
        <v>Mobile App</v>
      </c>
      <c r="H745" s="18" t="str">
        <f>_xlfn.XLOOKUP(B745,Products_Raw!A:A,Products_Raw!C:C)</f>
        <v>Fashion</v>
      </c>
      <c r="I745" t="str">
        <f>_xlfn.XLOOKUP(_xlfn.XLOOKUP(A745,Orders_Raw!A:A,Orders_Raw!B:B),Customers_Raw!A:A,Customers_Raw!E:E)</f>
        <v>Corporate</v>
      </c>
      <c r="J745" s="19">
        <f>_xlfn.XLOOKUP(Order_Items_Raw!A1094,Orders_Raw!A:A,Orders_Raw!C:C)</f>
        <v>45692</v>
      </c>
      <c r="K745" t="s">
        <v>3429</v>
      </c>
      <c r="L745" s="19" t="str">
        <f>_xlfn.XLOOKUP(A745,Orders_Raw!A:A,Orders_Raw!D:D)</f>
        <v>Delivered</v>
      </c>
      <c r="M745" s="19" t="str">
        <f>_xlfn.XLOOKUP(_xlfn.XLOOKUP(A745,Orders_Raw!A:A,Orders_Raw!B:B),Customers_Raw!A:A,Customers_Raw!E:E)</f>
        <v>Corporate</v>
      </c>
      <c r="N745">
        <f>IF(COUNTIF($A$2:A745,A745)=1,1,0)</f>
        <v>1</v>
      </c>
    </row>
    <row r="746" spans="1:14">
      <c r="A746" t="s">
        <v>2600</v>
      </c>
      <c r="B746" t="s">
        <v>3431</v>
      </c>
      <c r="C746">
        <v>1</v>
      </c>
      <c r="D746" s="18">
        <v>994.74</v>
      </c>
      <c r="E746" s="18">
        <f>_xlfn.XLOOKUP(Order_Items_Raw!B1095,Products_Raw!A:A,Products_Raw!D:D)</f>
        <v>4835.9</v>
      </c>
      <c r="F746" s="18">
        <f t="shared" si="11"/>
        <v>-3841.16</v>
      </c>
      <c r="G746" s="18" t="str">
        <f>PROPER(TRIM(CLEAN(_xlfn.XLOOKUP(Order_Items_Raw!A1095,Orders_Raw!A:A,Orders_Raw!E:E))))</f>
        <v>Marketplace</v>
      </c>
      <c r="H746" s="18" t="str">
        <f>_xlfn.XLOOKUP(B746,Products_Raw!A:A,Products_Raw!C:C)</f>
        <v>Fashion</v>
      </c>
      <c r="I746" t="str">
        <f>_xlfn.XLOOKUP(_xlfn.XLOOKUP(A746,Orders_Raw!A:A,Orders_Raw!B:B),Customers_Raw!A:A,Customers_Raw!E:E)</f>
        <v>Corporate</v>
      </c>
      <c r="J746" s="19">
        <f>_xlfn.XLOOKUP(Order_Items_Raw!A1095,Orders_Raw!A:A,Orders_Raw!C:C)</f>
        <v>45691</v>
      </c>
      <c r="K746" t="s">
        <v>3429</v>
      </c>
      <c r="L746" s="19" t="str">
        <f>_xlfn.XLOOKUP(A746,Orders_Raw!A:A,Orders_Raw!D:D)</f>
        <v>Delivered</v>
      </c>
      <c r="M746" s="19" t="str">
        <f>_xlfn.XLOOKUP(_xlfn.XLOOKUP(A746,Orders_Raw!A:A,Orders_Raw!B:B),Customers_Raw!A:A,Customers_Raw!E:E)</f>
        <v>Corporate</v>
      </c>
      <c r="N746">
        <f>IF(COUNTIF($A$2:A746,A746)=1,1,0)</f>
        <v>1</v>
      </c>
    </row>
    <row r="747" spans="1:14">
      <c r="A747" t="s">
        <v>3294</v>
      </c>
      <c r="B747" t="s">
        <v>3432</v>
      </c>
      <c r="C747">
        <v>2</v>
      </c>
      <c r="D747" s="18">
        <v>25088.97</v>
      </c>
      <c r="E747" s="18">
        <f>_xlfn.XLOOKUP(Order_Items_Raw!B1156,Products_Raw!A:A,Products_Raw!D:D)</f>
        <v>6457.25</v>
      </c>
      <c r="F747" s="18">
        <f t="shared" si="11"/>
        <v>12174.47</v>
      </c>
      <c r="G747" s="18" t="str">
        <f>PROPER(TRIM(CLEAN(_xlfn.XLOOKUP(Order_Items_Raw!A1156,Orders_Raw!A:A,Orders_Raw!E:E))))</f>
        <v>Mobile App</v>
      </c>
      <c r="H747" s="18" t="str">
        <f>_xlfn.XLOOKUP(B747,Products_Raw!A:A,Products_Raw!C:C)</f>
        <v>Electronics</v>
      </c>
      <c r="I747" t="str">
        <f>_xlfn.XLOOKUP(_xlfn.XLOOKUP(A747,Orders_Raw!A:A,Orders_Raw!B:B),Customers_Raw!A:A,Customers_Raw!E:E)</f>
        <v>Consumer</v>
      </c>
      <c r="J747" s="19">
        <f>_xlfn.XLOOKUP(Order_Items_Raw!A1156,Orders_Raw!A:A,Orders_Raw!C:C)</f>
        <v>45715</v>
      </c>
      <c r="K747" t="s">
        <v>3429</v>
      </c>
      <c r="L747" s="19" t="str">
        <f>_xlfn.XLOOKUP(A747,Orders_Raw!A:A,Orders_Raw!D:D)</f>
        <v>Delivered</v>
      </c>
      <c r="M747" s="19" t="str">
        <f>_xlfn.XLOOKUP(_xlfn.XLOOKUP(A747,Orders_Raw!A:A,Orders_Raw!B:B),Customers_Raw!A:A,Customers_Raw!E:E)</f>
        <v>Consumer</v>
      </c>
      <c r="N747">
        <f>IF(COUNTIF($A$2:A747,A747)=1,1,0)</f>
        <v>1</v>
      </c>
    </row>
    <row r="748" spans="1:14">
      <c r="A748" t="s">
        <v>1329</v>
      </c>
      <c r="B748" t="s">
        <v>3433</v>
      </c>
      <c r="C748">
        <v>1</v>
      </c>
      <c r="D748" s="18">
        <v>17816.3</v>
      </c>
      <c r="E748" s="18">
        <f>_xlfn.XLOOKUP(Order_Items_Raw!B1164,Products_Raw!A:A,Products_Raw!D:D)</f>
        <v>10086.81</v>
      </c>
      <c r="F748" s="18">
        <f t="shared" si="11"/>
        <v>7729.49</v>
      </c>
      <c r="G748" s="18" t="str">
        <f>PROPER(TRIM(CLEAN(_xlfn.XLOOKUP(Order_Items_Raw!A1164,Orders_Raw!A:A,Orders_Raw!E:E))))</f>
        <v>Website</v>
      </c>
      <c r="H748" s="18" t="str">
        <f>_xlfn.XLOOKUP(B748,Products_Raw!A:A,Products_Raw!C:C)</f>
        <v>Beauty</v>
      </c>
      <c r="I748" t="str">
        <f>_xlfn.XLOOKUP(_xlfn.XLOOKUP(A748,Orders_Raw!A:A,Orders_Raw!B:B),Customers_Raw!A:A,Customers_Raw!E:E)</f>
        <v>Consumer</v>
      </c>
      <c r="J748" s="19">
        <f>_xlfn.XLOOKUP(Order_Items_Raw!A1164,Orders_Raw!A:A,Orders_Raw!C:C)</f>
        <v>45699</v>
      </c>
      <c r="K748" t="s">
        <v>3429</v>
      </c>
      <c r="L748" s="19" t="str">
        <f>_xlfn.XLOOKUP(A748,Orders_Raw!A:A,Orders_Raw!D:D)</f>
        <v>Delivered</v>
      </c>
      <c r="M748" s="19" t="str">
        <f>_xlfn.XLOOKUP(_xlfn.XLOOKUP(A748,Orders_Raw!A:A,Orders_Raw!B:B),Customers_Raw!A:A,Customers_Raw!E:E)</f>
        <v>Consumer</v>
      </c>
      <c r="N748">
        <f>IF(COUNTIF($A$2:A748,A748)=1,1,0)</f>
        <v>0</v>
      </c>
    </row>
    <row r="749" spans="1:14">
      <c r="A749" t="s">
        <v>2244</v>
      </c>
      <c r="B749" t="s">
        <v>3433</v>
      </c>
      <c r="C749">
        <v>3</v>
      </c>
      <c r="D749" s="18">
        <v>39550.42</v>
      </c>
      <c r="E749" s="18">
        <f>_xlfn.XLOOKUP(Order_Items_Raw!B1176,Products_Raw!A:A,Products_Raw!D:D)</f>
        <v>4370.8</v>
      </c>
      <c r="F749" s="18">
        <f t="shared" si="11"/>
        <v>26438.02</v>
      </c>
      <c r="G749" s="18" t="str">
        <f>PROPER(TRIM(CLEAN(_xlfn.XLOOKUP(Order_Items_Raw!A1176,Orders_Raw!A:A,Orders_Raw!E:E))))</f>
        <v>Marketplace</v>
      </c>
      <c r="H749" s="18" t="str">
        <f>_xlfn.XLOOKUP(B749,Products_Raw!A:A,Products_Raw!C:C)</f>
        <v>Beauty</v>
      </c>
      <c r="I749" t="str">
        <f>_xlfn.XLOOKUP(_xlfn.XLOOKUP(A749,Orders_Raw!A:A,Orders_Raw!B:B),Customers_Raw!A:A,Customers_Raw!E:E)</f>
        <v>Corporate</v>
      </c>
      <c r="J749" s="19">
        <f>_xlfn.XLOOKUP(Order_Items_Raw!A1176,Orders_Raw!A:A,Orders_Raw!C:C)</f>
        <v>45694</v>
      </c>
      <c r="K749" t="s">
        <v>3429</v>
      </c>
      <c r="L749" s="19" t="str">
        <f>_xlfn.XLOOKUP(A749,Orders_Raw!A:A,Orders_Raw!D:D)</f>
        <v>Delivered</v>
      </c>
      <c r="M749" s="19" t="str">
        <f>_xlfn.XLOOKUP(_xlfn.XLOOKUP(A749,Orders_Raw!A:A,Orders_Raw!B:B),Customers_Raw!A:A,Customers_Raw!E:E)</f>
        <v>Corporate</v>
      </c>
      <c r="N749">
        <f>IF(COUNTIF($A$2:A749,A749)=1,1,0)</f>
        <v>1</v>
      </c>
    </row>
    <row r="750" spans="1:14">
      <c r="A750" t="s">
        <v>2883</v>
      </c>
      <c r="B750" t="s">
        <v>3433</v>
      </c>
      <c r="C750">
        <v>2</v>
      </c>
      <c r="D750" s="18">
        <v>33477.69</v>
      </c>
      <c r="E750" s="18">
        <f>_xlfn.XLOOKUP(Order_Items_Raw!B1190,Products_Raw!A:A,Products_Raw!D:D)</f>
        <v>6163.24</v>
      </c>
      <c r="F750" s="18">
        <f t="shared" si="11"/>
        <v>21151.21</v>
      </c>
      <c r="G750" s="18" t="str">
        <f>PROPER(TRIM(CLEAN(_xlfn.XLOOKUP(Order_Items_Raw!A1190,Orders_Raw!A:A,Orders_Raw!E:E))))</f>
        <v>Website</v>
      </c>
      <c r="H750" s="18" t="str">
        <f>_xlfn.XLOOKUP(B750,Products_Raw!A:A,Products_Raw!C:C)</f>
        <v>Beauty</v>
      </c>
      <c r="I750" t="str">
        <f>_xlfn.XLOOKUP(_xlfn.XLOOKUP(A750,Orders_Raw!A:A,Orders_Raw!B:B),Customers_Raw!A:A,Customers_Raw!E:E)</f>
        <v>Small Business</v>
      </c>
      <c r="J750" s="19">
        <f>_xlfn.XLOOKUP(Order_Items_Raw!A1190,Orders_Raw!A:A,Orders_Raw!C:C)</f>
        <v>45698</v>
      </c>
      <c r="K750" t="s">
        <v>3429</v>
      </c>
      <c r="L750" s="19" t="str">
        <f>_xlfn.XLOOKUP(A750,Orders_Raw!A:A,Orders_Raw!D:D)</f>
        <v>Delivered</v>
      </c>
      <c r="M750" s="19" t="str">
        <f>_xlfn.XLOOKUP(_xlfn.XLOOKUP(A750,Orders_Raw!A:A,Orders_Raw!B:B),Customers_Raw!A:A,Customers_Raw!E:E)</f>
        <v>Small Business</v>
      </c>
      <c r="N750">
        <f>IF(COUNTIF($A$2:A750,A750)=1,1,0)</f>
        <v>1</v>
      </c>
    </row>
    <row r="751" spans="1:14">
      <c r="A751" t="s">
        <v>3223</v>
      </c>
      <c r="B751" t="s">
        <v>3433</v>
      </c>
      <c r="C751">
        <v>1</v>
      </c>
      <c r="D751" s="18">
        <v>18607.25</v>
      </c>
      <c r="E751" s="18">
        <f>_xlfn.XLOOKUP(Order_Items_Raw!B1200,Products_Raw!A:A,Products_Raw!D:D)</f>
        <v>4740.6</v>
      </c>
      <c r="F751" s="18">
        <f t="shared" si="11"/>
        <v>13866.65</v>
      </c>
      <c r="G751" s="18" t="str">
        <f>PROPER(TRIM(CLEAN(_xlfn.XLOOKUP(Order_Items_Raw!A1200,Orders_Raw!A:A,Orders_Raw!E:E))))</f>
        <v>Mobile App</v>
      </c>
      <c r="H751" s="18" t="str">
        <f>_xlfn.XLOOKUP(B751,Products_Raw!A:A,Products_Raw!C:C)</f>
        <v>Beauty</v>
      </c>
      <c r="I751" t="str">
        <f>_xlfn.XLOOKUP(_xlfn.XLOOKUP(A751,Orders_Raw!A:A,Orders_Raw!B:B),Customers_Raw!A:A,Customers_Raw!E:E)</f>
        <v>Consumer</v>
      </c>
      <c r="J751" s="19">
        <f>_xlfn.XLOOKUP(Order_Items_Raw!A1200,Orders_Raw!A:A,Orders_Raw!C:C)</f>
        <v>45658</v>
      </c>
      <c r="K751" t="s">
        <v>3435</v>
      </c>
      <c r="L751" s="19" t="str">
        <f>_xlfn.XLOOKUP(A751,Orders_Raw!A:A,Orders_Raw!D:D)</f>
        <v>Delivered</v>
      </c>
      <c r="M751" s="19" t="str">
        <f>_xlfn.XLOOKUP(_xlfn.XLOOKUP(A751,Orders_Raw!A:A,Orders_Raw!B:B),Customers_Raw!A:A,Customers_Raw!E:E)</f>
        <v>Consumer</v>
      </c>
      <c r="N751">
        <f>IF(COUNTIF($A$2:A751,A751)=1,1,0)</f>
        <v>0</v>
      </c>
    </row>
    <row r="752" spans="1:14">
      <c r="A752" t="s">
        <v>1100</v>
      </c>
      <c r="B752" t="s">
        <v>3434</v>
      </c>
      <c r="C752">
        <v>2</v>
      </c>
      <c r="D752" s="18">
        <v>13716.78</v>
      </c>
      <c r="E752" s="18">
        <f>_xlfn.XLOOKUP(Order_Items_Raw!B1205,Products_Raw!A:A,Products_Raw!D:D)</f>
        <v>4740.6</v>
      </c>
      <c r="F752" s="18">
        <f t="shared" si="11"/>
        <v>4235.58</v>
      </c>
      <c r="G752" s="18" t="str">
        <f>PROPER(TRIM(CLEAN(_xlfn.XLOOKUP(Order_Items_Raw!A1205,Orders_Raw!A:A,Orders_Raw!E:E))))</f>
        <v>Website</v>
      </c>
      <c r="H752" s="18" t="str">
        <f>_xlfn.XLOOKUP(B752,Products_Raw!A:A,Products_Raw!C:C)</f>
        <v>Home &amp; Kitchen</v>
      </c>
      <c r="I752" t="str">
        <f>_xlfn.XLOOKUP(_xlfn.XLOOKUP(A752,Orders_Raw!A:A,Orders_Raw!B:B),Customers_Raw!A:A,Customers_Raw!E:E)</f>
        <v>Small Business</v>
      </c>
      <c r="J752" s="19">
        <f>_xlfn.XLOOKUP(Order_Items_Raw!A1205,Orders_Raw!A:A,Orders_Raw!C:C)</f>
        <v>45664</v>
      </c>
      <c r="K752" t="s">
        <v>3435</v>
      </c>
      <c r="L752" s="19" t="str">
        <f>_xlfn.XLOOKUP(A752,Orders_Raw!A:A,Orders_Raw!D:D)</f>
        <v>Delivered</v>
      </c>
      <c r="M752" s="19" t="str">
        <f>_xlfn.XLOOKUP(_xlfn.XLOOKUP(A752,Orders_Raw!A:A,Orders_Raw!B:B),Customers_Raw!A:A,Customers_Raw!E:E)</f>
        <v>Small Business</v>
      </c>
      <c r="N752">
        <f>IF(COUNTIF($A$2:A752,A752)=1,1,0)</f>
        <v>1</v>
      </c>
    </row>
    <row r="753" spans="1:14">
      <c r="A753" t="s">
        <v>1395</v>
      </c>
      <c r="B753" t="s">
        <v>3434</v>
      </c>
      <c r="C753">
        <v>1</v>
      </c>
      <c r="D753" s="18">
        <v>5607.26</v>
      </c>
      <c r="E753" s="18">
        <f>_xlfn.XLOOKUP(Order_Items_Raw!B1210,Products_Raw!A:A,Products_Raw!D:D)</f>
        <v>10244.32</v>
      </c>
      <c r="F753" s="18">
        <f t="shared" si="11"/>
        <v>-4637.06</v>
      </c>
      <c r="G753" s="18" t="str">
        <f>PROPER(TRIM(CLEAN(_xlfn.XLOOKUP(Order_Items_Raw!A1210,Orders_Raw!A:A,Orders_Raw!E:E))))</f>
        <v>Website</v>
      </c>
      <c r="H753" s="18" t="str">
        <f>_xlfn.XLOOKUP(B753,Products_Raw!A:A,Products_Raw!C:C)</f>
        <v>Home &amp; Kitchen</v>
      </c>
      <c r="I753" t="str">
        <f>_xlfn.XLOOKUP(_xlfn.XLOOKUP(A753,Orders_Raw!A:A,Orders_Raw!B:B),Customers_Raw!A:A,Customers_Raw!E:E)</f>
        <v>Consumer</v>
      </c>
      <c r="J753" s="19">
        <f>_xlfn.XLOOKUP(Order_Items_Raw!A1210,Orders_Raw!A:A,Orders_Raw!C:C)</f>
        <v>45681</v>
      </c>
      <c r="K753" t="s">
        <v>3435</v>
      </c>
      <c r="L753" s="19" t="str">
        <f>_xlfn.XLOOKUP(A753,Orders_Raw!A:A,Orders_Raw!D:D)</f>
        <v>Delivered</v>
      </c>
      <c r="M753" s="19" t="str">
        <f>_xlfn.XLOOKUP(_xlfn.XLOOKUP(A753,Orders_Raw!A:A,Orders_Raw!B:B),Customers_Raw!A:A,Customers_Raw!E:E)</f>
        <v>Consumer</v>
      </c>
      <c r="N753">
        <f>IF(COUNTIF($A$2:A753,A753)=1,1,0)</f>
        <v>1</v>
      </c>
    </row>
    <row r="754" spans="1:14">
      <c r="A754" t="s">
        <v>1616</v>
      </c>
      <c r="B754" t="s">
        <v>3434</v>
      </c>
      <c r="C754">
        <v>2</v>
      </c>
      <c r="D754" s="18">
        <v>11068.78</v>
      </c>
      <c r="E754" s="18">
        <f>_xlfn.XLOOKUP(Order_Items_Raw!B1215,Products_Raw!A:A,Products_Raw!D:D)</f>
        <v>4936.19</v>
      </c>
      <c r="F754" s="18">
        <f t="shared" si="11"/>
        <v>1196.4</v>
      </c>
      <c r="G754" s="18" t="str">
        <f>PROPER(TRIM(CLEAN(_xlfn.XLOOKUP(Order_Items_Raw!A1215,Orders_Raw!A:A,Orders_Raw!E:E))))</f>
        <v>Mobile App</v>
      </c>
      <c r="H754" s="18" t="str">
        <f>_xlfn.XLOOKUP(B754,Products_Raw!A:A,Products_Raw!C:C)</f>
        <v>Home &amp; Kitchen</v>
      </c>
      <c r="I754" t="str">
        <f>_xlfn.XLOOKUP(_xlfn.XLOOKUP(A754,Orders_Raw!A:A,Orders_Raw!B:B),Customers_Raw!A:A,Customers_Raw!E:E)</f>
        <v>Consumer</v>
      </c>
      <c r="J754" s="19">
        <f>_xlfn.XLOOKUP(Order_Items_Raw!A1215,Orders_Raw!A:A,Orders_Raw!C:C)</f>
        <v>45669</v>
      </c>
      <c r="K754" t="s">
        <v>3435</v>
      </c>
      <c r="L754" s="19" t="str">
        <f>_xlfn.XLOOKUP(A754,Orders_Raw!A:A,Orders_Raw!D:D)</f>
        <v>Delivered</v>
      </c>
      <c r="M754" s="19" t="str">
        <f>_xlfn.XLOOKUP(_xlfn.XLOOKUP(A754,Orders_Raw!A:A,Orders_Raw!B:B),Customers_Raw!A:A,Customers_Raw!E:E)</f>
        <v>Consumer</v>
      </c>
      <c r="N754">
        <f>IF(COUNTIF($A$2:A754,A754)=1,1,0)</f>
        <v>0</v>
      </c>
    </row>
    <row r="755" spans="1:14">
      <c r="A755" t="s">
        <v>1637</v>
      </c>
      <c r="B755" t="s">
        <v>3434</v>
      </c>
      <c r="C755">
        <v>1</v>
      </c>
      <c r="D755" s="18">
        <v>5976.03</v>
      </c>
      <c r="E755" s="18">
        <f>_xlfn.XLOOKUP(Order_Items_Raw!B1216,Products_Raw!A:A,Products_Raw!D:D)</f>
        <v>1069.73</v>
      </c>
      <c r="F755" s="18">
        <f t="shared" si="11"/>
        <v>4906.3</v>
      </c>
      <c r="G755" s="18" t="str">
        <f>PROPER(TRIM(CLEAN(_xlfn.XLOOKUP(Order_Items_Raw!A1216,Orders_Raw!A:A,Orders_Raw!E:E))))</f>
        <v>Mobile App</v>
      </c>
      <c r="H755" s="18" t="str">
        <f>_xlfn.XLOOKUP(B755,Products_Raw!A:A,Products_Raw!C:C)</f>
        <v>Home &amp; Kitchen</v>
      </c>
      <c r="I755" t="str">
        <f>_xlfn.XLOOKUP(_xlfn.XLOOKUP(A755,Orders_Raw!A:A,Orders_Raw!B:B),Customers_Raw!A:A,Customers_Raw!E:E)</f>
        <v>Consumer</v>
      </c>
      <c r="J755" s="19">
        <f>_xlfn.XLOOKUP(Order_Items_Raw!A1216,Orders_Raw!A:A,Orders_Raw!C:C)</f>
        <v>45670</v>
      </c>
      <c r="K755" t="s">
        <v>3435</v>
      </c>
      <c r="L755" s="19" t="str">
        <f>_xlfn.XLOOKUP(A755,Orders_Raw!A:A,Orders_Raw!D:D)</f>
        <v>Delivered</v>
      </c>
      <c r="M755" s="19" t="str">
        <f>_xlfn.XLOOKUP(_xlfn.XLOOKUP(A755,Orders_Raw!A:A,Orders_Raw!B:B),Customers_Raw!A:A,Customers_Raw!E:E)</f>
        <v>Consumer</v>
      </c>
      <c r="N755">
        <f>IF(COUNTIF($A$2:A755,A755)=1,1,0)</f>
        <v>1</v>
      </c>
    </row>
    <row r="756" spans="1:14">
      <c r="A756" t="s">
        <v>2410</v>
      </c>
      <c r="B756" t="s">
        <v>3434</v>
      </c>
      <c r="C756">
        <v>3</v>
      </c>
      <c r="D756" s="18">
        <v>16724.31</v>
      </c>
      <c r="E756" s="18">
        <f>_xlfn.XLOOKUP(Order_Items_Raw!B1237,Products_Raw!A:A,Products_Raw!D:D)</f>
        <v>2831.41</v>
      </c>
      <c r="F756" s="18">
        <f t="shared" si="11"/>
        <v>8230.08</v>
      </c>
      <c r="G756" s="18" t="str">
        <f>PROPER(TRIM(CLEAN(_xlfn.XLOOKUP(Order_Items_Raw!A1237,Orders_Raw!A:A,Orders_Raw!E:E))))</f>
        <v>Website</v>
      </c>
      <c r="H756" s="18" t="str">
        <f>_xlfn.XLOOKUP(B756,Products_Raw!A:A,Products_Raw!C:C)</f>
        <v>Home &amp; Kitchen</v>
      </c>
      <c r="I756" t="str">
        <f>_xlfn.XLOOKUP(_xlfn.XLOOKUP(A756,Orders_Raw!A:A,Orders_Raw!B:B),Customers_Raw!A:A,Customers_Raw!E:E)</f>
        <v>Consumer</v>
      </c>
      <c r="J756" s="19">
        <f>_xlfn.XLOOKUP(Order_Items_Raw!A1237,Orders_Raw!A:A,Orders_Raw!C:C)</f>
        <v>45672</v>
      </c>
      <c r="K756" t="s">
        <v>3435</v>
      </c>
      <c r="L756" s="19" t="str">
        <f>_xlfn.XLOOKUP(A756,Orders_Raw!A:A,Orders_Raw!D:D)</f>
        <v>Delivered</v>
      </c>
      <c r="M756" s="19" t="str">
        <f>_xlfn.XLOOKUP(_xlfn.XLOOKUP(A756,Orders_Raw!A:A,Orders_Raw!B:B),Customers_Raw!A:A,Customers_Raw!E:E)</f>
        <v>Consumer</v>
      </c>
      <c r="N756">
        <f>IF(COUNTIF($A$2:A756,A756)=1,1,0)</f>
        <v>1</v>
      </c>
    </row>
    <row r="757" spans="1:14">
      <c r="A757" t="s">
        <v>1325</v>
      </c>
      <c r="B757" t="s">
        <v>3436</v>
      </c>
      <c r="C757">
        <v>4</v>
      </c>
      <c r="D757" s="18">
        <v>29176.13</v>
      </c>
      <c r="E757" s="18">
        <f>_xlfn.XLOOKUP(Order_Items_Raw!B1273,Products_Raw!A:A,Products_Raw!D:D)</f>
        <v>4535.12</v>
      </c>
      <c r="F757" s="18">
        <f t="shared" si="11"/>
        <v>11035.65</v>
      </c>
      <c r="G757" s="18" t="str">
        <f>PROPER(TRIM(CLEAN(_xlfn.XLOOKUP(Order_Items_Raw!A1273,Orders_Raw!A:A,Orders_Raw!E:E))))</f>
        <v>Mobile App</v>
      </c>
      <c r="H757" s="18" t="str">
        <f>_xlfn.XLOOKUP(B757,Products_Raw!A:A,Products_Raw!C:C)</f>
        <v>Sports</v>
      </c>
      <c r="I757" t="str">
        <f>_xlfn.XLOOKUP(_xlfn.XLOOKUP(A757,Orders_Raw!A:A,Orders_Raw!B:B),Customers_Raw!A:A,Customers_Raw!E:E)</f>
        <v>Consumer</v>
      </c>
      <c r="J757" s="19">
        <f>_xlfn.XLOOKUP(Order_Items_Raw!A1273,Orders_Raw!A:A,Orders_Raw!C:C)</f>
        <v>45675</v>
      </c>
      <c r="K757" t="s">
        <v>3435</v>
      </c>
      <c r="L757" s="19" t="str">
        <f>_xlfn.XLOOKUP(A757,Orders_Raw!A:A,Orders_Raw!D:D)</f>
        <v>Delivered</v>
      </c>
      <c r="M757" s="19" t="str">
        <f>_xlfn.XLOOKUP(_xlfn.XLOOKUP(A757,Orders_Raw!A:A,Orders_Raw!B:B),Customers_Raw!A:A,Customers_Raw!E:E)</f>
        <v>Consumer</v>
      </c>
      <c r="N757">
        <f>IF(COUNTIF($A$2:A757,A757)=1,1,0)</f>
        <v>1</v>
      </c>
    </row>
    <row r="758" spans="1:14">
      <c r="A758" t="s">
        <v>1387</v>
      </c>
      <c r="B758" t="s">
        <v>3436</v>
      </c>
      <c r="C758">
        <v>2</v>
      </c>
      <c r="D758" s="18">
        <v>15859.59</v>
      </c>
      <c r="E758" s="18">
        <f>_xlfn.XLOOKUP(Order_Items_Raw!B1277,Products_Raw!A:A,Products_Raw!D:D)</f>
        <v>4535.12</v>
      </c>
      <c r="F758" s="18">
        <f t="shared" si="11"/>
        <v>6789.35</v>
      </c>
      <c r="G758" s="18" t="str">
        <f>PROPER(TRIM(CLEAN(_xlfn.XLOOKUP(Order_Items_Raw!A1277,Orders_Raw!A:A,Orders_Raw!E:E))))</f>
        <v>Mobile App</v>
      </c>
      <c r="H758" s="18" t="str">
        <f>_xlfn.XLOOKUP(B758,Products_Raw!A:A,Products_Raw!C:C)</f>
        <v>Sports</v>
      </c>
      <c r="I758" t="str">
        <f>_xlfn.XLOOKUP(_xlfn.XLOOKUP(A758,Orders_Raw!A:A,Orders_Raw!B:B),Customers_Raw!A:A,Customers_Raw!E:E)</f>
        <v>Consumer</v>
      </c>
      <c r="J758" s="19">
        <f>_xlfn.XLOOKUP(Order_Items_Raw!A1277,Orders_Raw!A:A,Orders_Raw!C:C)</f>
        <v>45684</v>
      </c>
      <c r="K758" t="s">
        <v>3435</v>
      </c>
      <c r="L758" s="19" t="str">
        <f>_xlfn.XLOOKUP(A758,Orders_Raw!A:A,Orders_Raw!D:D)</f>
        <v>Delivered</v>
      </c>
      <c r="M758" s="19" t="str">
        <f>_xlfn.XLOOKUP(_xlfn.XLOOKUP(A758,Orders_Raw!A:A,Orders_Raw!B:B),Customers_Raw!A:A,Customers_Raw!E:E)</f>
        <v>Consumer</v>
      </c>
      <c r="N758">
        <f>IF(COUNTIF($A$2:A758,A758)=1,1,0)</f>
        <v>1</v>
      </c>
    </row>
    <row r="759" spans="1:14">
      <c r="A759" t="s">
        <v>2261</v>
      </c>
      <c r="B759" t="s">
        <v>3436</v>
      </c>
      <c r="C759">
        <v>2</v>
      </c>
      <c r="D759" s="18">
        <v>15478.93</v>
      </c>
      <c r="E759" s="18">
        <f>_xlfn.XLOOKUP(Order_Items_Raw!B1286,Products_Raw!A:A,Products_Raw!D:D)</f>
        <v>4806.74</v>
      </c>
      <c r="F759" s="18">
        <f t="shared" si="11"/>
        <v>5865.45</v>
      </c>
      <c r="G759" s="18" t="str">
        <f>PROPER(TRIM(CLEAN(_xlfn.XLOOKUP(Order_Items_Raw!A1286,Orders_Raw!A:A,Orders_Raw!E:E))))</f>
        <v>Website</v>
      </c>
      <c r="H759" s="18" t="str">
        <f>_xlfn.XLOOKUP(B759,Products_Raw!A:A,Products_Raw!C:C)</f>
        <v>Sports</v>
      </c>
      <c r="I759" t="str">
        <f>_xlfn.XLOOKUP(_xlfn.XLOOKUP(A759,Orders_Raw!A:A,Orders_Raw!B:B),Customers_Raw!A:A,Customers_Raw!E:E)</f>
        <v>Consumer</v>
      </c>
      <c r="J759" s="19">
        <f>_xlfn.XLOOKUP(Order_Items_Raw!A1286,Orders_Raw!A:A,Orders_Raw!C:C)</f>
        <v>45673</v>
      </c>
      <c r="K759" t="s">
        <v>3435</v>
      </c>
      <c r="L759" s="19" t="str">
        <f>_xlfn.XLOOKUP(A759,Orders_Raw!A:A,Orders_Raw!D:D)</f>
        <v>Delivered</v>
      </c>
      <c r="M759" s="19" t="str">
        <f>_xlfn.XLOOKUP(_xlfn.XLOOKUP(A759,Orders_Raw!A:A,Orders_Raw!B:B),Customers_Raw!A:A,Customers_Raw!E:E)</f>
        <v>Consumer</v>
      </c>
      <c r="N759">
        <f>IF(COUNTIF($A$2:A759,A759)=1,1,0)</f>
        <v>0</v>
      </c>
    </row>
    <row r="760" spans="1:14">
      <c r="A760" t="s">
        <v>2829</v>
      </c>
      <c r="B760" t="s">
        <v>3436</v>
      </c>
      <c r="C760">
        <v>4</v>
      </c>
      <c r="D760" s="18">
        <v>36264.92</v>
      </c>
      <c r="E760" s="18">
        <f>_xlfn.XLOOKUP(Order_Items_Raw!B1294,Products_Raw!A:A,Products_Raw!D:D)</f>
        <v>2112.7</v>
      </c>
      <c r="F760" s="18">
        <f t="shared" si="11"/>
        <v>27814.12</v>
      </c>
      <c r="G760" s="18" t="str">
        <f>PROPER(TRIM(CLEAN(_xlfn.XLOOKUP(Order_Items_Raw!A1294,Orders_Raw!A:A,Orders_Raw!E:E))))</f>
        <v>Website</v>
      </c>
      <c r="H760" s="18" t="str">
        <f>_xlfn.XLOOKUP(B760,Products_Raw!A:A,Products_Raw!C:C)</f>
        <v>Sports</v>
      </c>
      <c r="I760" t="str">
        <f>_xlfn.XLOOKUP(_xlfn.XLOOKUP(A760,Orders_Raw!A:A,Orders_Raw!B:B),Customers_Raw!A:A,Customers_Raw!E:E)</f>
        <v>Consumer</v>
      </c>
      <c r="J760" s="19">
        <f>_xlfn.XLOOKUP(Order_Items_Raw!A1294,Orders_Raw!A:A,Orders_Raw!C:C)</f>
        <v>45682</v>
      </c>
      <c r="K760" t="s">
        <v>3435</v>
      </c>
      <c r="L760" s="19" t="str">
        <f>_xlfn.XLOOKUP(A760,Orders_Raw!A:A,Orders_Raw!D:D)</f>
        <v>Delivered</v>
      </c>
      <c r="M760" s="19" t="str">
        <f>_xlfn.XLOOKUP(_xlfn.XLOOKUP(A760,Orders_Raw!A:A,Orders_Raw!B:B),Customers_Raw!A:A,Customers_Raw!E:E)</f>
        <v>Consumer</v>
      </c>
      <c r="N760">
        <f>IF(COUNTIF($A$2:A760,A760)=1,1,0)</f>
        <v>0</v>
      </c>
    </row>
    <row r="761" spans="1:14">
      <c r="A761" t="s">
        <v>2943</v>
      </c>
      <c r="B761" t="s">
        <v>3436</v>
      </c>
      <c r="C761">
        <v>1</v>
      </c>
      <c r="D761" s="18">
        <v>10296.52</v>
      </c>
      <c r="E761" s="18">
        <f>_xlfn.XLOOKUP(Order_Items_Raw!B1296,Products_Raw!A:A,Products_Raw!D:D)</f>
        <v>2112.7</v>
      </c>
      <c r="F761" s="18">
        <f t="shared" si="11"/>
        <v>8183.82</v>
      </c>
      <c r="G761" s="18" t="str">
        <f>PROPER(TRIM(CLEAN(_xlfn.XLOOKUP(Order_Items_Raw!A1296,Orders_Raw!A:A,Orders_Raw!E:E))))</f>
        <v>Website</v>
      </c>
      <c r="H761" s="18" t="str">
        <f>_xlfn.XLOOKUP(B761,Products_Raw!A:A,Products_Raw!C:C)</f>
        <v>Sports</v>
      </c>
      <c r="I761" t="str">
        <f>_xlfn.XLOOKUP(_xlfn.XLOOKUP(A761,Orders_Raw!A:A,Orders_Raw!B:B),Customers_Raw!A:A,Customers_Raw!E:E)</f>
        <v>Consumer</v>
      </c>
      <c r="J761" s="19">
        <f>_xlfn.XLOOKUP(Order_Items_Raw!A1296,Orders_Raw!A:A,Orders_Raw!C:C)</f>
        <v>45673</v>
      </c>
      <c r="K761" t="s">
        <v>3435</v>
      </c>
      <c r="L761" s="19" t="str">
        <f>_xlfn.XLOOKUP(A761,Orders_Raw!A:A,Orders_Raw!D:D)</f>
        <v>Delivered</v>
      </c>
      <c r="M761" s="19" t="str">
        <f>_xlfn.XLOOKUP(_xlfn.XLOOKUP(A761,Orders_Raw!A:A,Orders_Raw!B:B),Customers_Raw!A:A,Customers_Raw!E:E)</f>
        <v>Consumer</v>
      </c>
      <c r="N761">
        <f>IF(COUNTIF($A$2:A761,A761)=1,1,0)</f>
        <v>1</v>
      </c>
    </row>
    <row r="762" spans="1:14">
      <c r="A762" t="s">
        <v>1325</v>
      </c>
      <c r="B762" t="s">
        <v>3437</v>
      </c>
      <c r="C762">
        <v>4</v>
      </c>
      <c r="D762" s="18">
        <v>28396.79</v>
      </c>
      <c r="E762" s="18">
        <f>_xlfn.XLOOKUP(Order_Items_Raw!B1313,Products_Raw!A:A,Products_Raw!D:D)</f>
        <v>11367.74</v>
      </c>
      <c r="F762" s="18">
        <f t="shared" si="11"/>
        <v>-17074.17</v>
      </c>
      <c r="G762" s="18" t="str">
        <f>PROPER(TRIM(CLEAN(_xlfn.XLOOKUP(Order_Items_Raw!A1313,Orders_Raw!A:A,Orders_Raw!E:E))))</f>
        <v>Marketplace</v>
      </c>
      <c r="H762" s="18" t="str">
        <f>_xlfn.XLOOKUP(B762,Products_Raw!A:A,Products_Raw!C:C)</f>
        <v>Office Supplies</v>
      </c>
      <c r="I762" t="str">
        <f>_xlfn.XLOOKUP(_xlfn.XLOOKUP(A762,Orders_Raw!A:A,Orders_Raw!B:B),Customers_Raw!A:A,Customers_Raw!E:E)</f>
        <v>Consumer</v>
      </c>
      <c r="J762" s="19">
        <f>_xlfn.XLOOKUP(Order_Items_Raw!A1313,Orders_Raw!A:A,Orders_Raw!C:C)</f>
        <v>45664</v>
      </c>
      <c r="K762" t="s">
        <v>3435</v>
      </c>
      <c r="L762" s="19" t="str">
        <f>_xlfn.XLOOKUP(A762,Orders_Raw!A:A,Orders_Raw!D:D)</f>
        <v>Delivered</v>
      </c>
      <c r="M762" s="19" t="str">
        <f>_xlfn.XLOOKUP(_xlfn.XLOOKUP(A762,Orders_Raw!A:A,Orders_Raw!B:B),Customers_Raw!A:A,Customers_Raw!E:E)</f>
        <v>Consumer</v>
      </c>
      <c r="N762">
        <f>IF(COUNTIF($A$2:A762,A762)=1,1,0)</f>
        <v>0</v>
      </c>
    </row>
    <row r="763" spans="1:14">
      <c r="A763" t="s">
        <v>2004</v>
      </c>
      <c r="B763" t="s">
        <v>3437</v>
      </c>
      <c r="C763">
        <v>2</v>
      </c>
      <c r="D763" s="18">
        <v>14655.45</v>
      </c>
      <c r="E763" s="18">
        <f>_xlfn.XLOOKUP(Order_Items_Raw!B1331,Products_Raw!A:A,Products_Raw!D:D)</f>
        <v>4640.09</v>
      </c>
      <c r="F763" s="18">
        <f t="shared" si="11"/>
        <v>5375.27</v>
      </c>
      <c r="G763" s="18" t="str">
        <f>PROPER(TRIM(CLEAN(_xlfn.XLOOKUP(Order_Items_Raw!A1331,Orders_Raw!A:A,Orders_Raw!E:E))))</f>
        <v>Website</v>
      </c>
      <c r="H763" s="18" t="str">
        <f>_xlfn.XLOOKUP(B763,Products_Raw!A:A,Products_Raw!C:C)</f>
        <v>Office Supplies</v>
      </c>
      <c r="I763" t="str">
        <f>_xlfn.XLOOKUP(_xlfn.XLOOKUP(A763,Orders_Raw!A:A,Orders_Raw!B:B),Customers_Raw!A:A,Customers_Raw!E:E)</f>
        <v>Consumer</v>
      </c>
      <c r="J763" s="19">
        <f>_xlfn.XLOOKUP(Order_Items_Raw!A1331,Orders_Raw!A:A,Orders_Raw!C:C)</f>
        <v>45683</v>
      </c>
      <c r="K763" t="s">
        <v>3435</v>
      </c>
      <c r="L763" s="19" t="str">
        <f>_xlfn.XLOOKUP(A763,Orders_Raw!A:A,Orders_Raw!D:D)</f>
        <v>Delivered</v>
      </c>
      <c r="M763" s="19" t="str">
        <f>_xlfn.XLOOKUP(_xlfn.XLOOKUP(A763,Orders_Raw!A:A,Orders_Raw!B:B),Customers_Raw!A:A,Customers_Raw!E:E)</f>
        <v>Consumer</v>
      </c>
      <c r="N763">
        <f>IF(COUNTIF($A$2:A763,A763)=1,1,0)</f>
        <v>1</v>
      </c>
    </row>
    <row r="764" spans="1:14">
      <c r="A764" t="s">
        <v>1599</v>
      </c>
      <c r="B764" t="s">
        <v>3438</v>
      </c>
      <c r="C764">
        <v>4</v>
      </c>
      <c r="D764" s="18">
        <v>1193.63</v>
      </c>
      <c r="E764" s="18">
        <f>_xlfn.XLOOKUP(Order_Items_Raw!B1376,Products_Raw!A:A,Products_Raw!D:D)</f>
        <v>2133.21</v>
      </c>
      <c r="F764" s="18">
        <f t="shared" si="11"/>
        <v>-7339.21</v>
      </c>
      <c r="G764" s="18" t="str">
        <f>PROPER(TRIM(CLEAN(_xlfn.XLOOKUP(Order_Items_Raw!A1376,Orders_Raw!A:A,Orders_Raw!E:E))))</f>
        <v>Website</v>
      </c>
      <c r="H764" s="18" t="str">
        <f>_xlfn.XLOOKUP(B764,Products_Raw!A:A,Products_Raw!C:C)</f>
        <v>Beauty</v>
      </c>
      <c r="I764" t="str">
        <f>_xlfn.XLOOKUP(_xlfn.XLOOKUP(A764,Orders_Raw!A:A,Orders_Raw!B:B),Customers_Raw!A:A,Customers_Raw!E:E)</f>
        <v>Small Business</v>
      </c>
      <c r="J764" s="19">
        <f>_xlfn.XLOOKUP(Order_Items_Raw!A1376,Orders_Raw!A:A,Orders_Raw!C:C)</f>
        <v>45685</v>
      </c>
      <c r="K764" t="s">
        <v>3435</v>
      </c>
      <c r="L764" s="19" t="str">
        <f>_xlfn.XLOOKUP(A764,Orders_Raw!A:A,Orders_Raw!D:D)</f>
        <v>Shipped</v>
      </c>
      <c r="M764" s="19" t="str">
        <f>_xlfn.XLOOKUP(_xlfn.XLOOKUP(A764,Orders_Raw!A:A,Orders_Raw!B:B),Customers_Raw!A:A,Customers_Raw!E:E)</f>
        <v>Small Business</v>
      </c>
      <c r="N764">
        <f>IF(COUNTIF($A$2:A764,A764)=1,1,0)</f>
        <v>0</v>
      </c>
    </row>
    <row r="765" spans="1:14">
      <c r="A765" t="s">
        <v>2288</v>
      </c>
      <c r="B765" t="s">
        <v>3438</v>
      </c>
      <c r="C765">
        <v>3</v>
      </c>
      <c r="D765" s="18">
        <v>1104.68</v>
      </c>
      <c r="E765" s="18">
        <f>_xlfn.XLOOKUP(Order_Items_Raw!B1390,Products_Raw!A:A,Products_Raw!D:D)</f>
        <v>6453.17</v>
      </c>
      <c r="F765" s="18">
        <f t="shared" si="11"/>
        <v>-18254.83</v>
      </c>
      <c r="G765" s="18" t="str">
        <f>PROPER(TRIM(CLEAN(_xlfn.XLOOKUP(Order_Items_Raw!A1390,Orders_Raw!A:A,Orders_Raw!E:E))))</f>
        <v>Mobile App</v>
      </c>
      <c r="H765" s="18" t="str">
        <f>_xlfn.XLOOKUP(B765,Products_Raw!A:A,Products_Raw!C:C)</f>
        <v>Beauty</v>
      </c>
      <c r="I765" t="str">
        <f>_xlfn.XLOOKUP(_xlfn.XLOOKUP(A765,Orders_Raw!A:A,Orders_Raw!B:B),Customers_Raw!A:A,Customers_Raw!E:E)</f>
        <v>Corporate</v>
      </c>
      <c r="J765" s="19">
        <f>_xlfn.XLOOKUP(Order_Items_Raw!A1390,Orders_Raw!A:A,Orders_Raw!C:C)</f>
        <v>45677</v>
      </c>
      <c r="K765" t="s">
        <v>3435</v>
      </c>
      <c r="L765" s="19" t="str">
        <f>_xlfn.XLOOKUP(A765,Orders_Raw!A:A,Orders_Raw!D:D)</f>
        <v>Delivered</v>
      </c>
      <c r="M765" s="19" t="str">
        <f>_xlfn.XLOOKUP(_xlfn.XLOOKUP(A765,Orders_Raw!A:A,Orders_Raw!B:B),Customers_Raw!A:A,Customers_Raw!E:E)</f>
        <v>Corporate</v>
      </c>
      <c r="N765">
        <f>IF(COUNTIF($A$2:A765,A765)=1,1,0)</f>
        <v>1</v>
      </c>
    </row>
    <row r="766" spans="1:14">
      <c r="A766" t="s">
        <v>1010</v>
      </c>
      <c r="B766" t="s">
        <v>3497</v>
      </c>
      <c r="C766">
        <v>2</v>
      </c>
      <c r="D766" s="18">
        <v>13770.54</v>
      </c>
      <c r="E766" s="18">
        <f>_xlfn.XLOOKUP(Order_Items_Raw!B1410,Products_Raw!A:A,Products_Raw!D:D)</f>
        <v>5057.68</v>
      </c>
      <c r="F766" s="18">
        <f t="shared" si="11"/>
        <v>3655.18</v>
      </c>
      <c r="G766" s="18" t="str">
        <f>PROPER(TRIM(CLEAN(_xlfn.XLOOKUP(Order_Items_Raw!A1410,Orders_Raw!A:A,Orders_Raw!E:E))))</f>
        <v>Website</v>
      </c>
      <c r="H766" s="18" t="str">
        <f>_xlfn.XLOOKUP(B766,Products_Raw!A:A,Products_Raw!C:C)</f>
        <v>Beauty</v>
      </c>
      <c r="I766" t="str">
        <f>_xlfn.XLOOKUP(_xlfn.XLOOKUP(A766,Orders_Raw!A:A,Orders_Raw!B:B),Customers_Raw!A:A,Customers_Raw!E:E)</f>
        <v>Small Business</v>
      </c>
      <c r="J766" s="19">
        <f>_xlfn.XLOOKUP(Order_Items_Raw!A1410,Orders_Raw!A:A,Orders_Raw!C:C)</f>
        <v>45687</v>
      </c>
      <c r="K766" t="s">
        <v>3435</v>
      </c>
      <c r="L766" s="19" t="str">
        <f>_xlfn.XLOOKUP(A766,Orders_Raw!A:A,Orders_Raw!D:D)</f>
        <v>Delivered</v>
      </c>
      <c r="M766" s="19" t="str">
        <f>_xlfn.XLOOKUP(_xlfn.XLOOKUP(A766,Orders_Raw!A:A,Orders_Raw!B:B),Customers_Raw!A:A,Customers_Raw!E:E)</f>
        <v>Small Business</v>
      </c>
      <c r="N766">
        <f>IF(COUNTIF($A$2:A766,A766)=1,1,0)</f>
        <v>1</v>
      </c>
    </row>
    <row r="767" spans="1:14">
      <c r="A767" t="s">
        <v>1855</v>
      </c>
      <c r="B767" t="s">
        <v>3497</v>
      </c>
      <c r="C767">
        <v>4</v>
      </c>
      <c r="D767" s="18">
        <v>22627.8</v>
      </c>
      <c r="E767" s="18">
        <f>_xlfn.XLOOKUP(Order_Items_Raw!B1424,Products_Raw!A:A,Products_Raw!D:D)</f>
        <v>5931.04</v>
      </c>
      <c r="F767" s="18">
        <f t="shared" si="11"/>
        <v>-1096.36</v>
      </c>
      <c r="G767" s="18" t="str">
        <f>PROPER(TRIM(CLEAN(_xlfn.XLOOKUP(Order_Items_Raw!A1424,Orders_Raw!A:A,Orders_Raw!E:E))))</f>
        <v>Mobile App</v>
      </c>
      <c r="H767" s="18" t="str">
        <f>_xlfn.XLOOKUP(B767,Products_Raw!A:A,Products_Raw!C:C)</f>
        <v>Beauty</v>
      </c>
      <c r="I767" t="str">
        <f>_xlfn.XLOOKUP(_xlfn.XLOOKUP(A767,Orders_Raw!A:A,Orders_Raw!B:B),Customers_Raw!A:A,Customers_Raw!E:E)</f>
        <v>Small Business</v>
      </c>
      <c r="J767" s="19">
        <f>_xlfn.XLOOKUP(Order_Items_Raw!A1424,Orders_Raw!A:A,Orders_Raw!C:C)</f>
        <v>45663</v>
      </c>
      <c r="K767" t="s">
        <v>3435</v>
      </c>
      <c r="L767" s="19" t="str">
        <f>_xlfn.XLOOKUP(A767,Orders_Raw!A:A,Orders_Raw!D:D)</f>
        <v>Delivered</v>
      </c>
      <c r="M767" s="19" t="str">
        <f>_xlfn.XLOOKUP(_xlfn.XLOOKUP(A767,Orders_Raw!A:A,Orders_Raw!B:B),Customers_Raw!A:A,Customers_Raw!E:E)</f>
        <v>Small Business</v>
      </c>
      <c r="N767">
        <f>IF(COUNTIF($A$2:A767,A767)=1,1,0)</f>
        <v>0</v>
      </c>
    </row>
    <row r="768" spans="1:14">
      <c r="A768" t="s">
        <v>2149</v>
      </c>
      <c r="B768" t="s">
        <v>3497</v>
      </c>
      <c r="C768">
        <v>4</v>
      </c>
      <c r="D768" s="18">
        <v>25473.1</v>
      </c>
      <c r="E768" s="18">
        <f>_xlfn.XLOOKUP(Order_Items_Raw!B1429,Products_Raw!A:A,Products_Raw!D:D)</f>
        <v>1691.07</v>
      </c>
      <c r="F768" s="18">
        <f t="shared" si="11"/>
        <v>18708.82</v>
      </c>
      <c r="G768" s="18" t="str">
        <f>PROPER(TRIM(CLEAN(_xlfn.XLOOKUP(Order_Items_Raw!A1429,Orders_Raw!A:A,Orders_Raw!E:E))))</f>
        <v>Website</v>
      </c>
      <c r="H768" s="18" t="str">
        <f>_xlfn.XLOOKUP(B768,Products_Raw!A:A,Products_Raw!C:C)</f>
        <v>Beauty</v>
      </c>
      <c r="I768" t="str">
        <f>_xlfn.XLOOKUP(_xlfn.XLOOKUP(A768,Orders_Raw!A:A,Orders_Raw!B:B),Customers_Raw!A:A,Customers_Raw!E:E)</f>
        <v>Consumer</v>
      </c>
      <c r="J768" s="19">
        <f>_xlfn.XLOOKUP(Order_Items_Raw!A1429,Orders_Raw!A:A,Orders_Raw!C:C)</f>
        <v>45667</v>
      </c>
      <c r="K768" t="s">
        <v>3435</v>
      </c>
      <c r="L768" s="19" t="str">
        <f>_xlfn.XLOOKUP(A768,Orders_Raw!A:A,Orders_Raw!D:D)</f>
        <v>Delivered</v>
      </c>
      <c r="M768" s="19" t="str">
        <f>_xlfn.XLOOKUP(_xlfn.XLOOKUP(A768,Orders_Raw!A:A,Orders_Raw!B:B),Customers_Raw!A:A,Customers_Raw!E:E)</f>
        <v>Consumer</v>
      </c>
      <c r="N768">
        <f>IF(COUNTIF($A$2:A768,A768)=1,1,0)</f>
        <v>1</v>
      </c>
    </row>
    <row r="769" spans="1:14">
      <c r="A769" t="s">
        <v>2928</v>
      </c>
      <c r="B769" t="s">
        <v>3497</v>
      </c>
      <c r="C769">
        <v>2</v>
      </c>
      <c r="D769" s="18">
        <v>11066.37</v>
      </c>
      <c r="E769" s="18">
        <f>_xlfn.XLOOKUP(Order_Items_Raw!B1443,Products_Raw!A:A,Products_Raw!D:D)</f>
        <v>4591.42</v>
      </c>
      <c r="F769" s="18">
        <f t="shared" si="11"/>
        <v>1883.53</v>
      </c>
      <c r="G769" s="18" t="str">
        <f>PROPER(TRIM(CLEAN(_xlfn.XLOOKUP(Order_Items_Raw!A1443,Orders_Raw!A:A,Orders_Raw!E:E))))</f>
        <v>Mobile App</v>
      </c>
      <c r="H769" s="18" t="str">
        <f>_xlfn.XLOOKUP(B769,Products_Raw!A:A,Products_Raw!C:C)</f>
        <v>Beauty</v>
      </c>
      <c r="I769" t="str">
        <f>_xlfn.XLOOKUP(_xlfn.XLOOKUP(A769,Orders_Raw!A:A,Orders_Raw!B:B),Customers_Raw!A:A,Customers_Raw!E:E)</f>
        <v>Corporate</v>
      </c>
      <c r="J769" s="19">
        <f>_xlfn.XLOOKUP(Order_Items_Raw!A1443,Orders_Raw!A:A,Orders_Raw!C:C)</f>
        <v>45688</v>
      </c>
      <c r="K769" t="s">
        <v>3435</v>
      </c>
      <c r="L769" s="19" t="str">
        <f>_xlfn.XLOOKUP(A769,Orders_Raw!A:A,Orders_Raw!D:D)</f>
        <v>Delivered</v>
      </c>
      <c r="M769" s="19" t="str">
        <f>_xlfn.XLOOKUP(_xlfn.XLOOKUP(A769,Orders_Raw!A:A,Orders_Raw!B:B),Customers_Raw!A:A,Customers_Raw!E:E)</f>
        <v>Corporate</v>
      </c>
      <c r="N769">
        <f>IF(COUNTIF($A$2:A769,A769)=1,1,0)</f>
        <v>0</v>
      </c>
    </row>
    <row r="770" spans="1:14">
      <c r="A770" t="s">
        <v>2989</v>
      </c>
      <c r="B770" t="s">
        <v>3497</v>
      </c>
      <c r="C770">
        <v>1</v>
      </c>
      <c r="D770" s="18">
        <v>7401.02</v>
      </c>
      <c r="E770" s="18">
        <f>_xlfn.XLOOKUP(Order_Items_Raw!B1444,Products_Raw!A:A,Products_Raw!D:D)</f>
        <v>4591.42</v>
      </c>
      <c r="F770" s="18">
        <f t="shared" ref="F770:F833" si="12">D770-(C770*E770)</f>
        <v>2809.6</v>
      </c>
      <c r="G770" s="18" t="str">
        <f>PROPER(TRIM(CLEAN(_xlfn.XLOOKUP(Order_Items_Raw!A1444,Orders_Raw!A:A,Orders_Raw!E:E))))</f>
        <v>Marketplace</v>
      </c>
      <c r="H770" s="18" t="str">
        <f>_xlfn.XLOOKUP(B770,Products_Raw!A:A,Products_Raw!C:C)</f>
        <v>Beauty</v>
      </c>
      <c r="I770" t="str">
        <f>_xlfn.XLOOKUP(_xlfn.XLOOKUP(A770,Orders_Raw!A:A,Orders_Raw!B:B),Customers_Raw!A:A,Customers_Raw!E:E)</f>
        <v>Small Business</v>
      </c>
      <c r="J770" s="19">
        <f>_xlfn.XLOOKUP(Order_Items_Raw!A1444,Orders_Raw!A:A,Orders_Raw!C:C)</f>
        <v>45686</v>
      </c>
      <c r="K770" t="s">
        <v>3435</v>
      </c>
      <c r="L770" s="19" t="str">
        <f>_xlfn.XLOOKUP(A770,Orders_Raw!A:A,Orders_Raw!D:D)</f>
        <v>Delivered</v>
      </c>
      <c r="M770" s="19" t="str">
        <f>_xlfn.XLOOKUP(_xlfn.XLOOKUP(A770,Orders_Raw!A:A,Orders_Raw!B:B),Customers_Raw!A:A,Customers_Raw!E:E)</f>
        <v>Small Business</v>
      </c>
      <c r="N770">
        <f>IF(COUNTIF($A$2:A770,A770)=1,1,0)</f>
        <v>1</v>
      </c>
    </row>
    <row r="771" spans="1:14">
      <c r="A771" t="s">
        <v>3080</v>
      </c>
      <c r="B771" t="s">
        <v>3497</v>
      </c>
      <c r="C771">
        <v>1</v>
      </c>
      <c r="D771" s="18">
        <v>6225.39</v>
      </c>
      <c r="E771" s="18">
        <f>_xlfn.XLOOKUP(Order_Items_Raw!B1446,Products_Raw!A:A,Products_Raw!D:D)</f>
        <v>4591.42</v>
      </c>
      <c r="F771" s="18">
        <f t="shared" si="12"/>
        <v>1633.97</v>
      </c>
      <c r="G771" s="18" t="str">
        <f>PROPER(TRIM(CLEAN(_xlfn.XLOOKUP(Order_Items_Raw!A1446,Orders_Raw!A:A,Orders_Raw!E:E))))</f>
        <v>Website</v>
      </c>
      <c r="H771" s="18" t="str">
        <f>_xlfn.XLOOKUP(B771,Products_Raw!A:A,Products_Raw!C:C)</f>
        <v>Beauty</v>
      </c>
      <c r="I771" t="str">
        <f>_xlfn.XLOOKUP(_xlfn.XLOOKUP(A771,Orders_Raw!A:A,Orders_Raw!B:B),Customers_Raw!A:A,Customers_Raw!E:E)</f>
        <v>Consumer</v>
      </c>
      <c r="J771" s="19">
        <f>_xlfn.XLOOKUP(Order_Items_Raw!A1446,Orders_Raw!A:A,Orders_Raw!C:C)</f>
        <v>45664</v>
      </c>
      <c r="K771" t="s">
        <v>3435</v>
      </c>
      <c r="L771" s="19" t="str">
        <f>_xlfn.XLOOKUP(A771,Orders_Raw!A:A,Orders_Raw!D:D)</f>
        <v>Delivered</v>
      </c>
      <c r="M771" s="19" t="str">
        <f>_xlfn.XLOOKUP(_xlfn.XLOOKUP(A771,Orders_Raw!A:A,Orders_Raw!B:B),Customers_Raw!A:A,Customers_Raw!E:E)</f>
        <v>Consumer</v>
      </c>
      <c r="N771">
        <f>IF(COUNTIF($A$2:A771,A771)=1,1,0)</f>
        <v>1</v>
      </c>
    </row>
    <row r="772" spans="1:14">
      <c r="A772" t="s">
        <v>3144</v>
      </c>
      <c r="B772" t="s">
        <v>3497</v>
      </c>
      <c r="C772">
        <v>1</v>
      </c>
      <c r="D772" s="18">
        <v>7492.34</v>
      </c>
      <c r="E772" s="18">
        <f>_xlfn.XLOOKUP(Order_Items_Raw!B1447,Products_Raw!A:A,Products_Raw!D:D)</f>
        <v>5766.98</v>
      </c>
      <c r="F772" s="18">
        <f t="shared" si="12"/>
        <v>1725.36</v>
      </c>
      <c r="G772" s="18" t="str">
        <f>PROPER(TRIM(CLEAN(_xlfn.XLOOKUP(Order_Items_Raw!A1447,Orders_Raw!A:A,Orders_Raw!E:E))))</f>
        <v>Mobile App</v>
      </c>
      <c r="H772" s="18" t="str">
        <f>_xlfn.XLOOKUP(B772,Products_Raw!A:A,Products_Raw!C:C)</f>
        <v>Beauty</v>
      </c>
      <c r="I772" t="str">
        <f>_xlfn.XLOOKUP(_xlfn.XLOOKUP(A772,Orders_Raw!A:A,Orders_Raw!B:B),Customers_Raw!A:A,Customers_Raw!E:E)</f>
        <v>Consumer</v>
      </c>
      <c r="J772" s="19">
        <f>_xlfn.XLOOKUP(Order_Items_Raw!A1447,Orders_Raw!A:A,Orders_Raw!C:C)</f>
        <v>45676</v>
      </c>
      <c r="K772" t="s">
        <v>3435</v>
      </c>
      <c r="L772" s="19" t="str">
        <f>_xlfn.XLOOKUP(A772,Orders_Raw!A:A,Orders_Raw!D:D)</f>
        <v>Delivered</v>
      </c>
      <c r="M772" s="19" t="str">
        <f>_xlfn.XLOOKUP(_xlfn.XLOOKUP(A772,Orders_Raw!A:A,Orders_Raw!B:B),Customers_Raw!A:A,Customers_Raw!E:E)</f>
        <v>Consumer</v>
      </c>
      <c r="N772">
        <f>IF(COUNTIF($A$2:A772,A772)=1,1,0)</f>
        <v>1</v>
      </c>
    </row>
    <row r="773" spans="1:14">
      <c r="A773" t="s">
        <v>1186</v>
      </c>
      <c r="B773" t="s">
        <v>3439</v>
      </c>
      <c r="C773">
        <v>4</v>
      </c>
      <c r="D773" s="18">
        <v>59820.56</v>
      </c>
      <c r="E773" s="18">
        <f>_xlfn.XLOOKUP(Order_Items_Raw!B1458,Products_Raw!A:A,Products_Raw!D:D)</f>
        <v>5412.91</v>
      </c>
      <c r="F773" s="18">
        <f t="shared" si="12"/>
        <v>38168.92</v>
      </c>
      <c r="G773" s="18" t="str">
        <f>PROPER(TRIM(CLEAN(_xlfn.XLOOKUP(Order_Items_Raw!A1458,Orders_Raw!A:A,Orders_Raw!E:E))))</f>
        <v>Marketplace</v>
      </c>
      <c r="H773" s="18" t="str">
        <f>_xlfn.XLOOKUP(B773,Products_Raw!A:A,Products_Raw!C:C)</f>
        <v>Electronics</v>
      </c>
      <c r="I773" t="str">
        <f>_xlfn.XLOOKUP(_xlfn.XLOOKUP(A773,Orders_Raw!A:A,Orders_Raw!B:B),Customers_Raw!A:A,Customers_Raw!E:E)</f>
        <v>Consumer</v>
      </c>
      <c r="J773" s="19">
        <f>_xlfn.XLOOKUP(Order_Items_Raw!A1458,Orders_Raw!A:A,Orders_Raw!C:C)</f>
        <v>45686</v>
      </c>
      <c r="K773" t="s">
        <v>3435</v>
      </c>
      <c r="L773" s="19" t="str">
        <f>_xlfn.XLOOKUP(A773,Orders_Raw!A:A,Orders_Raw!D:D)</f>
        <v>Processing</v>
      </c>
      <c r="M773" s="19" t="str">
        <f>_xlfn.XLOOKUP(_xlfn.XLOOKUP(A773,Orders_Raw!A:A,Orders_Raw!B:B),Customers_Raw!A:A,Customers_Raw!E:E)</f>
        <v>Consumer</v>
      </c>
      <c r="N773">
        <f>IF(COUNTIF($A$2:A773,A773)=1,1,0)</f>
        <v>1</v>
      </c>
    </row>
    <row r="774" spans="1:14">
      <c r="A774" t="s">
        <v>1410</v>
      </c>
      <c r="B774" t="s">
        <v>3439</v>
      </c>
      <c r="C774">
        <v>4</v>
      </c>
      <c r="D774" s="18">
        <v>44028.07</v>
      </c>
      <c r="E774" s="18">
        <f>_xlfn.XLOOKUP(Order_Items_Raw!B1461,Products_Raw!A:A,Products_Raw!D:D)</f>
        <v>5412.91</v>
      </c>
      <c r="F774" s="18">
        <f t="shared" si="12"/>
        <v>22376.43</v>
      </c>
      <c r="G774" s="18" t="str">
        <f>PROPER(TRIM(CLEAN(_xlfn.XLOOKUP(Order_Items_Raw!A1461,Orders_Raw!A:A,Orders_Raw!E:E))))</f>
        <v>Marketplace</v>
      </c>
      <c r="H774" s="18" t="str">
        <f>_xlfn.XLOOKUP(B774,Products_Raw!A:A,Products_Raw!C:C)</f>
        <v>Electronics</v>
      </c>
      <c r="I774" t="str">
        <f>_xlfn.XLOOKUP(_xlfn.XLOOKUP(A774,Orders_Raw!A:A,Orders_Raw!B:B),Customers_Raw!A:A,Customers_Raw!E:E)</f>
        <v>Small Business</v>
      </c>
      <c r="J774" s="19">
        <f>_xlfn.XLOOKUP(Order_Items_Raw!A1461,Orders_Raw!A:A,Orders_Raw!C:C)</f>
        <v>45681</v>
      </c>
      <c r="K774" t="s">
        <v>3435</v>
      </c>
      <c r="L774" s="19" t="str">
        <f>_xlfn.XLOOKUP(A774,Orders_Raw!A:A,Orders_Raw!D:D)</f>
        <v>Cancelled</v>
      </c>
      <c r="M774" s="19" t="str">
        <f>_xlfn.XLOOKUP(_xlfn.XLOOKUP(A774,Orders_Raw!A:A,Orders_Raw!B:B),Customers_Raw!A:A,Customers_Raw!E:E)</f>
        <v>Small Business</v>
      </c>
      <c r="N774">
        <f>IF(COUNTIF($A$2:A774,A774)=1,1,0)</f>
        <v>1</v>
      </c>
    </row>
    <row r="775" spans="1:14">
      <c r="A775" t="s">
        <v>1734</v>
      </c>
      <c r="B775" t="s">
        <v>3439</v>
      </c>
      <c r="C775">
        <v>3</v>
      </c>
      <c r="D775" s="18">
        <v>44925.46</v>
      </c>
      <c r="E775" s="18">
        <f>_xlfn.XLOOKUP(Order_Items_Raw!B1472,Products_Raw!A:A,Products_Raw!D:D)</f>
        <v>1195.19</v>
      </c>
      <c r="F775" s="18">
        <f t="shared" si="12"/>
        <v>41339.89</v>
      </c>
      <c r="G775" s="18" t="str">
        <f>PROPER(TRIM(CLEAN(_xlfn.XLOOKUP(Order_Items_Raw!A1472,Orders_Raw!A:A,Orders_Raw!E:E))))</f>
        <v>Website</v>
      </c>
      <c r="H775" s="18" t="str">
        <f>_xlfn.XLOOKUP(B775,Products_Raw!A:A,Products_Raw!C:C)</f>
        <v>Electronics</v>
      </c>
      <c r="I775" t="str">
        <f>_xlfn.XLOOKUP(_xlfn.XLOOKUP(A775,Orders_Raw!A:A,Orders_Raw!B:B),Customers_Raw!A:A,Customers_Raw!E:E)</f>
        <v>Consumer</v>
      </c>
      <c r="J775" s="19">
        <f>_xlfn.XLOOKUP(Order_Items_Raw!A1472,Orders_Raw!A:A,Orders_Raw!C:C)</f>
        <v>45682</v>
      </c>
      <c r="K775" t="s">
        <v>3435</v>
      </c>
      <c r="L775" s="19" t="str">
        <f>_xlfn.XLOOKUP(A775,Orders_Raw!A:A,Orders_Raw!D:D)</f>
        <v>Delivered</v>
      </c>
      <c r="M775" s="19" t="str">
        <f>_xlfn.XLOOKUP(_xlfn.XLOOKUP(A775,Orders_Raw!A:A,Orders_Raw!B:B),Customers_Raw!A:A,Customers_Raw!E:E)</f>
        <v>Consumer</v>
      </c>
      <c r="N775">
        <f>IF(COUNTIF($A$2:A775,A775)=1,1,0)</f>
        <v>1</v>
      </c>
    </row>
    <row r="776" spans="1:14">
      <c r="A776" t="s">
        <v>2905</v>
      </c>
      <c r="B776" t="s">
        <v>3439</v>
      </c>
      <c r="C776">
        <v>1</v>
      </c>
      <c r="D776" s="18">
        <v>13772.33</v>
      </c>
      <c r="E776" s="18">
        <f>_xlfn.XLOOKUP(Order_Items_Raw!B1495,Products_Raw!A:A,Products_Raw!D:D)</f>
        <v>11653.29</v>
      </c>
      <c r="F776" s="18">
        <f t="shared" si="12"/>
        <v>2119.04</v>
      </c>
      <c r="G776" s="18" t="str">
        <f>PROPER(TRIM(CLEAN(_xlfn.XLOOKUP(Order_Items_Raw!A1495,Orders_Raw!A:A,Orders_Raw!E:E))))</f>
        <v>Marketplace</v>
      </c>
      <c r="H776" s="18" t="str">
        <f>_xlfn.XLOOKUP(B776,Products_Raw!A:A,Products_Raw!C:C)</f>
        <v>Electronics</v>
      </c>
      <c r="I776" t="str">
        <f>_xlfn.XLOOKUP(_xlfn.XLOOKUP(A776,Orders_Raw!A:A,Orders_Raw!B:B),Customers_Raw!A:A,Customers_Raw!E:E)</f>
        <v>Corporate</v>
      </c>
      <c r="J776" s="19">
        <f>_xlfn.XLOOKUP(Order_Items_Raw!A1495,Orders_Raw!A:A,Orders_Raw!C:C)</f>
        <v>45683</v>
      </c>
      <c r="K776" t="s">
        <v>3435</v>
      </c>
      <c r="L776" s="19" t="str">
        <f>_xlfn.XLOOKUP(A776,Orders_Raw!A:A,Orders_Raw!D:D)</f>
        <v>Delivered</v>
      </c>
      <c r="M776" s="19" t="str">
        <f>_xlfn.XLOOKUP(_xlfn.XLOOKUP(A776,Orders_Raw!A:A,Orders_Raw!B:B),Customers_Raw!A:A,Customers_Raw!E:E)</f>
        <v>Corporate</v>
      </c>
      <c r="N776">
        <f>IF(COUNTIF($A$2:A776,A776)=1,1,0)</f>
        <v>0</v>
      </c>
    </row>
    <row r="777" spans="1:14">
      <c r="A777" t="s">
        <v>1448</v>
      </c>
      <c r="B777" t="s">
        <v>3440</v>
      </c>
      <c r="C777">
        <v>3</v>
      </c>
      <c r="D777" s="18">
        <v>32246.1</v>
      </c>
      <c r="E777" s="18">
        <f>_xlfn.XLOOKUP(Order_Items_Raw!B1513,Products_Raw!A:A,Products_Raw!D:D)</f>
        <v>6457.25</v>
      </c>
      <c r="F777" s="18">
        <f t="shared" si="12"/>
        <v>12874.35</v>
      </c>
      <c r="G777" s="18" t="str">
        <f>PROPER(TRIM(CLEAN(_xlfn.XLOOKUP(Order_Items_Raw!A1513,Orders_Raw!A:A,Orders_Raw!E:E))))</f>
        <v>Mobile App</v>
      </c>
      <c r="H777" s="18" t="str">
        <f>_xlfn.XLOOKUP(B777,Products_Raw!A:A,Products_Raw!C:C)</f>
        <v>Electronics</v>
      </c>
      <c r="I777" t="str">
        <f>_xlfn.XLOOKUP(_xlfn.XLOOKUP(A777,Orders_Raw!A:A,Orders_Raw!B:B),Customers_Raw!A:A,Customers_Raw!E:E)</f>
        <v>Corporate</v>
      </c>
      <c r="J777" s="19">
        <f>_xlfn.XLOOKUP(Order_Items_Raw!A1513,Orders_Raw!A:A,Orders_Raw!C:C)</f>
        <v>45663</v>
      </c>
      <c r="K777" t="s">
        <v>3435</v>
      </c>
      <c r="L777" s="19" t="str">
        <f>_xlfn.XLOOKUP(A777,Orders_Raw!A:A,Orders_Raw!D:D)</f>
        <v>Delivered</v>
      </c>
      <c r="M777" s="19" t="str">
        <f>_xlfn.XLOOKUP(_xlfn.XLOOKUP(A777,Orders_Raw!A:A,Orders_Raw!B:B),Customers_Raw!A:A,Customers_Raw!E:E)</f>
        <v>Corporate</v>
      </c>
      <c r="N777">
        <f>IF(COUNTIF($A$2:A777,A777)=1,1,0)</f>
        <v>1</v>
      </c>
    </row>
    <row r="778" spans="1:14">
      <c r="A778" t="s">
        <v>1712</v>
      </c>
      <c r="B778" t="s">
        <v>3440</v>
      </c>
      <c r="C778">
        <v>4</v>
      </c>
      <c r="D778" s="18">
        <v>36738.75</v>
      </c>
      <c r="E778" s="18">
        <f>_xlfn.XLOOKUP(Order_Items_Raw!B1519,Products_Raw!A:A,Products_Raw!D:D)</f>
        <v>2144.79</v>
      </c>
      <c r="F778" s="18">
        <f t="shared" si="12"/>
        <v>28159.59</v>
      </c>
      <c r="G778" s="18" t="str">
        <f>PROPER(TRIM(CLEAN(_xlfn.XLOOKUP(Order_Items_Raw!A1519,Orders_Raw!A:A,Orders_Raw!E:E))))</f>
        <v>Website</v>
      </c>
      <c r="H778" s="18" t="str">
        <f>_xlfn.XLOOKUP(B778,Products_Raw!A:A,Products_Raw!C:C)</f>
        <v>Electronics</v>
      </c>
      <c r="I778" t="str">
        <f>_xlfn.XLOOKUP(_xlfn.XLOOKUP(A778,Orders_Raw!A:A,Orders_Raw!B:B),Customers_Raw!A:A,Customers_Raw!E:E)</f>
        <v>Consumer</v>
      </c>
      <c r="J778" s="19">
        <f>_xlfn.XLOOKUP(Order_Items_Raw!A1519,Orders_Raw!A:A,Orders_Raw!C:C)</f>
        <v>45683</v>
      </c>
      <c r="K778" t="s">
        <v>3435</v>
      </c>
      <c r="L778" s="19" t="str">
        <f>_xlfn.XLOOKUP(A778,Orders_Raw!A:A,Orders_Raw!D:D)</f>
        <v>Delivered</v>
      </c>
      <c r="M778" s="19" t="str">
        <f>_xlfn.XLOOKUP(_xlfn.XLOOKUP(A778,Orders_Raw!A:A,Orders_Raw!B:B),Customers_Raw!A:A,Customers_Raw!E:E)</f>
        <v>Consumer</v>
      </c>
      <c r="N778">
        <f>IF(COUNTIF($A$2:A778,A778)=1,1,0)</f>
        <v>1</v>
      </c>
    </row>
    <row r="779" spans="1:14">
      <c r="A779" t="s">
        <v>2366</v>
      </c>
      <c r="B779" t="s">
        <v>3440</v>
      </c>
      <c r="C779">
        <v>1</v>
      </c>
      <c r="D779" s="18">
        <v>10336.28</v>
      </c>
      <c r="E779" s="18">
        <f>_xlfn.XLOOKUP(Order_Items_Raw!B1529,Products_Raw!A:A,Products_Raw!D:D)</f>
        <v>10086.81</v>
      </c>
      <c r="F779" s="18">
        <f t="shared" si="12"/>
        <v>249.470000000001</v>
      </c>
      <c r="G779" s="18" t="str">
        <f>PROPER(TRIM(CLEAN(_xlfn.XLOOKUP(Order_Items_Raw!A1529,Orders_Raw!A:A,Orders_Raw!E:E))))</f>
        <v>Mobile App</v>
      </c>
      <c r="H779" s="18" t="str">
        <f>_xlfn.XLOOKUP(B779,Products_Raw!A:A,Products_Raw!C:C)</f>
        <v>Electronics</v>
      </c>
      <c r="I779" t="str">
        <f>_xlfn.XLOOKUP(_xlfn.XLOOKUP(A779,Orders_Raw!A:A,Orders_Raw!B:B),Customers_Raw!A:A,Customers_Raw!E:E)</f>
        <v>Consumer</v>
      </c>
      <c r="J779" s="19">
        <f>_xlfn.XLOOKUP(Order_Items_Raw!A1529,Orders_Raw!A:A,Orders_Raw!C:C)</f>
        <v>45667</v>
      </c>
      <c r="K779" t="s">
        <v>3435</v>
      </c>
      <c r="L779" s="19" t="str">
        <f>_xlfn.XLOOKUP(A779,Orders_Raw!A:A,Orders_Raw!D:D)</f>
        <v>Delivered</v>
      </c>
      <c r="M779" s="19" t="str">
        <f>_xlfn.XLOOKUP(_xlfn.XLOOKUP(A779,Orders_Raw!A:A,Orders_Raw!B:B),Customers_Raw!A:A,Customers_Raw!E:E)</f>
        <v>Consumer</v>
      </c>
      <c r="N779">
        <f>IF(COUNTIF($A$2:A779,A779)=1,1,0)</f>
        <v>0</v>
      </c>
    </row>
    <row r="780" spans="1:14">
      <c r="A780" t="s">
        <v>3144</v>
      </c>
      <c r="B780" t="s">
        <v>3440</v>
      </c>
      <c r="C780">
        <v>4</v>
      </c>
      <c r="D780" s="18">
        <v>35204.73</v>
      </c>
      <c r="E780" s="18">
        <f>_xlfn.XLOOKUP(Order_Items_Raw!B1534,Products_Raw!A:A,Products_Raw!D:D)</f>
        <v>4370.8</v>
      </c>
      <c r="F780" s="18">
        <f t="shared" si="12"/>
        <v>17721.53</v>
      </c>
      <c r="G780" s="18" t="str">
        <f>PROPER(TRIM(CLEAN(_xlfn.XLOOKUP(Order_Items_Raw!A1534,Orders_Raw!A:A,Orders_Raw!E:E))))</f>
        <v>Website</v>
      </c>
      <c r="H780" s="18" t="str">
        <f>_xlfn.XLOOKUP(B780,Products_Raw!A:A,Products_Raw!C:C)</f>
        <v>Electronics</v>
      </c>
      <c r="I780" t="str">
        <f>_xlfn.XLOOKUP(_xlfn.XLOOKUP(A780,Orders_Raw!A:A,Orders_Raw!B:B),Customers_Raw!A:A,Customers_Raw!E:E)</f>
        <v>Consumer</v>
      </c>
      <c r="J780" s="19">
        <f>_xlfn.XLOOKUP(Order_Items_Raw!A1534,Orders_Raw!A:A,Orders_Raw!C:C)</f>
        <v>45661</v>
      </c>
      <c r="K780" t="s">
        <v>3435</v>
      </c>
      <c r="L780" s="19" t="str">
        <f>_xlfn.XLOOKUP(A780,Orders_Raw!A:A,Orders_Raw!D:D)</f>
        <v>Delivered</v>
      </c>
      <c r="M780" s="19" t="str">
        <f>_xlfn.XLOOKUP(_xlfn.XLOOKUP(A780,Orders_Raw!A:A,Orders_Raw!B:B),Customers_Raw!A:A,Customers_Raw!E:E)</f>
        <v>Consumer</v>
      </c>
      <c r="N780">
        <f>IF(COUNTIF($A$2:A780,A780)=1,1,0)</f>
        <v>0</v>
      </c>
    </row>
    <row r="781" spans="1:14">
      <c r="A781" t="s">
        <v>1242</v>
      </c>
      <c r="B781" t="s">
        <v>3441</v>
      </c>
      <c r="C781">
        <v>4</v>
      </c>
      <c r="D781" s="18">
        <v>8828.2</v>
      </c>
      <c r="E781" s="18">
        <f>_xlfn.XLOOKUP(Order_Items_Raw!B1539,Products_Raw!A:A,Products_Raw!D:D)</f>
        <v>8551.81</v>
      </c>
      <c r="F781" s="18">
        <f t="shared" si="12"/>
        <v>-25379.04</v>
      </c>
      <c r="G781" s="18" t="str">
        <f>PROPER(TRIM(CLEAN(_xlfn.XLOOKUP(Order_Items_Raw!A1539,Orders_Raw!A:A,Orders_Raw!E:E))))</f>
        <v>Marketplace</v>
      </c>
      <c r="H781" s="18" t="str">
        <f>_xlfn.XLOOKUP(B781,Products_Raw!A:A,Products_Raw!C:C)</f>
        <v>Beauty</v>
      </c>
      <c r="I781" t="str">
        <f>_xlfn.XLOOKUP(_xlfn.XLOOKUP(A781,Orders_Raw!A:A,Orders_Raw!B:B),Customers_Raw!A:A,Customers_Raw!E:E)</f>
        <v>Corporate</v>
      </c>
      <c r="J781" s="19">
        <f>_xlfn.XLOOKUP(Order_Items_Raw!A1539,Orders_Raw!A:A,Orders_Raw!C:C)</f>
        <v>45669</v>
      </c>
      <c r="K781" t="s">
        <v>3435</v>
      </c>
      <c r="L781" s="19" t="str">
        <f>_xlfn.XLOOKUP(A781,Orders_Raw!A:A,Orders_Raw!D:D)</f>
        <v>Shipped</v>
      </c>
      <c r="M781" s="19" t="str">
        <f>_xlfn.XLOOKUP(_xlfn.XLOOKUP(A781,Orders_Raw!A:A,Orders_Raw!B:B),Customers_Raw!A:A,Customers_Raw!E:E)</f>
        <v>Corporate</v>
      </c>
      <c r="N781">
        <f>IF(COUNTIF($A$2:A781,A781)=1,1,0)</f>
        <v>1</v>
      </c>
    </row>
    <row r="782" spans="1:14">
      <c r="A782" t="s">
        <v>3157</v>
      </c>
      <c r="B782" t="s">
        <v>3441</v>
      </c>
      <c r="C782">
        <v>4</v>
      </c>
      <c r="D782" s="18">
        <v>7596.35</v>
      </c>
      <c r="E782" s="18">
        <f>_xlfn.XLOOKUP(Order_Items_Raw!B1578,Products_Raw!A:A,Products_Raw!D:D)</f>
        <v>6579.03</v>
      </c>
      <c r="F782" s="18">
        <f t="shared" si="12"/>
        <v>-18719.77</v>
      </c>
      <c r="G782" s="18" t="str">
        <f>PROPER(TRIM(CLEAN(_xlfn.XLOOKUP(Order_Items_Raw!A1578,Orders_Raw!A:A,Orders_Raw!E:E))))</f>
        <v>Mobile App</v>
      </c>
      <c r="H782" s="18" t="str">
        <f>_xlfn.XLOOKUP(B782,Products_Raw!A:A,Products_Raw!C:C)</f>
        <v>Beauty</v>
      </c>
      <c r="I782" t="str">
        <f>_xlfn.XLOOKUP(_xlfn.XLOOKUP(A782,Orders_Raw!A:A,Orders_Raw!B:B),Customers_Raw!A:A,Customers_Raw!E:E)</f>
        <v>Corporate</v>
      </c>
      <c r="J782" s="19">
        <f>_xlfn.XLOOKUP(Order_Items_Raw!A1578,Orders_Raw!A:A,Orders_Raw!C:C)</f>
        <v>45845</v>
      </c>
      <c r="K782" t="s">
        <v>3442</v>
      </c>
      <c r="L782" s="19" t="str">
        <f>_xlfn.XLOOKUP(A782,Orders_Raw!A:A,Orders_Raw!D:D)</f>
        <v>Delivered</v>
      </c>
      <c r="M782" s="19" t="str">
        <f>_xlfn.XLOOKUP(_xlfn.XLOOKUP(A782,Orders_Raw!A:A,Orders_Raw!B:B),Customers_Raw!A:A,Customers_Raw!E:E)</f>
        <v>Corporate</v>
      </c>
      <c r="N782">
        <f>IF(COUNTIF($A$2:A782,A782)=1,1,0)</f>
        <v>1</v>
      </c>
    </row>
    <row r="783" spans="1:14">
      <c r="A783" t="s">
        <v>3257</v>
      </c>
      <c r="B783" t="s">
        <v>3441</v>
      </c>
      <c r="C783">
        <v>4</v>
      </c>
      <c r="D783" s="18">
        <v>6391.95</v>
      </c>
      <c r="E783" s="18">
        <f>_xlfn.XLOOKUP(Order_Items_Raw!B1582,Products_Raw!A:A,Products_Raw!D:D)</f>
        <v>7144.88</v>
      </c>
      <c r="F783" s="18">
        <f t="shared" si="12"/>
        <v>-22187.57</v>
      </c>
      <c r="G783" s="18" t="str">
        <f>PROPER(TRIM(CLEAN(_xlfn.XLOOKUP(Order_Items_Raw!A1582,Orders_Raw!A:A,Orders_Raw!E:E))))</f>
        <v>Mobile App</v>
      </c>
      <c r="H783" s="18" t="str">
        <f>_xlfn.XLOOKUP(B783,Products_Raw!A:A,Products_Raw!C:C)</f>
        <v>Beauty</v>
      </c>
      <c r="I783" t="str">
        <f>_xlfn.XLOOKUP(_xlfn.XLOOKUP(A783,Orders_Raw!A:A,Orders_Raw!B:B),Customers_Raw!A:A,Customers_Raw!E:E)</f>
        <v>Consumer</v>
      </c>
      <c r="J783" s="19">
        <f>_xlfn.XLOOKUP(Order_Items_Raw!A1582,Orders_Raw!A:A,Orders_Raw!C:C)</f>
        <v>45848</v>
      </c>
      <c r="K783" t="s">
        <v>3442</v>
      </c>
      <c r="L783" s="19" t="str">
        <f>_xlfn.XLOOKUP(A783,Orders_Raw!A:A,Orders_Raw!D:D)</f>
        <v>Delivered</v>
      </c>
      <c r="M783" s="19" t="str">
        <f>_xlfn.XLOOKUP(_xlfn.XLOOKUP(A783,Orders_Raw!A:A,Orders_Raw!B:B),Customers_Raw!A:A,Customers_Raw!E:E)</f>
        <v>Consumer</v>
      </c>
      <c r="N783">
        <f>IF(COUNTIF($A$2:A783,A783)=1,1,0)</f>
        <v>0</v>
      </c>
    </row>
    <row r="784" spans="1:14">
      <c r="A784" t="s">
        <v>1702</v>
      </c>
      <c r="B784" t="s">
        <v>3443</v>
      </c>
      <c r="C784">
        <v>1</v>
      </c>
      <c r="D784" s="18">
        <v>12094.94</v>
      </c>
      <c r="E784" s="18">
        <f>_xlfn.XLOOKUP(Order_Items_Raw!B1602,Products_Raw!A:A,Products_Raw!D:D)</f>
        <v>7014.31</v>
      </c>
      <c r="F784" s="18">
        <f t="shared" si="12"/>
        <v>5080.63</v>
      </c>
      <c r="G784" s="18" t="str">
        <f>PROPER(TRIM(CLEAN(_xlfn.XLOOKUP(Order_Items_Raw!A1602,Orders_Raw!A:A,Orders_Raw!E:E))))</f>
        <v>Website</v>
      </c>
      <c r="H784" s="18" t="str">
        <f>_xlfn.XLOOKUP(B784,Products_Raw!A:A,Products_Raw!C:C)</f>
        <v>Home &amp; Kitchen</v>
      </c>
      <c r="I784" t="str">
        <f>_xlfn.XLOOKUP(_xlfn.XLOOKUP(A784,Orders_Raw!A:A,Orders_Raw!B:B),Customers_Raw!A:A,Customers_Raw!E:E)</f>
        <v>Corporate</v>
      </c>
      <c r="J784" s="19">
        <f>_xlfn.XLOOKUP(Order_Items_Raw!A1602,Orders_Raw!A:A,Orders_Raw!C:C)</f>
        <v>45853</v>
      </c>
      <c r="K784" t="s">
        <v>3442</v>
      </c>
      <c r="L784" s="19" t="str">
        <f>_xlfn.XLOOKUP(A784,Orders_Raw!A:A,Orders_Raw!D:D)</f>
        <v>Delivered</v>
      </c>
      <c r="M784" s="19" t="str">
        <f>_xlfn.XLOOKUP(_xlfn.XLOOKUP(A784,Orders_Raw!A:A,Orders_Raw!B:B),Customers_Raw!A:A,Customers_Raw!E:E)</f>
        <v>Corporate</v>
      </c>
      <c r="N784">
        <f>IF(COUNTIF($A$2:A784,A784)=1,1,0)</f>
        <v>0</v>
      </c>
    </row>
    <row r="785" spans="1:14">
      <c r="A785" t="s">
        <v>1754</v>
      </c>
      <c r="B785" t="s">
        <v>3443</v>
      </c>
      <c r="C785">
        <v>3</v>
      </c>
      <c r="D785" s="18">
        <v>48470.99</v>
      </c>
      <c r="E785" s="18">
        <f>_xlfn.XLOOKUP(Order_Items_Raw!B1604,Products_Raw!A:A,Products_Raw!D:D)</f>
        <v>9148.31</v>
      </c>
      <c r="F785" s="18">
        <f t="shared" si="12"/>
        <v>21026.06</v>
      </c>
      <c r="G785" s="18" t="str">
        <f>PROPER(TRIM(CLEAN(_xlfn.XLOOKUP(Order_Items_Raw!A1604,Orders_Raw!A:A,Orders_Raw!E:E))))</f>
        <v>Website</v>
      </c>
      <c r="H785" s="18" t="str">
        <f>_xlfn.XLOOKUP(B785,Products_Raw!A:A,Products_Raw!C:C)</f>
        <v>Home &amp; Kitchen</v>
      </c>
      <c r="I785" t="str">
        <f>_xlfn.XLOOKUP(_xlfn.XLOOKUP(A785,Orders_Raw!A:A,Orders_Raw!B:B),Customers_Raw!A:A,Customers_Raw!E:E)</f>
        <v>Corporate</v>
      </c>
      <c r="J785" s="19">
        <f>_xlfn.XLOOKUP(Order_Items_Raw!A1604,Orders_Raw!A:A,Orders_Raw!C:C)</f>
        <v>45850</v>
      </c>
      <c r="K785" t="s">
        <v>3442</v>
      </c>
      <c r="L785" s="19" t="str">
        <f>_xlfn.XLOOKUP(A785,Orders_Raw!A:A,Orders_Raw!D:D)</f>
        <v>Shipped</v>
      </c>
      <c r="M785" s="19" t="str">
        <f>_xlfn.XLOOKUP(_xlfn.XLOOKUP(A785,Orders_Raw!A:A,Orders_Raw!B:B),Customers_Raw!A:A,Customers_Raw!E:E)</f>
        <v>Corporate</v>
      </c>
      <c r="N785">
        <f>IF(COUNTIF($A$2:A785,A785)=1,1,0)</f>
        <v>1</v>
      </c>
    </row>
    <row r="786" spans="1:14">
      <c r="A786" t="s">
        <v>2019</v>
      </c>
      <c r="B786" t="s">
        <v>3443</v>
      </c>
      <c r="C786">
        <v>1</v>
      </c>
      <c r="D786" s="18">
        <v>15164.79</v>
      </c>
      <c r="E786" s="18">
        <f>_xlfn.XLOOKUP(Order_Items_Raw!B1606,Products_Raw!A:A,Products_Raw!D:D)</f>
        <v>9148.31</v>
      </c>
      <c r="F786" s="18">
        <f t="shared" si="12"/>
        <v>6016.48</v>
      </c>
      <c r="G786" s="18" t="str">
        <f>PROPER(TRIM(CLEAN(_xlfn.XLOOKUP(Order_Items_Raw!A1606,Orders_Raw!A:A,Orders_Raw!E:E))))</f>
        <v>Website</v>
      </c>
      <c r="H786" s="18" t="str">
        <f>_xlfn.XLOOKUP(B786,Products_Raw!A:A,Products_Raw!C:C)</f>
        <v>Home &amp; Kitchen</v>
      </c>
      <c r="I786" t="str">
        <f>_xlfn.XLOOKUP(_xlfn.XLOOKUP(A786,Orders_Raw!A:A,Orders_Raw!B:B),Customers_Raw!A:A,Customers_Raw!E:E)</f>
        <v>Consumer</v>
      </c>
      <c r="J786" s="19">
        <f>_xlfn.XLOOKUP(Order_Items_Raw!A1606,Orders_Raw!A:A,Orders_Raw!C:C)</f>
        <v>45865</v>
      </c>
      <c r="K786" t="s">
        <v>3442</v>
      </c>
      <c r="L786" s="19" t="str">
        <f>_xlfn.XLOOKUP(A786,Orders_Raw!A:A,Orders_Raw!D:D)</f>
        <v>Shipped</v>
      </c>
      <c r="M786" s="19" t="str">
        <f>_xlfn.XLOOKUP(_xlfn.XLOOKUP(A786,Orders_Raw!A:A,Orders_Raw!B:B),Customers_Raw!A:A,Customers_Raw!E:E)</f>
        <v>Consumer</v>
      </c>
      <c r="N786">
        <f>IF(COUNTIF($A$2:A786,A786)=1,1,0)</f>
        <v>1</v>
      </c>
    </row>
    <row r="787" spans="1:14">
      <c r="A787" t="s">
        <v>2031</v>
      </c>
      <c r="B787" t="s">
        <v>3443</v>
      </c>
      <c r="C787">
        <v>1</v>
      </c>
      <c r="D787" s="18">
        <v>16720.8</v>
      </c>
      <c r="E787" s="18">
        <f>_xlfn.XLOOKUP(Order_Items_Raw!B1608,Products_Raw!A:A,Products_Raw!D:D)</f>
        <v>1321.65</v>
      </c>
      <c r="F787" s="18">
        <f t="shared" si="12"/>
        <v>15399.15</v>
      </c>
      <c r="G787" s="18" t="str">
        <f>PROPER(TRIM(CLEAN(_xlfn.XLOOKUP(Order_Items_Raw!A1608,Orders_Raw!A:A,Orders_Raw!E:E))))</f>
        <v>Mobile App</v>
      </c>
      <c r="H787" s="18" t="str">
        <f>_xlfn.XLOOKUP(B787,Products_Raw!A:A,Products_Raw!C:C)</f>
        <v>Home &amp; Kitchen</v>
      </c>
      <c r="I787" t="str">
        <f>_xlfn.XLOOKUP(_xlfn.XLOOKUP(A787,Orders_Raw!A:A,Orders_Raw!B:B),Customers_Raw!A:A,Customers_Raw!E:E)</f>
        <v>Consumer</v>
      </c>
      <c r="J787" s="19">
        <f>_xlfn.XLOOKUP(Order_Items_Raw!A1608,Orders_Raw!A:A,Orders_Raw!C:C)</f>
        <v>45848</v>
      </c>
      <c r="K787" t="s">
        <v>3442</v>
      </c>
      <c r="L787" s="19" t="str">
        <f>_xlfn.XLOOKUP(A787,Orders_Raw!A:A,Orders_Raw!D:D)</f>
        <v>Delivered</v>
      </c>
      <c r="M787" s="19" t="str">
        <f>_xlfn.XLOOKUP(_xlfn.XLOOKUP(A787,Orders_Raw!A:A,Orders_Raw!B:B),Customers_Raw!A:A,Customers_Raw!E:E)</f>
        <v>Consumer</v>
      </c>
      <c r="N787">
        <f>IF(COUNTIF($A$2:A787,A787)=1,1,0)</f>
        <v>1</v>
      </c>
    </row>
    <row r="788" spans="1:14">
      <c r="A788" t="s">
        <v>2485</v>
      </c>
      <c r="B788" t="s">
        <v>3443</v>
      </c>
      <c r="C788">
        <v>2</v>
      </c>
      <c r="D788" s="18">
        <v>26647.43</v>
      </c>
      <c r="E788" s="18">
        <f>_xlfn.XLOOKUP(Order_Items_Raw!B1615,Products_Raw!A:A,Products_Raw!D:D)</f>
        <v>10692.38</v>
      </c>
      <c r="F788" s="18">
        <f t="shared" si="12"/>
        <v>5262.67</v>
      </c>
      <c r="G788" s="18" t="str">
        <f>PROPER(TRIM(CLEAN(_xlfn.XLOOKUP(Order_Items_Raw!A1615,Orders_Raw!A:A,Orders_Raw!E:E))))</f>
        <v>Mobile App</v>
      </c>
      <c r="H788" s="18" t="str">
        <f>_xlfn.XLOOKUP(B788,Products_Raw!A:A,Products_Raw!C:C)</f>
        <v>Home &amp; Kitchen</v>
      </c>
      <c r="I788" t="str">
        <f>_xlfn.XLOOKUP(_xlfn.XLOOKUP(A788,Orders_Raw!A:A,Orders_Raw!B:B),Customers_Raw!A:A,Customers_Raw!E:E)</f>
        <v>Consumer</v>
      </c>
      <c r="J788" s="19">
        <f>_xlfn.XLOOKUP(Order_Items_Raw!A1615,Orders_Raw!A:A,Orders_Raw!C:C)</f>
        <v>45849</v>
      </c>
      <c r="K788" t="s">
        <v>3442</v>
      </c>
      <c r="L788" s="19" t="str">
        <f>_xlfn.XLOOKUP(A788,Orders_Raw!A:A,Orders_Raw!D:D)</f>
        <v>Cancelled</v>
      </c>
      <c r="M788" s="19" t="str">
        <f>_xlfn.XLOOKUP(_xlfn.XLOOKUP(A788,Orders_Raw!A:A,Orders_Raw!B:B),Customers_Raw!A:A,Customers_Raw!E:E)</f>
        <v>Consumer</v>
      </c>
      <c r="N788">
        <f>IF(COUNTIF($A$2:A788,A788)=1,1,0)</f>
        <v>0</v>
      </c>
    </row>
    <row r="789" spans="1:14">
      <c r="A789" t="s">
        <v>2566</v>
      </c>
      <c r="B789" t="s">
        <v>3443</v>
      </c>
      <c r="C789">
        <v>1</v>
      </c>
      <c r="D789" s="18">
        <v>16706.11</v>
      </c>
      <c r="E789" s="18">
        <f>_xlfn.XLOOKUP(Order_Items_Raw!B1619,Products_Raw!A:A,Products_Raw!D:D)</f>
        <v>4535.12</v>
      </c>
      <c r="F789" s="18">
        <f t="shared" si="12"/>
        <v>12170.99</v>
      </c>
      <c r="G789" s="18" t="str">
        <f>PROPER(TRIM(CLEAN(_xlfn.XLOOKUP(Order_Items_Raw!A1619,Orders_Raw!A:A,Orders_Raw!E:E))))</f>
        <v>Mobile App</v>
      </c>
      <c r="H789" s="18" t="str">
        <f>_xlfn.XLOOKUP(B789,Products_Raw!A:A,Products_Raw!C:C)</f>
        <v>Home &amp; Kitchen</v>
      </c>
      <c r="I789" t="str">
        <f>_xlfn.XLOOKUP(_xlfn.XLOOKUP(A789,Orders_Raw!A:A,Orders_Raw!B:B),Customers_Raw!A:A,Customers_Raw!E:E)</f>
        <v>Corporate</v>
      </c>
      <c r="J789" s="19">
        <f>_xlfn.XLOOKUP(Order_Items_Raw!A1619,Orders_Raw!A:A,Orders_Raw!C:C)</f>
        <v>45848</v>
      </c>
      <c r="K789" t="s">
        <v>3442</v>
      </c>
      <c r="L789" s="19" t="str">
        <f>_xlfn.XLOOKUP(A789,Orders_Raw!A:A,Orders_Raw!D:D)</f>
        <v>Delivered</v>
      </c>
      <c r="M789" s="19" t="str">
        <f>_xlfn.XLOOKUP(_xlfn.XLOOKUP(A789,Orders_Raw!A:A,Orders_Raw!B:B),Customers_Raw!A:A,Customers_Raw!E:E)</f>
        <v>Corporate</v>
      </c>
      <c r="N789">
        <f>IF(COUNTIF($A$2:A789,A789)=1,1,0)</f>
        <v>0</v>
      </c>
    </row>
    <row r="790" spans="1:14">
      <c r="A790" t="s">
        <v>2611</v>
      </c>
      <c r="B790" t="s">
        <v>3444</v>
      </c>
      <c r="C790">
        <v>3</v>
      </c>
      <c r="D790" s="18">
        <v>26449.84</v>
      </c>
      <c r="E790" s="18">
        <f>_xlfn.XLOOKUP(Order_Items_Raw!B1668,Products_Raw!A:A,Products_Raw!D:D)</f>
        <v>4722.61</v>
      </c>
      <c r="F790" s="18">
        <f t="shared" si="12"/>
        <v>12282.01</v>
      </c>
      <c r="G790" s="18" t="str">
        <f>PROPER(TRIM(CLEAN(_xlfn.XLOOKUP(Order_Items_Raw!A1668,Orders_Raw!A:A,Orders_Raw!E:E))))</f>
        <v>Website</v>
      </c>
      <c r="H790" s="18" t="str">
        <f>_xlfn.XLOOKUP(B790,Products_Raw!A:A,Products_Raw!C:C)</f>
        <v>Office Supplies</v>
      </c>
      <c r="I790" t="str">
        <f>_xlfn.XLOOKUP(_xlfn.XLOOKUP(A790,Orders_Raw!A:A,Orders_Raw!B:B),Customers_Raw!A:A,Customers_Raw!E:E)</f>
        <v>Consumer</v>
      </c>
      <c r="J790" s="19">
        <f>_xlfn.XLOOKUP(Order_Items_Raw!A1668,Orders_Raw!A:A,Orders_Raw!C:C)</f>
        <v>45839</v>
      </c>
      <c r="K790" t="s">
        <v>3442</v>
      </c>
      <c r="L790" s="19" t="str">
        <f>_xlfn.XLOOKUP(A790,Orders_Raw!A:A,Orders_Raw!D:D)</f>
        <v>Delivered</v>
      </c>
      <c r="M790" s="19" t="str">
        <f>_xlfn.XLOOKUP(_xlfn.XLOOKUP(A790,Orders_Raw!A:A,Orders_Raw!B:B),Customers_Raw!A:A,Customers_Raw!E:E)</f>
        <v>Consumer</v>
      </c>
      <c r="N790">
        <f>IF(COUNTIF($A$2:A790,A790)=1,1,0)</f>
        <v>1</v>
      </c>
    </row>
    <row r="791" spans="1:14">
      <c r="A791" t="s">
        <v>3167</v>
      </c>
      <c r="B791" t="s">
        <v>3444</v>
      </c>
      <c r="C791">
        <v>1</v>
      </c>
      <c r="D791" s="18">
        <v>10183.29</v>
      </c>
      <c r="E791" s="18">
        <f>_xlfn.XLOOKUP(Order_Items_Raw!B1677,Products_Raw!A:A,Products_Raw!D:D)</f>
        <v>1349.93</v>
      </c>
      <c r="F791" s="18">
        <f t="shared" si="12"/>
        <v>8833.36</v>
      </c>
      <c r="G791" s="18" t="str">
        <f>PROPER(TRIM(CLEAN(_xlfn.XLOOKUP(Order_Items_Raw!A1677,Orders_Raw!A:A,Orders_Raw!E:E))))</f>
        <v>Mobile App</v>
      </c>
      <c r="H791" s="18" t="str">
        <f>_xlfn.XLOOKUP(B791,Products_Raw!A:A,Products_Raw!C:C)</f>
        <v>Office Supplies</v>
      </c>
      <c r="I791" t="str">
        <f>_xlfn.XLOOKUP(_xlfn.XLOOKUP(A791,Orders_Raw!A:A,Orders_Raw!B:B),Customers_Raw!A:A,Customers_Raw!E:E)</f>
        <v>Consumer</v>
      </c>
      <c r="J791" s="19">
        <f>_xlfn.XLOOKUP(Order_Items_Raw!A1677,Orders_Raw!A:A,Orders_Raw!C:C)</f>
        <v>45869</v>
      </c>
      <c r="K791" t="s">
        <v>3442</v>
      </c>
      <c r="L791" s="19" t="str">
        <f>_xlfn.XLOOKUP(A791,Orders_Raw!A:A,Orders_Raw!D:D)</f>
        <v>Delivered</v>
      </c>
      <c r="M791" s="19" t="str">
        <f>_xlfn.XLOOKUP(_xlfn.XLOOKUP(A791,Orders_Raw!A:A,Orders_Raw!B:B),Customers_Raw!A:A,Customers_Raw!E:E)</f>
        <v>Consumer</v>
      </c>
      <c r="N791">
        <f>IF(COUNTIF($A$2:A791,A791)=1,1,0)</f>
        <v>1</v>
      </c>
    </row>
    <row r="792" spans="1:14">
      <c r="A792" t="s">
        <v>1033</v>
      </c>
      <c r="B792" t="s">
        <v>3445</v>
      </c>
      <c r="C792">
        <v>2</v>
      </c>
      <c r="D792" s="18">
        <v>24342.79</v>
      </c>
      <c r="E792" s="18">
        <f>_xlfn.XLOOKUP(Order_Items_Raw!B1681,Products_Raw!A:A,Products_Raw!D:D)</f>
        <v>10188.6</v>
      </c>
      <c r="F792" s="18">
        <f t="shared" si="12"/>
        <v>3965.59</v>
      </c>
      <c r="G792" s="18" t="str">
        <f>PROPER(TRIM(CLEAN(_xlfn.XLOOKUP(Order_Items_Raw!A1681,Orders_Raw!A:A,Orders_Raw!E:E))))</f>
        <v>Mobile App</v>
      </c>
      <c r="H792" s="18" t="str">
        <f>_xlfn.XLOOKUP(B792,Products_Raw!A:A,Products_Raw!C:C)</f>
        <v>Electronics</v>
      </c>
      <c r="I792" t="str">
        <f>_xlfn.XLOOKUP(_xlfn.XLOOKUP(A792,Orders_Raw!A:A,Orders_Raw!B:B),Customers_Raw!A:A,Customers_Raw!E:E)</f>
        <v>Consumer</v>
      </c>
      <c r="J792" s="19">
        <f>_xlfn.XLOOKUP(Order_Items_Raw!A1681,Orders_Raw!A:A,Orders_Raw!C:C)</f>
        <v>45854</v>
      </c>
      <c r="K792" t="s">
        <v>3442</v>
      </c>
      <c r="L792" s="19" t="str">
        <f>_xlfn.XLOOKUP(A792,Orders_Raw!A:A,Orders_Raw!D:D)</f>
        <v>Delivered</v>
      </c>
      <c r="M792" s="19" t="str">
        <f>_xlfn.XLOOKUP(_xlfn.XLOOKUP(A792,Orders_Raw!A:A,Orders_Raw!B:B),Customers_Raw!A:A,Customers_Raw!E:E)</f>
        <v>Consumer</v>
      </c>
      <c r="N792">
        <f>IF(COUNTIF($A$2:A792,A792)=1,1,0)</f>
        <v>0</v>
      </c>
    </row>
    <row r="793" spans="1:14">
      <c r="A793" t="s">
        <v>1252</v>
      </c>
      <c r="B793" t="s">
        <v>3446</v>
      </c>
      <c r="C793">
        <v>3</v>
      </c>
      <c r="D793" s="18">
        <v>27602.42</v>
      </c>
      <c r="E793" s="18">
        <f>_xlfn.XLOOKUP(Order_Items_Raw!B1733,Products_Raw!A:A,Products_Raw!D:D)</f>
        <v>1759.1</v>
      </c>
      <c r="F793" s="18">
        <f t="shared" si="12"/>
        <v>22325.12</v>
      </c>
      <c r="G793" s="18" t="str">
        <f>PROPER(TRIM(CLEAN(_xlfn.XLOOKUP(Order_Items_Raw!A1733,Orders_Raw!A:A,Orders_Raw!E:E))))</f>
        <v>Website</v>
      </c>
      <c r="H793" s="18" t="str">
        <f>_xlfn.XLOOKUP(B793,Products_Raw!A:A,Products_Raw!C:C)</f>
        <v>Home &amp; Kitchen</v>
      </c>
      <c r="I793" t="str">
        <f>_xlfn.XLOOKUP(_xlfn.XLOOKUP(A793,Orders_Raw!A:A,Orders_Raw!B:B),Customers_Raw!A:A,Customers_Raw!E:E)</f>
        <v>Corporate</v>
      </c>
      <c r="J793" s="19">
        <f>_xlfn.XLOOKUP(Order_Items_Raw!A1733,Orders_Raw!A:A,Orders_Raw!C:C)</f>
        <v>45865</v>
      </c>
      <c r="K793" t="s">
        <v>3442</v>
      </c>
      <c r="L793" s="19" t="str">
        <f>_xlfn.XLOOKUP(A793,Orders_Raw!A:A,Orders_Raw!D:D)</f>
        <v>Delivered</v>
      </c>
      <c r="M793" s="19" t="str">
        <f>_xlfn.XLOOKUP(_xlfn.XLOOKUP(A793,Orders_Raw!A:A,Orders_Raw!B:B),Customers_Raw!A:A,Customers_Raw!E:E)</f>
        <v>Corporate</v>
      </c>
      <c r="N793">
        <f>IF(COUNTIF($A$2:A793,A793)=1,1,0)</f>
        <v>1</v>
      </c>
    </row>
    <row r="794" spans="1:14">
      <c r="A794" t="s">
        <v>1410</v>
      </c>
      <c r="B794" t="s">
        <v>3446</v>
      </c>
      <c r="C794">
        <v>4</v>
      </c>
      <c r="D794" s="18">
        <v>36865.85</v>
      </c>
      <c r="E794" s="18">
        <f>_xlfn.XLOOKUP(Order_Items_Raw!B1736,Products_Raw!A:A,Products_Raw!D:D)</f>
        <v>2625.04</v>
      </c>
      <c r="F794" s="18">
        <f t="shared" si="12"/>
        <v>26365.69</v>
      </c>
      <c r="G794" s="18" t="str">
        <f>PROPER(TRIM(CLEAN(_xlfn.XLOOKUP(Order_Items_Raw!A1736,Orders_Raw!A:A,Orders_Raw!E:E))))</f>
        <v>Mobile App</v>
      </c>
      <c r="H794" s="18" t="str">
        <f>_xlfn.XLOOKUP(B794,Products_Raw!A:A,Products_Raw!C:C)</f>
        <v>Home &amp; Kitchen</v>
      </c>
      <c r="I794" t="str">
        <f>_xlfn.XLOOKUP(_xlfn.XLOOKUP(A794,Orders_Raw!A:A,Orders_Raw!B:B),Customers_Raw!A:A,Customers_Raw!E:E)</f>
        <v>Small Business</v>
      </c>
      <c r="J794" s="19">
        <f>_xlfn.XLOOKUP(Order_Items_Raw!A1736,Orders_Raw!A:A,Orders_Raw!C:C)</f>
        <v>45864</v>
      </c>
      <c r="K794" t="s">
        <v>3442</v>
      </c>
      <c r="L794" s="19" t="str">
        <f>_xlfn.XLOOKUP(A794,Orders_Raw!A:A,Orders_Raw!D:D)</f>
        <v>Cancelled</v>
      </c>
      <c r="M794" s="19" t="str">
        <f>_xlfn.XLOOKUP(_xlfn.XLOOKUP(A794,Orders_Raw!A:A,Orders_Raw!B:B),Customers_Raw!A:A,Customers_Raw!E:E)</f>
        <v>Small Business</v>
      </c>
      <c r="N794">
        <f>IF(COUNTIF($A$2:A794,A794)=1,1,0)</f>
        <v>0</v>
      </c>
    </row>
    <row r="795" spans="1:14">
      <c r="A795" t="s">
        <v>2010</v>
      </c>
      <c r="B795" t="s">
        <v>3446</v>
      </c>
      <c r="C795">
        <v>2</v>
      </c>
      <c r="D795" s="18">
        <v>19833.53</v>
      </c>
      <c r="E795" s="18">
        <f>_xlfn.XLOOKUP(Order_Items_Raw!B1749,Products_Raw!A:A,Products_Raw!D:D)</f>
        <v>5057.68</v>
      </c>
      <c r="F795" s="18">
        <f t="shared" si="12"/>
        <v>9718.17</v>
      </c>
      <c r="G795" s="18" t="str">
        <f>PROPER(TRIM(CLEAN(_xlfn.XLOOKUP(Order_Items_Raw!A1749,Orders_Raw!A:A,Orders_Raw!E:E))))</f>
        <v>Marketplace</v>
      </c>
      <c r="H795" s="18" t="str">
        <f>_xlfn.XLOOKUP(B795,Products_Raw!A:A,Products_Raw!C:C)</f>
        <v>Home &amp; Kitchen</v>
      </c>
      <c r="I795" t="str">
        <f>_xlfn.XLOOKUP(_xlfn.XLOOKUP(A795,Orders_Raw!A:A,Orders_Raw!B:B),Customers_Raw!A:A,Customers_Raw!E:E)</f>
        <v>Corporate</v>
      </c>
      <c r="J795" s="19">
        <f>_xlfn.XLOOKUP(Order_Items_Raw!A1749,Orders_Raw!A:A,Orders_Raw!C:C)</f>
        <v>45855</v>
      </c>
      <c r="K795" t="s">
        <v>3442</v>
      </c>
      <c r="L795" s="19" t="str">
        <f>_xlfn.XLOOKUP(A795,Orders_Raw!A:A,Orders_Raw!D:D)</f>
        <v>Cancelled</v>
      </c>
      <c r="M795" s="19" t="str">
        <f>_xlfn.XLOOKUP(_xlfn.XLOOKUP(A795,Orders_Raw!A:A,Orders_Raw!B:B),Customers_Raw!A:A,Customers_Raw!E:E)</f>
        <v>Corporate</v>
      </c>
      <c r="N795">
        <f>IF(COUNTIF($A$2:A795,A795)=1,1,0)</f>
        <v>1</v>
      </c>
    </row>
    <row r="796" spans="1:14">
      <c r="A796" t="s">
        <v>1559</v>
      </c>
      <c r="B796" t="s">
        <v>3447</v>
      </c>
      <c r="C796">
        <v>1</v>
      </c>
      <c r="D796" s="18">
        <v>7884.4</v>
      </c>
      <c r="E796" s="18">
        <f>_xlfn.XLOOKUP(Order_Items_Raw!B1774,Products_Raw!A:A,Products_Raw!D:D)</f>
        <v>5931.04</v>
      </c>
      <c r="F796" s="18">
        <f t="shared" si="12"/>
        <v>1953.36</v>
      </c>
      <c r="G796" s="18" t="str">
        <f>PROPER(TRIM(CLEAN(_xlfn.XLOOKUP(Order_Items_Raw!A1774,Orders_Raw!A:A,Orders_Raw!E:E))))</f>
        <v>Website</v>
      </c>
      <c r="H796" s="18" t="str">
        <f>_xlfn.XLOOKUP(B796,Products_Raw!A:A,Products_Raw!C:C)</f>
        <v>Sports</v>
      </c>
      <c r="I796" t="str">
        <f>_xlfn.XLOOKUP(_xlfn.XLOOKUP(A796,Orders_Raw!A:A,Orders_Raw!B:B),Customers_Raw!A:A,Customers_Raw!E:E)</f>
        <v>Corporate</v>
      </c>
      <c r="J796" s="19">
        <f>_xlfn.XLOOKUP(Order_Items_Raw!A1774,Orders_Raw!A:A,Orders_Raw!C:C)</f>
        <v>45861</v>
      </c>
      <c r="K796" t="s">
        <v>3442</v>
      </c>
      <c r="L796" s="19" t="str">
        <f>_xlfn.XLOOKUP(A796,Orders_Raw!A:A,Orders_Raw!D:D)</f>
        <v>Shipped</v>
      </c>
      <c r="M796" s="19" t="str">
        <f>_xlfn.XLOOKUP(_xlfn.XLOOKUP(A796,Orders_Raw!A:A,Orders_Raw!B:B),Customers_Raw!A:A,Customers_Raw!E:E)</f>
        <v>Corporate</v>
      </c>
      <c r="N796">
        <f>IF(COUNTIF($A$2:A796,A796)=1,1,0)</f>
        <v>1</v>
      </c>
    </row>
    <row r="797" spans="1:14">
      <c r="A797" t="s">
        <v>1961</v>
      </c>
      <c r="B797" t="s">
        <v>3447</v>
      </c>
      <c r="C797">
        <v>2</v>
      </c>
      <c r="D797" s="18">
        <v>17267.29</v>
      </c>
      <c r="E797" s="18">
        <f>_xlfn.XLOOKUP(Order_Items_Raw!B1785,Products_Raw!A:A,Products_Raw!D:D)</f>
        <v>4591.42</v>
      </c>
      <c r="F797" s="18">
        <f t="shared" si="12"/>
        <v>8084.45</v>
      </c>
      <c r="G797" s="18" t="str">
        <f>PROPER(TRIM(CLEAN(_xlfn.XLOOKUP(Order_Items_Raw!A1785,Orders_Raw!A:A,Orders_Raw!E:E))))</f>
        <v>Marketplace</v>
      </c>
      <c r="H797" s="18" t="str">
        <f>_xlfn.XLOOKUP(B797,Products_Raw!A:A,Products_Raw!C:C)</f>
        <v>Sports</v>
      </c>
      <c r="I797" t="str">
        <f>_xlfn.XLOOKUP(_xlfn.XLOOKUP(A797,Orders_Raw!A:A,Orders_Raw!B:B),Customers_Raw!A:A,Customers_Raw!E:E)</f>
        <v>Consumer</v>
      </c>
      <c r="J797" s="19">
        <f>_xlfn.XLOOKUP(Order_Items_Raw!A1785,Orders_Raw!A:A,Orders_Raw!C:C)</f>
        <v>45855</v>
      </c>
      <c r="K797" t="s">
        <v>3442</v>
      </c>
      <c r="L797" s="19" t="str">
        <f>_xlfn.XLOOKUP(A797,Orders_Raw!A:A,Orders_Raw!D:D)</f>
        <v>Delivered</v>
      </c>
      <c r="M797" s="19" t="str">
        <f>_xlfn.XLOOKUP(_xlfn.XLOOKUP(A797,Orders_Raw!A:A,Orders_Raw!B:B),Customers_Raw!A:A,Customers_Raw!E:E)</f>
        <v>Consumer</v>
      </c>
      <c r="N797">
        <f>IF(COUNTIF($A$2:A797,A797)=1,1,0)</f>
        <v>1</v>
      </c>
    </row>
    <row r="798" spans="1:14">
      <c r="A798" t="s">
        <v>2552</v>
      </c>
      <c r="B798" t="s">
        <v>3447</v>
      </c>
      <c r="C798">
        <v>4</v>
      </c>
      <c r="D798" s="18">
        <v>40949.43</v>
      </c>
      <c r="E798" s="18">
        <f>_xlfn.XLOOKUP(Order_Items_Raw!B1797,Products_Raw!A:A,Products_Raw!D:D)</f>
        <v>11939.07</v>
      </c>
      <c r="F798" s="18">
        <f t="shared" si="12"/>
        <v>-6806.85</v>
      </c>
      <c r="G798" s="18" t="str">
        <f>PROPER(TRIM(CLEAN(_xlfn.XLOOKUP(Order_Items_Raw!A1797,Orders_Raw!A:A,Orders_Raw!E:E))))</f>
        <v>Mobile App</v>
      </c>
      <c r="H798" s="18" t="str">
        <f>_xlfn.XLOOKUP(B798,Products_Raw!A:A,Products_Raw!C:C)</f>
        <v>Sports</v>
      </c>
      <c r="I798" t="str">
        <f>_xlfn.XLOOKUP(_xlfn.XLOOKUP(A798,Orders_Raw!A:A,Orders_Raw!B:B),Customers_Raw!A:A,Customers_Raw!E:E)</f>
        <v>Consumer</v>
      </c>
      <c r="J798" s="19">
        <f>_xlfn.XLOOKUP(Order_Items_Raw!A1797,Orders_Raw!A:A,Orders_Raw!C:C)</f>
        <v>45857</v>
      </c>
      <c r="K798" t="s">
        <v>3442</v>
      </c>
      <c r="L798" s="19" t="str">
        <f>_xlfn.XLOOKUP(A798,Orders_Raw!A:A,Orders_Raw!D:D)</f>
        <v>Delivered</v>
      </c>
      <c r="M798" s="19" t="str">
        <f>_xlfn.XLOOKUP(_xlfn.XLOOKUP(A798,Orders_Raw!A:A,Orders_Raw!B:B),Customers_Raw!A:A,Customers_Raw!E:E)</f>
        <v>Consumer</v>
      </c>
      <c r="N798">
        <f>IF(COUNTIF($A$2:A798,A798)=1,1,0)</f>
        <v>0</v>
      </c>
    </row>
    <row r="799" spans="1:14">
      <c r="A799" t="s">
        <v>2611</v>
      </c>
      <c r="B799" t="s">
        <v>3447</v>
      </c>
      <c r="C799">
        <v>4</v>
      </c>
      <c r="D799" s="18">
        <v>36036.38</v>
      </c>
      <c r="E799" s="18">
        <f>_xlfn.XLOOKUP(Order_Items_Raw!B1800,Products_Raw!A:A,Products_Raw!D:D)</f>
        <v>6612.77</v>
      </c>
      <c r="F799" s="18">
        <f t="shared" si="12"/>
        <v>9585.3</v>
      </c>
      <c r="G799" s="18" t="str">
        <f>PROPER(TRIM(CLEAN(_xlfn.XLOOKUP(Order_Items_Raw!A1800,Orders_Raw!A:A,Orders_Raw!E:E))))</f>
        <v>Website</v>
      </c>
      <c r="H799" s="18" t="str">
        <f>_xlfn.XLOOKUP(B799,Products_Raw!A:A,Products_Raw!C:C)</f>
        <v>Sports</v>
      </c>
      <c r="I799" t="str">
        <f>_xlfn.XLOOKUP(_xlfn.XLOOKUP(A799,Orders_Raw!A:A,Orders_Raw!B:B),Customers_Raw!A:A,Customers_Raw!E:E)</f>
        <v>Consumer</v>
      </c>
      <c r="J799" s="19">
        <f>_xlfn.XLOOKUP(Order_Items_Raw!A1800,Orders_Raw!A:A,Orders_Raw!C:C)</f>
        <v>45850</v>
      </c>
      <c r="K799" t="s">
        <v>3442</v>
      </c>
      <c r="L799" s="19" t="str">
        <f>_xlfn.XLOOKUP(A799,Orders_Raw!A:A,Orders_Raw!D:D)</f>
        <v>Delivered</v>
      </c>
      <c r="M799" s="19" t="str">
        <f>_xlfn.XLOOKUP(_xlfn.XLOOKUP(A799,Orders_Raw!A:A,Orders_Raw!B:B),Customers_Raw!A:A,Customers_Raw!E:E)</f>
        <v>Consumer</v>
      </c>
      <c r="N799">
        <f>IF(COUNTIF($A$2:A799,A799)=1,1,0)</f>
        <v>0</v>
      </c>
    </row>
    <row r="800" spans="1:14">
      <c r="A800" t="s">
        <v>3357</v>
      </c>
      <c r="B800" t="s">
        <v>3447</v>
      </c>
      <c r="C800">
        <v>3</v>
      </c>
      <c r="D800" s="18">
        <v>25357.06</v>
      </c>
      <c r="E800" s="18">
        <f>_xlfn.XLOOKUP(Order_Items_Raw!B1821,Products_Raw!A:A,Products_Raw!D:D)</f>
        <v>9316.44</v>
      </c>
      <c r="F800" s="18">
        <f t="shared" si="12"/>
        <v>-2592.26</v>
      </c>
      <c r="G800" s="18" t="str">
        <f>PROPER(TRIM(CLEAN(_xlfn.XLOOKUP(Order_Items_Raw!A1821,Orders_Raw!A:A,Orders_Raw!E:E))))</f>
        <v>Mobile App</v>
      </c>
      <c r="H800" s="18" t="str">
        <f>_xlfn.XLOOKUP(B800,Products_Raw!A:A,Products_Raw!C:C)</f>
        <v>Sports</v>
      </c>
      <c r="I800" t="str">
        <f>_xlfn.XLOOKUP(_xlfn.XLOOKUP(A800,Orders_Raw!A:A,Orders_Raw!B:B),Customers_Raw!A:A,Customers_Raw!E:E)</f>
        <v>Corporate</v>
      </c>
      <c r="J800" s="19">
        <f>_xlfn.XLOOKUP(Order_Items_Raw!A1821,Orders_Raw!A:A,Orders_Raw!C:C)</f>
        <v>45842</v>
      </c>
      <c r="K800" t="s">
        <v>3442</v>
      </c>
      <c r="L800" s="19" t="str">
        <f>_xlfn.XLOOKUP(A800,Orders_Raw!A:A,Orders_Raw!D:D)</f>
        <v>Delivered</v>
      </c>
      <c r="M800" s="19" t="str">
        <f>_xlfn.XLOOKUP(_xlfn.XLOOKUP(A800,Orders_Raw!A:A,Orders_Raw!B:B),Customers_Raw!A:A,Customers_Raw!E:E)</f>
        <v>Corporate</v>
      </c>
      <c r="N800">
        <f>IF(COUNTIF($A$2:A800,A800)=1,1,0)</f>
        <v>1</v>
      </c>
    </row>
    <row r="801" spans="1:14">
      <c r="A801" t="s">
        <v>2214</v>
      </c>
      <c r="B801" t="s">
        <v>3448</v>
      </c>
      <c r="C801">
        <v>4</v>
      </c>
      <c r="D801" s="18">
        <v>8638.57</v>
      </c>
      <c r="E801" s="18">
        <f>_xlfn.XLOOKUP(Order_Items_Raw!B1843,Products_Raw!A:A,Products_Raw!D:D)</f>
        <v>6457.25</v>
      </c>
      <c r="F801" s="18">
        <f t="shared" si="12"/>
        <v>-17190.43</v>
      </c>
      <c r="G801" s="18" t="str">
        <f>PROPER(TRIM(CLEAN(_xlfn.XLOOKUP(Order_Items_Raw!A1843,Orders_Raw!A:A,Orders_Raw!E:E))))</f>
        <v>Marketplace</v>
      </c>
      <c r="H801" s="18" t="str">
        <f>_xlfn.XLOOKUP(B801,Products_Raw!A:A,Products_Raw!C:C)</f>
        <v>Electronics</v>
      </c>
      <c r="I801" t="str">
        <f>_xlfn.XLOOKUP(_xlfn.XLOOKUP(A801,Orders_Raw!A:A,Orders_Raw!B:B),Customers_Raw!A:A,Customers_Raw!E:E)</f>
        <v>Consumer</v>
      </c>
      <c r="J801" s="19">
        <f>_xlfn.XLOOKUP(Order_Items_Raw!A1843,Orders_Raw!A:A,Orders_Raw!C:C)</f>
        <v>45844</v>
      </c>
      <c r="K801" t="s">
        <v>3442</v>
      </c>
      <c r="L801" s="19" t="str">
        <f>_xlfn.XLOOKUP(A801,Orders_Raw!A:A,Orders_Raw!D:D)</f>
        <v>Shipped</v>
      </c>
      <c r="M801" s="19" t="str">
        <f>_xlfn.XLOOKUP(_xlfn.XLOOKUP(A801,Orders_Raw!A:A,Orders_Raw!B:B),Customers_Raw!A:A,Customers_Raw!E:E)</f>
        <v>Consumer</v>
      </c>
      <c r="N801">
        <f>IF(COUNTIF($A$2:A801,A801)=1,1,0)</f>
        <v>0</v>
      </c>
    </row>
    <row r="802" spans="1:14">
      <c r="A802" t="s">
        <v>2518</v>
      </c>
      <c r="B802" t="s">
        <v>3448</v>
      </c>
      <c r="C802">
        <v>3</v>
      </c>
      <c r="D802" s="18">
        <v>5715.56</v>
      </c>
      <c r="E802" s="18">
        <f>_xlfn.XLOOKUP(Order_Items_Raw!B1851,Products_Raw!A:A,Products_Raw!D:D)</f>
        <v>3075.85</v>
      </c>
      <c r="F802" s="18">
        <f t="shared" si="12"/>
        <v>-3511.99</v>
      </c>
      <c r="G802" s="18" t="str">
        <f>PROPER(TRIM(CLEAN(_xlfn.XLOOKUP(Order_Items_Raw!A1851,Orders_Raw!A:A,Orders_Raw!E:E))))</f>
        <v>Mobile App</v>
      </c>
      <c r="H802" s="18" t="str">
        <f>_xlfn.XLOOKUP(B802,Products_Raw!A:A,Products_Raw!C:C)</f>
        <v>Electronics</v>
      </c>
      <c r="I802" t="str">
        <f>_xlfn.XLOOKUP(_xlfn.XLOOKUP(A802,Orders_Raw!A:A,Orders_Raw!B:B),Customers_Raw!A:A,Customers_Raw!E:E)</f>
        <v>Consumer</v>
      </c>
      <c r="J802" s="19">
        <f>_xlfn.XLOOKUP(Order_Items_Raw!A1851,Orders_Raw!A:A,Orders_Raw!C:C)</f>
        <v>45854</v>
      </c>
      <c r="K802" t="s">
        <v>3442</v>
      </c>
      <c r="L802" s="19" t="str">
        <f>_xlfn.XLOOKUP(A802,Orders_Raw!A:A,Orders_Raw!D:D)</f>
        <v>Delivered</v>
      </c>
      <c r="M802" s="19" t="str">
        <f>_xlfn.XLOOKUP(_xlfn.XLOOKUP(A802,Orders_Raw!A:A,Orders_Raw!B:B),Customers_Raw!A:A,Customers_Raw!E:E)</f>
        <v>Consumer</v>
      </c>
      <c r="N802">
        <f>IF(COUNTIF($A$2:A802,A802)=1,1,0)</f>
        <v>0</v>
      </c>
    </row>
    <row r="803" spans="1:14">
      <c r="A803" t="s">
        <v>1843</v>
      </c>
      <c r="B803" t="s">
        <v>3449</v>
      </c>
      <c r="C803">
        <v>3</v>
      </c>
      <c r="D803" s="18">
        <v>8346.71</v>
      </c>
      <c r="E803" s="18">
        <f>_xlfn.XLOOKUP(Order_Items_Raw!B1885,Products_Raw!A:A,Products_Raw!D:D)</f>
        <v>10244.32</v>
      </c>
      <c r="F803" s="18">
        <f t="shared" si="12"/>
        <v>-22386.25</v>
      </c>
      <c r="G803" s="18" t="str">
        <f>PROPER(TRIM(CLEAN(_xlfn.XLOOKUP(Order_Items_Raw!A1885,Orders_Raw!A:A,Orders_Raw!E:E))))</f>
        <v>Mobile App</v>
      </c>
      <c r="H803" s="18" t="str">
        <f>_xlfn.XLOOKUP(B803,Products_Raw!A:A,Products_Raw!C:C)</f>
        <v>Home &amp; Kitchen</v>
      </c>
      <c r="I803" t="str">
        <f>_xlfn.XLOOKUP(_xlfn.XLOOKUP(A803,Orders_Raw!A:A,Orders_Raw!B:B),Customers_Raw!A:A,Customers_Raw!E:E)</f>
        <v>Consumer</v>
      </c>
      <c r="J803" s="19">
        <f>_xlfn.XLOOKUP(Order_Items_Raw!A1885,Orders_Raw!A:A,Orders_Raw!C:C)</f>
        <v>45836</v>
      </c>
      <c r="K803" t="s">
        <v>3450</v>
      </c>
      <c r="L803" s="19" t="str">
        <f>_xlfn.XLOOKUP(A803,Orders_Raw!A:A,Orders_Raw!D:D)</f>
        <v>Cancelled</v>
      </c>
      <c r="M803" s="19" t="str">
        <f>_xlfn.XLOOKUP(_xlfn.XLOOKUP(A803,Orders_Raw!A:A,Orders_Raw!B:B),Customers_Raw!A:A,Customers_Raw!E:E)</f>
        <v>Consumer</v>
      </c>
      <c r="N803">
        <f>IF(COUNTIF($A$2:A803,A803)=1,1,0)</f>
        <v>1</v>
      </c>
    </row>
    <row r="804" spans="1:14">
      <c r="A804" t="s">
        <v>1872</v>
      </c>
      <c r="B804" t="s">
        <v>3449</v>
      </c>
      <c r="C804">
        <v>3</v>
      </c>
      <c r="D804" s="18">
        <v>7748.69</v>
      </c>
      <c r="E804" s="18">
        <f>_xlfn.XLOOKUP(Order_Items_Raw!B1886,Products_Raw!A:A,Products_Raw!D:D)</f>
        <v>10244.32</v>
      </c>
      <c r="F804" s="18">
        <f t="shared" si="12"/>
        <v>-22984.27</v>
      </c>
      <c r="G804" s="18" t="str">
        <f>PROPER(TRIM(CLEAN(_xlfn.XLOOKUP(Order_Items_Raw!A1886,Orders_Raw!A:A,Orders_Raw!E:E))))</f>
        <v>Marketplace</v>
      </c>
      <c r="H804" s="18" t="str">
        <f>_xlfn.XLOOKUP(B804,Products_Raw!A:A,Products_Raw!C:C)</f>
        <v>Home &amp; Kitchen</v>
      </c>
      <c r="I804" t="str">
        <f>_xlfn.XLOOKUP(_xlfn.XLOOKUP(A804,Orders_Raw!A:A,Orders_Raw!B:B),Customers_Raw!A:A,Customers_Raw!E:E)</f>
        <v>Consumer</v>
      </c>
      <c r="J804" s="19">
        <f>_xlfn.XLOOKUP(Order_Items_Raw!A1886,Orders_Raw!A:A,Orders_Raw!C:C)</f>
        <v>45816</v>
      </c>
      <c r="K804" t="s">
        <v>3450</v>
      </c>
      <c r="L804" s="19" t="str">
        <f>_xlfn.XLOOKUP(A804,Orders_Raw!A:A,Orders_Raw!D:D)</f>
        <v>Shipped</v>
      </c>
      <c r="M804" s="19" t="str">
        <f>_xlfn.XLOOKUP(_xlfn.XLOOKUP(A804,Orders_Raw!A:A,Orders_Raw!B:B),Customers_Raw!A:A,Customers_Raw!E:E)</f>
        <v>Consumer</v>
      </c>
      <c r="N804">
        <f>IF(COUNTIF($A$2:A804,A804)=1,1,0)</f>
        <v>1</v>
      </c>
    </row>
    <row r="805" spans="1:14">
      <c r="A805" t="s">
        <v>2216</v>
      </c>
      <c r="B805" t="s">
        <v>3449</v>
      </c>
      <c r="C805">
        <v>3</v>
      </c>
      <c r="D805" s="18">
        <v>9910.26</v>
      </c>
      <c r="E805" s="18">
        <f>_xlfn.XLOOKUP(Order_Items_Raw!B1892,Products_Raw!A:A,Products_Raw!D:D)</f>
        <v>1069.73</v>
      </c>
      <c r="F805" s="18">
        <f t="shared" si="12"/>
        <v>6701.07</v>
      </c>
      <c r="G805" s="18" t="str">
        <f>PROPER(TRIM(CLEAN(_xlfn.XLOOKUP(Order_Items_Raw!A1892,Orders_Raw!A:A,Orders_Raw!E:E))))</f>
        <v>Website</v>
      </c>
      <c r="H805" s="18" t="str">
        <f>_xlfn.XLOOKUP(B805,Products_Raw!A:A,Products_Raw!C:C)</f>
        <v>Home &amp; Kitchen</v>
      </c>
      <c r="I805" t="str">
        <f>_xlfn.XLOOKUP(_xlfn.XLOOKUP(A805,Orders_Raw!A:A,Orders_Raw!B:B),Customers_Raw!A:A,Customers_Raw!E:E)</f>
        <v>Corporate</v>
      </c>
      <c r="J805" s="19">
        <f>_xlfn.XLOOKUP(Order_Items_Raw!A1892,Orders_Raw!A:A,Orders_Raw!C:C)</f>
        <v>45837</v>
      </c>
      <c r="K805" t="s">
        <v>3450</v>
      </c>
      <c r="L805" s="19" t="str">
        <f>_xlfn.XLOOKUP(A805,Orders_Raw!A:A,Orders_Raw!D:D)</f>
        <v>Delivered</v>
      </c>
      <c r="M805" s="19" t="str">
        <f>_xlfn.XLOOKUP(_xlfn.XLOOKUP(A805,Orders_Raw!A:A,Orders_Raw!B:B),Customers_Raw!A:A,Customers_Raw!E:E)</f>
        <v>Corporate</v>
      </c>
      <c r="N805">
        <f>IF(COUNTIF($A$2:A805,A805)=1,1,0)</f>
        <v>1</v>
      </c>
    </row>
    <row r="806" spans="1:14">
      <c r="A806" t="s">
        <v>2277</v>
      </c>
      <c r="B806" t="s">
        <v>3449</v>
      </c>
      <c r="C806">
        <v>4</v>
      </c>
      <c r="D806" s="18">
        <v>11887.01</v>
      </c>
      <c r="E806" s="18">
        <f>_xlfn.XLOOKUP(Order_Items_Raw!B1894,Products_Raw!A:A,Products_Raw!D:D)</f>
        <v>1069.73</v>
      </c>
      <c r="F806" s="18">
        <f t="shared" si="12"/>
        <v>7608.09</v>
      </c>
      <c r="G806" s="18" t="str">
        <f>PROPER(TRIM(CLEAN(_xlfn.XLOOKUP(Order_Items_Raw!A1894,Orders_Raw!A:A,Orders_Raw!E:E))))</f>
        <v>Website</v>
      </c>
      <c r="H806" s="18" t="str">
        <f>_xlfn.XLOOKUP(B806,Products_Raw!A:A,Products_Raw!C:C)</f>
        <v>Home &amp; Kitchen</v>
      </c>
      <c r="I806" t="str">
        <f>_xlfn.XLOOKUP(_xlfn.XLOOKUP(A806,Orders_Raw!A:A,Orders_Raw!B:B),Customers_Raw!A:A,Customers_Raw!E:E)</f>
        <v>Small Business</v>
      </c>
      <c r="J806" s="19">
        <f>_xlfn.XLOOKUP(Order_Items_Raw!A1894,Orders_Raw!A:A,Orders_Raw!C:C)</f>
        <v>45823</v>
      </c>
      <c r="K806" t="s">
        <v>3450</v>
      </c>
      <c r="L806" s="19" t="str">
        <f>_xlfn.XLOOKUP(A806,Orders_Raw!A:A,Orders_Raw!D:D)</f>
        <v>Processing</v>
      </c>
      <c r="M806" s="19" t="str">
        <f>_xlfn.XLOOKUP(_xlfn.XLOOKUP(A806,Orders_Raw!A:A,Orders_Raw!B:B),Customers_Raw!A:A,Customers_Raw!E:E)</f>
        <v>Small Business</v>
      </c>
      <c r="N806">
        <f>IF(COUNTIF($A$2:A806,A806)=1,1,0)</f>
        <v>1</v>
      </c>
    </row>
    <row r="807" spans="1:14">
      <c r="A807" t="s">
        <v>2567</v>
      </c>
      <c r="B807" t="s">
        <v>3449</v>
      </c>
      <c r="C807">
        <v>1</v>
      </c>
      <c r="D807" s="18">
        <v>3244.98</v>
      </c>
      <c r="E807" s="18">
        <f>_xlfn.XLOOKUP(Order_Items_Raw!B1901,Products_Raw!A:A,Products_Raw!D:D)</f>
        <v>10361.65</v>
      </c>
      <c r="F807" s="18">
        <f t="shared" si="12"/>
        <v>-7116.67</v>
      </c>
      <c r="G807" s="18" t="str">
        <f>PROPER(TRIM(CLEAN(_xlfn.XLOOKUP(Order_Items_Raw!A1901,Orders_Raw!A:A,Orders_Raw!E:E))))</f>
        <v>Website</v>
      </c>
      <c r="H807" s="18" t="str">
        <f>_xlfn.XLOOKUP(B807,Products_Raw!A:A,Products_Raw!C:C)</f>
        <v>Home &amp; Kitchen</v>
      </c>
      <c r="I807" t="str">
        <f>_xlfn.XLOOKUP(_xlfn.XLOOKUP(A807,Orders_Raw!A:A,Orders_Raw!B:B),Customers_Raw!A:A,Customers_Raw!E:E)</f>
        <v>Consumer</v>
      </c>
      <c r="J807" s="19">
        <f>_xlfn.XLOOKUP(Order_Items_Raw!A1901,Orders_Raw!A:A,Orders_Raw!C:C)</f>
        <v>45819</v>
      </c>
      <c r="K807" t="s">
        <v>3450</v>
      </c>
      <c r="L807" s="19" t="str">
        <f>_xlfn.XLOOKUP(A807,Orders_Raw!A:A,Orders_Raw!D:D)</f>
        <v>Delivered</v>
      </c>
      <c r="M807" s="19" t="str">
        <f>_xlfn.XLOOKUP(_xlfn.XLOOKUP(A807,Orders_Raw!A:A,Orders_Raw!B:B),Customers_Raw!A:A,Customers_Raw!E:E)</f>
        <v>Consumer</v>
      </c>
      <c r="N807">
        <f>IF(COUNTIF($A$2:A807,A807)=1,1,0)</f>
        <v>0</v>
      </c>
    </row>
    <row r="808" spans="1:14">
      <c r="A808" t="s">
        <v>1033</v>
      </c>
      <c r="B808" t="s">
        <v>3451</v>
      </c>
      <c r="C808">
        <v>3</v>
      </c>
      <c r="D808" s="18">
        <v>51054.46</v>
      </c>
      <c r="E808" s="18">
        <f>_xlfn.XLOOKUP(Order_Items_Raw!B1915,Products_Raw!A:A,Products_Raw!D:D)</f>
        <v>4703.24</v>
      </c>
      <c r="F808" s="18">
        <f t="shared" si="12"/>
        <v>36944.74</v>
      </c>
      <c r="G808" s="18" t="str">
        <f>PROPER(TRIM(CLEAN(_xlfn.XLOOKUP(Order_Items_Raw!A1915,Orders_Raw!A:A,Orders_Raw!E:E))))</f>
        <v>Website</v>
      </c>
      <c r="H808" s="18" t="str">
        <f>_xlfn.XLOOKUP(B808,Products_Raw!A:A,Products_Raw!C:C)</f>
        <v>Home &amp; Kitchen</v>
      </c>
      <c r="I808" t="str">
        <f>_xlfn.XLOOKUP(_xlfn.XLOOKUP(A808,Orders_Raw!A:A,Orders_Raw!B:B),Customers_Raw!A:A,Customers_Raw!E:E)</f>
        <v>Consumer</v>
      </c>
      <c r="J808" s="19">
        <f>_xlfn.XLOOKUP(Order_Items_Raw!A1915,Orders_Raw!A:A,Orders_Raw!C:C)</f>
        <v>45818</v>
      </c>
      <c r="K808" t="s">
        <v>3450</v>
      </c>
      <c r="L808" s="19" t="str">
        <f>_xlfn.XLOOKUP(A808,Orders_Raw!A:A,Orders_Raw!D:D)</f>
        <v>Delivered</v>
      </c>
      <c r="M808" s="19" t="str">
        <f>_xlfn.XLOOKUP(_xlfn.XLOOKUP(A808,Orders_Raw!A:A,Orders_Raw!B:B),Customers_Raw!A:A,Customers_Raw!E:E)</f>
        <v>Consumer</v>
      </c>
      <c r="N808">
        <f>IF(COUNTIF($A$2:A808,A808)=1,1,0)</f>
        <v>0</v>
      </c>
    </row>
    <row r="809" spans="1:14">
      <c r="A809" t="s">
        <v>1049</v>
      </c>
      <c r="B809" t="s">
        <v>3451</v>
      </c>
      <c r="C809">
        <v>3</v>
      </c>
      <c r="D809" s="18">
        <v>40366.34</v>
      </c>
      <c r="E809" s="18">
        <f>_xlfn.XLOOKUP(Order_Items_Raw!B1916,Products_Raw!A:A,Products_Raw!D:D)</f>
        <v>4703.24</v>
      </c>
      <c r="F809" s="18">
        <f t="shared" si="12"/>
        <v>26256.62</v>
      </c>
      <c r="G809" s="18" t="str">
        <f>PROPER(TRIM(CLEAN(_xlfn.XLOOKUP(Order_Items_Raw!A1916,Orders_Raw!A:A,Orders_Raw!E:E))))</f>
        <v>Mobile App</v>
      </c>
      <c r="H809" s="18" t="str">
        <f>_xlfn.XLOOKUP(B809,Products_Raw!A:A,Products_Raw!C:C)</f>
        <v>Home &amp; Kitchen</v>
      </c>
      <c r="I809" t="str">
        <f>_xlfn.XLOOKUP(_xlfn.XLOOKUP(A809,Orders_Raw!A:A,Orders_Raw!B:B),Customers_Raw!A:A,Customers_Raw!E:E)</f>
        <v>Consumer</v>
      </c>
      <c r="J809" s="19">
        <f>_xlfn.XLOOKUP(Order_Items_Raw!A1916,Orders_Raw!A:A,Orders_Raw!C:C)</f>
        <v>45838</v>
      </c>
      <c r="K809" t="s">
        <v>3450</v>
      </c>
      <c r="L809" s="19" t="str">
        <f>_xlfn.XLOOKUP(A809,Orders_Raw!A:A,Orders_Raw!D:D)</f>
        <v>Delivered</v>
      </c>
      <c r="M809" s="19" t="str">
        <f>_xlfn.XLOOKUP(_xlfn.XLOOKUP(A809,Orders_Raw!A:A,Orders_Raw!B:B),Customers_Raw!A:A,Customers_Raw!E:E)</f>
        <v>Consumer</v>
      </c>
      <c r="N809">
        <f>IF(COUNTIF($A$2:A809,A809)=1,1,0)</f>
        <v>1</v>
      </c>
    </row>
    <row r="810" spans="1:14">
      <c r="A810" t="s">
        <v>1116</v>
      </c>
      <c r="B810" t="s">
        <v>3451</v>
      </c>
      <c r="C810">
        <v>1</v>
      </c>
      <c r="D810" s="18">
        <v>16728.8</v>
      </c>
      <c r="E810" s="18">
        <f>_xlfn.XLOOKUP(Order_Items_Raw!B1918,Products_Raw!A:A,Products_Raw!D:D)</f>
        <v>4703.24</v>
      </c>
      <c r="F810" s="18">
        <f t="shared" si="12"/>
        <v>12025.56</v>
      </c>
      <c r="G810" s="18" t="str">
        <f>PROPER(TRIM(CLEAN(_xlfn.XLOOKUP(Order_Items_Raw!A1918,Orders_Raw!A:A,Orders_Raw!E:E))))</f>
        <v>Website</v>
      </c>
      <c r="H810" s="18" t="str">
        <f>_xlfn.XLOOKUP(B810,Products_Raw!A:A,Products_Raw!C:C)</f>
        <v>Home &amp; Kitchen</v>
      </c>
      <c r="I810" t="str">
        <f>_xlfn.XLOOKUP(_xlfn.XLOOKUP(A810,Orders_Raw!A:A,Orders_Raw!B:B),Customers_Raw!A:A,Customers_Raw!E:E)</f>
        <v>Small Business</v>
      </c>
      <c r="J810" s="19">
        <f>_xlfn.XLOOKUP(Order_Items_Raw!A1918,Orders_Raw!A:A,Orders_Raw!C:C)</f>
        <v>45813</v>
      </c>
      <c r="K810" t="s">
        <v>3450</v>
      </c>
      <c r="L810" s="19" t="str">
        <f>_xlfn.XLOOKUP(A810,Orders_Raw!A:A,Orders_Raw!D:D)</f>
        <v>Delivered</v>
      </c>
      <c r="M810" s="19" t="str">
        <f>_xlfn.XLOOKUP(_xlfn.XLOOKUP(A810,Orders_Raw!A:A,Orders_Raw!B:B),Customers_Raw!A:A,Customers_Raw!E:E)</f>
        <v>Small Business</v>
      </c>
      <c r="N810">
        <f>IF(COUNTIF($A$2:A810,A810)=1,1,0)</f>
        <v>0</v>
      </c>
    </row>
    <row r="811" spans="1:14">
      <c r="A811" t="s">
        <v>2214</v>
      </c>
      <c r="B811" t="s">
        <v>3451</v>
      </c>
      <c r="C811">
        <v>2</v>
      </c>
      <c r="D811" s="18">
        <v>26858.98</v>
      </c>
      <c r="E811" s="18">
        <f>_xlfn.XLOOKUP(Order_Items_Raw!B1944,Products_Raw!A:A,Products_Raw!D:D)</f>
        <v>4535.12</v>
      </c>
      <c r="F811" s="18">
        <f t="shared" si="12"/>
        <v>17788.74</v>
      </c>
      <c r="G811" s="18" t="str">
        <f>PROPER(TRIM(CLEAN(_xlfn.XLOOKUP(Order_Items_Raw!A1944,Orders_Raw!A:A,Orders_Raw!E:E))))</f>
        <v>Mobile App</v>
      </c>
      <c r="H811" s="18" t="str">
        <f>_xlfn.XLOOKUP(B811,Products_Raw!A:A,Products_Raw!C:C)</f>
        <v>Home &amp; Kitchen</v>
      </c>
      <c r="I811" t="str">
        <f>_xlfn.XLOOKUP(_xlfn.XLOOKUP(A811,Orders_Raw!A:A,Orders_Raw!B:B),Customers_Raw!A:A,Customers_Raw!E:E)</f>
        <v>Consumer</v>
      </c>
      <c r="J811" s="19">
        <f>_xlfn.XLOOKUP(Order_Items_Raw!A1944,Orders_Raw!A:A,Orders_Raw!C:C)</f>
        <v>45837</v>
      </c>
      <c r="K811" t="s">
        <v>3450</v>
      </c>
      <c r="L811" s="19" t="str">
        <f>_xlfn.XLOOKUP(A811,Orders_Raw!A:A,Orders_Raw!D:D)</f>
        <v>Shipped</v>
      </c>
      <c r="M811" s="19" t="str">
        <f>_xlfn.XLOOKUP(_xlfn.XLOOKUP(A811,Orders_Raw!A:A,Orders_Raw!B:B),Customers_Raw!A:A,Customers_Raw!E:E)</f>
        <v>Consumer</v>
      </c>
      <c r="N811">
        <f>IF(COUNTIF($A$2:A811,A811)=1,1,0)</f>
        <v>0</v>
      </c>
    </row>
    <row r="812" spans="1:14">
      <c r="A812" t="s">
        <v>3270</v>
      </c>
      <c r="B812" t="s">
        <v>3451</v>
      </c>
      <c r="C812">
        <v>1</v>
      </c>
      <c r="D812" s="18">
        <v>15165.63</v>
      </c>
      <c r="E812" s="18">
        <f>_xlfn.XLOOKUP(Order_Items_Raw!B1965,Products_Raw!A:A,Products_Raw!D:D)</f>
        <v>2112.7</v>
      </c>
      <c r="F812" s="18">
        <f t="shared" si="12"/>
        <v>13052.93</v>
      </c>
      <c r="G812" s="18" t="str">
        <f>PROPER(TRIM(CLEAN(_xlfn.XLOOKUP(Order_Items_Raw!A1965,Orders_Raw!A:A,Orders_Raw!E:E))))</f>
        <v>Website</v>
      </c>
      <c r="H812" s="18" t="str">
        <f>_xlfn.XLOOKUP(B812,Products_Raw!A:A,Products_Raw!C:C)</f>
        <v>Home &amp; Kitchen</v>
      </c>
      <c r="I812" t="str">
        <f>_xlfn.XLOOKUP(_xlfn.XLOOKUP(A812,Orders_Raw!A:A,Orders_Raw!B:B),Customers_Raw!A:A,Customers_Raw!E:E)</f>
        <v>Consumer</v>
      </c>
      <c r="J812" s="19">
        <f>_xlfn.XLOOKUP(Order_Items_Raw!A1965,Orders_Raw!A:A,Orders_Raw!C:C)</f>
        <v>45809</v>
      </c>
      <c r="K812" t="s">
        <v>3450</v>
      </c>
      <c r="L812" s="19" t="str">
        <f>_xlfn.XLOOKUP(A812,Orders_Raw!A:A,Orders_Raw!D:D)</f>
        <v>Delivered</v>
      </c>
      <c r="M812" s="19" t="str">
        <f>_xlfn.XLOOKUP(_xlfn.XLOOKUP(A812,Orders_Raw!A:A,Orders_Raw!B:B),Customers_Raw!A:A,Customers_Raw!E:E)</f>
        <v>Consumer</v>
      </c>
      <c r="N812">
        <f>IF(COUNTIF($A$2:A812,A812)=1,1,0)</f>
        <v>1</v>
      </c>
    </row>
    <row r="813" spans="1:14">
      <c r="A813" t="s">
        <v>1805</v>
      </c>
      <c r="B813" t="s">
        <v>3452</v>
      </c>
      <c r="C813">
        <v>2</v>
      </c>
      <c r="D813" s="18">
        <v>8647.13</v>
      </c>
      <c r="E813" s="18">
        <f>_xlfn.XLOOKUP(Order_Items_Raw!B1991,Products_Raw!A:A,Products_Raw!D:D)</f>
        <v>4176.26</v>
      </c>
      <c r="F813" s="18">
        <f t="shared" si="12"/>
        <v>294.609999999999</v>
      </c>
      <c r="G813" s="18" t="str">
        <f>PROPER(TRIM(CLEAN(_xlfn.XLOOKUP(Order_Items_Raw!A1991,Orders_Raw!A:A,Orders_Raw!E:E))))</f>
        <v>Website</v>
      </c>
      <c r="H813" s="18" t="str">
        <f>_xlfn.XLOOKUP(B813,Products_Raw!A:A,Products_Raw!C:C)</f>
        <v>Office Supplies</v>
      </c>
      <c r="I813" t="str">
        <f>_xlfn.XLOOKUP(_xlfn.XLOOKUP(A813,Orders_Raw!A:A,Orders_Raw!B:B),Customers_Raw!A:A,Customers_Raw!E:E)</f>
        <v>Consumer</v>
      </c>
      <c r="J813" s="19">
        <f>_xlfn.XLOOKUP(Order_Items_Raw!A1991,Orders_Raw!A:A,Orders_Raw!C:C)</f>
        <v>45833</v>
      </c>
      <c r="K813" t="s">
        <v>3450</v>
      </c>
      <c r="L813" s="19" t="str">
        <f>_xlfn.XLOOKUP(A813,Orders_Raw!A:A,Orders_Raw!D:D)</f>
        <v>Processing</v>
      </c>
      <c r="M813" s="19" t="str">
        <f>_xlfn.XLOOKUP(_xlfn.XLOOKUP(A813,Orders_Raw!A:A,Orders_Raw!B:B),Customers_Raw!A:A,Customers_Raw!E:E)</f>
        <v>Consumer</v>
      </c>
      <c r="N813">
        <f>IF(COUNTIF($A$2:A813,A813)=1,1,0)</f>
        <v>1</v>
      </c>
    </row>
    <row r="814" spans="1:14">
      <c r="A814" t="s">
        <v>2518</v>
      </c>
      <c r="B814" t="s">
        <v>3452</v>
      </c>
      <c r="C814">
        <v>4</v>
      </c>
      <c r="D814" s="18">
        <v>13966.94</v>
      </c>
      <c r="E814" s="18">
        <f>_xlfn.XLOOKUP(Order_Items_Raw!B2004,Products_Raw!A:A,Products_Raw!D:D)</f>
        <v>229.52</v>
      </c>
      <c r="F814" s="18">
        <f t="shared" si="12"/>
        <v>13048.86</v>
      </c>
      <c r="G814" s="18" t="str">
        <f>PROPER(TRIM(CLEAN(_xlfn.XLOOKUP(Order_Items_Raw!A2004,Orders_Raw!A:A,Orders_Raw!E:E))))</f>
        <v>Mobile App</v>
      </c>
      <c r="H814" s="18" t="str">
        <f>_xlfn.XLOOKUP(B814,Products_Raw!A:A,Products_Raw!C:C)</f>
        <v>Office Supplies</v>
      </c>
      <c r="I814" t="str">
        <f>_xlfn.XLOOKUP(_xlfn.XLOOKUP(A814,Orders_Raw!A:A,Orders_Raw!B:B),Customers_Raw!A:A,Customers_Raw!E:E)</f>
        <v>Consumer</v>
      </c>
      <c r="J814" s="19">
        <f>_xlfn.XLOOKUP(Order_Items_Raw!A2004,Orders_Raw!A:A,Orders_Raw!C:C)</f>
        <v>45823</v>
      </c>
      <c r="K814" t="s">
        <v>3450</v>
      </c>
      <c r="L814" s="19" t="str">
        <f>_xlfn.XLOOKUP(A814,Orders_Raw!A:A,Orders_Raw!D:D)</f>
        <v>Delivered</v>
      </c>
      <c r="M814" s="19" t="str">
        <f>_xlfn.XLOOKUP(_xlfn.XLOOKUP(A814,Orders_Raw!A:A,Orders_Raw!B:B),Customers_Raw!A:A,Customers_Raw!E:E)</f>
        <v>Consumer</v>
      </c>
      <c r="N814">
        <f>IF(COUNTIF($A$2:A814,A814)=1,1,0)</f>
        <v>0</v>
      </c>
    </row>
    <row r="815" spans="1:14">
      <c r="A815" t="s">
        <v>3064</v>
      </c>
      <c r="B815" t="s">
        <v>3452</v>
      </c>
      <c r="C815">
        <v>1</v>
      </c>
      <c r="D815" s="18">
        <v>4573.42</v>
      </c>
      <c r="E815" s="18">
        <f>_xlfn.XLOOKUP(Order_Items_Raw!B2016,Products_Raw!A:A,Products_Raw!D:D)</f>
        <v>7212.47</v>
      </c>
      <c r="F815" s="18">
        <f t="shared" si="12"/>
        <v>-2639.05</v>
      </c>
      <c r="G815" s="18" t="str">
        <f>PROPER(TRIM(CLEAN(_xlfn.XLOOKUP(Order_Items_Raw!A2016,Orders_Raw!A:A,Orders_Raw!E:E))))</f>
        <v>Mobile App</v>
      </c>
      <c r="H815" s="18" t="str">
        <f>_xlfn.XLOOKUP(B815,Products_Raw!A:A,Products_Raw!C:C)</f>
        <v>Office Supplies</v>
      </c>
      <c r="I815" t="str">
        <f>_xlfn.XLOOKUP(_xlfn.XLOOKUP(A815,Orders_Raw!A:A,Orders_Raw!B:B),Customers_Raw!A:A,Customers_Raw!E:E)</f>
        <v>Consumer</v>
      </c>
      <c r="J815" s="19">
        <f>_xlfn.XLOOKUP(Order_Items_Raw!A2016,Orders_Raw!A:A,Orders_Raw!C:C)</f>
        <v>45815</v>
      </c>
      <c r="K815" t="s">
        <v>3450</v>
      </c>
      <c r="L815" s="19" t="str">
        <f>_xlfn.XLOOKUP(A815,Orders_Raw!A:A,Orders_Raw!D:D)</f>
        <v>Delivered</v>
      </c>
      <c r="M815" s="19" t="str">
        <f>_xlfn.XLOOKUP(_xlfn.XLOOKUP(A815,Orders_Raw!A:A,Orders_Raw!B:B),Customers_Raw!A:A,Customers_Raw!E:E)</f>
        <v>Consumer</v>
      </c>
      <c r="N815">
        <f>IF(COUNTIF($A$2:A815,A815)=1,1,0)</f>
        <v>1</v>
      </c>
    </row>
    <row r="816" spans="1:14">
      <c r="A816" t="s">
        <v>3080</v>
      </c>
      <c r="B816" t="s">
        <v>3452</v>
      </c>
      <c r="C816">
        <v>2</v>
      </c>
      <c r="D816" s="18">
        <v>7607.75</v>
      </c>
      <c r="E816" s="18">
        <f>_xlfn.XLOOKUP(Order_Items_Raw!B2017,Products_Raw!A:A,Products_Raw!D:D)</f>
        <v>7212.47</v>
      </c>
      <c r="F816" s="18">
        <f t="shared" si="12"/>
        <v>-6817.19</v>
      </c>
      <c r="G816" s="18" t="str">
        <f>PROPER(TRIM(CLEAN(_xlfn.XLOOKUP(Order_Items_Raw!A2017,Orders_Raw!A:A,Orders_Raw!E:E))))</f>
        <v>Website</v>
      </c>
      <c r="H816" s="18" t="str">
        <f>_xlfn.XLOOKUP(B816,Products_Raw!A:A,Products_Raw!C:C)</f>
        <v>Office Supplies</v>
      </c>
      <c r="I816" t="str">
        <f>_xlfn.XLOOKUP(_xlfn.XLOOKUP(A816,Orders_Raw!A:A,Orders_Raw!B:B),Customers_Raw!A:A,Customers_Raw!E:E)</f>
        <v>Consumer</v>
      </c>
      <c r="J816" s="19">
        <f>_xlfn.XLOOKUP(Order_Items_Raw!A2017,Orders_Raw!A:A,Orders_Raw!C:C)</f>
        <v>45833</v>
      </c>
      <c r="K816" t="s">
        <v>3450</v>
      </c>
      <c r="L816" s="19" t="str">
        <f>_xlfn.XLOOKUP(A816,Orders_Raw!A:A,Orders_Raw!D:D)</f>
        <v>Delivered</v>
      </c>
      <c r="M816" s="19" t="str">
        <f>_xlfn.XLOOKUP(_xlfn.XLOOKUP(A816,Orders_Raw!A:A,Orders_Raw!B:B),Customers_Raw!A:A,Customers_Raw!E:E)</f>
        <v>Consumer</v>
      </c>
      <c r="N816">
        <f>IF(COUNTIF($A$2:A816,A816)=1,1,0)</f>
        <v>0</v>
      </c>
    </row>
    <row r="817" spans="1:14">
      <c r="A817" t="s">
        <v>3115</v>
      </c>
      <c r="B817" t="s">
        <v>3452</v>
      </c>
      <c r="C817">
        <v>1</v>
      </c>
      <c r="D817" s="18">
        <v>4015.74</v>
      </c>
      <c r="E817" s="18">
        <f>_xlfn.XLOOKUP(Order_Items_Raw!B2018,Products_Raw!A:A,Products_Raw!D:D)</f>
        <v>7212.47</v>
      </c>
      <c r="F817" s="18">
        <f t="shared" si="12"/>
        <v>-3196.73</v>
      </c>
      <c r="G817" s="18" t="str">
        <f>PROPER(TRIM(CLEAN(_xlfn.XLOOKUP(Order_Items_Raw!A2018,Orders_Raw!A:A,Orders_Raw!E:E))))</f>
        <v>Mobile App</v>
      </c>
      <c r="H817" s="18" t="str">
        <f>_xlfn.XLOOKUP(B817,Products_Raw!A:A,Products_Raw!C:C)</f>
        <v>Office Supplies</v>
      </c>
      <c r="I817" t="str">
        <f>_xlfn.XLOOKUP(_xlfn.XLOOKUP(A817,Orders_Raw!A:A,Orders_Raw!B:B),Customers_Raw!A:A,Customers_Raw!E:E)</f>
        <v>Small Business</v>
      </c>
      <c r="J817" s="19">
        <f>_xlfn.XLOOKUP(Order_Items_Raw!A2018,Orders_Raw!A:A,Orders_Raw!C:C)</f>
        <v>45820</v>
      </c>
      <c r="K817" t="s">
        <v>3450</v>
      </c>
      <c r="L817" s="19" t="str">
        <f>_xlfn.XLOOKUP(A817,Orders_Raw!A:A,Orders_Raw!D:D)</f>
        <v>Delivered</v>
      </c>
      <c r="M817" s="19" t="str">
        <f>_xlfn.XLOOKUP(_xlfn.XLOOKUP(A817,Orders_Raw!A:A,Orders_Raw!B:B),Customers_Raw!A:A,Customers_Raw!E:E)</f>
        <v>Small Business</v>
      </c>
      <c r="N817">
        <f>IF(COUNTIF($A$2:A817,A817)=1,1,0)</f>
        <v>1</v>
      </c>
    </row>
    <row r="818" spans="1:14">
      <c r="A818" t="s">
        <v>891</v>
      </c>
      <c r="B818" t="s">
        <v>3453</v>
      </c>
      <c r="C818">
        <v>4</v>
      </c>
      <c r="D818" s="18">
        <v>64646.26</v>
      </c>
      <c r="E818" s="18">
        <f>_xlfn.XLOOKUP(Order_Items_Raw!B2029,Products_Raw!A:A,Products_Raw!D:D)</f>
        <v>10124.42</v>
      </c>
      <c r="F818" s="18">
        <f t="shared" si="12"/>
        <v>24148.58</v>
      </c>
      <c r="G818" s="18" t="str">
        <f>PROPER(TRIM(CLEAN(_xlfn.XLOOKUP(Order_Items_Raw!A2029,Orders_Raw!A:A,Orders_Raw!E:E))))</f>
        <v>Website</v>
      </c>
      <c r="H818" s="18" t="str">
        <f>_xlfn.XLOOKUP(B818,Products_Raw!A:A,Products_Raw!C:C)</f>
        <v>Office Supplies</v>
      </c>
      <c r="I818" t="str">
        <f>_xlfn.XLOOKUP(_xlfn.XLOOKUP(A818,Orders_Raw!A:A,Orders_Raw!B:B),Customers_Raw!A:A,Customers_Raw!E:E)</f>
        <v>Consumer</v>
      </c>
      <c r="J818" s="19">
        <f>_xlfn.XLOOKUP(Order_Items_Raw!A2029,Orders_Raw!A:A,Orders_Raw!C:C)</f>
        <v>45819</v>
      </c>
      <c r="K818" t="s">
        <v>3450</v>
      </c>
      <c r="L818" s="19" t="str">
        <f>_xlfn.XLOOKUP(A818,Orders_Raw!A:A,Orders_Raw!D:D)</f>
        <v>Delivered</v>
      </c>
      <c r="M818" s="19" t="str">
        <f>_xlfn.XLOOKUP(_xlfn.XLOOKUP(A818,Orders_Raw!A:A,Orders_Raw!B:B),Customers_Raw!A:A,Customers_Raw!E:E)</f>
        <v>Consumer</v>
      </c>
      <c r="N818">
        <f>IF(COUNTIF($A$2:A818,A818)=1,1,0)</f>
        <v>1</v>
      </c>
    </row>
    <row r="819" spans="1:14">
      <c r="A819" t="s">
        <v>1215</v>
      </c>
      <c r="B819" t="s">
        <v>3453</v>
      </c>
      <c r="C819">
        <v>3</v>
      </c>
      <c r="D819" s="18">
        <v>52259.34</v>
      </c>
      <c r="E819" s="18">
        <f>_xlfn.XLOOKUP(Order_Items_Raw!B2034,Products_Raw!A:A,Products_Raw!D:D)</f>
        <v>7025.62</v>
      </c>
      <c r="F819" s="18">
        <f t="shared" si="12"/>
        <v>31182.48</v>
      </c>
      <c r="G819" s="18" t="str">
        <f>PROPER(TRIM(CLEAN(_xlfn.XLOOKUP(Order_Items_Raw!A2034,Orders_Raw!A:A,Orders_Raw!E:E))))</f>
        <v>Website</v>
      </c>
      <c r="H819" s="18" t="str">
        <f>_xlfn.XLOOKUP(B819,Products_Raw!A:A,Products_Raw!C:C)</f>
        <v>Office Supplies</v>
      </c>
      <c r="I819" t="str">
        <f>_xlfn.XLOOKUP(_xlfn.XLOOKUP(A819,Orders_Raw!A:A,Orders_Raw!B:B),Customers_Raw!A:A,Customers_Raw!E:E)</f>
        <v>Corporate</v>
      </c>
      <c r="J819" s="19">
        <f>_xlfn.XLOOKUP(Order_Items_Raw!A2034,Orders_Raw!A:A,Orders_Raw!C:C)</f>
        <v>45834</v>
      </c>
      <c r="K819" t="s">
        <v>3450</v>
      </c>
      <c r="L819" s="19" t="str">
        <f>_xlfn.XLOOKUP(A819,Orders_Raw!A:A,Orders_Raw!D:D)</f>
        <v>Delivered</v>
      </c>
      <c r="M819" s="19" t="str">
        <f>_xlfn.XLOOKUP(_xlfn.XLOOKUP(A819,Orders_Raw!A:A,Orders_Raw!B:B),Customers_Raw!A:A,Customers_Raw!E:E)</f>
        <v>Corporate</v>
      </c>
      <c r="N819">
        <f>IF(COUNTIF($A$2:A819,A819)=1,1,0)</f>
        <v>1</v>
      </c>
    </row>
    <row r="820" spans="1:14">
      <c r="A820" t="s">
        <v>1731</v>
      </c>
      <c r="B820" t="s">
        <v>3453</v>
      </c>
      <c r="C820">
        <v>1</v>
      </c>
      <c r="D820" s="18">
        <v>17618.87</v>
      </c>
      <c r="E820" s="18">
        <f>_xlfn.XLOOKUP(Order_Items_Raw!B2046,Products_Raw!A:A,Products_Raw!D:D)</f>
        <v>2133.21</v>
      </c>
      <c r="F820" s="18">
        <f t="shared" si="12"/>
        <v>15485.66</v>
      </c>
      <c r="G820" s="18" t="str">
        <f>PROPER(TRIM(CLEAN(_xlfn.XLOOKUP(Order_Items_Raw!A2046,Orders_Raw!A:A,Orders_Raw!E:E))))</f>
        <v>Website</v>
      </c>
      <c r="H820" s="18" t="str">
        <f>_xlfn.XLOOKUP(B820,Products_Raw!A:A,Products_Raw!C:C)</f>
        <v>Office Supplies</v>
      </c>
      <c r="I820" t="str">
        <f>_xlfn.XLOOKUP(_xlfn.XLOOKUP(A820,Orders_Raw!A:A,Orders_Raw!B:B),Customers_Raw!A:A,Customers_Raw!E:E)</f>
        <v>Consumer</v>
      </c>
      <c r="J820" s="19">
        <f>_xlfn.XLOOKUP(Order_Items_Raw!A2046,Orders_Raw!A:A,Orders_Raw!C:C)</f>
        <v>45829</v>
      </c>
      <c r="K820" t="s">
        <v>3450</v>
      </c>
      <c r="L820" s="19" t="str">
        <f>_xlfn.XLOOKUP(A820,Orders_Raw!A:A,Orders_Raw!D:D)</f>
        <v>Delivered</v>
      </c>
      <c r="M820" s="19" t="str">
        <f>_xlfn.XLOOKUP(_xlfn.XLOOKUP(A820,Orders_Raw!A:A,Orders_Raw!B:B),Customers_Raw!A:A,Customers_Raw!E:E)</f>
        <v>Consumer</v>
      </c>
      <c r="N820">
        <f>IF(COUNTIF($A$2:A820,A820)=1,1,0)</f>
        <v>1</v>
      </c>
    </row>
    <row r="821" spans="1:14">
      <c r="A821" t="s">
        <v>2010</v>
      </c>
      <c r="B821" t="s">
        <v>3453</v>
      </c>
      <c r="C821">
        <v>3</v>
      </c>
      <c r="D821" s="18">
        <v>52465.11</v>
      </c>
      <c r="E821" s="18">
        <f>_xlfn.XLOOKUP(Order_Items_Raw!B2052,Products_Raw!A:A,Products_Raw!D:D)</f>
        <v>11668.5</v>
      </c>
      <c r="F821" s="18">
        <f t="shared" si="12"/>
        <v>17459.61</v>
      </c>
      <c r="G821" s="18" t="str">
        <f>PROPER(TRIM(CLEAN(_xlfn.XLOOKUP(Order_Items_Raw!A2052,Orders_Raw!A:A,Orders_Raw!E:E))))</f>
        <v>Mobile App</v>
      </c>
      <c r="H821" s="18" t="str">
        <f>_xlfn.XLOOKUP(B821,Products_Raw!A:A,Products_Raw!C:C)</f>
        <v>Office Supplies</v>
      </c>
      <c r="I821" t="str">
        <f>_xlfn.XLOOKUP(_xlfn.XLOOKUP(A821,Orders_Raw!A:A,Orders_Raw!B:B),Customers_Raw!A:A,Customers_Raw!E:E)</f>
        <v>Corporate</v>
      </c>
      <c r="J821" s="19">
        <f>_xlfn.XLOOKUP(Order_Items_Raw!A2052,Orders_Raw!A:A,Orders_Raw!C:C)</f>
        <v>45826</v>
      </c>
      <c r="K821" t="s">
        <v>3450</v>
      </c>
      <c r="L821" s="19" t="str">
        <f>_xlfn.XLOOKUP(A821,Orders_Raw!A:A,Orders_Raw!D:D)</f>
        <v>Cancelled</v>
      </c>
      <c r="M821" s="19" t="str">
        <f>_xlfn.XLOOKUP(_xlfn.XLOOKUP(A821,Orders_Raw!A:A,Orders_Raw!B:B),Customers_Raw!A:A,Customers_Raw!E:E)</f>
        <v>Corporate</v>
      </c>
      <c r="N821">
        <f>IF(COUNTIF($A$2:A821,A821)=1,1,0)</f>
        <v>0</v>
      </c>
    </row>
    <row r="822" spans="1:14">
      <c r="A822" t="s">
        <v>2103</v>
      </c>
      <c r="B822" t="s">
        <v>3453</v>
      </c>
      <c r="C822">
        <v>3</v>
      </c>
      <c r="D822" s="18">
        <v>55388.65</v>
      </c>
      <c r="E822" s="18">
        <f>_xlfn.XLOOKUP(Order_Items_Raw!B2054,Products_Raw!A:A,Products_Raw!D:D)</f>
        <v>11668.5</v>
      </c>
      <c r="F822" s="18">
        <f t="shared" si="12"/>
        <v>20383.15</v>
      </c>
      <c r="G822" s="18" t="str">
        <f>PROPER(TRIM(CLEAN(_xlfn.XLOOKUP(Order_Items_Raw!A2054,Orders_Raw!A:A,Orders_Raw!E:E))))</f>
        <v>Marketplace</v>
      </c>
      <c r="H822" s="18" t="str">
        <f>_xlfn.XLOOKUP(B822,Products_Raw!A:A,Products_Raw!C:C)</f>
        <v>Office Supplies</v>
      </c>
      <c r="I822" t="str">
        <f>_xlfn.XLOOKUP(_xlfn.XLOOKUP(A822,Orders_Raw!A:A,Orders_Raw!B:B),Customers_Raw!A:A,Customers_Raw!E:E)</f>
        <v>Consumer</v>
      </c>
      <c r="J822" s="19">
        <f>_xlfn.XLOOKUP(Order_Items_Raw!A2054,Orders_Raw!A:A,Orders_Raw!C:C)</f>
        <v>45816</v>
      </c>
      <c r="K822" t="s">
        <v>3450</v>
      </c>
      <c r="L822" s="19" t="str">
        <f>_xlfn.XLOOKUP(A822,Orders_Raw!A:A,Orders_Raw!D:D)</f>
        <v>Delivered</v>
      </c>
      <c r="M822" s="19" t="str">
        <f>_xlfn.XLOOKUP(_xlfn.XLOOKUP(A822,Orders_Raw!A:A,Orders_Raw!B:B),Customers_Raw!A:A,Customers_Raw!E:E)</f>
        <v>Consumer</v>
      </c>
      <c r="N822">
        <f>IF(COUNTIF($A$2:A822,A822)=1,1,0)</f>
        <v>0</v>
      </c>
    </row>
    <row r="823" spans="1:14">
      <c r="A823" t="s">
        <v>2356</v>
      </c>
      <c r="B823" t="s">
        <v>3453</v>
      </c>
      <c r="C823">
        <v>4</v>
      </c>
      <c r="D823" s="18">
        <v>64551.15</v>
      </c>
      <c r="E823" s="18">
        <f>_xlfn.XLOOKUP(Order_Items_Raw!B2062,Products_Raw!A:A,Products_Raw!D:D)</f>
        <v>2857.57</v>
      </c>
      <c r="F823" s="18">
        <f t="shared" si="12"/>
        <v>53120.87</v>
      </c>
      <c r="G823" s="18" t="str">
        <f>PROPER(TRIM(CLEAN(_xlfn.XLOOKUP(Order_Items_Raw!A2062,Orders_Raw!A:A,Orders_Raw!E:E))))</f>
        <v>Mobile App</v>
      </c>
      <c r="H823" s="18" t="str">
        <f>_xlfn.XLOOKUP(B823,Products_Raw!A:A,Products_Raw!C:C)</f>
        <v>Office Supplies</v>
      </c>
      <c r="I823" t="str">
        <f>_xlfn.XLOOKUP(_xlfn.XLOOKUP(A823,Orders_Raw!A:A,Orders_Raw!B:B),Customers_Raw!A:A,Customers_Raw!E:E)</f>
        <v>Consumer</v>
      </c>
      <c r="J823" s="19">
        <f>_xlfn.XLOOKUP(Order_Items_Raw!A2062,Orders_Raw!A:A,Orders_Raw!C:C)</f>
        <v>45830</v>
      </c>
      <c r="K823" t="s">
        <v>3450</v>
      </c>
      <c r="L823" s="19" t="str">
        <f>_xlfn.XLOOKUP(A823,Orders_Raw!A:A,Orders_Raw!D:D)</f>
        <v>Delivered</v>
      </c>
      <c r="M823" s="19" t="str">
        <f>_xlfn.XLOOKUP(_xlfn.XLOOKUP(A823,Orders_Raw!A:A,Orders_Raw!B:B),Customers_Raw!A:A,Customers_Raw!E:E)</f>
        <v>Consumer</v>
      </c>
      <c r="N823">
        <f>IF(COUNTIF($A$2:A823,A823)=1,1,0)</f>
        <v>1</v>
      </c>
    </row>
    <row r="824" spans="1:14">
      <c r="A824" t="s">
        <v>2572</v>
      </c>
      <c r="B824" t="s">
        <v>3453</v>
      </c>
      <c r="C824">
        <v>4</v>
      </c>
      <c r="D824" s="18">
        <v>72079.1</v>
      </c>
      <c r="E824" s="18">
        <f>_xlfn.XLOOKUP(Order_Items_Raw!B2072,Products_Raw!A:A,Products_Raw!D:D)</f>
        <v>2625.04</v>
      </c>
      <c r="F824" s="18">
        <f t="shared" si="12"/>
        <v>61578.94</v>
      </c>
      <c r="G824" s="18" t="str">
        <f>PROPER(TRIM(CLEAN(_xlfn.XLOOKUP(Order_Items_Raw!A2072,Orders_Raw!A:A,Orders_Raw!E:E))))</f>
        <v>Website</v>
      </c>
      <c r="H824" s="18" t="str">
        <f>_xlfn.XLOOKUP(B824,Products_Raw!A:A,Products_Raw!C:C)</f>
        <v>Office Supplies</v>
      </c>
      <c r="I824" t="str">
        <f>_xlfn.XLOOKUP(_xlfn.XLOOKUP(A824,Orders_Raw!A:A,Orders_Raw!B:B),Customers_Raw!A:A,Customers_Raw!E:E)</f>
        <v>Consumer</v>
      </c>
      <c r="J824" s="19">
        <f>_xlfn.XLOOKUP(Order_Items_Raw!A2072,Orders_Raw!A:A,Orders_Raw!C:C)</f>
        <v>45821</v>
      </c>
      <c r="K824" t="s">
        <v>3450</v>
      </c>
      <c r="L824" s="19" t="str">
        <f>_xlfn.XLOOKUP(A824,Orders_Raw!A:A,Orders_Raw!D:D)</f>
        <v>Delivered</v>
      </c>
      <c r="M824" s="19" t="str">
        <f>_xlfn.XLOOKUP(_xlfn.XLOOKUP(A824,Orders_Raw!A:A,Orders_Raw!B:B),Customers_Raw!A:A,Customers_Raw!E:E)</f>
        <v>Consumer</v>
      </c>
      <c r="N824">
        <f>IF(COUNTIF($A$2:A824,A824)=1,1,0)</f>
        <v>1</v>
      </c>
    </row>
    <row r="825" spans="1:14">
      <c r="A825" t="s">
        <v>3115</v>
      </c>
      <c r="B825" t="s">
        <v>3453</v>
      </c>
      <c r="C825">
        <v>3</v>
      </c>
      <c r="D825" s="18">
        <v>48831.04</v>
      </c>
      <c r="E825" s="18">
        <f>_xlfn.XLOOKUP(Order_Items_Raw!B2081,Products_Raw!A:A,Products_Raw!D:D)</f>
        <v>5057.68</v>
      </c>
      <c r="F825" s="18">
        <f t="shared" si="12"/>
        <v>33658</v>
      </c>
      <c r="G825" s="18" t="str">
        <f>PROPER(TRIM(CLEAN(_xlfn.XLOOKUP(Order_Items_Raw!A2081,Orders_Raw!A:A,Orders_Raw!E:E))))</f>
        <v>Website</v>
      </c>
      <c r="H825" s="18" t="str">
        <f>_xlfn.XLOOKUP(B825,Products_Raw!A:A,Products_Raw!C:C)</f>
        <v>Office Supplies</v>
      </c>
      <c r="I825" t="str">
        <f>_xlfn.XLOOKUP(_xlfn.XLOOKUP(A825,Orders_Raw!A:A,Orders_Raw!B:B),Customers_Raw!A:A,Customers_Raw!E:E)</f>
        <v>Small Business</v>
      </c>
      <c r="J825" s="19">
        <f>_xlfn.XLOOKUP(Order_Items_Raw!A2081,Orders_Raw!A:A,Orders_Raw!C:C)</f>
        <v>45810</v>
      </c>
      <c r="K825" t="s">
        <v>3450</v>
      </c>
      <c r="L825" s="19" t="str">
        <f>_xlfn.XLOOKUP(A825,Orders_Raw!A:A,Orders_Raw!D:D)</f>
        <v>Delivered</v>
      </c>
      <c r="M825" s="19" t="str">
        <f>_xlfn.XLOOKUP(_xlfn.XLOOKUP(A825,Orders_Raw!A:A,Orders_Raw!B:B),Customers_Raw!A:A,Customers_Raw!E:E)</f>
        <v>Small Business</v>
      </c>
      <c r="N825">
        <f>IF(COUNTIF($A$2:A825,A825)=1,1,0)</f>
        <v>0</v>
      </c>
    </row>
    <row r="826" spans="1:14">
      <c r="A826" t="s">
        <v>3385</v>
      </c>
      <c r="B826" t="s">
        <v>3453</v>
      </c>
      <c r="C826">
        <v>4</v>
      </c>
      <c r="D826" s="18">
        <v>72782.63</v>
      </c>
      <c r="E826" s="18">
        <f>_xlfn.XLOOKUP(Order_Items_Raw!B2087,Products_Raw!A:A,Products_Raw!D:D)</f>
        <v>3861.49</v>
      </c>
      <c r="F826" s="18">
        <f t="shared" si="12"/>
        <v>57336.67</v>
      </c>
      <c r="G826" s="18" t="str">
        <f>PROPER(TRIM(CLEAN(_xlfn.XLOOKUP(Order_Items_Raw!A2087,Orders_Raw!A:A,Orders_Raw!E:E))))</f>
        <v>Mobile App</v>
      </c>
      <c r="H826" s="18" t="str">
        <f>_xlfn.XLOOKUP(B826,Products_Raw!A:A,Products_Raw!C:C)</f>
        <v>Office Supplies</v>
      </c>
      <c r="I826" t="str">
        <f>_xlfn.XLOOKUP(_xlfn.XLOOKUP(A826,Orders_Raw!A:A,Orders_Raw!B:B),Customers_Raw!A:A,Customers_Raw!E:E)</f>
        <v>Consumer</v>
      </c>
      <c r="J826" s="19">
        <f>_xlfn.XLOOKUP(Order_Items_Raw!A2087,Orders_Raw!A:A,Orders_Raw!C:C)</f>
        <v>45830</v>
      </c>
      <c r="K826" t="s">
        <v>3450</v>
      </c>
      <c r="L826" s="19" t="str">
        <f>_xlfn.XLOOKUP(A826,Orders_Raw!A:A,Orders_Raw!D:D)</f>
        <v>Delivered</v>
      </c>
      <c r="M826" s="19" t="str">
        <f>_xlfn.XLOOKUP(_xlfn.XLOOKUP(A826,Orders_Raw!A:A,Orders_Raw!B:B),Customers_Raw!A:A,Customers_Raw!E:E)</f>
        <v>Consumer</v>
      </c>
      <c r="N826">
        <f>IF(COUNTIF($A$2:A826,A826)=1,1,0)</f>
        <v>1</v>
      </c>
    </row>
    <row r="827" spans="1:14">
      <c r="A827" t="s">
        <v>1198</v>
      </c>
      <c r="B827" t="s">
        <v>3454</v>
      </c>
      <c r="C827">
        <v>4</v>
      </c>
      <c r="D827" s="18">
        <v>34987.24</v>
      </c>
      <c r="E827" s="18">
        <f>_xlfn.XLOOKUP(Order_Items_Raw!B2094,Products_Raw!A:A,Products_Raw!D:D)</f>
        <v>1892.68</v>
      </c>
      <c r="F827" s="18">
        <f t="shared" si="12"/>
        <v>27416.52</v>
      </c>
      <c r="G827" s="18" t="str">
        <f>PROPER(TRIM(CLEAN(_xlfn.XLOOKUP(Order_Items_Raw!A2094,Orders_Raw!A:A,Orders_Raw!E:E))))</f>
        <v>Website</v>
      </c>
      <c r="H827" s="18" t="str">
        <f>_xlfn.XLOOKUP(B827,Products_Raw!A:A,Products_Raw!C:C)</f>
        <v>Sports</v>
      </c>
      <c r="I827" t="str">
        <f>_xlfn.XLOOKUP(_xlfn.XLOOKUP(A827,Orders_Raw!A:A,Orders_Raw!B:B),Customers_Raw!A:A,Customers_Raw!E:E)</f>
        <v>Consumer</v>
      </c>
      <c r="J827" s="19">
        <f>_xlfn.XLOOKUP(Order_Items_Raw!A2094,Orders_Raw!A:A,Orders_Raw!C:C)</f>
        <v>45817</v>
      </c>
      <c r="K827" t="s">
        <v>3450</v>
      </c>
      <c r="L827" s="19" t="str">
        <f>_xlfn.XLOOKUP(A827,Orders_Raw!A:A,Orders_Raw!D:D)</f>
        <v>Delivered</v>
      </c>
      <c r="M827" s="19" t="str">
        <f>_xlfn.XLOOKUP(_xlfn.XLOOKUP(A827,Orders_Raw!A:A,Orders_Raw!B:B),Customers_Raw!A:A,Customers_Raw!E:E)</f>
        <v>Consumer</v>
      </c>
      <c r="N827">
        <f>IF(COUNTIF($A$2:A827,A827)=1,1,0)</f>
        <v>0</v>
      </c>
    </row>
    <row r="828" spans="1:14">
      <c r="A828" t="s">
        <v>2385</v>
      </c>
      <c r="B828" t="s">
        <v>3454</v>
      </c>
      <c r="C828">
        <v>2</v>
      </c>
      <c r="D828" s="18">
        <v>17732.64</v>
      </c>
      <c r="E828" s="18">
        <f>_xlfn.XLOOKUP(Order_Items_Raw!B2122,Products_Raw!A:A,Products_Raw!D:D)</f>
        <v>11939.07</v>
      </c>
      <c r="F828" s="18">
        <f t="shared" si="12"/>
        <v>-6145.5</v>
      </c>
      <c r="G828" s="18" t="str">
        <f>PROPER(TRIM(CLEAN(_xlfn.XLOOKUP(Order_Items_Raw!A2122,Orders_Raw!A:A,Orders_Raw!E:E))))</f>
        <v>Website</v>
      </c>
      <c r="H828" s="18" t="str">
        <f>_xlfn.XLOOKUP(B828,Products_Raw!A:A,Products_Raw!C:C)</f>
        <v>Sports</v>
      </c>
      <c r="I828" t="str">
        <f>_xlfn.XLOOKUP(_xlfn.XLOOKUP(A828,Orders_Raw!A:A,Orders_Raw!B:B),Customers_Raw!A:A,Customers_Raw!E:E)</f>
        <v>Corporate</v>
      </c>
      <c r="J828" s="19">
        <f>_xlfn.XLOOKUP(Order_Items_Raw!A2122,Orders_Raw!A:A,Orders_Raw!C:C)</f>
        <v>45833</v>
      </c>
      <c r="K828" t="s">
        <v>3450</v>
      </c>
      <c r="L828" s="19" t="str">
        <f>_xlfn.XLOOKUP(A828,Orders_Raw!A:A,Orders_Raw!D:D)</f>
        <v>Delivered</v>
      </c>
      <c r="M828" s="19" t="str">
        <f>_xlfn.XLOOKUP(_xlfn.XLOOKUP(A828,Orders_Raw!A:A,Orders_Raw!B:B),Customers_Raw!A:A,Customers_Raw!E:E)</f>
        <v>Corporate</v>
      </c>
      <c r="N828">
        <f>IF(COUNTIF($A$2:A828,A828)=1,1,0)</f>
        <v>1</v>
      </c>
    </row>
    <row r="829" spans="1:14">
      <c r="A829" t="s">
        <v>943</v>
      </c>
      <c r="B829" t="s">
        <v>3455</v>
      </c>
      <c r="C829">
        <v>2</v>
      </c>
      <c r="D829" s="18">
        <v>4673.18</v>
      </c>
      <c r="E829" s="18">
        <f>_xlfn.XLOOKUP(Order_Items_Raw!B2141,Products_Raw!A:A,Products_Raw!D:D)</f>
        <v>516.61</v>
      </c>
      <c r="F829" s="18">
        <f t="shared" si="12"/>
        <v>3639.96</v>
      </c>
      <c r="G829" s="18" t="str">
        <f>PROPER(TRIM(CLEAN(_xlfn.XLOOKUP(Order_Items_Raw!A2141,Orders_Raw!A:A,Orders_Raw!E:E))))</f>
        <v>Website</v>
      </c>
      <c r="H829" s="18" t="str">
        <f>_xlfn.XLOOKUP(B829,Products_Raw!A:A,Products_Raw!C:C)</f>
        <v>Home &amp; Kitchen</v>
      </c>
      <c r="I829" t="str">
        <f>_xlfn.XLOOKUP(_xlfn.XLOOKUP(A829,Orders_Raw!A:A,Orders_Raw!B:B),Customers_Raw!A:A,Customers_Raw!E:E)</f>
        <v>Consumer</v>
      </c>
      <c r="J829" s="19">
        <f>_xlfn.XLOOKUP(Order_Items_Raw!A2141,Orders_Raw!A:A,Orders_Raw!C:C)</f>
        <v>45814</v>
      </c>
      <c r="K829" t="s">
        <v>3450</v>
      </c>
      <c r="L829" s="19" t="str">
        <f>_xlfn.XLOOKUP(A829,Orders_Raw!A:A,Orders_Raw!D:D)</f>
        <v>Delivered</v>
      </c>
      <c r="M829" s="19" t="str">
        <f>_xlfn.XLOOKUP(_xlfn.XLOOKUP(A829,Orders_Raw!A:A,Orders_Raw!B:B),Customers_Raw!A:A,Customers_Raw!E:E)</f>
        <v>Consumer</v>
      </c>
      <c r="N829">
        <f>IF(COUNTIF($A$2:A829,A829)=1,1,0)</f>
        <v>1</v>
      </c>
    </row>
    <row r="830" spans="1:14">
      <c r="A830" t="s">
        <v>1780</v>
      </c>
      <c r="B830" t="s">
        <v>3455</v>
      </c>
      <c r="C830">
        <v>2</v>
      </c>
      <c r="D830" s="18">
        <v>5416.22</v>
      </c>
      <c r="E830" s="18">
        <f>_xlfn.XLOOKUP(Order_Items_Raw!B2155,Products_Raw!A:A,Products_Raw!D:D)</f>
        <v>11764.29</v>
      </c>
      <c r="F830" s="18">
        <f t="shared" si="12"/>
        <v>-18112.36</v>
      </c>
      <c r="G830" s="18" t="str">
        <f>PROPER(TRIM(CLEAN(_xlfn.XLOOKUP(Order_Items_Raw!A2155,Orders_Raw!A:A,Orders_Raw!E:E))))</f>
        <v>Mobile App</v>
      </c>
      <c r="H830" s="18" t="str">
        <f>_xlfn.XLOOKUP(B830,Products_Raw!A:A,Products_Raw!C:C)</f>
        <v>Home &amp; Kitchen</v>
      </c>
      <c r="I830" t="str">
        <f>_xlfn.XLOOKUP(_xlfn.XLOOKUP(A830,Orders_Raw!A:A,Orders_Raw!B:B),Customers_Raw!A:A,Customers_Raw!E:E)</f>
        <v>Corporate</v>
      </c>
      <c r="J830" s="19">
        <f>_xlfn.XLOOKUP(Order_Items_Raw!A2155,Orders_Raw!A:A,Orders_Raw!C:C)</f>
        <v>45832</v>
      </c>
      <c r="K830" t="s">
        <v>3450</v>
      </c>
      <c r="L830" s="19" t="str">
        <f>_xlfn.XLOOKUP(A830,Orders_Raw!A:A,Orders_Raw!D:D)</f>
        <v>Delivered</v>
      </c>
      <c r="M830" s="19" t="str">
        <f>_xlfn.XLOOKUP(_xlfn.XLOOKUP(A830,Orders_Raw!A:A,Orders_Raw!B:B),Customers_Raw!A:A,Customers_Raw!E:E)</f>
        <v>Corporate</v>
      </c>
      <c r="N830">
        <f>IF(COUNTIF($A$2:A830,A830)=1,1,0)</f>
        <v>1</v>
      </c>
    </row>
    <row r="831" spans="1:14">
      <c r="A831" t="s">
        <v>2216</v>
      </c>
      <c r="B831" t="s">
        <v>3456</v>
      </c>
      <c r="C831">
        <v>4</v>
      </c>
      <c r="D831" s="18">
        <v>6726.5</v>
      </c>
      <c r="E831" s="18">
        <f>_xlfn.XLOOKUP(Order_Items_Raw!B2185,Products_Raw!A:A,Products_Raw!D:D)</f>
        <v>8551.81</v>
      </c>
      <c r="F831" s="18">
        <f t="shared" si="12"/>
        <v>-27480.74</v>
      </c>
      <c r="G831" s="18" t="str">
        <f>PROPER(TRIM(CLEAN(_xlfn.XLOOKUP(Order_Items_Raw!A2185,Orders_Raw!A:A,Orders_Raw!E:E))))</f>
        <v>Mobile App</v>
      </c>
      <c r="H831" s="18" t="str">
        <f>_xlfn.XLOOKUP(B831,Products_Raw!A:A,Products_Raw!C:C)</f>
        <v>Fashion</v>
      </c>
      <c r="I831" t="str">
        <f>_xlfn.XLOOKUP(_xlfn.XLOOKUP(A831,Orders_Raw!A:A,Orders_Raw!B:B),Customers_Raw!A:A,Customers_Raw!E:E)</f>
        <v>Corporate</v>
      </c>
      <c r="J831" s="19">
        <f>_xlfn.XLOOKUP(Order_Items_Raw!A2185,Orders_Raw!A:A,Orders_Raw!C:C)</f>
        <v>45827</v>
      </c>
      <c r="K831" t="s">
        <v>3450</v>
      </c>
      <c r="L831" s="19" t="str">
        <f>_xlfn.XLOOKUP(A831,Orders_Raw!A:A,Orders_Raw!D:D)</f>
        <v>Delivered</v>
      </c>
      <c r="M831" s="19" t="str">
        <f>_xlfn.XLOOKUP(_xlfn.XLOOKUP(A831,Orders_Raw!A:A,Orders_Raw!B:B),Customers_Raw!A:A,Customers_Raw!E:E)</f>
        <v>Corporate</v>
      </c>
      <c r="N831">
        <f>IF(COUNTIF($A$2:A831,A831)=1,1,0)</f>
        <v>0</v>
      </c>
    </row>
    <row r="832" spans="1:14">
      <c r="A832" t="s">
        <v>3394</v>
      </c>
      <c r="B832" t="s">
        <v>3456</v>
      </c>
      <c r="C832">
        <v>4</v>
      </c>
      <c r="D832" s="18">
        <v>7583.18</v>
      </c>
      <c r="E832" s="18">
        <f>_xlfn.XLOOKUP(Order_Items_Raw!B2207,Products_Raw!A:A,Products_Raw!D:D)</f>
        <v>4740.6</v>
      </c>
      <c r="F832" s="18">
        <f t="shared" si="12"/>
        <v>-11379.22</v>
      </c>
      <c r="G832" s="18" t="str">
        <f>PROPER(TRIM(CLEAN(_xlfn.XLOOKUP(Order_Items_Raw!A2207,Orders_Raw!A:A,Orders_Raw!E:E))))</f>
        <v>Website</v>
      </c>
      <c r="H832" s="18" t="str">
        <f>_xlfn.XLOOKUP(B832,Products_Raw!A:A,Products_Raw!C:C)</f>
        <v>Fashion</v>
      </c>
      <c r="I832" t="str">
        <f>_xlfn.XLOOKUP(_xlfn.XLOOKUP(A832,Orders_Raw!A:A,Orders_Raw!B:B),Customers_Raw!A:A,Customers_Raw!E:E)</f>
        <v>Consumer</v>
      </c>
      <c r="J832" s="19">
        <f>_xlfn.XLOOKUP(Order_Items_Raw!A2207,Orders_Raw!A:A,Orders_Raw!C:C)</f>
        <v>45722</v>
      </c>
      <c r="K832" t="s">
        <v>3458</v>
      </c>
      <c r="L832" s="19" t="str">
        <f>_xlfn.XLOOKUP(A832,Orders_Raw!A:A,Orders_Raw!D:D)</f>
        <v>Delivered</v>
      </c>
      <c r="M832" s="19" t="str">
        <f>_xlfn.XLOOKUP(_xlfn.XLOOKUP(A832,Orders_Raw!A:A,Orders_Raw!B:B),Customers_Raw!A:A,Customers_Raw!E:E)</f>
        <v>Consumer</v>
      </c>
      <c r="N832">
        <f>IF(COUNTIF($A$2:A832,A832)=1,1,0)</f>
        <v>1</v>
      </c>
    </row>
    <row r="833" spans="1:14">
      <c r="A833" t="s">
        <v>1030</v>
      </c>
      <c r="B833" t="s">
        <v>3457</v>
      </c>
      <c r="C833">
        <v>4</v>
      </c>
      <c r="D833" s="18">
        <v>13206.28</v>
      </c>
      <c r="E833" s="18">
        <f>_xlfn.XLOOKUP(Order_Items_Raw!B2208,Products_Raw!A:A,Products_Raw!D:D)</f>
        <v>4740.6</v>
      </c>
      <c r="F833" s="18">
        <f t="shared" si="12"/>
        <v>-5756.12</v>
      </c>
      <c r="G833" s="18" t="str">
        <f>PROPER(TRIM(CLEAN(_xlfn.XLOOKUP(Order_Items_Raw!A2208,Orders_Raw!A:A,Orders_Raw!E:E))))</f>
        <v>Website</v>
      </c>
      <c r="H833" s="18" t="str">
        <f>_xlfn.XLOOKUP(B833,Products_Raw!A:A,Products_Raw!C:C)</f>
        <v>Home &amp; Kitchen</v>
      </c>
      <c r="I833" t="str">
        <f>_xlfn.XLOOKUP(_xlfn.XLOOKUP(A833,Orders_Raw!A:A,Orders_Raw!B:B),Customers_Raw!A:A,Customers_Raw!E:E)</f>
        <v>Consumer</v>
      </c>
      <c r="J833" s="19">
        <f>_xlfn.XLOOKUP(Order_Items_Raw!A2208,Orders_Raw!A:A,Orders_Raw!C:C)</f>
        <v>45725</v>
      </c>
      <c r="K833" t="s">
        <v>3458</v>
      </c>
      <c r="L833" s="19" t="str">
        <f>_xlfn.XLOOKUP(A833,Orders_Raw!A:A,Orders_Raw!D:D)</f>
        <v>Delivered</v>
      </c>
      <c r="M833" s="19" t="str">
        <f>_xlfn.XLOOKUP(_xlfn.XLOOKUP(A833,Orders_Raw!A:A,Orders_Raw!B:B),Customers_Raw!A:A,Customers_Raw!E:E)</f>
        <v>Consumer</v>
      </c>
      <c r="N833">
        <f>IF(COUNTIF($A$2:A833,A833)=1,1,0)</f>
        <v>1</v>
      </c>
    </row>
    <row r="834" spans="1:14">
      <c r="A834" t="s">
        <v>1372</v>
      </c>
      <c r="B834" t="s">
        <v>3457</v>
      </c>
      <c r="C834">
        <v>2</v>
      </c>
      <c r="D834" s="18">
        <v>6564.28</v>
      </c>
      <c r="E834" s="18">
        <f>_xlfn.XLOOKUP(Order_Items_Raw!B2214,Products_Raw!A:A,Products_Raw!D:D)</f>
        <v>4740.6</v>
      </c>
      <c r="F834" s="18">
        <f t="shared" ref="F834:F897" si="13">D834-(C834*E834)</f>
        <v>-2916.92</v>
      </c>
      <c r="G834" s="18" t="str">
        <f>PROPER(TRIM(CLEAN(_xlfn.XLOOKUP(Order_Items_Raw!A2214,Orders_Raw!A:A,Orders_Raw!E:E))))</f>
        <v>Marketplace</v>
      </c>
      <c r="H834" s="18" t="str">
        <f>_xlfn.XLOOKUP(B834,Products_Raw!A:A,Products_Raw!C:C)</f>
        <v>Home &amp; Kitchen</v>
      </c>
      <c r="I834" t="str">
        <f>_xlfn.XLOOKUP(_xlfn.XLOOKUP(A834,Orders_Raw!A:A,Orders_Raw!B:B),Customers_Raw!A:A,Customers_Raw!E:E)</f>
        <v>Consumer</v>
      </c>
      <c r="J834" s="19">
        <f>_xlfn.XLOOKUP(Order_Items_Raw!A2214,Orders_Raw!A:A,Orders_Raw!C:C)</f>
        <v>45743</v>
      </c>
      <c r="K834" t="s">
        <v>3458</v>
      </c>
      <c r="L834" s="19" t="str">
        <f>_xlfn.XLOOKUP(A834,Orders_Raw!A:A,Orders_Raw!D:D)</f>
        <v>Shipped</v>
      </c>
      <c r="M834" s="19" t="str">
        <f>_xlfn.XLOOKUP(_xlfn.XLOOKUP(A834,Orders_Raw!A:A,Orders_Raw!B:B),Customers_Raw!A:A,Customers_Raw!E:E)</f>
        <v>Consumer</v>
      </c>
      <c r="N834">
        <f>IF(COUNTIF($A$2:A834,A834)=1,1,0)</f>
        <v>1</v>
      </c>
    </row>
    <row r="835" spans="1:14">
      <c r="A835" t="s">
        <v>1781</v>
      </c>
      <c r="B835" t="s">
        <v>3457</v>
      </c>
      <c r="C835">
        <v>2</v>
      </c>
      <c r="D835" s="18">
        <v>8651.34</v>
      </c>
      <c r="E835" s="18">
        <f>_xlfn.XLOOKUP(Order_Items_Raw!B2219,Products_Raw!A:A,Products_Raw!D:D)</f>
        <v>4936.19</v>
      </c>
      <c r="F835" s="18">
        <f t="shared" si="13"/>
        <v>-1221.04</v>
      </c>
      <c r="G835" s="18" t="str">
        <f>PROPER(TRIM(CLEAN(_xlfn.XLOOKUP(Order_Items_Raw!A2219,Orders_Raw!A:A,Orders_Raw!E:E))))</f>
        <v>Marketplace</v>
      </c>
      <c r="H835" s="18" t="str">
        <f>_xlfn.XLOOKUP(B835,Products_Raw!A:A,Products_Raw!C:C)</f>
        <v>Home &amp; Kitchen</v>
      </c>
      <c r="I835" t="str">
        <f>_xlfn.XLOOKUP(_xlfn.XLOOKUP(A835,Orders_Raw!A:A,Orders_Raw!B:B),Customers_Raw!A:A,Customers_Raw!E:E)</f>
        <v>Consumer</v>
      </c>
      <c r="J835" s="19">
        <f>_xlfn.XLOOKUP(Order_Items_Raw!A2219,Orders_Raw!A:A,Orders_Raw!C:C)</f>
        <v>45720</v>
      </c>
      <c r="K835" t="s">
        <v>3458</v>
      </c>
      <c r="L835" s="19" t="str">
        <f>_xlfn.XLOOKUP(A835,Orders_Raw!A:A,Orders_Raw!D:D)</f>
        <v>Delivered</v>
      </c>
      <c r="M835" s="19" t="str">
        <f>_xlfn.XLOOKUP(_xlfn.XLOOKUP(A835,Orders_Raw!A:A,Orders_Raw!B:B),Customers_Raw!A:A,Customers_Raw!E:E)</f>
        <v>Consumer</v>
      </c>
      <c r="N835">
        <f>IF(COUNTIF($A$2:A835,A835)=1,1,0)</f>
        <v>1</v>
      </c>
    </row>
    <row r="836" spans="1:14">
      <c r="A836" t="s">
        <v>2249</v>
      </c>
      <c r="B836" t="s">
        <v>3457</v>
      </c>
      <c r="C836">
        <v>4</v>
      </c>
      <c r="D836" s="18">
        <v>16037.97</v>
      </c>
      <c r="E836" s="18">
        <f>_xlfn.XLOOKUP(Order_Items_Raw!B2224,Products_Raw!A:A,Products_Raw!D:D)</f>
        <v>6579.03</v>
      </c>
      <c r="F836" s="18">
        <f t="shared" si="13"/>
        <v>-10278.15</v>
      </c>
      <c r="G836" s="18" t="str">
        <f>PROPER(TRIM(CLEAN(_xlfn.XLOOKUP(Order_Items_Raw!A2224,Orders_Raw!A:A,Orders_Raw!E:E))))</f>
        <v>Marketplace</v>
      </c>
      <c r="H836" s="18" t="str">
        <f>_xlfn.XLOOKUP(B836,Products_Raw!A:A,Products_Raw!C:C)</f>
        <v>Home &amp; Kitchen</v>
      </c>
      <c r="I836" t="str">
        <f>_xlfn.XLOOKUP(_xlfn.XLOOKUP(A836,Orders_Raw!A:A,Orders_Raw!B:B),Customers_Raw!A:A,Customers_Raw!E:E)</f>
        <v>Consumer</v>
      </c>
      <c r="J836" s="19">
        <f>_xlfn.XLOOKUP(Order_Items_Raw!A2224,Orders_Raw!A:A,Orders_Raw!C:C)</f>
        <v>45736</v>
      </c>
      <c r="K836" t="s">
        <v>3458</v>
      </c>
      <c r="L836" s="19" t="str">
        <f>_xlfn.XLOOKUP(A836,Orders_Raw!A:A,Orders_Raw!D:D)</f>
        <v>Shipped</v>
      </c>
      <c r="M836" s="19" t="str">
        <f>_xlfn.XLOOKUP(_xlfn.XLOOKUP(A836,Orders_Raw!A:A,Orders_Raw!B:B),Customers_Raw!A:A,Customers_Raw!E:E)</f>
        <v>Consumer</v>
      </c>
      <c r="N836">
        <f>IF(COUNTIF($A$2:A836,A836)=1,1,0)</f>
        <v>0</v>
      </c>
    </row>
    <row r="837" spans="1:14">
      <c r="A837" t="s">
        <v>2899</v>
      </c>
      <c r="B837" t="s">
        <v>3457</v>
      </c>
      <c r="C837">
        <v>2</v>
      </c>
      <c r="D837" s="18">
        <v>6588.23</v>
      </c>
      <c r="E837" s="18">
        <f>_xlfn.XLOOKUP(Order_Items_Raw!B2236,Products_Raw!A:A,Products_Raw!D:D)</f>
        <v>2831.41</v>
      </c>
      <c r="F837" s="18">
        <f t="shared" si="13"/>
        <v>925.41</v>
      </c>
      <c r="G837" s="18" t="str">
        <f>PROPER(TRIM(CLEAN(_xlfn.XLOOKUP(Order_Items_Raw!A2236,Orders_Raw!A:A,Orders_Raw!E:E))))</f>
        <v>Mobile App</v>
      </c>
      <c r="H837" s="18" t="str">
        <f>_xlfn.XLOOKUP(B837,Products_Raw!A:A,Products_Raw!C:C)</f>
        <v>Home &amp; Kitchen</v>
      </c>
      <c r="I837" t="str">
        <f>_xlfn.XLOOKUP(_xlfn.XLOOKUP(A837,Orders_Raw!A:A,Orders_Raw!B:B),Customers_Raw!A:A,Customers_Raw!E:E)</f>
        <v>Consumer</v>
      </c>
      <c r="J837" s="19">
        <f>_xlfn.XLOOKUP(Order_Items_Raw!A2236,Orders_Raw!A:A,Orders_Raw!C:C)</f>
        <v>45724</v>
      </c>
      <c r="K837" t="s">
        <v>3458</v>
      </c>
      <c r="L837" s="19" t="str">
        <f>_xlfn.XLOOKUP(A837,Orders_Raw!A:A,Orders_Raw!D:D)</f>
        <v>Delivered</v>
      </c>
      <c r="M837" s="19" t="str">
        <f>_xlfn.XLOOKUP(_xlfn.XLOOKUP(A837,Orders_Raw!A:A,Orders_Raw!B:B),Customers_Raw!A:A,Customers_Raw!E:E)</f>
        <v>Consumer</v>
      </c>
      <c r="N837">
        <f>IF(COUNTIF($A$2:A837,A837)=1,1,0)</f>
        <v>1</v>
      </c>
    </row>
    <row r="838" spans="1:14">
      <c r="A838" t="s">
        <v>1011</v>
      </c>
      <c r="B838" t="s">
        <v>3459</v>
      </c>
      <c r="C838">
        <v>3</v>
      </c>
      <c r="D838" s="18">
        <v>41179.67</v>
      </c>
      <c r="E838" s="18">
        <f>_xlfn.XLOOKUP(Order_Items_Raw!B2252,Products_Raw!A:A,Products_Raw!D:D)</f>
        <v>7014.31</v>
      </c>
      <c r="F838" s="18">
        <f t="shared" si="13"/>
        <v>20136.74</v>
      </c>
      <c r="G838" s="18" t="str">
        <f>PROPER(TRIM(CLEAN(_xlfn.XLOOKUP(Order_Items_Raw!A2252,Orders_Raw!A:A,Orders_Raw!E:E))))</f>
        <v>Marketplace</v>
      </c>
      <c r="H838" s="18" t="str">
        <f>_xlfn.XLOOKUP(B838,Products_Raw!A:A,Products_Raw!C:C)</f>
        <v>Office Supplies</v>
      </c>
      <c r="I838" t="str">
        <f>_xlfn.XLOOKUP(_xlfn.XLOOKUP(A838,Orders_Raw!A:A,Orders_Raw!B:B),Customers_Raw!A:A,Customers_Raw!E:E)</f>
        <v>Consumer</v>
      </c>
      <c r="J838" s="19">
        <f>_xlfn.XLOOKUP(Order_Items_Raw!A2252,Orders_Raw!A:A,Orders_Raw!C:C)</f>
        <v>45719</v>
      </c>
      <c r="K838" t="s">
        <v>3458</v>
      </c>
      <c r="L838" s="19" t="str">
        <f>_xlfn.XLOOKUP(A838,Orders_Raw!A:A,Orders_Raw!D:D)</f>
        <v>Delivered</v>
      </c>
      <c r="M838" s="19" t="str">
        <f>_xlfn.XLOOKUP(_xlfn.XLOOKUP(A838,Orders_Raw!A:A,Orders_Raw!B:B),Customers_Raw!A:A,Customers_Raw!E:E)</f>
        <v>Consumer</v>
      </c>
      <c r="N838">
        <f>IF(COUNTIF($A$2:A838,A838)=1,1,0)</f>
        <v>0</v>
      </c>
    </row>
    <row r="839" spans="1:14">
      <c r="A839" t="s">
        <v>1956</v>
      </c>
      <c r="B839" t="s">
        <v>3459</v>
      </c>
      <c r="C839">
        <v>3</v>
      </c>
      <c r="D839" s="18">
        <v>52527.27</v>
      </c>
      <c r="E839" s="18">
        <f>_xlfn.XLOOKUP(Order_Items_Raw!B2269,Products_Raw!A:A,Products_Raw!D:D)</f>
        <v>10692.38</v>
      </c>
      <c r="F839" s="18">
        <f t="shared" si="13"/>
        <v>20450.13</v>
      </c>
      <c r="G839" s="18" t="str">
        <f>PROPER(TRIM(CLEAN(_xlfn.XLOOKUP(Order_Items_Raw!A2269,Orders_Raw!A:A,Orders_Raw!E:E))))</f>
        <v>Website</v>
      </c>
      <c r="H839" s="18" t="str">
        <f>_xlfn.XLOOKUP(B839,Products_Raw!A:A,Products_Raw!C:C)</f>
        <v>Office Supplies</v>
      </c>
      <c r="I839" t="str">
        <f>_xlfn.XLOOKUP(_xlfn.XLOOKUP(A839,Orders_Raw!A:A,Orders_Raw!B:B),Customers_Raw!A:A,Customers_Raw!E:E)</f>
        <v>Corporate</v>
      </c>
      <c r="J839" s="19">
        <f>_xlfn.XLOOKUP(Order_Items_Raw!A2269,Orders_Raw!A:A,Orders_Raw!C:C)</f>
        <v>45726</v>
      </c>
      <c r="K839" t="s">
        <v>3458</v>
      </c>
      <c r="L839" s="19" t="str">
        <f>_xlfn.XLOOKUP(A839,Orders_Raw!A:A,Orders_Raw!D:D)</f>
        <v>Delivered</v>
      </c>
      <c r="M839" s="19" t="str">
        <f>_xlfn.XLOOKUP(_xlfn.XLOOKUP(A839,Orders_Raw!A:A,Orders_Raw!B:B),Customers_Raw!A:A,Customers_Raw!E:E)</f>
        <v>Corporate</v>
      </c>
      <c r="N839">
        <f>IF(COUNTIF($A$2:A839,A839)=1,1,0)</f>
        <v>1</v>
      </c>
    </row>
    <row r="840" spans="1:14">
      <c r="A840" t="s">
        <v>2466</v>
      </c>
      <c r="B840" t="s">
        <v>3459</v>
      </c>
      <c r="C840">
        <v>4</v>
      </c>
      <c r="D840" s="18">
        <v>60144.67</v>
      </c>
      <c r="E840" s="18">
        <f>_xlfn.XLOOKUP(Order_Items_Raw!B2276,Products_Raw!A:A,Products_Raw!D:D)</f>
        <v>295.87</v>
      </c>
      <c r="F840" s="18">
        <f t="shared" si="13"/>
        <v>58961.19</v>
      </c>
      <c r="G840" s="18" t="str">
        <f>PROPER(TRIM(CLEAN(_xlfn.XLOOKUP(Order_Items_Raw!A2276,Orders_Raw!A:A,Orders_Raw!E:E))))</f>
        <v>Mobile App</v>
      </c>
      <c r="H840" s="18" t="str">
        <f>_xlfn.XLOOKUP(B840,Products_Raw!A:A,Products_Raw!C:C)</f>
        <v>Office Supplies</v>
      </c>
      <c r="I840" t="str">
        <f>_xlfn.XLOOKUP(_xlfn.XLOOKUP(A840,Orders_Raw!A:A,Orders_Raw!B:B),Customers_Raw!A:A,Customers_Raw!E:E)</f>
        <v>Corporate</v>
      </c>
      <c r="J840" s="19">
        <f>_xlfn.XLOOKUP(Order_Items_Raw!A2276,Orders_Raw!A:A,Orders_Raw!C:C)</f>
        <v>45726</v>
      </c>
      <c r="K840" t="s">
        <v>3458</v>
      </c>
      <c r="L840" s="19" t="str">
        <f>_xlfn.XLOOKUP(A840,Orders_Raw!A:A,Orders_Raw!D:D)</f>
        <v>Delivered</v>
      </c>
      <c r="M840" s="19" t="str">
        <f>_xlfn.XLOOKUP(_xlfn.XLOOKUP(A840,Orders_Raw!A:A,Orders_Raw!B:B),Customers_Raw!A:A,Customers_Raw!E:E)</f>
        <v>Corporate</v>
      </c>
      <c r="N840">
        <f>IF(COUNTIF($A$2:A840,A840)=1,1,0)</f>
        <v>1</v>
      </c>
    </row>
    <row r="841" spans="1:14">
      <c r="A841" t="s">
        <v>2684</v>
      </c>
      <c r="B841" t="s">
        <v>3459</v>
      </c>
      <c r="C841">
        <v>1</v>
      </c>
      <c r="D841" s="18">
        <v>13731.99</v>
      </c>
      <c r="E841" s="18">
        <f>_xlfn.XLOOKUP(Order_Items_Raw!B2280,Products_Raw!A:A,Products_Raw!D:D)</f>
        <v>295.87</v>
      </c>
      <c r="F841" s="18">
        <f t="shared" si="13"/>
        <v>13436.12</v>
      </c>
      <c r="G841" s="18" t="str">
        <f>PROPER(TRIM(CLEAN(_xlfn.XLOOKUP(Order_Items_Raw!A2280,Orders_Raw!A:A,Orders_Raw!E:E))))</f>
        <v>Marketplace</v>
      </c>
      <c r="H841" s="18" t="str">
        <f>_xlfn.XLOOKUP(B841,Products_Raw!A:A,Products_Raw!C:C)</f>
        <v>Office Supplies</v>
      </c>
      <c r="I841" t="str">
        <f>_xlfn.XLOOKUP(_xlfn.XLOOKUP(A841,Orders_Raw!A:A,Orders_Raw!B:B),Customers_Raw!A:A,Customers_Raw!E:E)</f>
        <v>Corporate</v>
      </c>
      <c r="J841" s="19">
        <f>_xlfn.XLOOKUP(Order_Items_Raw!A2280,Orders_Raw!A:A,Orders_Raw!C:C)</f>
        <v>45727</v>
      </c>
      <c r="K841" t="s">
        <v>3458</v>
      </c>
      <c r="L841" s="19" t="str">
        <f>_xlfn.XLOOKUP(A841,Orders_Raw!A:A,Orders_Raw!D:D)</f>
        <v>Delivered</v>
      </c>
      <c r="M841" s="19" t="str">
        <f>_xlfn.XLOOKUP(_xlfn.XLOOKUP(A841,Orders_Raw!A:A,Orders_Raw!B:B),Customers_Raw!A:A,Customers_Raw!E:E)</f>
        <v>Corporate</v>
      </c>
      <c r="N841">
        <f>IF(COUNTIF($A$2:A841,A841)=1,1,0)</f>
        <v>1</v>
      </c>
    </row>
    <row r="842" spans="1:14">
      <c r="A842" t="s">
        <v>2861</v>
      </c>
      <c r="B842" t="s">
        <v>3459</v>
      </c>
      <c r="C842">
        <v>4</v>
      </c>
      <c r="D842" s="18">
        <v>61733.55</v>
      </c>
      <c r="E842" s="18">
        <f>_xlfn.XLOOKUP(Order_Items_Raw!B2283,Products_Raw!A:A,Products_Raw!D:D)</f>
        <v>4535.12</v>
      </c>
      <c r="F842" s="18">
        <f t="shared" si="13"/>
        <v>43593.07</v>
      </c>
      <c r="G842" s="18" t="str">
        <f>PROPER(TRIM(CLEAN(_xlfn.XLOOKUP(Order_Items_Raw!A2283,Orders_Raw!A:A,Orders_Raw!E:E))))</f>
        <v>Website</v>
      </c>
      <c r="H842" s="18" t="str">
        <f>_xlfn.XLOOKUP(B842,Products_Raw!A:A,Products_Raw!C:C)</f>
        <v>Office Supplies</v>
      </c>
      <c r="I842" t="str">
        <f>_xlfn.XLOOKUP(_xlfn.XLOOKUP(A842,Orders_Raw!A:A,Orders_Raw!B:B),Customers_Raw!A:A,Customers_Raw!E:E)</f>
        <v>Corporate</v>
      </c>
      <c r="J842" s="19">
        <f>_xlfn.XLOOKUP(Order_Items_Raw!A2283,Orders_Raw!A:A,Orders_Raw!C:C)</f>
        <v>45747</v>
      </c>
      <c r="K842" t="s">
        <v>3458</v>
      </c>
      <c r="L842" s="19" t="str">
        <f>_xlfn.XLOOKUP(A842,Orders_Raw!A:A,Orders_Raw!D:D)</f>
        <v>Shipped</v>
      </c>
      <c r="M842" s="19" t="str">
        <f>_xlfn.XLOOKUP(_xlfn.XLOOKUP(A842,Orders_Raw!A:A,Orders_Raw!B:B),Customers_Raw!A:A,Customers_Raw!E:E)</f>
        <v>Corporate</v>
      </c>
      <c r="N842">
        <f>IF(COUNTIF($A$2:A842,A842)=1,1,0)</f>
        <v>1</v>
      </c>
    </row>
    <row r="843" spans="1:14">
      <c r="A843" t="s">
        <v>2485</v>
      </c>
      <c r="B843" t="s">
        <v>3460</v>
      </c>
      <c r="C843">
        <v>4</v>
      </c>
      <c r="D843" s="18">
        <v>29965.12</v>
      </c>
      <c r="E843" s="18">
        <f>_xlfn.XLOOKUP(Order_Items_Raw!B2332,Products_Raw!A:A,Products_Raw!D:D)</f>
        <v>11367.74</v>
      </c>
      <c r="F843" s="18">
        <f t="shared" si="13"/>
        <v>-15505.84</v>
      </c>
      <c r="G843" s="18" t="str">
        <f>PROPER(TRIM(CLEAN(_xlfn.XLOOKUP(Order_Items_Raw!A2332,Orders_Raw!A:A,Orders_Raw!E:E))))</f>
        <v>Mobile App</v>
      </c>
      <c r="H843" s="18" t="str">
        <f>_xlfn.XLOOKUP(B843,Products_Raw!A:A,Products_Raw!C:C)</f>
        <v>Fashion</v>
      </c>
      <c r="I843" t="str">
        <f>_xlfn.XLOOKUP(_xlfn.XLOOKUP(A843,Orders_Raw!A:A,Orders_Raw!B:B),Customers_Raw!A:A,Customers_Raw!E:E)</f>
        <v>Consumer</v>
      </c>
      <c r="J843" s="19">
        <f>_xlfn.XLOOKUP(Order_Items_Raw!A2332,Orders_Raw!A:A,Orders_Raw!C:C)</f>
        <v>45731</v>
      </c>
      <c r="K843" t="s">
        <v>3458</v>
      </c>
      <c r="L843" s="19" t="str">
        <f>_xlfn.XLOOKUP(A843,Orders_Raw!A:A,Orders_Raw!D:D)</f>
        <v>Cancelled</v>
      </c>
      <c r="M843" s="19" t="str">
        <f>_xlfn.XLOOKUP(_xlfn.XLOOKUP(A843,Orders_Raw!A:A,Orders_Raw!B:B),Customers_Raw!A:A,Customers_Raw!E:E)</f>
        <v>Consumer</v>
      </c>
      <c r="N843">
        <f>IF(COUNTIF($A$2:A843,A843)=1,1,0)</f>
        <v>0</v>
      </c>
    </row>
    <row r="844" spans="1:14">
      <c r="A844" t="s">
        <v>2893</v>
      </c>
      <c r="B844" t="s">
        <v>3460</v>
      </c>
      <c r="C844">
        <v>2</v>
      </c>
      <c r="D844" s="18">
        <v>14564.68</v>
      </c>
      <c r="E844" s="18">
        <f>_xlfn.XLOOKUP(Order_Items_Raw!B2342,Products_Raw!A:A,Products_Raw!D:D)</f>
        <v>229.52</v>
      </c>
      <c r="F844" s="18">
        <f t="shared" si="13"/>
        <v>14105.64</v>
      </c>
      <c r="G844" s="18" t="str">
        <f>PROPER(TRIM(CLEAN(_xlfn.XLOOKUP(Order_Items_Raw!A2342,Orders_Raw!A:A,Orders_Raw!E:E))))</f>
        <v>Mobile App</v>
      </c>
      <c r="H844" s="18" t="str">
        <f>_xlfn.XLOOKUP(B844,Products_Raw!A:A,Products_Raw!C:C)</f>
        <v>Fashion</v>
      </c>
      <c r="I844" t="str">
        <f>_xlfn.XLOOKUP(_xlfn.XLOOKUP(A844,Orders_Raw!A:A,Orders_Raw!B:B),Customers_Raw!A:A,Customers_Raw!E:E)</f>
        <v>Corporate</v>
      </c>
      <c r="J844" s="19">
        <f>_xlfn.XLOOKUP(Order_Items_Raw!A2342,Orders_Raw!A:A,Orders_Raw!C:C)</f>
        <v>45731</v>
      </c>
      <c r="K844" t="s">
        <v>3458</v>
      </c>
      <c r="L844" s="19" t="str">
        <f>_xlfn.XLOOKUP(A844,Orders_Raw!A:A,Orders_Raw!D:D)</f>
        <v>Delivered</v>
      </c>
      <c r="M844" s="19" t="str">
        <f>_xlfn.XLOOKUP(_xlfn.XLOOKUP(A844,Orders_Raw!A:A,Orders_Raw!B:B),Customers_Raw!A:A,Customers_Raw!E:E)</f>
        <v>Corporate</v>
      </c>
      <c r="N844">
        <f>IF(COUNTIF($A$2:A844,A844)=1,1,0)</f>
        <v>1</v>
      </c>
    </row>
    <row r="845" spans="1:14">
      <c r="A845" t="s">
        <v>2904</v>
      </c>
      <c r="B845" t="s">
        <v>3460</v>
      </c>
      <c r="C845">
        <v>3</v>
      </c>
      <c r="D845" s="18">
        <v>19208.73</v>
      </c>
      <c r="E845" s="18">
        <f>_xlfn.XLOOKUP(Order_Items_Raw!B2343,Products_Raw!A:A,Products_Raw!D:D)</f>
        <v>229.52</v>
      </c>
      <c r="F845" s="18">
        <f t="shared" si="13"/>
        <v>18520.17</v>
      </c>
      <c r="G845" s="18" t="str">
        <f>PROPER(TRIM(CLEAN(_xlfn.XLOOKUP(Order_Items_Raw!A2343,Orders_Raw!A:A,Orders_Raw!E:E))))</f>
        <v>Mobile App</v>
      </c>
      <c r="H845" s="18" t="str">
        <f>_xlfn.XLOOKUP(B845,Products_Raw!A:A,Products_Raw!C:C)</f>
        <v>Fashion</v>
      </c>
      <c r="I845" t="str">
        <f>_xlfn.XLOOKUP(_xlfn.XLOOKUP(A845,Orders_Raw!A:A,Orders_Raw!B:B),Customers_Raw!A:A,Customers_Raw!E:E)</f>
        <v>Small Business</v>
      </c>
      <c r="J845" s="19">
        <f>_xlfn.XLOOKUP(Order_Items_Raw!A2343,Orders_Raw!A:A,Orders_Raw!C:C)</f>
        <v>45729</v>
      </c>
      <c r="K845" t="s">
        <v>3458</v>
      </c>
      <c r="L845" s="19" t="str">
        <f>_xlfn.XLOOKUP(A845,Orders_Raw!A:A,Orders_Raw!D:D)</f>
        <v>Shipped</v>
      </c>
      <c r="M845" s="19" t="str">
        <f>_xlfn.XLOOKUP(_xlfn.XLOOKUP(A845,Orders_Raw!A:A,Orders_Raw!B:B),Customers_Raw!A:A,Customers_Raw!E:E)</f>
        <v>Small Business</v>
      </c>
      <c r="N845">
        <f>IF(COUNTIF($A$2:A845,A845)=1,1,0)</f>
        <v>1</v>
      </c>
    </row>
    <row r="846" spans="1:14">
      <c r="A846" t="s">
        <v>3081</v>
      </c>
      <c r="B846" t="s">
        <v>3460</v>
      </c>
      <c r="C846">
        <v>4</v>
      </c>
      <c r="D846" s="18">
        <v>31275.35</v>
      </c>
      <c r="E846" s="18">
        <f>_xlfn.XLOOKUP(Order_Items_Raw!B2348,Products_Raw!A:A,Products_Raw!D:D)</f>
        <v>4722.61</v>
      </c>
      <c r="F846" s="18">
        <f t="shared" si="13"/>
        <v>12384.91</v>
      </c>
      <c r="G846" s="18" t="str">
        <f>PROPER(TRIM(CLEAN(_xlfn.XLOOKUP(Order_Items_Raw!A2348,Orders_Raw!A:A,Orders_Raw!E:E))))</f>
        <v>Website</v>
      </c>
      <c r="H846" s="18" t="str">
        <f>_xlfn.XLOOKUP(B846,Products_Raw!A:A,Products_Raw!C:C)</f>
        <v>Fashion</v>
      </c>
      <c r="I846" t="str">
        <f>_xlfn.XLOOKUP(_xlfn.XLOOKUP(A846,Orders_Raw!A:A,Orders_Raw!B:B),Customers_Raw!A:A,Customers_Raw!E:E)</f>
        <v>Corporate</v>
      </c>
      <c r="J846" s="19">
        <f>_xlfn.XLOOKUP(Order_Items_Raw!A2348,Orders_Raw!A:A,Orders_Raw!C:C)</f>
        <v>45747</v>
      </c>
      <c r="K846" t="s">
        <v>3458</v>
      </c>
      <c r="L846" s="19" t="str">
        <f>_xlfn.XLOOKUP(A846,Orders_Raw!A:A,Orders_Raw!D:D)</f>
        <v>Delivered</v>
      </c>
      <c r="M846" s="19" t="str">
        <f>_xlfn.XLOOKUP(_xlfn.XLOOKUP(A846,Orders_Raw!A:A,Orders_Raw!B:B),Customers_Raw!A:A,Customers_Raw!E:E)</f>
        <v>Corporate</v>
      </c>
      <c r="N846">
        <f>IF(COUNTIF($A$2:A846,A846)=1,1,0)</f>
        <v>1</v>
      </c>
    </row>
    <row r="847" spans="1:14">
      <c r="A847" t="s">
        <v>3219</v>
      </c>
      <c r="B847" t="s">
        <v>3460</v>
      </c>
      <c r="C847">
        <v>1</v>
      </c>
      <c r="D847" s="18">
        <v>7537.32</v>
      </c>
      <c r="E847" s="18">
        <f>_xlfn.XLOOKUP(Order_Items_Raw!B2350,Products_Raw!A:A,Products_Raw!D:D)</f>
        <v>4722.61</v>
      </c>
      <c r="F847" s="18">
        <f t="shared" si="13"/>
        <v>2814.71</v>
      </c>
      <c r="G847" s="18" t="str">
        <f>PROPER(TRIM(CLEAN(_xlfn.XLOOKUP(Order_Items_Raw!A2350,Orders_Raw!A:A,Orders_Raw!E:E))))</f>
        <v>Website</v>
      </c>
      <c r="H847" s="18" t="str">
        <f>_xlfn.XLOOKUP(B847,Products_Raw!A:A,Products_Raw!C:C)</f>
        <v>Fashion</v>
      </c>
      <c r="I847" t="str">
        <f>_xlfn.XLOOKUP(_xlfn.XLOOKUP(A847,Orders_Raw!A:A,Orders_Raw!B:B),Customers_Raw!A:A,Customers_Raw!E:E)</f>
        <v>Corporate</v>
      </c>
      <c r="J847" s="19">
        <f>_xlfn.XLOOKUP(Order_Items_Raw!A2350,Orders_Raw!A:A,Orders_Raw!C:C)</f>
        <v>45726</v>
      </c>
      <c r="K847" t="s">
        <v>3458</v>
      </c>
      <c r="L847" s="19" t="str">
        <f>_xlfn.XLOOKUP(A847,Orders_Raw!A:A,Orders_Raw!D:D)</f>
        <v>Delivered</v>
      </c>
      <c r="M847" s="19" t="str">
        <f>_xlfn.XLOOKUP(_xlfn.XLOOKUP(A847,Orders_Raw!A:A,Orders_Raw!B:B),Customers_Raw!A:A,Customers_Raw!E:E)</f>
        <v>Corporate</v>
      </c>
      <c r="N847">
        <f>IF(COUNTIF($A$2:A847,A847)=1,1,0)</f>
        <v>1</v>
      </c>
    </row>
    <row r="848" spans="1:14">
      <c r="A848" t="s">
        <v>3230</v>
      </c>
      <c r="B848" t="s">
        <v>3460</v>
      </c>
      <c r="C848">
        <v>1</v>
      </c>
      <c r="D848" s="18">
        <v>6940.92</v>
      </c>
      <c r="E848" s="18">
        <f>_xlfn.XLOOKUP(Order_Items_Raw!B2352,Products_Raw!A:A,Products_Raw!D:D)</f>
        <v>9531.89</v>
      </c>
      <c r="F848" s="18">
        <f t="shared" si="13"/>
        <v>-2590.97</v>
      </c>
      <c r="G848" s="18" t="str">
        <f>PROPER(TRIM(CLEAN(_xlfn.XLOOKUP(Order_Items_Raw!A2352,Orders_Raw!A:A,Orders_Raw!E:E))))</f>
        <v>Mobile App</v>
      </c>
      <c r="H848" s="18" t="str">
        <f>_xlfn.XLOOKUP(B848,Products_Raw!A:A,Products_Raw!C:C)</f>
        <v>Fashion</v>
      </c>
      <c r="I848" t="str">
        <f>_xlfn.XLOOKUP(_xlfn.XLOOKUP(A848,Orders_Raw!A:A,Orders_Raw!B:B),Customers_Raw!A:A,Customers_Raw!E:E)</f>
        <v>Consumer</v>
      </c>
      <c r="J848" s="19">
        <f>_xlfn.XLOOKUP(Order_Items_Raw!A2352,Orders_Raw!A:A,Orders_Raw!C:C)</f>
        <v>45746</v>
      </c>
      <c r="K848" t="s">
        <v>3458</v>
      </c>
      <c r="L848" s="19" t="str">
        <f>_xlfn.XLOOKUP(A848,Orders_Raw!A:A,Orders_Raw!D:D)</f>
        <v>Delivered</v>
      </c>
      <c r="M848" s="19" t="str">
        <f>_xlfn.XLOOKUP(_xlfn.XLOOKUP(A848,Orders_Raw!A:A,Orders_Raw!B:B),Customers_Raw!A:A,Customers_Raw!E:E)</f>
        <v>Consumer</v>
      </c>
      <c r="N848">
        <f>IF(COUNTIF($A$2:A848,A848)=1,1,0)</f>
        <v>1</v>
      </c>
    </row>
    <row r="849" spans="1:14">
      <c r="A849" t="s">
        <v>1754</v>
      </c>
      <c r="B849" t="s">
        <v>3461</v>
      </c>
      <c r="C849">
        <v>2</v>
      </c>
      <c r="D849" s="18">
        <v>11401.84</v>
      </c>
      <c r="E849" s="18">
        <f>_xlfn.XLOOKUP(Order_Items_Raw!B2362,Products_Raw!A:A,Products_Raw!D:D)</f>
        <v>1349.93</v>
      </c>
      <c r="F849" s="18">
        <f t="shared" si="13"/>
        <v>8701.98</v>
      </c>
      <c r="G849" s="18" t="str">
        <f>PROPER(TRIM(CLEAN(_xlfn.XLOOKUP(Order_Items_Raw!A2362,Orders_Raw!A:A,Orders_Raw!E:E))))</f>
        <v>Marketplace</v>
      </c>
      <c r="H849" s="18" t="str">
        <f>_xlfn.XLOOKUP(B849,Products_Raw!A:A,Products_Raw!C:C)</f>
        <v>Electronics</v>
      </c>
      <c r="I849" t="str">
        <f>_xlfn.XLOOKUP(_xlfn.XLOOKUP(A849,Orders_Raw!A:A,Orders_Raw!B:B),Customers_Raw!A:A,Customers_Raw!E:E)</f>
        <v>Corporate</v>
      </c>
      <c r="J849" s="19">
        <f>_xlfn.XLOOKUP(Order_Items_Raw!A2362,Orders_Raw!A:A,Orders_Raw!C:C)</f>
        <v>45731</v>
      </c>
      <c r="K849" t="s">
        <v>3458</v>
      </c>
      <c r="L849" s="19" t="str">
        <f>_xlfn.XLOOKUP(A849,Orders_Raw!A:A,Orders_Raw!D:D)</f>
        <v>Shipped</v>
      </c>
      <c r="M849" s="19" t="str">
        <f>_xlfn.XLOOKUP(_xlfn.XLOOKUP(A849,Orders_Raw!A:A,Orders_Raw!B:B),Customers_Raw!A:A,Customers_Raw!E:E)</f>
        <v>Corporate</v>
      </c>
      <c r="N849">
        <f>IF(COUNTIF($A$2:A849,A849)=1,1,0)</f>
        <v>0</v>
      </c>
    </row>
    <row r="850" spans="1:14">
      <c r="A850" t="s">
        <v>1869</v>
      </c>
      <c r="B850" t="s">
        <v>3461</v>
      </c>
      <c r="C850">
        <v>3</v>
      </c>
      <c r="D850" s="18">
        <v>20988.11</v>
      </c>
      <c r="E850" s="18">
        <f>_xlfn.XLOOKUP(Order_Items_Raw!B2363,Products_Raw!A:A,Products_Raw!D:D)</f>
        <v>1349.93</v>
      </c>
      <c r="F850" s="18">
        <f t="shared" si="13"/>
        <v>16938.32</v>
      </c>
      <c r="G850" s="18" t="str">
        <f>PROPER(TRIM(CLEAN(_xlfn.XLOOKUP(Order_Items_Raw!A2363,Orders_Raw!A:A,Orders_Raw!E:E))))</f>
        <v>Mobile App</v>
      </c>
      <c r="H850" s="18" t="str">
        <f>_xlfn.XLOOKUP(B850,Products_Raw!A:A,Products_Raw!C:C)</f>
        <v>Electronics</v>
      </c>
      <c r="I850" t="str">
        <f>_xlfn.XLOOKUP(_xlfn.XLOOKUP(A850,Orders_Raw!A:A,Orders_Raw!B:B),Customers_Raw!A:A,Customers_Raw!E:E)</f>
        <v>Corporate</v>
      </c>
      <c r="J850" s="19">
        <f>_xlfn.XLOOKUP(Order_Items_Raw!A2363,Orders_Raw!A:A,Orders_Raw!C:C)</f>
        <v>45731</v>
      </c>
      <c r="K850" t="s">
        <v>3458</v>
      </c>
      <c r="L850" s="19" t="str">
        <f>_xlfn.XLOOKUP(A850,Orders_Raw!A:A,Orders_Raw!D:D)</f>
        <v>Delivered</v>
      </c>
      <c r="M850" s="19" t="str">
        <f>_xlfn.XLOOKUP(_xlfn.XLOOKUP(A850,Orders_Raw!A:A,Orders_Raw!B:B),Customers_Raw!A:A,Customers_Raw!E:E)</f>
        <v>Corporate</v>
      </c>
      <c r="N850">
        <f>IF(COUNTIF($A$2:A850,A850)=1,1,0)</f>
        <v>0</v>
      </c>
    </row>
    <row r="851" spans="1:14">
      <c r="A851" t="s">
        <v>2010</v>
      </c>
      <c r="B851" t="s">
        <v>3461</v>
      </c>
      <c r="C851">
        <v>1</v>
      </c>
      <c r="D851" s="18">
        <v>5896.51</v>
      </c>
      <c r="E851" s="18">
        <f>_xlfn.XLOOKUP(Order_Items_Raw!B2365,Products_Raw!A:A,Products_Raw!D:D)</f>
        <v>10188.6</v>
      </c>
      <c r="F851" s="18">
        <f t="shared" si="13"/>
        <v>-4292.09</v>
      </c>
      <c r="G851" s="18" t="str">
        <f>PROPER(TRIM(CLEAN(_xlfn.XLOOKUP(Order_Items_Raw!A2365,Orders_Raw!A:A,Orders_Raw!E:E))))</f>
        <v>Mobile App</v>
      </c>
      <c r="H851" s="18" t="str">
        <f>_xlfn.XLOOKUP(B851,Products_Raw!A:A,Products_Raw!C:C)</f>
        <v>Electronics</v>
      </c>
      <c r="I851" t="str">
        <f>_xlfn.XLOOKUP(_xlfn.XLOOKUP(A851,Orders_Raw!A:A,Orders_Raw!B:B),Customers_Raw!A:A,Customers_Raw!E:E)</f>
        <v>Corporate</v>
      </c>
      <c r="J851" s="19">
        <f>_xlfn.XLOOKUP(Order_Items_Raw!A2365,Orders_Raw!A:A,Orders_Raw!C:C)</f>
        <v>45740</v>
      </c>
      <c r="K851" t="s">
        <v>3458</v>
      </c>
      <c r="L851" s="19" t="str">
        <f>_xlfn.XLOOKUP(A851,Orders_Raw!A:A,Orders_Raw!D:D)</f>
        <v>Cancelled</v>
      </c>
      <c r="M851" s="19" t="str">
        <f>_xlfn.XLOOKUP(_xlfn.XLOOKUP(A851,Orders_Raw!A:A,Orders_Raw!B:B),Customers_Raw!A:A,Customers_Raw!E:E)</f>
        <v>Corporate</v>
      </c>
      <c r="N851">
        <f>IF(COUNTIF($A$2:A851,A851)=1,1,0)</f>
        <v>0</v>
      </c>
    </row>
    <row r="852" spans="1:14">
      <c r="A852" t="s">
        <v>2261</v>
      </c>
      <c r="B852" t="s">
        <v>3461</v>
      </c>
      <c r="C852">
        <v>2</v>
      </c>
      <c r="D852" s="18">
        <v>15309.37</v>
      </c>
      <c r="E852" s="18">
        <f>_xlfn.XLOOKUP(Order_Items_Raw!B2373,Products_Raw!A:A,Products_Raw!D:D)</f>
        <v>10124.42</v>
      </c>
      <c r="F852" s="18">
        <f t="shared" si="13"/>
        <v>-4939.47</v>
      </c>
      <c r="G852" s="18" t="str">
        <f>PROPER(TRIM(CLEAN(_xlfn.XLOOKUP(Order_Items_Raw!A2373,Orders_Raw!A:A,Orders_Raw!E:E))))</f>
        <v>Website</v>
      </c>
      <c r="H852" s="18" t="str">
        <f>_xlfn.XLOOKUP(B852,Products_Raw!A:A,Products_Raw!C:C)</f>
        <v>Electronics</v>
      </c>
      <c r="I852" t="str">
        <f>_xlfn.XLOOKUP(_xlfn.XLOOKUP(A852,Orders_Raw!A:A,Orders_Raw!B:B),Customers_Raw!A:A,Customers_Raw!E:E)</f>
        <v>Consumer</v>
      </c>
      <c r="J852" s="19">
        <f>_xlfn.XLOOKUP(Order_Items_Raw!A2373,Orders_Raw!A:A,Orders_Raw!C:C)</f>
        <v>45736</v>
      </c>
      <c r="K852" t="s">
        <v>3458</v>
      </c>
      <c r="L852" s="19" t="str">
        <f>_xlfn.XLOOKUP(A852,Orders_Raw!A:A,Orders_Raw!D:D)</f>
        <v>Delivered</v>
      </c>
      <c r="M852" s="19" t="str">
        <f>_xlfn.XLOOKUP(_xlfn.XLOOKUP(A852,Orders_Raw!A:A,Orders_Raw!B:B),Customers_Raw!A:A,Customers_Raw!E:E)</f>
        <v>Consumer</v>
      </c>
      <c r="N852">
        <f>IF(COUNTIF($A$2:A852,A852)=1,1,0)</f>
        <v>0</v>
      </c>
    </row>
    <row r="853" spans="1:14">
      <c r="A853" t="s">
        <v>2588</v>
      </c>
      <c r="B853" t="s">
        <v>3462</v>
      </c>
      <c r="C853">
        <v>2</v>
      </c>
      <c r="D853" s="18">
        <v>12092.34</v>
      </c>
      <c r="E853" s="18">
        <f>_xlfn.XLOOKUP(Order_Items_Raw!B2421,Products_Raw!A:A,Products_Raw!D:D)</f>
        <v>2625.04</v>
      </c>
      <c r="F853" s="18">
        <f t="shared" si="13"/>
        <v>6842.26</v>
      </c>
      <c r="G853" s="18" t="str">
        <f>PROPER(TRIM(CLEAN(_xlfn.XLOOKUP(Order_Items_Raw!A2421,Orders_Raw!A:A,Orders_Raw!E:E))))</f>
        <v>Mobile App</v>
      </c>
      <c r="H853" s="18" t="str">
        <f>_xlfn.XLOOKUP(B853,Products_Raw!A:A,Products_Raw!C:C)</f>
        <v>Electronics</v>
      </c>
      <c r="I853" t="str">
        <f>_xlfn.XLOOKUP(_xlfn.XLOOKUP(A853,Orders_Raw!A:A,Orders_Raw!B:B),Customers_Raw!A:A,Customers_Raw!E:E)</f>
        <v>Corporate</v>
      </c>
      <c r="J853" s="19">
        <f>_xlfn.XLOOKUP(Order_Items_Raw!A2421,Orders_Raw!A:A,Orders_Raw!C:C)</f>
        <v>45739</v>
      </c>
      <c r="K853" t="s">
        <v>3458</v>
      </c>
      <c r="L853" s="19" t="str">
        <f>_xlfn.XLOOKUP(A853,Orders_Raw!A:A,Orders_Raw!D:D)</f>
        <v>Delivered</v>
      </c>
      <c r="M853" s="19" t="str">
        <f>_xlfn.XLOOKUP(_xlfn.XLOOKUP(A853,Orders_Raw!A:A,Orders_Raw!B:B),Customers_Raw!A:A,Customers_Raw!E:E)</f>
        <v>Corporate</v>
      </c>
      <c r="N853">
        <f>IF(COUNTIF($A$2:A853,A853)=1,1,0)</f>
        <v>0</v>
      </c>
    </row>
    <row r="854" spans="1:14">
      <c r="A854" t="s">
        <v>1354</v>
      </c>
      <c r="B854" t="s">
        <v>3463</v>
      </c>
      <c r="C854">
        <v>1</v>
      </c>
      <c r="D854" s="18">
        <v>2939.13</v>
      </c>
      <c r="E854" s="18">
        <f>_xlfn.XLOOKUP(Order_Items_Raw!B2437,Products_Raw!A:A,Products_Raw!D:D)</f>
        <v>1892.68</v>
      </c>
      <c r="F854" s="18">
        <f t="shared" si="13"/>
        <v>1046.45</v>
      </c>
      <c r="G854" s="18" t="str">
        <f>PROPER(TRIM(CLEAN(_xlfn.XLOOKUP(Order_Items_Raw!A2437,Orders_Raw!A:A,Orders_Raw!E:E))))</f>
        <v>Mobile App</v>
      </c>
      <c r="H854" s="18" t="str">
        <f>_xlfn.XLOOKUP(B854,Products_Raw!A:A,Products_Raw!C:C)</f>
        <v>Beauty</v>
      </c>
      <c r="I854" t="str">
        <f>_xlfn.XLOOKUP(_xlfn.XLOOKUP(A854,Orders_Raw!A:A,Orders_Raw!B:B),Customers_Raw!A:A,Customers_Raw!E:E)</f>
        <v>Consumer</v>
      </c>
      <c r="J854" s="19">
        <f>_xlfn.XLOOKUP(Order_Items_Raw!A2437,Orders_Raw!A:A,Orders_Raw!C:C)</f>
        <v>45735</v>
      </c>
      <c r="K854" t="s">
        <v>3458</v>
      </c>
      <c r="L854" s="19" t="str">
        <f>_xlfn.XLOOKUP(A854,Orders_Raw!A:A,Orders_Raw!D:D)</f>
        <v>Delivered</v>
      </c>
      <c r="M854" s="19" t="str">
        <f>_xlfn.XLOOKUP(_xlfn.XLOOKUP(A854,Orders_Raw!A:A,Orders_Raw!B:B),Customers_Raw!A:A,Customers_Raw!E:E)</f>
        <v>Consumer</v>
      </c>
      <c r="N854">
        <f>IF(COUNTIF($A$2:A854,A854)=1,1,0)</f>
        <v>0</v>
      </c>
    </row>
    <row r="855" spans="1:14">
      <c r="A855" t="s">
        <v>1796</v>
      </c>
      <c r="B855" t="s">
        <v>3464</v>
      </c>
      <c r="C855">
        <v>1</v>
      </c>
      <c r="D855" s="18">
        <v>7176.12</v>
      </c>
      <c r="E855" s="18">
        <f>_xlfn.XLOOKUP(Order_Items_Raw!B2487,Products_Raw!A:A,Products_Raw!D:D)</f>
        <v>516.61</v>
      </c>
      <c r="F855" s="18">
        <f t="shared" si="13"/>
        <v>6659.51</v>
      </c>
      <c r="G855" s="18" t="str">
        <f>PROPER(TRIM(CLEAN(_xlfn.XLOOKUP(Order_Items_Raw!A2487,Orders_Raw!A:A,Orders_Raw!E:E))))</f>
        <v>Mobile App</v>
      </c>
      <c r="H855" s="18" t="str">
        <f>_xlfn.XLOOKUP(B855,Products_Raw!A:A,Products_Raw!C:C)</f>
        <v>Office Supplies</v>
      </c>
      <c r="I855" t="str">
        <f>_xlfn.XLOOKUP(_xlfn.XLOOKUP(A855,Orders_Raw!A:A,Orders_Raw!B:B),Customers_Raw!A:A,Customers_Raw!E:E)</f>
        <v>Small Business</v>
      </c>
      <c r="J855" s="19">
        <f>_xlfn.XLOOKUP(Order_Items_Raw!A2487,Orders_Raw!A:A,Orders_Raw!C:C)</f>
        <v>45742</v>
      </c>
      <c r="K855" t="s">
        <v>3458</v>
      </c>
      <c r="L855" s="19" t="str">
        <f>_xlfn.XLOOKUP(A855,Orders_Raw!A:A,Orders_Raw!D:D)</f>
        <v>Delivered</v>
      </c>
      <c r="M855" s="19" t="str">
        <f>_xlfn.XLOOKUP(_xlfn.XLOOKUP(A855,Orders_Raw!A:A,Orders_Raw!B:B),Customers_Raw!A:A,Customers_Raw!E:E)</f>
        <v>Small Business</v>
      </c>
      <c r="N855">
        <f>IF(COUNTIF($A$2:A855,A855)=1,1,0)</f>
        <v>0</v>
      </c>
    </row>
    <row r="856" spans="1:14">
      <c r="A856" t="s">
        <v>2157</v>
      </c>
      <c r="B856" t="s">
        <v>3464</v>
      </c>
      <c r="C856">
        <v>1</v>
      </c>
      <c r="D856" s="18">
        <v>9596.06</v>
      </c>
      <c r="E856" s="18">
        <f>_xlfn.XLOOKUP(Order_Items_Raw!B2492,Products_Raw!A:A,Products_Raw!D:D)</f>
        <v>11653.29</v>
      </c>
      <c r="F856" s="18">
        <f t="shared" si="13"/>
        <v>-2057.23</v>
      </c>
      <c r="G856" s="18" t="str">
        <f>PROPER(TRIM(CLEAN(_xlfn.XLOOKUP(Order_Items_Raw!A2492,Orders_Raw!A:A,Orders_Raw!E:E))))</f>
        <v>Website</v>
      </c>
      <c r="H856" s="18" t="str">
        <f>_xlfn.XLOOKUP(B856,Products_Raw!A:A,Products_Raw!C:C)</f>
        <v>Office Supplies</v>
      </c>
      <c r="I856" t="str">
        <f>_xlfn.XLOOKUP(_xlfn.XLOOKUP(A856,Orders_Raw!A:A,Orders_Raw!B:B),Customers_Raw!A:A,Customers_Raw!E:E)</f>
        <v>Corporate</v>
      </c>
      <c r="J856" s="19">
        <f>_xlfn.XLOOKUP(Order_Items_Raw!A2492,Orders_Raw!A:A,Orders_Raw!C:C)</f>
        <v>45728</v>
      </c>
      <c r="K856" t="s">
        <v>3458</v>
      </c>
      <c r="L856" s="19" t="str">
        <f>_xlfn.XLOOKUP(A856,Orders_Raw!A:A,Orders_Raw!D:D)</f>
        <v>Shipped</v>
      </c>
      <c r="M856" s="19" t="str">
        <f>_xlfn.XLOOKUP(_xlfn.XLOOKUP(A856,Orders_Raw!A:A,Orders_Raw!B:B),Customers_Raw!A:A,Customers_Raw!E:E)</f>
        <v>Corporate</v>
      </c>
      <c r="N856">
        <f>IF(COUNTIF($A$2:A856,A856)=1,1,0)</f>
        <v>0</v>
      </c>
    </row>
    <row r="857" spans="1:14">
      <c r="A857" t="s">
        <v>1734</v>
      </c>
      <c r="B857" t="s">
        <v>3465</v>
      </c>
      <c r="C857">
        <v>3</v>
      </c>
      <c r="D857" s="18">
        <v>7265.28</v>
      </c>
      <c r="E857" s="18">
        <f>_xlfn.XLOOKUP(Order_Items_Raw!B2537,Products_Raw!A:A,Products_Raw!D:D)</f>
        <v>2249.48</v>
      </c>
      <c r="F857" s="18">
        <f t="shared" si="13"/>
        <v>516.839999999999</v>
      </c>
      <c r="G857" s="18" t="str">
        <f>PROPER(TRIM(CLEAN(_xlfn.XLOOKUP(Order_Items_Raw!A2537,Orders_Raw!A:A,Orders_Raw!E:E))))</f>
        <v>Website</v>
      </c>
      <c r="H857" s="18" t="str">
        <f>_xlfn.XLOOKUP(B857,Products_Raw!A:A,Products_Raw!C:C)</f>
        <v>Beauty</v>
      </c>
      <c r="I857" t="str">
        <f>_xlfn.XLOOKUP(_xlfn.XLOOKUP(A857,Orders_Raw!A:A,Orders_Raw!B:B),Customers_Raw!A:A,Customers_Raw!E:E)</f>
        <v>Consumer</v>
      </c>
      <c r="J857" s="19">
        <f>_xlfn.XLOOKUP(Order_Items_Raw!A2537,Orders_Raw!A:A,Orders_Raw!C:C)</f>
        <v>45738</v>
      </c>
      <c r="K857" t="s">
        <v>3458</v>
      </c>
      <c r="L857" s="19" t="str">
        <f>_xlfn.XLOOKUP(A857,Orders_Raw!A:A,Orders_Raw!D:D)</f>
        <v>Delivered</v>
      </c>
      <c r="M857" s="19" t="str">
        <f>_xlfn.XLOOKUP(_xlfn.XLOOKUP(A857,Orders_Raw!A:A,Orders_Raw!B:B),Customers_Raw!A:A,Customers_Raw!E:E)</f>
        <v>Consumer</v>
      </c>
      <c r="N857">
        <f>IF(COUNTIF($A$2:A857,A857)=1,1,0)</f>
        <v>0</v>
      </c>
    </row>
    <row r="858" spans="1:14">
      <c r="A858" t="s">
        <v>1739</v>
      </c>
      <c r="B858" t="s">
        <v>3465</v>
      </c>
      <c r="C858">
        <v>3</v>
      </c>
      <c r="D858" s="18">
        <v>7452.45</v>
      </c>
      <c r="E858" s="18">
        <f>_xlfn.XLOOKUP(Order_Items_Raw!B2538,Products_Raw!A:A,Products_Raw!D:D)</f>
        <v>2249.48</v>
      </c>
      <c r="F858" s="18">
        <f t="shared" si="13"/>
        <v>704.009999999999</v>
      </c>
      <c r="G858" s="18" t="str">
        <f>PROPER(TRIM(CLEAN(_xlfn.XLOOKUP(Order_Items_Raw!A2538,Orders_Raw!A:A,Orders_Raw!E:E))))</f>
        <v>Website</v>
      </c>
      <c r="H858" s="18" t="str">
        <f>_xlfn.XLOOKUP(B858,Products_Raw!A:A,Products_Raw!C:C)</f>
        <v>Beauty</v>
      </c>
      <c r="I858" t="str">
        <f>_xlfn.XLOOKUP(_xlfn.XLOOKUP(A858,Orders_Raw!A:A,Orders_Raw!B:B),Customers_Raw!A:A,Customers_Raw!E:E)</f>
        <v>Consumer</v>
      </c>
      <c r="J858" s="19">
        <f>_xlfn.XLOOKUP(Order_Items_Raw!A2538,Orders_Raw!A:A,Orders_Raw!C:C)</f>
        <v>45746</v>
      </c>
      <c r="K858" t="s">
        <v>3458</v>
      </c>
      <c r="L858" s="19" t="str">
        <f>_xlfn.XLOOKUP(A858,Orders_Raw!A:A,Orders_Raw!D:D)</f>
        <v>Delivered</v>
      </c>
      <c r="M858" s="19" t="str">
        <f>_xlfn.XLOOKUP(_xlfn.XLOOKUP(A858,Orders_Raw!A:A,Orders_Raw!B:B),Customers_Raw!A:A,Customers_Raw!E:E)</f>
        <v>Consumer</v>
      </c>
      <c r="N858">
        <f>IF(COUNTIF($A$2:A858,A858)=1,1,0)</f>
        <v>1</v>
      </c>
    </row>
    <row r="859" spans="1:14">
      <c r="A859" t="s">
        <v>2552</v>
      </c>
      <c r="B859" t="s">
        <v>3465</v>
      </c>
      <c r="C859">
        <v>2</v>
      </c>
      <c r="D859" s="18">
        <v>4854.46</v>
      </c>
      <c r="E859" s="18">
        <f>_xlfn.XLOOKUP(Order_Items_Raw!B2551,Products_Raw!A:A,Products_Raw!D:D)</f>
        <v>2935.19</v>
      </c>
      <c r="F859" s="18">
        <f t="shared" si="13"/>
        <v>-1015.92</v>
      </c>
      <c r="G859" s="18" t="str">
        <f>PROPER(TRIM(CLEAN(_xlfn.XLOOKUP(Order_Items_Raw!A2551,Orders_Raw!A:A,Orders_Raw!E:E))))</f>
        <v>Website</v>
      </c>
      <c r="H859" s="18" t="str">
        <f>_xlfn.XLOOKUP(B859,Products_Raw!A:A,Products_Raw!C:C)</f>
        <v>Beauty</v>
      </c>
      <c r="I859" t="str">
        <f>_xlfn.XLOOKUP(_xlfn.XLOOKUP(A859,Orders_Raw!A:A,Orders_Raw!B:B),Customers_Raw!A:A,Customers_Raw!E:E)</f>
        <v>Consumer</v>
      </c>
      <c r="J859" s="19">
        <f>_xlfn.XLOOKUP(Order_Items_Raw!A2551,Orders_Raw!A:A,Orders_Raw!C:C)</f>
        <v>45739</v>
      </c>
      <c r="K859" t="s">
        <v>3458</v>
      </c>
      <c r="L859" s="19" t="str">
        <f>_xlfn.XLOOKUP(A859,Orders_Raw!A:A,Orders_Raw!D:D)</f>
        <v>Delivered</v>
      </c>
      <c r="M859" s="19" t="str">
        <f>_xlfn.XLOOKUP(_xlfn.XLOOKUP(A859,Orders_Raw!A:A,Orders_Raw!B:B),Customers_Raw!A:A,Customers_Raw!E:E)</f>
        <v>Consumer</v>
      </c>
      <c r="N859">
        <f>IF(COUNTIF($A$2:A859,A859)=1,1,0)</f>
        <v>0</v>
      </c>
    </row>
    <row r="860" spans="1:14">
      <c r="A860" t="s">
        <v>1387</v>
      </c>
      <c r="B860" t="s">
        <v>3467</v>
      </c>
      <c r="C860">
        <v>1</v>
      </c>
      <c r="D860" s="18">
        <v>13064.89</v>
      </c>
      <c r="E860" s="18">
        <f>_xlfn.XLOOKUP(Order_Items_Raw!B2568,Products_Raw!A:A,Products_Raw!D:D)</f>
        <v>1069.73</v>
      </c>
      <c r="F860" s="18">
        <f t="shared" si="13"/>
        <v>11995.16</v>
      </c>
      <c r="G860" s="18" t="str">
        <f>PROPER(TRIM(CLEAN(_xlfn.XLOOKUP(Order_Items_Raw!A2568,Orders_Raw!A:A,Orders_Raw!E:E))))</f>
        <v>Website</v>
      </c>
      <c r="H860" s="18" t="str">
        <f>_xlfn.XLOOKUP(B860,Products_Raw!A:A,Products_Raw!C:C)</f>
        <v>Fashion</v>
      </c>
      <c r="I860" t="str">
        <f>_xlfn.XLOOKUP(_xlfn.XLOOKUP(A860,Orders_Raw!A:A,Orders_Raw!B:B),Customers_Raw!A:A,Customers_Raw!E:E)</f>
        <v>Consumer</v>
      </c>
      <c r="J860" s="19">
        <f>_xlfn.XLOOKUP(Order_Items_Raw!A2568,Orders_Raw!A:A,Orders_Raw!C:C)</f>
        <v>45803</v>
      </c>
      <c r="K860" t="s">
        <v>3466</v>
      </c>
      <c r="L860" s="19" t="str">
        <f>_xlfn.XLOOKUP(A860,Orders_Raw!A:A,Orders_Raw!D:D)</f>
        <v>Delivered</v>
      </c>
      <c r="M860" s="19" t="str">
        <f>_xlfn.XLOOKUP(_xlfn.XLOOKUP(A860,Orders_Raw!A:A,Orders_Raw!B:B),Customers_Raw!A:A,Customers_Raw!E:E)</f>
        <v>Consumer</v>
      </c>
      <c r="N860">
        <f>IF(COUNTIF($A$2:A860,A860)=1,1,0)</f>
        <v>0</v>
      </c>
    </row>
    <row r="861" spans="1:14">
      <c r="A861" t="s">
        <v>1961</v>
      </c>
      <c r="B861" t="s">
        <v>3467</v>
      </c>
      <c r="C861">
        <v>3</v>
      </c>
      <c r="D861" s="18">
        <v>49269.99</v>
      </c>
      <c r="E861" s="18">
        <f>_xlfn.XLOOKUP(Order_Items_Raw!B2575,Products_Raw!A:A,Products_Raw!D:D)</f>
        <v>10361.65</v>
      </c>
      <c r="F861" s="18">
        <f t="shared" si="13"/>
        <v>18185.04</v>
      </c>
      <c r="G861" s="18" t="str">
        <f>PROPER(TRIM(CLEAN(_xlfn.XLOOKUP(Order_Items_Raw!A2575,Orders_Raw!A:A,Orders_Raw!E:E))))</f>
        <v>Website</v>
      </c>
      <c r="H861" s="18" t="str">
        <f>_xlfn.XLOOKUP(B861,Products_Raw!A:A,Products_Raw!C:C)</f>
        <v>Fashion</v>
      </c>
      <c r="I861" t="str">
        <f>_xlfn.XLOOKUP(_xlfn.XLOOKUP(A861,Orders_Raw!A:A,Orders_Raw!B:B),Customers_Raw!A:A,Customers_Raw!E:E)</f>
        <v>Consumer</v>
      </c>
      <c r="J861" s="19">
        <f>_xlfn.XLOOKUP(Order_Items_Raw!A2575,Orders_Raw!A:A,Orders_Raw!C:C)</f>
        <v>45794</v>
      </c>
      <c r="K861" t="s">
        <v>3466</v>
      </c>
      <c r="L861" s="19" t="str">
        <f>_xlfn.XLOOKUP(A861,Orders_Raw!A:A,Orders_Raw!D:D)</f>
        <v>Delivered</v>
      </c>
      <c r="M861" s="19" t="str">
        <f>_xlfn.XLOOKUP(_xlfn.XLOOKUP(A861,Orders_Raw!A:A,Orders_Raw!B:B),Customers_Raw!A:A,Customers_Raw!E:E)</f>
        <v>Consumer</v>
      </c>
      <c r="N861">
        <f>IF(COUNTIF($A$2:A861,A861)=1,1,0)</f>
        <v>0</v>
      </c>
    </row>
    <row r="862" spans="1:14">
      <c r="A862" t="s">
        <v>2189</v>
      </c>
      <c r="B862" t="s">
        <v>3467</v>
      </c>
      <c r="C862">
        <v>3</v>
      </c>
      <c r="D862" s="18">
        <v>45275.72</v>
      </c>
      <c r="E862" s="18">
        <f>_xlfn.XLOOKUP(Order_Items_Raw!B2581,Products_Raw!A:A,Products_Raw!D:D)</f>
        <v>2831.41</v>
      </c>
      <c r="F862" s="18">
        <f t="shared" si="13"/>
        <v>36781.49</v>
      </c>
      <c r="G862" s="18" t="str">
        <f>PROPER(TRIM(CLEAN(_xlfn.XLOOKUP(Order_Items_Raw!A2581,Orders_Raw!A:A,Orders_Raw!E:E))))</f>
        <v>Marketplace</v>
      </c>
      <c r="H862" s="18" t="str">
        <f>_xlfn.XLOOKUP(B862,Products_Raw!A:A,Products_Raw!C:C)</f>
        <v>Fashion</v>
      </c>
      <c r="I862" t="str">
        <f>_xlfn.XLOOKUP(_xlfn.XLOOKUP(A862,Orders_Raw!A:A,Orders_Raw!B:B),Customers_Raw!A:A,Customers_Raw!E:E)</f>
        <v>Corporate</v>
      </c>
      <c r="J862" s="19">
        <f>_xlfn.XLOOKUP(Order_Items_Raw!A2581,Orders_Raw!A:A,Orders_Raw!C:C)</f>
        <v>45806</v>
      </c>
      <c r="K862" t="s">
        <v>3466</v>
      </c>
      <c r="L862" s="19" t="str">
        <f>_xlfn.XLOOKUP(A862,Orders_Raw!A:A,Orders_Raw!D:D)</f>
        <v>Delivered</v>
      </c>
      <c r="M862" s="19" t="str">
        <f>_xlfn.XLOOKUP(_xlfn.XLOOKUP(A862,Orders_Raw!A:A,Orders_Raw!B:B),Customers_Raw!A:A,Customers_Raw!E:E)</f>
        <v>Corporate</v>
      </c>
      <c r="N862">
        <f>IF(COUNTIF($A$2:A862,A862)=1,1,0)</f>
        <v>1</v>
      </c>
    </row>
    <row r="863" spans="1:14">
      <c r="A863" t="s">
        <v>2575</v>
      </c>
      <c r="B863" t="s">
        <v>3467</v>
      </c>
      <c r="C863">
        <v>3</v>
      </c>
      <c r="D863" s="18">
        <v>35759.44</v>
      </c>
      <c r="E863" s="18">
        <f>_xlfn.XLOOKUP(Order_Items_Raw!B2590,Products_Raw!A:A,Products_Raw!D:D)</f>
        <v>5483.96</v>
      </c>
      <c r="F863" s="18">
        <f t="shared" si="13"/>
        <v>19307.56</v>
      </c>
      <c r="G863" s="18" t="str">
        <f>PROPER(TRIM(CLEAN(_xlfn.XLOOKUP(Order_Items_Raw!A2590,Orders_Raw!A:A,Orders_Raw!E:E))))</f>
        <v>Website</v>
      </c>
      <c r="H863" s="18" t="str">
        <f>_xlfn.XLOOKUP(B863,Products_Raw!A:A,Products_Raw!C:C)</f>
        <v>Fashion</v>
      </c>
      <c r="I863" t="str">
        <f>_xlfn.XLOOKUP(_xlfn.XLOOKUP(A863,Orders_Raw!A:A,Orders_Raw!B:B),Customers_Raw!A:A,Customers_Raw!E:E)</f>
        <v>Consumer</v>
      </c>
      <c r="J863" s="19">
        <f>_xlfn.XLOOKUP(Order_Items_Raw!A2590,Orders_Raw!A:A,Orders_Raw!C:C)</f>
        <v>45788</v>
      </c>
      <c r="K863" t="s">
        <v>3466</v>
      </c>
      <c r="L863" s="19" t="str">
        <f>_xlfn.XLOOKUP(A863,Orders_Raw!A:A,Orders_Raw!D:D)</f>
        <v>Delivered</v>
      </c>
      <c r="M863" s="19" t="str">
        <f>_xlfn.XLOOKUP(_xlfn.XLOOKUP(A863,Orders_Raw!A:A,Orders_Raw!B:B),Customers_Raw!A:A,Customers_Raw!E:E)</f>
        <v>Consumer</v>
      </c>
      <c r="N863">
        <f>IF(COUNTIF($A$2:A863,A863)=1,1,0)</f>
        <v>1</v>
      </c>
    </row>
    <row r="864" spans="1:14">
      <c r="A864" t="s">
        <v>2854</v>
      </c>
      <c r="B864" t="s">
        <v>3467</v>
      </c>
      <c r="C864">
        <v>2</v>
      </c>
      <c r="D864" s="18">
        <v>29548.68</v>
      </c>
      <c r="E864" s="18">
        <f>_xlfn.XLOOKUP(Order_Items_Raw!B2594,Products_Raw!A:A,Products_Raw!D:D)</f>
        <v>7014.31</v>
      </c>
      <c r="F864" s="18">
        <f t="shared" si="13"/>
        <v>15520.06</v>
      </c>
      <c r="G864" s="18" t="str">
        <f>PROPER(TRIM(CLEAN(_xlfn.XLOOKUP(Order_Items_Raw!A2594,Orders_Raw!A:A,Orders_Raw!E:E))))</f>
        <v>Marketplace</v>
      </c>
      <c r="H864" s="18" t="str">
        <f>_xlfn.XLOOKUP(B864,Products_Raw!A:A,Products_Raw!C:C)</f>
        <v>Fashion</v>
      </c>
      <c r="I864" t="str">
        <f>_xlfn.XLOOKUP(_xlfn.XLOOKUP(A864,Orders_Raw!A:A,Orders_Raw!B:B),Customers_Raw!A:A,Customers_Raw!E:E)</f>
        <v>Small Business</v>
      </c>
      <c r="J864" s="19">
        <f>_xlfn.XLOOKUP(Order_Items_Raw!A2594,Orders_Raw!A:A,Orders_Raw!C:C)</f>
        <v>45778</v>
      </c>
      <c r="K864" t="s">
        <v>3466</v>
      </c>
      <c r="L864" s="19" t="str">
        <f>_xlfn.XLOOKUP(A864,Orders_Raw!A:A,Orders_Raw!D:D)</f>
        <v>Delivered</v>
      </c>
      <c r="M864" s="19" t="str">
        <f>_xlfn.XLOOKUP(_xlfn.XLOOKUP(A864,Orders_Raw!A:A,Orders_Raw!B:B),Customers_Raw!A:A,Customers_Raw!E:E)</f>
        <v>Small Business</v>
      </c>
      <c r="N864">
        <f>IF(COUNTIF($A$2:A864,A864)=1,1,0)</f>
        <v>1</v>
      </c>
    </row>
    <row r="865" spans="1:14">
      <c r="A865" t="s">
        <v>3081</v>
      </c>
      <c r="B865" t="s">
        <v>3467</v>
      </c>
      <c r="C865">
        <v>2</v>
      </c>
      <c r="D865" s="18">
        <v>31900.28</v>
      </c>
      <c r="E865" s="18">
        <f>_xlfn.XLOOKUP(Order_Items_Raw!B2597,Products_Raw!A:A,Products_Raw!D:D)</f>
        <v>1321.65</v>
      </c>
      <c r="F865" s="18">
        <f t="shared" si="13"/>
        <v>29256.98</v>
      </c>
      <c r="G865" s="18" t="str">
        <f>PROPER(TRIM(CLEAN(_xlfn.XLOOKUP(Order_Items_Raw!A2597,Orders_Raw!A:A,Orders_Raw!E:E))))</f>
        <v>Website</v>
      </c>
      <c r="H865" s="18" t="str">
        <f>_xlfn.XLOOKUP(B865,Products_Raw!A:A,Products_Raw!C:C)</f>
        <v>Fashion</v>
      </c>
      <c r="I865" t="str">
        <f>_xlfn.XLOOKUP(_xlfn.XLOOKUP(A865,Orders_Raw!A:A,Orders_Raw!B:B),Customers_Raw!A:A,Customers_Raw!E:E)</f>
        <v>Corporate</v>
      </c>
      <c r="J865" s="19">
        <f>_xlfn.XLOOKUP(Order_Items_Raw!A2597,Orders_Raw!A:A,Orders_Raw!C:C)</f>
        <v>45798</v>
      </c>
      <c r="K865" t="s">
        <v>3466</v>
      </c>
      <c r="L865" s="19" t="str">
        <f>_xlfn.XLOOKUP(A865,Orders_Raw!A:A,Orders_Raw!D:D)</f>
        <v>Delivered</v>
      </c>
      <c r="M865" s="19" t="str">
        <f>_xlfn.XLOOKUP(_xlfn.XLOOKUP(A865,Orders_Raw!A:A,Orders_Raw!B:B),Customers_Raw!A:A,Customers_Raw!E:E)</f>
        <v>Corporate</v>
      </c>
      <c r="N865">
        <f>IF(COUNTIF($A$2:A865,A865)=1,1,0)</f>
        <v>0</v>
      </c>
    </row>
    <row r="866" spans="1:14">
      <c r="A866" t="s">
        <v>1669</v>
      </c>
      <c r="B866" t="s">
        <v>3468</v>
      </c>
      <c r="C866">
        <v>3</v>
      </c>
      <c r="D866" s="18">
        <v>18279.16</v>
      </c>
      <c r="E866" s="18">
        <f>_xlfn.XLOOKUP(Order_Items_Raw!B2620,Products_Raw!A:A,Products_Raw!D:D)</f>
        <v>6213.42</v>
      </c>
      <c r="F866" s="18">
        <f t="shared" si="13"/>
        <v>-361.100000000002</v>
      </c>
      <c r="G866" s="18" t="str">
        <f>PROPER(TRIM(CLEAN(_xlfn.XLOOKUP(Order_Items_Raw!A2620,Orders_Raw!A:A,Orders_Raw!E:E))))</f>
        <v>Mobile App</v>
      </c>
      <c r="H866" s="18" t="str">
        <f>_xlfn.XLOOKUP(B866,Products_Raw!A:A,Products_Raw!C:C)</f>
        <v>Office Supplies</v>
      </c>
      <c r="I866" t="str">
        <f>_xlfn.XLOOKUP(_xlfn.XLOOKUP(A866,Orders_Raw!A:A,Orders_Raw!B:B),Customers_Raw!A:A,Customers_Raw!E:E)</f>
        <v>Consumer</v>
      </c>
      <c r="J866" s="19">
        <f>_xlfn.XLOOKUP(Order_Items_Raw!A2620,Orders_Raw!A:A,Orders_Raw!C:C)</f>
        <v>45780</v>
      </c>
      <c r="K866" t="s">
        <v>3466</v>
      </c>
      <c r="L866" s="19" t="str">
        <f>_xlfn.XLOOKUP(A866,Orders_Raw!A:A,Orders_Raw!D:D)</f>
        <v>Delivered</v>
      </c>
      <c r="M866" s="19" t="str">
        <f>_xlfn.XLOOKUP(_xlfn.XLOOKUP(A866,Orders_Raw!A:A,Orders_Raw!B:B),Customers_Raw!A:A,Customers_Raw!E:E)</f>
        <v>Consumer</v>
      </c>
      <c r="N866">
        <f>IF(COUNTIF($A$2:A866,A866)=1,1,0)</f>
        <v>1</v>
      </c>
    </row>
    <row r="867" spans="1:14">
      <c r="A867" t="s">
        <v>1336</v>
      </c>
      <c r="B867" t="s">
        <v>3470</v>
      </c>
      <c r="C867">
        <v>2</v>
      </c>
      <c r="D867" s="18">
        <v>18095.87</v>
      </c>
      <c r="E867" s="18">
        <f>_xlfn.XLOOKUP(Order_Items_Raw!B2705,Products_Raw!A:A,Products_Raw!D:D)</f>
        <v>11732.81</v>
      </c>
      <c r="F867" s="18">
        <f t="shared" si="13"/>
        <v>-5369.75</v>
      </c>
      <c r="G867" s="18" t="str">
        <f>PROPER(TRIM(CLEAN(_xlfn.XLOOKUP(Order_Items_Raw!A2705,Orders_Raw!A:A,Orders_Raw!E:E))))</f>
        <v>Website</v>
      </c>
      <c r="H867" s="18" t="str">
        <f>_xlfn.XLOOKUP(B867,Products_Raw!A:A,Products_Raw!C:C)</f>
        <v>Home &amp; Kitchen</v>
      </c>
      <c r="I867" t="str">
        <f>_xlfn.XLOOKUP(_xlfn.XLOOKUP(A867,Orders_Raw!A:A,Orders_Raw!B:B),Customers_Raw!A:A,Customers_Raw!E:E)</f>
        <v>Consumer</v>
      </c>
      <c r="J867" s="19">
        <f>_xlfn.XLOOKUP(Order_Items_Raw!A2705,Orders_Raw!A:A,Orders_Raw!C:C)</f>
        <v>45797</v>
      </c>
      <c r="K867" t="s">
        <v>3466</v>
      </c>
      <c r="L867" s="19" t="str">
        <f>_xlfn.XLOOKUP(A867,Orders_Raw!A:A,Orders_Raw!D:D)</f>
        <v>Delivered</v>
      </c>
      <c r="M867" s="19" t="str">
        <f>_xlfn.XLOOKUP(_xlfn.XLOOKUP(A867,Orders_Raw!A:A,Orders_Raw!B:B),Customers_Raw!A:A,Customers_Raw!E:E)</f>
        <v>Consumer</v>
      </c>
      <c r="N867">
        <f>IF(COUNTIF($A$2:A867,A867)=1,1,0)</f>
        <v>1</v>
      </c>
    </row>
    <row r="868" spans="1:14">
      <c r="A868" t="s">
        <v>1591</v>
      </c>
      <c r="B868" t="s">
        <v>3470</v>
      </c>
      <c r="C868">
        <v>3</v>
      </c>
      <c r="D868" s="18">
        <v>28165.73</v>
      </c>
      <c r="E868" s="18">
        <f>_xlfn.XLOOKUP(Order_Items_Raw!B2709,Products_Raw!A:A,Products_Raw!D:D)</f>
        <v>6453.17</v>
      </c>
      <c r="F868" s="18">
        <f t="shared" si="13"/>
        <v>8806.22</v>
      </c>
      <c r="G868" s="18" t="str">
        <f>PROPER(TRIM(CLEAN(_xlfn.XLOOKUP(Order_Items_Raw!A2709,Orders_Raw!A:A,Orders_Raw!E:E))))</f>
        <v>Mobile App</v>
      </c>
      <c r="H868" s="18" t="str">
        <f>_xlfn.XLOOKUP(B868,Products_Raw!A:A,Products_Raw!C:C)</f>
        <v>Home &amp; Kitchen</v>
      </c>
      <c r="I868" t="str">
        <f>_xlfn.XLOOKUP(_xlfn.XLOOKUP(A868,Orders_Raw!A:A,Orders_Raw!B:B),Customers_Raw!A:A,Customers_Raw!E:E)</f>
        <v>Consumer</v>
      </c>
      <c r="J868" s="19">
        <f>_xlfn.XLOOKUP(Order_Items_Raw!A2709,Orders_Raw!A:A,Orders_Raw!C:C)</f>
        <v>45787</v>
      </c>
      <c r="K868" t="s">
        <v>3466</v>
      </c>
      <c r="L868" s="19" t="str">
        <f>_xlfn.XLOOKUP(A868,Orders_Raw!A:A,Orders_Raw!D:D)</f>
        <v>Shipped</v>
      </c>
      <c r="M868" s="19" t="str">
        <f>_xlfn.XLOOKUP(_xlfn.XLOOKUP(A868,Orders_Raw!A:A,Orders_Raw!B:B),Customers_Raw!A:A,Customers_Raw!E:E)</f>
        <v>Consumer</v>
      </c>
      <c r="N868">
        <f>IF(COUNTIF($A$2:A868,A868)=1,1,0)</f>
        <v>1</v>
      </c>
    </row>
    <row r="869" spans="1:14">
      <c r="A869" t="s">
        <v>998</v>
      </c>
      <c r="B869" t="s">
        <v>3471</v>
      </c>
      <c r="C869">
        <v>3</v>
      </c>
      <c r="D869" s="18">
        <v>22674.66</v>
      </c>
      <c r="E869" s="18">
        <f>_xlfn.XLOOKUP(Order_Items_Raw!B2750,Products_Raw!A:A,Products_Raw!D:D)</f>
        <v>4591.42</v>
      </c>
      <c r="F869" s="18">
        <f t="shared" si="13"/>
        <v>8900.4</v>
      </c>
      <c r="G869" s="18" t="str">
        <f>PROPER(TRIM(CLEAN(_xlfn.XLOOKUP(Order_Items_Raw!A2750,Orders_Raw!A:A,Orders_Raw!E:E))))</f>
        <v>Marketplace</v>
      </c>
      <c r="H869" s="18" t="str">
        <f>_xlfn.XLOOKUP(B869,Products_Raw!A:A,Products_Raw!C:C)</f>
        <v>Sports</v>
      </c>
      <c r="I869" t="str">
        <f>_xlfn.XLOOKUP(_xlfn.XLOOKUP(A869,Orders_Raw!A:A,Orders_Raw!B:B),Customers_Raw!A:A,Customers_Raw!E:E)</f>
        <v>Corporate</v>
      </c>
      <c r="J869" s="19">
        <f>_xlfn.XLOOKUP(Order_Items_Raw!A2750,Orders_Raw!A:A,Orders_Raw!C:C)</f>
        <v>45806</v>
      </c>
      <c r="K869" t="s">
        <v>3466</v>
      </c>
      <c r="L869" s="19" t="str">
        <f>_xlfn.XLOOKUP(A869,Orders_Raw!A:A,Orders_Raw!D:D)</f>
        <v>Cancelled</v>
      </c>
      <c r="M869" s="19" t="str">
        <f>_xlfn.XLOOKUP(_xlfn.XLOOKUP(A869,Orders_Raw!A:A,Orders_Raw!B:B),Customers_Raw!A:A,Customers_Raw!E:E)</f>
        <v>Corporate</v>
      </c>
      <c r="N869">
        <f>IF(COUNTIF($A$2:A869,A869)=1,1,0)</f>
        <v>1</v>
      </c>
    </row>
    <row r="870" spans="1:14">
      <c r="A870" t="s">
        <v>1175</v>
      </c>
      <c r="B870" t="s">
        <v>3471</v>
      </c>
      <c r="C870">
        <v>2</v>
      </c>
      <c r="D870" s="18">
        <v>12858.85</v>
      </c>
      <c r="E870" s="18">
        <f>_xlfn.XLOOKUP(Order_Items_Raw!B2754,Products_Raw!A:A,Products_Raw!D:D)</f>
        <v>5766.98</v>
      </c>
      <c r="F870" s="18">
        <f t="shared" si="13"/>
        <v>1324.89</v>
      </c>
      <c r="G870" s="18" t="str">
        <f>PROPER(TRIM(CLEAN(_xlfn.XLOOKUP(Order_Items_Raw!A2754,Orders_Raw!A:A,Orders_Raw!E:E))))</f>
        <v>Marketplace</v>
      </c>
      <c r="H870" s="18" t="str">
        <f>_xlfn.XLOOKUP(B870,Products_Raw!A:A,Products_Raw!C:C)</f>
        <v>Sports</v>
      </c>
      <c r="I870" t="str">
        <f>_xlfn.XLOOKUP(_xlfn.XLOOKUP(A870,Orders_Raw!A:A,Orders_Raw!B:B),Customers_Raw!A:A,Customers_Raw!E:E)</f>
        <v>Corporate</v>
      </c>
      <c r="J870" s="19">
        <f>_xlfn.XLOOKUP(Order_Items_Raw!A2754,Orders_Raw!A:A,Orders_Raw!C:C)</f>
        <v>45802</v>
      </c>
      <c r="K870" t="s">
        <v>3466</v>
      </c>
      <c r="L870" s="19" t="str">
        <f>_xlfn.XLOOKUP(A870,Orders_Raw!A:A,Orders_Raw!D:D)</f>
        <v>Delivered</v>
      </c>
      <c r="M870" s="19" t="str">
        <f>_xlfn.XLOOKUP(_xlfn.XLOOKUP(A870,Orders_Raw!A:A,Orders_Raw!B:B),Customers_Raw!A:A,Customers_Raw!E:E)</f>
        <v>Corporate</v>
      </c>
      <c r="N870">
        <f>IF(COUNTIF($A$2:A870,A870)=1,1,0)</f>
        <v>1</v>
      </c>
    </row>
    <row r="871" spans="1:14">
      <c r="A871" t="s">
        <v>1720</v>
      </c>
      <c r="B871" t="s">
        <v>3471</v>
      </c>
      <c r="C871">
        <v>1</v>
      </c>
      <c r="D871" s="18">
        <v>8872.42</v>
      </c>
      <c r="E871" s="18">
        <f>_xlfn.XLOOKUP(Order_Items_Raw!B2760,Products_Raw!A:A,Products_Raw!D:D)</f>
        <v>11939.07</v>
      </c>
      <c r="F871" s="18">
        <f t="shared" si="13"/>
        <v>-3066.65</v>
      </c>
      <c r="G871" s="18" t="str">
        <f>PROPER(TRIM(CLEAN(_xlfn.XLOOKUP(Order_Items_Raw!A2760,Orders_Raw!A:A,Orders_Raw!E:E))))</f>
        <v>Mobile App</v>
      </c>
      <c r="H871" s="18" t="str">
        <f>_xlfn.XLOOKUP(B871,Products_Raw!A:A,Products_Raw!C:C)</f>
        <v>Sports</v>
      </c>
      <c r="I871" t="str">
        <f>_xlfn.XLOOKUP(_xlfn.XLOOKUP(A871,Orders_Raw!A:A,Orders_Raw!B:B),Customers_Raw!A:A,Customers_Raw!E:E)</f>
        <v>Consumer</v>
      </c>
      <c r="J871" s="19">
        <f>_xlfn.XLOOKUP(Order_Items_Raw!A2760,Orders_Raw!A:A,Orders_Raw!C:C)</f>
        <v>45779</v>
      </c>
      <c r="K871" t="s">
        <v>3466</v>
      </c>
      <c r="L871" s="19" t="str">
        <f>_xlfn.XLOOKUP(A871,Orders_Raw!A:A,Orders_Raw!D:D)</f>
        <v>Delivered</v>
      </c>
      <c r="M871" s="19" t="str">
        <f>_xlfn.XLOOKUP(_xlfn.XLOOKUP(A871,Orders_Raw!A:A,Orders_Raw!B:B),Customers_Raw!A:A,Customers_Raw!E:E)</f>
        <v>Consumer</v>
      </c>
      <c r="N871">
        <f>IF(COUNTIF($A$2:A871,A871)=1,1,0)</f>
        <v>1</v>
      </c>
    </row>
    <row r="872" spans="1:14">
      <c r="A872" t="s">
        <v>2077</v>
      </c>
      <c r="B872" t="s">
        <v>3471</v>
      </c>
      <c r="C872">
        <v>3</v>
      </c>
      <c r="D872" s="18">
        <v>19875.11</v>
      </c>
      <c r="E872" s="18">
        <f>_xlfn.XLOOKUP(Order_Items_Raw!B2769,Products_Raw!A:A,Products_Raw!D:D)</f>
        <v>6612.77</v>
      </c>
      <c r="F872" s="18">
        <f t="shared" si="13"/>
        <v>36.7999999999993</v>
      </c>
      <c r="G872" s="18" t="str">
        <f>PROPER(TRIM(CLEAN(_xlfn.XLOOKUP(Order_Items_Raw!A2769,Orders_Raw!A:A,Orders_Raw!E:E))))</f>
        <v>Website</v>
      </c>
      <c r="H872" s="18" t="str">
        <f>_xlfn.XLOOKUP(B872,Products_Raw!A:A,Products_Raw!C:C)</f>
        <v>Sports</v>
      </c>
      <c r="I872" t="str">
        <f>_xlfn.XLOOKUP(_xlfn.XLOOKUP(A872,Orders_Raw!A:A,Orders_Raw!B:B),Customers_Raw!A:A,Customers_Raw!E:E)</f>
        <v>Consumer</v>
      </c>
      <c r="J872" s="19">
        <f>_xlfn.XLOOKUP(Order_Items_Raw!A2769,Orders_Raw!A:A,Orders_Raw!C:C)</f>
        <v>45793</v>
      </c>
      <c r="K872" t="s">
        <v>3466</v>
      </c>
      <c r="L872" s="19" t="str">
        <f>_xlfn.XLOOKUP(A872,Orders_Raw!A:A,Orders_Raw!D:D)</f>
        <v>Shipped</v>
      </c>
      <c r="M872" s="19" t="str">
        <f>_xlfn.XLOOKUP(_xlfn.XLOOKUP(A872,Orders_Raw!A:A,Orders_Raw!B:B),Customers_Raw!A:A,Customers_Raw!E:E)</f>
        <v>Consumer</v>
      </c>
      <c r="N872">
        <f>IF(COUNTIF($A$2:A872,A872)=1,1,0)</f>
        <v>0</v>
      </c>
    </row>
    <row r="873" spans="1:14">
      <c r="A873" t="s">
        <v>2904</v>
      </c>
      <c r="B873" t="s">
        <v>3471</v>
      </c>
      <c r="C873">
        <v>1</v>
      </c>
      <c r="D873" s="18">
        <v>8021.25</v>
      </c>
      <c r="E873" s="18">
        <f>_xlfn.XLOOKUP(Order_Items_Raw!B2787,Products_Raw!A:A,Products_Raw!D:D)</f>
        <v>11764.29</v>
      </c>
      <c r="F873" s="18">
        <f t="shared" si="13"/>
        <v>-3743.04</v>
      </c>
      <c r="G873" s="18" t="str">
        <f>PROPER(TRIM(CLEAN(_xlfn.XLOOKUP(Order_Items_Raw!A2787,Orders_Raw!A:A,Orders_Raw!E:E))))</f>
        <v>Mobile App</v>
      </c>
      <c r="H873" s="18" t="str">
        <f>_xlfn.XLOOKUP(B873,Products_Raw!A:A,Products_Raw!C:C)</f>
        <v>Sports</v>
      </c>
      <c r="I873" t="str">
        <f>_xlfn.XLOOKUP(_xlfn.XLOOKUP(A873,Orders_Raw!A:A,Orders_Raw!B:B),Customers_Raw!A:A,Customers_Raw!E:E)</f>
        <v>Small Business</v>
      </c>
      <c r="J873" s="19">
        <f>_xlfn.XLOOKUP(Order_Items_Raw!A2787,Orders_Raw!A:A,Orders_Raw!C:C)</f>
        <v>45791</v>
      </c>
      <c r="K873" t="s">
        <v>3466</v>
      </c>
      <c r="L873" s="19" t="str">
        <f>_xlfn.XLOOKUP(A873,Orders_Raw!A:A,Orders_Raw!D:D)</f>
        <v>Shipped</v>
      </c>
      <c r="M873" s="19" t="str">
        <f>_xlfn.XLOOKUP(_xlfn.XLOOKUP(A873,Orders_Raw!A:A,Orders_Raw!B:B),Customers_Raw!A:A,Customers_Raw!E:E)</f>
        <v>Small Business</v>
      </c>
      <c r="N873">
        <f>IF(COUNTIF($A$2:A873,A873)=1,1,0)</f>
        <v>0</v>
      </c>
    </row>
    <row r="874" spans="1:14">
      <c r="A874" t="s">
        <v>1407</v>
      </c>
      <c r="B874" t="s">
        <v>3472</v>
      </c>
      <c r="C874">
        <v>3</v>
      </c>
      <c r="D874" s="18">
        <v>50691.93</v>
      </c>
      <c r="E874" s="18">
        <f>_xlfn.XLOOKUP(Order_Items_Raw!B2805,Products_Raw!A:A,Products_Raw!D:D)</f>
        <v>2144.79</v>
      </c>
      <c r="F874" s="18">
        <f t="shared" si="13"/>
        <v>44257.56</v>
      </c>
      <c r="G874" s="18" t="str">
        <f>PROPER(TRIM(CLEAN(_xlfn.XLOOKUP(Order_Items_Raw!A2805,Orders_Raw!A:A,Orders_Raw!E:E))))</f>
        <v>Website</v>
      </c>
      <c r="H874" s="18" t="str">
        <f>_xlfn.XLOOKUP(B874,Products_Raw!A:A,Products_Raw!C:C)</f>
        <v>Fashion</v>
      </c>
      <c r="I874" t="str">
        <f>_xlfn.XLOOKUP(_xlfn.XLOOKUP(A874,Orders_Raw!A:A,Orders_Raw!B:B),Customers_Raw!A:A,Customers_Raw!E:E)</f>
        <v>Consumer</v>
      </c>
      <c r="J874" s="19">
        <f>_xlfn.XLOOKUP(Order_Items_Raw!A2805,Orders_Raw!A:A,Orders_Raw!C:C)</f>
        <v>45787</v>
      </c>
      <c r="K874" t="s">
        <v>3466</v>
      </c>
      <c r="L874" s="19" t="str">
        <f>_xlfn.XLOOKUP(A874,Orders_Raw!A:A,Orders_Raw!D:D)</f>
        <v>Delivered</v>
      </c>
      <c r="M874" s="19" t="str">
        <f>_xlfn.XLOOKUP(_xlfn.XLOOKUP(A874,Orders_Raw!A:A,Orders_Raw!B:B),Customers_Raw!A:A,Customers_Raw!E:E)</f>
        <v>Consumer</v>
      </c>
      <c r="N874">
        <f>IF(COUNTIF($A$2:A874,A874)=1,1,0)</f>
        <v>1</v>
      </c>
    </row>
    <row r="875" spans="1:14">
      <c r="A875" t="s">
        <v>1707</v>
      </c>
      <c r="B875" t="s">
        <v>3472</v>
      </c>
      <c r="C875">
        <v>1</v>
      </c>
      <c r="D875" s="18">
        <v>15934.4</v>
      </c>
      <c r="E875" s="18">
        <f>_xlfn.XLOOKUP(Order_Items_Raw!B2808,Products_Raw!A:A,Products_Raw!D:D)</f>
        <v>3075.85</v>
      </c>
      <c r="F875" s="18">
        <f t="shared" si="13"/>
        <v>12858.55</v>
      </c>
      <c r="G875" s="18" t="str">
        <f>PROPER(TRIM(CLEAN(_xlfn.XLOOKUP(Order_Items_Raw!A2808,Orders_Raw!A:A,Orders_Raw!E:E))))</f>
        <v>Mobile App</v>
      </c>
      <c r="H875" s="18" t="str">
        <f>_xlfn.XLOOKUP(B875,Products_Raw!A:A,Products_Raw!C:C)</f>
        <v>Fashion</v>
      </c>
      <c r="I875" t="str">
        <f>_xlfn.XLOOKUP(_xlfn.XLOOKUP(A875,Orders_Raw!A:A,Orders_Raw!B:B),Customers_Raw!A:A,Customers_Raw!E:E)</f>
        <v>Corporate</v>
      </c>
      <c r="J875" s="19">
        <f>_xlfn.XLOOKUP(Order_Items_Raw!A2808,Orders_Raw!A:A,Orders_Raw!C:C)</f>
        <v>45804</v>
      </c>
      <c r="K875" t="s">
        <v>3466</v>
      </c>
      <c r="L875" s="19" t="str">
        <f>_xlfn.XLOOKUP(A875,Orders_Raw!A:A,Orders_Raw!D:D)</f>
        <v>Delivered</v>
      </c>
      <c r="M875" s="19" t="str">
        <f>_xlfn.XLOOKUP(_xlfn.XLOOKUP(A875,Orders_Raw!A:A,Orders_Raw!B:B),Customers_Raw!A:A,Customers_Raw!E:E)</f>
        <v>Corporate</v>
      </c>
      <c r="N875">
        <f>IF(COUNTIF($A$2:A875,A875)=1,1,0)</f>
        <v>1</v>
      </c>
    </row>
    <row r="876" spans="1:14">
      <c r="A876" t="s">
        <v>2989</v>
      </c>
      <c r="B876" t="s">
        <v>3472</v>
      </c>
      <c r="C876">
        <v>3</v>
      </c>
      <c r="D876" s="18">
        <v>57456.5</v>
      </c>
      <c r="E876" s="18">
        <f>_xlfn.XLOOKUP(Order_Items_Raw!B2825,Products_Raw!A:A,Products_Raw!D:D)</f>
        <v>6163.24</v>
      </c>
      <c r="F876" s="18">
        <f t="shared" si="13"/>
        <v>38966.78</v>
      </c>
      <c r="G876" s="18" t="str">
        <f>PROPER(TRIM(CLEAN(_xlfn.XLOOKUP(Order_Items_Raw!A2825,Orders_Raw!A:A,Orders_Raw!E:E))))</f>
        <v>Mobile App</v>
      </c>
      <c r="H876" s="18" t="str">
        <f>_xlfn.XLOOKUP(B876,Products_Raw!A:A,Products_Raw!C:C)</f>
        <v>Fashion</v>
      </c>
      <c r="I876" t="str">
        <f>_xlfn.XLOOKUP(_xlfn.XLOOKUP(A876,Orders_Raw!A:A,Orders_Raw!B:B),Customers_Raw!A:A,Customers_Raw!E:E)</f>
        <v>Small Business</v>
      </c>
      <c r="J876" s="19">
        <f>_xlfn.XLOOKUP(Order_Items_Raw!A2825,Orders_Raw!A:A,Orders_Raw!C:C)</f>
        <v>45795</v>
      </c>
      <c r="K876" t="s">
        <v>3466</v>
      </c>
      <c r="L876" s="19" t="str">
        <f>_xlfn.XLOOKUP(A876,Orders_Raw!A:A,Orders_Raw!D:D)</f>
        <v>Delivered</v>
      </c>
      <c r="M876" s="19" t="str">
        <f>_xlfn.XLOOKUP(_xlfn.XLOOKUP(A876,Orders_Raw!A:A,Orders_Raw!B:B),Customers_Raw!A:A,Customers_Raw!E:E)</f>
        <v>Small Business</v>
      </c>
      <c r="N876">
        <f>IF(COUNTIF($A$2:A876,A876)=1,1,0)</f>
        <v>0</v>
      </c>
    </row>
    <row r="877" spans="1:14">
      <c r="A877" t="s">
        <v>1131</v>
      </c>
      <c r="B877" t="s">
        <v>3473</v>
      </c>
      <c r="C877">
        <v>1</v>
      </c>
      <c r="D877" s="18">
        <v>8318.83</v>
      </c>
      <c r="E877" s="18">
        <f>_xlfn.XLOOKUP(Order_Items_Raw!B2835,Products_Raw!A:A,Products_Raw!D:D)</f>
        <v>4936.19</v>
      </c>
      <c r="F877" s="18">
        <f t="shared" si="13"/>
        <v>3382.64</v>
      </c>
      <c r="G877" s="18" t="str">
        <f>PROPER(TRIM(CLEAN(_xlfn.XLOOKUP(Order_Items_Raw!A2835,Orders_Raw!A:A,Orders_Raw!E:E))))</f>
        <v>Website</v>
      </c>
      <c r="H877" s="18" t="str">
        <f>_xlfn.XLOOKUP(B877,Products_Raw!A:A,Products_Raw!C:C)</f>
        <v>Office Supplies</v>
      </c>
      <c r="I877" t="str">
        <f>_xlfn.XLOOKUP(_xlfn.XLOOKUP(A877,Orders_Raw!A:A,Orders_Raw!B:B),Customers_Raw!A:A,Customers_Raw!E:E)</f>
        <v>Consumer</v>
      </c>
      <c r="J877" s="19">
        <f>_xlfn.XLOOKUP(Order_Items_Raw!A2835,Orders_Raw!A:A,Orders_Raw!C:C)</f>
        <v>45989</v>
      </c>
      <c r="K877" t="s">
        <v>3474</v>
      </c>
      <c r="L877" s="19" t="str">
        <f>_xlfn.XLOOKUP(A877,Orders_Raw!A:A,Orders_Raw!D:D)</f>
        <v>Processing</v>
      </c>
      <c r="M877" s="19" t="str">
        <f>_xlfn.XLOOKUP(_xlfn.XLOOKUP(A877,Orders_Raw!A:A,Orders_Raw!B:B),Customers_Raw!A:A,Customers_Raw!E:E)</f>
        <v>Consumer</v>
      </c>
      <c r="N877">
        <f>IF(COUNTIF($A$2:A877,A877)=1,1,0)</f>
        <v>0</v>
      </c>
    </row>
    <row r="878" spans="1:14">
      <c r="A878" t="s">
        <v>1712</v>
      </c>
      <c r="B878" t="s">
        <v>3473</v>
      </c>
      <c r="C878">
        <v>3</v>
      </c>
      <c r="D878" s="18">
        <v>28048.06</v>
      </c>
      <c r="E878" s="18">
        <f>_xlfn.XLOOKUP(Order_Items_Raw!B2843,Products_Raw!A:A,Products_Raw!D:D)</f>
        <v>1069.73</v>
      </c>
      <c r="F878" s="18">
        <f t="shared" si="13"/>
        <v>24838.87</v>
      </c>
      <c r="G878" s="18" t="str">
        <f>PROPER(TRIM(CLEAN(_xlfn.XLOOKUP(Order_Items_Raw!A2843,Orders_Raw!A:A,Orders_Raw!E:E))))</f>
        <v>Website</v>
      </c>
      <c r="H878" s="18" t="str">
        <f>_xlfn.XLOOKUP(B878,Products_Raw!A:A,Products_Raw!C:C)</f>
        <v>Office Supplies</v>
      </c>
      <c r="I878" t="str">
        <f>_xlfn.XLOOKUP(_xlfn.XLOOKUP(A878,Orders_Raw!A:A,Orders_Raw!B:B),Customers_Raw!A:A,Customers_Raw!E:E)</f>
        <v>Consumer</v>
      </c>
      <c r="J878" s="19">
        <f>_xlfn.XLOOKUP(Order_Items_Raw!A2843,Orders_Raw!A:A,Orders_Raw!C:C)</f>
        <v>45985</v>
      </c>
      <c r="K878" t="s">
        <v>3474</v>
      </c>
      <c r="L878" s="19" t="str">
        <f>_xlfn.XLOOKUP(A878,Orders_Raw!A:A,Orders_Raw!D:D)</f>
        <v>Delivered</v>
      </c>
      <c r="M878" s="19" t="str">
        <f>_xlfn.XLOOKUP(_xlfn.XLOOKUP(A878,Orders_Raw!A:A,Orders_Raw!B:B),Customers_Raw!A:A,Customers_Raw!E:E)</f>
        <v>Consumer</v>
      </c>
      <c r="N878">
        <f>IF(COUNTIF($A$2:A878,A878)=1,1,0)</f>
        <v>0</v>
      </c>
    </row>
    <row r="879" spans="1:14">
      <c r="A879" t="s">
        <v>3010</v>
      </c>
      <c r="B879" t="s">
        <v>3473</v>
      </c>
      <c r="C879">
        <v>3</v>
      </c>
      <c r="D879" s="18">
        <v>28851.14</v>
      </c>
      <c r="E879" s="18">
        <f>_xlfn.XLOOKUP(Order_Items_Raw!B2869,Products_Raw!A:A,Products_Raw!D:D)</f>
        <v>5483.96</v>
      </c>
      <c r="F879" s="18">
        <f t="shared" si="13"/>
        <v>12399.26</v>
      </c>
      <c r="G879" s="18" t="str">
        <f>PROPER(TRIM(CLEAN(_xlfn.XLOOKUP(Order_Items_Raw!A2869,Orders_Raw!A:A,Orders_Raw!E:E))))</f>
        <v>Mobile App</v>
      </c>
      <c r="H879" s="18" t="str">
        <f>_xlfn.XLOOKUP(B879,Products_Raw!A:A,Products_Raw!C:C)</f>
        <v>Office Supplies</v>
      </c>
      <c r="I879" t="str">
        <f>_xlfn.XLOOKUP(_xlfn.XLOOKUP(A879,Orders_Raw!A:A,Orders_Raw!B:B),Customers_Raw!A:A,Customers_Raw!E:E)</f>
        <v>Small Business</v>
      </c>
      <c r="J879" s="19">
        <f>_xlfn.XLOOKUP(Order_Items_Raw!A2869,Orders_Raw!A:A,Orders_Raw!C:C)</f>
        <v>45963</v>
      </c>
      <c r="K879" t="s">
        <v>3474</v>
      </c>
      <c r="L879" s="19" t="str">
        <f>_xlfn.XLOOKUP(A879,Orders_Raw!A:A,Orders_Raw!D:D)</f>
        <v>Shipped</v>
      </c>
      <c r="M879" s="19" t="str">
        <f>_xlfn.XLOOKUP(_xlfn.XLOOKUP(A879,Orders_Raw!A:A,Orders_Raw!B:B),Customers_Raw!A:A,Customers_Raw!E:E)</f>
        <v>Small Business</v>
      </c>
      <c r="N879">
        <f>IF(COUNTIF($A$2:A879,A879)=1,1,0)</f>
        <v>1</v>
      </c>
    </row>
    <row r="880" spans="1:14">
      <c r="A880" t="s">
        <v>1564</v>
      </c>
      <c r="B880" t="s">
        <v>3475</v>
      </c>
      <c r="C880">
        <v>3</v>
      </c>
      <c r="D880" s="18">
        <v>5884.41</v>
      </c>
      <c r="E880" s="18">
        <f>_xlfn.XLOOKUP(Order_Items_Raw!B2884,Products_Raw!A:A,Products_Raw!D:D)</f>
        <v>4535.12</v>
      </c>
      <c r="F880" s="18">
        <f t="shared" si="13"/>
        <v>-7720.95</v>
      </c>
      <c r="G880" s="18" t="str">
        <f>PROPER(TRIM(CLEAN(_xlfn.XLOOKUP(Order_Items_Raw!A2884,Orders_Raw!A:A,Orders_Raw!E:E))))</f>
        <v>Marketplace</v>
      </c>
      <c r="H880" s="18" t="str">
        <f>_xlfn.XLOOKUP(B880,Products_Raw!A:A,Products_Raw!C:C)</f>
        <v>Fashion</v>
      </c>
      <c r="I880" t="str">
        <f>_xlfn.XLOOKUP(_xlfn.XLOOKUP(A880,Orders_Raw!A:A,Orders_Raw!B:B),Customers_Raw!A:A,Customers_Raw!E:E)</f>
        <v>Consumer</v>
      </c>
      <c r="J880" s="19">
        <f>_xlfn.XLOOKUP(Order_Items_Raw!A2884,Orders_Raw!A:A,Orders_Raw!C:C)</f>
        <v>45976</v>
      </c>
      <c r="K880" t="s">
        <v>3474</v>
      </c>
      <c r="L880" s="19" t="str">
        <f>_xlfn.XLOOKUP(A880,Orders_Raw!A:A,Orders_Raw!D:D)</f>
        <v>Delivered</v>
      </c>
      <c r="M880" s="19" t="str">
        <f>_xlfn.XLOOKUP(_xlfn.XLOOKUP(A880,Orders_Raw!A:A,Orders_Raw!B:B),Customers_Raw!A:A,Customers_Raw!E:E)</f>
        <v>Consumer</v>
      </c>
      <c r="N880">
        <f>IF(COUNTIF($A$2:A880,A880)=1,1,0)</f>
        <v>1</v>
      </c>
    </row>
    <row r="881" spans="1:14">
      <c r="A881" t="s">
        <v>1942</v>
      </c>
      <c r="B881" t="s">
        <v>3475</v>
      </c>
      <c r="C881">
        <v>4</v>
      </c>
      <c r="D881" s="18">
        <v>7730.97</v>
      </c>
      <c r="E881" s="18">
        <f>_xlfn.XLOOKUP(Order_Items_Raw!B2891,Products_Raw!A:A,Products_Raw!D:D)</f>
        <v>4806.74</v>
      </c>
      <c r="F881" s="18">
        <f t="shared" si="13"/>
        <v>-11495.99</v>
      </c>
      <c r="G881" s="18" t="str">
        <f>PROPER(TRIM(CLEAN(_xlfn.XLOOKUP(Order_Items_Raw!A2891,Orders_Raw!A:A,Orders_Raw!E:E))))</f>
        <v>Mobile App</v>
      </c>
      <c r="H881" s="18" t="str">
        <f>_xlfn.XLOOKUP(B881,Products_Raw!A:A,Products_Raw!C:C)</f>
        <v>Fashion</v>
      </c>
      <c r="I881" t="str">
        <f>_xlfn.XLOOKUP(_xlfn.XLOOKUP(A881,Orders_Raw!A:A,Orders_Raw!B:B),Customers_Raw!A:A,Customers_Raw!E:E)</f>
        <v>Consumer</v>
      </c>
      <c r="J881" s="19">
        <f>_xlfn.XLOOKUP(Order_Items_Raw!A2891,Orders_Raw!A:A,Orders_Raw!C:C)</f>
        <v>45983</v>
      </c>
      <c r="K881" t="s">
        <v>3474</v>
      </c>
      <c r="L881" s="19" t="str">
        <f>_xlfn.XLOOKUP(A881,Orders_Raw!A:A,Orders_Raw!D:D)</f>
        <v>Delivered</v>
      </c>
      <c r="M881" s="19" t="str">
        <f>_xlfn.XLOOKUP(_xlfn.XLOOKUP(A881,Orders_Raw!A:A,Orders_Raw!B:B),Customers_Raw!A:A,Customers_Raw!E:E)</f>
        <v>Consumer</v>
      </c>
      <c r="N881">
        <f>IF(COUNTIF($A$2:A881,A881)=1,1,0)</f>
        <v>1</v>
      </c>
    </row>
    <row r="882" spans="1:14">
      <c r="A882" t="s">
        <v>1030</v>
      </c>
      <c r="B882" t="s">
        <v>3476</v>
      </c>
      <c r="C882">
        <v>1</v>
      </c>
      <c r="D882" s="18">
        <v>11536.15</v>
      </c>
      <c r="E882" s="18">
        <f>_xlfn.XLOOKUP(Order_Items_Raw!B2918,Products_Raw!A:A,Products_Raw!D:D)</f>
        <v>680.62</v>
      </c>
      <c r="F882" s="18">
        <f t="shared" si="13"/>
        <v>10855.53</v>
      </c>
      <c r="G882" s="18" t="str">
        <f>PROPER(TRIM(CLEAN(_xlfn.XLOOKUP(Order_Items_Raw!A2918,Orders_Raw!A:A,Orders_Raw!E:E))))</f>
        <v>Website</v>
      </c>
      <c r="H882" s="18" t="str">
        <f>_xlfn.XLOOKUP(B882,Products_Raw!A:A,Products_Raw!C:C)</f>
        <v>Home &amp; Kitchen</v>
      </c>
      <c r="I882" t="str">
        <f>_xlfn.XLOOKUP(_xlfn.XLOOKUP(A882,Orders_Raw!A:A,Orders_Raw!B:B),Customers_Raw!A:A,Customers_Raw!E:E)</f>
        <v>Consumer</v>
      </c>
      <c r="J882" s="19">
        <f>_xlfn.XLOOKUP(Order_Items_Raw!A2918,Orders_Raw!A:A,Orders_Raw!C:C)</f>
        <v>45967</v>
      </c>
      <c r="K882" t="s">
        <v>3474</v>
      </c>
      <c r="L882" s="19" t="str">
        <f>_xlfn.XLOOKUP(A882,Orders_Raw!A:A,Orders_Raw!D:D)</f>
        <v>Delivered</v>
      </c>
      <c r="M882" s="19" t="str">
        <f>_xlfn.XLOOKUP(_xlfn.XLOOKUP(A882,Orders_Raw!A:A,Orders_Raw!B:B),Customers_Raw!A:A,Customers_Raw!E:E)</f>
        <v>Consumer</v>
      </c>
      <c r="N882">
        <f>IF(COUNTIF($A$2:A882,A882)=1,1,0)</f>
        <v>0</v>
      </c>
    </row>
    <row r="883" spans="1:14">
      <c r="A883" t="s">
        <v>1215</v>
      </c>
      <c r="B883" t="s">
        <v>3476</v>
      </c>
      <c r="C883">
        <v>4</v>
      </c>
      <c r="D883" s="18">
        <v>41685.11</v>
      </c>
      <c r="E883" s="18">
        <f>_xlfn.XLOOKUP(Order_Items_Raw!B2921,Products_Raw!A:A,Products_Raw!D:D)</f>
        <v>9178.6</v>
      </c>
      <c r="F883" s="18">
        <f t="shared" si="13"/>
        <v>4970.71</v>
      </c>
      <c r="G883" s="18" t="str">
        <f>PROPER(TRIM(CLEAN(_xlfn.XLOOKUP(Order_Items_Raw!A2921,Orders_Raw!A:A,Orders_Raw!E:E))))</f>
        <v>Mobile App</v>
      </c>
      <c r="H883" s="18" t="str">
        <f>_xlfn.XLOOKUP(B883,Products_Raw!A:A,Products_Raw!C:C)</f>
        <v>Home &amp; Kitchen</v>
      </c>
      <c r="I883" t="str">
        <f>_xlfn.XLOOKUP(_xlfn.XLOOKUP(A883,Orders_Raw!A:A,Orders_Raw!B:B),Customers_Raw!A:A,Customers_Raw!E:E)</f>
        <v>Corporate</v>
      </c>
      <c r="J883" s="19">
        <f>_xlfn.XLOOKUP(Order_Items_Raw!A2921,Orders_Raw!A:A,Orders_Raw!C:C)</f>
        <v>45962</v>
      </c>
      <c r="K883" t="s">
        <v>3474</v>
      </c>
      <c r="L883" s="19" t="str">
        <f>_xlfn.XLOOKUP(A883,Orders_Raw!A:A,Orders_Raw!D:D)</f>
        <v>Delivered</v>
      </c>
      <c r="M883" s="19" t="str">
        <f>_xlfn.XLOOKUP(_xlfn.XLOOKUP(A883,Orders_Raw!A:A,Orders_Raw!B:B),Customers_Raw!A:A,Customers_Raw!E:E)</f>
        <v>Corporate</v>
      </c>
      <c r="N883">
        <f>IF(COUNTIF($A$2:A883,A883)=1,1,0)</f>
        <v>0</v>
      </c>
    </row>
    <row r="884" spans="1:14">
      <c r="A884" t="s">
        <v>1390</v>
      </c>
      <c r="B884" t="s">
        <v>3476</v>
      </c>
      <c r="C884">
        <v>4</v>
      </c>
      <c r="D884" s="18">
        <v>44865.63</v>
      </c>
      <c r="E884" s="18">
        <f>_xlfn.XLOOKUP(Order_Items_Raw!B2924,Products_Raw!A:A,Products_Raw!D:D)</f>
        <v>11367.74</v>
      </c>
      <c r="F884" s="18">
        <f t="shared" si="13"/>
        <v>-605.330000000002</v>
      </c>
      <c r="G884" s="18" t="str">
        <f>PROPER(TRIM(CLEAN(_xlfn.XLOOKUP(Order_Items_Raw!A2924,Orders_Raw!A:A,Orders_Raw!E:E))))</f>
        <v>Marketplace</v>
      </c>
      <c r="H884" s="18" t="str">
        <f>_xlfn.XLOOKUP(B884,Products_Raw!A:A,Products_Raw!C:C)</f>
        <v>Home &amp; Kitchen</v>
      </c>
      <c r="I884" t="str">
        <f>_xlfn.XLOOKUP(_xlfn.XLOOKUP(A884,Orders_Raw!A:A,Orders_Raw!B:B),Customers_Raw!A:A,Customers_Raw!E:E)</f>
        <v>Corporate</v>
      </c>
      <c r="J884" s="19">
        <f>_xlfn.XLOOKUP(Order_Items_Raw!A2924,Orders_Raw!A:A,Orders_Raw!C:C)</f>
        <v>45972</v>
      </c>
      <c r="K884" t="s">
        <v>3474</v>
      </c>
      <c r="L884" s="19" t="str">
        <f>_xlfn.XLOOKUP(A884,Orders_Raw!A:A,Orders_Raw!D:D)</f>
        <v>Delivered</v>
      </c>
      <c r="M884" s="19" t="str">
        <f>_xlfn.XLOOKUP(_xlfn.XLOOKUP(A884,Orders_Raw!A:A,Orders_Raw!B:B),Customers_Raw!A:A,Customers_Raw!E:E)</f>
        <v>Corporate</v>
      </c>
      <c r="N884">
        <f>IF(COUNTIF($A$2:A884,A884)=1,1,0)</f>
        <v>1</v>
      </c>
    </row>
    <row r="885" spans="1:14">
      <c r="A885" t="s">
        <v>1739</v>
      </c>
      <c r="B885" t="s">
        <v>3476</v>
      </c>
      <c r="C885">
        <v>2</v>
      </c>
      <c r="D885" s="18">
        <v>21438.98</v>
      </c>
      <c r="E885" s="18">
        <f>_xlfn.XLOOKUP(Order_Items_Raw!B2930,Products_Raw!A:A,Products_Raw!D:D)</f>
        <v>4176.26</v>
      </c>
      <c r="F885" s="18">
        <f t="shared" si="13"/>
        <v>13086.46</v>
      </c>
      <c r="G885" s="18" t="str">
        <f>PROPER(TRIM(CLEAN(_xlfn.XLOOKUP(Order_Items_Raw!A2930,Orders_Raw!A:A,Orders_Raw!E:E))))</f>
        <v>Mobile App</v>
      </c>
      <c r="H885" s="18" t="str">
        <f>_xlfn.XLOOKUP(B885,Products_Raw!A:A,Products_Raw!C:C)</f>
        <v>Home &amp; Kitchen</v>
      </c>
      <c r="I885" t="str">
        <f>_xlfn.XLOOKUP(_xlfn.XLOOKUP(A885,Orders_Raw!A:A,Orders_Raw!B:B),Customers_Raw!A:A,Customers_Raw!E:E)</f>
        <v>Consumer</v>
      </c>
      <c r="J885" s="19">
        <f>_xlfn.XLOOKUP(Order_Items_Raw!A2930,Orders_Raw!A:A,Orders_Raw!C:C)</f>
        <v>45982</v>
      </c>
      <c r="K885" t="s">
        <v>3474</v>
      </c>
      <c r="L885" s="19" t="str">
        <f>_xlfn.XLOOKUP(A885,Orders_Raw!A:A,Orders_Raw!D:D)</f>
        <v>Delivered</v>
      </c>
      <c r="M885" s="19" t="str">
        <f>_xlfn.XLOOKUP(_xlfn.XLOOKUP(A885,Orders_Raw!A:A,Orders_Raw!B:B),Customers_Raw!A:A,Customers_Raw!E:E)</f>
        <v>Consumer</v>
      </c>
      <c r="N885">
        <f>IF(COUNTIF($A$2:A885,A885)=1,1,0)</f>
        <v>0</v>
      </c>
    </row>
    <row r="886" spans="1:14">
      <c r="A886" t="s">
        <v>2218</v>
      </c>
      <c r="B886" t="s">
        <v>3476</v>
      </c>
      <c r="C886">
        <v>4</v>
      </c>
      <c r="D886" s="18">
        <v>43838.36</v>
      </c>
      <c r="E886" s="18">
        <f>_xlfn.XLOOKUP(Order_Items_Raw!B2941,Products_Raw!A:A,Products_Raw!D:D)</f>
        <v>4640.09</v>
      </c>
      <c r="F886" s="18">
        <f t="shared" si="13"/>
        <v>25278</v>
      </c>
      <c r="G886" s="18" t="str">
        <f>PROPER(TRIM(CLEAN(_xlfn.XLOOKUP(Order_Items_Raw!A2941,Orders_Raw!A:A,Orders_Raw!E:E))))</f>
        <v>Mobile App</v>
      </c>
      <c r="H886" s="18" t="str">
        <f>_xlfn.XLOOKUP(B886,Products_Raw!A:A,Products_Raw!C:C)</f>
        <v>Home &amp; Kitchen</v>
      </c>
      <c r="I886" t="str">
        <f>_xlfn.XLOOKUP(_xlfn.XLOOKUP(A886,Orders_Raw!A:A,Orders_Raw!B:B),Customers_Raw!A:A,Customers_Raw!E:E)</f>
        <v>Consumer</v>
      </c>
      <c r="J886" s="19">
        <f>_xlfn.XLOOKUP(Order_Items_Raw!A2941,Orders_Raw!A:A,Orders_Raw!C:C)</f>
        <v>45988</v>
      </c>
      <c r="K886" t="s">
        <v>3474</v>
      </c>
      <c r="L886" s="19" t="str">
        <f>_xlfn.XLOOKUP(A886,Orders_Raw!A:A,Orders_Raw!D:D)</f>
        <v>Delivered</v>
      </c>
      <c r="M886" s="19" t="str">
        <f>_xlfn.XLOOKUP(_xlfn.XLOOKUP(A886,Orders_Raw!A:A,Orders_Raw!B:B),Customers_Raw!A:A,Customers_Raw!E:E)</f>
        <v>Consumer</v>
      </c>
      <c r="N886">
        <f>IF(COUNTIF($A$2:A886,A886)=1,1,0)</f>
        <v>0</v>
      </c>
    </row>
    <row r="887" spans="1:14">
      <c r="A887" t="s">
        <v>2019</v>
      </c>
      <c r="B887" t="s">
        <v>3477</v>
      </c>
      <c r="C887">
        <v>2</v>
      </c>
      <c r="D887" s="18">
        <v>6362.31</v>
      </c>
      <c r="E887" s="18">
        <f>_xlfn.XLOOKUP(Order_Items_Raw!B2979,Products_Raw!A:A,Products_Raw!D:D)</f>
        <v>1397.32</v>
      </c>
      <c r="F887" s="18">
        <f t="shared" si="13"/>
        <v>3567.67</v>
      </c>
      <c r="G887" s="18" t="str">
        <f>PROPER(TRIM(CLEAN(_xlfn.XLOOKUP(Order_Items_Raw!A2979,Orders_Raw!A:A,Orders_Raw!E:E))))</f>
        <v>Website</v>
      </c>
      <c r="H887" s="18" t="str">
        <f>_xlfn.XLOOKUP(B887,Products_Raw!A:A,Products_Raw!C:C)</f>
        <v>Electronics</v>
      </c>
      <c r="I887" t="str">
        <f>_xlfn.XLOOKUP(_xlfn.XLOOKUP(A887,Orders_Raw!A:A,Orders_Raw!B:B),Customers_Raw!A:A,Customers_Raw!E:E)</f>
        <v>Consumer</v>
      </c>
      <c r="J887" s="19">
        <f>_xlfn.XLOOKUP(Order_Items_Raw!A2979,Orders_Raw!A:A,Orders_Raw!C:C)</f>
        <v>45965</v>
      </c>
      <c r="K887" t="s">
        <v>3474</v>
      </c>
      <c r="L887" s="19" t="str">
        <f>_xlfn.XLOOKUP(A887,Orders_Raw!A:A,Orders_Raw!D:D)</f>
        <v>Shipped</v>
      </c>
      <c r="M887" s="19" t="str">
        <f>_xlfn.XLOOKUP(_xlfn.XLOOKUP(A887,Orders_Raw!A:A,Orders_Raw!B:B),Customers_Raw!A:A,Customers_Raw!E:E)</f>
        <v>Consumer</v>
      </c>
      <c r="N887">
        <f>IF(COUNTIF($A$2:A887,A887)=1,1,0)</f>
        <v>0</v>
      </c>
    </row>
    <row r="888" spans="1:14">
      <c r="A888" t="s">
        <v>2600</v>
      </c>
      <c r="B888" t="s">
        <v>3477</v>
      </c>
      <c r="C888">
        <v>3</v>
      </c>
      <c r="D888" s="18">
        <v>7975.92</v>
      </c>
      <c r="E888" s="18">
        <f>_xlfn.XLOOKUP(Order_Items_Raw!B2993,Products_Raw!A:A,Products_Raw!D:D)</f>
        <v>2857.57</v>
      </c>
      <c r="F888" s="18">
        <f t="shared" si="13"/>
        <v>-596.790000000001</v>
      </c>
      <c r="G888" s="18" t="str">
        <f>PROPER(TRIM(CLEAN(_xlfn.XLOOKUP(Order_Items_Raw!A2993,Orders_Raw!A:A,Orders_Raw!E:E))))</f>
        <v>Mobile App</v>
      </c>
      <c r="H888" s="18" t="str">
        <f>_xlfn.XLOOKUP(B888,Products_Raw!A:A,Products_Raw!C:C)</f>
        <v>Electronics</v>
      </c>
      <c r="I888" t="str">
        <f>_xlfn.XLOOKUP(_xlfn.XLOOKUP(A888,Orders_Raw!A:A,Orders_Raw!B:B),Customers_Raw!A:A,Customers_Raw!E:E)</f>
        <v>Corporate</v>
      </c>
      <c r="J888" s="19">
        <f>_xlfn.XLOOKUP(Order_Items_Raw!A2993,Orders_Raw!A:A,Orders_Raw!C:C)</f>
        <v>45984</v>
      </c>
      <c r="K888" t="s">
        <v>3474</v>
      </c>
      <c r="L888" s="19" t="str">
        <f>_xlfn.XLOOKUP(A888,Orders_Raw!A:A,Orders_Raw!D:D)</f>
        <v>Delivered</v>
      </c>
      <c r="M888" s="19" t="str">
        <f>_xlfn.XLOOKUP(_xlfn.XLOOKUP(A888,Orders_Raw!A:A,Orders_Raw!B:B),Customers_Raw!A:A,Customers_Raw!E:E)</f>
        <v>Corporate</v>
      </c>
      <c r="N888">
        <f>IF(COUNTIF($A$2:A888,A888)=1,1,0)</f>
        <v>0</v>
      </c>
    </row>
    <row r="889" spans="1:14">
      <c r="A889" t="s">
        <v>943</v>
      </c>
      <c r="B889" t="s">
        <v>3478</v>
      </c>
      <c r="C889">
        <v>4</v>
      </c>
      <c r="D889" s="18">
        <v>2832.38</v>
      </c>
      <c r="E889" s="18">
        <f>_xlfn.XLOOKUP(Order_Items_Raw!B3005,Products_Raw!A:A,Products_Raw!D:D)</f>
        <v>1759.1</v>
      </c>
      <c r="F889" s="18">
        <f t="shared" si="13"/>
        <v>-4204.02</v>
      </c>
      <c r="G889" s="18" t="str">
        <f>PROPER(TRIM(CLEAN(_xlfn.XLOOKUP(Order_Items_Raw!A3005,Orders_Raw!A:A,Orders_Raw!E:E))))</f>
        <v>Website</v>
      </c>
      <c r="H889" s="18" t="str">
        <f>_xlfn.XLOOKUP(B889,Products_Raw!A:A,Products_Raw!C:C)</f>
        <v>Electronics</v>
      </c>
      <c r="I889" t="str">
        <f>_xlfn.XLOOKUP(_xlfn.XLOOKUP(A889,Orders_Raw!A:A,Orders_Raw!B:B),Customers_Raw!A:A,Customers_Raw!E:E)</f>
        <v>Consumer</v>
      </c>
      <c r="J889" s="19">
        <f>_xlfn.XLOOKUP(Order_Items_Raw!A3005,Orders_Raw!A:A,Orders_Raw!C:C)</f>
        <v>45963</v>
      </c>
      <c r="K889" t="s">
        <v>3474</v>
      </c>
      <c r="L889" s="19" t="str">
        <f>_xlfn.XLOOKUP(A889,Orders_Raw!A:A,Orders_Raw!D:D)</f>
        <v>Delivered</v>
      </c>
      <c r="M889" s="19" t="str">
        <f>_xlfn.XLOOKUP(_xlfn.XLOOKUP(A889,Orders_Raw!A:A,Orders_Raw!B:B),Customers_Raw!A:A,Customers_Raw!E:E)</f>
        <v>Consumer</v>
      </c>
      <c r="N889">
        <f>IF(COUNTIF($A$2:A889,A889)=1,1,0)</f>
        <v>0</v>
      </c>
    </row>
    <row r="890" spans="1:14">
      <c r="A890" t="s">
        <v>2070</v>
      </c>
      <c r="B890" t="s">
        <v>3478</v>
      </c>
      <c r="C890">
        <v>4</v>
      </c>
      <c r="D890" s="18">
        <v>3097.38</v>
      </c>
      <c r="E890" s="18">
        <f>_xlfn.XLOOKUP(Order_Items_Raw!B3032,Products_Raw!A:A,Products_Raw!D:D)</f>
        <v>3861.49</v>
      </c>
      <c r="F890" s="18">
        <f t="shared" si="13"/>
        <v>-12348.58</v>
      </c>
      <c r="G890" s="18" t="str">
        <f>PROPER(TRIM(CLEAN(_xlfn.XLOOKUP(Order_Items_Raw!A3032,Orders_Raw!A:A,Orders_Raw!E:E))))</f>
        <v>Mobile App</v>
      </c>
      <c r="H890" s="18" t="str">
        <f>_xlfn.XLOOKUP(B890,Products_Raw!A:A,Products_Raw!C:C)</f>
        <v>Electronics</v>
      </c>
      <c r="I890" t="str">
        <f>_xlfn.XLOOKUP(_xlfn.XLOOKUP(A890,Orders_Raw!A:A,Orders_Raw!B:B),Customers_Raw!A:A,Customers_Raw!E:E)</f>
        <v>Small Business</v>
      </c>
      <c r="J890" s="19">
        <f>_xlfn.XLOOKUP(Order_Items_Raw!A3032,Orders_Raw!A:A,Orders_Raw!C:C)</f>
        <v>45968</v>
      </c>
      <c r="K890" t="s">
        <v>3474</v>
      </c>
      <c r="L890" s="19" t="str">
        <f>_xlfn.XLOOKUP(A890,Orders_Raw!A:A,Orders_Raw!D:D)</f>
        <v>Delivered</v>
      </c>
      <c r="M890" s="19" t="str">
        <f>_xlfn.XLOOKUP(_xlfn.XLOOKUP(A890,Orders_Raw!A:A,Orders_Raw!B:B),Customers_Raw!A:A,Customers_Raw!E:E)</f>
        <v>Small Business</v>
      </c>
      <c r="N890">
        <f>IF(COUNTIF($A$2:A890,A890)=1,1,0)</f>
        <v>0</v>
      </c>
    </row>
    <row r="891" spans="1:14">
      <c r="A891" t="s">
        <v>2103</v>
      </c>
      <c r="B891" t="s">
        <v>3478</v>
      </c>
      <c r="C891">
        <v>3</v>
      </c>
      <c r="D891" s="18">
        <v>2239.45</v>
      </c>
      <c r="E891" s="18">
        <f>_xlfn.XLOOKUP(Order_Items_Raw!B3034,Products_Raw!A:A,Products_Raw!D:D)</f>
        <v>1892.68</v>
      </c>
      <c r="F891" s="18">
        <f t="shared" si="13"/>
        <v>-3438.59</v>
      </c>
      <c r="G891" s="18" t="str">
        <f>PROPER(TRIM(CLEAN(_xlfn.XLOOKUP(Order_Items_Raw!A3034,Orders_Raw!A:A,Orders_Raw!E:E))))</f>
        <v>Mobile App</v>
      </c>
      <c r="H891" s="18" t="str">
        <f>_xlfn.XLOOKUP(B891,Products_Raw!A:A,Products_Raw!C:C)</f>
        <v>Electronics</v>
      </c>
      <c r="I891" t="str">
        <f>_xlfn.XLOOKUP(_xlfn.XLOOKUP(A891,Orders_Raw!A:A,Orders_Raw!B:B),Customers_Raw!A:A,Customers_Raw!E:E)</f>
        <v>Consumer</v>
      </c>
      <c r="J891" s="19">
        <f>_xlfn.XLOOKUP(Order_Items_Raw!A3034,Orders_Raw!A:A,Orders_Raw!C:C)</f>
        <v>45970</v>
      </c>
      <c r="K891" t="s">
        <v>3474</v>
      </c>
      <c r="L891" s="19" t="str">
        <f>_xlfn.XLOOKUP(A891,Orders_Raw!A:A,Orders_Raw!D:D)</f>
        <v>Delivered</v>
      </c>
      <c r="M891" s="19" t="str">
        <f>_xlfn.XLOOKUP(_xlfn.XLOOKUP(A891,Orders_Raw!A:A,Orders_Raw!B:B),Customers_Raw!A:A,Customers_Raw!E:E)</f>
        <v>Consumer</v>
      </c>
      <c r="N891">
        <f>IF(COUNTIF($A$2:A891,A891)=1,1,0)</f>
        <v>0</v>
      </c>
    </row>
    <row r="892" spans="1:14">
      <c r="A892" t="s">
        <v>1216</v>
      </c>
      <c r="B892" t="s">
        <v>3479</v>
      </c>
      <c r="C892">
        <v>2</v>
      </c>
      <c r="D892" s="18">
        <v>33308.16</v>
      </c>
      <c r="E892" s="18">
        <f>_xlfn.XLOOKUP(Order_Items_Raw!B3062,Products_Raw!A:A,Products_Raw!D:D)</f>
        <v>5766.98</v>
      </c>
      <c r="F892" s="18">
        <f t="shared" si="13"/>
        <v>21774.2</v>
      </c>
      <c r="G892" s="18" t="str">
        <f>PROPER(TRIM(CLEAN(_xlfn.XLOOKUP(Order_Items_Raw!A3062,Orders_Raw!A:A,Orders_Raw!E:E))))</f>
        <v>Website</v>
      </c>
      <c r="H892" s="18" t="str">
        <f>_xlfn.XLOOKUP(B892,Products_Raw!A:A,Products_Raw!C:C)</f>
        <v>Fashion</v>
      </c>
      <c r="I892" t="str">
        <f>_xlfn.XLOOKUP(_xlfn.XLOOKUP(A892,Orders_Raw!A:A,Orders_Raw!B:B),Customers_Raw!A:A,Customers_Raw!E:E)</f>
        <v>Consumer</v>
      </c>
      <c r="J892" s="19">
        <f>_xlfn.XLOOKUP(Order_Items_Raw!A3062,Orders_Raw!A:A,Orders_Raw!C:C)</f>
        <v>45974</v>
      </c>
      <c r="K892" t="s">
        <v>3474</v>
      </c>
      <c r="L892" s="19" t="str">
        <f>_xlfn.XLOOKUP(A892,Orders_Raw!A:A,Orders_Raw!D:D)</f>
        <v>Shipped</v>
      </c>
      <c r="M892" s="19" t="str">
        <f>_xlfn.XLOOKUP(_xlfn.XLOOKUP(A892,Orders_Raw!A:A,Orders_Raw!B:B),Customers_Raw!A:A,Customers_Raw!E:E)</f>
        <v>Consumer</v>
      </c>
      <c r="N892">
        <f>IF(COUNTIF($A$2:A892,A892)=1,1,0)</f>
        <v>1</v>
      </c>
    </row>
    <row r="893" spans="1:14">
      <c r="A893" t="s">
        <v>2516</v>
      </c>
      <c r="B893" t="s">
        <v>3479</v>
      </c>
      <c r="C893">
        <v>2</v>
      </c>
      <c r="D893" s="18">
        <v>35912.99</v>
      </c>
      <c r="E893" s="18">
        <f>_xlfn.XLOOKUP(Order_Items_Raw!B3090,Products_Raw!A:A,Products_Raw!D:D)</f>
        <v>11653.29</v>
      </c>
      <c r="F893" s="18">
        <f t="shared" si="13"/>
        <v>12606.41</v>
      </c>
      <c r="G893" s="18" t="str">
        <f>PROPER(TRIM(CLEAN(_xlfn.XLOOKUP(Order_Items_Raw!A3090,Orders_Raw!A:A,Orders_Raw!E:E))))</f>
        <v>Mobile App</v>
      </c>
      <c r="H893" s="18" t="str">
        <f>_xlfn.XLOOKUP(B893,Products_Raw!A:A,Products_Raw!C:C)</f>
        <v>Fashion</v>
      </c>
      <c r="I893" t="str">
        <f>_xlfn.XLOOKUP(_xlfn.XLOOKUP(A893,Orders_Raw!A:A,Orders_Raw!B:B),Customers_Raw!A:A,Customers_Raw!E:E)</f>
        <v>Corporate</v>
      </c>
      <c r="J893" s="19">
        <f>_xlfn.XLOOKUP(Order_Items_Raw!A3090,Orders_Raw!A:A,Orders_Raw!C:C)</f>
        <v>45985</v>
      </c>
      <c r="K893" t="s">
        <v>3474</v>
      </c>
      <c r="L893" s="19" t="str">
        <f>_xlfn.XLOOKUP(A893,Orders_Raw!A:A,Orders_Raw!D:D)</f>
        <v>Processing</v>
      </c>
      <c r="M893" s="19" t="str">
        <f>_xlfn.XLOOKUP(_xlfn.XLOOKUP(A893,Orders_Raw!A:A,Orders_Raw!B:B),Customers_Raw!A:A,Customers_Raw!E:E)</f>
        <v>Corporate</v>
      </c>
      <c r="N893">
        <f>IF(COUNTIF($A$2:A893,A893)=1,1,0)</f>
        <v>1</v>
      </c>
    </row>
    <row r="894" spans="1:14">
      <c r="A894" t="s">
        <v>3341</v>
      </c>
      <c r="B894" t="s">
        <v>3479</v>
      </c>
      <c r="C894">
        <v>2</v>
      </c>
      <c r="D894" s="18">
        <v>30184.21</v>
      </c>
      <c r="E894" s="18">
        <f>_xlfn.XLOOKUP(Order_Items_Raw!B3107,Products_Raw!A:A,Products_Raw!D:D)</f>
        <v>5812.86</v>
      </c>
      <c r="F894" s="18">
        <f t="shared" si="13"/>
        <v>18558.49</v>
      </c>
      <c r="G894" s="18" t="str">
        <f>PROPER(TRIM(CLEAN(_xlfn.XLOOKUP(Order_Items_Raw!A3107,Orders_Raw!A:A,Orders_Raw!E:E))))</f>
        <v>Website</v>
      </c>
      <c r="H894" s="18" t="str">
        <f>_xlfn.XLOOKUP(B894,Products_Raw!A:A,Products_Raw!C:C)</f>
        <v>Fashion</v>
      </c>
      <c r="I894" t="str">
        <f>_xlfn.XLOOKUP(_xlfn.XLOOKUP(A894,Orders_Raw!A:A,Orders_Raw!B:B),Customers_Raw!A:A,Customers_Raw!E:E)</f>
        <v>Consumer</v>
      </c>
      <c r="J894" s="19">
        <f>_xlfn.XLOOKUP(Order_Items_Raw!A3107,Orders_Raw!A:A,Orders_Raw!C:C)</f>
        <v>45963</v>
      </c>
      <c r="K894" t="s">
        <v>3474</v>
      </c>
      <c r="L894" s="19" t="str">
        <f>_xlfn.XLOOKUP(A894,Orders_Raw!A:A,Orders_Raw!D:D)</f>
        <v>Delivered</v>
      </c>
      <c r="M894" s="19" t="str">
        <f>_xlfn.XLOOKUP(_xlfn.XLOOKUP(A894,Orders_Raw!A:A,Orders_Raw!B:B),Customers_Raw!A:A,Customers_Raw!E:E)</f>
        <v>Consumer</v>
      </c>
      <c r="N894">
        <f>IF(COUNTIF($A$2:A894,A894)=1,1,0)</f>
        <v>1</v>
      </c>
    </row>
    <row r="895" spans="1:14">
      <c r="A895" t="s">
        <v>1226</v>
      </c>
      <c r="B895" t="s">
        <v>3480</v>
      </c>
      <c r="C895">
        <v>2</v>
      </c>
      <c r="D895" s="18">
        <v>23150.32</v>
      </c>
      <c r="E895" s="18">
        <f>_xlfn.XLOOKUP(Order_Items_Raw!B3115,Products_Raw!A:A,Products_Raw!D:D)</f>
        <v>6457.25</v>
      </c>
      <c r="F895" s="18">
        <f t="shared" si="13"/>
        <v>10235.82</v>
      </c>
      <c r="G895" s="18" t="str">
        <f>PROPER(TRIM(CLEAN(_xlfn.XLOOKUP(Order_Items_Raw!A3115,Orders_Raw!A:A,Orders_Raw!E:E))))</f>
        <v>Mobile App</v>
      </c>
      <c r="H895" s="18" t="str">
        <f>_xlfn.XLOOKUP(B895,Products_Raw!A:A,Products_Raw!C:C)</f>
        <v>Beauty</v>
      </c>
      <c r="I895" t="str">
        <f>_xlfn.XLOOKUP(_xlfn.XLOOKUP(A895,Orders_Raw!A:A,Orders_Raw!B:B),Customers_Raw!A:A,Customers_Raw!E:E)</f>
        <v>Small Business</v>
      </c>
      <c r="J895" s="19">
        <f>_xlfn.XLOOKUP(Order_Items_Raw!A3115,Orders_Raw!A:A,Orders_Raw!C:C)</f>
        <v>45978</v>
      </c>
      <c r="K895" t="s">
        <v>3474</v>
      </c>
      <c r="L895" s="19" t="str">
        <f>_xlfn.XLOOKUP(A895,Orders_Raw!A:A,Orders_Raw!D:D)</f>
        <v>Shipped</v>
      </c>
      <c r="M895" s="19" t="str">
        <f>_xlfn.XLOOKUP(_xlfn.XLOOKUP(A895,Orders_Raw!A:A,Orders_Raw!B:B),Customers_Raw!A:A,Customers_Raw!E:E)</f>
        <v>Small Business</v>
      </c>
      <c r="N895">
        <f>IF(COUNTIF($A$2:A895,A895)=1,1,0)</f>
        <v>1</v>
      </c>
    </row>
    <row r="896" spans="1:14">
      <c r="A896" t="s">
        <v>1801</v>
      </c>
      <c r="B896" t="s">
        <v>3480</v>
      </c>
      <c r="C896">
        <v>2</v>
      </c>
      <c r="D896" s="18">
        <v>23587.24</v>
      </c>
      <c r="E896" s="18">
        <f>_xlfn.XLOOKUP(Order_Items_Raw!B3126,Products_Raw!A:A,Products_Raw!D:D)</f>
        <v>3075.85</v>
      </c>
      <c r="F896" s="18">
        <f t="shared" si="13"/>
        <v>17435.54</v>
      </c>
      <c r="G896" s="18" t="str">
        <f>PROPER(TRIM(CLEAN(_xlfn.XLOOKUP(Order_Items_Raw!A3126,Orders_Raw!A:A,Orders_Raw!E:E))))</f>
        <v>Website</v>
      </c>
      <c r="H896" s="18" t="str">
        <f>_xlfn.XLOOKUP(B896,Products_Raw!A:A,Products_Raw!C:C)</f>
        <v>Beauty</v>
      </c>
      <c r="I896" t="str">
        <f>_xlfn.XLOOKUP(_xlfn.XLOOKUP(A896,Orders_Raw!A:A,Orders_Raw!B:B),Customers_Raw!A:A,Customers_Raw!E:E)</f>
        <v>Consumer</v>
      </c>
      <c r="J896" s="19">
        <f>_xlfn.XLOOKUP(Order_Items_Raw!A3126,Orders_Raw!A:A,Orders_Raw!C:C)</f>
        <v>45965</v>
      </c>
      <c r="K896" t="s">
        <v>3474</v>
      </c>
      <c r="L896" s="19" t="str">
        <f>_xlfn.XLOOKUP(A896,Orders_Raw!A:A,Orders_Raw!D:D)</f>
        <v>Delivered</v>
      </c>
      <c r="M896" s="19" t="str">
        <f>_xlfn.XLOOKUP(_xlfn.XLOOKUP(A896,Orders_Raw!A:A,Orders_Raw!B:B),Customers_Raw!A:A,Customers_Raw!E:E)</f>
        <v>Consumer</v>
      </c>
      <c r="N896">
        <f>IF(COUNTIF($A$2:A896,A896)=1,1,0)</f>
        <v>1</v>
      </c>
    </row>
    <row r="897" spans="1:14">
      <c r="A897" t="s">
        <v>1887</v>
      </c>
      <c r="B897" t="s">
        <v>3480</v>
      </c>
      <c r="C897">
        <v>4</v>
      </c>
      <c r="D897" s="18">
        <v>57052.56</v>
      </c>
      <c r="E897" s="18">
        <f>_xlfn.XLOOKUP(Order_Items_Raw!B3129,Products_Raw!A:A,Products_Raw!D:D)</f>
        <v>10086.81</v>
      </c>
      <c r="F897" s="18">
        <f t="shared" si="13"/>
        <v>16705.32</v>
      </c>
      <c r="G897" s="18" t="str">
        <f>PROPER(TRIM(CLEAN(_xlfn.XLOOKUP(Order_Items_Raw!A3129,Orders_Raw!A:A,Orders_Raw!E:E))))</f>
        <v>Website</v>
      </c>
      <c r="H897" s="18" t="str">
        <f>_xlfn.XLOOKUP(B897,Products_Raw!A:A,Products_Raw!C:C)</f>
        <v>Beauty</v>
      </c>
      <c r="I897" t="str">
        <f>_xlfn.XLOOKUP(_xlfn.XLOOKUP(A897,Orders_Raw!A:A,Orders_Raw!B:B),Customers_Raw!A:A,Customers_Raw!E:E)</f>
        <v>Corporate</v>
      </c>
      <c r="J897" s="19">
        <f>_xlfn.XLOOKUP(Order_Items_Raw!A3129,Orders_Raw!A:A,Orders_Raw!C:C)</f>
        <v>45979</v>
      </c>
      <c r="K897" t="s">
        <v>3474</v>
      </c>
      <c r="L897" s="19" t="str">
        <f>_xlfn.XLOOKUP(A897,Orders_Raw!A:A,Orders_Raw!D:D)</f>
        <v>Cancelled</v>
      </c>
      <c r="M897" s="19" t="str">
        <f>_xlfn.XLOOKUP(_xlfn.XLOOKUP(A897,Orders_Raw!A:A,Orders_Raw!B:B),Customers_Raw!A:A,Customers_Raw!E:E)</f>
        <v>Corporate</v>
      </c>
      <c r="N897">
        <f>IF(COUNTIF($A$2:A897,A897)=1,1,0)</f>
        <v>0</v>
      </c>
    </row>
    <row r="898" spans="1:14">
      <c r="A898" t="s">
        <v>2366</v>
      </c>
      <c r="B898" t="s">
        <v>3480</v>
      </c>
      <c r="C898">
        <v>3</v>
      </c>
      <c r="D898" s="18">
        <v>40436.6</v>
      </c>
      <c r="E898" s="18">
        <f>_xlfn.XLOOKUP(Order_Items_Raw!B3142,Products_Raw!A:A,Products_Raw!D:D)</f>
        <v>9947.76</v>
      </c>
      <c r="F898" s="18">
        <f t="shared" ref="F898:F961" si="14">D898-(C898*E898)</f>
        <v>10593.32</v>
      </c>
      <c r="G898" s="18" t="str">
        <f>PROPER(TRIM(CLEAN(_xlfn.XLOOKUP(Order_Items_Raw!A3142,Orders_Raw!A:A,Orders_Raw!E:E))))</f>
        <v>Marketplace</v>
      </c>
      <c r="H898" s="18" t="str">
        <f>_xlfn.XLOOKUP(B898,Products_Raw!A:A,Products_Raw!C:C)</f>
        <v>Beauty</v>
      </c>
      <c r="I898" t="str">
        <f>_xlfn.XLOOKUP(_xlfn.XLOOKUP(A898,Orders_Raw!A:A,Orders_Raw!B:B),Customers_Raw!A:A,Customers_Raw!E:E)</f>
        <v>Consumer</v>
      </c>
      <c r="J898" s="19">
        <f>_xlfn.XLOOKUP(Order_Items_Raw!A3142,Orders_Raw!A:A,Orders_Raw!C:C)</f>
        <v>45981</v>
      </c>
      <c r="K898" t="s">
        <v>3474</v>
      </c>
      <c r="L898" s="19" t="str">
        <f>_xlfn.XLOOKUP(A898,Orders_Raw!A:A,Orders_Raw!D:D)</f>
        <v>Delivered</v>
      </c>
      <c r="M898" s="19" t="str">
        <f>_xlfn.XLOOKUP(_xlfn.XLOOKUP(A898,Orders_Raw!A:A,Orders_Raw!B:B),Customers_Raw!A:A,Customers_Raw!E:E)</f>
        <v>Consumer</v>
      </c>
      <c r="N898">
        <f>IF(COUNTIF($A$2:A898,A898)=1,1,0)</f>
        <v>0</v>
      </c>
    </row>
    <row r="899" spans="1:14">
      <c r="A899" t="s">
        <v>3240</v>
      </c>
      <c r="B899" t="s">
        <v>3480</v>
      </c>
      <c r="C899">
        <v>1</v>
      </c>
      <c r="D899" s="18">
        <v>14782.83</v>
      </c>
      <c r="E899" s="18">
        <f>_xlfn.XLOOKUP(Order_Items_Raw!B3152,Products_Raw!A:A,Products_Raw!D:D)</f>
        <v>8177.04</v>
      </c>
      <c r="F899" s="18">
        <f t="shared" si="14"/>
        <v>6605.79</v>
      </c>
      <c r="G899" s="18" t="str">
        <f>PROPER(TRIM(CLEAN(_xlfn.XLOOKUP(Order_Items_Raw!A3152,Orders_Raw!A:A,Orders_Raw!E:E))))</f>
        <v>Website</v>
      </c>
      <c r="H899" s="18" t="str">
        <f>_xlfn.XLOOKUP(B899,Products_Raw!A:A,Products_Raw!C:C)</f>
        <v>Beauty</v>
      </c>
      <c r="I899" t="str">
        <f>_xlfn.XLOOKUP(_xlfn.XLOOKUP(A899,Orders_Raw!A:A,Orders_Raw!B:B),Customers_Raw!A:A,Customers_Raw!E:E)</f>
        <v>Consumer</v>
      </c>
      <c r="J899" s="19">
        <f>_xlfn.XLOOKUP(Order_Items_Raw!A3152,Orders_Raw!A:A,Orders_Raw!C:C)</f>
        <v>45964</v>
      </c>
      <c r="K899" t="s">
        <v>3474</v>
      </c>
      <c r="L899" s="19" t="str">
        <f>_xlfn.XLOOKUP(A899,Orders_Raw!A:A,Orders_Raw!D:D)</f>
        <v>Delivered</v>
      </c>
      <c r="M899" s="19" t="str">
        <f>_xlfn.XLOOKUP(_xlfn.XLOOKUP(A899,Orders_Raw!A:A,Orders_Raw!B:B),Customers_Raw!A:A,Customers_Raw!E:E)</f>
        <v>Consumer</v>
      </c>
      <c r="N899">
        <f>IF(COUNTIF($A$2:A899,A899)=1,1,0)</f>
        <v>1</v>
      </c>
    </row>
    <row r="900" spans="1:14">
      <c r="A900" t="s">
        <v>3270</v>
      </c>
      <c r="B900" t="s">
        <v>3480</v>
      </c>
      <c r="C900">
        <v>3</v>
      </c>
      <c r="D900" s="18">
        <v>40964.76</v>
      </c>
      <c r="E900" s="18">
        <f>_xlfn.XLOOKUP(Order_Items_Raw!B3153,Products_Raw!A:A,Products_Raw!D:D)</f>
        <v>8177.04</v>
      </c>
      <c r="F900" s="18">
        <f t="shared" si="14"/>
        <v>16433.64</v>
      </c>
      <c r="G900" s="18" t="str">
        <f>PROPER(TRIM(CLEAN(_xlfn.XLOOKUP(Order_Items_Raw!A3153,Orders_Raw!A:A,Orders_Raw!E:E))))</f>
        <v>Website</v>
      </c>
      <c r="H900" s="18" t="str">
        <f>_xlfn.XLOOKUP(B900,Products_Raw!A:A,Products_Raw!C:C)</f>
        <v>Beauty</v>
      </c>
      <c r="I900" t="str">
        <f>_xlfn.XLOOKUP(_xlfn.XLOOKUP(A900,Orders_Raw!A:A,Orders_Raw!B:B),Customers_Raw!A:A,Customers_Raw!E:E)</f>
        <v>Consumer</v>
      </c>
      <c r="J900" s="19">
        <f>_xlfn.XLOOKUP(Order_Items_Raw!A3153,Orders_Raw!A:A,Orders_Raw!C:C)</f>
        <v>45968</v>
      </c>
      <c r="K900" t="s">
        <v>3474</v>
      </c>
      <c r="L900" s="19" t="str">
        <f>_xlfn.XLOOKUP(A900,Orders_Raw!A:A,Orders_Raw!D:D)</f>
        <v>Delivered</v>
      </c>
      <c r="M900" s="19" t="str">
        <f>_xlfn.XLOOKUP(_xlfn.XLOOKUP(A900,Orders_Raw!A:A,Orders_Raw!B:B),Customers_Raw!A:A,Customers_Raw!E:E)</f>
        <v>Consumer</v>
      </c>
      <c r="N900">
        <f>IF(COUNTIF($A$2:A900,A900)=1,1,0)</f>
        <v>0</v>
      </c>
    </row>
    <row r="901" spans="1:14">
      <c r="A901" t="s">
        <v>1100</v>
      </c>
      <c r="B901" t="s">
        <v>3482</v>
      </c>
      <c r="C901">
        <v>1</v>
      </c>
      <c r="D901" s="18">
        <v>14035.85</v>
      </c>
      <c r="E901" s="18">
        <f>_xlfn.XLOOKUP(Order_Items_Raw!B3165,Products_Raw!A:A,Products_Raw!D:D)</f>
        <v>10244.32</v>
      </c>
      <c r="F901" s="18">
        <f t="shared" si="14"/>
        <v>3791.53</v>
      </c>
      <c r="G901" s="18" t="str">
        <f>PROPER(TRIM(CLEAN(_xlfn.XLOOKUP(Order_Items_Raw!A3165,Orders_Raw!A:A,Orders_Raw!E:E))))</f>
        <v>Website</v>
      </c>
      <c r="H901" s="18" t="str">
        <f>_xlfn.XLOOKUP(B901,Products_Raw!A:A,Products_Raw!C:C)</f>
        <v>Office Supplies</v>
      </c>
      <c r="I901" t="str">
        <f>_xlfn.XLOOKUP(_xlfn.XLOOKUP(A901,Orders_Raw!A:A,Orders_Raw!B:B),Customers_Raw!A:A,Customers_Raw!E:E)</f>
        <v>Small Business</v>
      </c>
      <c r="J901" s="19">
        <f>_xlfn.XLOOKUP(Order_Items_Raw!A3165,Orders_Raw!A:A,Orders_Raw!C:C)</f>
        <v>45944</v>
      </c>
      <c r="K901" t="s">
        <v>3481</v>
      </c>
      <c r="L901" s="19" t="str">
        <f>_xlfn.XLOOKUP(A901,Orders_Raw!A:A,Orders_Raw!D:D)</f>
        <v>Delivered</v>
      </c>
      <c r="M901" s="19" t="str">
        <f>_xlfn.XLOOKUP(_xlfn.XLOOKUP(A901,Orders_Raw!A:A,Orders_Raw!B:B),Customers_Raw!A:A,Customers_Raw!E:E)</f>
        <v>Small Business</v>
      </c>
      <c r="N901">
        <f>IF(COUNTIF($A$2:A901,A901)=1,1,0)</f>
        <v>0</v>
      </c>
    </row>
    <row r="902" spans="1:14">
      <c r="A902" t="s">
        <v>1325</v>
      </c>
      <c r="B902" t="s">
        <v>3482</v>
      </c>
      <c r="C902">
        <v>1</v>
      </c>
      <c r="D902" s="18">
        <v>15379.29</v>
      </c>
      <c r="E902" s="18">
        <f>_xlfn.XLOOKUP(Order_Items_Raw!B3169,Products_Raw!A:A,Products_Raw!D:D)</f>
        <v>1069.73</v>
      </c>
      <c r="F902" s="18">
        <f t="shared" si="14"/>
        <v>14309.56</v>
      </c>
      <c r="G902" s="18" t="str">
        <f>PROPER(TRIM(CLEAN(_xlfn.XLOOKUP(Order_Items_Raw!A3169,Orders_Raw!A:A,Orders_Raw!E:E))))</f>
        <v>Mobile App</v>
      </c>
      <c r="H902" s="18" t="str">
        <f>_xlfn.XLOOKUP(B902,Products_Raw!A:A,Products_Raw!C:C)</f>
        <v>Office Supplies</v>
      </c>
      <c r="I902" t="str">
        <f>_xlfn.XLOOKUP(_xlfn.XLOOKUP(A902,Orders_Raw!A:A,Orders_Raw!B:B),Customers_Raw!A:A,Customers_Raw!E:E)</f>
        <v>Consumer</v>
      </c>
      <c r="J902" s="19">
        <f>_xlfn.XLOOKUP(Order_Items_Raw!A3169,Orders_Raw!A:A,Orders_Raw!C:C)</f>
        <v>45931</v>
      </c>
      <c r="K902" t="s">
        <v>3481</v>
      </c>
      <c r="L902" s="19" t="str">
        <f>_xlfn.XLOOKUP(A902,Orders_Raw!A:A,Orders_Raw!D:D)</f>
        <v>Delivered</v>
      </c>
      <c r="M902" s="19" t="str">
        <f>_xlfn.XLOOKUP(_xlfn.XLOOKUP(A902,Orders_Raw!A:A,Orders_Raw!B:B),Customers_Raw!A:A,Customers_Raw!E:E)</f>
        <v>Consumer</v>
      </c>
      <c r="N902">
        <f>IF(COUNTIF($A$2:A902,A902)=1,1,0)</f>
        <v>0</v>
      </c>
    </row>
    <row r="903" spans="1:14">
      <c r="A903" t="s">
        <v>1372</v>
      </c>
      <c r="B903" t="s">
        <v>3482</v>
      </c>
      <c r="C903">
        <v>3</v>
      </c>
      <c r="D903" s="18">
        <v>45323.13</v>
      </c>
      <c r="E903" s="18">
        <f>_xlfn.XLOOKUP(Order_Items_Raw!B3172,Products_Raw!A:A,Products_Raw!D:D)</f>
        <v>1069.73</v>
      </c>
      <c r="F903" s="18">
        <f t="shared" si="14"/>
        <v>42113.94</v>
      </c>
      <c r="G903" s="18" t="str">
        <f>PROPER(TRIM(CLEAN(_xlfn.XLOOKUP(Order_Items_Raw!A3172,Orders_Raw!A:A,Orders_Raw!E:E))))</f>
        <v>Website</v>
      </c>
      <c r="H903" s="18" t="str">
        <f>_xlfn.XLOOKUP(B903,Products_Raw!A:A,Products_Raw!C:C)</f>
        <v>Office Supplies</v>
      </c>
      <c r="I903" t="str">
        <f>_xlfn.XLOOKUP(_xlfn.XLOOKUP(A903,Orders_Raw!A:A,Orders_Raw!B:B),Customers_Raw!A:A,Customers_Raw!E:E)</f>
        <v>Consumer</v>
      </c>
      <c r="J903" s="19">
        <f>_xlfn.XLOOKUP(Order_Items_Raw!A3172,Orders_Raw!A:A,Orders_Raw!C:C)</f>
        <v>45947</v>
      </c>
      <c r="K903" t="s">
        <v>3481</v>
      </c>
      <c r="L903" s="19" t="str">
        <f>_xlfn.XLOOKUP(A903,Orders_Raw!A:A,Orders_Raw!D:D)</f>
        <v>Shipped</v>
      </c>
      <c r="M903" s="19" t="str">
        <f>_xlfn.XLOOKUP(_xlfn.XLOOKUP(A903,Orders_Raw!A:A,Orders_Raw!B:B),Customers_Raw!A:A,Customers_Raw!E:E)</f>
        <v>Consumer</v>
      </c>
      <c r="N903">
        <f>IF(COUNTIF($A$2:A903,A903)=1,1,0)</f>
        <v>0</v>
      </c>
    </row>
    <row r="904" spans="1:14">
      <c r="A904" t="s">
        <v>1533</v>
      </c>
      <c r="B904" t="s">
        <v>3482</v>
      </c>
      <c r="C904">
        <v>4</v>
      </c>
      <c r="D904" s="18">
        <v>68884.81</v>
      </c>
      <c r="E904" s="18">
        <f>_xlfn.XLOOKUP(Order_Items_Raw!B3175,Products_Raw!A:A,Products_Raw!D:D)</f>
        <v>6579.03</v>
      </c>
      <c r="F904" s="18">
        <f t="shared" si="14"/>
        <v>42568.69</v>
      </c>
      <c r="G904" s="18" t="str">
        <f>PROPER(TRIM(CLEAN(_xlfn.XLOOKUP(Order_Items_Raw!A3175,Orders_Raw!A:A,Orders_Raw!E:E))))</f>
        <v>Mobile App</v>
      </c>
      <c r="H904" s="18" t="str">
        <f>_xlfn.XLOOKUP(B904,Products_Raw!A:A,Products_Raw!C:C)</f>
        <v>Office Supplies</v>
      </c>
      <c r="I904" t="str">
        <f>_xlfn.XLOOKUP(_xlfn.XLOOKUP(A904,Orders_Raw!A:A,Orders_Raw!B:B),Customers_Raw!A:A,Customers_Raw!E:E)</f>
        <v>Corporate</v>
      </c>
      <c r="J904" s="19">
        <f>_xlfn.XLOOKUP(Order_Items_Raw!A3175,Orders_Raw!A:A,Orders_Raw!C:C)</f>
        <v>45949</v>
      </c>
      <c r="K904" t="s">
        <v>3481</v>
      </c>
      <c r="L904" s="19" t="str">
        <f>_xlfn.XLOOKUP(A904,Orders_Raw!A:A,Orders_Raw!D:D)</f>
        <v>Delivered</v>
      </c>
      <c r="M904" s="19" t="str">
        <f>_xlfn.XLOOKUP(_xlfn.XLOOKUP(A904,Orders_Raw!A:A,Orders_Raw!B:B),Customers_Raw!A:A,Customers_Raw!E:E)</f>
        <v>Corporate</v>
      </c>
      <c r="N904">
        <f>IF(COUNTIF($A$2:A904,A904)=1,1,0)</f>
        <v>1</v>
      </c>
    </row>
    <row r="905" spans="1:14">
      <c r="A905" t="s">
        <v>2727</v>
      </c>
      <c r="B905" t="s">
        <v>3482</v>
      </c>
      <c r="C905">
        <v>4</v>
      </c>
      <c r="D905" s="18">
        <v>64336.07</v>
      </c>
      <c r="E905" s="18">
        <f>_xlfn.XLOOKUP(Order_Items_Raw!B3198,Products_Raw!A:A,Products_Raw!D:D)</f>
        <v>4703.24</v>
      </c>
      <c r="F905" s="18">
        <f t="shared" si="14"/>
        <v>45523.11</v>
      </c>
      <c r="G905" s="18" t="str">
        <f>PROPER(TRIM(CLEAN(_xlfn.XLOOKUP(Order_Items_Raw!A3198,Orders_Raw!A:A,Orders_Raw!E:E))))</f>
        <v>Marketplace</v>
      </c>
      <c r="H905" s="18" t="str">
        <f>_xlfn.XLOOKUP(B905,Products_Raw!A:A,Products_Raw!C:C)</f>
        <v>Office Supplies</v>
      </c>
      <c r="I905" t="str">
        <f>_xlfn.XLOOKUP(_xlfn.XLOOKUP(A905,Orders_Raw!A:A,Orders_Raw!B:B),Customers_Raw!A:A,Customers_Raw!E:E)</f>
        <v>Corporate</v>
      </c>
      <c r="J905" s="19">
        <f>_xlfn.XLOOKUP(Order_Items_Raw!A3198,Orders_Raw!A:A,Orders_Raw!C:C)</f>
        <v>45942</v>
      </c>
      <c r="K905" t="s">
        <v>3481</v>
      </c>
      <c r="L905" s="19" t="str">
        <f>_xlfn.XLOOKUP(A905,Orders_Raw!A:A,Orders_Raw!D:D)</f>
        <v>Processing</v>
      </c>
      <c r="M905" s="19" t="str">
        <f>_xlfn.XLOOKUP(_xlfn.XLOOKUP(A905,Orders_Raw!A:A,Orders_Raw!B:B),Customers_Raw!A:A,Customers_Raw!E:E)</f>
        <v>Corporate</v>
      </c>
      <c r="N905">
        <f>IF(COUNTIF($A$2:A905,A905)=1,1,0)</f>
        <v>1</v>
      </c>
    </row>
    <row r="906" spans="1:14">
      <c r="A906" t="s">
        <v>2854</v>
      </c>
      <c r="B906" t="s">
        <v>3482</v>
      </c>
      <c r="C906">
        <v>3</v>
      </c>
      <c r="D906" s="18">
        <v>54090.7</v>
      </c>
      <c r="E906" s="18">
        <f>_xlfn.XLOOKUP(Order_Items_Raw!B3202,Products_Raw!A:A,Products_Raw!D:D)</f>
        <v>5483.96</v>
      </c>
      <c r="F906" s="18">
        <f t="shared" si="14"/>
        <v>37638.82</v>
      </c>
      <c r="G906" s="18" t="str">
        <f>PROPER(TRIM(CLEAN(_xlfn.XLOOKUP(Order_Items_Raw!A3202,Orders_Raw!A:A,Orders_Raw!E:E))))</f>
        <v>Website</v>
      </c>
      <c r="H906" s="18" t="str">
        <f>_xlfn.XLOOKUP(B906,Products_Raw!A:A,Products_Raw!C:C)</f>
        <v>Office Supplies</v>
      </c>
      <c r="I906" t="str">
        <f>_xlfn.XLOOKUP(_xlfn.XLOOKUP(A906,Orders_Raw!A:A,Orders_Raw!B:B),Customers_Raw!A:A,Customers_Raw!E:E)</f>
        <v>Small Business</v>
      </c>
      <c r="J906" s="19">
        <f>_xlfn.XLOOKUP(Order_Items_Raw!A3202,Orders_Raw!A:A,Orders_Raw!C:C)</f>
        <v>45934</v>
      </c>
      <c r="K906" t="s">
        <v>3481</v>
      </c>
      <c r="L906" s="19" t="str">
        <f>_xlfn.XLOOKUP(A906,Orders_Raw!A:A,Orders_Raw!D:D)</f>
        <v>Delivered</v>
      </c>
      <c r="M906" s="19" t="str">
        <f>_xlfn.XLOOKUP(_xlfn.XLOOKUP(A906,Orders_Raw!A:A,Orders_Raw!B:B),Customers_Raw!A:A,Customers_Raw!E:E)</f>
        <v>Small Business</v>
      </c>
      <c r="N906">
        <f>IF(COUNTIF($A$2:A906,A906)=1,1,0)</f>
        <v>0</v>
      </c>
    </row>
    <row r="907" spans="1:14">
      <c r="A907" t="s">
        <v>3168</v>
      </c>
      <c r="B907" t="s">
        <v>3482</v>
      </c>
      <c r="C907">
        <v>1</v>
      </c>
      <c r="D907" s="18">
        <v>17329.91</v>
      </c>
      <c r="E907" s="18">
        <f>_xlfn.XLOOKUP(Order_Items_Raw!B3206,Products_Raw!A:A,Products_Raw!D:D)</f>
        <v>1321.65</v>
      </c>
      <c r="F907" s="18">
        <f t="shared" si="14"/>
        <v>16008.26</v>
      </c>
      <c r="G907" s="18" t="str">
        <f>PROPER(TRIM(CLEAN(_xlfn.XLOOKUP(Order_Items_Raw!A3206,Orders_Raw!A:A,Orders_Raw!E:E))))</f>
        <v>Marketplace</v>
      </c>
      <c r="H907" s="18" t="str">
        <f>_xlfn.XLOOKUP(B907,Products_Raw!A:A,Products_Raw!C:C)</f>
        <v>Office Supplies</v>
      </c>
      <c r="I907" t="str">
        <f>_xlfn.XLOOKUP(_xlfn.XLOOKUP(A907,Orders_Raw!A:A,Orders_Raw!B:B),Customers_Raw!A:A,Customers_Raw!E:E)</f>
        <v>Consumer</v>
      </c>
      <c r="J907" s="19">
        <f>_xlfn.XLOOKUP(Order_Items_Raw!A3206,Orders_Raw!A:A,Orders_Raw!C:C)</f>
        <v>45943</v>
      </c>
      <c r="K907" t="s">
        <v>3481</v>
      </c>
      <c r="L907" s="19" t="str">
        <f>_xlfn.XLOOKUP(A907,Orders_Raw!A:A,Orders_Raw!D:D)</f>
        <v>Cancelled</v>
      </c>
      <c r="M907" s="19" t="str">
        <f>_xlfn.XLOOKUP(_xlfn.XLOOKUP(A907,Orders_Raw!A:A,Orders_Raw!B:B),Customers_Raw!A:A,Customers_Raw!E:E)</f>
        <v>Consumer</v>
      </c>
      <c r="N907">
        <f>IF(COUNTIF($A$2:A907,A907)=1,1,0)</f>
        <v>0</v>
      </c>
    </row>
    <row r="908" spans="1:14">
      <c r="A908" t="s">
        <v>1813</v>
      </c>
      <c r="B908" t="s">
        <v>3483</v>
      </c>
      <c r="C908">
        <v>3</v>
      </c>
      <c r="D908" s="18">
        <v>27122.96</v>
      </c>
      <c r="E908" s="18">
        <f>_xlfn.XLOOKUP(Order_Items_Raw!B3228,Products_Raw!A:A,Products_Raw!D:D)</f>
        <v>6380.88</v>
      </c>
      <c r="F908" s="18">
        <f t="shared" si="14"/>
        <v>7980.32</v>
      </c>
      <c r="G908" s="18" t="str">
        <f>PROPER(TRIM(CLEAN(_xlfn.XLOOKUP(Order_Items_Raw!A3228,Orders_Raw!A:A,Orders_Raw!E:E))))</f>
        <v>Marketplace</v>
      </c>
      <c r="H908" s="18" t="str">
        <f>_xlfn.XLOOKUP(B908,Products_Raw!A:A,Products_Raw!C:C)</f>
        <v>Office Supplies</v>
      </c>
      <c r="I908" t="str">
        <f>_xlfn.XLOOKUP(_xlfn.XLOOKUP(A908,Orders_Raw!A:A,Orders_Raw!B:B),Customers_Raw!A:A,Customers_Raw!E:E)</f>
        <v>Consumer</v>
      </c>
      <c r="J908" s="19">
        <f>_xlfn.XLOOKUP(Order_Items_Raw!A3228,Orders_Raw!A:A,Orders_Raw!C:C)</f>
        <v>45943</v>
      </c>
      <c r="K908" t="s">
        <v>3481</v>
      </c>
      <c r="L908" s="19" t="str">
        <f>_xlfn.XLOOKUP(A908,Orders_Raw!A:A,Orders_Raw!D:D)</f>
        <v>Delivered</v>
      </c>
      <c r="M908" s="19" t="str">
        <f>_xlfn.XLOOKUP(_xlfn.XLOOKUP(A908,Orders_Raw!A:A,Orders_Raw!B:B),Customers_Raw!A:A,Customers_Raw!E:E)</f>
        <v>Consumer</v>
      </c>
      <c r="N908">
        <f>IF(COUNTIF($A$2:A908,A908)=1,1,0)</f>
        <v>1</v>
      </c>
    </row>
    <row r="909" spans="1:14">
      <c r="A909" t="s">
        <v>2004</v>
      </c>
      <c r="B909" t="s">
        <v>3483</v>
      </c>
      <c r="C909">
        <v>3</v>
      </c>
      <c r="D909" s="18">
        <v>22779.97</v>
      </c>
      <c r="E909" s="18">
        <f>_xlfn.XLOOKUP(Order_Items_Raw!B3234,Products_Raw!A:A,Products_Raw!D:D)</f>
        <v>7802.03</v>
      </c>
      <c r="F909" s="18">
        <f t="shared" si="14"/>
        <v>-626.119999999999</v>
      </c>
      <c r="G909" s="18" t="str">
        <f>PROPER(TRIM(CLEAN(_xlfn.XLOOKUP(Order_Items_Raw!A3234,Orders_Raw!A:A,Orders_Raw!E:E))))</f>
        <v>Mobile App</v>
      </c>
      <c r="H909" s="18" t="str">
        <f>_xlfn.XLOOKUP(B909,Products_Raw!A:A,Products_Raw!C:C)</f>
        <v>Office Supplies</v>
      </c>
      <c r="I909" t="str">
        <f>_xlfn.XLOOKUP(_xlfn.XLOOKUP(A909,Orders_Raw!A:A,Orders_Raw!B:B),Customers_Raw!A:A,Customers_Raw!E:E)</f>
        <v>Consumer</v>
      </c>
      <c r="J909" s="19">
        <f>_xlfn.XLOOKUP(Order_Items_Raw!A3234,Orders_Raw!A:A,Orders_Raw!C:C)</f>
        <v>45949</v>
      </c>
      <c r="K909" t="s">
        <v>3481</v>
      </c>
      <c r="L909" s="19" t="str">
        <f>_xlfn.XLOOKUP(A909,Orders_Raw!A:A,Orders_Raw!D:D)</f>
        <v>Delivered</v>
      </c>
      <c r="M909" s="19" t="str">
        <f>_xlfn.XLOOKUP(_xlfn.XLOOKUP(A909,Orders_Raw!A:A,Orders_Raw!B:B),Customers_Raw!A:A,Customers_Raw!E:E)</f>
        <v>Consumer</v>
      </c>
      <c r="N909">
        <f>IF(COUNTIF($A$2:A909,A909)=1,1,0)</f>
        <v>0</v>
      </c>
    </row>
    <row r="910" spans="1:14">
      <c r="A910" t="s">
        <v>1525</v>
      </c>
      <c r="B910" t="s">
        <v>3484</v>
      </c>
      <c r="C910">
        <v>4</v>
      </c>
      <c r="D910" s="18">
        <v>29828.76</v>
      </c>
      <c r="E910" s="18">
        <f>_xlfn.XLOOKUP(Order_Items_Raw!B3268,Products_Raw!A:A,Products_Raw!D:D)</f>
        <v>4722.61</v>
      </c>
      <c r="F910" s="18">
        <f t="shared" si="14"/>
        <v>10938.32</v>
      </c>
      <c r="G910" s="18" t="str">
        <f>PROPER(TRIM(CLEAN(_xlfn.XLOOKUP(Order_Items_Raw!A3268,Orders_Raw!A:A,Orders_Raw!E:E))))</f>
        <v>Website</v>
      </c>
      <c r="H910" s="18" t="str">
        <f>_xlfn.XLOOKUP(B910,Products_Raw!A:A,Products_Raw!C:C)</f>
        <v>Electronics</v>
      </c>
      <c r="I910" t="str">
        <f>_xlfn.XLOOKUP(_xlfn.XLOOKUP(A910,Orders_Raw!A:A,Orders_Raw!B:B),Customers_Raw!A:A,Customers_Raw!E:E)</f>
        <v>Consumer</v>
      </c>
      <c r="J910" s="19">
        <f>_xlfn.XLOOKUP(Order_Items_Raw!A3268,Orders_Raw!A:A,Orders_Raw!C:C)</f>
        <v>45935</v>
      </c>
      <c r="K910" t="s">
        <v>3481</v>
      </c>
      <c r="L910" s="19" t="str">
        <f>_xlfn.XLOOKUP(A910,Orders_Raw!A:A,Orders_Raw!D:D)</f>
        <v>Delivered</v>
      </c>
      <c r="M910" s="19" t="str">
        <f>_xlfn.XLOOKUP(_xlfn.XLOOKUP(A910,Orders_Raw!A:A,Orders_Raw!B:B),Customers_Raw!A:A,Customers_Raw!E:E)</f>
        <v>Consumer</v>
      </c>
      <c r="N910">
        <f>IF(COUNTIF($A$2:A910,A910)=1,1,0)</f>
        <v>0</v>
      </c>
    </row>
    <row r="911" spans="1:14">
      <c r="A911" t="s">
        <v>1801</v>
      </c>
      <c r="B911" t="s">
        <v>3484</v>
      </c>
      <c r="C911">
        <v>1</v>
      </c>
      <c r="D911" s="18">
        <v>10215.74</v>
      </c>
      <c r="E911" s="18">
        <f>_xlfn.XLOOKUP(Order_Items_Raw!B3272,Products_Raw!A:A,Products_Raw!D:D)</f>
        <v>4722.61</v>
      </c>
      <c r="F911" s="18">
        <f t="shared" si="14"/>
        <v>5493.13</v>
      </c>
      <c r="G911" s="18" t="str">
        <f>PROPER(TRIM(CLEAN(_xlfn.XLOOKUP(Order_Items_Raw!A3272,Orders_Raw!A:A,Orders_Raw!E:E))))</f>
        <v>Website</v>
      </c>
      <c r="H911" s="18" t="str">
        <f>_xlfn.XLOOKUP(B911,Products_Raw!A:A,Products_Raw!C:C)</f>
        <v>Electronics</v>
      </c>
      <c r="I911" t="str">
        <f>_xlfn.XLOOKUP(_xlfn.XLOOKUP(A911,Orders_Raw!A:A,Orders_Raw!B:B),Customers_Raw!A:A,Customers_Raw!E:E)</f>
        <v>Consumer</v>
      </c>
      <c r="J911" s="19">
        <f>_xlfn.XLOOKUP(Order_Items_Raw!A3272,Orders_Raw!A:A,Orders_Raw!C:C)</f>
        <v>45946</v>
      </c>
      <c r="K911" t="s">
        <v>3481</v>
      </c>
      <c r="L911" s="19" t="str">
        <f>_xlfn.XLOOKUP(A911,Orders_Raw!A:A,Orders_Raw!D:D)</f>
        <v>Delivered</v>
      </c>
      <c r="M911" s="19" t="str">
        <f>_xlfn.XLOOKUP(_xlfn.XLOOKUP(A911,Orders_Raw!A:A,Orders_Raw!B:B),Customers_Raw!A:A,Customers_Raw!E:E)</f>
        <v>Consumer</v>
      </c>
      <c r="N911">
        <f>IF(COUNTIF($A$2:A911,A911)=1,1,0)</f>
        <v>0</v>
      </c>
    </row>
    <row r="912" spans="1:14">
      <c r="A912" t="s">
        <v>2288</v>
      </c>
      <c r="B912" t="s">
        <v>3484</v>
      </c>
      <c r="C912">
        <v>1</v>
      </c>
      <c r="D912" s="18">
        <v>9064.67</v>
      </c>
      <c r="E912" s="18">
        <f>_xlfn.XLOOKUP(Order_Items_Raw!B3277,Products_Raw!A:A,Products_Raw!D:D)</f>
        <v>10188.6</v>
      </c>
      <c r="F912" s="18">
        <f t="shared" si="14"/>
        <v>-1123.93</v>
      </c>
      <c r="G912" s="18" t="str">
        <f>PROPER(TRIM(CLEAN(_xlfn.XLOOKUP(Order_Items_Raw!A3277,Orders_Raw!A:A,Orders_Raw!E:E))))</f>
        <v>Marketplace</v>
      </c>
      <c r="H912" s="18" t="str">
        <f>_xlfn.XLOOKUP(B912,Products_Raw!A:A,Products_Raw!C:C)</f>
        <v>Electronics</v>
      </c>
      <c r="I912" t="str">
        <f>_xlfn.XLOOKUP(_xlfn.XLOOKUP(A912,Orders_Raw!A:A,Orders_Raw!B:B),Customers_Raw!A:A,Customers_Raw!E:E)</f>
        <v>Corporate</v>
      </c>
      <c r="J912" s="19">
        <f>_xlfn.XLOOKUP(Order_Items_Raw!A3277,Orders_Raw!A:A,Orders_Raw!C:C)</f>
        <v>45940</v>
      </c>
      <c r="K912" t="s">
        <v>3481</v>
      </c>
      <c r="L912" s="19" t="str">
        <f>_xlfn.XLOOKUP(A912,Orders_Raw!A:A,Orders_Raw!D:D)</f>
        <v>Delivered</v>
      </c>
      <c r="M912" s="19" t="str">
        <f>_xlfn.XLOOKUP(_xlfn.XLOOKUP(A912,Orders_Raw!A:A,Orders_Raw!B:B),Customers_Raw!A:A,Customers_Raw!E:E)</f>
        <v>Corporate</v>
      </c>
      <c r="N912">
        <f>IF(COUNTIF($A$2:A912,A912)=1,1,0)</f>
        <v>0</v>
      </c>
    </row>
    <row r="913" spans="1:14">
      <c r="A913" t="s">
        <v>2653</v>
      </c>
      <c r="B913" t="s">
        <v>3484</v>
      </c>
      <c r="C913">
        <v>1</v>
      </c>
      <c r="D913" s="18">
        <v>10039.18</v>
      </c>
      <c r="E913" s="18">
        <f>_xlfn.XLOOKUP(Order_Items_Raw!B3286,Products_Raw!A:A,Products_Raw!D:D)</f>
        <v>10124.42</v>
      </c>
      <c r="F913" s="18">
        <f t="shared" si="14"/>
        <v>-85.2399999999998</v>
      </c>
      <c r="G913" s="18" t="str">
        <f>PROPER(TRIM(CLEAN(_xlfn.XLOOKUP(Order_Items_Raw!A3286,Orders_Raw!A:A,Orders_Raw!E:E))))</f>
        <v>Website</v>
      </c>
      <c r="H913" s="18" t="str">
        <f>_xlfn.XLOOKUP(B913,Products_Raw!A:A,Products_Raw!C:C)</f>
        <v>Electronics</v>
      </c>
      <c r="I913" t="str">
        <f>_xlfn.XLOOKUP(_xlfn.XLOOKUP(A913,Orders_Raw!A:A,Orders_Raw!B:B),Customers_Raw!A:A,Customers_Raw!E:E)</f>
        <v>Corporate</v>
      </c>
      <c r="J913" s="19">
        <f>_xlfn.XLOOKUP(Order_Items_Raw!A3286,Orders_Raw!A:A,Orders_Raw!C:C)</f>
        <v>45958</v>
      </c>
      <c r="K913" t="s">
        <v>3481</v>
      </c>
      <c r="L913" s="19" t="str">
        <f>_xlfn.XLOOKUP(A913,Orders_Raw!A:A,Orders_Raw!D:D)</f>
        <v>Shipped</v>
      </c>
      <c r="M913" s="19" t="str">
        <f>_xlfn.XLOOKUP(_xlfn.XLOOKUP(A913,Orders_Raw!A:A,Orders_Raw!B:B),Customers_Raw!A:A,Customers_Raw!E:E)</f>
        <v>Corporate</v>
      </c>
      <c r="N913">
        <f>IF(COUNTIF($A$2:A913,A913)=1,1,0)</f>
        <v>1</v>
      </c>
    </row>
    <row r="914" spans="1:14">
      <c r="A914" t="s">
        <v>1486</v>
      </c>
      <c r="B914" t="s">
        <v>3486</v>
      </c>
      <c r="C914">
        <v>4</v>
      </c>
      <c r="D914" s="18">
        <v>14247.29</v>
      </c>
      <c r="E914" s="18">
        <f>_xlfn.XLOOKUP(Order_Items_Raw!B3351,Products_Raw!A:A,Products_Raw!D:D)</f>
        <v>3861.49</v>
      </c>
      <c r="F914" s="18">
        <f t="shared" si="14"/>
        <v>-1198.67</v>
      </c>
      <c r="G914" s="18" t="str">
        <f>PROPER(TRIM(CLEAN(_xlfn.XLOOKUP(Order_Items_Raw!A3351,Orders_Raw!A:A,Orders_Raw!E:E))))</f>
        <v>Mobile App</v>
      </c>
      <c r="H914" s="18" t="str">
        <f>_xlfn.XLOOKUP(B914,Products_Raw!A:A,Products_Raw!C:C)</f>
        <v>Home &amp; Kitchen</v>
      </c>
      <c r="I914" t="str">
        <f>_xlfn.XLOOKUP(_xlfn.XLOOKUP(A914,Orders_Raw!A:A,Orders_Raw!B:B),Customers_Raw!A:A,Customers_Raw!E:E)</f>
        <v>Consumer</v>
      </c>
      <c r="J914" s="19">
        <f>_xlfn.XLOOKUP(Order_Items_Raw!A3351,Orders_Raw!A:A,Orders_Raw!C:C)</f>
        <v>45942</v>
      </c>
      <c r="K914" t="s">
        <v>3481</v>
      </c>
      <c r="L914" s="19" t="str">
        <f>_xlfn.XLOOKUP(A914,Orders_Raw!A:A,Orders_Raw!D:D)</f>
        <v>Delivered</v>
      </c>
      <c r="M914" s="19" t="str">
        <f>_xlfn.XLOOKUP(_xlfn.XLOOKUP(A914,Orders_Raw!A:A,Orders_Raw!B:B),Customers_Raw!A:A,Customers_Raw!E:E)</f>
        <v>Consumer</v>
      </c>
      <c r="N914">
        <f>IF(COUNTIF($A$2:A914,A914)=1,1,0)</f>
        <v>1</v>
      </c>
    </row>
    <row r="915" spans="1:14">
      <c r="A915" t="s">
        <v>1737</v>
      </c>
      <c r="B915" t="s">
        <v>3486</v>
      </c>
      <c r="C915">
        <v>1</v>
      </c>
      <c r="D915" s="18">
        <v>4024.99</v>
      </c>
      <c r="E915" s="18">
        <f>_xlfn.XLOOKUP(Order_Items_Raw!B3355,Products_Raw!A:A,Products_Raw!D:D)</f>
        <v>5931.04</v>
      </c>
      <c r="F915" s="18">
        <f t="shared" si="14"/>
        <v>-1906.05</v>
      </c>
      <c r="G915" s="18" t="str">
        <f>PROPER(TRIM(CLEAN(_xlfn.XLOOKUP(Order_Items_Raw!A3355,Orders_Raw!A:A,Orders_Raw!E:E))))</f>
        <v>Website</v>
      </c>
      <c r="H915" s="18" t="str">
        <f>_xlfn.XLOOKUP(B915,Products_Raw!A:A,Products_Raw!C:C)</f>
        <v>Home &amp; Kitchen</v>
      </c>
      <c r="I915" t="str">
        <f>_xlfn.XLOOKUP(_xlfn.XLOOKUP(A915,Orders_Raw!A:A,Orders_Raw!B:B),Customers_Raw!A:A,Customers_Raw!E:E)</f>
        <v>Consumer</v>
      </c>
      <c r="J915" s="19">
        <f>_xlfn.XLOOKUP(Order_Items_Raw!A3355,Orders_Raw!A:A,Orders_Raw!C:C)</f>
        <v>45933</v>
      </c>
      <c r="K915" t="s">
        <v>3481</v>
      </c>
      <c r="L915" s="19" t="str">
        <f>_xlfn.XLOOKUP(A915,Orders_Raw!A:A,Orders_Raw!D:D)</f>
        <v>Delivered</v>
      </c>
      <c r="M915" s="19" t="str">
        <f>_xlfn.XLOOKUP(_xlfn.XLOOKUP(A915,Orders_Raw!A:A,Orders_Raw!B:B),Customers_Raw!A:A,Customers_Raw!E:E)</f>
        <v>Consumer</v>
      </c>
      <c r="N915">
        <f>IF(COUNTIF($A$2:A915,A915)=1,1,0)</f>
        <v>1</v>
      </c>
    </row>
    <row r="916" spans="1:14">
      <c r="A916" t="s">
        <v>3141</v>
      </c>
      <c r="B916" t="s">
        <v>3486</v>
      </c>
      <c r="C916">
        <v>3</v>
      </c>
      <c r="D916" s="18">
        <v>13759.06</v>
      </c>
      <c r="E916" s="18">
        <f>_xlfn.XLOOKUP(Order_Items_Raw!B3373,Products_Raw!A:A,Products_Raw!D:D)</f>
        <v>5766.98</v>
      </c>
      <c r="F916" s="18">
        <f t="shared" si="14"/>
        <v>-3541.88</v>
      </c>
      <c r="G916" s="18" t="str">
        <f>PROPER(TRIM(CLEAN(_xlfn.XLOOKUP(Order_Items_Raw!A3373,Orders_Raw!A:A,Orders_Raw!E:E))))</f>
        <v>Mobile App</v>
      </c>
      <c r="H916" s="18" t="str">
        <f>_xlfn.XLOOKUP(B916,Products_Raw!A:A,Products_Raw!C:C)</f>
        <v>Home &amp; Kitchen</v>
      </c>
      <c r="I916" t="str">
        <f>_xlfn.XLOOKUP(_xlfn.XLOOKUP(A916,Orders_Raw!A:A,Orders_Raw!B:B),Customers_Raw!A:A,Customers_Raw!E:E)</f>
        <v>Consumer</v>
      </c>
      <c r="J916" s="19">
        <f>_xlfn.XLOOKUP(Order_Items_Raw!A3373,Orders_Raw!A:A,Orders_Raw!C:C)</f>
        <v>45959</v>
      </c>
      <c r="K916" t="s">
        <v>3481</v>
      </c>
      <c r="L916" s="19" t="str">
        <f>_xlfn.XLOOKUP(A916,Orders_Raw!A:A,Orders_Raw!D:D)</f>
        <v>Delivered</v>
      </c>
      <c r="M916" s="19" t="str">
        <f>_xlfn.XLOOKUP(_xlfn.XLOOKUP(A916,Orders_Raw!A:A,Orders_Raw!B:B),Customers_Raw!A:A,Customers_Raw!E:E)</f>
        <v>Consumer</v>
      </c>
      <c r="N916">
        <f>IF(COUNTIF($A$2:A916,A916)=1,1,0)</f>
        <v>1</v>
      </c>
    </row>
    <row r="917" spans="1:14">
      <c r="A917" t="s">
        <v>1652</v>
      </c>
      <c r="B917" t="s">
        <v>3487</v>
      </c>
      <c r="C917">
        <v>3</v>
      </c>
      <c r="D917" s="18">
        <v>45034.86</v>
      </c>
      <c r="E917" s="18">
        <f>_xlfn.XLOOKUP(Order_Items_Raw!B3395,Products_Raw!A:A,Products_Raw!D:D)</f>
        <v>11653.29</v>
      </c>
      <c r="F917" s="18">
        <f t="shared" si="14"/>
        <v>10074.99</v>
      </c>
      <c r="G917" s="18" t="str">
        <f>PROPER(TRIM(CLEAN(_xlfn.XLOOKUP(Order_Items_Raw!A3395,Orders_Raw!A:A,Orders_Raw!E:E))))</f>
        <v>Website</v>
      </c>
      <c r="H917" s="18" t="str">
        <f>_xlfn.XLOOKUP(B917,Products_Raw!A:A,Products_Raw!C:C)</f>
        <v>Sports</v>
      </c>
      <c r="I917" t="str">
        <f>_xlfn.XLOOKUP(_xlfn.XLOOKUP(A917,Orders_Raw!A:A,Orders_Raw!B:B),Customers_Raw!A:A,Customers_Raw!E:E)</f>
        <v>Corporate</v>
      </c>
      <c r="J917" s="19">
        <f>_xlfn.XLOOKUP(Order_Items_Raw!A3395,Orders_Raw!A:A,Orders_Raw!C:C)</f>
        <v>45948</v>
      </c>
      <c r="K917" t="s">
        <v>3481</v>
      </c>
      <c r="L917" s="19" t="str">
        <f>_xlfn.XLOOKUP(A917,Orders_Raw!A:A,Orders_Raw!D:D)</f>
        <v>Cancelled</v>
      </c>
      <c r="M917" s="19" t="str">
        <f>_xlfn.XLOOKUP(_xlfn.XLOOKUP(A917,Orders_Raw!A:A,Orders_Raw!B:B),Customers_Raw!A:A,Customers_Raw!E:E)</f>
        <v>Corporate</v>
      </c>
      <c r="N917">
        <f>IF(COUNTIF($A$2:A917,A917)=1,1,0)</f>
        <v>1</v>
      </c>
    </row>
    <row r="918" spans="1:14">
      <c r="A918" t="s">
        <v>2175</v>
      </c>
      <c r="B918" t="s">
        <v>3487</v>
      </c>
      <c r="C918">
        <v>2</v>
      </c>
      <c r="D918" s="18">
        <v>29937.98</v>
      </c>
      <c r="E918" s="18">
        <f>_xlfn.XLOOKUP(Order_Items_Raw!B3408,Products_Raw!A:A,Products_Raw!D:D)</f>
        <v>3075.85</v>
      </c>
      <c r="F918" s="18">
        <f t="shared" si="14"/>
        <v>23786.28</v>
      </c>
      <c r="G918" s="18" t="str">
        <f>PROPER(TRIM(CLEAN(_xlfn.XLOOKUP(Order_Items_Raw!A3408,Orders_Raw!A:A,Orders_Raw!E:E))))</f>
        <v>Marketplace</v>
      </c>
      <c r="H918" s="18" t="str">
        <f>_xlfn.XLOOKUP(B918,Products_Raw!A:A,Products_Raw!C:C)</f>
        <v>Sports</v>
      </c>
      <c r="I918" t="str">
        <f>_xlfn.XLOOKUP(_xlfn.XLOOKUP(A918,Orders_Raw!A:A,Orders_Raw!B:B),Customers_Raw!A:A,Customers_Raw!E:E)</f>
        <v>Consumer</v>
      </c>
      <c r="J918" s="19">
        <f>_xlfn.XLOOKUP(Order_Items_Raw!A3408,Orders_Raw!A:A,Orders_Raw!C:C)</f>
        <v>45939</v>
      </c>
      <c r="K918" t="s">
        <v>3481</v>
      </c>
      <c r="L918" s="19" t="str">
        <f>_xlfn.XLOOKUP(A918,Orders_Raw!A:A,Orders_Raw!D:D)</f>
        <v>Delivered</v>
      </c>
      <c r="M918" s="19" t="str">
        <f>_xlfn.XLOOKUP(_xlfn.XLOOKUP(A918,Orders_Raw!A:A,Orders_Raw!B:B),Customers_Raw!A:A,Customers_Raw!E:E)</f>
        <v>Consumer</v>
      </c>
      <c r="N918">
        <f>IF(COUNTIF($A$2:A918,A918)=1,1,0)</f>
        <v>1</v>
      </c>
    </row>
    <row r="919" spans="1:14">
      <c r="A919" t="s">
        <v>2389</v>
      </c>
      <c r="B919" t="s">
        <v>3487</v>
      </c>
      <c r="C919">
        <v>3</v>
      </c>
      <c r="D919" s="18">
        <v>41965.56</v>
      </c>
      <c r="E919" s="18">
        <f>_xlfn.XLOOKUP(Order_Items_Raw!B3410,Products_Raw!A:A,Products_Raw!D:D)</f>
        <v>3075.85</v>
      </c>
      <c r="F919" s="18">
        <f t="shared" si="14"/>
        <v>32738.01</v>
      </c>
      <c r="G919" s="18" t="str">
        <f>PROPER(TRIM(CLEAN(_xlfn.XLOOKUP(Order_Items_Raw!A3410,Orders_Raw!A:A,Orders_Raw!E:E))))</f>
        <v>Mobile App</v>
      </c>
      <c r="H919" s="18" t="str">
        <f>_xlfn.XLOOKUP(B919,Products_Raw!A:A,Products_Raw!C:C)</f>
        <v>Sports</v>
      </c>
      <c r="I919" t="str">
        <f>_xlfn.XLOOKUP(_xlfn.XLOOKUP(A919,Orders_Raw!A:A,Orders_Raw!B:B),Customers_Raw!A:A,Customers_Raw!E:E)</f>
        <v>Consumer</v>
      </c>
      <c r="J919" s="19">
        <f>_xlfn.XLOOKUP(Order_Items_Raw!A3410,Orders_Raw!A:A,Orders_Raw!C:C)</f>
        <v>45948</v>
      </c>
      <c r="K919" t="s">
        <v>3481</v>
      </c>
      <c r="L919" s="19" t="str">
        <f>_xlfn.XLOOKUP(A919,Orders_Raw!A:A,Orders_Raw!D:D)</f>
        <v>Processing</v>
      </c>
      <c r="M919" s="19" t="str">
        <f>_xlfn.XLOOKUP(_xlfn.XLOOKUP(A919,Orders_Raw!A:A,Orders_Raw!B:B),Customers_Raw!A:A,Customers_Raw!E:E)</f>
        <v>Consumer</v>
      </c>
      <c r="N919">
        <f>IF(COUNTIF($A$2:A919,A919)=1,1,0)</f>
        <v>0</v>
      </c>
    </row>
    <row r="920" spans="1:14">
      <c r="A920" t="s">
        <v>995</v>
      </c>
      <c r="B920" t="s">
        <v>3488</v>
      </c>
      <c r="C920">
        <v>3</v>
      </c>
      <c r="D920" s="18">
        <v>16856.72</v>
      </c>
      <c r="E920" s="18">
        <f>_xlfn.XLOOKUP(Order_Items_Raw!B3441,Products_Raw!A:A,Products_Raw!D:D)</f>
        <v>2249.48</v>
      </c>
      <c r="F920" s="18">
        <f t="shared" si="14"/>
        <v>10108.28</v>
      </c>
      <c r="G920" s="18" t="str">
        <f>PROPER(TRIM(CLEAN(_xlfn.XLOOKUP(Order_Items_Raw!A3441,Orders_Raw!A:A,Orders_Raw!E:E))))</f>
        <v>Website</v>
      </c>
      <c r="H920" s="18" t="str">
        <f>_xlfn.XLOOKUP(B920,Products_Raw!A:A,Products_Raw!C:C)</f>
        <v>Sports</v>
      </c>
      <c r="I920" t="str">
        <f>_xlfn.XLOOKUP(_xlfn.XLOOKUP(A920,Orders_Raw!A:A,Orders_Raw!B:B),Customers_Raw!A:A,Customers_Raw!E:E)</f>
        <v>Corporate</v>
      </c>
      <c r="J920" s="19">
        <f>_xlfn.XLOOKUP(Order_Items_Raw!A3441,Orders_Raw!A:A,Orders_Raw!C:C)</f>
        <v>45940</v>
      </c>
      <c r="K920" t="s">
        <v>3481</v>
      </c>
      <c r="L920" s="19" t="str">
        <f>_xlfn.XLOOKUP(A920,Orders_Raw!A:A,Orders_Raw!D:D)</f>
        <v>Delivered</v>
      </c>
      <c r="M920" s="19" t="str">
        <f>_xlfn.XLOOKUP(_xlfn.XLOOKUP(A920,Orders_Raw!A:A,Orders_Raw!B:B),Customers_Raw!A:A,Customers_Raw!E:E)</f>
        <v>Corporate</v>
      </c>
      <c r="N920">
        <f>IF(COUNTIF($A$2:A920,A920)=1,1,0)</f>
        <v>1</v>
      </c>
    </row>
    <row r="921" spans="1:14">
      <c r="A921" t="s">
        <v>1525</v>
      </c>
      <c r="B921" t="s">
        <v>3488</v>
      </c>
      <c r="C921">
        <v>4</v>
      </c>
      <c r="D921" s="18">
        <v>22016.1</v>
      </c>
      <c r="E921" s="18">
        <f>_xlfn.XLOOKUP(Order_Items_Raw!B3452,Products_Raw!A:A,Products_Raw!D:D)</f>
        <v>8177.04</v>
      </c>
      <c r="F921" s="18">
        <f t="shared" si="14"/>
        <v>-10692.06</v>
      </c>
      <c r="G921" s="18" t="str">
        <f>PROPER(TRIM(CLEAN(_xlfn.XLOOKUP(Order_Items_Raw!A3452,Orders_Raw!A:A,Orders_Raw!E:E))))</f>
        <v>Mobile App</v>
      </c>
      <c r="H921" s="18" t="str">
        <f>_xlfn.XLOOKUP(B921,Products_Raw!A:A,Products_Raw!C:C)</f>
        <v>Sports</v>
      </c>
      <c r="I921" t="str">
        <f>_xlfn.XLOOKUP(_xlfn.XLOOKUP(A921,Orders_Raw!A:A,Orders_Raw!B:B),Customers_Raw!A:A,Customers_Raw!E:E)</f>
        <v>Consumer</v>
      </c>
      <c r="J921" s="19">
        <f>_xlfn.XLOOKUP(Order_Items_Raw!A3452,Orders_Raw!A:A,Orders_Raw!C:C)</f>
        <v>45959</v>
      </c>
      <c r="K921" t="s">
        <v>3481</v>
      </c>
      <c r="L921" s="19" t="str">
        <f>_xlfn.XLOOKUP(A921,Orders_Raw!A:A,Orders_Raw!D:D)</f>
        <v>Delivered</v>
      </c>
      <c r="M921" s="19" t="str">
        <f>_xlfn.XLOOKUP(_xlfn.XLOOKUP(A921,Orders_Raw!A:A,Orders_Raw!B:B),Customers_Raw!A:A,Customers_Raw!E:E)</f>
        <v>Consumer</v>
      </c>
      <c r="N921">
        <f>IF(COUNTIF($A$2:A921,A921)=1,1,0)</f>
        <v>0</v>
      </c>
    </row>
    <row r="922" spans="1:14">
      <c r="A922" t="s">
        <v>2070</v>
      </c>
      <c r="B922" t="s">
        <v>3488</v>
      </c>
      <c r="C922">
        <v>3</v>
      </c>
      <c r="D922" s="18">
        <v>21338.56</v>
      </c>
      <c r="E922" s="18">
        <f>_xlfn.XLOOKUP(Order_Items_Raw!B3470,Products_Raw!A:A,Products_Raw!D:D)</f>
        <v>6579.03</v>
      </c>
      <c r="F922" s="18">
        <f t="shared" si="14"/>
        <v>1601.47</v>
      </c>
      <c r="G922" s="18" t="str">
        <f>PROPER(TRIM(CLEAN(_xlfn.XLOOKUP(Order_Items_Raw!A3470,Orders_Raw!A:A,Orders_Raw!E:E))))</f>
        <v>Marketplace</v>
      </c>
      <c r="H922" s="18" t="str">
        <f>_xlfn.XLOOKUP(B922,Products_Raw!A:A,Products_Raw!C:C)</f>
        <v>Sports</v>
      </c>
      <c r="I922" t="str">
        <f>_xlfn.XLOOKUP(_xlfn.XLOOKUP(A922,Orders_Raw!A:A,Orders_Raw!B:B),Customers_Raw!A:A,Customers_Raw!E:E)</f>
        <v>Small Business</v>
      </c>
      <c r="J922" s="19">
        <f>_xlfn.XLOOKUP(Order_Items_Raw!A3470,Orders_Raw!A:A,Orders_Raw!C:C)</f>
        <v>45930</v>
      </c>
      <c r="K922" t="s">
        <v>3489</v>
      </c>
      <c r="L922" s="19" t="str">
        <f>_xlfn.XLOOKUP(A922,Orders_Raw!A:A,Orders_Raw!D:D)</f>
        <v>Delivered</v>
      </c>
      <c r="M922" s="19" t="str">
        <f>_xlfn.XLOOKUP(_xlfn.XLOOKUP(A922,Orders_Raw!A:A,Orders_Raw!B:B),Customers_Raw!A:A,Customers_Raw!E:E)</f>
        <v>Small Business</v>
      </c>
      <c r="N922">
        <f>IF(COUNTIF($A$2:A922,A922)=1,1,0)</f>
        <v>0</v>
      </c>
    </row>
    <row r="923" spans="1:14">
      <c r="A923" t="s">
        <v>1852</v>
      </c>
      <c r="B923" t="s">
        <v>3490</v>
      </c>
      <c r="C923">
        <v>4</v>
      </c>
      <c r="D923" s="18">
        <v>62900.67</v>
      </c>
      <c r="E923" s="18">
        <f>_xlfn.XLOOKUP(Order_Items_Raw!B3505,Products_Raw!A:A,Products_Raw!D:D)</f>
        <v>1321.65</v>
      </c>
      <c r="F923" s="18">
        <f t="shared" si="14"/>
        <v>57614.07</v>
      </c>
      <c r="G923" s="18" t="str">
        <f>PROPER(TRIM(CLEAN(_xlfn.XLOOKUP(Order_Items_Raw!A3505,Orders_Raw!A:A,Orders_Raw!E:E))))</f>
        <v>Mobile App</v>
      </c>
      <c r="H923" s="18" t="str">
        <f>_xlfn.XLOOKUP(B923,Products_Raw!A:A,Products_Raw!C:C)</f>
        <v>Fashion</v>
      </c>
      <c r="I923" t="str">
        <f>_xlfn.XLOOKUP(_xlfn.XLOOKUP(A923,Orders_Raw!A:A,Orders_Raw!B:B),Customers_Raw!A:A,Customers_Raw!E:E)</f>
        <v>Corporate</v>
      </c>
      <c r="J923" s="19">
        <f>_xlfn.XLOOKUP(Order_Items_Raw!A3505,Orders_Raw!A:A,Orders_Raw!C:C)</f>
        <v>45901</v>
      </c>
      <c r="K923" t="s">
        <v>3489</v>
      </c>
      <c r="L923" s="19" t="str">
        <f>_xlfn.XLOOKUP(A923,Orders_Raw!A:A,Orders_Raw!D:D)</f>
        <v>Shipped</v>
      </c>
      <c r="M923" s="19" t="str">
        <f>_xlfn.XLOOKUP(_xlfn.XLOOKUP(A923,Orders_Raw!A:A,Orders_Raw!B:B),Customers_Raw!A:A,Customers_Raw!E:E)</f>
        <v>Corporate</v>
      </c>
      <c r="N923">
        <f>IF(COUNTIF($A$2:A923,A923)=1,1,0)</f>
        <v>1</v>
      </c>
    </row>
    <row r="924" spans="1:14">
      <c r="A924" t="s">
        <v>2603</v>
      </c>
      <c r="B924" t="s">
        <v>3490</v>
      </c>
      <c r="C924">
        <v>1</v>
      </c>
      <c r="D924" s="18">
        <v>15022.35</v>
      </c>
      <c r="E924" s="18">
        <f>_xlfn.XLOOKUP(Order_Items_Raw!B3516,Products_Raw!A:A,Products_Raw!D:D)</f>
        <v>4535.12</v>
      </c>
      <c r="F924" s="18">
        <f t="shared" si="14"/>
        <v>10487.23</v>
      </c>
      <c r="G924" s="18" t="str">
        <f>PROPER(TRIM(CLEAN(_xlfn.XLOOKUP(Order_Items_Raw!A3516,Orders_Raw!A:A,Orders_Raw!E:E))))</f>
        <v>Website</v>
      </c>
      <c r="H924" s="18" t="str">
        <f>_xlfn.XLOOKUP(B924,Products_Raw!A:A,Products_Raw!C:C)</f>
        <v>Fashion</v>
      </c>
      <c r="I924" t="str">
        <f>_xlfn.XLOOKUP(_xlfn.XLOOKUP(A924,Orders_Raw!A:A,Orders_Raw!B:B),Customers_Raw!A:A,Customers_Raw!E:E)</f>
        <v>Consumer</v>
      </c>
      <c r="J924" s="19">
        <f>_xlfn.XLOOKUP(Order_Items_Raw!A3516,Orders_Raw!A:A,Orders_Raw!C:C)</f>
        <v>45921</v>
      </c>
      <c r="K924" t="s">
        <v>3489</v>
      </c>
      <c r="L924" s="19" t="str">
        <f>_xlfn.XLOOKUP(A924,Orders_Raw!A:A,Orders_Raw!D:D)</f>
        <v>Delivered</v>
      </c>
      <c r="M924" s="19" t="str">
        <f>_xlfn.XLOOKUP(_xlfn.XLOOKUP(A924,Orders_Raw!A:A,Orders_Raw!B:B),Customers_Raw!A:A,Customers_Raw!E:E)</f>
        <v>Consumer</v>
      </c>
      <c r="N924">
        <f>IF(COUNTIF($A$2:A924,A924)=1,1,0)</f>
        <v>1</v>
      </c>
    </row>
    <row r="925" spans="1:14">
      <c r="A925" t="s">
        <v>926</v>
      </c>
      <c r="B925" t="s">
        <v>3491</v>
      </c>
      <c r="C925">
        <v>2</v>
      </c>
      <c r="D925" s="18">
        <v>22842.91</v>
      </c>
      <c r="E925" s="18">
        <f>_xlfn.XLOOKUP(Order_Items_Raw!B3529,Products_Raw!A:A,Products_Raw!D:D)</f>
        <v>6380.88</v>
      </c>
      <c r="F925" s="18">
        <f t="shared" si="14"/>
        <v>10081.15</v>
      </c>
      <c r="G925" s="18" t="str">
        <f>PROPER(TRIM(CLEAN(_xlfn.XLOOKUP(Order_Items_Raw!A3529,Orders_Raw!A:A,Orders_Raw!E:E))))</f>
        <v>Website</v>
      </c>
      <c r="H925" s="18" t="str">
        <f>_xlfn.XLOOKUP(B925,Products_Raw!A:A,Products_Raw!C:C)</f>
        <v>Electronics</v>
      </c>
      <c r="I925" t="str">
        <f>_xlfn.XLOOKUP(_xlfn.XLOOKUP(A925,Orders_Raw!A:A,Orders_Raw!B:B),Customers_Raw!A:A,Customers_Raw!E:E)</f>
        <v>Consumer</v>
      </c>
      <c r="J925" s="19">
        <f>_xlfn.XLOOKUP(Order_Items_Raw!A3529,Orders_Raw!A:A,Orders_Raw!C:C)</f>
        <v>45903</v>
      </c>
      <c r="K925" t="s">
        <v>3489</v>
      </c>
      <c r="L925" s="19" t="str">
        <f>_xlfn.XLOOKUP(A925,Orders_Raw!A:A,Orders_Raw!D:D)</f>
        <v>Delivered</v>
      </c>
      <c r="M925" s="19" t="str">
        <f>_xlfn.XLOOKUP(_xlfn.XLOOKUP(A925,Orders_Raw!A:A,Orders_Raw!B:B),Customers_Raw!A:A,Customers_Raw!E:E)</f>
        <v>Consumer</v>
      </c>
      <c r="N925">
        <f>IF(COUNTIF($A$2:A925,A925)=1,1,0)</f>
        <v>0</v>
      </c>
    </row>
    <row r="926" spans="1:14">
      <c r="A926" t="s">
        <v>1720</v>
      </c>
      <c r="B926" t="s">
        <v>3491</v>
      </c>
      <c r="C926">
        <v>4</v>
      </c>
      <c r="D926" s="18">
        <v>48428.14</v>
      </c>
      <c r="E926" s="18">
        <f>_xlfn.XLOOKUP(Order_Items_Raw!B3541,Products_Raw!A:A,Products_Raw!D:D)</f>
        <v>2112.7</v>
      </c>
      <c r="F926" s="18">
        <f t="shared" si="14"/>
        <v>39977.34</v>
      </c>
      <c r="G926" s="18" t="str">
        <f>PROPER(TRIM(CLEAN(_xlfn.XLOOKUP(Order_Items_Raw!A3541,Orders_Raw!A:A,Orders_Raw!E:E))))</f>
        <v>Website</v>
      </c>
      <c r="H926" s="18" t="str">
        <f>_xlfn.XLOOKUP(B926,Products_Raw!A:A,Products_Raw!C:C)</f>
        <v>Electronics</v>
      </c>
      <c r="I926" t="str">
        <f>_xlfn.XLOOKUP(_xlfn.XLOOKUP(A926,Orders_Raw!A:A,Orders_Raw!B:B),Customers_Raw!A:A,Customers_Raw!E:E)</f>
        <v>Consumer</v>
      </c>
      <c r="J926" s="19">
        <f>_xlfn.XLOOKUP(Order_Items_Raw!A3541,Orders_Raw!A:A,Orders_Raw!C:C)</f>
        <v>45904</v>
      </c>
      <c r="K926" t="s">
        <v>3489</v>
      </c>
      <c r="L926" s="19" t="str">
        <f>_xlfn.XLOOKUP(A926,Orders_Raw!A:A,Orders_Raw!D:D)</f>
        <v>Delivered</v>
      </c>
      <c r="M926" s="19" t="str">
        <f>_xlfn.XLOOKUP(_xlfn.XLOOKUP(A926,Orders_Raw!A:A,Orders_Raw!B:B),Customers_Raw!A:A,Customers_Raw!E:E)</f>
        <v>Consumer</v>
      </c>
      <c r="N926">
        <f>IF(COUNTIF($A$2:A926,A926)=1,1,0)</f>
        <v>0</v>
      </c>
    </row>
    <row r="927" spans="1:14">
      <c r="A927" t="s">
        <v>2019</v>
      </c>
      <c r="B927" t="s">
        <v>3491</v>
      </c>
      <c r="C927">
        <v>1</v>
      </c>
      <c r="D927" s="18">
        <v>13631.61</v>
      </c>
      <c r="E927" s="18">
        <f>_xlfn.XLOOKUP(Order_Items_Raw!B3551,Products_Raw!A:A,Products_Raw!D:D)</f>
        <v>9178.6</v>
      </c>
      <c r="F927" s="18">
        <f t="shared" si="14"/>
        <v>4453.01</v>
      </c>
      <c r="G927" s="18" t="str">
        <f>PROPER(TRIM(CLEAN(_xlfn.XLOOKUP(Order_Items_Raw!A3551,Orders_Raw!A:A,Orders_Raw!E:E))))</f>
        <v>Website</v>
      </c>
      <c r="H927" s="18" t="str">
        <f>_xlfn.XLOOKUP(B927,Products_Raw!A:A,Products_Raw!C:C)</f>
        <v>Electronics</v>
      </c>
      <c r="I927" t="str">
        <f>_xlfn.XLOOKUP(_xlfn.XLOOKUP(A927,Orders_Raw!A:A,Orders_Raw!B:B),Customers_Raw!A:A,Customers_Raw!E:E)</f>
        <v>Consumer</v>
      </c>
      <c r="J927" s="19">
        <f>_xlfn.XLOOKUP(Order_Items_Raw!A3551,Orders_Raw!A:A,Orders_Raw!C:C)</f>
        <v>45920</v>
      </c>
      <c r="K927" t="s">
        <v>3489</v>
      </c>
      <c r="L927" s="19" t="str">
        <f>_xlfn.XLOOKUP(A927,Orders_Raw!A:A,Orders_Raw!D:D)</f>
        <v>Shipped</v>
      </c>
      <c r="M927" s="19" t="str">
        <f>_xlfn.XLOOKUP(_xlfn.XLOOKUP(A927,Orders_Raw!A:A,Orders_Raw!B:B),Customers_Raw!A:A,Customers_Raw!E:E)</f>
        <v>Consumer</v>
      </c>
      <c r="N927">
        <f>IF(COUNTIF($A$2:A927,A927)=1,1,0)</f>
        <v>0</v>
      </c>
    </row>
    <row r="928" spans="1:14">
      <c r="A928" t="s">
        <v>1739</v>
      </c>
      <c r="B928" t="s">
        <v>3494</v>
      </c>
      <c r="C928">
        <v>4</v>
      </c>
      <c r="D928" s="18">
        <v>40514.05</v>
      </c>
      <c r="E928" s="18">
        <f>_xlfn.XLOOKUP(Order_Items_Raw!B3682,Products_Raw!A:A,Products_Raw!D:D)</f>
        <v>4591.42</v>
      </c>
      <c r="F928" s="18">
        <f t="shared" si="14"/>
        <v>22148.37</v>
      </c>
      <c r="G928" s="18" t="str">
        <f>PROPER(TRIM(CLEAN(_xlfn.XLOOKUP(Order_Items_Raw!A3682,Orders_Raw!A:A,Orders_Raw!E:E))))</f>
        <v>Mobile App</v>
      </c>
      <c r="H928" s="18" t="str">
        <f>_xlfn.XLOOKUP(B928,Products_Raw!A:A,Products_Raw!C:C)</f>
        <v>Fashion</v>
      </c>
      <c r="I928" t="str">
        <f>_xlfn.XLOOKUP(_xlfn.XLOOKUP(A928,Orders_Raw!A:A,Orders_Raw!B:B),Customers_Raw!A:A,Customers_Raw!E:E)</f>
        <v>Consumer</v>
      </c>
      <c r="J928" s="19">
        <f>_xlfn.XLOOKUP(Order_Items_Raw!A3682,Orders_Raw!A:A,Orders_Raw!C:C)</f>
        <v>45905</v>
      </c>
      <c r="K928" t="s">
        <v>3489</v>
      </c>
      <c r="L928" s="19" t="str">
        <f>_xlfn.XLOOKUP(A928,Orders_Raw!A:A,Orders_Raw!D:D)</f>
        <v>Delivered</v>
      </c>
      <c r="M928" s="19" t="str">
        <f>_xlfn.XLOOKUP(_xlfn.XLOOKUP(A928,Orders_Raw!A:A,Orders_Raw!B:B),Customers_Raw!A:A,Customers_Raw!E:E)</f>
        <v>Consumer</v>
      </c>
      <c r="N928">
        <f>IF(COUNTIF($A$2:A928,A928)=1,1,0)</f>
        <v>0</v>
      </c>
    </row>
    <row r="929" spans="1:14">
      <c r="A929" t="s">
        <v>1781</v>
      </c>
      <c r="B929" t="s">
        <v>3495</v>
      </c>
      <c r="C929">
        <v>4</v>
      </c>
      <c r="D929" s="18">
        <v>18863.99</v>
      </c>
      <c r="E929" s="18">
        <f>_xlfn.XLOOKUP(Order_Items_Raw!B3718,Products_Raw!A:A,Products_Raw!D:D)</f>
        <v>516.61</v>
      </c>
      <c r="F929" s="18">
        <f t="shared" si="14"/>
        <v>16797.55</v>
      </c>
      <c r="G929" s="18" t="str">
        <f>PROPER(TRIM(CLEAN(_xlfn.XLOOKUP(Order_Items_Raw!A3718,Orders_Raw!A:A,Orders_Raw!E:E))))</f>
        <v>Website</v>
      </c>
      <c r="H929" s="18" t="str">
        <f>_xlfn.XLOOKUP(B929,Products_Raw!A:A,Products_Raw!C:C)</f>
        <v>Beauty</v>
      </c>
      <c r="I929" t="str">
        <f>_xlfn.XLOOKUP(_xlfn.XLOOKUP(A929,Orders_Raw!A:A,Orders_Raw!B:B),Customers_Raw!A:A,Customers_Raw!E:E)</f>
        <v>Consumer</v>
      </c>
      <c r="J929" s="19">
        <f>_xlfn.XLOOKUP(Order_Items_Raw!A3718,Orders_Raw!A:A,Orders_Raw!C:C)</f>
        <v>45903</v>
      </c>
      <c r="K929" t="s">
        <v>3489</v>
      </c>
      <c r="L929" s="19" t="str">
        <f>_xlfn.XLOOKUP(A929,Orders_Raw!A:A,Orders_Raw!D:D)</f>
        <v>Delivered</v>
      </c>
      <c r="M929" s="19" t="str">
        <f>_xlfn.XLOOKUP(_xlfn.XLOOKUP(A929,Orders_Raw!A:A,Orders_Raw!B:B),Customers_Raw!A:A,Customers_Raw!E:E)</f>
        <v>Consumer</v>
      </c>
      <c r="N929">
        <f>IF(COUNTIF($A$2:A929,A929)=1,1,0)</f>
        <v>0</v>
      </c>
    </row>
    <row r="930" spans="1:14">
      <c r="A930" t="s">
        <v>2822</v>
      </c>
      <c r="B930" t="s">
        <v>3495</v>
      </c>
      <c r="C930">
        <v>2</v>
      </c>
      <c r="D930" s="18">
        <v>8469.47</v>
      </c>
      <c r="E930" s="18">
        <f>_xlfn.XLOOKUP(Order_Items_Raw!B3740,Products_Raw!A:A,Products_Raw!D:D)</f>
        <v>2144.79</v>
      </c>
      <c r="F930" s="18">
        <f t="shared" si="14"/>
        <v>4179.89</v>
      </c>
      <c r="G930" s="18" t="str">
        <f>PROPER(TRIM(CLEAN(_xlfn.XLOOKUP(Order_Items_Raw!A3740,Orders_Raw!A:A,Orders_Raw!E:E))))</f>
        <v>Website</v>
      </c>
      <c r="H930" s="18" t="str">
        <f>_xlfn.XLOOKUP(B930,Products_Raw!A:A,Products_Raw!C:C)</f>
        <v>Beauty</v>
      </c>
      <c r="I930" t="str">
        <f>_xlfn.XLOOKUP(_xlfn.XLOOKUP(A930,Orders_Raw!A:A,Orders_Raw!B:B),Customers_Raw!A:A,Customers_Raw!E:E)</f>
        <v>Consumer</v>
      </c>
      <c r="J930" s="19">
        <f>_xlfn.XLOOKUP(Order_Items_Raw!A3740,Orders_Raw!A:A,Orders_Raw!C:C)</f>
        <v>45910</v>
      </c>
      <c r="K930" t="s">
        <v>3489</v>
      </c>
      <c r="L930" s="19" t="str">
        <f>_xlfn.XLOOKUP(A930,Orders_Raw!A:A,Orders_Raw!D:D)</f>
        <v>Delivered</v>
      </c>
      <c r="M930" s="19" t="str">
        <f>_xlfn.XLOOKUP(_xlfn.XLOOKUP(A930,Orders_Raw!A:A,Orders_Raw!B:B),Customers_Raw!A:A,Customers_Raw!E:E)</f>
        <v>Consumer</v>
      </c>
      <c r="N930">
        <f>IF(COUNTIF($A$2:A930,A930)=1,1,0)</f>
        <v>0</v>
      </c>
    </row>
    <row r="931" spans="1:14">
      <c r="A931" t="s">
        <v>2883</v>
      </c>
      <c r="B931" t="s">
        <v>3495</v>
      </c>
      <c r="C931">
        <v>1</v>
      </c>
      <c r="D931" s="18">
        <v>3636.89</v>
      </c>
      <c r="E931" s="18">
        <f>_xlfn.XLOOKUP(Order_Items_Raw!B3741,Products_Raw!A:A,Products_Raw!D:D)</f>
        <v>3075.85</v>
      </c>
      <c r="F931" s="18">
        <f t="shared" si="14"/>
        <v>561.04</v>
      </c>
      <c r="G931" s="18" t="str">
        <f>PROPER(TRIM(CLEAN(_xlfn.XLOOKUP(Order_Items_Raw!A3741,Orders_Raw!A:A,Orders_Raw!E:E))))</f>
        <v>Website</v>
      </c>
      <c r="H931" s="18" t="str">
        <f>_xlfn.XLOOKUP(B931,Products_Raw!A:A,Products_Raw!C:C)</f>
        <v>Beauty</v>
      </c>
      <c r="I931" t="str">
        <f>_xlfn.XLOOKUP(_xlfn.XLOOKUP(A931,Orders_Raw!A:A,Orders_Raw!B:B),Customers_Raw!A:A,Customers_Raw!E:E)</f>
        <v>Small Business</v>
      </c>
      <c r="J931" s="19">
        <f>_xlfn.XLOOKUP(Order_Items_Raw!A3741,Orders_Raw!A:A,Orders_Raw!C:C)</f>
        <v>45921</v>
      </c>
      <c r="K931" t="s">
        <v>3489</v>
      </c>
      <c r="L931" s="19" t="str">
        <f>_xlfn.XLOOKUP(A931,Orders_Raw!A:A,Orders_Raw!D:D)</f>
        <v>Delivered</v>
      </c>
      <c r="M931" s="19" t="str">
        <f>_xlfn.XLOOKUP(_xlfn.XLOOKUP(A931,Orders_Raw!A:A,Orders_Raw!B:B),Customers_Raw!A:A,Customers_Raw!E:E)</f>
        <v>Small Business</v>
      </c>
      <c r="N931">
        <f>IF(COUNTIF($A$2:A931,A931)=1,1,0)</f>
        <v>0</v>
      </c>
    </row>
    <row r="932" spans="1:14">
      <c r="A932" t="s">
        <v>3287</v>
      </c>
      <c r="B932" t="s">
        <v>3495</v>
      </c>
      <c r="C932">
        <v>4</v>
      </c>
      <c r="D932" s="18">
        <v>17401.54</v>
      </c>
      <c r="E932" s="18">
        <f>_xlfn.XLOOKUP(Order_Items_Raw!B3752,Products_Raw!A:A,Products_Raw!D:D)</f>
        <v>6163.24</v>
      </c>
      <c r="F932" s="18">
        <f t="shared" si="14"/>
        <v>-7251.42</v>
      </c>
      <c r="G932" s="18" t="str">
        <f>PROPER(TRIM(CLEAN(_xlfn.XLOOKUP(Order_Items_Raw!A3752,Orders_Raw!A:A,Orders_Raw!E:E))))</f>
        <v>Website</v>
      </c>
      <c r="H932" s="18" t="str">
        <f>_xlfn.XLOOKUP(B932,Products_Raw!A:A,Products_Raw!C:C)</f>
        <v>Beauty</v>
      </c>
      <c r="I932" t="str">
        <f>_xlfn.XLOOKUP(_xlfn.XLOOKUP(A932,Orders_Raw!A:A,Orders_Raw!B:B),Customers_Raw!A:A,Customers_Raw!E:E)</f>
        <v>Corporate</v>
      </c>
      <c r="J932" s="19">
        <f>_xlfn.XLOOKUP(Order_Items_Raw!A3752,Orders_Raw!A:A,Orders_Raw!C:C)</f>
        <v>45930</v>
      </c>
      <c r="K932" t="s">
        <v>3489</v>
      </c>
      <c r="L932" s="19" t="str">
        <f>_xlfn.XLOOKUP(A932,Orders_Raw!A:A,Orders_Raw!D:D)</f>
        <v>Delivered</v>
      </c>
      <c r="M932" s="19" t="str">
        <f>_xlfn.XLOOKUP(_xlfn.XLOOKUP(A932,Orders_Raw!A:A,Orders_Raw!B:B),Customers_Raw!A:A,Customers_Raw!E:E)</f>
        <v>Corporate</v>
      </c>
      <c r="N932">
        <f>IF(COUNTIF($A$2:A932,A932)=1,1,0)</f>
        <v>1</v>
      </c>
    </row>
    <row r="933" spans="1:14">
      <c r="A933" t="s">
        <v>3296</v>
      </c>
      <c r="B933" t="s">
        <v>3495</v>
      </c>
      <c r="C933">
        <v>2</v>
      </c>
      <c r="D933" s="18">
        <v>8969.81</v>
      </c>
      <c r="E933" s="18">
        <f>_xlfn.XLOOKUP(Order_Items_Raw!B3753,Products_Raw!A:A,Products_Raw!D:D)</f>
        <v>2935.19</v>
      </c>
      <c r="F933" s="18">
        <f t="shared" si="14"/>
        <v>3099.43</v>
      </c>
      <c r="G933" s="18" t="str">
        <f>PROPER(TRIM(CLEAN(_xlfn.XLOOKUP(Order_Items_Raw!A3753,Orders_Raw!A:A,Orders_Raw!E:E))))</f>
        <v>Mobile App</v>
      </c>
      <c r="H933" s="18" t="str">
        <f>_xlfn.XLOOKUP(B933,Products_Raw!A:A,Products_Raw!C:C)</f>
        <v>Beauty</v>
      </c>
      <c r="I933" t="str">
        <f>_xlfn.XLOOKUP(_xlfn.XLOOKUP(A933,Orders_Raw!A:A,Orders_Raw!B:B),Customers_Raw!A:A,Customers_Raw!E:E)</f>
        <v>Corporate</v>
      </c>
      <c r="J933" s="19">
        <f>_xlfn.XLOOKUP(Order_Items_Raw!A3753,Orders_Raw!A:A,Orders_Raw!C:C)</f>
        <v>45902</v>
      </c>
      <c r="K933" t="s">
        <v>3489</v>
      </c>
      <c r="L933" s="19" t="str">
        <f>_xlfn.XLOOKUP(A933,Orders_Raw!A:A,Orders_Raw!D:D)</f>
        <v>Delivered</v>
      </c>
      <c r="M933" s="19" t="str">
        <f>_xlfn.XLOOKUP(_xlfn.XLOOKUP(A933,Orders_Raw!A:A,Orders_Raw!B:B),Customers_Raw!A:A,Customers_Raw!E:E)</f>
        <v>Corporate</v>
      </c>
      <c r="N933">
        <f>IF(COUNTIF($A$2:A933,A933)=1,1,0)</f>
        <v>1</v>
      </c>
    </row>
    <row r="934" spans="1:14">
      <c r="A934" t="s">
        <v>1130</v>
      </c>
      <c r="B934" t="s">
        <v>3406</v>
      </c>
      <c r="C934">
        <v>2</v>
      </c>
      <c r="D934" s="18">
        <v>14071.16</v>
      </c>
      <c r="E934" s="18">
        <f>_xlfn.XLOOKUP(Order_Items_Raw!B7,Products_Raw!A:A,Products_Raw!D:D)</f>
        <v>4936.19</v>
      </c>
      <c r="F934" s="18">
        <f t="shared" si="14"/>
        <v>4198.78</v>
      </c>
      <c r="G934" s="18" t="str">
        <f>PROPER(TRIM(CLEAN(_xlfn.XLOOKUP(Order_Items_Raw!A7,Orders_Raw!A:A,Orders_Raw!E:E))))</f>
        <v>Website</v>
      </c>
      <c r="H934" s="18" t="str">
        <f>_xlfn.XLOOKUP(B934,Products_Raw!A:A,Products_Raw!C:C)</f>
        <v>Sports</v>
      </c>
      <c r="I934" t="str">
        <f>_xlfn.XLOOKUP(_xlfn.XLOOKUP(A934,Orders_Raw!A:A,Orders_Raw!B:B),Customers_Raw!A:A,Customers_Raw!E:E)</f>
        <v>Corporate</v>
      </c>
      <c r="J934" s="19">
        <f>_xlfn.XLOOKUP(Order_Items_Raw!A7,Orders_Raw!A:A,Orders_Raw!C:C)</f>
        <v>45756</v>
      </c>
      <c r="K934" t="s">
        <v>3407</v>
      </c>
      <c r="L934" s="19" t="str">
        <f>_xlfn.XLOOKUP(A934,Orders_Raw!A:A,Orders_Raw!D:D)</f>
        <v>Delivered</v>
      </c>
      <c r="M934" s="19" t="str">
        <f>_xlfn.XLOOKUP(_xlfn.XLOOKUP(A934,Orders_Raw!A:A,Orders_Raw!B:B),Customers_Raw!A:A,Customers_Raw!E:E)</f>
        <v>Corporate</v>
      </c>
      <c r="N934">
        <f>IF(COUNTIF($A$2:A934,A934)=1,1,0)</f>
        <v>1</v>
      </c>
    </row>
    <row r="935" spans="1:14">
      <c r="A935" t="s">
        <v>1346</v>
      </c>
      <c r="B935" t="s">
        <v>3406</v>
      </c>
      <c r="C935">
        <v>1</v>
      </c>
      <c r="D935" s="18">
        <v>6224.88</v>
      </c>
      <c r="E935" s="18">
        <f>_xlfn.XLOOKUP(Order_Items_Raw!B13,Products_Raw!A:A,Products_Raw!D:D)</f>
        <v>4936.19</v>
      </c>
      <c r="F935" s="18">
        <f t="shared" si="14"/>
        <v>1288.69</v>
      </c>
      <c r="G935" s="18" t="str">
        <f>PROPER(TRIM(CLEAN(_xlfn.XLOOKUP(Order_Items_Raw!A13,Orders_Raw!A:A,Orders_Raw!E:E))))</f>
        <v>Marketplace</v>
      </c>
      <c r="H935" s="18" t="str">
        <f>_xlfn.XLOOKUP(B935,Products_Raw!A:A,Products_Raw!C:C)</f>
        <v>Sports</v>
      </c>
      <c r="I935" t="str">
        <f>_xlfn.XLOOKUP(_xlfn.XLOOKUP(A935,Orders_Raw!A:A,Orders_Raw!B:B),Customers_Raw!A:A,Customers_Raw!E:E)</f>
        <v>Consumer</v>
      </c>
      <c r="J935" s="19">
        <f>_xlfn.XLOOKUP(Order_Items_Raw!A13,Orders_Raw!A:A,Orders_Raw!C:C)</f>
        <v>45772</v>
      </c>
      <c r="K935" t="s">
        <v>3407</v>
      </c>
      <c r="L935" s="19" t="str">
        <f>_xlfn.XLOOKUP(A935,Orders_Raw!A:A,Orders_Raw!D:D)</f>
        <v>Delivered</v>
      </c>
      <c r="M935" s="19" t="str">
        <f>_xlfn.XLOOKUP(_xlfn.XLOOKUP(A935,Orders_Raw!A:A,Orders_Raw!B:B),Customers_Raw!A:A,Customers_Raw!E:E)</f>
        <v>Consumer</v>
      </c>
      <c r="N935">
        <f>IF(COUNTIF($A$2:A935,A935)=1,1,0)</f>
        <v>1</v>
      </c>
    </row>
    <row r="936" spans="1:14">
      <c r="A936" t="s">
        <v>2370</v>
      </c>
      <c r="B936" t="s">
        <v>3406</v>
      </c>
      <c r="C936">
        <v>2</v>
      </c>
      <c r="D936" s="18">
        <v>13175.78</v>
      </c>
      <c r="E936" s="18">
        <f>_xlfn.XLOOKUP(Order_Items_Raw!B32,Products_Raw!A:A,Products_Raw!D:D)</f>
        <v>5483.96</v>
      </c>
      <c r="F936" s="18">
        <f t="shared" si="14"/>
        <v>2207.86</v>
      </c>
      <c r="G936" s="18" t="str">
        <f>PROPER(TRIM(CLEAN(_xlfn.XLOOKUP(Order_Items_Raw!A32,Orders_Raw!A:A,Orders_Raw!E:E))))</f>
        <v>Website</v>
      </c>
      <c r="H936" s="18" t="str">
        <f>_xlfn.XLOOKUP(B936,Products_Raw!A:A,Products_Raw!C:C)</f>
        <v>Sports</v>
      </c>
      <c r="I936" t="str">
        <f>_xlfn.XLOOKUP(_xlfn.XLOOKUP(A936,Orders_Raw!A:A,Orders_Raw!B:B),Customers_Raw!A:A,Customers_Raw!E:E)</f>
        <v>Corporate</v>
      </c>
      <c r="J936" s="19">
        <f>_xlfn.XLOOKUP(Order_Items_Raw!A32,Orders_Raw!A:A,Orders_Raw!C:C)</f>
        <v>45777</v>
      </c>
      <c r="K936" t="s">
        <v>3407</v>
      </c>
      <c r="L936" s="19" t="str">
        <f>_xlfn.XLOOKUP(A936,Orders_Raw!A:A,Orders_Raw!D:D)</f>
        <v>Delivered</v>
      </c>
      <c r="M936" s="19" t="str">
        <f>_xlfn.XLOOKUP(_xlfn.XLOOKUP(A936,Orders_Raw!A:A,Orders_Raw!B:B),Customers_Raw!A:A,Customers_Raw!E:E)</f>
        <v>Corporate</v>
      </c>
      <c r="N936">
        <f>IF(COUNTIF($A$2:A936,A936)=1,1,0)</f>
        <v>1</v>
      </c>
    </row>
    <row r="937" spans="1:14">
      <c r="A937" t="s">
        <v>1316</v>
      </c>
      <c r="B937" t="s">
        <v>3408</v>
      </c>
      <c r="C937">
        <v>4</v>
      </c>
      <c r="D937" s="18">
        <v>62867.32</v>
      </c>
      <c r="E937" s="18">
        <f>_xlfn.XLOOKUP(Order_Items_Raw!B54,Products_Raw!A:A,Products_Raw!D:D)</f>
        <v>295.87</v>
      </c>
      <c r="F937" s="18">
        <f t="shared" si="14"/>
        <v>61683.84</v>
      </c>
      <c r="G937" s="18" t="str">
        <f>PROPER(TRIM(CLEAN(_xlfn.XLOOKUP(Order_Items_Raw!A54,Orders_Raw!A:A,Orders_Raw!E:E))))</f>
        <v>Website</v>
      </c>
      <c r="H937" s="18" t="str">
        <f>_xlfn.XLOOKUP(B937,Products_Raw!A:A,Products_Raw!C:C)</f>
        <v>Sports</v>
      </c>
      <c r="I937" t="str">
        <f>_xlfn.XLOOKUP(_xlfn.XLOOKUP(A937,Orders_Raw!A:A,Orders_Raw!B:B),Customers_Raw!A:A,Customers_Raw!E:E)</f>
        <v>Consumer</v>
      </c>
      <c r="J937" s="19">
        <f>_xlfn.XLOOKUP(Order_Items_Raw!A54,Orders_Raw!A:A,Orders_Raw!C:C)</f>
        <v>45777</v>
      </c>
      <c r="K937" t="s">
        <v>3407</v>
      </c>
      <c r="L937" s="19" t="str">
        <f>_xlfn.XLOOKUP(A937,Orders_Raw!A:A,Orders_Raw!D:D)</f>
        <v>Cancelled</v>
      </c>
      <c r="M937" s="19" t="str">
        <f>_xlfn.XLOOKUP(_xlfn.XLOOKUP(A937,Orders_Raw!A:A,Orders_Raw!B:B),Customers_Raw!A:A,Customers_Raw!E:E)</f>
        <v>Consumer</v>
      </c>
      <c r="N937">
        <f>IF(COUNTIF($A$2:A937,A937)=1,1,0)</f>
        <v>1</v>
      </c>
    </row>
    <row r="938" spans="1:14">
      <c r="A938" t="s">
        <v>1864</v>
      </c>
      <c r="B938" t="s">
        <v>3408</v>
      </c>
      <c r="C938">
        <v>4</v>
      </c>
      <c r="D938" s="18">
        <v>64191.37</v>
      </c>
      <c r="E938" s="18">
        <f>_xlfn.XLOOKUP(Order_Items_Raw!B62,Products_Raw!A:A,Products_Raw!D:D)</f>
        <v>474.93</v>
      </c>
      <c r="F938" s="18">
        <f t="shared" si="14"/>
        <v>62291.65</v>
      </c>
      <c r="G938" s="18" t="str">
        <f>PROPER(TRIM(CLEAN(_xlfn.XLOOKUP(Order_Items_Raw!A62,Orders_Raw!A:A,Orders_Raw!E:E))))</f>
        <v>Mobile App</v>
      </c>
      <c r="H938" s="18" t="str">
        <f>_xlfn.XLOOKUP(B938,Products_Raw!A:A,Products_Raw!C:C)</f>
        <v>Sports</v>
      </c>
      <c r="I938" t="str">
        <f>_xlfn.XLOOKUP(_xlfn.XLOOKUP(A938,Orders_Raw!A:A,Orders_Raw!B:B),Customers_Raw!A:A,Customers_Raw!E:E)</f>
        <v>Consumer</v>
      </c>
      <c r="J938" s="19">
        <f>_xlfn.XLOOKUP(Order_Items_Raw!A62,Orders_Raw!A:A,Orders_Raw!C:C)</f>
        <v>45765</v>
      </c>
      <c r="K938" t="s">
        <v>3407</v>
      </c>
      <c r="L938" s="19" t="str">
        <f>_xlfn.XLOOKUP(A938,Orders_Raw!A:A,Orders_Raw!D:D)</f>
        <v>Delivered</v>
      </c>
      <c r="M938" s="19" t="str">
        <f>_xlfn.XLOOKUP(_xlfn.XLOOKUP(A938,Orders_Raw!A:A,Orders_Raw!B:B),Customers_Raw!A:A,Customers_Raw!E:E)</f>
        <v>Consumer</v>
      </c>
      <c r="N938">
        <f>IF(COUNTIF($A$2:A938,A938)=1,1,0)</f>
        <v>1</v>
      </c>
    </row>
    <row r="939" spans="1:14">
      <c r="A939" t="s">
        <v>3181</v>
      </c>
      <c r="B939" t="s">
        <v>3408</v>
      </c>
      <c r="C939">
        <v>3</v>
      </c>
      <c r="D939" s="18">
        <v>39174.95</v>
      </c>
      <c r="E939" s="18">
        <f>_xlfn.XLOOKUP(Order_Items_Raw!B85,Products_Raw!A:A,Products_Raw!D:D)</f>
        <v>7802.03</v>
      </c>
      <c r="F939" s="18">
        <f t="shared" si="14"/>
        <v>15768.86</v>
      </c>
      <c r="G939" s="18" t="str">
        <f>PROPER(TRIM(CLEAN(_xlfn.XLOOKUP(Order_Items_Raw!A85,Orders_Raw!A:A,Orders_Raw!E:E))))</f>
        <v>Mobile App</v>
      </c>
      <c r="H939" s="18" t="str">
        <f>_xlfn.XLOOKUP(B939,Products_Raw!A:A,Products_Raw!C:C)</f>
        <v>Sports</v>
      </c>
      <c r="I939" t="str">
        <f>_xlfn.XLOOKUP(_xlfn.XLOOKUP(A939,Orders_Raw!A:A,Orders_Raw!B:B),Customers_Raw!A:A,Customers_Raw!E:E)</f>
        <v>Consumer</v>
      </c>
      <c r="J939" s="19">
        <f>_xlfn.XLOOKUP(Order_Items_Raw!A85,Orders_Raw!A:A,Orders_Raw!C:C)</f>
        <v>45763</v>
      </c>
      <c r="K939" t="s">
        <v>3407</v>
      </c>
      <c r="L939" s="19" t="str">
        <f>_xlfn.XLOOKUP(A939,Orders_Raw!A:A,Orders_Raw!D:D)</f>
        <v>Delivered</v>
      </c>
      <c r="M939" s="19" t="str">
        <f>_xlfn.XLOOKUP(_xlfn.XLOOKUP(A939,Orders_Raw!A:A,Orders_Raw!B:B),Customers_Raw!A:A,Customers_Raw!E:E)</f>
        <v>Consumer</v>
      </c>
      <c r="N939">
        <f>IF(COUNTIF($A$2:A939,A939)=1,1,0)</f>
        <v>1</v>
      </c>
    </row>
    <row r="940" spans="1:14">
      <c r="A940" t="s">
        <v>1455</v>
      </c>
      <c r="B940" t="s">
        <v>3409</v>
      </c>
      <c r="C940">
        <v>2</v>
      </c>
      <c r="D940" s="18">
        <v>14058.66</v>
      </c>
      <c r="E940" s="18">
        <f>_xlfn.XLOOKUP(Order_Items_Raw!B97,Products_Raw!A:A,Products_Raw!D:D)</f>
        <v>11367.74</v>
      </c>
      <c r="F940" s="18">
        <f t="shared" si="14"/>
        <v>-8676.82</v>
      </c>
      <c r="G940" s="18" t="str">
        <f>PROPER(TRIM(CLEAN(_xlfn.XLOOKUP(Order_Items_Raw!A97,Orders_Raw!A:A,Orders_Raw!E:E))))</f>
        <v>Website</v>
      </c>
      <c r="H940" s="18" t="str">
        <f>_xlfn.XLOOKUP(B940,Products_Raw!A:A,Products_Raw!C:C)</f>
        <v>Sports</v>
      </c>
      <c r="I940" t="str">
        <f>_xlfn.XLOOKUP(_xlfn.XLOOKUP(A940,Orders_Raw!A:A,Orders_Raw!B:B),Customers_Raw!A:A,Customers_Raw!E:E)</f>
        <v>Small Business</v>
      </c>
      <c r="J940" s="19">
        <f>_xlfn.XLOOKUP(Order_Items_Raw!A97,Orders_Raw!A:A,Orders_Raw!C:C)</f>
        <v>45757</v>
      </c>
      <c r="K940" t="s">
        <v>3407</v>
      </c>
      <c r="L940" s="19" t="str">
        <f>_xlfn.XLOOKUP(A940,Orders_Raw!A:A,Orders_Raw!D:D)</f>
        <v>Delivered</v>
      </c>
      <c r="M940" s="19" t="str">
        <f>_xlfn.XLOOKUP(_xlfn.XLOOKUP(A940,Orders_Raw!A:A,Orders_Raw!B:B),Customers_Raw!A:A,Customers_Raw!E:E)</f>
        <v>Small Business</v>
      </c>
      <c r="N940">
        <f>IF(COUNTIF($A$2:A940,A940)=1,1,0)</f>
        <v>1</v>
      </c>
    </row>
    <row r="941" spans="1:14">
      <c r="A941" t="s">
        <v>1897</v>
      </c>
      <c r="B941" t="s">
        <v>3409</v>
      </c>
      <c r="C941">
        <v>4</v>
      </c>
      <c r="D941" s="18">
        <v>28193.3</v>
      </c>
      <c r="E941" s="18">
        <f>_xlfn.XLOOKUP(Order_Items_Raw!B107,Products_Raw!A:A,Products_Raw!D:D)</f>
        <v>4640.09</v>
      </c>
      <c r="F941" s="18">
        <f t="shared" si="14"/>
        <v>9632.94</v>
      </c>
      <c r="G941" s="18" t="str">
        <f>PROPER(TRIM(CLEAN(_xlfn.XLOOKUP(Order_Items_Raw!A107,Orders_Raw!A:A,Orders_Raw!E:E))))</f>
        <v>Website</v>
      </c>
      <c r="H941" s="18" t="str">
        <f>_xlfn.XLOOKUP(B941,Products_Raw!A:A,Products_Raw!C:C)</f>
        <v>Sports</v>
      </c>
      <c r="I941" t="str">
        <f>_xlfn.XLOOKUP(_xlfn.XLOOKUP(A941,Orders_Raw!A:A,Orders_Raw!B:B),Customers_Raw!A:A,Customers_Raw!E:E)</f>
        <v>Consumer</v>
      </c>
      <c r="J941" s="19">
        <f>_xlfn.XLOOKUP(Order_Items_Raw!A107,Orders_Raw!A:A,Orders_Raw!C:C)</f>
        <v>45770</v>
      </c>
      <c r="K941" t="s">
        <v>3407</v>
      </c>
      <c r="L941" s="19" t="str">
        <f>_xlfn.XLOOKUP(A941,Orders_Raw!A:A,Orders_Raw!D:D)</f>
        <v>Delivered</v>
      </c>
      <c r="M941" s="19" t="str">
        <f>_xlfn.XLOOKUP(_xlfn.XLOOKUP(A941,Orders_Raw!A:A,Orders_Raw!B:B),Customers_Raw!A:A,Customers_Raw!E:E)</f>
        <v>Consumer</v>
      </c>
      <c r="N941">
        <f>IF(COUNTIF($A$2:A941,A941)=1,1,0)</f>
        <v>1</v>
      </c>
    </row>
    <row r="942" spans="1:14">
      <c r="A942" t="s">
        <v>2137</v>
      </c>
      <c r="B942" t="s">
        <v>3409</v>
      </c>
      <c r="C942">
        <v>1</v>
      </c>
      <c r="D942" s="18">
        <v>7845.26</v>
      </c>
      <c r="E942" s="18">
        <f>_xlfn.XLOOKUP(Order_Items_Raw!B111,Products_Raw!A:A,Products_Raw!D:D)</f>
        <v>4640.09</v>
      </c>
      <c r="F942" s="18">
        <f t="shared" si="14"/>
        <v>3205.17</v>
      </c>
      <c r="G942" s="18" t="str">
        <f>PROPER(TRIM(CLEAN(_xlfn.XLOOKUP(Order_Items_Raw!A111,Orders_Raw!A:A,Orders_Raw!E:E))))</f>
        <v>Mobile App</v>
      </c>
      <c r="H942" s="18" t="str">
        <f>_xlfn.XLOOKUP(B942,Products_Raw!A:A,Products_Raw!C:C)</f>
        <v>Sports</v>
      </c>
      <c r="I942" t="str">
        <f>_xlfn.XLOOKUP(_xlfn.XLOOKUP(A942,Orders_Raw!A:A,Orders_Raw!B:B),Customers_Raw!A:A,Customers_Raw!E:E)</f>
        <v>Corporate</v>
      </c>
      <c r="J942" s="19">
        <f>_xlfn.XLOOKUP(Order_Items_Raw!A111,Orders_Raw!A:A,Orders_Raw!C:C)</f>
        <v>45762</v>
      </c>
      <c r="K942" t="s">
        <v>3407</v>
      </c>
      <c r="L942" s="19" t="str">
        <f>_xlfn.XLOOKUP(A942,Orders_Raw!A:A,Orders_Raw!D:D)</f>
        <v>Delivered</v>
      </c>
      <c r="M942" s="19" t="str">
        <f>_xlfn.XLOOKUP(_xlfn.XLOOKUP(A942,Orders_Raw!A:A,Orders_Raw!B:B),Customers_Raw!A:A,Customers_Raw!E:E)</f>
        <v>Corporate</v>
      </c>
      <c r="N942">
        <f>IF(COUNTIF($A$2:A942,A942)=1,1,0)</f>
        <v>1</v>
      </c>
    </row>
    <row r="943" spans="1:14">
      <c r="A943" t="s">
        <v>1101</v>
      </c>
      <c r="B943" t="s">
        <v>3410</v>
      </c>
      <c r="C943">
        <v>2</v>
      </c>
      <c r="D943" s="18">
        <v>3070.76</v>
      </c>
      <c r="E943" s="18">
        <f>_xlfn.XLOOKUP(Order_Items_Raw!B144,Products_Raw!A:A,Products_Raw!D:D)</f>
        <v>10124.42</v>
      </c>
      <c r="F943" s="18">
        <f t="shared" si="14"/>
        <v>-17178.08</v>
      </c>
      <c r="G943" s="18" t="str">
        <f>PROPER(TRIM(CLEAN(_xlfn.XLOOKUP(Order_Items_Raw!A144,Orders_Raw!A:A,Orders_Raw!E:E))))</f>
        <v>Marketplace</v>
      </c>
      <c r="H943" s="18" t="str">
        <f>_xlfn.XLOOKUP(B943,Products_Raw!A:A,Products_Raw!C:C)</f>
        <v>Beauty</v>
      </c>
      <c r="I943" t="str">
        <f>_xlfn.XLOOKUP(_xlfn.XLOOKUP(A943,Orders_Raw!A:A,Orders_Raw!B:B),Customers_Raw!A:A,Customers_Raw!E:E)</f>
        <v>Consumer</v>
      </c>
      <c r="J943" s="19">
        <f>_xlfn.XLOOKUP(Order_Items_Raw!A144,Orders_Raw!A:A,Orders_Raw!C:C)</f>
        <v>45754</v>
      </c>
      <c r="K943" t="s">
        <v>3407</v>
      </c>
      <c r="L943" s="19" t="str">
        <f>_xlfn.XLOOKUP(A943,Orders_Raw!A:A,Orders_Raw!D:D)</f>
        <v>Delivered</v>
      </c>
      <c r="M943" s="19" t="str">
        <f>_xlfn.XLOOKUP(_xlfn.XLOOKUP(A943,Orders_Raw!A:A,Orders_Raw!B:B),Customers_Raw!A:A,Customers_Raw!E:E)</f>
        <v>Consumer</v>
      </c>
      <c r="N943">
        <f>IF(COUNTIF($A$2:A943,A943)=1,1,0)</f>
        <v>1</v>
      </c>
    </row>
    <row r="944" spans="1:14">
      <c r="A944" t="s">
        <v>1606</v>
      </c>
      <c r="B944" t="s">
        <v>3410</v>
      </c>
      <c r="C944">
        <v>1</v>
      </c>
      <c r="D944" s="18">
        <v>1712.4</v>
      </c>
      <c r="E944" s="18">
        <f>_xlfn.XLOOKUP(Order_Items_Raw!B150,Products_Raw!A:A,Products_Raw!D:D)</f>
        <v>7025.62</v>
      </c>
      <c r="F944" s="18">
        <f t="shared" si="14"/>
        <v>-5313.22</v>
      </c>
      <c r="G944" s="18" t="str">
        <f>PROPER(TRIM(CLEAN(_xlfn.XLOOKUP(Order_Items_Raw!A150,Orders_Raw!A:A,Orders_Raw!E:E))))</f>
        <v>Mobile App</v>
      </c>
      <c r="H944" s="18" t="str">
        <f>_xlfn.XLOOKUP(B944,Products_Raw!A:A,Products_Raw!C:C)</f>
        <v>Beauty</v>
      </c>
      <c r="I944" t="str">
        <f>_xlfn.XLOOKUP(_xlfn.XLOOKUP(A944,Orders_Raw!A:A,Orders_Raw!B:B),Customers_Raw!A:A,Customers_Raw!E:E)</f>
        <v>Consumer</v>
      </c>
      <c r="J944" s="19">
        <f>_xlfn.XLOOKUP(Order_Items_Raw!A150,Orders_Raw!A:A,Orders_Raw!C:C)</f>
        <v>45771</v>
      </c>
      <c r="K944" t="s">
        <v>3407</v>
      </c>
      <c r="L944" s="19" t="str">
        <f>_xlfn.XLOOKUP(A944,Orders_Raw!A:A,Orders_Raw!D:D)</f>
        <v>Delivered</v>
      </c>
      <c r="M944" s="19" t="str">
        <f>_xlfn.XLOOKUP(_xlfn.XLOOKUP(A944,Orders_Raw!A:A,Orders_Raw!B:B),Customers_Raw!A:A,Customers_Raw!E:E)</f>
        <v>Consumer</v>
      </c>
      <c r="N944">
        <f>IF(COUNTIF($A$2:A944,A944)=1,1,0)</f>
        <v>1</v>
      </c>
    </row>
    <row r="945" spans="1:14">
      <c r="A945" t="s">
        <v>919</v>
      </c>
      <c r="B945" t="s">
        <v>3411</v>
      </c>
      <c r="C945">
        <v>1</v>
      </c>
      <c r="D945" s="18">
        <v>10400.32</v>
      </c>
      <c r="E945" s="18">
        <f>_xlfn.XLOOKUP(Order_Items_Raw!B182,Products_Raw!A:A,Products_Raw!D:D)</f>
        <v>11732.81</v>
      </c>
      <c r="F945" s="18">
        <f t="shared" si="14"/>
        <v>-1332.49</v>
      </c>
      <c r="G945" s="18" t="str">
        <f>PROPER(TRIM(CLEAN(_xlfn.XLOOKUP(Order_Items_Raw!A182,Orders_Raw!A:A,Orders_Raw!E:E))))</f>
        <v>Website</v>
      </c>
      <c r="H945" s="18" t="str">
        <f>_xlfn.XLOOKUP(B945,Products_Raw!A:A,Products_Raw!C:C)</f>
        <v>Sports</v>
      </c>
      <c r="I945" t="str">
        <f>_xlfn.XLOOKUP(_xlfn.XLOOKUP(A945,Orders_Raw!A:A,Orders_Raw!B:B),Customers_Raw!A:A,Customers_Raw!E:E)</f>
        <v>Consumer</v>
      </c>
      <c r="J945" s="19">
        <f>_xlfn.XLOOKUP(Order_Items_Raw!A182,Orders_Raw!A:A,Orders_Raw!C:C)</f>
        <v>45771</v>
      </c>
      <c r="K945" t="s">
        <v>3407</v>
      </c>
      <c r="L945" s="19" t="str">
        <f>_xlfn.XLOOKUP(A945,Orders_Raw!A:A,Orders_Raw!D:D)</f>
        <v>Delivered</v>
      </c>
      <c r="M945" s="19" t="str">
        <f>_xlfn.XLOOKUP(_xlfn.XLOOKUP(A945,Orders_Raw!A:A,Orders_Raw!B:B),Customers_Raw!A:A,Customers_Raw!E:E)</f>
        <v>Consumer</v>
      </c>
      <c r="N945">
        <f>IF(COUNTIF($A$2:A945,A945)=1,1,0)</f>
        <v>1</v>
      </c>
    </row>
    <row r="946" spans="1:14">
      <c r="A946" t="s">
        <v>1089</v>
      </c>
      <c r="B946" t="s">
        <v>3411</v>
      </c>
      <c r="C946">
        <v>1</v>
      </c>
      <c r="D946" s="18">
        <v>10461.22</v>
      </c>
      <c r="E946" s="18">
        <f>_xlfn.XLOOKUP(Order_Items_Raw!B187,Products_Raw!A:A,Products_Raw!D:D)</f>
        <v>6453.17</v>
      </c>
      <c r="F946" s="18">
        <f t="shared" si="14"/>
        <v>4008.05</v>
      </c>
      <c r="G946" s="18" t="str">
        <f>PROPER(TRIM(CLEAN(_xlfn.XLOOKUP(Order_Items_Raw!A187,Orders_Raw!A:A,Orders_Raw!E:E))))</f>
        <v>Marketplace</v>
      </c>
      <c r="H946" s="18" t="str">
        <f>_xlfn.XLOOKUP(B946,Products_Raw!A:A,Products_Raw!C:C)</f>
        <v>Sports</v>
      </c>
      <c r="I946" t="str">
        <f>_xlfn.XLOOKUP(_xlfn.XLOOKUP(A946,Orders_Raw!A:A,Orders_Raw!B:B),Customers_Raw!A:A,Customers_Raw!E:E)</f>
        <v>Consumer</v>
      </c>
      <c r="J946" s="19">
        <f>_xlfn.XLOOKUP(Order_Items_Raw!A187,Orders_Raw!A:A,Orders_Raw!C:C)</f>
        <v>45757</v>
      </c>
      <c r="K946" t="s">
        <v>3407</v>
      </c>
      <c r="L946" s="19" t="str">
        <f>_xlfn.XLOOKUP(A946,Orders_Raw!A:A,Orders_Raw!D:D)</f>
        <v>Delivered</v>
      </c>
      <c r="M946" s="19" t="str">
        <f>_xlfn.XLOOKUP(_xlfn.XLOOKUP(A946,Orders_Raw!A:A,Orders_Raw!B:B),Customers_Raw!A:A,Customers_Raw!E:E)</f>
        <v>Consumer</v>
      </c>
      <c r="N946">
        <f>IF(COUNTIF($A$2:A946,A946)=1,1,0)</f>
        <v>1</v>
      </c>
    </row>
    <row r="947" spans="1:14">
      <c r="A947" t="s">
        <v>1507</v>
      </c>
      <c r="B947" t="s">
        <v>3411</v>
      </c>
      <c r="C947">
        <v>2</v>
      </c>
      <c r="D947" s="18">
        <v>17518.88</v>
      </c>
      <c r="E947" s="18">
        <f>_xlfn.XLOOKUP(Order_Items_Raw!B197,Products_Raw!A:A,Products_Raw!D:D)</f>
        <v>1326.73</v>
      </c>
      <c r="F947" s="18">
        <f t="shared" si="14"/>
        <v>14865.42</v>
      </c>
      <c r="G947" s="18" t="str">
        <f>PROPER(TRIM(CLEAN(_xlfn.XLOOKUP(Order_Items_Raw!A197,Orders_Raw!A:A,Orders_Raw!E:E))))</f>
        <v>Marketplace</v>
      </c>
      <c r="H947" s="18" t="str">
        <f>_xlfn.XLOOKUP(B947,Products_Raw!A:A,Products_Raw!C:C)</f>
        <v>Sports</v>
      </c>
      <c r="I947" t="str">
        <f>_xlfn.XLOOKUP(_xlfn.XLOOKUP(A947,Orders_Raw!A:A,Orders_Raw!B:B),Customers_Raw!A:A,Customers_Raw!E:E)</f>
        <v>Consumer</v>
      </c>
      <c r="J947" s="19">
        <f>_xlfn.XLOOKUP(Order_Items_Raw!A197,Orders_Raw!A:A,Orders_Raw!C:C)</f>
        <v>45760</v>
      </c>
      <c r="K947" t="s">
        <v>3407</v>
      </c>
      <c r="L947" s="19" t="str">
        <f>_xlfn.XLOOKUP(A947,Orders_Raw!A:A,Orders_Raw!D:D)</f>
        <v>Processing</v>
      </c>
      <c r="M947" s="19" t="str">
        <f>_xlfn.XLOOKUP(_xlfn.XLOOKUP(A947,Orders_Raw!A:A,Orders_Raw!B:B),Customers_Raw!A:A,Customers_Raw!E:E)</f>
        <v>Consumer</v>
      </c>
      <c r="N947">
        <f>IF(COUNTIF($A$2:A947,A947)=1,1,0)</f>
        <v>1</v>
      </c>
    </row>
    <row r="948" spans="1:14">
      <c r="A948" t="s">
        <v>2222</v>
      </c>
      <c r="B948" t="s">
        <v>3411</v>
      </c>
      <c r="C948">
        <v>4</v>
      </c>
      <c r="D948" s="18">
        <v>42795.2</v>
      </c>
      <c r="E948" s="18">
        <f>_xlfn.XLOOKUP(Order_Items_Raw!B211,Products_Raw!A:A,Products_Raw!D:D)</f>
        <v>3861.49</v>
      </c>
      <c r="F948" s="18">
        <f t="shared" si="14"/>
        <v>27349.24</v>
      </c>
      <c r="G948" s="18" t="str">
        <f>PROPER(TRIM(CLEAN(_xlfn.XLOOKUP(Order_Items_Raw!A211,Orders_Raw!A:A,Orders_Raw!E:E))))</f>
        <v>Mobile App</v>
      </c>
      <c r="H948" s="18" t="str">
        <f>_xlfn.XLOOKUP(B948,Products_Raw!A:A,Products_Raw!C:C)</f>
        <v>Sports</v>
      </c>
      <c r="I948" t="str">
        <f>_xlfn.XLOOKUP(_xlfn.XLOOKUP(A948,Orders_Raw!A:A,Orders_Raw!B:B),Customers_Raw!A:A,Customers_Raw!E:E)</f>
        <v>Corporate</v>
      </c>
      <c r="J948" s="19">
        <f>_xlfn.XLOOKUP(Order_Items_Raw!A211,Orders_Raw!A:A,Orders_Raw!C:C)</f>
        <v>45771</v>
      </c>
      <c r="K948" t="s">
        <v>3407</v>
      </c>
      <c r="L948" s="19" t="str">
        <f>_xlfn.XLOOKUP(A948,Orders_Raw!A:A,Orders_Raw!D:D)</f>
        <v>Delivered</v>
      </c>
      <c r="M948" s="19" t="str">
        <f>_xlfn.XLOOKUP(_xlfn.XLOOKUP(A948,Orders_Raw!A:A,Orders_Raw!B:B),Customers_Raw!A:A,Customers_Raw!E:E)</f>
        <v>Corporate</v>
      </c>
      <c r="N948">
        <f>IF(COUNTIF($A$2:A948,A948)=1,1,0)</f>
        <v>1</v>
      </c>
    </row>
    <row r="949" spans="1:14">
      <c r="A949" t="s">
        <v>2273</v>
      </c>
      <c r="B949" t="s">
        <v>3411</v>
      </c>
      <c r="C949">
        <v>2</v>
      </c>
      <c r="D949" s="18">
        <v>18299.69</v>
      </c>
      <c r="E949" s="18">
        <f>_xlfn.XLOOKUP(Order_Items_Raw!B213,Products_Raw!A:A,Products_Raw!D:D)</f>
        <v>1892.68</v>
      </c>
      <c r="F949" s="18">
        <f t="shared" si="14"/>
        <v>14514.33</v>
      </c>
      <c r="G949" s="18" t="str">
        <f>PROPER(TRIM(CLEAN(_xlfn.XLOOKUP(Order_Items_Raw!A213,Orders_Raw!A:A,Orders_Raw!E:E))))</f>
        <v>Mobile App</v>
      </c>
      <c r="H949" s="18" t="str">
        <f>_xlfn.XLOOKUP(B949,Products_Raw!A:A,Products_Raw!C:C)</f>
        <v>Sports</v>
      </c>
      <c r="I949" t="str">
        <f>_xlfn.XLOOKUP(_xlfn.XLOOKUP(A949,Orders_Raw!A:A,Orders_Raw!B:B),Customers_Raw!A:A,Customers_Raw!E:E)</f>
        <v>Small Business</v>
      </c>
      <c r="J949" s="19">
        <f>_xlfn.XLOOKUP(Order_Items_Raw!A213,Orders_Raw!A:A,Orders_Raw!C:C)</f>
        <v>45771</v>
      </c>
      <c r="K949" t="s">
        <v>3407</v>
      </c>
      <c r="L949" s="19" t="str">
        <f>_xlfn.XLOOKUP(A949,Orders_Raw!A:A,Orders_Raw!D:D)</f>
        <v>Delivered</v>
      </c>
      <c r="M949" s="19" t="str">
        <f>_xlfn.XLOOKUP(_xlfn.XLOOKUP(A949,Orders_Raw!A:A,Orders_Raw!B:B),Customers_Raw!A:A,Customers_Raw!E:E)</f>
        <v>Small Business</v>
      </c>
      <c r="N949">
        <f>IF(COUNTIF($A$2:A949,A949)=1,1,0)</f>
        <v>1</v>
      </c>
    </row>
    <row r="950" spans="1:14">
      <c r="A950" t="s">
        <v>2478</v>
      </c>
      <c r="B950" t="s">
        <v>3411</v>
      </c>
      <c r="C950">
        <v>3</v>
      </c>
      <c r="D950" s="18">
        <v>32076.78</v>
      </c>
      <c r="E950" s="18">
        <f>_xlfn.XLOOKUP(Order_Items_Raw!B220,Products_Raw!A:A,Products_Raw!D:D)</f>
        <v>10050.44</v>
      </c>
      <c r="F950" s="18">
        <f t="shared" si="14"/>
        <v>1925.46</v>
      </c>
      <c r="G950" s="18" t="str">
        <f>PROPER(TRIM(CLEAN(_xlfn.XLOOKUP(Order_Items_Raw!A220,Orders_Raw!A:A,Orders_Raw!E:E))))</f>
        <v>Website</v>
      </c>
      <c r="H950" s="18" t="str">
        <f>_xlfn.XLOOKUP(B950,Products_Raw!A:A,Products_Raw!C:C)</f>
        <v>Sports</v>
      </c>
      <c r="I950" t="str">
        <f>_xlfn.XLOOKUP(_xlfn.XLOOKUP(A950,Orders_Raw!A:A,Orders_Raw!B:B),Customers_Raw!A:A,Customers_Raw!E:E)</f>
        <v>Consumer</v>
      </c>
      <c r="J950" s="19">
        <f>_xlfn.XLOOKUP(Order_Items_Raw!A220,Orders_Raw!A:A,Orders_Raw!C:C)</f>
        <v>45766</v>
      </c>
      <c r="K950" t="s">
        <v>3407</v>
      </c>
      <c r="L950" s="19" t="str">
        <f>_xlfn.XLOOKUP(A950,Orders_Raw!A:A,Orders_Raw!D:D)</f>
        <v>Delivered</v>
      </c>
      <c r="M950" s="19" t="str">
        <f>_xlfn.XLOOKUP(_xlfn.XLOOKUP(A950,Orders_Raw!A:A,Orders_Raw!B:B),Customers_Raw!A:A,Customers_Raw!E:E)</f>
        <v>Consumer</v>
      </c>
      <c r="N950">
        <f>IF(COUNTIF($A$2:A950,A950)=1,1,0)</f>
        <v>1</v>
      </c>
    </row>
    <row r="951" spans="1:14">
      <c r="A951" t="s">
        <v>981</v>
      </c>
      <c r="B951" t="s">
        <v>3412</v>
      </c>
      <c r="C951">
        <v>2</v>
      </c>
      <c r="D951" s="18">
        <v>33484</v>
      </c>
      <c r="E951" s="18">
        <f>_xlfn.XLOOKUP(Order_Items_Raw!B239,Products_Raw!A:A,Products_Raw!D:D)</f>
        <v>5412.91</v>
      </c>
      <c r="F951" s="18">
        <f t="shared" si="14"/>
        <v>22658.18</v>
      </c>
      <c r="G951" s="18" t="str">
        <f>PROPER(TRIM(CLEAN(_xlfn.XLOOKUP(Order_Items_Raw!A239,Orders_Raw!A:A,Orders_Raw!E:E))))</f>
        <v>Mobile App</v>
      </c>
      <c r="H951" s="18" t="str">
        <f>_xlfn.XLOOKUP(B951,Products_Raw!A:A,Products_Raw!C:C)</f>
        <v>Electronics</v>
      </c>
      <c r="I951" t="str">
        <f>_xlfn.XLOOKUP(_xlfn.XLOOKUP(A951,Orders_Raw!A:A,Orders_Raw!B:B),Customers_Raw!A:A,Customers_Raw!E:E)</f>
        <v>Consumer</v>
      </c>
      <c r="J951" s="19">
        <f>_xlfn.XLOOKUP(Order_Items_Raw!A239,Orders_Raw!A:A,Orders_Raw!C:C)</f>
        <v>45759</v>
      </c>
      <c r="K951" t="s">
        <v>3407</v>
      </c>
      <c r="L951" s="19" t="str">
        <f>_xlfn.XLOOKUP(A951,Orders_Raw!A:A,Orders_Raw!D:D)</f>
        <v>Delivered</v>
      </c>
      <c r="M951" s="19" t="str">
        <f>_xlfn.XLOOKUP(_xlfn.XLOOKUP(A951,Orders_Raw!A:A,Orders_Raw!B:B),Customers_Raw!A:A,Customers_Raw!E:E)</f>
        <v>Consumer</v>
      </c>
      <c r="N951">
        <f>IF(COUNTIF($A$2:A951,A951)=1,1,0)</f>
        <v>1</v>
      </c>
    </row>
    <row r="952" spans="1:14">
      <c r="A952" t="s">
        <v>1968</v>
      </c>
      <c r="B952" t="s">
        <v>3412</v>
      </c>
      <c r="C952">
        <v>1</v>
      </c>
      <c r="D952" s="18">
        <v>12950.11</v>
      </c>
      <c r="E952" s="18">
        <f>_xlfn.XLOOKUP(Order_Items_Raw!B257,Products_Raw!A:A,Products_Raw!D:D)</f>
        <v>1946.27</v>
      </c>
      <c r="F952" s="18">
        <f t="shared" si="14"/>
        <v>11003.84</v>
      </c>
      <c r="G952" s="18" t="str">
        <f>PROPER(TRIM(CLEAN(_xlfn.XLOOKUP(Order_Items_Raw!A257,Orders_Raw!A:A,Orders_Raw!E:E))))</f>
        <v>Mobile App</v>
      </c>
      <c r="H952" s="18" t="str">
        <f>_xlfn.XLOOKUP(B952,Products_Raw!A:A,Products_Raw!C:C)</f>
        <v>Electronics</v>
      </c>
      <c r="I952" t="str">
        <f>_xlfn.XLOOKUP(_xlfn.XLOOKUP(A952,Orders_Raw!A:A,Orders_Raw!B:B),Customers_Raw!A:A,Customers_Raw!E:E)</f>
        <v>Corporate</v>
      </c>
      <c r="J952" s="19">
        <f>_xlfn.XLOOKUP(Order_Items_Raw!A257,Orders_Raw!A:A,Orders_Raw!C:C)</f>
        <v>45774</v>
      </c>
      <c r="K952" t="s">
        <v>3407</v>
      </c>
      <c r="L952" s="19" t="str">
        <f>_xlfn.XLOOKUP(A952,Orders_Raw!A:A,Orders_Raw!D:D)</f>
        <v>Shipped</v>
      </c>
      <c r="M952" s="19" t="str">
        <f>_xlfn.XLOOKUP(_xlfn.XLOOKUP(A952,Orders_Raw!A:A,Orders_Raw!B:B),Customers_Raw!A:A,Customers_Raw!E:E)</f>
        <v>Corporate</v>
      </c>
      <c r="N952">
        <f>IF(COUNTIF($A$2:A952,A952)=1,1,0)</f>
        <v>1</v>
      </c>
    </row>
    <row r="953" spans="1:14">
      <c r="A953" t="s">
        <v>2408</v>
      </c>
      <c r="B953" t="s">
        <v>3412</v>
      </c>
      <c r="C953">
        <v>2</v>
      </c>
      <c r="D953" s="18">
        <v>29586.22</v>
      </c>
      <c r="E953" s="18">
        <f>_xlfn.XLOOKUP(Order_Items_Raw!B262,Products_Raw!A:A,Products_Raw!D:D)</f>
        <v>516.61</v>
      </c>
      <c r="F953" s="18">
        <f t="shared" si="14"/>
        <v>28553</v>
      </c>
      <c r="G953" s="18" t="str">
        <f>PROPER(TRIM(CLEAN(_xlfn.XLOOKUP(Order_Items_Raw!A262,Orders_Raw!A:A,Orders_Raw!E:E))))</f>
        <v>Website</v>
      </c>
      <c r="H953" s="18" t="str">
        <f>_xlfn.XLOOKUP(B953,Products_Raw!A:A,Products_Raw!C:C)</f>
        <v>Electronics</v>
      </c>
      <c r="I953" t="str">
        <f>_xlfn.XLOOKUP(_xlfn.XLOOKUP(A953,Orders_Raw!A:A,Orders_Raw!B:B),Customers_Raw!A:A,Customers_Raw!E:E)</f>
        <v>Small Business</v>
      </c>
      <c r="J953" s="19">
        <f>_xlfn.XLOOKUP(Order_Items_Raw!A262,Orders_Raw!A:A,Orders_Raw!C:C)</f>
        <v>45755</v>
      </c>
      <c r="K953" t="s">
        <v>3407</v>
      </c>
      <c r="L953" s="19" t="str">
        <f>_xlfn.XLOOKUP(A953,Orders_Raw!A:A,Orders_Raw!D:D)</f>
        <v>Delivered</v>
      </c>
      <c r="M953" s="19" t="str">
        <f>_xlfn.XLOOKUP(_xlfn.XLOOKUP(A953,Orders_Raw!A:A,Orders_Raw!B:B),Customers_Raw!A:A,Customers_Raw!E:E)</f>
        <v>Small Business</v>
      </c>
      <c r="N953">
        <f>IF(COUNTIF($A$2:A953,A953)=1,1,0)</f>
        <v>1</v>
      </c>
    </row>
    <row r="954" spans="1:14">
      <c r="A954" t="s">
        <v>2428</v>
      </c>
      <c r="B954" t="s">
        <v>3412</v>
      </c>
      <c r="C954">
        <v>4</v>
      </c>
      <c r="D954" s="18">
        <v>57522.59</v>
      </c>
      <c r="E954" s="18">
        <f>_xlfn.XLOOKUP(Order_Items_Raw!B263,Products_Raw!A:A,Products_Raw!D:D)</f>
        <v>516.61</v>
      </c>
      <c r="F954" s="18">
        <f t="shared" si="14"/>
        <v>55456.15</v>
      </c>
      <c r="G954" s="18" t="str">
        <f>PROPER(TRIM(CLEAN(_xlfn.XLOOKUP(Order_Items_Raw!A263,Orders_Raw!A:A,Orders_Raw!E:E))))</f>
        <v>Marketplace</v>
      </c>
      <c r="H954" s="18" t="str">
        <f>_xlfn.XLOOKUP(B954,Products_Raw!A:A,Products_Raw!C:C)</f>
        <v>Electronics</v>
      </c>
      <c r="I954" t="str">
        <f>_xlfn.XLOOKUP(_xlfn.XLOOKUP(A954,Orders_Raw!A:A,Orders_Raw!B:B),Customers_Raw!A:A,Customers_Raw!E:E)</f>
        <v>Consumer</v>
      </c>
      <c r="J954" s="19">
        <f>_xlfn.XLOOKUP(Order_Items_Raw!A263,Orders_Raw!A:A,Orders_Raw!C:C)</f>
        <v>45754</v>
      </c>
      <c r="K954" t="s">
        <v>3407</v>
      </c>
      <c r="L954" s="19" t="str">
        <f>_xlfn.XLOOKUP(A954,Orders_Raw!A:A,Orders_Raw!D:D)</f>
        <v>Delivered</v>
      </c>
      <c r="M954" s="19" t="str">
        <f>_xlfn.XLOOKUP(_xlfn.XLOOKUP(A954,Orders_Raw!A:A,Orders_Raw!B:B),Customers_Raw!A:A,Customers_Raw!E:E)</f>
        <v>Consumer</v>
      </c>
      <c r="N954">
        <f>IF(COUNTIF($A$2:A954,A954)=1,1,0)</f>
        <v>1</v>
      </c>
    </row>
    <row r="955" spans="1:14">
      <c r="A955" t="s">
        <v>1819</v>
      </c>
      <c r="B955" t="s">
        <v>3413</v>
      </c>
      <c r="C955">
        <v>4</v>
      </c>
      <c r="D955" s="18">
        <v>39365.33</v>
      </c>
      <c r="E955" s="18">
        <f>_xlfn.XLOOKUP(Order_Items_Raw!B297,Products_Raw!A:A,Products_Raw!D:D)</f>
        <v>4370.8</v>
      </c>
      <c r="F955" s="18">
        <f t="shared" si="14"/>
        <v>21882.13</v>
      </c>
      <c r="G955" s="18" t="str">
        <f>PROPER(TRIM(CLEAN(_xlfn.XLOOKUP(Order_Items_Raw!A297,Orders_Raw!A:A,Orders_Raw!E:E))))</f>
        <v>Mobile App</v>
      </c>
      <c r="H955" s="18" t="str">
        <f>_xlfn.XLOOKUP(B955,Products_Raw!A:A,Products_Raw!C:C)</f>
        <v>Sports</v>
      </c>
      <c r="I955" t="str">
        <f>_xlfn.XLOOKUP(_xlfn.XLOOKUP(A955,Orders_Raw!A:A,Orders_Raw!B:B),Customers_Raw!A:A,Customers_Raw!E:E)</f>
        <v>Consumer</v>
      </c>
      <c r="J955" s="19">
        <f>_xlfn.XLOOKUP(Order_Items_Raw!A297,Orders_Raw!A:A,Orders_Raw!C:C)</f>
        <v>45755</v>
      </c>
      <c r="K955" t="s">
        <v>3407</v>
      </c>
      <c r="L955" s="19" t="str">
        <f>_xlfn.XLOOKUP(A955,Orders_Raw!A:A,Orders_Raw!D:D)</f>
        <v>Delivered</v>
      </c>
      <c r="M955" s="19" t="str">
        <f>_xlfn.XLOOKUP(_xlfn.XLOOKUP(A955,Orders_Raw!A:A,Orders_Raw!B:B),Customers_Raw!A:A,Customers_Raw!E:E)</f>
        <v>Consumer</v>
      </c>
      <c r="N955">
        <f>IF(COUNTIF($A$2:A955,A955)=1,1,0)</f>
        <v>1</v>
      </c>
    </row>
    <row r="956" spans="1:14">
      <c r="A956" t="s">
        <v>2270</v>
      </c>
      <c r="B956" t="s">
        <v>3413</v>
      </c>
      <c r="C956">
        <v>4</v>
      </c>
      <c r="D956" s="18">
        <v>37143.96</v>
      </c>
      <c r="E956" s="18">
        <f>_xlfn.XLOOKUP(Order_Items_Raw!B309,Products_Raw!A:A,Products_Raw!D:D)</f>
        <v>8551.81</v>
      </c>
      <c r="F956" s="18">
        <f t="shared" si="14"/>
        <v>2936.72</v>
      </c>
      <c r="G956" s="18" t="str">
        <f>PROPER(TRIM(CLEAN(_xlfn.XLOOKUP(Order_Items_Raw!A309,Orders_Raw!A:A,Orders_Raw!E:E))))</f>
        <v>Mobile App</v>
      </c>
      <c r="H956" s="18" t="str">
        <f>_xlfn.XLOOKUP(B956,Products_Raw!A:A,Products_Raw!C:C)</f>
        <v>Sports</v>
      </c>
      <c r="I956" t="str">
        <f>_xlfn.XLOOKUP(_xlfn.XLOOKUP(A956,Orders_Raw!A:A,Orders_Raw!B:B),Customers_Raw!A:A,Customers_Raw!E:E)</f>
        <v>Consumer</v>
      </c>
      <c r="J956" s="19">
        <f>_xlfn.XLOOKUP(Order_Items_Raw!A309,Orders_Raw!A:A,Orders_Raw!C:C)</f>
        <v>45773</v>
      </c>
      <c r="K956" t="s">
        <v>3407</v>
      </c>
      <c r="L956" s="19" t="str">
        <f>_xlfn.XLOOKUP(A956,Orders_Raw!A:A,Orders_Raw!D:D)</f>
        <v>Delivered</v>
      </c>
      <c r="M956" s="19" t="str">
        <f>_xlfn.XLOOKUP(_xlfn.XLOOKUP(A956,Orders_Raw!A:A,Orders_Raw!B:B),Customers_Raw!A:A,Customers_Raw!E:E)</f>
        <v>Consumer</v>
      </c>
      <c r="N956">
        <f>IF(COUNTIF($A$2:A956,A956)=1,1,0)</f>
        <v>1</v>
      </c>
    </row>
    <row r="957" spans="1:14">
      <c r="A957" t="s">
        <v>2177</v>
      </c>
      <c r="B957" t="s">
        <v>3496</v>
      </c>
      <c r="C957">
        <v>1</v>
      </c>
      <c r="D957" s="18">
        <v>4020.13</v>
      </c>
      <c r="E957" s="18">
        <f>_xlfn.XLOOKUP(Order_Items_Raw!B353,Products_Raw!A:A,Products_Raw!D:D)</f>
        <v>7144.88</v>
      </c>
      <c r="F957" s="18">
        <f t="shared" si="14"/>
        <v>-3124.75</v>
      </c>
      <c r="G957" s="18" t="str">
        <f>PROPER(TRIM(CLEAN(_xlfn.XLOOKUP(Order_Items_Raw!A353,Orders_Raw!A:A,Orders_Raw!E:E))))</f>
        <v>Mobile App</v>
      </c>
      <c r="H957" s="18" t="str">
        <f>_xlfn.XLOOKUP(B957,Products_Raw!A:A,Products_Raw!C:C)</f>
        <v>Home &amp; Kitchen</v>
      </c>
      <c r="I957" t="str">
        <f>_xlfn.XLOOKUP(_xlfn.XLOOKUP(A957,Orders_Raw!A:A,Orders_Raw!B:B),Customers_Raw!A:A,Customers_Raw!E:E)</f>
        <v>Consumer</v>
      </c>
      <c r="J957" s="19">
        <f>_xlfn.XLOOKUP(Order_Items_Raw!A353,Orders_Raw!A:A,Orders_Raw!C:C)</f>
        <v>45878</v>
      </c>
      <c r="K957" t="s">
        <v>3415</v>
      </c>
      <c r="L957" s="19" t="str">
        <f>_xlfn.XLOOKUP(A957,Orders_Raw!A:A,Orders_Raw!D:D)</f>
        <v>Delivered</v>
      </c>
      <c r="M957" s="19" t="str">
        <f>_xlfn.XLOOKUP(_xlfn.XLOOKUP(A957,Orders_Raw!A:A,Orders_Raw!B:B),Customers_Raw!A:A,Customers_Raw!E:E)</f>
        <v>Consumer</v>
      </c>
      <c r="N957">
        <f>IF(COUNTIF($A$2:A957,A957)=1,1,0)</f>
        <v>1</v>
      </c>
    </row>
    <row r="958" spans="1:14">
      <c r="A958" t="s">
        <v>3381</v>
      </c>
      <c r="B958" t="s">
        <v>3414</v>
      </c>
      <c r="C958">
        <v>4</v>
      </c>
      <c r="D958" s="18">
        <v>30508.99</v>
      </c>
      <c r="E958" s="18">
        <f>_xlfn.XLOOKUP(Order_Items_Raw!B421,Products_Raw!A:A,Products_Raw!D:D)</f>
        <v>2112.7</v>
      </c>
      <c r="F958" s="18">
        <f t="shared" si="14"/>
        <v>22058.19</v>
      </c>
      <c r="G958" s="18" t="str">
        <f>PROPER(TRIM(CLEAN(_xlfn.XLOOKUP(Order_Items_Raw!A421,Orders_Raw!A:A,Orders_Raw!E:E))))</f>
        <v>Mobile App</v>
      </c>
      <c r="H958" s="18" t="str">
        <f>_xlfn.XLOOKUP(B958,Products_Raw!A:A,Products_Raw!C:C)</f>
        <v>Beauty</v>
      </c>
      <c r="I958" t="str">
        <f>_xlfn.XLOOKUP(_xlfn.XLOOKUP(A958,Orders_Raw!A:A,Orders_Raw!B:B),Customers_Raw!A:A,Customers_Raw!E:E)</f>
        <v>Consumer</v>
      </c>
      <c r="J958" s="19">
        <f>_xlfn.XLOOKUP(Order_Items_Raw!A421,Orders_Raw!A:A,Orders_Raw!C:C)</f>
        <v>45888</v>
      </c>
      <c r="K958" t="s">
        <v>3415</v>
      </c>
      <c r="L958" s="19" t="str">
        <f>_xlfn.XLOOKUP(A958,Orders_Raw!A:A,Orders_Raw!D:D)</f>
        <v>Shipped</v>
      </c>
      <c r="M958" s="19" t="str">
        <f>_xlfn.XLOOKUP(_xlfn.XLOOKUP(A958,Orders_Raw!A:A,Orders_Raw!B:B),Customers_Raw!A:A,Customers_Raw!E:E)</f>
        <v>Consumer</v>
      </c>
      <c r="N958">
        <f>IF(COUNTIF($A$2:A958,A958)=1,1,0)</f>
        <v>1</v>
      </c>
    </row>
    <row r="959" spans="1:14">
      <c r="A959" t="s">
        <v>1170</v>
      </c>
      <c r="B959" t="s">
        <v>3416</v>
      </c>
      <c r="C959">
        <v>2</v>
      </c>
      <c r="D959" s="18">
        <v>14672.81</v>
      </c>
      <c r="E959" s="18">
        <f>_xlfn.XLOOKUP(Order_Items_Raw!B427,Products_Raw!A:A,Products_Raw!D:D)</f>
        <v>7802.03</v>
      </c>
      <c r="F959" s="18">
        <f t="shared" si="14"/>
        <v>-931.25</v>
      </c>
      <c r="G959" s="18" t="str">
        <f>PROPER(TRIM(CLEAN(_xlfn.XLOOKUP(Order_Items_Raw!A427,Orders_Raw!A:A,Orders_Raw!E:E))))</f>
        <v>Mobile App</v>
      </c>
      <c r="H959" s="18" t="str">
        <f>_xlfn.XLOOKUP(B959,Products_Raw!A:A,Products_Raw!C:C)</f>
        <v>Home &amp; Kitchen</v>
      </c>
      <c r="I959" t="str">
        <f>_xlfn.XLOOKUP(_xlfn.XLOOKUP(A959,Orders_Raw!A:A,Orders_Raw!B:B),Customers_Raw!A:A,Customers_Raw!E:E)</f>
        <v>Corporate</v>
      </c>
      <c r="J959" s="19">
        <f>_xlfn.XLOOKUP(Order_Items_Raw!A427,Orders_Raw!A:A,Orders_Raw!C:C)</f>
        <v>45883</v>
      </c>
      <c r="K959" t="s">
        <v>3415</v>
      </c>
      <c r="L959" s="19" t="str">
        <f>_xlfn.XLOOKUP(A959,Orders_Raw!A:A,Orders_Raw!D:D)</f>
        <v>Delivered</v>
      </c>
      <c r="M959" s="19" t="str">
        <f>_xlfn.XLOOKUP(_xlfn.XLOOKUP(A959,Orders_Raw!A:A,Orders_Raw!B:B),Customers_Raw!A:A,Customers_Raw!E:E)</f>
        <v>Corporate</v>
      </c>
      <c r="N959">
        <f>IF(COUNTIF($A$2:A959,A959)=1,1,0)</f>
        <v>1</v>
      </c>
    </row>
    <row r="960" spans="1:14">
      <c r="A960" t="s">
        <v>1833</v>
      </c>
      <c r="B960" t="s">
        <v>3416</v>
      </c>
      <c r="C960">
        <v>2</v>
      </c>
      <c r="D960" s="18">
        <v>15851.71</v>
      </c>
      <c r="E960" s="18">
        <f>_xlfn.XLOOKUP(Order_Items_Raw!B442,Products_Raw!A:A,Products_Raw!D:D)</f>
        <v>6279.29</v>
      </c>
      <c r="F960" s="18">
        <f t="shared" si="14"/>
        <v>3293.13</v>
      </c>
      <c r="G960" s="18" t="str">
        <f>PROPER(TRIM(CLEAN(_xlfn.XLOOKUP(Order_Items_Raw!A442,Orders_Raw!A:A,Orders_Raw!E:E))))</f>
        <v>Website</v>
      </c>
      <c r="H960" s="18" t="str">
        <f>_xlfn.XLOOKUP(B960,Products_Raw!A:A,Products_Raw!C:C)</f>
        <v>Home &amp; Kitchen</v>
      </c>
      <c r="I960" t="str">
        <f>_xlfn.XLOOKUP(_xlfn.XLOOKUP(A960,Orders_Raw!A:A,Orders_Raw!B:B),Customers_Raw!A:A,Customers_Raw!E:E)</f>
        <v>Consumer</v>
      </c>
      <c r="J960" s="19">
        <f>_xlfn.XLOOKUP(Order_Items_Raw!A442,Orders_Raw!A:A,Orders_Raw!C:C)</f>
        <v>45873</v>
      </c>
      <c r="K960" t="s">
        <v>3415</v>
      </c>
      <c r="L960" s="19" t="str">
        <f>_xlfn.XLOOKUP(A960,Orders_Raw!A:A,Orders_Raw!D:D)</f>
        <v>Delivered</v>
      </c>
      <c r="M960" s="19" t="str">
        <f>_xlfn.XLOOKUP(_xlfn.XLOOKUP(A960,Orders_Raw!A:A,Orders_Raw!B:B),Customers_Raw!A:A,Customers_Raw!E:E)</f>
        <v>Consumer</v>
      </c>
      <c r="N960">
        <f>IF(COUNTIF($A$2:A960,A960)=1,1,0)</f>
        <v>1</v>
      </c>
    </row>
    <row r="961" spans="1:14">
      <c r="A961" t="s">
        <v>2569</v>
      </c>
      <c r="B961" t="s">
        <v>3416</v>
      </c>
      <c r="C961">
        <v>2</v>
      </c>
      <c r="D961" s="18">
        <v>13609.13</v>
      </c>
      <c r="E961" s="18">
        <f>_xlfn.XLOOKUP(Order_Items_Raw!B454,Products_Raw!A:A,Products_Raw!D:D)</f>
        <v>229.52</v>
      </c>
      <c r="F961" s="18">
        <f t="shared" si="14"/>
        <v>13150.09</v>
      </c>
      <c r="G961" s="18" t="str">
        <f>PROPER(TRIM(CLEAN(_xlfn.XLOOKUP(Order_Items_Raw!A454,Orders_Raw!A:A,Orders_Raw!E:E))))</f>
        <v>Website</v>
      </c>
      <c r="H961" s="18" t="str">
        <f>_xlfn.XLOOKUP(B961,Products_Raw!A:A,Products_Raw!C:C)</f>
        <v>Home &amp; Kitchen</v>
      </c>
      <c r="I961" t="str">
        <f>_xlfn.XLOOKUP(_xlfn.XLOOKUP(A961,Orders_Raw!A:A,Orders_Raw!B:B),Customers_Raw!A:A,Customers_Raw!E:E)</f>
        <v>Consumer</v>
      </c>
      <c r="J961" s="19">
        <f>_xlfn.XLOOKUP(Order_Items_Raw!A454,Orders_Raw!A:A,Orders_Raw!C:C)</f>
        <v>45880</v>
      </c>
      <c r="K961" t="s">
        <v>3415</v>
      </c>
      <c r="L961" s="19" t="str">
        <f>_xlfn.XLOOKUP(A961,Orders_Raw!A:A,Orders_Raw!D:D)</f>
        <v>Shipped</v>
      </c>
      <c r="M961" s="19" t="str">
        <f>_xlfn.XLOOKUP(_xlfn.XLOOKUP(A961,Orders_Raw!A:A,Orders_Raw!B:B),Customers_Raw!A:A,Customers_Raw!E:E)</f>
        <v>Consumer</v>
      </c>
      <c r="N961">
        <f>IF(COUNTIF($A$2:A961,A961)=1,1,0)</f>
        <v>1</v>
      </c>
    </row>
    <row r="962" spans="1:14">
      <c r="A962" t="s">
        <v>1393</v>
      </c>
      <c r="B962" t="s">
        <v>3417</v>
      </c>
      <c r="C962">
        <v>1</v>
      </c>
      <c r="D962" s="18">
        <v>9483.47</v>
      </c>
      <c r="E962" s="18">
        <f>_xlfn.XLOOKUP(Order_Items_Raw!B479,Products_Raw!A:A,Products_Raw!D:D)</f>
        <v>10124.42</v>
      </c>
      <c r="F962" s="18">
        <f t="shared" ref="F962:F1025" si="15">D962-(C962*E962)</f>
        <v>-640.950000000001</v>
      </c>
      <c r="G962" s="18" t="str">
        <f>PROPER(TRIM(CLEAN(_xlfn.XLOOKUP(Order_Items_Raw!A479,Orders_Raw!A:A,Orders_Raw!E:E))))</f>
        <v>Website</v>
      </c>
      <c r="H962" s="18" t="str">
        <f>_xlfn.XLOOKUP(B962,Products_Raw!A:A,Products_Raw!C:C)</f>
        <v>Sports</v>
      </c>
      <c r="I962" t="str">
        <f>_xlfn.XLOOKUP(_xlfn.XLOOKUP(A962,Orders_Raw!A:A,Orders_Raw!B:B),Customers_Raw!A:A,Customers_Raw!E:E)</f>
        <v>Small Business</v>
      </c>
      <c r="J962" s="19">
        <f>_xlfn.XLOOKUP(Order_Items_Raw!A479,Orders_Raw!A:A,Orders_Raw!C:C)</f>
        <v>45877</v>
      </c>
      <c r="K962" t="s">
        <v>3415</v>
      </c>
      <c r="L962" s="19" t="str">
        <f>_xlfn.XLOOKUP(A962,Orders_Raw!A:A,Orders_Raw!D:D)</f>
        <v>Delivered</v>
      </c>
      <c r="M962" s="19" t="str">
        <f>_xlfn.XLOOKUP(_xlfn.XLOOKUP(A962,Orders_Raw!A:A,Orders_Raw!B:B),Customers_Raw!A:A,Customers_Raw!E:E)</f>
        <v>Small Business</v>
      </c>
      <c r="N962">
        <f>IF(COUNTIF($A$2:A962,A962)=1,1,0)</f>
        <v>1</v>
      </c>
    </row>
    <row r="963" spans="1:14">
      <c r="A963" t="s">
        <v>1465</v>
      </c>
      <c r="B963" t="s">
        <v>3417</v>
      </c>
      <c r="C963">
        <v>4</v>
      </c>
      <c r="D963" s="18">
        <v>43305.89</v>
      </c>
      <c r="E963" s="18">
        <f>_xlfn.XLOOKUP(Order_Items_Raw!B482,Products_Raw!A:A,Products_Raw!D:D)</f>
        <v>10124.42</v>
      </c>
      <c r="F963" s="18">
        <f t="shared" si="15"/>
        <v>2808.21</v>
      </c>
      <c r="G963" s="18" t="str">
        <f>PROPER(TRIM(CLEAN(_xlfn.XLOOKUP(Order_Items_Raw!A482,Orders_Raw!A:A,Orders_Raw!E:E))))</f>
        <v>Website</v>
      </c>
      <c r="H963" s="18" t="str">
        <f>_xlfn.XLOOKUP(B963,Products_Raw!A:A,Products_Raw!C:C)</f>
        <v>Sports</v>
      </c>
      <c r="I963" t="str">
        <f>_xlfn.XLOOKUP(_xlfn.XLOOKUP(A963,Orders_Raw!A:A,Orders_Raw!B:B),Customers_Raw!A:A,Customers_Raw!E:E)</f>
        <v>Small Business</v>
      </c>
      <c r="J963" s="19">
        <f>_xlfn.XLOOKUP(Order_Items_Raw!A482,Orders_Raw!A:A,Orders_Raw!C:C)</f>
        <v>45875</v>
      </c>
      <c r="K963" t="s">
        <v>3415</v>
      </c>
      <c r="L963" s="19" t="str">
        <f>_xlfn.XLOOKUP(A963,Orders_Raw!A:A,Orders_Raw!D:D)</f>
        <v>Processing</v>
      </c>
      <c r="M963" s="19" t="str">
        <f>_xlfn.XLOOKUP(_xlfn.XLOOKUP(A963,Orders_Raw!A:A,Orders_Raw!B:B),Customers_Raw!A:A,Customers_Raw!E:E)</f>
        <v>Small Business</v>
      </c>
      <c r="N963">
        <f>IF(COUNTIF($A$2:A963,A963)=1,1,0)</f>
        <v>1</v>
      </c>
    </row>
    <row r="964" spans="1:14">
      <c r="A964" t="s">
        <v>1585</v>
      </c>
      <c r="B964" t="s">
        <v>3417</v>
      </c>
      <c r="C964">
        <v>4</v>
      </c>
      <c r="D964" s="18">
        <v>43894.69</v>
      </c>
      <c r="E964" s="18">
        <f>_xlfn.XLOOKUP(Order_Items_Raw!B484,Products_Raw!A:A,Products_Raw!D:D)</f>
        <v>10124.42</v>
      </c>
      <c r="F964" s="18">
        <f t="shared" si="15"/>
        <v>3397.01</v>
      </c>
      <c r="G964" s="18" t="str">
        <f>PROPER(TRIM(CLEAN(_xlfn.XLOOKUP(Order_Items_Raw!A484,Orders_Raw!A:A,Orders_Raw!E:E))))</f>
        <v>Mobile App</v>
      </c>
      <c r="H964" s="18" t="str">
        <f>_xlfn.XLOOKUP(B964,Products_Raw!A:A,Products_Raw!C:C)</f>
        <v>Sports</v>
      </c>
      <c r="I964" t="str">
        <f>_xlfn.XLOOKUP(_xlfn.XLOOKUP(A964,Orders_Raw!A:A,Orders_Raw!B:B),Customers_Raw!A:A,Customers_Raw!E:E)</f>
        <v>Consumer</v>
      </c>
      <c r="J964" s="19">
        <f>_xlfn.XLOOKUP(Order_Items_Raw!A484,Orders_Raw!A:A,Orders_Raw!C:C)</f>
        <v>45894</v>
      </c>
      <c r="K964" t="s">
        <v>3415</v>
      </c>
      <c r="L964" s="19" t="str">
        <f>_xlfn.XLOOKUP(A964,Orders_Raw!A:A,Orders_Raw!D:D)</f>
        <v>Delivered</v>
      </c>
      <c r="M964" s="19" t="str">
        <f>_xlfn.XLOOKUP(_xlfn.XLOOKUP(A964,Orders_Raw!A:A,Orders_Raw!B:B),Customers_Raw!A:A,Customers_Raw!E:E)</f>
        <v>Consumer</v>
      </c>
      <c r="N964">
        <f>IF(COUNTIF($A$2:A964,A964)=1,1,0)</f>
        <v>1</v>
      </c>
    </row>
    <row r="965" spans="1:14">
      <c r="A965" t="s">
        <v>1998</v>
      </c>
      <c r="B965" t="s">
        <v>3417</v>
      </c>
      <c r="C965">
        <v>2</v>
      </c>
      <c r="D965" s="18">
        <v>17852.37</v>
      </c>
      <c r="E965" s="18">
        <f>_xlfn.XLOOKUP(Order_Items_Raw!B492,Products_Raw!A:A,Products_Raw!D:D)</f>
        <v>1397.32</v>
      </c>
      <c r="F965" s="18">
        <f t="shared" si="15"/>
        <v>15057.73</v>
      </c>
      <c r="G965" s="18" t="str">
        <f>PROPER(TRIM(CLEAN(_xlfn.XLOOKUP(Order_Items_Raw!A492,Orders_Raw!A:A,Orders_Raw!E:E))))</f>
        <v>Website</v>
      </c>
      <c r="H965" s="18" t="str">
        <f>_xlfn.XLOOKUP(B965,Products_Raw!A:A,Products_Raw!C:C)</f>
        <v>Sports</v>
      </c>
      <c r="I965" t="str">
        <f>_xlfn.XLOOKUP(_xlfn.XLOOKUP(A965,Orders_Raw!A:A,Orders_Raw!B:B),Customers_Raw!A:A,Customers_Raw!E:E)</f>
        <v>Consumer</v>
      </c>
      <c r="J965" s="19">
        <f>_xlfn.XLOOKUP(Order_Items_Raw!A492,Orders_Raw!A:A,Orders_Raw!C:C)</f>
        <v>45895</v>
      </c>
      <c r="K965" t="s">
        <v>3415</v>
      </c>
      <c r="L965" s="19" t="str">
        <f>_xlfn.XLOOKUP(A965,Orders_Raw!A:A,Orders_Raw!D:D)</f>
        <v>Shipped</v>
      </c>
      <c r="M965" s="19" t="str">
        <f>_xlfn.XLOOKUP(_xlfn.XLOOKUP(A965,Orders_Raw!A:A,Orders_Raw!B:B),Customers_Raw!A:A,Customers_Raw!E:E)</f>
        <v>Consumer</v>
      </c>
      <c r="N965">
        <f>IF(COUNTIF($A$2:A965,A965)=1,1,0)</f>
        <v>1</v>
      </c>
    </row>
    <row r="966" spans="1:14">
      <c r="A966" t="s">
        <v>2370</v>
      </c>
      <c r="B966" t="s">
        <v>3417</v>
      </c>
      <c r="C966">
        <v>3</v>
      </c>
      <c r="D966" s="18">
        <v>25716.7</v>
      </c>
      <c r="E966" s="18">
        <f>_xlfn.XLOOKUP(Order_Items_Raw!B505,Products_Raw!A:A,Products_Raw!D:D)</f>
        <v>2857.57</v>
      </c>
      <c r="F966" s="18">
        <f t="shared" si="15"/>
        <v>17143.99</v>
      </c>
      <c r="G966" s="18" t="str">
        <f>PROPER(TRIM(CLEAN(_xlfn.XLOOKUP(Order_Items_Raw!A505,Orders_Raw!A:A,Orders_Raw!E:E))))</f>
        <v>Marketplace</v>
      </c>
      <c r="H966" s="18" t="str">
        <f>_xlfn.XLOOKUP(B966,Products_Raw!A:A,Products_Raw!C:C)</f>
        <v>Sports</v>
      </c>
      <c r="I966" t="str">
        <f>_xlfn.XLOOKUP(_xlfn.XLOOKUP(A966,Orders_Raw!A:A,Orders_Raw!B:B),Customers_Raw!A:A,Customers_Raw!E:E)</f>
        <v>Corporate</v>
      </c>
      <c r="J966" s="19">
        <f>_xlfn.XLOOKUP(Order_Items_Raw!A505,Orders_Raw!A:A,Orders_Raw!C:C)</f>
        <v>45892</v>
      </c>
      <c r="K966" t="s">
        <v>3415</v>
      </c>
      <c r="L966" s="19" t="str">
        <f>_xlfn.XLOOKUP(A966,Orders_Raw!A:A,Orders_Raw!D:D)</f>
        <v>Delivered</v>
      </c>
      <c r="M966" s="19" t="str">
        <f>_xlfn.XLOOKUP(_xlfn.XLOOKUP(A966,Orders_Raw!A:A,Orders_Raw!B:B),Customers_Raw!A:A,Customers_Raw!E:E)</f>
        <v>Corporate</v>
      </c>
      <c r="N966">
        <f>IF(COUNTIF($A$2:A966,A966)=1,1,0)</f>
        <v>0</v>
      </c>
    </row>
    <row r="967" spans="1:14">
      <c r="A967" t="s">
        <v>1261</v>
      </c>
      <c r="B967" t="s">
        <v>3418</v>
      </c>
      <c r="C967">
        <v>2</v>
      </c>
      <c r="D967" s="18">
        <v>28016.6</v>
      </c>
      <c r="E967" s="18">
        <f>_xlfn.XLOOKUP(Order_Items_Raw!B530,Products_Raw!A:A,Products_Raw!D:D)</f>
        <v>2625.04</v>
      </c>
      <c r="F967" s="18">
        <f t="shared" si="15"/>
        <v>22766.52</v>
      </c>
      <c r="G967" s="18" t="str">
        <f>PROPER(TRIM(CLEAN(_xlfn.XLOOKUP(Order_Items_Raw!A530,Orders_Raw!A:A,Orders_Raw!E:E))))</f>
        <v>Mobile App</v>
      </c>
      <c r="H967" s="18" t="str">
        <f>_xlfn.XLOOKUP(B967,Products_Raw!A:A,Products_Raw!C:C)</f>
        <v>Electronics</v>
      </c>
      <c r="I967" t="str">
        <f>_xlfn.XLOOKUP(_xlfn.XLOOKUP(A967,Orders_Raw!A:A,Orders_Raw!B:B),Customers_Raw!A:A,Customers_Raw!E:E)</f>
        <v>Consumer</v>
      </c>
      <c r="J967" s="19">
        <f>_xlfn.XLOOKUP(Order_Items_Raw!A530,Orders_Raw!A:A,Orders_Raw!C:C)</f>
        <v>45892</v>
      </c>
      <c r="K967" t="s">
        <v>3415</v>
      </c>
      <c r="L967" s="19" t="str">
        <f>_xlfn.XLOOKUP(A967,Orders_Raw!A:A,Orders_Raw!D:D)</f>
        <v>Delivered</v>
      </c>
      <c r="M967" s="19" t="str">
        <f>_xlfn.XLOOKUP(_xlfn.XLOOKUP(A967,Orders_Raw!A:A,Orders_Raw!B:B),Customers_Raw!A:A,Customers_Raw!E:E)</f>
        <v>Consumer</v>
      </c>
      <c r="N967">
        <f>IF(COUNTIF($A$2:A967,A967)=1,1,0)</f>
        <v>1</v>
      </c>
    </row>
    <row r="968" spans="1:14">
      <c r="A968" t="s">
        <v>1649</v>
      </c>
      <c r="B968" t="s">
        <v>3418</v>
      </c>
      <c r="C968">
        <v>4</v>
      </c>
      <c r="D968" s="18">
        <v>43773.84</v>
      </c>
      <c r="E968" s="18">
        <f>_xlfn.XLOOKUP(Order_Items_Raw!B536,Products_Raw!A:A,Products_Raw!D:D)</f>
        <v>5057.68</v>
      </c>
      <c r="F968" s="18">
        <f t="shared" si="15"/>
        <v>23543.12</v>
      </c>
      <c r="G968" s="18" t="str">
        <f>PROPER(TRIM(CLEAN(_xlfn.XLOOKUP(Order_Items_Raw!A536,Orders_Raw!A:A,Orders_Raw!E:E))))</f>
        <v>Marketplace</v>
      </c>
      <c r="H968" s="18" t="str">
        <f>_xlfn.XLOOKUP(B968,Products_Raw!A:A,Products_Raw!C:C)</f>
        <v>Electronics</v>
      </c>
      <c r="I968" t="str">
        <f>_xlfn.XLOOKUP(_xlfn.XLOOKUP(A968,Orders_Raw!A:A,Orders_Raw!B:B),Customers_Raw!A:A,Customers_Raw!E:E)</f>
        <v>Consumer</v>
      </c>
      <c r="J968" s="19">
        <f>_xlfn.XLOOKUP(Order_Items_Raw!A536,Orders_Raw!A:A,Orders_Raw!C:C)</f>
        <v>45889</v>
      </c>
      <c r="K968" t="s">
        <v>3415</v>
      </c>
      <c r="L968" s="19" t="str">
        <f>_xlfn.XLOOKUP(A968,Orders_Raw!A:A,Orders_Raw!D:D)</f>
        <v>Shipped</v>
      </c>
      <c r="M968" s="19" t="str">
        <f>_xlfn.XLOOKUP(_xlfn.XLOOKUP(A968,Orders_Raw!A:A,Orders_Raw!B:B),Customers_Raw!A:A,Customers_Raw!E:E)</f>
        <v>Consumer</v>
      </c>
      <c r="N968">
        <f>IF(COUNTIF($A$2:A968,A968)=1,1,0)</f>
        <v>1</v>
      </c>
    </row>
    <row r="969" spans="1:14">
      <c r="A969" t="s">
        <v>1866</v>
      </c>
      <c r="B969" t="s">
        <v>3418</v>
      </c>
      <c r="C969">
        <v>1</v>
      </c>
      <c r="D969" s="18">
        <v>11447.2</v>
      </c>
      <c r="E969" s="18">
        <f>_xlfn.XLOOKUP(Order_Items_Raw!B537,Products_Raw!A:A,Products_Raw!D:D)</f>
        <v>5057.68</v>
      </c>
      <c r="F969" s="18">
        <f t="shared" si="15"/>
        <v>6389.52</v>
      </c>
      <c r="G969" s="18" t="str">
        <f>PROPER(TRIM(CLEAN(_xlfn.XLOOKUP(Order_Items_Raw!A537,Orders_Raw!A:A,Orders_Raw!E:E))))</f>
        <v>Website</v>
      </c>
      <c r="H969" s="18" t="str">
        <f>_xlfn.XLOOKUP(B969,Products_Raw!A:A,Products_Raw!C:C)</f>
        <v>Electronics</v>
      </c>
      <c r="I969" t="str">
        <f>_xlfn.XLOOKUP(_xlfn.XLOOKUP(A969,Orders_Raw!A:A,Orders_Raw!B:B),Customers_Raw!A:A,Customers_Raw!E:E)</f>
        <v>Corporate</v>
      </c>
      <c r="J969" s="19">
        <f>_xlfn.XLOOKUP(Order_Items_Raw!A537,Orders_Raw!A:A,Orders_Raw!C:C)</f>
        <v>45874</v>
      </c>
      <c r="K969" t="s">
        <v>3415</v>
      </c>
      <c r="L969" s="19" t="str">
        <f>_xlfn.XLOOKUP(A969,Orders_Raw!A:A,Orders_Raw!D:D)</f>
        <v>Delivered</v>
      </c>
      <c r="M969" s="19" t="str">
        <f>_xlfn.XLOOKUP(_xlfn.XLOOKUP(A969,Orders_Raw!A:A,Orders_Raw!B:B),Customers_Raw!A:A,Customers_Raw!E:E)</f>
        <v>Corporate</v>
      </c>
      <c r="N969">
        <f>IF(COUNTIF($A$2:A969,A969)=1,1,0)</f>
        <v>1</v>
      </c>
    </row>
    <row r="970" spans="1:14">
      <c r="A970" t="s">
        <v>1883</v>
      </c>
      <c r="B970" t="s">
        <v>3418</v>
      </c>
      <c r="C970">
        <v>2</v>
      </c>
      <c r="D970" s="18">
        <v>26797.7</v>
      </c>
      <c r="E970" s="18">
        <f>_xlfn.XLOOKUP(Order_Items_Raw!B538,Products_Raw!A:A,Products_Raw!D:D)</f>
        <v>4835.9</v>
      </c>
      <c r="F970" s="18">
        <f t="shared" si="15"/>
        <v>17125.9</v>
      </c>
      <c r="G970" s="18" t="str">
        <f>PROPER(TRIM(CLEAN(_xlfn.XLOOKUP(Order_Items_Raw!A538,Orders_Raw!A:A,Orders_Raw!E:E))))</f>
        <v>Marketplace</v>
      </c>
      <c r="H970" s="18" t="str">
        <f>_xlfn.XLOOKUP(B970,Products_Raw!A:A,Products_Raw!C:C)</f>
        <v>Electronics</v>
      </c>
      <c r="I970" t="str">
        <f>_xlfn.XLOOKUP(_xlfn.XLOOKUP(A970,Orders_Raw!A:A,Orders_Raw!B:B),Customers_Raw!A:A,Customers_Raw!E:E)</f>
        <v>Consumer</v>
      </c>
      <c r="J970" s="19">
        <f>_xlfn.XLOOKUP(Order_Items_Raw!A538,Orders_Raw!A:A,Orders_Raw!C:C)</f>
        <v>45888</v>
      </c>
      <c r="K970" t="s">
        <v>3415</v>
      </c>
      <c r="L970" s="19" t="str">
        <f>_xlfn.XLOOKUP(A970,Orders_Raw!A:A,Orders_Raw!D:D)</f>
        <v>Delivered</v>
      </c>
      <c r="M970" s="19" t="str">
        <f>_xlfn.XLOOKUP(_xlfn.XLOOKUP(A970,Orders_Raw!A:A,Orders_Raw!B:B),Customers_Raw!A:A,Customers_Raw!E:E)</f>
        <v>Consumer</v>
      </c>
      <c r="N970">
        <f>IF(COUNTIF($A$2:A970,A970)=1,1,0)</f>
        <v>1</v>
      </c>
    </row>
    <row r="971" spans="1:14">
      <c r="A971" t="s">
        <v>2119</v>
      </c>
      <c r="B971" t="s">
        <v>3418</v>
      </c>
      <c r="C971">
        <v>1</v>
      </c>
      <c r="D971" s="18">
        <v>10595.99</v>
      </c>
      <c r="E971" s="18">
        <f>_xlfn.XLOOKUP(Order_Items_Raw!B543,Products_Raw!A:A,Products_Raw!D:D)</f>
        <v>1892.68</v>
      </c>
      <c r="F971" s="18">
        <f t="shared" si="15"/>
        <v>8703.31</v>
      </c>
      <c r="G971" s="18" t="str">
        <f>PROPER(TRIM(CLEAN(_xlfn.XLOOKUP(Order_Items_Raw!A543,Orders_Raw!A:A,Orders_Raw!E:E))))</f>
        <v>Marketplace</v>
      </c>
      <c r="H971" s="18" t="str">
        <f>_xlfn.XLOOKUP(B971,Products_Raw!A:A,Products_Raw!C:C)</f>
        <v>Electronics</v>
      </c>
      <c r="I971" t="str">
        <f>_xlfn.XLOOKUP(_xlfn.XLOOKUP(A971,Orders_Raw!A:A,Orders_Raw!B:B),Customers_Raw!A:A,Customers_Raw!E:E)</f>
        <v>Consumer</v>
      </c>
      <c r="J971" s="19">
        <f>_xlfn.XLOOKUP(Order_Items_Raw!A543,Orders_Raw!A:A,Orders_Raw!C:C)</f>
        <v>45893</v>
      </c>
      <c r="K971" t="s">
        <v>3415</v>
      </c>
      <c r="L971" s="19" t="str">
        <f>_xlfn.XLOOKUP(A971,Orders_Raw!A:A,Orders_Raw!D:D)</f>
        <v>Shipped</v>
      </c>
      <c r="M971" s="19" t="str">
        <f>_xlfn.XLOOKUP(_xlfn.XLOOKUP(A971,Orders_Raw!A:A,Orders_Raw!B:B),Customers_Raw!A:A,Customers_Raw!E:E)</f>
        <v>Consumer</v>
      </c>
      <c r="N971">
        <f>IF(COUNTIF($A$2:A971,A971)=1,1,0)</f>
        <v>1</v>
      </c>
    </row>
    <row r="972" spans="1:14">
      <c r="A972" t="s">
        <v>2167</v>
      </c>
      <c r="B972" t="s">
        <v>3418</v>
      </c>
      <c r="C972">
        <v>1</v>
      </c>
      <c r="D972" s="18">
        <v>14966.21</v>
      </c>
      <c r="E972" s="18">
        <f>_xlfn.XLOOKUP(Order_Items_Raw!B544,Products_Raw!A:A,Products_Raw!D:D)</f>
        <v>1892.68</v>
      </c>
      <c r="F972" s="18">
        <f t="shared" si="15"/>
        <v>13073.53</v>
      </c>
      <c r="G972" s="18" t="str">
        <f>PROPER(TRIM(CLEAN(_xlfn.XLOOKUP(Order_Items_Raw!A544,Orders_Raw!A:A,Orders_Raw!E:E))))</f>
        <v>Mobile App</v>
      </c>
      <c r="H972" s="18" t="str">
        <f>_xlfn.XLOOKUP(B972,Products_Raw!A:A,Products_Raw!C:C)</f>
        <v>Electronics</v>
      </c>
      <c r="I972" t="str">
        <f>_xlfn.XLOOKUP(_xlfn.XLOOKUP(A972,Orders_Raw!A:A,Orders_Raw!B:B),Customers_Raw!A:A,Customers_Raw!E:E)</f>
        <v>Corporate</v>
      </c>
      <c r="J972" s="19">
        <f>_xlfn.XLOOKUP(Order_Items_Raw!A544,Orders_Raw!A:A,Orders_Raw!C:C)</f>
        <v>45873</v>
      </c>
      <c r="K972" t="s">
        <v>3415</v>
      </c>
      <c r="L972" s="19" t="str">
        <f>_xlfn.XLOOKUP(A972,Orders_Raw!A:A,Orders_Raw!D:D)</f>
        <v>Delivered</v>
      </c>
      <c r="M972" s="19" t="str">
        <f>_xlfn.XLOOKUP(_xlfn.XLOOKUP(A972,Orders_Raw!A:A,Orders_Raw!B:B),Customers_Raw!A:A,Customers_Raw!E:E)</f>
        <v>Corporate</v>
      </c>
      <c r="N972">
        <f>IF(COUNTIF($A$2:A972,A972)=1,1,0)</f>
        <v>1</v>
      </c>
    </row>
    <row r="973" spans="1:14">
      <c r="A973" t="s">
        <v>2310</v>
      </c>
      <c r="B973" t="s">
        <v>3418</v>
      </c>
      <c r="C973">
        <v>2</v>
      </c>
      <c r="D973" s="18">
        <v>29606.06</v>
      </c>
      <c r="E973" s="18">
        <f>_xlfn.XLOOKUP(Order_Items_Raw!B549,Products_Raw!A:A,Products_Raw!D:D)</f>
        <v>5931.04</v>
      </c>
      <c r="F973" s="18">
        <f t="shared" si="15"/>
        <v>17743.98</v>
      </c>
      <c r="G973" s="18" t="str">
        <f>PROPER(TRIM(CLEAN(_xlfn.XLOOKUP(Order_Items_Raw!A549,Orders_Raw!A:A,Orders_Raw!E:E))))</f>
        <v>Website</v>
      </c>
      <c r="H973" s="18" t="str">
        <f>_xlfn.XLOOKUP(B973,Products_Raw!A:A,Products_Raw!C:C)</f>
        <v>Electronics</v>
      </c>
      <c r="I973" t="str">
        <f>_xlfn.XLOOKUP(_xlfn.XLOOKUP(A973,Orders_Raw!A:A,Orders_Raw!B:B),Customers_Raw!A:A,Customers_Raw!E:E)</f>
        <v>Consumer</v>
      </c>
      <c r="J973" s="19">
        <f>_xlfn.XLOOKUP(Order_Items_Raw!A549,Orders_Raw!A:A,Orders_Raw!C:C)</f>
        <v>45874</v>
      </c>
      <c r="K973" t="s">
        <v>3415</v>
      </c>
      <c r="L973" s="19" t="str">
        <f>_xlfn.XLOOKUP(A973,Orders_Raw!A:A,Orders_Raw!D:D)</f>
        <v>Delivered</v>
      </c>
      <c r="M973" s="19" t="str">
        <f>_xlfn.XLOOKUP(_xlfn.XLOOKUP(A973,Orders_Raw!A:A,Orders_Raw!B:B),Customers_Raw!A:A,Customers_Raw!E:E)</f>
        <v>Consumer</v>
      </c>
      <c r="N973">
        <f>IF(COUNTIF($A$2:A973,A973)=1,1,0)</f>
        <v>1</v>
      </c>
    </row>
    <row r="974" spans="1:14">
      <c r="A974" t="s">
        <v>1264</v>
      </c>
      <c r="B974" t="s">
        <v>3419</v>
      </c>
      <c r="C974">
        <v>4</v>
      </c>
      <c r="D974" s="18">
        <v>6504.36</v>
      </c>
      <c r="E974" s="18">
        <f>_xlfn.XLOOKUP(Order_Items_Raw!B576,Products_Raw!A:A,Products_Raw!D:D)</f>
        <v>1195.19</v>
      </c>
      <c r="F974" s="18">
        <f t="shared" si="15"/>
        <v>1723.6</v>
      </c>
      <c r="G974" s="18" t="str">
        <f>PROPER(TRIM(CLEAN(_xlfn.XLOOKUP(Order_Items_Raw!A576,Orders_Raw!A:A,Orders_Raw!E:E))))</f>
        <v>Mobile App</v>
      </c>
      <c r="H974" s="18" t="str">
        <f>_xlfn.XLOOKUP(B974,Products_Raw!A:A,Products_Raw!C:C)</f>
        <v>Office Supplies</v>
      </c>
      <c r="I974" t="str">
        <f>_xlfn.XLOOKUP(_xlfn.XLOOKUP(A974,Orders_Raw!A:A,Orders_Raw!B:B),Customers_Raw!A:A,Customers_Raw!E:E)</f>
        <v>Consumer</v>
      </c>
      <c r="J974" s="19">
        <f>_xlfn.XLOOKUP(Order_Items_Raw!A576,Orders_Raw!A:A,Orders_Raw!C:C)</f>
        <v>45870</v>
      </c>
      <c r="K974" t="s">
        <v>3415</v>
      </c>
      <c r="L974" s="19" t="str">
        <f>_xlfn.XLOOKUP(A974,Orders_Raw!A:A,Orders_Raw!D:D)</f>
        <v>Delivered</v>
      </c>
      <c r="M974" s="19" t="str">
        <f>_xlfn.XLOOKUP(_xlfn.XLOOKUP(A974,Orders_Raw!A:A,Orders_Raw!B:B),Customers_Raw!A:A,Customers_Raw!E:E)</f>
        <v>Consumer</v>
      </c>
      <c r="N974">
        <f>IF(COUNTIF($A$2:A974,A974)=1,1,0)</f>
        <v>1</v>
      </c>
    </row>
    <row r="975" spans="1:14">
      <c r="A975" t="s">
        <v>1582</v>
      </c>
      <c r="B975" t="s">
        <v>3420</v>
      </c>
      <c r="C975">
        <v>2</v>
      </c>
      <c r="D975" s="18">
        <v>25517.94</v>
      </c>
      <c r="E975" s="18">
        <f>_xlfn.XLOOKUP(Order_Items_Raw!B621,Products_Raw!A:A,Products_Raw!D:D)</f>
        <v>4370.8</v>
      </c>
      <c r="F975" s="18">
        <f t="shared" si="15"/>
        <v>16776.34</v>
      </c>
      <c r="G975" s="18" t="str">
        <f>PROPER(TRIM(CLEAN(_xlfn.XLOOKUP(Order_Items_Raw!A621,Orders_Raw!A:A,Orders_Raw!E:E))))</f>
        <v>Marketplace</v>
      </c>
      <c r="H975" s="18" t="str">
        <f>_xlfn.XLOOKUP(B975,Products_Raw!A:A,Products_Raw!C:C)</f>
        <v>Fashion</v>
      </c>
      <c r="I975" t="str">
        <f>_xlfn.XLOOKUP(_xlfn.XLOOKUP(A975,Orders_Raw!A:A,Orders_Raw!B:B),Customers_Raw!A:A,Customers_Raw!E:E)</f>
        <v>Small Business</v>
      </c>
      <c r="J975" s="19">
        <f>_xlfn.XLOOKUP(Order_Items_Raw!A621,Orders_Raw!A:A,Orders_Raw!C:C)</f>
        <v>45899</v>
      </c>
      <c r="K975" t="s">
        <v>3415</v>
      </c>
      <c r="L975" s="19" t="str">
        <f>_xlfn.XLOOKUP(A975,Orders_Raw!A:A,Orders_Raw!D:D)</f>
        <v>Delivered</v>
      </c>
      <c r="M975" s="19" t="str">
        <f>_xlfn.XLOOKUP(_xlfn.XLOOKUP(A975,Orders_Raw!A:A,Orders_Raw!B:B),Customers_Raw!A:A,Customers_Raw!E:E)</f>
        <v>Small Business</v>
      </c>
      <c r="N975">
        <f>IF(COUNTIF($A$2:A975,A975)=1,1,0)</f>
        <v>1</v>
      </c>
    </row>
    <row r="976" spans="1:14">
      <c r="A976" t="s">
        <v>2167</v>
      </c>
      <c r="B976" t="s">
        <v>3420</v>
      </c>
      <c r="C976">
        <v>4</v>
      </c>
      <c r="D976" s="18">
        <v>60656.79</v>
      </c>
      <c r="E976" s="18">
        <f>_xlfn.XLOOKUP(Order_Items_Raw!B632,Products_Raw!A:A,Products_Raw!D:D)</f>
        <v>2249.48</v>
      </c>
      <c r="F976" s="18">
        <f t="shared" si="15"/>
        <v>51658.87</v>
      </c>
      <c r="G976" s="18" t="str">
        <f>PROPER(TRIM(CLEAN(_xlfn.XLOOKUP(Order_Items_Raw!A632,Orders_Raw!A:A,Orders_Raw!E:E))))</f>
        <v>Marketplace</v>
      </c>
      <c r="H976" s="18" t="str">
        <f>_xlfn.XLOOKUP(B976,Products_Raw!A:A,Products_Raw!C:C)</f>
        <v>Fashion</v>
      </c>
      <c r="I976" t="str">
        <f>_xlfn.XLOOKUP(_xlfn.XLOOKUP(A976,Orders_Raw!A:A,Orders_Raw!B:B),Customers_Raw!A:A,Customers_Raw!E:E)</f>
        <v>Corporate</v>
      </c>
      <c r="J976" s="19">
        <f>_xlfn.XLOOKUP(Order_Items_Raw!A632,Orders_Raw!A:A,Orders_Raw!C:C)</f>
        <v>45871</v>
      </c>
      <c r="K976" t="s">
        <v>3415</v>
      </c>
      <c r="L976" s="19" t="str">
        <f>_xlfn.XLOOKUP(A976,Orders_Raw!A:A,Orders_Raw!D:D)</f>
        <v>Delivered</v>
      </c>
      <c r="M976" s="19" t="str">
        <f>_xlfn.XLOOKUP(_xlfn.XLOOKUP(A976,Orders_Raw!A:A,Orders_Raw!B:B),Customers_Raw!A:A,Customers_Raw!E:E)</f>
        <v>Corporate</v>
      </c>
      <c r="N976">
        <f>IF(COUNTIF($A$2:A976,A976)=1,1,0)</f>
        <v>0</v>
      </c>
    </row>
    <row r="977" spans="1:14">
      <c r="A977" t="s">
        <v>2774</v>
      </c>
      <c r="B977" t="s">
        <v>3420</v>
      </c>
      <c r="C977">
        <v>4</v>
      </c>
      <c r="D977" s="18">
        <v>59041</v>
      </c>
      <c r="E977" s="18">
        <f>_xlfn.XLOOKUP(Order_Items_Raw!B643,Products_Raw!A:A,Products_Raw!D:D)</f>
        <v>2935.19</v>
      </c>
      <c r="F977" s="18">
        <f t="shared" si="15"/>
        <v>47300.24</v>
      </c>
      <c r="G977" s="18" t="str">
        <f>PROPER(TRIM(CLEAN(_xlfn.XLOOKUP(Order_Items_Raw!A643,Orders_Raw!A:A,Orders_Raw!E:E))))</f>
        <v>Website</v>
      </c>
      <c r="H977" s="18" t="str">
        <f>_xlfn.XLOOKUP(B977,Products_Raw!A:A,Products_Raw!C:C)</f>
        <v>Fashion</v>
      </c>
      <c r="I977" t="str">
        <f>_xlfn.XLOOKUP(_xlfn.XLOOKUP(A977,Orders_Raw!A:A,Orders_Raw!B:B),Customers_Raw!A:A,Customers_Raw!E:E)</f>
        <v>Consumer</v>
      </c>
      <c r="J977" s="19">
        <f>_xlfn.XLOOKUP(Order_Items_Raw!A643,Orders_Raw!A:A,Orders_Raw!C:C)</f>
        <v>45873</v>
      </c>
      <c r="K977" t="s">
        <v>3415</v>
      </c>
      <c r="L977" s="19" t="str">
        <f>_xlfn.XLOOKUP(A977,Orders_Raw!A:A,Orders_Raw!D:D)</f>
        <v>Delivered</v>
      </c>
      <c r="M977" s="19" t="str">
        <f>_xlfn.XLOOKUP(_xlfn.XLOOKUP(A977,Orders_Raw!A:A,Orders_Raw!B:B),Customers_Raw!A:A,Customers_Raw!E:E)</f>
        <v>Consumer</v>
      </c>
      <c r="N977">
        <f>IF(COUNTIF($A$2:A977,A977)=1,1,0)</f>
        <v>1</v>
      </c>
    </row>
    <row r="978" spans="1:14">
      <c r="A978" t="s">
        <v>1579</v>
      </c>
      <c r="B978" t="s">
        <v>3422</v>
      </c>
      <c r="C978">
        <v>3</v>
      </c>
      <c r="D978" s="18">
        <v>1299.41</v>
      </c>
      <c r="E978" s="18">
        <f>_xlfn.XLOOKUP(Order_Items_Raw!B667,Products_Raw!A:A,Products_Raw!D:D)</f>
        <v>10361.65</v>
      </c>
      <c r="F978" s="18">
        <f t="shared" si="15"/>
        <v>-29785.54</v>
      </c>
      <c r="G978" s="18" t="str">
        <f>PROPER(TRIM(CLEAN(_xlfn.XLOOKUP(Order_Items_Raw!A667,Orders_Raw!A:A,Orders_Raw!E:E))))</f>
        <v>Mobile App</v>
      </c>
      <c r="H978" s="18" t="str">
        <f>_xlfn.XLOOKUP(B978,Products_Raw!A:A,Products_Raw!C:C)</f>
        <v>Fashion</v>
      </c>
      <c r="I978" t="str">
        <f>_xlfn.XLOOKUP(_xlfn.XLOOKUP(A978,Orders_Raw!A:A,Orders_Raw!B:B),Customers_Raw!A:A,Customers_Raw!E:E)</f>
        <v>Consumer</v>
      </c>
      <c r="J978" s="19">
        <f>_xlfn.XLOOKUP(Order_Items_Raw!A667,Orders_Raw!A:A,Orders_Raw!C:C)</f>
        <v>46001</v>
      </c>
      <c r="K978" t="s">
        <v>3421</v>
      </c>
      <c r="L978" s="19" t="str">
        <f>_xlfn.XLOOKUP(A978,Orders_Raw!A:A,Orders_Raw!D:D)</f>
        <v>Delivered</v>
      </c>
      <c r="M978" s="19" t="str">
        <f>_xlfn.XLOOKUP(_xlfn.XLOOKUP(A978,Orders_Raw!A:A,Orders_Raw!B:B),Customers_Raw!A:A,Customers_Raw!E:E)</f>
        <v>Consumer</v>
      </c>
      <c r="N978">
        <f>IF(COUNTIF($A$2:A978,A978)=1,1,0)</f>
        <v>1</v>
      </c>
    </row>
    <row r="979" spans="1:14">
      <c r="A979" t="s">
        <v>2613</v>
      </c>
      <c r="B979" t="s">
        <v>3422</v>
      </c>
      <c r="C979">
        <v>4</v>
      </c>
      <c r="D979" s="18">
        <v>1878.53</v>
      </c>
      <c r="E979" s="18">
        <f>_xlfn.XLOOKUP(Order_Items_Raw!B687,Products_Raw!A:A,Products_Raw!D:D)</f>
        <v>5483.96</v>
      </c>
      <c r="F979" s="18">
        <f t="shared" si="15"/>
        <v>-20057.31</v>
      </c>
      <c r="G979" s="18" t="str">
        <f>PROPER(TRIM(CLEAN(_xlfn.XLOOKUP(Order_Items_Raw!A687,Orders_Raw!A:A,Orders_Raw!E:E))))</f>
        <v>Mobile App</v>
      </c>
      <c r="H979" s="18" t="str">
        <f>_xlfn.XLOOKUP(B979,Products_Raw!A:A,Products_Raw!C:C)</f>
        <v>Fashion</v>
      </c>
      <c r="I979" t="str">
        <f>_xlfn.XLOOKUP(_xlfn.XLOOKUP(A979,Orders_Raw!A:A,Orders_Raw!B:B),Customers_Raw!A:A,Customers_Raw!E:E)</f>
        <v>Small Business</v>
      </c>
      <c r="J979" s="19">
        <f>_xlfn.XLOOKUP(Order_Items_Raw!A687,Orders_Raw!A:A,Orders_Raw!C:C)</f>
        <v>46017</v>
      </c>
      <c r="K979" t="s">
        <v>3421</v>
      </c>
      <c r="L979" s="19" t="str">
        <f>_xlfn.XLOOKUP(A979,Orders_Raw!A:A,Orders_Raw!D:D)</f>
        <v>Delivered</v>
      </c>
      <c r="M979" s="19" t="str">
        <f>_xlfn.XLOOKUP(_xlfn.XLOOKUP(A979,Orders_Raw!A:A,Orders_Raw!B:B),Customers_Raw!A:A,Customers_Raw!E:E)</f>
        <v>Small Business</v>
      </c>
      <c r="N979">
        <f>IF(COUNTIF($A$2:A979,A979)=1,1,0)</f>
        <v>1</v>
      </c>
    </row>
    <row r="980" spans="1:14">
      <c r="A980" t="s">
        <v>1291</v>
      </c>
      <c r="B980" t="s">
        <v>3423</v>
      </c>
      <c r="C980">
        <v>2</v>
      </c>
      <c r="D980" s="18">
        <v>12699.5</v>
      </c>
      <c r="E980" s="18">
        <f>_xlfn.XLOOKUP(Order_Items_Raw!B723,Products_Raw!A:A,Products_Raw!D:D)</f>
        <v>6380.88</v>
      </c>
      <c r="F980" s="18">
        <f t="shared" si="15"/>
        <v>-62.2600000000002</v>
      </c>
      <c r="G980" s="18" t="str">
        <f>PROPER(TRIM(CLEAN(_xlfn.XLOOKUP(Order_Items_Raw!A723,Orders_Raw!A:A,Orders_Raw!E:E))))</f>
        <v>Mobile App</v>
      </c>
      <c r="H980" s="18" t="str">
        <f>_xlfn.XLOOKUP(B980,Products_Raw!A:A,Products_Raw!C:C)</f>
        <v>Sports</v>
      </c>
      <c r="I980" t="str">
        <f>_xlfn.XLOOKUP(_xlfn.XLOOKUP(A980,Orders_Raw!A:A,Orders_Raw!B:B),Customers_Raw!A:A,Customers_Raw!E:E)</f>
        <v>Consumer</v>
      </c>
      <c r="J980" s="19">
        <f>_xlfn.XLOOKUP(Order_Items_Raw!A723,Orders_Raw!A:A,Orders_Raw!C:C)</f>
        <v>46003</v>
      </c>
      <c r="K980" t="s">
        <v>3421</v>
      </c>
      <c r="L980" s="19" t="str">
        <f>_xlfn.XLOOKUP(A980,Orders_Raw!A:A,Orders_Raw!D:D)</f>
        <v>Delivered</v>
      </c>
      <c r="M980" s="19" t="str">
        <f>_xlfn.XLOOKUP(_xlfn.XLOOKUP(A980,Orders_Raw!A:A,Orders_Raw!B:B),Customers_Raw!A:A,Customers_Raw!E:E)</f>
        <v>Consumer</v>
      </c>
      <c r="N980">
        <f>IF(COUNTIF($A$2:A980,A980)=1,1,0)</f>
        <v>1</v>
      </c>
    </row>
    <row r="981" spans="1:14">
      <c r="A981" t="s">
        <v>1664</v>
      </c>
      <c r="B981" t="s">
        <v>3424</v>
      </c>
      <c r="C981">
        <v>4</v>
      </c>
      <c r="D981" s="18">
        <v>2222.25</v>
      </c>
      <c r="E981" s="18">
        <f>_xlfn.XLOOKUP(Order_Items_Raw!B771,Products_Raw!A:A,Products_Raw!D:D)</f>
        <v>4722.61</v>
      </c>
      <c r="F981" s="18">
        <f t="shared" si="15"/>
        <v>-16668.19</v>
      </c>
      <c r="G981" s="18" t="str">
        <f>PROPER(TRIM(CLEAN(_xlfn.XLOOKUP(Order_Items_Raw!A771,Orders_Raw!A:A,Orders_Raw!E:E))))</f>
        <v>Website</v>
      </c>
      <c r="H981" s="18" t="str">
        <f>_xlfn.XLOOKUP(B981,Products_Raw!A:A,Products_Raw!C:C)</f>
        <v>Electronics</v>
      </c>
      <c r="I981" t="str">
        <f>_xlfn.XLOOKUP(_xlfn.XLOOKUP(A981,Orders_Raw!A:A,Orders_Raw!B:B),Customers_Raw!A:A,Customers_Raw!E:E)</f>
        <v>Consumer</v>
      </c>
      <c r="J981" s="19">
        <f>_xlfn.XLOOKUP(Order_Items_Raw!A771,Orders_Raw!A:A,Orders_Raw!C:C)</f>
        <v>46005</v>
      </c>
      <c r="K981" t="s">
        <v>3421</v>
      </c>
      <c r="L981" s="19" t="str">
        <f>_xlfn.XLOOKUP(A981,Orders_Raw!A:A,Orders_Raw!D:D)</f>
        <v>Delivered</v>
      </c>
      <c r="M981" s="19" t="str">
        <f>_xlfn.XLOOKUP(_xlfn.XLOOKUP(A981,Orders_Raw!A:A,Orders_Raw!B:B),Customers_Raw!A:A,Customers_Raw!E:E)</f>
        <v>Consumer</v>
      </c>
      <c r="N981">
        <f>IF(COUNTIF($A$2:A981,A981)=1,1,0)</f>
        <v>1</v>
      </c>
    </row>
    <row r="982" spans="1:14">
      <c r="A982" t="s">
        <v>2532</v>
      </c>
      <c r="B982" t="s">
        <v>3424</v>
      </c>
      <c r="C982">
        <v>2</v>
      </c>
      <c r="D982" s="18">
        <v>1325.14</v>
      </c>
      <c r="E982" s="18">
        <f>_xlfn.XLOOKUP(Order_Items_Raw!B792,Products_Raw!A:A,Products_Raw!D:D)</f>
        <v>10124.42</v>
      </c>
      <c r="F982" s="18">
        <f t="shared" si="15"/>
        <v>-18923.7</v>
      </c>
      <c r="G982" s="18" t="str">
        <f>PROPER(TRIM(CLEAN(_xlfn.XLOOKUP(Order_Items_Raw!A792,Orders_Raw!A:A,Orders_Raw!E:E))))</f>
        <v>Mobile App</v>
      </c>
      <c r="H982" s="18" t="str">
        <f>_xlfn.XLOOKUP(B982,Products_Raw!A:A,Products_Raw!C:C)</f>
        <v>Electronics</v>
      </c>
      <c r="I982" t="str">
        <f>_xlfn.XLOOKUP(_xlfn.XLOOKUP(A982,Orders_Raw!A:A,Orders_Raw!B:B),Customers_Raw!A:A,Customers_Raw!E:E)</f>
        <v>Small Business</v>
      </c>
      <c r="J982" s="19">
        <f>_xlfn.XLOOKUP(Order_Items_Raw!A792,Orders_Raw!A:A,Orders_Raw!C:C)</f>
        <v>46014</v>
      </c>
      <c r="K982" t="s">
        <v>3421</v>
      </c>
      <c r="L982" s="19" t="str">
        <f>_xlfn.XLOOKUP(A982,Orders_Raw!A:A,Orders_Raw!D:D)</f>
        <v>Shipped</v>
      </c>
      <c r="M982" s="19" t="str">
        <f>_xlfn.XLOOKUP(_xlfn.XLOOKUP(A982,Orders_Raw!A:A,Orders_Raw!B:B),Customers_Raw!A:A,Customers_Raw!E:E)</f>
        <v>Small Business</v>
      </c>
      <c r="N982">
        <f>IF(COUNTIF($A$2:A982,A982)=1,1,0)</f>
        <v>1</v>
      </c>
    </row>
    <row r="983" spans="1:14">
      <c r="A983" t="s">
        <v>2095</v>
      </c>
      <c r="B983" t="s">
        <v>3425</v>
      </c>
      <c r="C983">
        <v>4</v>
      </c>
      <c r="D983" s="18">
        <v>24094.81</v>
      </c>
      <c r="E983" s="18">
        <f>_xlfn.XLOOKUP(Order_Items_Raw!B830,Products_Raw!A:A,Products_Raw!D:D)</f>
        <v>1759.1</v>
      </c>
      <c r="F983" s="18">
        <f t="shared" si="15"/>
        <v>17058.41</v>
      </c>
      <c r="G983" s="18" t="str">
        <f>PROPER(TRIM(CLEAN(_xlfn.XLOOKUP(Order_Items_Raw!A830,Orders_Raw!A:A,Orders_Raw!E:E))))</f>
        <v>Mobile App</v>
      </c>
      <c r="H983" s="18" t="str">
        <f>_xlfn.XLOOKUP(B983,Products_Raw!A:A,Products_Raw!C:C)</f>
        <v>Beauty</v>
      </c>
      <c r="I983" t="str">
        <f>_xlfn.XLOOKUP(_xlfn.XLOOKUP(A983,Orders_Raw!A:A,Orders_Raw!B:B),Customers_Raw!A:A,Customers_Raw!E:E)</f>
        <v>Consumer</v>
      </c>
      <c r="J983" s="19">
        <f>_xlfn.XLOOKUP(Order_Items_Raw!A830,Orders_Raw!A:A,Orders_Raw!C:C)</f>
        <v>46008</v>
      </c>
      <c r="K983" t="s">
        <v>3421</v>
      </c>
      <c r="L983" s="19" t="str">
        <f>_xlfn.XLOOKUP(A983,Orders_Raw!A:A,Orders_Raw!D:D)</f>
        <v>Delivered</v>
      </c>
      <c r="M983" s="19" t="str">
        <f>_xlfn.XLOOKUP(_xlfn.XLOOKUP(A983,Orders_Raw!A:A,Orders_Raw!B:B),Customers_Raw!A:A,Customers_Raw!E:E)</f>
        <v>Consumer</v>
      </c>
      <c r="N983">
        <f>IF(COUNTIF($A$2:A983,A983)=1,1,0)</f>
        <v>1</v>
      </c>
    </row>
    <row r="984" spans="1:14">
      <c r="A984" t="s">
        <v>2105</v>
      </c>
      <c r="B984" t="s">
        <v>3425</v>
      </c>
      <c r="C984">
        <v>3</v>
      </c>
      <c r="D984" s="18">
        <v>21279.46</v>
      </c>
      <c r="E984" s="18">
        <f>_xlfn.XLOOKUP(Order_Items_Raw!B831,Products_Raw!A:A,Products_Raw!D:D)</f>
        <v>1326.73</v>
      </c>
      <c r="F984" s="18">
        <f t="shared" si="15"/>
        <v>17299.27</v>
      </c>
      <c r="G984" s="18" t="str">
        <f>PROPER(TRIM(CLEAN(_xlfn.XLOOKUP(Order_Items_Raw!A831,Orders_Raw!A:A,Orders_Raw!E:E))))</f>
        <v>Mobile App</v>
      </c>
      <c r="H984" s="18" t="str">
        <f>_xlfn.XLOOKUP(B984,Products_Raw!A:A,Products_Raw!C:C)</f>
        <v>Beauty</v>
      </c>
      <c r="I984" t="str">
        <f>_xlfn.XLOOKUP(_xlfn.XLOOKUP(A984,Orders_Raw!A:A,Orders_Raw!B:B),Customers_Raw!A:A,Customers_Raw!E:E)</f>
        <v>Consumer</v>
      </c>
      <c r="J984" s="19">
        <f>_xlfn.XLOOKUP(Order_Items_Raw!A831,Orders_Raw!A:A,Orders_Raw!C:C)</f>
        <v>45992</v>
      </c>
      <c r="K984" t="s">
        <v>3421</v>
      </c>
      <c r="L984" s="19" t="str">
        <f>_xlfn.XLOOKUP(A984,Orders_Raw!A:A,Orders_Raw!D:D)</f>
        <v>Shipped</v>
      </c>
      <c r="M984" s="19" t="str">
        <f>_xlfn.XLOOKUP(_xlfn.XLOOKUP(A984,Orders_Raw!A:A,Orders_Raw!B:B),Customers_Raw!A:A,Customers_Raw!E:E)</f>
        <v>Consumer</v>
      </c>
      <c r="N984">
        <f>IF(COUNTIF($A$2:A984,A984)=1,1,0)</f>
        <v>1</v>
      </c>
    </row>
    <row r="985" spans="1:14">
      <c r="A985" t="s">
        <v>2221</v>
      </c>
      <c r="B985" t="s">
        <v>3425</v>
      </c>
      <c r="C985">
        <v>4</v>
      </c>
      <c r="D985" s="18">
        <v>25555.06</v>
      </c>
      <c r="E985" s="18">
        <f>_xlfn.XLOOKUP(Order_Items_Raw!B835,Products_Raw!A:A,Products_Raw!D:D)</f>
        <v>2625.04</v>
      </c>
      <c r="F985" s="18">
        <f t="shared" si="15"/>
        <v>15054.9</v>
      </c>
      <c r="G985" s="18" t="str">
        <f>PROPER(TRIM(CLEAN(_xlfn.XLOOKUP(Order_Items_Raw!A835,Orders_Raw!A:A,Orders_Raw!E:E))))</f>
        <v>Website</v>
      </c>
      <c r="H985" s="18" t="str">
        <f>_xlfn.XLOOKUP(B985,Products_Raw!A:A,Products_Raw!C:C)</f>
        <v>Beauty</v>
      </c>
      <c r="I985" t="str">
        <f>_xlfn.XLOOKUP(_xlfn.XLOOKUP(A985,Orders_Raw!A:A,Orders_Raw!B:B),Customers_Raw!A:A,Customers_Raw!E:E)</f>
        <v>Small Business</v>
      </c>
      <c r="J985" s="19">
        <f>_xlfn.XLOOKUP(Order_Items_Raw!A835,Orders_Raw!A:A,Orders_Raw!C:C)</f>
        <v>45993</v>
      </c>
      <c r="K985" t="s">
        <v>3421</v>
      </c>
      <c r="L985" s="19" t="str">
        <f>_xlfn.XLOOKUP(A985,Orders_Raw!A:A,Orders_Raw!D:D)</f>
        <v>Delivered</v>
      </c>
      <c r="M985" s="19" t="str">
        <f>_xlfn.XLOOKUP(_xlfn.XLOOKUP(A985,Orders_Raw!A:A,Orders_Raw!B:B),Customers_Raw!A:A,Customers_Raw!E:E)</f>
        <v>Small Business</v>
      </c>
      <c r="N985">
        <f>IF(COUNTIF($A$2:A985,A985)=1,1,0)</f>
        <v>1</v>
      </c>
    </row>
    <row r="986" spans="1:14">
      <c r="A986" t="s">
        <v>2689</v>
      </c>
      <c r="B986" t="s">
        <v>3425</v>
      </c>
      <c r="C986">
        <v>2</v>
      </c>
      <c r="D986" s="18">
        <v>13151.4</v>
      </c>
      <c r="E986" s="18">
        <f>_xlfn.XLOOKUP(Order_Items_Raw!B844,Products_Raw!A:A,Products_Raw!D:D)</f>
        <v>5057.68</v>
      </c>
      <c r="F986" s="18">
        <f t="shared" si="15"/>
        <v>3036.04</v>
      </c>
      <c r="G986" s="18" t="str">
        <f>PROPER(TRIM(CLEAN(_xlfn.XLOOKUP(Order_Items_Raw!A844,Orders_Raw!A:A,Orders_Raw!E:E))))</f>
        <v>Website</v>
      </c>
      <c r="H986" s="18" t="str">
        <f>_xlfn.XLOOKUP(B986,Products_Raw!A:A,Products_Raw!C:C)</f>
        <v>Beauty</v>
      </c>
      <c r="I986" t="str">
        <f>_xlfn.XLOOKUP(_xlfn.XLOOKUP(A986,Orders_Raw!A:A,Orders_Raw!B:B),Customers_Raw!A:A,Customers_Raw!E:E)</f>
        <v>Corporate</v>
      </c>
      <c r="J986" s="19">
        <f>_xlfn.XLOOKUP(Order_Items_Raw!A844,Orders_Raw!A:A,Orders_Raw!C:C)</f>
        <v>46000</v>
      </c>
      <c r="K986" t="s">
        <v>3421</v>
      </c>
      <c r="L986" s="19" t="str">
        <f>_xlfn.XLOOKUP(A986,Orders_Raw!A:A,Orders_Raw!D:D)</f>
        <v>Delivered</v>
      </c>
      <c r="M986" s="19" t="str">
        <f>_xlfn.XLOOKUP(_xlfn.XLOOKUP(A986,Orders_Raw!A:A,Orders_Raw!B:B),Customers_Raw!A:A,Customers_Raw!E:E)</f>
        <v>Corporate</v>
      </c>
      <c r="N986">
        <f>IF(COUNTIF($A$2:A986,A986)=1,1,0)</f>
        <v>1</v>
      </c>
    </row>
    <row r="987" spans="1:14">
      <c r="A987" t="s">
        <v>2830</v>
      </c>
      <c r="B987" t="s">
        <v>3425</v>
      </c>
      <c r="C987">
        <v>4</v>
      </c>
      <c r="D987" s="18">
        <v>31233.4</v>
      </c>
      <c r="E987" s="18">
        <f>_xlfn.XLOOKUP(Order_Items_Raw!B846,Products_Raw!A:A,Products_Raw!D:D)</f>
        <v>5057.68</v>
      </c>
      <c r="F987" s="18">
        <f t="shared" si="15"/>
        <v>11002.68</v>
      </c>
      <c r="G987" s="18" t="str">
        <f>PROPER(TRIM(CLEAN(_xlfn.XLOOKUP(Order_Items_Raw!A846,Orders_Raw!A:A,Orders_Raw!E:E))))</f>
        <v>Mobile App</v>
      </c>
      <c r="H987" s="18" t="str">
        <f>_xlfn.XLOOKUP(B987,Products_Raw!A:A,Products_Raw!C:C)</f>
        <v>Beauty</v>
      </c>
      <c r="I987" t="str">
        <f>_xlfn.XLOOKUP(_xlfn.XLOOKUP(A987,Orders_Raw!A:A,Orders_Raw!B:B),Customers_Raw!A:A,Customers_Raw!E:E)</f>
        <v>Consumer</v>
      </c>
      <c r="J987" s="19">
        <f>_xlfn.XLOOKUP(Order_Items_Raw!A846,Orders_Raw!A:A,Orders_Raw!C:C)</f>
        <v>46012</v>
      </c>
      <c r="K987" t="s">
        <v>3421</v>
      </c>
      <c r="L987" s="19" t="str">
        <f>_xlfn.XLOOKUP(A987,Orders_Raw!A:A,Orders_Raw!D:D)</f>
        <v>Delivered</v>
      </c>
      <c r="M987" s="19" t="str">
        <f>_xlfn.XLOOKUP(_xlfn.XLOOKUP(A987,Orders_Raw!A:A,Orders_Raw!B:B),Customers_Raw!A:A,Customers_Raw!E:E)</f>
        <v>Consumer</v>
      </c>
      <c r="N987">
        <f>IF(COUNTIF($A$2:A987,A987)=1,1,0)</f>
        <v>1</v>
      </c>
    </row>
    <row r="988" spans="1:14">
      <c r="A988" t="s">
        <v>1019</v>
      </c>
      <c r="B988" t="s">
        <v>3426</v>
      </c>
      <c r="C988">
        <v>1</v>
      </c>
      <c r="D988" s="18">
        <v>7716.66</v>
      </c>
      <c r="E988" s="18">
        <f>_xlfn.XLOOKUP(Order_Items_Raw!B856,Products_Raw!A:A,Products_Raw!D:D)</f>
        <v>5931.04</v>
      </c>
      <c r="F988" s="18">
        <f t="shared" si="15"/>
        <v>1785.62</v>
      </c>
      <c r="G988" s="18" t="str">
        <f>PROPER(TRIM(CLEAN(_xlfn.XLOOKUP(Order_Items_Raw!A856,Orders_Raw!A:A,Orders_Raw!E:E))))</f>
        <v>Mobile App</v>
      </c>
      <c r="H988" s="18" t="str">
        <f>_xlfn.XLOOKUP(B988,Products_Raw!A:A,Products_Raw!C:C)</f>
        <v>Home &amp; Kitchen</v>
      </c>
      <c r="I988" t="str">
        <f>_xlfn.XLOOKUP(_xlfn.XLOOKUP(A988,Orders_Raw!A:A,Orders_Raw!B:B),Customers_Raw!A:A,Customers_Raw!E:E)</f>
        <v>Corporate</v>
      </c>
      <c r="J988" s="19">
        <f>_xlfn.XLOOKUP(Order_Items_Raw!A856,Orders_Raw!A:A,Orders_Raw!C:C)</f>
        <v>46005</v>
      </c>
      <c r="K988" t="s">
        <v>3421</v>
      </c>
      <c r="L988" s="19" t="str">
        <f>_xlfn.XLOOKUP(A988,Orders_Raw!A:A,Orders_Raw!D:D)</f>
        <v>Delivered</v>
      </c>
      <c r="M988" s="19" t="str">
        <f>_xlfn.XLOOKUP(_xlfn.XLOOKUP(A988,Orders_Raw!A:A,Orders_Raw!B:B),Customers_Raw!A:A,Customers_Raw!E:E)</f>
        <v>Corporate</v>
      </c>
      <c r="N988">
        <f>IF(COUNTIF($A$2:A988,A988)=1,1,0)</f>
        <v>1</v>
      </c>
    </row>
    <row r="989" spans="1:14">
      <c r="A989" t="s">
        <v>1606</v>
      </c>
      <c r="B989" t="s">
        <v>3427</v>
      </c>
      <c r="C989">
        <v>3</v>
      </c>
      <c r="D989" s="18">
        <v>24814.64</v>
      </c>
      <c r="E989" s="18">
        <f>_xlfn.XLOOKUP(Order_Items_Raw!B912,Products_Raw!A:A,Products_Raw!D:D)</f>
        <v>6457.25</v>
      </c>
      <c r="F989" s="18">
        <f t="shared" si="15"/>
        <v>5442.89</v>
      </c>
      <c r="G989" s="18" t="str">
        <f>PROPER(TRIM(CLEAN(_xlfn.XLOOKUP(Order_Items_Raw!A912,Orders_Raw!A:A,Orders_Raw!E:E))))</f>
        <v>Website</v>
      </c>
      <c r="H989" s="18" t="str">
        <f>_xlfn.XLOOKUP(B989,Products_Raw!A:A,Products_Raw!C:C)</f>
        <v>Home &amp; Kitchen</v>
      </c>
      <c r="I989" t="str">
        <f>_xlfn.XLOOKUP(_xlfn.XLOOKUP(A989,Orders_Raw!A:A,Orders_Raw!B:B),Customers_Raw!A:A,Customers_Raw!E:E)</f>
        <v>Consumer</v>
      </c>
      <c r="J989" s="19">
        <f>_xlfn.XLOOKUP(Order_Items_Raw!A912,Orders_Raw!A:A,Orders_Raw!C:C)</f>
        <v>46015</v>
      </c>
      <c r="K989" t="s">
        <v>3421</v>
      </c>
      <c r="L989" s="19" t="str">
        <f>_xlfn.XLOOKUP(A989,Orders_Raw!A:A,Orders_Raw!D:D)</f>
        <v>Delivered</v>
      </c>
      <c r="M989" s="19" t="str">
        <f>_xlfn.XLOOKUP(_xlfn.XLOOKUP(A989,Orders_Raw!A:A,Orders_Raw!B:B),Customers_Raw!A:A,Customers_Raw!E:E)</f>
        <v>Consumer</v>
      </c>
      <c r="N989">
        <f>IF(COUNTIF($A$2:A989,A989)=1,1,0)</f>
        <v>0</v>
      </c>
    </row>
    <row r="990" spans="1:14">
      <c r="A990" t="s">
        <v>1692</v>
      </c>
      <c r="B990" t="s">
        <v>3427</v>
      </c>
      <c r="C990">
        <v>4</v>
      </c>
      <c r="D990" s="18">
        <v>33816.14</v>
      </c>
      <c r="E990" s="18">
        <f>_xlfn.XLOOKUP(Order_Items_Raw!B914,Products_Raw!A:A,Products_Raw!D:D)</f>
        <v>3075.85</v>
      </c>
      <c r="F990" s="18">
        <f t="shared" si="15"/>
        <v>21512.74</v>
      </c>
      <c r="G990" s="18" t="str">
        <f>PROPER(TRIM(CLEAN(_xlfn.XLOOKUP(Order_Items_Raw!A914,Orders_Raw!A:A,Orders_Raw!E:E))))</f>
        <v>Marketplace</v>
      </c>
      <c r="H990" s="18" t="str">
        <f>_xlfn.XLOOKUP(B990,Products_Raw!A:A,Products_Raw!C:C)</f>
        <v>Home &amp; Kitchen</v>
      </c>
      <c r="I990" t="str">
        <f>_xlfn.XLOOKUP(_xlfn.XLOOKUP(A990,Orders_Raw!A:A,Orders_Raw!B:B),Customers_Raw!A:A,Customers_Raw!E:E)</f>
        <v>Corporate</v>
      </c>
      <c r="J990" s="19">
        <f>_xlfn.XLOOKUP(Order_Items_Raw!A914,Orders_Raw!A:A,Orders_Raw!C:C)</f>
        <v>46014</v>
      </c>
      <c r="K990" t="s">
        <v>3421</v>
      </c>
      <c r="L990" s="19" t="str">
        <f>_xlfn.XLOOKUP(A990,Orders_Raw!A:A,Orders_Raw!D:D)</f>
        <v>Delivered</v>
      </c>
      <c r="M990" s="19" t="str">
        <f>_xlfn.XLOOKUP(_xlfn.XLOOKUP(A990,Orders_Raw!A:A,Orders_Raw!B:B),Customers_Raw!A:A,Customers_Raw!E:E)</f>
        <v>Corporate</v>
      </c>
      <c r="N990">
        <f>IF(COUNTIF($A$2:A990,A990)=1,1,0)</f>
        <v>1</v>
      </c>
    </row>
    <row r="991" spans="1:14">
      <c r="A991" t="s">
        <v>1878</v>
      </c>
      <c r="B991" t="s">
        <v>3427</v>
      </c>
      <c r="C991">
        <v>4</v>
      </c>
      <c r="D991" s="18">
        <v>37508.81</v>
      </c>
      <c r="E991" s="18">
        <f>_xlfn.XLOOKUP(Order_Items_Raw!B918,Products_Raw!A:A,Products_Raw!D:D)</f>
        <v>10086.81</v>
      </c>
      <c r="F991" s="18">
        <f t="shared" si="15"/>
        <v>-2838.43</v>
      </c>
      <c r="G991" s="18" t="str">
        <f>PROPER(TRIM(CLEAN(_xlfn.XLOOKUP(Order_Items_Raw!A918,Orders_Raw!A:A,Orders_Raw!E:E))))</f>
        <v>Mobile App</v>
      </c>
      <c r="H991" s="18" t="str">
        <f>_xlfn.XLOOKUP(B991,Products_Raw!A:A,Products_Raw!C:C)</f>
        <v>Home &amp; Kitchen</v>
      </c>
      <c r="I991" t="str">
        <f>_xlfn.XLOOKUP(_xlfn.XLOOKUP(A991,Orders_Raw!A:A,Orders_Raw!B:B),Customers_Raw!A:A,Customers_Raw!E:E)</f>
        <v>Small Business</v>
      </c>
      <c r="J991" s="19">
        <f>_xlfn.XLOOKUP(Order_Items_Raw!A918,Orders_Raw!A:A,Orders_Raw!C:C)</f>
        <v>46010</v>
      </c>
      <c r="K991" t="s">
        <v>3421</v>
      </c>
      <c r="L991" s="19" t="str">
        <f>_xlfn.XLOOKUP(A991,Orders_Raw!A:A,Orders_Raw!D:D)</f>
        <v>Delivered</v>
      </c>
      <c r="M991" s="19" t="str">
        <f>_xlfn.XLOOKUP(_xlfn.XLOOKUP(A991,Orders_Raw!A:A,Orders_Raw!B:B),Customers_Raw!A:A,Customers_Raw!E:E)</f>
        <v>Small Business</v>
      </c>
      <c r="N991">
        <f>IF(COUNTIF($A$2:A991,A991)=1,1,0)</f>
        <v>1</v>
      </c>
    </row>
    <row r="992" spans="1:14">
      <c r="A992" t="s">
        <v>2265</v>
      </c>
      <c r="B992" t="s">
        <v>3427</v>
      </c>
      <c r="C992">
        <v>3</v>
      </c>
      <c r="D992" s="18">
        <v>24811.64</v>
      </c>
      <c r="E992" s="18">
        <f>_xlfn.XLOOKUP(Order_Items_Raw!B925,Products_Raw!A:A,Products_Raw!D:D)</f>
        <v>8551.81</v>
      </c>
      <c r="F992" s="18">
        <f t="shared" si="15"/>
        <v>-843.790000000001</v>
      </c>
      <c r="G992" s="18" t="str">
        <f>PROPER(TRIM(CLEAN(_xlfn.XLOOKUP(Order_Items_Raw!A925,Orders_Raw!A:A,Orders_Raw!E:E))))</f>
        <v>Mobile App</v>
      </c>
      <c r="H992" s="18" t="str">
        <f>_xlfn.XLOOKUP(B992,Products_Raw!A:A,Products_Raw!C:C)</f>
        <v>Home &amp; Kitchen</v>
      </c>
      <c r="I992" t="str">
        <f>_xlfn.XLOOKUP(_xlfn.XLOOKUP(A992,Orders_Raw!A:A,Orders_Raw!B:B),Customers_Raw!A:A,Customers_Raw!E:E)</f>
        <v>Consumer</v>
      </c>
      <c r="J992" s="19">
        <f>_xlfn.XLOOKUP(Order_Items_Raw!A925,Orders_Raw!A:A,Orders_Raw!C:C)</f>
        <v>45994</v>
      </c>
      <c r="K992" t="s">
        <v>3421</v>
      </c>
      <c r="L992" s="19" t="str">
        <f>_xlfn.XLOOKUP(A992,Orders_Raw!A:A,Orders_Raw!D:D)</f>
        <v>Delivered</v>
      </c>
      <c r="M992" s="19" t="str">
        <f>_xlfn.XLOOKUP(_xlfn.XLOOKUP(A992,Orders_Raw!A:A,Orders_Raw!B:B),Customers_Raw!A:A,Customers_Raw!E:E)</f>
        <v>Consumer</v>
      </c>
      <c r="N992">
        <f>IF(COUNTIF($A$2:A992,A992)=1,1,0)</f>
        <v>1</v>
      </c>
    </row>
    <row r="993" spans="1:14">
      <c r="A993" t="s">
        <v>2623</v>
      </c>
      <c r="B993" t="s">
        <v>3427</v>
      </c>
      <c r="C993">
        <v>2</v>
      </c>
      <c r="D993" s="18">
        <v>16026.26</v>
      </c>
      <c r="E993" s="18">
        <f>_xlfn.XLOOKUP(Order_Items_Raw!B935,Products_Raw!A:A,Products_Raw!D:D)</f>
        <v>4740.6</v>
      </c>
      <c r="F993" s="18">
        <f t="shared" si="15"/>
        <v>6545.06</v>
      </c>
      <c r="G993" s="18" t="str">
        <f>PROPER(TRIM(CLEAN(_xlfn.XLOOKUP(Order_Items_Raw!A935,Orders_Raw!A:A,Orders_Raw!E:E))))</f>
        <v>Website</v>
      </c>
      <c r="H993" s="18" t="str">
        <f>_xlfn.XLOOKUP(B993,Products_Raw!A:A,Products_Raw!C:C)</f>
        <v>Home &amp; Kitchen</v>
      </c>
      <c r="I993" t="str">
        <f>_xlfn.XLOOKUP(_xlfn.XLOOKUP(A993,Orders_Raw!A:A,Orders_Raw!B:B),Customers_Raw!A:A,Customers_Raw!E:E)</f>
        <v>Small Business</v>
      </c>
      <c r="J993" s="19">
        <f>_xlfn.XLOOKUP(Order_Items_Raw!A935,Orders_Raw!A:A,Orders_Raw!C:C)</f>
        <v>45702</v>
      </c>
      <c r="K993" t="s">
        <v>3429</v>
      </c>
      <c r="L993" s="19" t="str">
        <f>_xlfn.XLOOKUP(A993,Orders_Raw!A:A,Orders_Raw!D:D)</f>
        <v>Delivered</v>
      </c>
      <c r="M993" s="19" t="str">
        <f>_xlfn.XLOOKUP(_xlfn.XLOOKUP(A993,Orders_Raw!A:A,Orders_Raw!B:B),Customers_Raw!A:A,Customers_Raw!E:E)</f>
        <v>Small Business</v>
      </c>
      <c r="N993">
        <f>IF(COUNTIF($A$2:A993,A993)=1,1,0)</f>
        <v>1</v>
      </c>
    </row>
    <row r="994" spans="1:14">
      <c r="A994" t="s">
        <v>2689</v>
      </c>
      <c r="B994" t="s">
        <v>3427</v>
      </c>
      <c r="C994">
        <v>4</v>
      </c>
      <c r="D994" s="18">
        <v>31318.89</v>
      </c>
      <c r="E994" s="18">
        <f>_xlfn.XLOOKUP(Order_Items_Raw!B940,Products_Raw!A:A,Products_Raw!D:D)</f>
        <v>4936.19</v>
      </c>
      <c r="F994" s="18">
        <f t="shared" si="15"/>
        <v>11574.13</v>
      </c>
      <c r="G994" s="18" t="str">
        <f>PROPER(TRIM(CLEAN(_xlfn.XLOOKUP(Order_Items_Raw!A940,Orders_Raw!A:A,Orders_Raw!E:E))))</f>
        <v>Website</v>
      </c>
      <c r="H994" s="18" t="str">
        <f>_xlfn.XLOOKUP(B994,Products_Raw!A:A,Products_Raw!C:C)</f>
        <v>Home &amp; Kitchen</v>
      </c>
      <c r="I994" t="str">
        <f>_xlfn.XLOOKUP(_xlfn.XLOOKUP(A994,Orders_Raw!A:A,Orders_Raw!B:B),Customers_Raw!A:A,Customers_Raw!E:E)</f>
        <v>Corporate</v>
      </c>
      <c r="J994" s="19">
        <f>_xlfn.XLOOKUP(Order_Items_Raw!A940,Orders_Raw!A:A,Orders_Raw!C:C)</f>
        <v>45703</v>
      </c>
      <c r="K994" t="s">
        <v>3429</v>
      </c>
      <c r="L994" s="19" t="str">
        <f>_xlfn.XLOOKUP(A994,Orders_Raw!A:A,Orders_Raw!D:D)</f>
        <v>Delivered</v>
      </c>
      <c r="M994" s="19" t="str">
        <f>_xlfn.XLOOKUP(_xlfn.XLOOKUP(A994,Orders_Raw!A:A,Orders_Raw!B:B),Customers_Raw!A:A,Customers_Raw!E:E)</f>
        <v>Corporate</v>
      </c>
      <c r="N994">
        <f>IF(COUNTIF($A$2:A994,A994)=1,1,0)</f>
        <v>0</v>
      </c>
    </row>
    <row r="995" spans="1:14">
      <c r="A995" t="s">
        <v>3220</v>
      </c>
      <c r="B995" t="s">
        <v>3427</v>
      </c>
      <c r="C995">
        <v>3</v>
      </c>
      <c r="D995" s="18">
        <v>28267.89</v>
      </c>
      <c r="E995" s="18">
        <f>_xlfn.XLOOKUP(Order_Items_Raw!B951,Products_Raw!A:A,Products_Raw!D:D)</f>
        <v>10361.65</v>
      </c>
      <c r="F995" s="18">
        <f t="shared" si="15"/>
        <v>-2817.06</v>
      </c>
      <c r="G995" s="18" t="str">
        <f>PROPER(TRIM(CLEAN(_xlfn.XLOOKUP(Order_Items_Raw!A951,Orders_Raw!A:A,Orders_Raw!E:E))))</f>
        <v>Website</v>
      </c>
      <c r="H995" s="18" t="str">
        <f>_xlfn.XLOOKUP(B995,Products_Raw!A:A,Products_Raw!C:C)</f>
        <v>Home &amp; Kitchen</v>
      </c>
      <c r="I995" t="str">
        <f>_xlfn.XLOOKUP(_xlfn.XLOOKUP(A995,Orders_Raw!A:A,Orders_Raw!B:B),Customers_Raw!A:A,Customers_Raw!E:E)</f>
        <v>Consumer</v>
      </c>
      <c r="J995" s="19">
        <f>_xlfn.XLOOKUP(Order_Items_Raw!A951,Orders_Raw!A:A,Orders_Raw!C:C)</f>
        <v>45705</v>
      </c>
      <c r="K995" t="s">
        <v>3429</v>
      </c>
      <c r="L995" s="19" t="str">
        <f>_xlfn.XLOOKUP(A995,Orders_Raw!A:A,Orders_Raw!D:D)</f>
        <v>Delivered</v>
      </c>
      <c r="M995" s="19" t="str">
        <f>_xlfn.XLOOKUP(_xlfn.XLOOKUP(A995,Orders_Raw!A:A,Orders_Raw!B:B),Customers_Raw!A:A,Customers_Raw!E:E)</f>
        <v>Consumer</v>
      </c>
      <c r="N995">
        <f>IF(COUNTIF($A$2:A995,A995)=1,1,0)</f>
        <v>1</v>
      </c>
    </row>
    <row r="996" spans="1:14">
      <c r="A996" t="s">
        <v>883</v>
      </c>
      <c r="B996" t="s">
        <v>3428</v>
      </c>
      <c r="C996">
        <v>1</v>
      </c>
      <c r="D996" s="18">
        <v>2467.9</v>
      </c>
      <c r="E996" s="18">
        <f>_xlfn.XLOOKUP(Order_Items_Raw!B954,Products_Raw!A:A,Products_Raw!D:D)</f>
        <v>10361.65</v>
      </c>
      <c r="F996" s="18">
        <f t="shared" si="15"/>
        <v>-7893.75</v>
      </c>
      <c r="G996" s="18" t="str">
        <f>PROPER(TRIM(CLEAN(_xlfn.XLOOKUP(Order_Items_Raw!A954,Orders_Raw!A:A,Orders_Raw!E:E))))</f>
        <v>Mobile App</v>
      </c>
      <c r="H996" s="18" t="str">
        <f>_xlfn.XLOOKUP(B996,Products_Raw!A:A,Products_Raw!C:C)</f>
        <v>Home &amp; Kitchen</v>
      </c>
      <c r="I996" t="str">
        <f>_xlfn.XLOOKUP(_xlfn.XLOOKUP(A996,Orders_Raw!A:A,Orders_Raw!B:B),Customers_Raw!A:A,Customers_Raw!E:E)</f>
        <v>Consumer</v>
      </c>
      <c r="J996" s="19">
        <f>_xlfn.XLOOKUP(Order_Items_Raw!A954,Orders_Raw!A:A,Orders_Raw!C:C)</f>
        <v>45710</v>
      </c>
      <c r="K996" t="s">
        <v>3429</v>
      </c>
      <c r="L996" s="19" t="str">
        <f>_xlfn.XLOOKUP(A996,Orders_Raw!A:A,Orders_Raw!D:D)</f>
        <v>Shipped</v>
      </c>
      <c r="M996" s="19" t="str">
        <f>_xlfn.XLOOKUP(_xlfn.XLOOKUP(A996,Orders_Raw!A:A,Orders_Raw!B:B),Customers_Raw!A:A,Customers_Raw!E:E)</f>
        <v>Consumer</v>
      </c>
      <c r="N996">
        <f>IF(COUNTIF($A$2:A996,A996)=1,1,0)</f>
        <v>1</v>
      </c>
    </row>
    <row r="997" spans="1:14">
      <c r="A997" t="s">
        <v>1288</v>
      </c>
      <c r="B997" t="s">
        <v>3428</v>
      </c>
      <c r="C997">
        <v>2</v>
      </c>
      <c r="D997" s="18">
        <v>6441.47</v>
      </c>
      <c r="E997" s="18">
        <f>_xlfn.XLOOKUP(Order_Items_Raw!B967,Products_Raw!A:A,Products_Raw!D:D)</f>
        <v>9148.31</v>
      </c>
      <c r="F997" s="18">
        <f t="shared" si="15"/>
        <v>-11855.15</v>
      </c>
      <c r="G997" s="18" t="str">
        <f>PROPER(TRIM(CLEAN(_xlfn.XLOOKUP(Order_Items_Raw!A967,Orders_Raw!A:A,Orders_Raw!E:E))))</f>
        <v>Website</v>
      </c>
      <c r="H997" s="18" t="str">
        <f>_xlfn.XLOOKUP(B997,Products_Raw!A:A,Products_Raw!C:C)</f>
        <v>Home &amp; Kitchen</v>
      </c>
      <c r="I997" t="str">
        <f>_xlfn.XLOOKUP(_xlfn.XLOOKUP(A997,Orders_Raw!A:A,Orders_Raw!B:B),Customers_Raw!A:A,Customers_Raw!E:E)</f>
        <v>Consumer</v>
      </c>
      <c r="J997" s="19">
        <f>_xlfn.XLOOKUP(Order_Items_Raw!A967,Orders_Raw!A:A,Orders_Raw!C:C)</f>
        <v>45689</v>
      </c>
      <c r="K997" t="s">
        <v>3429</v>
      </c>
      <c r="L997" s="19" t="str">
        <f>_xlfn.XLOOKUP(A997,Orders_Raw!A:A,Orders_Raw!D:D)</f>
        <v>Delivered</v>
      </c>
      <c r="M997" s="19" t="str">
        <f>_xlfn.XLOOKUP(_xlfn.XLOOKUP(A997,Orders_Raw!A:A,Orders_Raw!B:B),Customers_Raw!A:A,Customers_Raw!E:E)</f>
        <v>Consumer</v>
      </c>
      <c r="N997">
        <f>IF(COUNTIF($A$2:A997,A997)=1,1,0)</f>
        <v>1</v>
      </c>
    </row>
    <row r="998" spans="1:14">
      <c r="A998" t="s">
        <v>2177</v>
      </c>
      <c r="B998" t="s">
        <v>3428</v>
      </c>
      <c r="C998">
        <v>2</v>
      </c>
      <c r="D998" s="18">
        <v>6835.76</v>
      </c>
      <c r="E998" s="18">
        <f>_xlfn.XLOOKUP(Order_Items_Raw!B991,Products_Raw!A:A,Products_Raw!D:D)</f>
        <v>6213.42</v>
      </c>
      <c r="F998" s="18">
        <f t="shared" si="15"/>
        <v>-5591.08</v>
      </c>
      <c r="G998" s="18" t="str">
        <f>PROPER(TRIM(CLEAN(_xlfn.XLOOKUP(Order_Items_Raw!A991,Orders_Raw!A:A,Orders_Raw!E:E))))</f>
        <v>Marketplace</v>
      </c>
      <c r="H998" s="18" t="str">
        <f>_xlfn.XLOOKUP(B998,Products_Raw!A:A,Products_Raw!C:C)</f>
        <v>Home &amp; Kitchen</v>
      </c>
      <c r="I998" t="str">
        <f>_xlfn.XLOOKUP(_xlfn.XLOOKUP(A998,Orders_Raw!A:A,Orders_Raw!B:B),Customers_Raw!A:A,Customers_Raw!E:E)</f>
        <v>Consumer</v>
      </c>
      <c r="J998" s="19">
        <f>_xlfn.XLOOKUP(Order_Items_Raw!A991,Orders_Raw!A:A,Orders_Raw!C:C)</f>
        <v>45691</v>
      </c>
      <c r="K998" t="s">
        <v>3429</v>
      </c>
      <c r="L998" s="19" t="str">
        <f>_xlfn.XLOOKUP(A998,Orders_Raw!A:A,Orders_Raw!D:D)</f>
        <v>Delivered</v>
      </c>
      <c r="M998" s="19" t="str">
        <f>_xlfn.XLOOKUP(_xlfn.XLOOKUP(A998,Orders_Raw!A:A,Orders_Raw!B:B),Customers_Raw!A:A,Customers_Raw!E:E)</f>
        <v>Consumer</v>
      </c>
      <c r="N998">
        <f>IF(COUNTIF($A$2:A998,A998)=1,1,0)</f>
        <v>0</v>
      </c>
    </row>
    <row r="999" spans="1:14">
      <c r="A999" t="s">
        <v>2281</v>
      </c>
      <c r="B999" t="s">
        <v>3428</v>
      </c>
      <c r="C999">
        <v>1</v>
      </c>
      <c r="D999" s="18">
        <v>3406.11</v>
      </c>
      <c r="E999" s="18">
        <f>_xlfn.XLOOKUP(Order_Items_Raw!B994,Products_Raw!A:A,Products_Raw!D:D)</f>
        <v>6213.42</v>
      </c>
      <c r="F999" s="18">
        <f t="shared" si="15"/>
        <v>-2807.31</v>
      </c>
      <c r="G999" s="18" t="str">
        <f>PROPER(TRIM(CLEAN(_xlfn.XLOOKUP(Order_Items_Raw!A994,Orders_Raw!A:A,Orders_Raw!E:E))))</f>
        <v>Marketplace</v>
      </c>
      <c r="H999" s="18" t="str">
        <f>_xlfn.XLOOKUP(B999,Products_Raw!A:A,Products_Raw!C:C)</f>
        <v>Home &amp; Kitchen</v>
      </c>
      <c r="I999" t="str">
        <f>_xlfn.XLOOKUP(_xlfn.XLOOKUP(A999,Orders_Raw!A:A,Orders_Raw!B:B),Customers_Raw!A:A,Customers_Raw!E:E)</f>
        <v>Consumer</v>
      </c>
      <c r="J999" s="19">
        <f>_xlfn.XLOOKUP(Order_Items_Raw!A994,Orders_Raw!A:A,Orders_Raw!C:C)</f>
        <v>45703</v>
      </c>
      <c r="K999" t="s">
        <v>3429</v>
      </c>
      <c r="L999" s="19" t="str">
        <f>_xlfn.XLOOKUP(A999,Orders_Raw!A:A,Orders_Raw!D:D)</f>
        <v>Delivered</v>
      </c>
      <c r="M999" s="19" t="str">
        <f>_xlfn.XLOOKUP(_xlfn.XLOOKUP(A999,Orders_Raw!A:A,Orders_Raw!B:B),Customers_Raw!A:A,Customers_Raw!E:E)</f>
        <v>Consumer</v>
      </c>
      <c r="N999">
        <f>IF(COUNTIF($A$2:A999,A999)=1,1,0)</f>
        <v>1</v>
      </c>
    </row>
    <row r="1000" spans="1:14">
      <c r="A1000" t="s">
        <v>2785</v>
      </c>
      <c r="B1000" t="s">
        <v>3428</v>
      </c>
      <c r="C1000">
        <v>4</v>
      </c>
      <c r="D1000" s="18">
        <v>10158.77</v>
      </c>
      <c r="E1000" s="18">
        <f>_xlfn.XLOOKUP(Order_Items_Raw!B1000,Products_Raw!A:A,Products_Raw!D:D)</f>
        <v>2112.7</v>
      </c>
      <c r="F1000" s="18">
        <f t="shared" si="15"/>
        <v>1707.97</v>
      </c>
      <c r="G1000" s="18" t="str">
        <f>PROPER(TRIM(CLEAN(_xlfn.XLOOKUP(Order_Items_Raw!A1000,Orders_Raw!A:A,Orders_Raw!E:E))))</f>
        <v>Website</v>
      </c>
      <c r="H1000" s="18" t="str">
        <f>_xlfn.XLOOKUP(B1000,Products_Raw!A:A,Products_Raw!C:C)</f>
        <v>Home &amp; Kitchen</v>
      </c>
      <c r="I1000" t="str">
        <f>_xlfn.XLOOKUP(_xlfn.XLOOKUP(A1000,Orders_Raw!A:A,Orders_Raw!B:B),Customers_Raw!A:A,Customers_Raw!E:E)</f>
        <v>Consumer</v>
      </c>
      <c r="J1000" s="19">
        <f>_xlfn.XLOOKUP(Order_Items_Raw!A1000,Orders_Raw!A:A,Orders_Raw!C:C)</f>
        <v>45709</v>
      </c>
      <c r="K1000" t="s">
        <v>3429</v>
      </c>
      <c r="L1000" s="19" t="str">
        <f>_xlfn.XLOOKUP(A1000,Orders_Raw!A:A,Orders_Raw!D:D)</f>
        <v>Delivered</v>
      </c>
      <c r="M1000" s="19" t="str">
        <f>_xlfn.XLOOKUP(_xlfn.XLOOKUP(A1000,Orders_Raw!A:A,Orders_Raw!B:B),Customers_Raw!A:A,Customers_Raw!E:E)</f>
        <v>Consumer</v>
      </c>
      <c r="N1000">
        <f>IF(COUNTIF($A$2:A1000,A1000)=1,1,0)</f>
        <v>1</v>
      </c>
    </row>
    <row r="1001" spans="1:14">
      <c r="A1001" t="s">
        <v>3039</v>
      </c>
      <c r="B1001" t="s">
        <v>3428</v>
      </c>
      <c r="C1001">
        <v>2</v>
      </c>
      <c r="D1001" s="18">
        <v>6304.15</v>
      </c>
      <c r="E1001" s="18">
        <f>_xlfn.XLOOKUP(Order_Items_Raw!B1002,Products_Raw!A:A,Products_Raw!D:D)</f>
        <v>7802.03</v>
      </c>
      <c r="F1001" s="18">
        <f t="shared" si="15"/>
        <v>-9299.91</v>
      </c>
      <c r="G1001" s="18" t="str">
        <f>PROPER(TRIM(CLEAN(_xlfn.XLOOKUP(Order_Items_Raw!A1002,Orders_Raw!A:A,Orders_Raw!E:E))))</f>
        <v>Website</v>
      </c>
      <c r="H1001" s="18" t="str">
        <f>_xlfn.XLOOKUP(B1001,Products_Raw!A:A,Products_Raw!C:C)</f>
        <v>Home &amp; Kitchen</v>
      </c>
      <c r="I1001" t="str">
        <f>_xlfn.XLOOKUP(_xlfn.XLOOKUP(A1001,Orders_Raw!A:A,Orders_Raw!B:B),Customers_Raw!A:A,Customers_Raw!E:E)</f>
        <v>Consumer</v>
      </c>
      <c r="J1001" s="19">
        <f>_xlfn.XLOOKUP(Order_Items_Raw!A1002,Orders_Raw!A:A,Orders_Raw!C:C)</f>
        <v>45702</v>
      </c>
      <c r="K1001" t="s">
        <v>3429</v>
      </c>
      <c r="L1001" s="19" t="str">
        <f>_xlfn.XLOOKUP(A1001,Orders_Raw!A:A,Orders_Raw!D:D)</f>
        <v>Delivered</v>
      </c>
      <c r="M1001" s="19" t="str">
        <f>_xlfn.XLOOKUP(_xlfn.XLOOKUP(A1001,Orders_Raw!A:A,Orders_Raw!B:B),Customers_Raw!A:A,Customers_Raw!E:E)</f>
        <v>Consumer</v>
      </c>
      <c r="N1001">
        <f>IF(COUNTIF($A$2:A1001,A1001)=1,1,0)</f>
        <v>1</v>
      </c>
    </row>
    <row r="1002" spans="1:14">
      <c r="A1002" t="s">
        <v>1222</v>
      </c>
      <c r="B1002" t="s">
        <v>3430</v>
      </c>
      <c r="C1002">
        <v>2</v>
      </c>
      <c r="D1002" s="18">
        <v>20514.17</v>
      </c>
      <c r="E1002" s="18">
        <f>_xlfn.XLOOKUP(Order_Items_Raw!B1020,Products_Raw!A:A,Products_Raw!D:D)</f>
        <v>4176.26</v>
      </c>
      <c r="F1002" s="18">
        <f t="shared" si="15"/>
        <v>12161.65</v>
      </c>
      <c r="G1002" s="18" t="str">
        <f>PROPER(TRIM(CLEAN(_xlfn.XLOOKUP(Order_Items_Raw!A1020,Orders_Raw!A:A,Orders_Raw!E:E))))</f>
        <v>Website</v>
      </c>
      <c r="H1002" s="18" t="str">
        <f>_xlfn.XLOOKUP(B1002,Products_Raw!A:A,Products_Raw!C:C)</f>
        <v>Beauty</v>
      </c>
      <c r="I1002" t="str">
        <f>_xlfn.XLOOKUP(_xlfn.XLOOKUP(A1002,Orders_Raw!A:A,Orders_Raw!B:B),Customers_Raw!A:A,Customers_Raw!E:E)</f>
        <v>Consumer</v>
      </c>
      <c r="J1002" s="19">
        <f>_xlfn.XLOOKUP(Order_Items_Raw!A1020,Orders_Raw!A:A,Orders_Raw!C:C)</f>
        <v>45708</v>
      </c>
      <c r="K1002" t="s">
        <v>3429</v>
      </c>
      <c r="L1002" s="19" t="str">
        <f>_xlfn.XLOOKUP(A1002,Orders_Raw!A:A,Orders_Raw!D:D)</f>
        <v>Delivered</v>
      </c>
      <c r="M1002" s="19" t="str">
        <f>_xlfn.XLOOKUP(_xlfn.XLOOKUP(A1002,Orders_Raw!A:A,Orders_Raw!B:B),Customers_Raw!A:A,Customers_Raw!E:E)</f>
        <v>Consumer</v>
      </c>
      <c r="N1002">
        <f>IF(COUNTIF($A$2:A1002,A1002)=1,1,0)</f>
        <v>1</v>
      </c>
    </row>
    <row r="1003" spans="1:14">
      <c r="A1003" t="s">
        <v>1823</v>
      </c>
      <c r="B1003" t="s">
        <v>3430</v>
      </c>
      <c r="C1003">
        <v>1</v>
      </c>
      <c r="D1003" s="18">
        <v>11239.36</v>
      </c>
      <c r="E1003" s="18">
        <f>_xlfn.XLOOKUP(Order_Items_Raw!B1035,Products_Raw!A:A,Products_Raw!D:D)</f>
        <v>9531.89</v>
      </c>
      <c r="F1003" s="18">
        <f t="shared" si="15"/>
        <v>1707.47</v>
      </c>
      <c r="G1003" s="18" t="str">
        <f>PROPER(TRIM(CLEAN(_xlfn.XLOOKUP(Order_Items_Raw!A1035,Orders_Raw!A:A,Orders_Raw!E:E))))</f>
        <v>Marketplace</v>
      </c>
      <c r="H1003" s="18" t="str">
        <f>_xlfn.XLOOKUP(B1003,Products_Raw!A:A,Products_Raw!C:C)</f>
        <v>Beauty</v>
      </c>
      <c r="I1003" t="str">
        <f>_xlfn.XLOOKUP(_xlfn.XLOOKUP(A1003,Orders_Raw!A:A,Orders_Raw!B:B),Customers_Raw!A:A,Customers_Raw!E:E)</f>
        <v>Consumer</v>
      </c>
      <c r="J1003" s="19">
        <f>_xlfn.XLOOKUP(Order_Items_Raw!A1035,Orders_Raw!A:A,Orders_Raw!C:C)</f>
        <v>45693</v>
      </c>
      <c r="K1003" t="s">
        <v>3429</v>
      </c>
      <c r="L1003" s="19" t="str">
        <f>_xlfn.XLOOKUP(A1003,Orders_Raw!A:A,Orders_Raw!D:D)</f>
        <v>Delivered</v>
      </c>
      <c r="M1003" s="19" t="str">
        <f>_xlfn.XLOOKUP(_xlfn.XLOOKUP(A1003,Orders_Raw!A:A,Orders_Raw!B:B),Customers_Raw!A:A,Customers_Raw!E:E)</f>
        <v>Consumer</v>
      </c>
      <c r="N1003">
        <f>IF(COUNTIF($A$2:A1003,A1003)=1,1,0)</f>
        <v>1</v>
      </c>
    </row>
    <row r="1004" spans="1:14">
      <c r="A1004" t="s">
        <v>1249</v>
      </c>
      <c r="B1004" t="s">
        <v>3431</v>
      </c>
      <c r="C1004">
        <v>3</v>
      </c>
      <c r="D1004" s="18">
        <v>3289.59</v>
      </c>
      <c r="E1004" s="18">
        <f>_xlfn.XLOOKUP(Order_Items_Raw!B1067,Products_Raw!A:A,Products_Raw!D:D)</f>
        <v>11668.5</v>
      </c>
      <c r="F1004" s="18">
        <f t="shared" si="15"/>
        <v>-31715.91</v>
      </c>
      <c r="G1004" s="18" t="str">
        <f>PROPER(TRIM(CLEAN(_xlfn.XLOOKUP(Order_Items_Raw!A1067,Orders_Raw!A:A,Orders_Raw!E:E))))</f>
        <v>Website</v>
      </c>
      <c r="H1004" s="18" t="str">
        <f>_xlfn.XLOOKUP(B1004,Products_Raw!A:A,Products_Raw!C:C)</f>
        <v>Fashion</v>
      </c>
      <c r="I1004" t="str">
        <f>_xlfn.XLOOKUP(_xlfn.XLOOKUP(A1004,Orders_Raw!A:A,Orders_Raw!B:B),Customers_Raw!A:A,Customers_Raw!E:E)</f>
        <v>Consumer</v>
      </c>
      <c r="J1004" s="19">
        <f>_xlfn.XLOOKUP(Order_Items_Raw!A1067,Orders_Raw!A:A,Orders_Raw!C:C)</f>
        <v>45712</v>
      </c>
      <c r="K1004" t="s">
        <v>3429</v>
      </c>
      <c r="L1004" s="19" t="str">
        <f>_xlfn.XLOOKUP(A1004,Orders_Raw!A:A,Orders_Raw!D:D)</f>
        <v>Delivered</v>
      </c>
      <c r="M1004" s="19" t="str">
        <f>_xlfn.XLOOKUP(_xlfn.XLOOKUP(A1004,Orders_Raw!A:A,Orders_Raw!B:B),Customers_Raw!A:A,Customers_Raw!E:E)</f>
        <v>Consumer</v>
      </c>
      <c r="N1004">
        <f>IF(COUNTIF($A$2:A1004,A1004)=1,1,0)</f>
        <v>1</v>
      </c>
    </row>
    <row r="1005" spans="1:14">
      <c r="A1005" t="s">
        <v>1832</v>
      </c>
      <c r="B1005" t="s">
        <v>3431</v>
      </c>
      <c r="C1005">
        <v>3</v>
      </c>
      <c r="D1005" s="18">
        <v>2680.83</v>
      </c>
      <c r="E1005" s="18">
        <f>_xlfn.XLOOKUP(Order_Items_Raw!B1077,Products_Raw!A:A,Products_Raw!D:D)</f>
        <v>11732.81</v>
      </c>
      <c r="F1005" s="18">
        <f t="shared" si="15"/>
        <v>-32517.6</v>
      </c>
      <c r="G1005" s="18" t="str">
        <f>PROPER(TRIM(CLEAN(_xlfn.XLOOKUP(Order_Items_Raw!A1077,Orders_Raw!A:A,Orders_Raw!E:E))))</f>
        <v>Website</v>
      </c>
      <c r="H1005" s="18" t="str">
        <f>_xlfn.XLOOKUP(B1005,Products_Raw!A:A,Products_Raw!C:C)</f>
        <v>Fashion</v>
      </c>
      <c r="I1005" t="str">
        <f>_xlfn.XLOOKUP(_xlfn.XLOOKUP(A1005,Orders_Raw!A:A,Orders_Raw!B:B),Customers_Raw!A:A,Customers_Raw!E:E)</f>
        <v>Corporate</v>
      </c>
      <c r="J1005" s="19">
        <f>_xlfn.XLOOKUP(Order_Items_Raw!A1077,Orders_Raw!A:A,Orders_Raw!C:C)</f>
        <v>45695</v>
      </c>
      <c r="K1005" t="s">
        <v>3429</v>
      </c>
      <c r="L1005" s="19" t="str">
        <f>_xlfn.XLOOKUP(A1005,Orders_Raw!A:A,Orders_Raw!D:D)</f>
        <v>Delivered</v>
      </c>
      <c r="M1005" s="19" t="str">
        <f>_xlfn.XLOOKUP(_xlfn.XLOOKUP(A1005,Orders_Raw!A:A,Orders_Raw!B:B),Customers_Raw!A:A,Customers_Raw!E:E)</f>
        <v>Corporate</v>
      </c>
      <c r="N1005">
        <f>IF(COUNTIF($A$2:A1005,A1005)=1,1,0)</f>
        <v>1</v>
      </c>
    </row>
    <row r="1006" spans="1:14">
      <c r="A1006" t="s">
        <v>2294</v>
      </c>
      <c r="B1006" t="s">
        <v>3431</v>
      </c>
      <c r="C1006">
        <v>2</v>
      </c>
      <c r="D1006" s="18">
        <v>2044.5</v>
      </c>
      <c r="E1006" s="18">
        <f>_xlfn.XLOOKUP(Order_Items_Raw!B1088,Products_Raw!A:A,Products_Raw!D:D)</f>
        <v>5057.68</v>
      </c>
      <c r="F1006" s="18">
        <f t="shared" si="15"/>
        <v>-8070.86</v>
      </c>
      <c r="G1006" s="18" t="str">
        <f>PROPER(TRIM(CLEAN(_xlfn.XLOOKUP(Order_Items_Raw!A1088,Orders_Raw!A:A,Orders_Raw!E:E))))</f>
        <v>Marketplace</v>
      </c>
      <c r="H1006" s="18" t="str">
        <f>_xlfn.XLOOKUP(B1006,Products_Raw!A:A,Products_Raw!C:C)</f>
        <v>Fashion</v>
      </c>
      <c r="I1006" t="str">
        <f>_xlfn.XLOOKUP(_xlfn.XLOOKUP(A1006,Orders_Raw!A:A,Orders_Raw!B:B),Customers_Raw!A:A,Customers_Raw!E:E)</f>
        <v>Corporate</v>
      </c>
      <c r="J1006" s="19">
        <f>_xlfn.XLOOKUP(Order_Items_Raw!A1088,Orders_Raw!A:A,Orders_Raw!C:C)</f>
        <v>45714</v>
      </c>
      <c r="K1006" t="s">
        <v>3429</v>
      </c>
      <c r="L1006" s="19" t="str">
        <f>_xlfn.XLOOKUP(A1006,Orders_Raw!A:A,Orders_Raw!D:D)</f>
        <v>Delivered</v>
      </c>
      <c r="M1006" s="19" t="str">
        <f>_xlfn.XLOOKUP(_xlfn.XLOOKUP(A1006,Orders_Raw!A:A,Orders_Raw!B:B),Customers_Raw!A:A,Customers_Raw!E:E)</f>
        <v>Corporate</v>
      </c>
      <c r="N1006">
        <f>IF(COUNTIF($A$2:A1006,A1006)=1,1,0)</f>
        <v>1</v>
      </c>
    </row>
    <row r="1007" spans="1:14">
      <c r="A1007" t="s">
        <v>3174</v>
      </c>
      <c r="B1007" t="s">
        <v>3431</v>
      </c>
      <c r="C1007">
        <v>2</v>
      </c>
      <c r="D1007" s="18">
        <v>2126.11</v>
      </c>
      <c r="E1007" s="18">
        <f>_xlfn.XLOOKUP(Order_Items_Raw!B1112,Products_Raw!A:A,Products_Raw!D:D)</f>
        <v>10050.44</v>
      </c>
      <c r="F1007" s="18">
        <f t="shared" si="15"/>
        <v>-17974.77</v>
      </c>
      <c r="G1007" s="18" t="str">
        <f>PROPER(TRIM(CLEAN(_xlfn.XLOOKUP(Order_Items_Raw!A1112,Orders_Raw!A:A,Orders_Raw!E:E))))</f>
        <v>Website</v>
      </c>
      <c r="H1007" s="18" t="str">
        <f>_xlfn.XLOOKUP(B1007,Products_Raw!A:A,Products_Raw!C:C)</f>
        <v>Fashion</v>
      </c>
      <c r="I1007" t="str">
        <f>_xlfn.XLOOKUP(_xlfn.XLOOKUP(A1007,Orders_Raw!A:A,Orders_Raw!B:B),Customers_Raw!A:A,Customers_Raw!E:E)</f>
        <v>Consumer</v>
      </c>
      <c r="J1007" s="19">
        <f>_xlfn.XLOOKUP(Order_Items_Raw!A1112,Orders_Raw!A:A,Orders_Raw!C:C)</f>
        <v>45710</v>
      </c>
      <c r="K1007" t="s">
        <v>3429</v>
      </c>
      <c r="L1007" s="19" t="str">
        <f>_xlfn.XLOOKUP(A1007,Orders_Raw!A:A,Orders_Raw!D:D)</f>
        <v>Delivered</v>
      </c>
      <c r="M1007" s="19" t="str">
        <f>_xlfn.XLOOKUP(_xlfn.XLOOKUP(A1007,Orders_Raw!A:A,Orders_Raw!B:B),Customers_Raw!A:A,Customers_Raw!E:E)</f>
        <v>Consumer</v>
      </c>
      <c r="N1007">
        <f>IF(COUNTIF($A$2:A1007,A1007)=1,1,0)</f>
        <v>1</v>
      </c>
    </row>
    <row r="1008" spans="1:14">
      <c r="A1008" t="s">
        <v>920</v>
      </c>
      <c r="B1008" t="s">
        <v>3432</v>
      </c>
      <c r="C1008">
        <v>4</v>
      </c>
      <c r="D1008" s="18">
        <v>43486.97</v>
      </c>
      <c r="E1008" s="18">
        <f>_xlfn.XLOOKUP(Order_Items_Raw!B1119,Products_Raw!A:A,Products_Raw!D:D)</f>
        <v>4591.42</v>
      </c>
      <c r="F1008" s="18">
        <f t="shared" si="15"/>
        <v>25121.29</v>
      </c>
      <c r="G1008" s="18" t="str">
        <f>PROPER(TRIM(CLEAN(_xlfn.XLOOKUP(Order_Items_Raw!A1119,Orders_Raw!A:A,Orders_Raw!E:E))))</f>
        <v>Website</v>
      </c>
      <c r="H1008" s="18" t="str">
        <f>_xlfn.XLOOKUP(B1008,Products_Raw!A:A,Products_Raw!C:C)</f>
        <v>Electronics</v>
      </c>
      <c r="I1008" t="str">
        <f>_xlfn.XLOOKUP(_xlfn.XLOOKUP(A1008,Orders_Raw!A:A,Orders_Raw!B:B),Customers_Raw!A:A,Customers_Raw!E:E)</f>
        <v>Corporate</v>
      </c>
      <c r="J1008" s="19">
        <f>_xlfn.XLOOKUP(Order_Items_Raw!A1119,Orders_Raw!A:A,Orders_Raw!C:C)</f>
        <v>45710</v>
      </c>
      <c r="K1008" t="s">
        <v>3429</v>
      </c>
      <c r="L1008" s="19" t="str">
        <f>_xlfn.XLOOKUP(A1008,Orders_Raw!A:A,Orders_Raw!D:D)</f>
        <v>Delivered</v>
      </c>
      <c r="M1008" s="19" t="str">
        <f>_xlfn.XLOOKUP(_xlfn.XLOOKUP(A1008,Orders_Raw!A:A,Orders_Raw!B:B),Customers_Raw!A:A,Customers_Raw!E:E)</f>
        <v>Corporate</v>
      </c>
      <c r="N1008">
        <f>IF(COUNTIF($A$2:A1008,A1008)=1,1,0)</f>
        <v>1</v>
      </c>
    </row>
    <row r="1009" spans="1:14">
      <c r="A1009" t="s">
        <v>1028</v>
      </c>
      <c r="B1009" t="s">
        <v>3432</v>
      </c>
      <c r="C1009">
        <v>1</v>
      </c>
      <c r="D1009" s="18">
        <v>11113.5</v>
      </c>
      <c r="E1009" s="18">
        <f>_xlfn.XLOOKUP(Order_Items_Raw!B1123,Products_Raw!A:A,Products_Raw!D:D)</f>
        <v>5766.98</v>
      </c>
      <c r="F1009" s="18">
        <f t="shared" si="15"/>
        <v>5346.52</v>
      </c>
      <c r="G1009" s="18" t="str">
        <f>PROPER(TRIM(CLEAN(_xlfn.XLOOKUP(Order_Items_Raw!A1123,Orders_Raw!A:A,Orders_Raw!E:E))))</f>
        <v>Website</v>
      </c>
      <c r="H1009" s="18" t="str">
        <f>_xlfn.XLOOKUP(B1009,Products_Raw!A:A,Products_Raw!C:C)</f>
        <v>Electronics</v>
      </c>
      <c r="I1009" t="str">
        <f>_xlfn.XLOOKUP(_xlfn.XLOOKUP(A1009,Orders_Raw!A:A,Orders_Raw!B:B),Customers_Raw!A:A,Customers_Raw!E:E)</f>
        <v>Consumer</v>
      </c>
      <c r="J1009" s="19">
        <f>_xlfn.XLOOKUP(Order_Items_Raw!A1123,Orders_Raw!A:A,Orders_Raw!C:C)</f>
        <v>45707</v>
      </c>
      <c r="K1009" t="s">
        <v>3429</v>
      </c>
      <c r="L1009" s="19" t="str">
        <f>_xlfn.XLOOKUP(A1009,Orders_Raw!A:A,Orders_Raw!D:D)</f>
        <v>Delivered</v>
      </c>
      <c r="M1009" s="19" t="str">
        <f>_xlfn.XLOOKUP(_xlfn.XLOOKUP(A1009,Orders_Raw!A:A,Orders_Raw!B:B),Customers_Raw!A:A,Customers_Raw!E:E)</f>
        <v>Consumer</v>
      </c>
      <c r="N1009">
        <f>IF(COUNTIF($A$2:A1009,A1009)=1,1,0)</f>
        <v>1</v>
      </c>
    </row>
    <row r="1010" spans="1:14">
      <c r="A1010" t="s">
        <v>1019</v>
      </c>
      <c r="B1010" t="s">
        <v>3433</v>
      </c>
      <c r="C1010">
        <v>4</v>
      </c>
      <c r="D1010" s="18">
        <v>63625.02</v>
      </c>
      <c r="E1010" s="18">
        <f>_xlfn.XLOOKUP(Order_Items_Raw!B1160,Products_Raw!A:A,Products_Raw!D:D)</f>
        <v>2144.79</v>
      </c>
      <c r="F1010" s="18">
        <f t="shared" si="15"/>
        <v>55045.86</v>
      </c>
      <c r="G1010" s="18" t="str">
        <f>PROPER(TRIM(CLEAN(_xlfn.XLOOKUP(Order_Items_Raw!A1160,Orders_Raw!A:A,Orders_Raw!E:E))))</f>
        <v>Website</v>
      </c>
      <c r="H1010" s="18" t="str">
        <f>_xlfn.XLOOKUP(B1010,Products_Raw!A:A,Products_Raw!C:C)</f>
        <v>Beauty</v>
      </c>
      <c r="I1010" t="str">
        <f>_xlfn.XLOOKUP(_xlfn.XLOOKUP(A1010,Orders_Raw!A:A,Orders_Raw!B:B),Customers_Raw!A:A,Customers_Raw!E:E)</f>
        <v>Corporate</v>
      </c>
      <c r="J1010" s="19">
        <f>_xlfn.XLOOKUP(Order_Items_Raw!A1160,Orders_Raw!A:A,Orders_Raw!C:C)</f>
        <v>45712</v>
      </c>
      <c r="K1010" t="s">
        <v>3429</v>
      </c>
      <c r="L1010" s="19" t="str">
        <f>_xlfn.XLOOKUP(A1010,Orders_Raw!A:A,Orders_Raw!D:D)</f>
        <v>Delivered</v>
      </c>
      <c r="M1010" s="19" t="str">
        <f>_xlfn.XLOOKUP(_xlfn.XLOOKUP(A1010,Orders_Raw!A:A,Orders_Raw!B:B),Customers_Raw!A:A,Customers_Raw!E:E)</f>
        <v>Corporate</v>
      </c>
      <c r="N1010">
        <f>IF(COUNTIF($A$2:A1010,A1010)=1,1,0)</f>
        <v>0</v>
      </c>
    </row>
    <row r="1011" spans="1:14">
      <c r="A1011" t="s">
        <v>1240</v>
      </c>
      <c r="B1011" t="s">
        <v>3433</v>
      </c>
      <c r="C1011">
        <v>3</v>
      </c>
      <c r="D1011" s="18">
        <v>50026.79</v>
      </c>
      <c r="E1011" s="18">
        <f>_xlfn.XLOOKUP(Order_Items_Raw!B1162,Products_Raw!A:A,Products_Raw!D:D)</f>
        <v>2144.79</v>
      </c>
      <c r="F1011" s="18">
        <f t="shared" si="15"/>
        <v>43592.42</v>
      </c>
      <c r="G1011" s="18" t="str">
        <f>PROPER(TRIM(CLEAN(_xlfn.XLOOKUP(Order_Items_Raw!A1162,Orders_Raw!A:A,Orders_Raw!E:E))))</f>
        <v>Mobile App</v>
      </c>
      <c r="H1011" s="18" t="str">
        <f>_xlfn.XLOOKUP(B1011,Products_Raw!A:A,Products_Raw!C:C)</f>
        <v>Beauty</v>
      </c>
      <c r="I1011" t="str">
        <f>_xlfn.XLOOKUP(_xlfn.XLOOKUP(A1011,Orders_Raw!A:A,Orders_Raw!B:B),Customers_Raw!A:A,Customers_Raw!E:E)</f>
        <v>Consumer</v>
      </c>
      <c r="J1011" s="19">
        <f>_xlfn.XLOOKUP(Order_Items_Raw!A1162,Orders_Raw!A:A,Orders_Raw!C:C)</f>
        <v>45704</v>
      </c>
      <c r="K1011" t="s">
        <v>3429</v>
      </c>
      <c r="L1011" s="19" t="str">
        <f>_xlfn.XLOOKUP(A1011,Orders_Raw!A:A,Orders_Raw!D:D)</f>
        <v>Delivered</v>
      </c>
      <c r="M1011" s="19" t="str">
        <f>_xlfn.XLOOKUP(_xlfn.XLOOKUP(A1011,Orders_Raw!A:A,Orders_Raw!B:B),Customers_Raw!A:A,Customers_Raw!E:E)</f>
        <v>Consumer</v>
      </c>
      <c r="N1011">
        <f>IF(COUNTIF($A$2:A1011,A1011)=1,1,0)</f>
        <v>1</v>
      </c>
    </row>
    <row r="1012" spans="1:14">
      <c r="A1012" t="s">
        <v>1355</v>
      </c>
      <c r="B1012" t="s">
        <v>3433</v>
      </c>
      <c r="C1012">
        <v>1</v>
      </c>
      <c r="D1012" s="18">
        <v>15789.55</v>
      </c>
      <c r="E1012" s="18">
        <f>_xlfn.XLOOKUP(Order_Items_Raw!B1166,Products_Raw!A:A,Products_Raw!D:D)</f>
        <v>10086.81</v>
      </c>
      <c r="F1012" s="18">
        <f t="shared" si="15"/>
        <v>5702.74</v>
      </c>
      <c r="G1012" s="18" t="str">
        <f>PROPER(TRIM(CLEAN(_xlfn.XLOOKUP(Order_Items_Raw!A1166,Orders_Raw!A:A,Orders_Raw!E:E))))</f>
        <v>Marketplace</v>
      </c>
      <c r="H1012" s="18" t="str">
        <f>_xlfn.XLOOKUP(B1012,Products_Raw!A:A,Products_Raw!C:C)</f>
        <v>Beauty</v>
      </c>
      <c r="I1012" t="str">
        <f>_xlfn.XLOOKUP(_xlfn.XLOOKUP(A1012,Orders_Raw!A:A,Orders_Raw!B:B),Customers_Raw!A:A,Customers_Raw!E:E)</f>
        <v>Consumer</v>
      </c>
      <c r="J1012" s="19">
        <f>_xlfn.XLOOKUP(Order_Items_Raw!A1166,Orders_Raw!A:A,Orders_Raw!C:C)</f>
        <v>45691</v>
      </c>
      <c r="K1012" t="s">
        <v>3429</v>
      </c>
      <c r="L1012" s="19" t="str">
        <f>_xlfn.XLOOKUP(A1012,Orders_Raw!A:A,Orders_Raw!D:D)</f>
        <v>Delivered</v>
      </c>
      <c r="M1012" s="19" t="str">
        <f>_xlfn.XLOOKUP(_xlfn.XLOOKUP(A1012,Orders_Raw!A:A,Orders_Raw!B:B),Customers_Raw!A:A,Customers_Raw!E:E)</f>
        <v>Consumer</v>
      </c>
      <c r="N1012">
        <f>IF(COUNTIF($A$2:A1012,A1012)=1,1,0)</f>
        <v>1</v>
      </c>
    </row>
    <row r="1013" spans="1:14">
      <c r="A1013" t="s">
        <v>1507</v>
      </c>
      <c r="B1013" t="s">
        <v>3433</v>
      </c>
      <c r="C1013">
        <v>2</v>
      </c>
      <c r="D1013" s="18">
        <v>33377.05</v>
      </c>
      <c r="E1013" s="18">
        <f>_xlfn.XLOOKUP(Order_Items_Raw!B1169,Products_Raw!A:A,Products_Raw!D:D)</f>
        <v>10086.81</v>
      </c>
      <c r="F1013" s="18">
        <f t="shared" si="15"/>
        <v>13203.43</v>
      </c>
      <c r="G1013" s="18" t="str">
        <f>PROPER(TRIM(CLEAN(_xlfn.XLOOKUP(Order_Items_Raw!A1169,Orders_Raw!A:A,Orders_Raw!E:E))))</f>
        <v>Mobile App</v>
      </c>
      <c r="H1013" s="18" t="str">
        <f>_xlfn.XLOOKUP(B1013,Products_Raw!A:A,Products_Raw!C:C)</f>
        <v>Beauty</v>
      </c>
      <c r="I1013" t="str">
        <f>_xlfn.XLOOKUP(_xlfn.XLOOKUP(A1013,Orders_Raw!A:A,Orders_Raw!B:B),Customers_Raw!A:A,Customers_Raw!E:E)</f>
        <v>Consumer</v>
      </c>
      <c r="J1013" s="19">
        <f>_xlfn.XLOOKUP(Order_Items_Raw!A1169,Orders_Raw!A:A,Orders_Raw!C:C)</f>
        <v>45715</v>
      </c>
      <c r="K1013" t="s">
        <v>3429</v>
      </c>
      <c r="L1013" s="19" t="str">
        <f>_xlfn.XLOOKUP(A1013,Orders_Raw!A:A,Orders_Raw!D:D)</f>
        <v>Processing</v>
      </c>
      <c r="M1013" s="19" t="str">
        <f>_xlfn.XLOOKUP(_xlfn.XLOOKUP(A1013,Orders_Raw!A:A,Orders_Raw!B:B),Customers_Raw!A:A,Customers_Raw!E:E)</f>
        <v>Consumer</v>
      </c>
      <c r="N1013">
        <f>IF(COUNTIF($A$2:A1013,A1013)=1,1,0)</f>
        <v>0</v>
      </c>
    </row>
    <row r="1014" spans="1:14">
      <c r="A1014" t="s">
        <v>2711</v>
      </c>
      <c r="B1014" t="s">
        <v>3433</v>
      </c>
      <c r="C1014">
        <v>4</v>
      </c>
      <c r="D1014" s="18">
        <v>69380.25</v>
      </c>
      <c r="E1014" s="18">
        <f>_xlfn.XLOOKUP(Order_Items_Raw!B1185,Products_Raw!A:A,Products_Raw!D:D)</f>
        <v>2249.48</v>
      </c>
      <c r="F1014" s="18">
        <f t="shared" si="15"/>
        <v>60382.33</v>
      </c>
      <c r="G1014" s="18" t="str">
        <f>PROPER(TRIM(CLEAN(_xlfn.XLOOKUP(Order_Items_Raw!A1185,Orders_Raw!A:A,Orders_Raw!E:E))))</f>
        <v>Website</v>
      </c>
      <c r="H1014" s="18" t="str">
        <f>_xlfn.XLOOKUP(B1014,Products_Raw!A:A,Products_Raw!C:C)</f>
        <v>Beauty</v>
      </c>
      <c r="I1014" t="str">
        <f>_xlfn.XLOOKUP(_xlfn.XLOOKUP(A1014,Orders_Raw!A:A,Orders_Raw!B:B),Customers_Raw!A:A,Customers_Raw!E:E)</f>
        <v>Small Business</v>
      </c>
      <c r="J1014" s="19">
        <f>_xlfn.XLOOKUP(Order_Items_Raw!A1185,Orders_Raw!A:A,Orders_Raw!C:C)</f>
        <v>45711</v>
      </c>
      <c r="K1014" t="s">
        <v>3429</v>
      </c>
      <c r="L1014" s="19" t="str">
        <f>_xlfn.XLOOKUP(A1014,Orders_Raw!A:A,Orders_Raw!D:D)</f>
        <v>Delivered</v>
      </c>
      <c r="M1014" s="19" t="str">
        <f>_xlfn.XLOOKUP(_xlfn.XLOOKUP(A1014,Orders_Raw!A:A,Orders_Raw!B:B),Customers_Raw!A:A,Customers_Raw!E:E)</f>
        <v>Small Business</v>
      </c>
      <c r="N1014">
        <f>IF(COUNTIF($A$2:A1014,A1014)=1,1,0)</f>
        <v>1</v>
      </c>
    </row>
    <row r="1015" spans="1:14">
      <c r="A1015" t="s">
        <v>2921</v>
      </c>
      <c r="B1015" t="s">
        <v>3433</v>
      </c>
      <c r="C1015">
        <v>1</v>
      </c>
      <c r="D1015" s="18">
        <v>13987.32</v>
      </c>
      <c r="E1015" s="18">
        <f>_xlfn.XLOOKUP(Order_Items_Raw!B1192,Products_Raw!A:A,Products_Raw!D:D)</f>
        <v>6163.24</v>
      </c>
      <c r="F1015" s="18">
        <f t="shared" si="15"/>
        <v>7824.08</v>
      </c>
      <c r="G1015" s="18" t="str">
        <f>PROPER(TRIM(CLEAN(_xlfn.XLOOKUP(Order_Items_Raw!A1192,Orders_Raw!A:A,Orders_Raw!E:E))))</f>
        <v>Mobile App</v>
      </c>
      <c r="H1015" s="18" t="str">
        <f>_xlfn.XLOOKUP(B1015,Products_Raw!A:A,Products_Raw!C:C)</f>
        <v>Beauty</v>
      </c>
      <c r="I1015" t="str">
        <f>_xlfn.XLOOKUP(_xlfn.XLOOKUP(A1015,Orders_Raw!A:A,Orders_Raw!B:B),Customers_Raw!A:A,Customers_Raw!E:E)</f>
        <v>Consumer</v>
      </c>
      <c r="J1015" s="19">
        <f>_xlfn.XLOOKUP(Order_Items_Raw!A1192,Orders_Raw!A:A,Orders_Raw!C:C)</f>
        <v>45691</v>
      </c>
      <c r="K1015" t="s">
        <v>3429</v>
      </c>
      <c r="L1015" s="19" t="str">
        <f>_xlfn.XLOOKUP(A1015,Orders_Raw!A:A,Orders_Raw!D:D)</f>
        <v>Delivered</v>
      </c>
      <c r="M1015" s="19" t="str">
        <f>_xlfn.XLOOKUP(_xlfn.XLOOKUP(A1015,Orders_Raw!A:A,Orders_Raw!B:B),Customers_Raw!A:A,Customers_Raw!E:E)</f>
        <v>Consumer</v>
      </c>
      <c r="N1015">
        <f>IF(COUNTIF($A$2:A1015,A1015)=1,1,0)</f>
        <v>1</v>
      </c>
    </row>
    <row r="1016" spans="1:14">
      <c r="A1016" t="s">
        <v>3192</v>
      </c>
      <c r="B1016" t="s">
        <v>3433</v>
      </c>
      <c r="C1016">
        <v>1</v>
      </c>
      <c r="D1016" s="18">
        <v>14064.32</v>
      </c>
      <c r="E1016" s="18">
        <f>_xlfn.XLOOKUP(Order_Items_Raw!B1198,Products_Raw!A:A,Products_Raw!D:D)</f>
        <v>2935.19</v>
      </c>
      <c r="F1016" s="18">
        <f t="shared" si="15"/>
        <v>11129.13</v>
      </c>
      <c r="G1016" s="18" t="str">
        <f>PROPER(TRIM(CLEAN(_xlfn.XLOOKUP(Order_Items_Raw!A1198,Orders_Raw!A:A,Orders_Raw!E:E))))</f>
        <v>Mobile App</v>
      </c>
      <c r="H1016" s="18" t="str">
        <f>_xlfn.XLOOKUP(B1016,Products_Raw!A:A,Products_Raw!C:C)</f>
        <v>Beauty</v>
      </c>
      <c r="I1016" t="str">
        <f>_xlfn.XLOOKUP(_xlfn.XLOOKUP(A1016,Orders_Raw!A:A,Orders_Raw!B:B),Customers_Raw!A:A,Customers_Raw!E:E)</f>
        <v>Consumer</v>
      </c>
      <c r="J1016" s="19">
        <f>_xlfn.XLOOKUP(Order_Items_Raw!A1198,Orders_Raw!A:A,Orders_Raw!C:C)</f>
        <v>45715</v>
      </c>
      <c r="K1016" t="s">
        <v>3429</v>
      </c>
      <c r="L1016" s="19" t="str">
        <f>_xlfn.XLOOKUP(A1016,Orders_Raw!A:A,Orders_Raw!D:D)</f>
        <v>Delivered</v>
      </c>
      <c r="M1016" s="19" t="str">
        <f>_xlfn.XLOOKUP(_xlfn.XLOOKUP(A1016,Orders_Raw!A:A,Orders_Raw!B:B),Customers_Raw!A:A,Customers_Raw!E:E)</f>
        <v>Consumer</v>
      </c>
      <c r="N1016">
        <f>IF(COUNTIF($A$2:A1016,A1016)=1,1,0)</f>
        <v>1</v>
      </c>
    </row>
    <row r="1017" spans="1:14">
      <c r="A1017" t="s">
        <v>1430</v>
      </c>
      <c r="B1017" t="s">
        <v>3434</v>
      </c>
      <c r="C1017">
        <v>1</v>
      </c>
      <c r="D1017" s="18">
        <v>6811.42</v>
      </c>
      <c r="E1017" s="18">
        <f>_xlfn.XLOOKUP(Order_Items_Raw!B1212,Products_Raw!A:A,Products_Raw!D:D)</f>
        <v>10244.32</v>
      </c>
      <c r="F1017" s="18">
        <f t="shared" si="15"/>
        <v>-3432.9</v>
      </c>
      <c r="G1017" s="18" t="str">
        <f>PROPER(TRIM(CLEAN(_xlfn.XLOOKUP(Order_Items_Raw!A1212,Orders_Raw!A:A,Orders_Raw!E:E))))</f>
        <v>Mobile App</v>
      </c>
      <c r="H1017" s="18" t="str">
        <f>_xlfn.XLOOKUP(B1017,Products_Raw!A:A,Products_Raw!C:C)</f>
        <v>Home &amp; Kitchen</v>
      </c>
      <c r="I1017" t="str">
        <f>_xlfn.XLOOKUP(_xlfn.XLOOKUP(A1017,Orders_Raw!A:A,Orders_Raw!B:B),Customers_Raw!A:A,Customers_Raw!E:E)</f>
        <v>Consumer</v>
      </c>
      <c r="J1017" s="19">
        <f>_xlfn.XLOOKUP(Order_Items_Raw!A1212,Orders_Raw!A:A,Orders_Raw!C:C)</f>
        <v>45686</v>
      </c>
      <c r="K1017" t="s">
        <v>3435</v>
      </c>
      <c r="L1017" s="19" t="str">
        <f>_xlfn.XLOOKUP(A1017,Orders_Raw!A:A,Orders_Raw!D:D)</f>
        <v>Delivered</v>
      </c>
      <c r="M1017" s="19" t="str">
        <f>_xlfn.XLOOKUP(_xlfn.XLOOKUP(A1017,Orders_Raw!A:A,Orders_Raw!B:B),Customers_Raw!A:A,Customers_Raw!E:E)</f>
        <v>Consumer</v>
      </c>
      <c r="N1017">
        <f>IF(COUNTIF($A$2:A1017,A1017)=1,1,0)</f>
        <v>1</v>
      </c>
    </row>
    <row r="1018" spans="1:14">
      <c r="A1018" t="s">
        <v>1661</v>
      </c>
      <c r="B1018" t="s">
        <v>3434</v>
      </c>
      <c r="C1018">
        <v>4</v>
      </c>
      <c r="D1018" s="18">
        <v>21420</v>
      </c>
      <c r="E1018" s="18">
        <f>_xlfn.XLOOKUP(Order_Items_Raw!B1218,Products_Raw!A:A,Products_Raw!D:D)</f>
        <v>1069.73</v>
      </c>
      <c r="F1018" s="18">
        <f t="shared" si="15"/>
        <v>17141.08</v>
      </c>
      <c r="G1018" s="18" t="str">
        <f>PROPER(TRIM(CLEAN(_xlfn.XLOOKUP(Order_Items_Raw!A1218,Orders_Raw!A:A,Orders_Raw!E:E))))</f>
        <v>Website</v>
      </c>
      <c r="H1018" s="18" t="str">
        <f>_xlfn.XLOOKUP(B1018,Products_Raw!A:A,Products_Raw!C:C)</f>
        <v>Home &amp; Kitchen</v>
      </c>
      <c r="I1018" t="str">
        <f>_xlfn.XLOOKUP(_xlfn.XLOOKUP(A1018,Orders_Raw!A:A,Orders_Raw!B:B),Customers_Raw!A:A,Customers_Raw!E:E)</f>
        <v>Consumer</v>
      </c>
      <c r="J1018" s="19">
        <f>_xlfn.XLOOKUP(Order_Items_Raw!A1218,Orders_Raw!A:A,Orders_Raw!C:C)</f>
        <v>45669</v>
      </c>
      <c r="K1018" t="s">
        <v>3435</v>
      </c>
      <c r="L1018" s="19" t="str">
        <f>_xlfn.XLOOKUP(A1018,Orders_Raw!A:A,Orders_Raw!D:D)</f>
        <v>Cancelled</v>
      </c>
      <c r="M1018" s="19" t="str">
        <f>_xlfn.XLOOKUP(_xlfn.XLOOKUP(A1018,Orders_Raw!A:A,Orders_Raw!B:B),Customers_Raw!A:A,Customers_Raw!E:E)</f>
        <v>Consumer</v>
      </c>
      <c r="N1018">
        <f>IF(COUNTIF($A$2:A1018,A1018)=1,1,0)</f>
        <v>1</v>
      </c>
    </row>
    <row r="1019" spans="1:14">
      <c r="A1019" t="s">
        <v>2384</v>
      </c>
      <c r="B1019" t="s">
        <v>3434</v>
      </c>
      <c r="C1019">
        <v>1</v>
      </c>
      <c r="D1019" s="18">
        <v>6624.18</v>
      </c>
      <c r="E1019" s="18">
        <f>_xlfn.XLOOKUP(Order_Items_Raw!B1236,Products_Raw!A:A,Products_Raw!D:D)</f>
        <v>2831.41</v>
      </c>
      <c r="F1019" s="18">
        <f t="shared" si="15"/>
        <v>3792.77</v>
      </c>
      <c r="G1019" s="18" t="str">
        <f>PROPER(TRIM(CLEAN(_xlfn.XLOOKUP(Order_Items_Raw!A1236,Orders_Raw!A:A,Orders_Raw!E:E))))</f>
        <v>Mobile App</v>
      </c>
      <c r="H1019" s="18" t="str">
        <f>_xlfn.XLOOKUP(B1019,Products_Raw!A:A,Products_Raw!C:C)</f>
        <v>Home &amp; Kitchen</v>
      </c>
      <c r="I1019" t="str">
        <f>_xlfn.XLOOKUP(_xlfn.XLOOKUP(A1019,Orders_Raw!A:A,Orders_Raw!B:B),Customers_Raw!A:A,Customers_Raw!E:E)</f>
        <v>Corporate</v>
      </c>
      <c r="J1019" s="19">
        <f>_xlfn.XLOOKUP(Order_Items_Raw!A1236,Orders_Raw!A:A,Orders_Raw!C:C)</f>
        <v>45658</v>
      </c>
      <c r="K1019" t="s">
        <v>3435</v>
      </c>
      <c r="L1019" s="19" t="str">
        <f>_xlfn.XLOOKUP(A1019,Orders_Raw!A:A,Orders_Raw!D:D)</f>
        <v>Shipped</v>
      </c>
      <c r="M1019" s="19" t="str">
        <f>_xlfn.XLOOKUP(_xlfn.XLOOKUP(A1019,Orders_Raw!A:A,Orders_Raw!B:B),Customers_Raw!A:A,Customers_Raw!E:E)</f>
        <v>Corporate</v>
      </c>
      <c r="N1019">
        <f>IF(COUNTIF($A$2:A1019,A1019)=1,1,0)</f>
        <v>1</v>
      </c>
    </row>
    <row r="1020" spans="1:14">
      <c r="A1020" t="s">
        <v>2774</v>
      </c>
      <c r="B1020" t="s">
        <v>3434</v>
      </c>
      <c r="C1020">
        <v>2</v>
      </c>
      <c r="D1020" s="18">
        <v>11700.39</v>
      </c>
      <c r="E1020" s="18">
        <f>_xlfn.XLOOKUP(Order_Items_Raw!B1245,Products_Raw!A:A,Products_Raw!D:D)</f>
        <v>4703.24</v>
      </c>
      <c r="F1020" s="18">
        <f t="shared" si="15"/>
        <v>2293.91</v>
      </c>
      <c r="G1020" s="18" t="str">
        <f>PROPER(TRIM(CLEAN(_xlfn.XLOOKUP(Order_Items_Raw!A1245,Orders_Raw!A:A,Orders_Raw!E:E))))</f>
        <v>Marketplace</v>
      </c>
      <c r="H1020" s="18" t="str">
        <f>_xlfn.XLOOKUP(B1020,Products_Raw!A:A,Products_Raw!C:C)</f>
        <v>Home &amp; Kitchen</v>
      </c>
      <c r="I1020" t="str">
        <f>_xlfn.XLOOKUP(_xlfn.XLOOKUP(A1020,Orders_Raw!A:A,Orders_Raw!B:B),Customers_Raw!A:A,Customers_Raw!E:E)</f>
        <v>Consumer</v>
      </c>
      <c r="J1020" s="19">
        <f>_xlfn.XLOOKUP(Order_Items_Raw!A1245,Orders_Raw!A:A,Orders_Raw!C:C)</f>
        <v>45673</v>
      </c>
      <c r="K1020" t="s">
        <v>3435</v>
      </c>
      <c r="L1020" s="19" t="str">
        <f>_xlfn.XLOOKUP(A1020,Orders_Raw!A:A,Orders_Raw!D:D)</f>
        <v>Delivered</v>
      </c>
      <c r="M1020" s="19" t="str">
        <f>_xlfn.XLOOKUP(_xlfn.XLOOKUP(A1020,Orders_Raw!A:A,Orders_Raw!B:B),Customers_Raw!A:A,Customers_Raw!E:E)</f>
        <v>Consumer</v>
      </c>
      <c r="N1020">
        <f>IF(COUNTIF($A$2:A1020,A1020)=1,1,0)</f>
        <v>0</v>
      </c>
    </row>
    <row r="1021" spans="1:14">
      <c r="A1021" t="s">
        <v>1222</v>
      </c>
      <c r="B1021" t="s">
        <v>3436</v>
      </c>
      <c r="C1021">
        <v>4</v>
      </c>
      <c r="D1021" s="18">
        <v>40803.38</v>
      </c>
      <c r="E1021" s="18">
        <f>_xlfn.XLOOKUP(Order_Items_Raw!B1271,Products_Raw!A:A,Products_Raw!D:D)</f>
        <v>295.87</v>
      </c>
      <c r="F1021" s="18">
        <f t="shared" si="15"/>
        <v>39619.9</v>
      </c>
      <c r="G1021" s="18" t="str">
        <f>PROPER(TRIM(CLEAN(_xlfn.XLOOKUP(Order_Items_Raw!A1271,Orders_Raw!A:A,Orders_Raw!E:E))))</f>
        <v>Marketplace</v>
      </c>
      <c r="H1021" s="18" t="str">
        <f>_xlfn.XLOOKUP(B1021,Products_Raw!A:A,Products_Raw!C:C)</f>
        <v>Sports</v>
      </c>
      <c r="I1021" t="str">
        <f>_xlfn.XLOOKUP(_xlfn.XLOOKUP(A1021,Orders_Raw!A:A,Orders_Raw!B:B),Customers_Raw!A:A,Customers_Raw!E:E)</f>
        <v>Consumer</v>
      </c>
      <c r="J1021" s="19">
        <f>_xlfn.XLOOKUP(Order_Items_Raw!A1271,Orders_Raw!A:A,Orders_Raw!C:C)</f>
        <v>45675</v>
      </c>
      <c r="K1021" t="s">
        <v>3435</v>
      </c>
      <c r="L1021" s="19" t="str">
        <f>_xlfn.XLOOKUP(A1021,Orders_Raw!A:A,Orders_Raw!D:D)</f>
        <v>Delivered</v>
      </c>
      <c r="M1021" s="19" t="str">
        <f>_xlfn.XLOOKUP(_xlfn.XLOOKUP(A1021,Orders_Raw!A:A,Orders_Raw!B:B),Customers_Raw!A:A,Customers_Raw!E:E)</f>
        <v>Consumer</v>
      </c>
      <c r="N1021">
        <f>IF(COUNTIF($A$2:A1021,A1021)=1,1,0)</f>
        <v>0</v>
      </c>
    </row>
    <row r="1022" spans="1:14">
      <c r="A1022" t="s">
        <v>1355</v>
      </c>
      <c r="B1022" t="s">
        <v>3436</v>
      </c>
      <c r="C1022">
        <v>1</v>
      </c>
      <c r="D1022" s="18">
        <v>10033.65</v>
      </c>
      <c r="E1022" s="18">
        <f>_xlfn.XLOOKUP(Order_Items_Raw!B1275,Products_Raw!A:A,Products_Raw!D:D)</f>
        <v>4535.12</v>
      </c>
      <c r="F1022" s="18">
        <f t="shared" si="15"/>
        <v>5498.53</v>
      </c>
      <c r="G1022" s="18" t="str">
        <f>PROPER(TRIM(CLEAN(_xlfn.XLOOKUP(Order_Items_Raw!A1275,Orders_Raw!A:A,Orders_Raw!E:E))))</f>
        <v>Mobile App</v>
      </c>
      <c r="H1022" s="18" t="str">
        <f>_xlfn.XLOOKUP(B1022,Products_Raw!A:A,Products_Raw!C:C)</f>
        <v>Sports</v>
      </c>
      <c r="I1022" t="str">
        <f>_xlfn.XLOOKUP(_xlfn.XLOOKUP(A1022,Orders_Raw!A:A,Orders_Raw!B:B),Customers_Raw!A:A,Customers_Raw!E:E)</f>
        <v>Consumer</v>
      </c>
      <c r="J1022" s="19">
        <f>_xlfn.XLOOKUP(Order_Items_Raw!A1275,Orders_Raw!A:A,Orders_Raw!C:C)</f>
        <v>45667</v>
      </c>
      <c r="K1022" t="s">
        <v>3435</v>
      </c>
      <c r="L1022" s="19" t="str">
        <f>_xlfn.XLOOKUP(A1022,Orders_Raw!A:A,Orders_Raw!D:D)</f>
        <v>Delivered</v>
      </c>
      <c r="M1022" s="19" t="str">
        <f>_xlfn.XLOOKUP(_xlfn.XLOOKUP(A1022,Orders_Raw!A:A,Orders_Raw!B:B),Customers_Raw!A:A,Customers_Raw!E:E)</f>
        <v>Consumer</v>
      </c>
      <c r="N1022">
        <f>IF(COUNTIF($A$2:A1022,A1022)=1,1,0)</f>
        <v>0</v>
      </c>
    </row>
    <row r="1023" spans="1:14">
      <c r="A1023" t="s">
        <v>1517</v>
      </c>
      <c r="B1023" t="s">
        <v>3436</v>
      </c>
      <c r="C1023">
        <v>3</v>
      </c>
      <c r="D1023" s="18">
        <v>23680.53</v>
      </c>
      <c r="E1023" s="18">
        <f>_xlfn.XLOOKUP(Order_Items_Raw!B1278,Products_Raw!A:A,Products_Raw!D:D)</f>
        <v>4535.12</v>
      </c>
      <c r="F1023" s="18">
        <f t="shared" si="15"/>
        <v>10075.17</v>
      </c>
      <c r="G1023" s="18" t="str">
        <f>PROPER(TRIM(CLEAN(_xlfn.XLOOKUP(Order_Items_Raw!A1278,Orders_Raw!A:A,Orders_Raw!E:E))))</f>
        <v>Mobile App</v>
      </c>
      <c r="H1023" s="18" t="str">
        <f>_xlfn.XLOOKUP(B1023,Products_Raw!A:A,Products_Raw!C:C)</f>
        <v>Sports</v>
      </c>
      <c r="I1023" t="str">
        <f>_xlfn.XLOOKUP(_xlfn.XLOOKUP(A1023,Orders_Raw!A:A,Orders_Raw!B:B),Customers_Raw!A:A,Customers_Raw!E:E)</f>
        <v>Consumer</v>
      </c>
      <c r="J1023" s="19">
        <f>_xlfn.XLOOKUP(Order_Items_Raw!A1278,Orders_Raw!A:A,Orders_Raw!C:C)</f>
        <v>45683</v>
      </c>
      <c r="K1023" t="s">
        <v>3435</v>
      </c>
      <c r="L1023" s="19" t="str">
        <f>_xlfn.XLOOKUP(A1023,Orders_Raw!A:A,Orders_Raw!D:D)</f>
        <v>Delivered</v>
      </c>
      <c r="M1023" s="19" t="str">
        <f>_xlfn.XLOOKUP(_xlfn.XLOOKUP(A1023,Orders_Raw!A:A,Orders_Raw!B:B),Customers_Raw!A:A,Customers_Raw!E:E)</f>
        <v>Consumer</v>
      </c>
      <c r="N1023">
        <f>IF(COUNTIF($A$2:A1023,A1023)=1,1,0)</f>
        <v>1</v>
      </c>
    </row>
    <row r="1024" spans="1:14">
      <c r="A1024" t="s">
        <v>2543</v>
      </c>
      <c r="B1024" t="s">
        <v>3436</v>
      </c>
      <c r="C1024">
        <v>1</v>
      </c>
      <c r="D1024" s="18">
        <v>8694.41</v>
      </c>
      <c r="E1024" s="18">
        <f>_xlfn.XLOOKUP(Order_Items_Raw!B1288,Products_Raw!A:A,Products_Raw!D:D)</f>
        <v>4806.74</v>
      </c>
      <c r="F1024" s="18">
        <f t="shared" si="15"/>
        <v>3887.67</v>
      </c>
      <c r="G1024" s="18" t="str">
        <f>PROPER(TRIM(CLEAN(_xlfn.XLOOKUP(Order_Items_Raw!A1288,Orders_Raw!A:A,Orders_Raw!E:E))))</f>
        <v>Mobile App</v>
      </c>
      <c r="H1024" s="18" t="str">
        <f>_xlfn.XLOOKUP(B1024,Products_Raw!A:A,Products_Raw!C:C)</f>
        <v>Sports</v>
      </c>
      <c r="I1024" t="str">
        <f>_xlfn.XLOOKUP(_xlfn.XLOOKUP(A1024,Orders_Raw!A:A,Orders_Raw!B:B),Customers_Raw!A:A,Customers_Raw!E:E)</f>
        <v>Corporate</v>
      </c>
      <c r="J1024" s="19">
        <f>_xlfn.XLOOKUP(Order_Items_Raw!A1288,Orders_Raw!A:A,Orders_Raw!C:C)</f>
        <v>45665</v>
      </c>
      <c r="K1024" t="s">
        <v>3435</v>
      </c>
      <c r="L1024" s="19" t="str">
        <f>_xlfn.XLOOKUP(A1024,Orders_Raw!A:A,Orders_Raw!D:D)</f>
        <v>Delivered</v>
      </c>
      <c r="M1024" s="19" t="str">
        <f>_xlfn.XLOOKUP(_xlfn.XLOOKUP(A1024,Orders_Raw!A:A,Orders_Raw!B:B),Customers_Raw!A:A,Customers_Raw!E:E)</f>
        <v>Corporate</v>
      </c>
      <c r="N1024">
        <f>IF(COUNTIF($A$2:A1024,A1024)=1,1,0)</f>
        <v>1</v>
      </c>
    </row>
    <row r="1025" spans="1:14">
      <c r="A1025" t="s">
        <v>2750</v>
      </c>
      <c r="B1025" t="s">
        <v>3436</v>
      </c>
      <c r="C1025">
        <v>4</v>
      </c>
      <c r="D1025" s="18">
        <v>30962.62</v>
      </c>
      <c r="E1025" s="18">
        <f>_xlfn.XLOOKUP(Order_Items_Raw!B1290,Products_Raw!A:A,Products_Raw!D:D)</f>
        <v>6380.88</v>
      </c>
      <c r="F1025" s="18">
        <f t="shared" si="15"/>
        <v>5439.1</v>
      </c>
      <c r="G1025" s="18" t="str">
        <f>PROPER(TRIM(CLEAN(_xlfn.XLOOKUP(Order_Items_Raw!A1290,Orders_Raw!A:A,Orders_Raw!E:E))))</f>
        <v>Website</v>
      </c>
      <c r="H1025" s="18" t="str">
        <f>_xlfn.XLOOKUP(B1025,Products_Raw!A:A,Products_Raw!C:C)</f>
        <v>Sports</v>
      </c>
      <c r="I1025" t="str">
        <f>_xlfn.XLOOKUP(_xlfn.XLOOKUP(A1025,Orders_Raw!A:A,Orders_Raw!B:B),Customers_Raw!A:A,Customers_Raw!E:E)</f>
        <v>Consumer</v>
      </c>
      <c r="J1025" s="19">
        <f>_xlfn.XLOOKUP(Order_Items_Raw!A1290,Orders_Raw!A:A,Orders_Raw!C:C)</f>
        <v>45679</v>
      </c>
      <c r="K1025" t="s">
        <v>3435</v>
      </c>
      <c r="L1025" s="19" t="str">
        <f>_xlfn.XLOOKUP(A1025,Orders_Raw!A:A,Orders_Raw!D:D)</f>
        <v>Delivered</v>
      </c>
      <c r="M1025" s="19" t="str">
        <f>_xlfn.XLOOKUP(_xlfn.XLOOKUP(A1025,Orders_Raw!A:A,Orders_Raw!B:B),Customers_Raw!A:A,Customers_Raw!E:E)</f>
        <v>Consumer</v>
      </c>
      <c r="N1025">
        <f>IF(COUNTIF($A$2:A1025,A1025)=1,1,0)</f>
        <v>1</v>
      </c>
    </row>
    <row r="1026" spans="1:14">
      <c r="A1026" t="s">
        <v>3181</v>
      </c>
      <c r="B1026" t="s">
        <v>3436</v>
      </c>
      <c r="C1026">
        <v>4</v>
      </c>
      <c r="D1026" s="18">
        <v>34281.34</v>
      </c>
      <c r="E1026" s="18">
        <f>_xlfn.XLOOKUP(Order_Items_Raw!B1298,Products_Raw!A:A,Products_Raw!D:D)</f>
        <v>7802.03</v>
      </c>
      <c r="F1026" s="18">
        <f t="shared" ref="F1026:F1089" si="16">D1026-(C1026*E1026)</f>
        <v>3073.22</v>
      </c>
      <c r="G1026" s="18" t="str">
        <f>PROPER(TRIM(CLEAN(_xlfn.XLOOKUP(Order_Items_Raw!A1298,Orders_Raw!A:A,Orders_Raw!E:E))))</f>
        <v>Website</v>
      </c>
      <c r="H1026" s="18" t="str">
        <f>_xlfn.XLOOKUP(B1026,Products_Raw!A:A,Products_Raw!C:C)</f>
        <v>Sports</v>
      </c>
      <c r="I1026" t="str">
        <f>_xlfn.XLOOKUP(_xlfn.XLOOKUP(A1026,Orders_Raw!A:A,Orders_Raw!B:B),Customers_Raw!A:A,Customers_Raw!E:E)</f>
        <v>Consumer</v>
      </c>
      <c r="J1026" s="19">
        <f>_xlfn.XLOOKUP(Order_Items_Raw!A1298,Orders_Raw!A:A,Orders_Raw!C:C)</f>
        <v>45675</v>
      </c>
      <c r="K1026" t="s">
        <v>3435</v>
      </c>
      <c r="L1026" s="19" t="str">
        <f>_xlfn.XLOOKUP(A1026,Orders_Raw!A:A,Orders_Raw!D:D)</f>
        <v>Delivered</v>
      </c>
      <c r="M1026" s="19" t="str">
        <f>_xlfn.XLOOKUP(_xlfn.XLOOKUP(A1026,Orders_Raw!A:A,Orders_Raw!B:B),Customers_Raw!A:A,Customers_Raw!E:E)</f>
        <v>Consumer</v>
      </c>
      <c r="N1026">
        <f>IF(COUNTIF($A$2:A1026,A1026)=1,1,0)</f>
        <v>0</v>
      </c>
    </row>
    <row r="1027" spans="1:14">
      <c r="A1027" t="s">
        <v>1465</v>
      </c>
      <c r="B1027" t="s">
        <v>3437</v>
      </c>
      <c r="C1027">
        <v>3</v>
      </c>
      <c r="D1027" s="18">
        <v>19968.89</v>
      </c>
      <c r="E1027" s="18">
        <f>_xlfn.XLOOKUP(Order_Items_Raw!B1317,Products_Raw!A:A,Products_Raw!D:D)</f>
        <v>11367.74</v>
      </c>
      <c r="F1027" s="18">
        <f t="shared" si="16"/>
        <v>-14134.33</v>
      </c>
      <c r="G1027" s="18" t="str">
        <f>PROPER(TRIM(CLEAN(_xlfn.XLOOKUP(Order_Items_Raw!A1317,Orders_Raw!A:A,Orders_Raw!E:E))))</f>
        <v>Mobile App</v>
      </c>
      <c r="H1027" s="18" t="str">
        <f>_xlfn.XLOOKUP(B1027,Products_Raw!A:A,Products_Raw!C:C)</f>
        <v>Office Supplies</v>
      </c>
      <c r="I1027" t="str">
        <f>_xlfn.XLOOKUP(_xlfn.XLOOKUP(A1027,Orders_Raw!A:A,Orders_Raw!B:B),Customers_Raw!A:A,Customers_Raw!E:E)</f>
        <v>Small Business</v>
      </c>
      <c r="J1027" s="19">
        <f>_xlfn.XLOOKUP(Order_Items_Raw!A1317,Orders_Raw!A:A,Orders_Raw!C:C)</f>
        <v>45683</v>
      </c>
      <c r="K1027" t="s">
        <v>3435</v>
      </c>
      <c r="L1027" s="19" t="str">
        <f>_xlfn.XLOOKUP(A1027,Orders_Raw!A:A,Orders_Raw!D:D)</f>
        <v>Processing</v>
      </c>
      <c r="M1027" s="19" t="str">
        <f>_xlfn.XLOOKUP(_xlfn.XLOOKUP(A1027,Orders_Raw!A:A,Orders_Raw!B:B),Customers_Raw!A:A,Customers_Raw!E:E)</f>
        <v>Small Business</v>
      </c>
      <c r="N1027">
        <f>IF(COUNTIF($A$2:A1027,A1027)=1,1,0)</f>
        <v>0</v>
      </c>
    </row>
    <row r="1028" spans="1:14">
      <c r="A1028" t="s">
        <v>2043</v>
      </c>
      <c r="B1028" t="s">
        <v>3437</v>
      </c>
      <c r="C1028">
        <v>2</v>
      </c>
      <c r="D1028" s="18">
        <v>11310.99</v>
      </c>
      <c r="E1028" s="18">
        <f>_xlfn.XLOOKUP(Order_Items_Raw!B1332,Products_Raw!A:A,Products_Raw!D:D)</f>
        <v>4640.09</v>
      </c>
      <c r="F1028" s="18">
        <f t="shared" si="16"/>
        <v>2030.81</v>
      </c>
      <c r="G1028" s="18" t="str">
        <f>PROPER(TRIM(CLEAN(_xlfn.XLOOKUP(Order_Items_Raw!A1332,Orders_Raw!A:A,Orders_Raw!E:E))))</f>
        <v>Website</v>
      </c>
      <c r="H1028" s="18" t="str">
        <f>_xlfn.XLOOKUP(B1028,Products_Raw!A:A,Products_Raw!C:C)</f>
        <v>Office Supplies</v>
      </c>
      <c r="I1028" t="str">
        <f>_xlfn.XLOOKUP(_xlfn.XLOOKUP(A1028,Orders_Raw!A:A,Orders_Raw!B:B),Customers_Raw!A:A,Customers_Raw!E:E)</f>
        <v>Consumer</v>
      </c>
      <c r="J1028" s="19">
        <f>_xlfn.XLOOKUP(Order_Items_Raw!A1332,Orders_Raw!A:A,Orders_Raw!C:C)</f>
        <v>45686</v>
      </c>
      <c r="K1028" t="s">
        <v>3435</v>
      </c>
      <c r="L1028" s="19" t="str">
        <f>_xlfn.XLOOKUP(A1028,Orders_Raw!A:A,Orders_Raw!D:D)</f>
        <v>Shipped</v>
      </c>
      <c r="M1028" s="19" t="str">
        <f>_xlfn.XLOOKUP(_xlfn.XLOOKUP(A1028,Orders_Raw!A:A,Orders_Raw!B:B),Customers_Raw!A:A,Customers_Raw!E:E)</f>
        <v>Consumer</v>
      </c>
      <c r="N1028">
        <f>IF(COUNTIF($A$2:A1028,A1028)=1,1,0)</f>
        <v>1</v>
      </c>
    </row>
    <row r="1029" spans="1:14">
      <c r="A1029" t="s">
        <v>2048</v>
      </c>
      <c r="B1029" t="s">
        <v>3437</v>
      </c>
      <c r="C1029">
        <v>4</v>
      </c>
      <c r="D1029" s="18">
        <v>25441.64</v>
      </c>
      <c r="E1029" s="18">
        <f>_xlfn.XLOOKUP(Order_Items_Raw!B1333,Products_Raw!A:A,Products_Raw!D:D)</f>
        <v>4640.09</v>
      </c>
      <c r="F1029" s="18">
        <f t="shared" si="16"/>
        <v>6881.28</v>
      </c>
      <c r="G1029" s="18" t="str">
        <f>PROPER(TRIM(CLEAN(_xlfn.XLOOKUP(Order_Items_Raw!A1333,Orders_Raw!A:A,Orders_Raw!E:E))))</f>
        <v>Mobile App</v>
      </c>
      <c r="H1029" s="18" t="str">
        <f>_xlfn.XLOOKUP(B1029,Products_Raw!A:A,Products_Raw!C:C)</f>
        <v>Office Supplies</v>
      </c>
      <c r="I1029" t="str">
        <f>_xlfn.XLOOKUP(_xlfn.XLOOKUP(A1029,Orders_Raw!A:A,Orders_Raw!B:B),Customers_Raw!A:A,Customers_Raw!E:E)</f>
        <v>Consumer</v>
      </c>
      <c r="J1029" s="19">
        <f>_xlfn.XLOOKUP(Order_Items_Raw!A1333,Orders_Raw!A:A,Orders_Raw!C:C)</f>
        <v>45666</v>
      </c>
      <c r="K1029" t="s">
        <v>3435</v>
      </c>
      <c r="L1029" s="19" t="str">
        <f>_xlfn.XLOOKUP(A1029,Orders_Raw!A:A,Orders_Raw!D:D)</f>
        <v>Delivered</v>
      </c>
      <c r="M1029" s="19" t="str">
        <f>_xlfn.XLOOKUP(_xlfn.XLOOKUP(A1029,Orders_Raw!A:A,Orders_Raw!B:B),Customers_Raw!A:A,Customers_Raw!E:E)</f>
        <v>Consumer</v>
      </c>
      <c r="N1029">
        <f>IF(COUNTIF($A$2:A1029,A1029)=1,1,0)</f>
        <v>1</v>
      </c>
    </row>
    <row r="1030" spans="1:14">
      <c r="A1030" t="s">
        <v>3079</v>
      </c>
      <c r="B1030" t="s">
        <v>3437</v>
      </c>
      <c r="C1030">
        <v>1</v>
      </c>
      <c r="D1030" s="18">
        <v>7308.34</v>
      </c>
      <c r="E1030" s="18">
        <f>_xlfn.XLOOKUP(Order_Items_Raw!B1353,Products_Raw!A:A,Products_Raw!D:D)</f>
        <v>1349.93</v>
      </c>
      <c r="F1030" s="18">
        <f t="shared" si="16"/>
        <v>5958.41</v>
      </c>
      <c r="G1030" s="18" t="str">
        <f>PROPER(TRIM(CLEAN(_xlfn.XLOOKUP(Order_Items_Raw!A1353,Orders_Raw!A:A,Orders_Raw!E:E))))</f>
        <v>Marketplace</v>
      </c>
      <c r="H1030" s="18" t="str">
        <f>_xlfn.XLOOKUP(B1030,Products_Raw!A:A,Products_Raw!C:C)</f>
        <v>Office Supplies</v>
      </c>
      <c r="I1030" t="str">
        <f>_xlfn.XLOOKUP(_xlfn.XLOOKUP(A1030,Orders_Raw!A:A,Orders_Raw!B:B),Customers_Raw!A:A,Customers_Raw!E:E)</f>
        <v>Small Business</v>
      </c>
      <c r="J1030" s="19">
        <f>_xlfn.XLOOKUP(Order_Items_Raw!A1353,Orders_Raw!A:A,Orders_Raw!C:C)</f>
        <v>45683</v>
      </c>
      <c r="K1030" t="s">
        <v>3435</v>
      </c>
      <c r="L1030" s="19" t="str">
        <f>_xlfn.XLOOKUP(A1030,Orders_Raw!A:A,Orders_Raw!D:D)</f>
        <v>Delivered</v>
      </c>
      <c r="M1030" s="19" t="str">
        <f>_xlfn.XLOOKUP(_xlfn.XLOOKUP(A1030,Orders_Raw!A:A,Orders_Raw!B:B),Customers_Raw!A:A,Customers_Raw!E:E)</f>
        <v>Small Business</v>
      </c>
      <c r="N1030">
        <f>IF(COUNTIF($A$2:A1030,A1030)=1,1,0)</f>
        <v>1</v>
      </c>
    </row>
    <row r="1031" spans="1:14">
      <c r="A1031" t="s">
        <v>1853</v>
      </c>
      <c r="B1031" t="s">
        <v>3438</v>
      </c>
      <c r="C1031">
        <v>4</v>
      </c>
      <c r="D1031" s="18">
        <v>1401.66</v>
      </c>
      <c r="E1031" s="18">
        <f>_xlfn.XLOOKUP(Order_Items_Raw!B1379,Products_Raw!A:A,Products_Raw!D:D)</f>
        <v>11668.5</v>
      </c>
      <c r="F1031" s="18">
        <f t="shared" si="16"/>
        <v>-45272.34</v>
      </c>
      <c r="G1031" s="18" t="str">
        <f>PROPER(TRIM(CLEAN(_xlfn.XLOOKUP(Order_Items_Raw!A1379,Orders_Raw!A:A,Orders_Raw!E:E))))</f>
        <v>Website</v>
      </c>
      <c r="H1031" s="18" t="str">
        <f>_xlfn.XLOOKUP(B1031,Products_Raw!A:A,Products_Raw!C:C)</f>
        <v>Beauty</v>
      </c>
      <c r="I1031" t="str">
        <f>_xlfn.XLOOKUP(_xlfn.XLOOKUP(A1031,Orders_Raw!A:A,Orders_Raw!B:B),Customers_Raw!A:A,Customers_Raw!E:E)</f>
        <v>Consumer</v>
      </c>
      <c r="J1031" s="19">
        <f>_xlfn.XLOOKUP(Order_Items_Raw!A1379,Orders_Raw!A:A,Orders_Raw!C:C)</f>
        <v>45667</v>
      </c>
      <c r="K1031" t="s">
        <v>3435</v>
      </c>
      <c r="L1031" s="19" t="str">
        <f>_xlfn.XLOOKUP(A1031,Orders_Raw!A:A,Orders_Raw!D:D)</f>
        <v>Delivered</v>
      </c>
      <c r="M1031" s="19" t="str">
        <f>_xlfn.XLOOKUP(_xlfn.XLOOKUP(A1031,Orders_Raw!A:A,Orders_Raw!B:B),Customers_Raw!A:A,Customers_Raw!E:E)</f>
        <v>Consumer</v>
      </c>
      <c r="N1031">
        <f>IF(COUNTIF($A$2:A1031,A1031)=1,1,0)</f>
        <v>1</v>
      </c>
    </row>
    <row r="1032" spans="1:14">
      <c r="A1032" t="s">
        <v>2478</v>
      </c>
      <c r="B1032" t="s">
        <v>3438</v>
      </c>
      <c r="C1032">
        <v>3</v>
      </c>
      <c r="D1032" s="18">
        <v>904.03</v>
      </c>
      <c r="E1032" s="18">
        <f>_xlfn.XLOOKUP(Order_Items_Raw!B1392,Products_Raw!A:A,Products_Raw!D:D)</f>
        <v>6453.17</v>
      </c>
      <c r="F1032" s="18">
        <f t="shared" si="16"/>
        <v>-18455.48</v>
      </c>
      <c r="G1032" s="18" t="str">
        <f>PROPER(TRIM(CLEAN(_xlfn.XLOOKUP(Order_Items_Raw!A1392,Orders_Raw!A:A,Orders_Raw!E:E))))</f>
        <v>Mobile App</v>
      </c>
      <c r="H1032" s="18" t="str">
        <f>_xlfn.XLOOKUP(B1032,Products_Raw!A:A,Products_Raw!C:C)</f>
        <v>Beauty</v>
      </c>
      <c r="I1032" t="str">
        <f>_xlfn.XLOOKUP(_xlfn.XLOOKUP(A1032,Orders_Raw!A:A,Orders_Raw!B:B),Customers_Raw!A:A,Customers_Raw!E:E)</f>
        <v>Consumer</v>
      </c>
      <c r="J1032" s="19">
        <f>_xlfn.XLOOKUP(Order_Items_Raw!A1392,Orders_Raw!A:A,Orders_Raw!C:C)</f>
        <v>45668</v>
      </c>
      <c r="K1032" t="s">
        <v>3435</v>
      </c>
      <c r="L1032" s="19" t="str">
        <f>_xlfn.XLOOKUP(A1032,Orders_Raw!A:A,Orders_Raw!D:D)</f>
        <v>Delivered</v>
      </c>
      <c r="M1032" s="19" t="str">
        <f>_xlfn.XLOOKUP(_xlfn.XLOOKUP(A1032,Orders_Raw!A:A,Orders_Raw!B:B),Customers_Raw!A:A,Customers_Raw!E:E)</f>
        <v>Consumer</v>
      </c>
      <c r="N1032">
        <f>IF(COUNTIF($A$2:A1032,A1032)=1,1,0)</f>
        <v>0</v>
      </c>
    </row>
    <row r="1033" spans="1:14">
      <c r="A1033" t="s">
        <v>3039</v>
      </c>
      <c r="B1033" t="s">
        <v>3438</v>
      </c>
      <c r="C1033">
        <v>3</v>
      </c>
      <c r="D1033" s="18">
        <v>860.21</v>
      </c>
      <c r="E1033" s="18">
        <f>_xlfn.XLOOKUP(Order_Items_Raw!B1400,Products_Raw!A:A,Products_Raw!D:D)</f>
        <v>2625.04</v>
      </c>
      <c r="F1033" s="18">
        <f t="shared" si="16"/>
        <v>-7014.91</v>
      </c>
      <c r="G1033" s="18" t="str">
        <f>PROPER(TRIM(CLEAN(_xlfn.XLOOKUP(Order_Items_Raw!A1400,Orders_Raw!A:A,Orders_Raw!E:E))))</f>
        <v>Mobile App</v>
      </c>
      <c r="H1033" s="18" t="str">
        <f>_xlfn.XLOOKUP(B1033,Products_Raw!A:A,Products_Raw!C:C)</f>
        <v>Beauty</v>
      </c>
      <c r="I1033" t="str">
        <f>_xlfn.XLOOKUP(_xlfn.XLOOKUP(A1033,Orders_Raw!A:A,Orders_Raw!B:B),Customers_Raw!A:A,Customers_Raw!E:E)</f>
        <v>Consumer</v>
      </c>
      <c r="J1033" s="19">
        <f>_xlfn.XLOOKUP(Order_Items_Raw!A1400,Orders_Raw!A:A,Orders_Raw!C:C)</f>
        <v>45684</v>
      </c>
      <c r="K1033" t="s">
        <v>3435</v>
      </c>
      <c r="L1033" s="19" t="str">
        <f>_xlfn.XLOOKUP(A1033,Orders_Raw!A:A,Orders_Raw!D:D)</f>
        <v>Delivered</v>
      </c>
      <c r="M1033" s="19" t="str">
        <f>_xlfn.XLOOKUP(_xlfn.XLOOKUP(A1033,Orders_Raw!A:A,Orders_Raw!B:B),Customers_Raw!A:A,Customers_Raw!E:E)</f>
        <v>Consumer</v>
      </c>
      <c r="N1033">
        <f>IF(COUNTIF($A$2:A1033,A1033)=1,1,0)</f>
        <v>0</v>
      </c>
    </row>
    <row r="1034" spans="1:14">
      <c r="A1034" t="s">
        <v>1582</v>
      </c>
      <c r="B1034" t="s">
        <v>3439</v>
      </c>
      <c r="C1034">
        <v>1</v>
      </c>
      <c r="D1034" s="18">
        <v>12307.32</v>
      </c>
      <c r="E1034" s="18">
        <f>_xlfn.XLOOKUP(Order_Items_Raw!B1466,Products_Raw!A:A,Products_Raw!D:D)</f>
        <v>11939.07</v>
      </c>
      <c r="F1034" s="18">
        <f t="shared" si="16"/>
        <v>368.25</v>
      </c>
      <c r="G1034" s="18" t="str">
        <f>PROPER(TRIM(CLEAN(_xlfn.XLOOKUP(Order_Items_Raw!A1466,Orders_Raw!A:A,Orders_Raw!E:E))))</f>
        <v>Marketplace</v>
      </c>
      <c r="H1034" s="18" t="str">
        <f>_xlfn.XLOOKUP(B1034,Products_Raw!A:A,Products_Raw!C:C)</f>
        <v>Electronics</v>
      </c>
      <c r="I1034" t="str">
        <f>_xlfn.XLOOKUP(_xlfn.XLOOKUP(A1034,Orders_Raw!A:A,Orders_Raw!B:B),Customers_Raw!A:A,Customers_Raw!E:E)</f>
        <v>Small Business</v>
      </c>
      <c r="J1034" s="19">
        <f>_xlfn.XLOOKUP(Order_Items_Raw!A1466,Orders_Raw!A:A,Orders_Raw!C:C)</f>
        <v>45665</v>
      </c>
      <c r="K1034" t="s">
        <v>3435</v>
      </c>
      <c r="L1034" s="19" t="str">
        <f>_xlfn.XLOOKUP(A1034,Orders_Raw!A:A,Orders_Raw!D:D)</f>
        <v>Delivered</v>
      </c>
      <c r="M1034" s="19" t="str">
        <f>_xlfn.XLOOKUP(_xlfn.XLOOKUP(A1034,Orders_Raw!A:A,Orders_Raw!B:B),Customers_Raw!A:A,Customers_Raw!E:E)</f>
        <v>Small Business</v>
      </c>
      <c r="N1034">
        <f>IF(COUNTIF($A$2:A1034,A1034)=1,1,0)</f>
        <v>0</v>
      </c>
    </row>
    <row r="1035" spans="1:14">
      <c r="A1035" t="s">
        <v>1985</v>
      </c>
      <c r="B1035" t="s">
        <v>3439</v>
      </c>
      <c r="C1035">
        <v>4</v>
      </c>
      <c r="D1035" s="18">
        <v>60546.92</v>
      </c>
      <c r="E1035" s="18">
        <f>_xlfn.XLOOKUP(Order_Items_Raw!B1477,Products_Raw!A:A,Products_Raw!D:D)</f>
        <v>1195.19</v>
      </c>
      <c r="F1035" s="18">
        <f t="shared" si="16"/>
        <v>55766.16</v>
      </c>
      <c r="G1035" s="18" t="str">
        <f>PROPER(TRIM(CLEAN(_xlfn.XLOOKUP(Order_Items_Raw!A1477,Orders_Raw!A:A,Orders_Raw!E:E))))</f>
        <v>Website</v>
      </c>
      <c r="H1035" s="18" t="str">
        <f>_xlfn.XLOOKUP(B1035,Products_Raw!A:A,Products_Raw!C:C)</f>
        <v>Electronics</v>
      </c>
      <c r="I1035" t="str">
        <f>_xlfn.XLOOKUP(_xlfn.XLOOKUP(A1035,Orders_Raw!A:A,Orders_Raw!B:B),Customers_Raw!A:A,Customers_Raw!E:E)</f>
        <v>Consumer</v>
      </c>
      <c r="J1035" s="19">
        <f>_xlfn.XLOOKUP(Order_Items_Raw!A1477,Orders_Raw!A:A,Orders_Raw!C:C)</f>
        <v>45666</v>
      </c>
      <c r="K1035" t="s">
        <v>3435</v>
      </c>
      <c r="L1035" s="19" t="str">
        <f>_xlfn.XLOOKUP(A1035,Orders_Raw!A:A,Orders_Raw!D:D)</f>
        <v>Delivered</v>
      </c>
      <c r="M1035" s="19" t="str">
        <f>_xlfn.XLOOKUP(_xlfn.XLOOKUP(A1035,Orders_Raw!A:A,Orders_Raw!B:B),Customers_Raw!A:A,Customers_Raw!E:E)</f>
        <v>Consumer</v>
      </c>
      <c r="N1035">
        <f>IF(COUNTIF($A$2:A1035,A1035)=1,1,0)</f>
        <v>1</v>
      </c>
    </row>
    <row r="1036" spans="1:14">
      <c r="A1036" t="s">
        <v>2206</v>
      </c>
      <c r="B1036" t="s">
        <v>3439</v>
      </c>
      <c r="C1036">
        <v>3</v>
      </c>
      <c r="D1036" s="18">
        <v>39412.91</v>
      </c>
      <c r="E1036" s="18">
        <f>_xlfn.XLOOKUP(Order_Items_Raw!B1482,Products_Raw!A:A,Products_Raw!D:D)</f>
        <v>1946.27</v>
      </c>
      <c r="F1036" s="18">
        <f t="shared" si="16"/>
        <v>33574.1</v>
      </c>
      <c r="G1036" s="18" t="str">
        <f>PROPER(TRIM(CLEAN(_xlfn.XLOOKUP(Order_Items_Raw!A1482,Orders_Raw!A:A,Orders_Raw!E:E))))</f>
        <v>Website</v>
      </c>
      <c r="H1036" s="18" t="str">
        <f>_xlfn.XLOOKUP(B1036,Products_Raw!A:A,Products_Raw!C:C)</f>
        <v>Electronics</v>
      </c>
      <c r="I1036" t="str">
        <f>_xlfn.XLOOKUP(_xlfn.XLOOKUP(A1036,Orders_Raw!A:A,Orders_Raw!B:B),Customers_Raw!A:A,Customers_Raw!E:E)</f>
        <v>Consumer</v>
      </c>
      <c r="J1036" s="19">
        <f>_xlfn.XLOOKUP(Order_Items_Raw!A1482,Orders_Raw!A:A,Orders_Raw!C:C)</f>
        <v>45678</v>
      </c>
      <c r="K1036" t="s">
        <v>3435</v>
      </c>
      <c r="L1036" s="19" t="str">
        <f>_xlfn.XLOOKUP(A1036,Orders_Raw!A:A,Orders_Raw!D:D)</f>
        <v>Shipped</v>
      </c>
      <c r="M1036" s="19" t="str">
        <f>_xlfn.XLOOKUP(_xlfn.XLOOKUP(A1036,Orders_Raw!A:A,Orders_Raw!B:B),Customers_Raw!A:A,Customers_Raw!E:E)</f>
        <v>Consumer</v>
      </c>
      <c r="N1036">
        <f>IF(COUNTIF($A$2:A1036,A1036)=1,1,0)</f>
        <v>1</v>
      </c>
    </row>
    <row r="1037" spans="1:14">
      <c r="A1037" t="s">
        <v>2482</v>
      </c>
      <c r="B1037" t="s">
        <v>3439</v>
      </c>
      <c r="C1037">
        <v>4</v>
      </c>
      <c r="D1037" s="18">
        <v>49681.81</v>
      </c>
      <c r="E1037" s="18">
        <f>_xlfn.XLOOKUP(Order_Items_Raw!B1485,Products_Raw!A:A,Products_Raw!D:D)</f>
        <v>1946.27</v>
      </c>
      <c r="F1037" s="18">
        <f t="shared" si="16"/>
        <v>41896.73</v>
      </c>
      <c r="G1037" s="18" t="str">
        <f>PROPER(TRIM(CLEAN(_xlfn.XLOOKUP(Order_Items_Raw!A1485,Orders_Raw!A:A,Orders_Raw!E:E))))</f>
        <v>Marketplace</v>
      </c>
      <c r="H1037" s="18" t="str">
        <f>_xlfn.XLOOKUP(B1037,Products_Raw!A:A,Products_Raw!C:C)</f>
        <v>Electronics</v>
      </c>
      <c r="I1037" t="str">
        <f>_xlfn.XLOOKUP(_xlfn.XLOOKUP(A1037,Orders_Raw!A:A,Orders_Raw!B:B),Customers_Raw!A:A,Customers_Raw!E:E)</f>
        <v>Corporate</v>
      </c>
      <c r="J1037" s="19">
        <f>_xlfn.XLOOKUP(Order_Items_Raw!A1485,Orders_Raw!A:A,Orders_Raw!C:C)</f>
        <v>45681</v>
      </c>
      <c r="K1037" t="s">
        <v>3435</v>
      </c>
      <c r="L1037" s="19" t="str">
        <f>_xlfn.XLOOKUP(A1037,Orders_Raw!A:A,Orders_Raw!D:D)</f>
        <v>Delivered</v>
      </c>
      <c r="M1037" s="19" t="str">
        <f>_xlfn.XLOOKUP(_xlfn.XLOOKUP(A1037,Orders_Raw!A:A,Orders_Raw!B:B),Customers_Raw!A:A,Customers_Raw!E:E)</f>
        <v>Corporate</v>
      </c>
      <c r="N1037">
        <f>IF(COUNTIF($A$2:A1037,A1037)=1,1,0)</f>
        <v>1</v>
      </c>
    </row>
    <row r="1038" spans="1:14">
      <c r="A1038" t="s">
        <v>2790</v>
      </c>
      <c r="B1038" t="s">
        <v>3439</v>
      </c>
      <c r="C1038">
        <v>4</v>
      </c>
      <c r="D1038" s="18">
        <v>50206.51</v>
      </c>
      <c r="E1038" s="18">
        <f>_xlfn.XLOOKUP(Order_Items_Raw!B1493,Products_Raw!A:A,Products_Raw!D:D)</f>
        <v>11653.29</v>
      </c>
      <c r="F1038" s="18">
        <f t="shared" si="16"/>
        <v>3593.35</v>
      </c>
      <c r="G1038" s="18" t="str">
        <f>PROPER(TRIM(CLEAN(_xlfn.XLOOKUP(Order_Items_Raw!A1493,Orders_Raw!A:A,Orders_Raw!E:E))))</f>
        <v>Mobile App</v>
      </c>
      <c r="H1038" s="18" t="str">
        <f>_xlfn.XLOOKUP(B1038,Products_Raw!A:A,Products_Raw!C:C)</f>
        <v>Electronics</v>
      </c>
      <c r="I1038" t="str">
        <f>_xlfn.XLOOKUP(_xlfn.XLOOKUP(A1038,Orders_Raw!A:A,Orders_Raw!B:B),Customers_Raw!A:A,Customers_Raw!E:E)</f>
        <v>Corporate</v>
      </c>
      <c r="J1038" s="19">
        <f>_xlfn.XLOOKUP(Order_Items_Raw!A1493,Orders_Raw!A:A,Orders_Raw!C:C)</f>
        <v>45662</v>
      </c>
      <c r="K1038" t="s">
        <v>3435</v>
      </c>
      <c r="L1038" s="19" t="str">
        <f>_xlfn.XLOOKUP(A1038,Orders_Raw!A:A,Orders_Raw!D:D)</f>
        <v>Delivered</v>
      </c>
      <c r="M1038" s="19" t="str">
        <f>_xlfn.XLOOKUP(_xlfn.XLOOKUP(A1038,Orders_Raw!A:A,Orders_Raw!B:B),Customers_Raw!A:A,Customers_Raw!E:E)</f>
        <v>Corporate</v>
      </c>
      <c r="N1038">
        <f>IF(COUNTIF($A$2:A1038,A1038)=1,1,0)</f>
        <v>1</v>
      </c>
    </row>
    <row r="1039" spans="1:14">
      <c r="A1039" t="s">
        <v>912</v>
      </c>
      <c r="B1039" t="s">
        <v>3440</v>
      </c>
      <c r="C1039">
        <v>1</v>
      </c>
      <c r="D1039" s="18">
        <v>8772.82</v>
      </c>
      <c r="E1039" s="18">
        <f>_xlfn.XLOOKUP(Order_Items_Raw!B1504,Products_Raw!A:A,Products_Raw!D:D)</f>
        <v>9316.44</v>
      </c>
      <c r="F1039" s="18">
        <f t="shared" si="16"/>
        <v>-543.620000000001</v>
      </c>
      <c r="G1039" s="18" t="str">
        <f>PROPER(TRIM(CLEAN(_xlfn.XLOOKUP(Order_Items_Raw!A1504,Orders_Raw!A:A,Orders_Raw!E:E))))</f>
        <v>Website</v>
      </c>
      <c r="H1039" s="18" t="str">
        <f>_xlfn.XLOOKUP(B1039,Products_Raw!A:A,Products_Raw!C:C)</f>
        <v>Electronics</v>
      </c>
      <c r="I1039" t="str">
        <f>_xlfn.XLOOKUP(_xlfn.XLOOKUP(A1039,Orders_Raw!A:A,Orders_Raw!B:B),Customers_Raw!A:A,Customers_Raw!E:E)</f>
        <v>Consumer</v>
      </c>
      <c r="J1039" s="19">
        <f>_xlfn.XLOOKUP(Order_Items_Raw!A1504,Orders_Raw!A:A,Orders_Raw!C:C)</f>
        <v>45679</v>
      </c>
      <c r="K1039" t="s">
        <v>3435</v>
      </c>
      <c r="L1039" s="19" t="str">
        <f>_xlfn.XLOOKUP(A1039,Orders_Raw!A:A,Orders_Raw!D:D)</f>
        <v>Shipped</v>
      </c>
      <c r="M1039" s="19" t="str">
        <f>_xlfn.XLOOKUP(_xlfn.XLOOKUP(A1039,Orders_Raw!A:A,Orders_Raw!B:B),Customers_Raw!A:A,Customers_Raw!E:E)</f>
        <v>Consumer</v>
      </c>
      <c r="N1039">
        <f>IF(COUNTIF($A$2:A1039,A1039)=1,1,0)</f>
        <v>1</v>
      </c>
    </row>
    <row r="1040" spans="1:14">
      <c r="A1040" t="s">
        <v>1761</v>
      </c>
      <c r="B1040" t="s">
        <v>3440</v>
      </c>
      <c r="C1040">
        <v>4</v>
      </c>
      <c r="D1040" s="18">
        <v>46115.75</v>
      </c>
      <c r="E1040" s="18">
        <f>_xlfn.XLOOKUP(Order_Items_Raw!B1520,Products_Raw!A:A,Products_Raw!D:D)</f>
        <v>2144.79</v>
      </c>
      <c r="F1040" s="18">
        <f t="shared" si="16"/>
        <v>37536.59</v>
      </c>
      <c r="G1040" s="18" t="str">
        <f>PROPER(TRIM(CLEAN(_xlfn.XLOOKUP(Order_Items_Raw!A1520,Orders_Raw!A:A,Orders_Raw!E:E))))</f>
        <v>Website</v>
      </c>
      <c r="H1040" s="18" t="str">
        <f>_xlfn.XLOOKUP(B1040,Products_Raw!A:A,Products_Raw!C:C)</f>
        <v>Electronics</v>
      </c>
      <c r="I1040" t="str">
        <f>_xlfn.XLOOKUP(_xlfn.XLOOKUP(A1040,Orders_Raw!A:A,Orders_Raw!B:B),Customers_Raw!A:A,Customers_Raw!E:E)</f>
        <v>Consumer</v>
      </c>
      <c r="J1040" s="19">
        <f>_xlfn.XLOOKUP(Order_Items_Raw!A1520,Orders_Raw!A:A,Orders_Raw!C:C)</f>
        <v>45673</v>
      </c>
      <c r="K1040" t="s">
        <v>3435</v>
      </c>
      <c r="L1040" s="19" t="str">
        <f>_xlfn.XLOOKUP(A1040,Orders_Raw!A:A,Orders_Raw!D:D)</f>
        <v>Delivered</v>
      </c>
      <c r="M1040" s="19" t="str">
        <f>_xlfn.XLOOKUP(_xlfn.XLOOKUP(A1040,Orders_Raw!A:A,Orders_Raw!B:B),Customers_Raw!A:A,Customers_Raw!E:E)</f>
        <v>Consumer</v>
      </c>
      <c r="N1040">
        <f>IF(COUNTIF($A$2:A1040,A1040)=1,1,0)</f>
        <v>1</v>
      </c>
    </row>
    <row r="1041" spans="1:14">
      <c r="A1041" t="s">
        <v>1967</v>
      </c>
      <c r="B1041" t="s">
        <v>3440</v>
      </c>
      <c r="C1041">
        <v>2</v>
      </c>
      <c r="D1041" s="18">
        <v>22741.17</v>
      </c>
      <c r="E1041" s="18">
        <f>_xlfn.XLOOKUP(Order_Items_Raw!B1524,Products_Raw!A:A,Products_Raw!D:D)</f>
        <v>3075.85</v>
      </c>
      <c r="F1041" s="18">
        <f t="shared" si="16"/>
        <v>16589.47</v>
      </c>
      <c r="G1041" s="18" t="str">
        <f>PROPER(TRIM(CLEAN(_xlfn.XLOOKUP(Order_Items_Raw!A1524,Orders_Raw!A:A,Orders_Raw!E:E))))</f>
        <v>Mobile App</v>
      </c>
      <c r="H1041" s="18" t="str">
        <f>_xlfn.XLOOKUP(B1041,Products_Raw!A:A,Products_Raw!C:C)</f>
        <v>Electronics</v>
      </c>
      <c r="I1041" t="str">
        <f>_xlfn.XLOOKUP(_xlfn.XLOOKUP(A1041,Orders_Raw!A:A,Orders_Raw!B:B),Customers_Raw!A:A,Customers_Raw!E:E)</f>
        <v>Consumer</v>
      </c>
      <c r="J1041" s="19">
        <f>_xlfn.XLOOKUP(Order_Items_Raw!A1524,Orders_Raw!A:A,Orders_Raw!C:C)</f>
        <v>45660</v>
      </c>
      <c r="K1041" t="s">
        <v>3435</v>
      </c>
      <c r="L1041" s="19" t="str">
        <f>_xlfn.XLOOKUP(A1041,Orders_Raw!A:A,Orders_Raw!D:D)</f>
        <v>Delivered</v>
      </c>
      <c r="M1041" s="19" t="str">
        <f>_xlfn.XLOOKUP(_xlfn.XLOOKUP(A1041,Orders_Raw!A:A,Orders_Raw!B:B),Customers_Raw!A:A,Customers_Raw!E:E)</f>
        <v>Consumer</v>
      </c>
      <c r="N1041">
        <f>IF(COUNTIF($A$2:A1041,A1041)=1,1,0)</f>
        <v>1</v>
      </c>
    </row>
    <row r="1042" spans="1:14">
      <c r="A1042" t="s">
        <v>2204</v>
      </c>
      <c r="B1042" t="s">
        <v>3440</v>
      </c>
      <c r="C1042">
        <v>2</v>
      </c>
      <c r="D1042" s="18">
        <v>23520</v>
      </c>
      <c r="E1042" s="18">
        <f>_xlfn.XLOOKUP(Order_Items_Raw!B1527,Products_Raw!A:A,Products_Raw!D:D)</f>
        <v>10086.81</v>
      </c>
      <c r="F1042" s="18">
        <f t="shared" si="16"/>
        <v>3346.38</v>
      </c>
      <c r="G1042" s="18" t="str">
        <f>PROPER(TRIM(CLEAN(_xlfn.XLOOKUP(Order_Items_Raw!A1527,Orders_Raw!A:A,Orders_Raw!E:E))))</f>
        <v>Website</v>
      </c>
      <c r="H1042" s="18" t="str">
        <f>_xlfn.XLOOKUP(B1042,Products_Raw!A:A,Products_Raw!C:C)</f>
        <v>Electronics</v>
      </c>
      <c r="I1042" t="str">
        <f>_xlfn.XLOOKUP(_xlfn.XLOOKUP(A1042,Orders_Raw!A:A,Orders_Raw!B:B),Customers_Raw!A:A,Customers_Raw!E:E)</f>
        <v>Small Business</v>
      </c>
      <c r="J1042" s="19">
        <f>_xlfn.XLOOKUP(Order_Items_Raw!A1527,Orders_Raw!A:A,Orders_Raw!C:C)</f>
        <v>45674</v>
      </c>
      <c r="K1042" t="s">
        <v>3435</v>
      </c>
      <c r="L1042" s="19" t="str">
        <f>_xlfn.XLOOKUP(A1042,Orders_Raw!A:A,Orders_Raw!D:D)</f>
        <v>Processing</v>
      </c>
      <c r="M1042" s="19" t="str">
        <f>_xlfn.XLOOKUP(_xlfn.XLOOKUP(A1042,Orders_Raw!A:A,Orders_Raw!B:B),Customers_Raw!A:A,Customers_Raw!E:E)</f>
        <v>Small Business</v>
      </c>
      <c r="N1042">
        <f>IF(COUNTIF($A$2:A1042,A1042)=1,1,0)</f>
        <v>1</v>
      </c>
    </row>
    <row r="1043" spans="1:14">
      <c r="A1043" t="s">
        <v>1130</v>
      </c>
      <c r="B1043" t="s">
        <v>3441</v>
      </c>
      <c r="C1043">
        <v>1</v>
      </c>
      <c r="D1043" s="18">
        <v>1601.66</v>
      </c>
      <c r="E1043" s="18">
        <f>_xlfn.XLOOKUP(Order_Items_Raw!B1538,Products_Raw!A:A,Products_Raw!D:D)</f>
        <v>8551.81</v>
      </c>
      <c r="F1043" s="18">
        <f t="shared" si="16"/>
        <v>-6950.15</v>
      </c>
      <c r="G1043" s="18" t="str">
        <f>PROPER(TRIM(CLEAN(_xlfn.XLOOKUP(Order_Items_Raw!A1538,Orders_Raw!A:A,Orders_Raw!E:E))))</f>
        <v>Website</v>
      </c>
      <c r="H1043" s="18" t="str">
        <f>_xlfn.XLOOKUP(B1043,Products_Raw!A:A,Products_Raw!C:C)</f>
        <v>Beauty</v>
      </c>
      <c r="I1043" t="str">
        <f>_xlfn.XLOOKUP(_xlfn.XLOOKUP(A1043,Orders_Raw!A:A,Orders_Raw!B:B),Customers_Raw!A:A,Customers_Raw!E:E)</f>
        <v>Corporate</v>
      </c>
      <c r="J1043" s="19">
        <f>_xlfn.XLOOKUP(Order_Items_Raw!A1538,Orders_Raw!A:A,Orders_Raw!C:C)</f>
        <v>45687</v>
      </c>
      <c r="K1043" t="s">
        <v>3435</v>
      </c>
      <c r="L1043" s="19" t="str">
        <f>_xlfn.XLOOKUP(A1043,Orders_Raw!A:A,Orders_Raw!D:D)</f>
        <v>Delivered</v>
      </c>
      <c r="M1043" s="19" t="str">
        <f>_xlfn.XLOOKUP(_xlfn.XLOOKUP(A1043,Orders_Raw!A:A,Orders_Raw!B:B),Customers_Raw!A:A,Customers_Raw!E:E)</f>
        <v>Corporate</v>
      </c>
      <c r="N1043">
        <f>IF(COUNTIF($A$2:A1043,A1043)=1,1,0)</f>
        <v>0</v>
      </c>
    </row>
    <row r="1044" spans="1:14">
      <c r="A1044" t="s">
        <v>2459</v>
      </c>
      <c r="B1044" t="s">
        <v>3441</v>
      </c>
      <c r="C1044">
        <v>4</v>
      </c>
      <c r="D1044" s="18">
        <v>7985.79</v>
      </c>
      <c r="E1044" s="18">
        <f>_xlfn.XLOOKUP(Order_Items_Raw!B1565,Products_Raw!A:A,Products_Raw!D:D)</f>
        <v>10244.32</v>
      </c>
      <c r="F1044" s="18">
        <f t="shared" si="16"/>
        <v>-32991.49</v>
      </c>
      <c r="G1044" s="18" t="str">
        <f>PROPER(TRIM(CLEAN(_xlfn.XLOOKUP(Order_Items_Raw!A1565,Orders_Raw!A:A,Orders_Raw!E:E))))</f>
        <v>Marketplace</v>
      </c>
      <c r="H1044" s="18" t="str">
        <f>_xlfn.XLOOKUP(B1044,Products_Raw!A:A,Products_Raw!C:C)</f>
        <v>Beauty</v>
      </c>
      <c r="I1044" t="str">
        <f>_xlfn.XLOOKUP(_xlfn.XLOOKUP(A1044,Orders_Raw!A:A,Orders_Raw!B:B),Customers_Raw!A:A,Customers_Raw!E:E)</f>
        <v>Consumer</v>
      </c>
      <c r="J1044" s="19">
        <f>_xlfn.XLOOKUP(Order_Items_Raw!A1565,Orders_Raw!A:A,Orders_Raw!C:C)</f>
        <v>45839</v>
      </c>
      <c r="K1044" t="s">
        <v>3442</v>
      </c>
      <c r="L1044" s="19" t="str">
        <f>_xlfn.XLOOKUP(A1044,Orders_Raw!A:A,Orders_Raw!D:D)</f>
        <v>Delivered</v>
      </c>
      <c r="M1044" s="19" t="str">
        <f>_xlfn.XLOOKUP(_xlfn.XLOOKUP(A1044,Orders_Raw!A:A,Orders_Raw!B:B),Customers_Raw!A:A,Customers_Raw!E:E)</f>
        <v>Consumer</v>
      </c>
      <c r="N1044">
        <f>IF(COUNTIF($A$2:A1044,A1044)=1,1,0)</f>
        <v>1</v>
      </c>
    </row>
    <row r="1045" spans="1:14">
      <c r="A1045" t="s">
        <v>2788</v>
      </c>
      <c r="B1045" t="s">
        <v>3441</v>
      </c>
      <c r="C1045">
        <v>2</v>
      </c>
      <c r="D1045" s="18">
        <v>3887.47</v>
      </c>
      <c r="E1045" s="18">
        <f>_xlfn.XLOOKUP(Order_Items_Raw!B1571,Products_Raw!A:A,Products_Raw!D:D)</f>
        <v>4936.19</v>
      </c>
      <c r="F1045" s="18">
        <f t="shared" si="16"/>
        <v>-5984.91</v>
      </c>
      <c r="G1045" s="18" t="str">
        <f>PROPER(TRIM(CLEAN(_xlfn.XLOOKUP(Order_Items_Raw!A1571,Orders_Raw!A:A,Orders_Raw!E:E))))</f>
        <v>Website</v>
      </c>
      <c r="H1045" s="18" t="str">
        <f>_xlfn.XLOOKUP(B1045,Products_Raw!A:A,Products_Raw!C:C)</f>
        <v>Beauty</v>
      </c>
      <c r="I1045" t="str">
        <f>_xlfn.XLOOKUP(_xlfn.XLOOKUP(A1045,Orders_Raw!A:A,Orders_Raw!B:B),Customers_Raw!A:A,Customers_Raw!E:E)</f>
        <v>Consumer</v>
      </c>
      <c r="J1045" s="19">
        <f>_xlfn.XLOOKUP(Order_Items_Raw!A1571,Orders_Raw!A:A,Orders_Raw!C:C)</f>
        <v>45850</v>
      </c>
      <c r="K1045" t="s">
        <v>3442</v>
      </c>
      <c r="L1045" s="19" t="str">
        <f>_xlfn.XLOOKUP(A1045,Orders_Raw!A:A,Orders_Raw!D:D)</f>
        <v>Delivered</v>
      </c>
      <c r="M1045" s="19" t="str">
        <f>_xlfn.XLOOKUP(_xlfn.XLOOKUP(A1045,Orders_Raw!A:A,Orders_Raw!B:B),Customers_Raw!A:A,Customers_Raw!E:E)</f>
        <v>Consumer</v>
      </c>
      <c r="N1045">
        <f>IF(COUNTIF($A$2:A1045,A1045)=1,1,0)</f>
        <v>1</v>
      </c>
    </row>
    <row r="1046" spans="1:14">
      <c r="A1046" t="s">
        <v>1433</v>
      </c>
      <c r="B1046" t="s">
        <v>3443</v>
      </c>
      <c r="C1046">
        <v>2</v>
      </c>
      <c r="D1046" s="18">
        <v>26428.06</v>
      </c>
      <c r="E1046" s="18">
        <f>_xlfn.XLOOKUP(Order_Items_Raw!B1595,Products_Raw!A:A,Products_Raw!D:D)</f>
        <v>5483.96</v>
      </c>
      <c r="F1046" s="18">
        <f t="shared" si="16"/>
        <v>15460.14</v>
      </c>
      <c r="G1046" s="18" t="str">
        <f>PROPER(TRIM(CLEAN(_xlfn.XLOOKUP(Order_Items_Raw!A1595,Orders_Raw!A:A,Orders_Raw!E:E))))</f>
        <v>Mobile App</v>
      </c>
      <c r="H1046" s="18" t="str">
        <f>_xlfn.XLOOKUP(B1046,Products_Raw!A:A,Products_Raw!C:C)</f>
        <v>Home &amp; Kitchen</v>
      </c>
      <c r="I1046" t="str">
        <f>_xlfn.XLOOKUP(_xlfn.XLOOKUP(A1046,Orders_Raw!A:A,Orders_Raw!B:B),Customers_Raw!A:A,Customers_Raw!E:E)</f>
        <v>Corporate</v>
      </c>
      <c r="J1046" s="19">
        <f>_xlfn.XLOOKUP(Order_Items_Raw!A1595,Orders_Raw!A:A,Orders_Raw!C:C)</f>
        <v>45862</v>
      </c>
      <c r="K1046" t="s">
        <v>3442</v>
      </c>
      <c r="L1046" s="19" t="str">
        <f>_xlfn.XLOOKUP(A1046,Orders_Raw!A:A,Orders_Raw!D:D)</f>
        <v>Delivered</v>
      </c>
      <c r="M1046" s="19" t="str">
        <f>_xlfn.XLOOKUP(_xlfn.XLOOKUP(A1046,Orders_Raw!A:A,Orders_Raw!B:B),Customers_Raw!A:A,Customers_Raw!E:E)</f>
        <v>Corporate</v>
      </c>
      <c r="N1046">
        <f>IF(COUNTIF($A$2:A1046,A1046)=1,1,0)</f>
        <v>1</v>
      </c>
    </row>
    <row r="1047" spans="1:14">
      <c r="A1047" t="s">
        <v>1477</v>
      </c>
      <c r="B1047" t="s">
        <v>3443</v>
      </c>
      <c r="C1047">
        <v>2</v>
      </c>
      <c r="D1047" s="18">
        <v>25144.45</v>
      </c>
      <c r="E1047" s="18">
        <f>_xlfn.XLOOKUP(Order_Items_Raw!B1596,Products_Raw!A:A,Products_Raw!D:D)</f>
        <v>5483.96</v>
      </c>
      <c r="F1047" s="18">
        <f t="shared" si="16"/>
        <v>14176.53</v>
      </c>
      <c r="G1047" s="18" t="str">
        <f>PROPER(TRIM(CLEAN(_xlfn.XLOOKUP(Order_Items_Raw!A1596,Orders_Raw!A:A,Orders_Raw!E:E))))</f>
        <v>Website</v>
      </c>
      <c r="H1047" s="18" t="str">
        <f>_xlfn.XLOOKUP(B1047,Products_Raw!A:A,Products_Raw!C:C)</f>
        <v>Home &amp; Kitchen</v>
      </c>
      <c r="I1047" t="str">
        <f>_xlfn.XLOOKUP(_xlfn.XLOOKUP(A1047,Orders_Raw!A:A,Orders_Raw!B:B),Customers_Raw!A:A,Customers_Raw!E:E)</f>
        <v>Small Business</v>
      </c>
      <c r="J1047" s="19">
        <f>_xlfn.XLOOKUP(Order_Items_Raw!A1596,Orders_Raw!A:A,Orders_Raw!C:C)</f>
        <v>45854</v>
      </c>
      <c r="K1047" t="s">
        <v>3442</v>
      </c>
      <c r="L1047" s="19" t="str">
        <f>_xlfn.XLOOKUP(A1047,Orders_Raw!A:A,Orders_Raw!D:D)</f>
        <v>Delivered</v>
      </c>
      <c r="M1047" s="19" t="str">
        <f>_xlfn.XLOOKUP(_xlfn.XLOOKUP(A1047,Orders_Raw!A:A,Orders_Raw!B:B),Customers_Raw!A:A,Customers_Raw!E:E)</f>
        <v>Small Business</v>
      </c>
      <c r="N1047">
        <f>IF(COUNTIF($A$2:A1047,A1047)=1,1,0)</f>
        <v>1</v>
      </c>
    </row>
    <row r="1048" spans="1:14">
      <c r="A1048" t="s">
        <v>2755</v>
      </c>
      <c r="B1048" t="s">
        <v>3443</v>
      </c>
      <c r="C1048">
        <v>2</v>
      </c>
      <c r="D1048" s="18">
        <v>29754.05</v>
      </c>
      <c r="E1048" s="18">
        <f>_xlfn.XLOOKUP(Order_Items_Raw!B1626,Products_Raw!A:A,Products_Raw!D:D)</f>
        <v>4806.74</v>
      </c>
      <c r="F1048" s="18">
        <f t="shared" si="16"/>
        <v>20140.57</v>
      </c>
      <c r="G1048" s="18" t="str">
        <f>PROPER(TRIM(CLEAN(_xlfn.XLOOKUP(Order_Items_Raw!A1626,Orders_Raw!A:A,Orders_Raw!E:E))))</f>
        <v>Mobile App</v>
      </c>
      <c r="H1048" s="18" t="str">
        <f>_xlfn.XLOOKUP(B1048,Products_Raw!A:A,Products_Raw!C:C)</f>
        <v>Home &amp; Kitchen</v>
      </c>
      <c r="I1048" t="str">
        <f>_xlfn.XLOOKUP(_xlfn.XLOOKUP(A1048,Orders_Raw!A:A,Orders_Raw!B:B),Customers_Raw!A:A,Customers_Raw!E:E)</f>
        <v>Consumer</v>
      </c>
      <c r="J1048" s="19">
        <f>_xlfn.XLOOKUP(Order_Items_Raw!A1626,Orders_Raw!A:A,Orders_Raw!C:C)</f>
        <v>45839</v>
      </c>
      <c r="K1048" t="s">
        <v>3442</v>
      </c>
      <c r="L1048" s="19" t="str">
        <f>_xlfn.XLOOKUP(A1048,Orders_Raw!A:A,Orders_Raw!D:D)</f>
        <v>Delivered</v>
      </c>
      <c r="M1048" s="19" t="str">
        <f>_xlfn.XLOOKUP(_xlfn.XLOOKUP(A1048,Orders_Raw!A:A,Orders_Raw!B:B),Customers_Raw!A:A,Customers_Raw!E:E)</f>
        <v>Consumer</v>
      </c>
      <c r="N1048">
        <f>IF(COUNTIF($A$2:A1048,A1048)=1,1,0)</f>
        <v>1</v>
      </c>
    </row>
    <row r="1049" spans="1:14">
      <c r="A1049" t="s">
        <v>1003</v>
      </c>
      <c r="B1049" t="s">
        <v>3444</v>
      </c>
      <c r="C1049">
        <v>3</v>
      </c>
      <c r="D1049" s="18">
        <v>29590.01</v>
      </c>
      <c r="E1049" s="18">
        <f>_xlfn.XLOOKUP(Order_Items_Raw!B1640,Products_Raw!A:A,Products_Raw!D:D)</f>
        <v>2112.7</v>
      </c>
      <c r="F1049" s="18">
        <f t="shared" si="16"/>
        <v>23251.91</v>
      </c>
      <c r="G1049" s="18" t="str">
        <f>PROPER(TRIM(CLEAN(_xlfn.XLOOKUP(Order_Items_Raw!A1640,Orders_Raw!A:A,Orders_Raw!E:E))))</f>
        <v>Mobile App</v>
      </c>
      <c r="H1049" s="18" t="str">
        <f>_xlfn.XLOOKUP(B1049,Products_Raw!A:A,Products_Raw!C:C)</f>
        <v>Office Supplies</v>
      </c>
      <c r="I1049" t="str">
        <f>_xlfn.XLOOKUP(_xlfn.XLOOKUP(A1049,Orders_Raw!A:A,Orders_Raw!B:B),Customers_Raw!A:A,Customers_Raw!E:E)</f>
        <v>Consumer</v>
      </c>
      <c r="J1049" s="19">
        <f>_xlfn.XLOOKUP(Order_Items_Raw!A1640,Orders_Raw!A:A,Orders_Raw!C:C)</f>
        <v>45843</v>
      </c>
      <c r="K1049" t="s">
        <v>3442</v>
      </c>
      <c r="L1049" s="19" t="str">
        <f>_xlfn.XLOOKUP(A1049,Orders_Raw!A:A,Orders_Raw!D:D)</f>
        <v>Delivered</v>
      </c>
      <c r="M1049" s="19" t="str">
        <f>_xlfn.XLOOKUP(_xlfn.XLOOKUP(A1049,Orders_Raw!A:A,Orders_Raw!B:B),Customers_Raw!A:A,Customers_Raw!E:E)</f>
        <v>Consumer</v>
      </c>
      <c r="N1049">
        <f>IF(COUNTIF($A$2:A1049,A1049)=1,1,0)</f>
        <v>1</v>
      </c>
    </row>
    <row r="1050" spans="1:14">
      <c r="A1050" t="s">
        <v>1233</v>
      </c>
      <c r="B1050" t="s">
        <v>3444</v>
      </c>
      <c r="C1050">
        <v>3</v>
      </c>
      <c r="D1050" s="18">
        <v>31373.87</v>
      </c>
      <c r="E1050" s="18">
        <f>_xlfn.XLOOKUP(Order_Items_Raw!B1645,Products_Raw!A:A,Products_Raw!D:D)</f>
        <v>7802.03</v>
      </c>
      <c r="F1050" s="18">
        <f t="shared" si="16"/>
        <v>7967.78</v>
      </c>
      <c r="G1050" s="18" t="str">
        <f>PROPER(TRIM(CLEAN(_xlfn.XLOOKUP(Order_Items_Raw!A1645,Orders_Raw!A:A,Orders_Raw!E:E))))</f>
        <v>Marketplace</v>
      </c>
      <c r="H1050" s="18" t="str">
        <f>_xlfn.XLOOKUP(B1050,Products_Raw!A:A,Products_Raw!C:C)</f>
        <v>Office Supplies</v>
      </c>
      <c r="I1050" t="str">
        <f>_xlfn.XLOOKUP(_xlfn.XLOOKUP(A1050,Orders_Raw!A:A,Orders_Raw!B:B),Customers_Raw!A:A,Customers_Raw!E:E)</f>
        <v>Consumer</v>
      </c>
      <c r="J1050" s="19">
        <f>_xlfn.XLOOKUP(Order_Items_Raw!A1645,Orders_Raw!A:A,Orders_Raw!C:C)</f>
        <v>45851</v>
      </c>
      <c r="K1050" t="s">
        <v>3442</v>
      </c>
      <c r="L1050" s="19" t="str">
        <f>_xlfn.XLOOKUP(A1050,Orders_Raw!A:A,Orders_Raw!D:D)</f>
        <v>Shipped</v>
      </c>
      <c r="M1050" s="19" t="str">
        <f>_xlfn.XLOOKUP(_xlfn.XLOOKUP(A1050,Orders_Raw!A:A,Orders_Raw!B:B),Customers_Raw!A:A,Customers_Raw!E:E)</f>
        <v>Consumer</v>
      </c>
      <c r="N1050">
        <f>IF(COUNTIF($A$2:A1050,A1050)=1,1,0)</f>
        <v>1</v>
      </c>
    </row>
    <row r="1051" spans="1:14">
      <c r="A1051" t="s">
        <v>3145</v>
      </c>
      <c r="B1051" t="s">
        <v>3444</v>
      </c>
      <c r="C1051">
        <v>1</v>
      </c>
      <c r="D1051" s="18">
        <v>10424.15</v>
      </c>
      <c r="E1051" s="18">
        <f>_xlfn.XLOOKUP(Order_Items_Raw!B1676,Products_Raw!A:A,Products_Raw!D:D)</f>
        <v>1349.93</v>
      </c>
      <c r="F1051" s="18">
        <f t="shared" si="16"/>
        <v>9074.22</v>
      </c>
      <c r="G1051" s="18" t="str">
        <f>PROPER(TRIM(CLEAN(_xlfn.XLOOKUP(Order_Items_Raw!A1676,Orders_Raw!A:A,Orders_Raw!E:E))))</f>
        <v>Website</v>
      </c>
      <c r="H1051" s="18" t="str">
        <f>_xlfn.XLOOKUP(B1051,Products_Raw!A:A,Products_Raw!C:C)</f>
        <v>Office Supplies</v>
      </c>
      <c r="I1051" t="str">
        <f>_xlfn.XLOOKUP(_xlfn.XLOOKUP(A1051,Orders_Raw!A:A,Orders_Raw!B:B),Customers_Raw!A:A,Customers_Raw!E:E)</f>
        <v>Consumer</v>
      </c>
      <c r="J1051" s="19">
        <f>_xlfn.XLOOKUP(Order_Items_Raw!A1676,Orders_Raw!A:A,Orders_Raw!C:C)</f>
        <v>45844</v>
      </c>
      <c r="K1051" t="s">
        <v>3442</v>
      </c>
      <c r="L1051" s="19" t="str">
        <f>_xlfn.XLOOKUP(A1051,Orders_Raw!A:A,Orders_Raw!D:D)</f>
        <v>Delivered</v>
      </c>
      <c r="M1051" s="19" t="str">
        <f>_xlfn.XLOOKUP(_xlfn.XLOOKUP(A1051,Orders_Raw!A:A,Orders_Raw!B:B),Customers_Raw!A:A,Customers_Raw!E:E)</f>
        <v>Consumer</v>
      </c>
      <c r="N1051">
        <f>IF(COUNTIF($A$2:A1051,A1051)=1,1,0)</f>
        <v>1</v>
      </c>
    </row>
    <row r="1052" spans="1:14">
      <c r="A1052" t="s">
        <v>1465</v>
      </c>
      <c r="B1052" t="s">
        <v>3445</v>
      </c>
      <c r="C1052">
        <v>1</v>
      </c>
      <c r="D1052" s="18">
        <v>15621.87</v>
      </c>
      <c r="E1052" s="18">
        <f>_xlfn.XLOOKUP(Order_Items_Raw!B1688,Products_Raw!A:A,Products_Raw!D:D)</f>
        <v>6443.36</v>
      </c>
      <c r="F1052" s="18">
        <f t="shared" si="16"/>
        <v>9178.51</v>
      </c>
      <c r="G1052" s="18" t="str">
        <f>PROPER(TRIM(CLEAN(_xlfn.XLOOKUP(Order_Items_Raw!A1688,Orders_Raw!A:A,Orders_Raw!E:E))))</f>
        <v>Website</v>
      </c>
      <c r="H1052" s="18" t="str">
        <f>_xlfn.XLOOKUP(B1052,Products_Raw!A:A,Products_Raw!C:C)</f>
        <v>Electronics</v>
      </c>
      <c r="I1052" t="str">
        <f>_xlfn.XLOOKUP(_xlfn.XLOOKUP(A1052,Orders_Raw!A:A,Orders_Raw!B:B),Customers_Raw!A:A,Customers_Raw!E:E)</f>
        <v>Small Business</v>
      </c>
      <c r="J1052" s="19">
        <f>_xlfn.XLOOKUP(Order_Items_Raw!A1688,Orders_Raw!A:A,Orders_Raw!C:C)</f>
        <v>45862</v>
      </c>
      <c r="K1052" t="s">
        <v>3442</v>
      </c>
      <c r="L1052" s="19" t="str">
        <f>_xlfn.XLOOKUP(A1052,Orders_Raw!A:A,Orders_Raw!D:D)</f>
        <v>Processing</v>
      </c>
      <c r="M1052" s="19" t="str">
        <f>_xlfn.XLOOKUP(_xlfn.XLOOKUP(A1052,Orders_Raw!A:A,Orders_Raw!B:B),Customers_Raw!A:A,Customers_Raw!E:E)</f>
        <v>Small Business</v>
      </c>
      <c r="N1052">
        <f>IF(COUNTIF($A$2:A1052,A1052)=1,1,0)</f>
        <v>0</v>
      </c>
    </row>
    <row r="1053" spans="1:14">
      <c r="A1053" t="s">
        <v>2620</v>
      </c>
      <c r="B1053" t="s">
        <v>3445</v>
      </c>
      <c r="C1053">
        <v>3</v>
      </c>
      <c r="D1053" s="18">
        <v>49531.2</v>
      </c>
      <c r="E1053" s="18">
        <f>_xlfn.XLOOKUP(Order_Items_Raw!B1707,Products_Raw!A:A,Products_Raw!D:D)</f>
        <v>2133.21</v>
      </c>
      <c r="F1053" s="18">
        <f t="shared" si="16"/>
        <v>43131.57</v>
      </c>
      <c r="G1053" s="18" t="str">
        <f>PROPER(TRIM(CLEAN(_xlfn.XLOOKUP(Order_Items_Raw!A1707,Orders_Raw!A:A,Orders_Raw!E:E))))</f>
        <v>Mobile App</v>
      </c>
      <c r="H1053" s="18" t="str">
        <f>_xlfn.XLOOKUP(B1053,Products_Raw!A:A,Products_Raw!C:C)</f>
        <v>Electronics</v>
      </c>
      <c r="I1053" t="str">
        <f>_xlfn.XLOOKUP(_xlfn.XLOOKUP(A1053,Orders_Raw!A:A,Orders_Raw!B:B),Customers_Raw!A:A,Customers_Raw!E:E)</f>
        <v>Consumer</v>
      </c>
      <c r="J1053" s="19">
        <f>_xlfn.XLOOKUP(Order_Items_Raw!A1707,Orders_Raw!A:A,Orders_Raw!C:C)</f>
        <v>45846</v>
      </c>
      <c r="K1053" t="s">
        <v>3442</v>
      </c>
      <c r="L1053" s="19" t="str">
        <f>_xlfn.XLOOKUP(A1053,Orders_Raw!A:A,Orders_Raw!D:D)</f>
        <v>Shipped</v>
      </c>
      <c r="M1053" s="19" t="str">
        <f>_xlfn.XLOOKUP(_xlfn.XLOOKUP(A1053,Orders_Raw!A:A,Orders_Raw!B:B),Customers_Raw!A:A,Customers_Raw!E:E)</f>
        <v>Consumer</v>
      </c>
      <c r="N1053">
        <f>IF(COUNTIF($A$2:A1053,A1053)=1,1,0)</f>
        <v>1</v>
      </c>
    </row>
    <row r="1054" spans="1:14">
      <c r="A1054" t="s">
        <v>1984</v>
      </c>
      <c r="B1054" t="s">
        <v>3446</v>
      </c>
      <c r="C1054">
        <v>2</v>
      </c>
      <c r="D1054" s="18">
        <v>16174.54</v>
      </c>
      <c r="E1054" s="18">
        <f>_xlfn.XLOOKUP(Order_Items_Raw!B1748,Products_Raw!A:A,Products_Raw!D:D)</f>
        <v>11118.8</v>
      </c>
      <c r="F1054" s="18">
        <f t="shared" si="16"/>
        <v>-6063.06</v>
      </c>
      <c r="G1054" s="18" t="str">
        <f>PROPER(TRIM(CLEAN(_xlfn.XLOOKUP(Order_Items_Raw!A1748,Orders_Raw!A:A,Orders_Raw!E:E))))</f>
        <v>Mobile App</v>
      </c>
      <c r="H1054" s="18" t="str">
        <f>_xlfn.XLOOKUP(B1054,Products_Raw!A:A,Products_Raw!C:C)</f>
        <v>Home &amp; Kitchen</v>
      </c>
      <c r="I1054" t="str">
        <f>_xlfn.XLOOKUP(_xlfn.XLOOKUP(A1054,Orders_Raw!A:A,Orders_Raw!B:B),Customers_Raw!A:A,Customers_Raw!E:E)</f>
        <v>Consumer</v>
      </c>
      <c r="J1054" s="19">
        <f>_xlfn.XLOOKUP(Order_Items_Raw!A1748,Orders_Raw!A:A,Orders_Raw!C:C)</f>
        <v>45843</v>
      </c>
      <c r="K1054" t="s">
        <v>3442</v>
      </c>
      <c r="L1054" s="19" t="str">
        <f>_xlfn.XLOOKUP(A1054,Orders_Raw!A:A,Orders_Raw!D:D)</f>
        <v>Delivered</v>
      </c>
      <c r="M1054" s="19" t="str">
        <f>_xlfn.XLOOKUP(_xlfn.XLOOKUP(A1054,Orders_Raw!A:A,Orders_Raw!B:B),Customers_Raw!A:A,Customers_Raw!E:E)</f>
        <v>Consumer</v>
      </c>
      <c r="N1054">
        <f>IF(COUNTIF($A$2:A1054,A1054)=1,1,0)</f>
        <v>1</v>
      </c>
    </row>
    <row r="1055" spans="1:14">
      <c r="A1055" t="s">
        <v>2651</v>
      </c>
      <c r="B1055" t="s">
        <v>3446</v>
      </c>
      <c r="C1055">
        <v>4</v>
      </c>
      <c r="D1055" s="18">
        <v>45276.37</v>
      </c>
      <c r="E1055" s="18">
        <f>_xlfn.XLOOKUP(Order_Items_Raw!B1755,Products_Raw!A:A,Products_Raw!D:D)</f>
        <v>5057.68</v>
      </c>
      <c r="F1055" s="18">
        <f t="shared" si="16"/>
        <v>25045.65</v>
      </c>
      <c r="G1055" s="18" t="str">
        <f>PROPER(TRIM(CLEAN(_xlfn.XLOOKUP(Order_Items_Raw!A1755,Orders_Raw!A:A,Orders_Raw!E:E))))</f>
        <v>Website</v>
      </c>
      <c r="H1055" s="18" t="str">
        <f>_xlfn.XLOOKUP(B1055,Products_Raw!A:A,Products_Raw!C:C)</f>
        <v>Home &amp; Kitchen</v>
      </c>
      <c r="I1055" t="str">
        <f>_xlfn.XLOOKUP(_xlfn.XLOOKUP(A1055,Orders_Raw!A:A,Orders_Raw!B:B),Customers_Raw!A:A,Customers_Raw!E:E)</f>
        <v>Small Business</v>
      </c>
      <c r="J1055" s="19">
        <f>_xlfn.XLOOKUP(Order_Items_Raw!A1755,Orders_Raw!A:A,Orders_Raw!C:C)</f>
        <v>45852</v>
      </c>
      <c r="K1055" t="s">
        <v>3442</v>
      </c>
      <c r="L1055" s="19" t="str">
        <f>_xlfn.XLOOKUP(A1055,Orders_Raw!A:A,Orders_Raw!D:D)</f>
        <v>Delivered</v>
      </c>
      <c r="M1055" s="19" t="str">
        <f>_xlfn.XLOOKUP(_xlfn.XLOOKUP(A1055,Orders_Raw!A:A,Orders_Raw!B:B),Customers_Raw!A:A,Customers_Raw!E:E)</f>
        <v>Small Business</v>
      </c>
      <c r="N1055">
        <f>IF(COUNTIF($A$2:A1055,A1055)=1,1,0)</f>
        <v>1</v>
      </c>
    </row>
    <row r="1056" spans="1:14">
      <c r="A1056" t="s">
        <v>1579</v>
      </c>
      <c r="B1056" t="s">
        <v>3447</v>
      </c>
      <c r="C1056">
        <v>1</v>
      </c>
      <c r="D1056" s="18">
        <v>7898.95</v>
      </c>
      <c r="E1056" s="18">
        <f>_xlfn.XLOOKUP(Order_Items_Raw!B1776,Products_Raw!A:A,Products_Raw!D:D)</f>
        <v>10050.44</v>
      </c>
      <c r="F1056" s="18">
        <f t="shared" si="16"/>
        <v>-2151.49</v>
      </c>
      <c r="G1056" s="18" t="str">
        <f>PROPER(TRIM(CLEAN(_xlfn.XLOOKUP(Order_Items_Raw!A1776,Orders_Raw!A:A,Orders_Raw!E:E))))</f>
        <v>Mobile App</v>
      </c>
      <c r="H1056" s="18" t="str">
        <f>_xlfn.XLOOKUP(B1056,Products_Raw!A:A,Products_Raw!C:C)</f>
        <v>Sports</v>
      </c>
      <c r="I1056" t="str">
        <f>_xlfn.XLOOKUP(_xlfn.XLOOKUP(A1056,Orders_Raw!A:A,Orders_Raw!B:B),Customers_Raw!A:A,Customers_Raw!E:E)</f>
        <v>Consumer</v>
      </c>
      <c r="J1056" s="19">
        <f>_xlfn.XLOOKUP(Order_Items_Raw!A1776,Orders_Raw!A:A,Orders_Raw!C:C)</f>
        <v>45865</v>
      </c>
      <c r="K1056" t="s">
        <v>3442</v>
      </c>
      <c r="L1056" s="19" t="str">
        <f>_xlfn.XLOOKUP(A1056,Orders_Raw!A:A,Orders_Raw!D:D)</f>
        <v>Delivered</v>
      </c>
      <c r="M1056" s="19" t="str">
        <f>_xlfn.XLOOKUP(_xlfn.XLOOKUP(A1056,Orders_Raw!A:A,Orders_Raw!B:B),Customers_Raw!A:A,Customers_Raw!E:E)</f>
        <v>Consumer</v>
      </c>
      <c r="N1056">
        <f>IF(COUNTIF($A$2:A1056,A1056)=1,1,0)</f>
        <v>0</v>
      </c>
    </row>
    <row r="1057" spans="1:14">
      <c r="A1057" t="s">
        <v>1706</v>
      </c>
      <c r="B1057" t="s">
        <v>3447</v>
      </c>
      <c r="C1057">
        <v>1</v>
      </c>
      <c r="D1057" s="18">
        <v>8683.63</v>
      </c>
      <c r="E1057" s="18">
        <f>_xlfn.XLOOKUP(Order_Items_Raw!B1779,Products_Raw!A:A,Products_Raw!D:D)</f>
        <v>10050.44</v>
      </c>
      <c r="F1057" s="18">
        <f t="shared" si="16"/>
        <v>-1366.81</v>
      </c>
      <c r="G1057" s="18" t="str">
        <f>PROPER(TRIM(CLEAN(_xlfn.XLOOKUP(Order_Items_Raw!A1779,Orders_Raw!A:A,Orders_Raw!E:E))))</f>
        <v>Website</v>
      </c>
      <c r="H1057" s="18" t="str">
        <f>_xlfn.XLOOKUP(B1057,Products_Raw!A:A,Products_Raw!C:C)</f>
        <v>Sports</v>
      </c>
      <c r="I1057" t="str">
        <f>_xlfn.XLOOKUP(_xlfn.XLOOKUP(A1057,Orders_Raw!A:A,Orders_Raw!B:B),Customers_Raw!A:A,Customers_Raw!E:E)</f>
        <v>Consumer</v>
      </c>
      <c r="J1057" s="19">
        <f>_xlfn.XLOOKUP(Order_Items_Raw!A1779,Orders_Raw!A:A,Orders_Raw!C:C)</f>
        <v>45845</v>
      </c>
      <c r="K1057" t="s">
        <v>3442</v>
      </c>
      <c r="L1057" s="19" t="str">
        <f>_xlfn.XLOOKUP(A1057,Orders_Raw!A:A,Orders_Raw!D:D)</f>
        <v>Shipped</v>
      </c>
      <c r="M1057" s="19" t="str">
        <f>_xlfn.XLOOKUP(_xlfn.XLOOKUP(A1057,Orders_Raw!A:A,Orders_Raw!B:B),Customers_Raw!A:A,Customers_Raw!E:E)</f>
        <v>Consumer</v>
      </c>
      <c r="N1057">
        <f>IF(COUNTIF($A$2:A1057,A1057)=1,1,0)</f>
        <v>1</v>
      </c>
    </row>
    <row r="1058" spans="1:14">
      <c r="A1058" t="s">
        <v>2613</v>
      </c>
      <c r="B1058" t="s">
        <v>3447</v>
      </c>
      <c r="C1058">
        <v>1</v>
      </c>
      <c r="D1058" s="18">
        <v>7802.96</v>
      </c>
      <c r="E1058" s="18">
        <f>_xlfn.XLOOKUP(Order_Items_Raw!B1801,Products_Raw!A:A,Products_Raw!D:D)</f>
        <v>6612.77</v>
      </c>
      <c r="F1058" s="18">
        <f t="shared" si="16"/>
        <v>1190.19</v>
      </c>
      <c r="G1058" s="18" t="str">
        <f>PROPER(TRIM(CLEAN(_xlfn.XLOOKUP(Order_Items_Raw!A1801,Orders_Raw!A:A,Orders_Raw!E:E))))</f>
        <v>Website</v>
      </c>
      <c r="H1058" s="18" t="str">
        <f>_xlfn.XLOOKUP(B1058,Products_Raw!A:A,Products_Raw!C:C)</f>
        <v>Sports</v>
      </c>
      <c r="I1058" t="str">
        <f>_xlfn.XLOOKUP(_xlfn.XLOOKUP(A1058,Orders_Raw!A:A,Orders_Raw!B:B),Customers_Raw!A:A,Customers_Raw!E:E)</f>
        <v>Small Business</v>
      </c>
      <c r="J1058" s="19">
        <f>_xlfn.XLOOKUP(Order_Items_Raw!A1801,Orders_Raw!A:A,Orders_Raw!C:C)</f>
        <v>45868</v>
      </c>
      <c r="K1058" t="s">
        <v>3442</v>
      </c>
      <c r="L1058" s="19" t="str">
        <f>_xlfn.XLOOKUP(A1058,Orders_Raw!A:A,Orders_Raw!D:D)</f>
        <v>Delivered</v>
      </c>
      <c r="M1058" s="19" t="str">
        <f>_xlfn.XLOOKUP(_xlfn.XLOOKUP(A1058,Orders_Raw!A:A,Orders_Raw!B:B),Customers_Raw!A:A,Customers_Raw!E:E)</f>
        <v>Small Business</v>
      </c>
      <c r="N1058">
        <f>IF(COUNTIF($A$2:A1058,A1058)=1,1,0)</f>
        <v>0</v>
      </c>
    </row>
    <row r="1059" spans="1:14">
      <c r="A1059" t="s">
        <v>2657</v>
      </c>
      <c r="B1059" t="s">
        <v>3447</v>
      </c>
      <c r="C1059">
        <v>3</v>
      </c>
      <c r="D1059" s="18">
        <v>30394.22</v>
      </c>
      <c r="E1059" s="18">
        <f>_xlfn.XLOOKUP(Order_Items_Raw!B1802,Products_Raw!A:A,Products_Raw!D:D)</f>
        <v>1195.19</v>
      </c>
      <c r="F1059" s="18">
        <f t="shared" si="16"/>
        <v>26808.65</v>
      </c>
      <c r="G1059" s="18" t="str">
        <f>PROPER(TRIM(CLEAN(_xlfn.XLOOKUP(Order_Items_Raw!A1802,Orders_Raw!A:A,Orders_Raw!E:E))))</f>
        <v>Marketplace</v>
      </c>
      <c r="H1059" s="18" t="str">
        <f>_xlfn.XLOOKUP(B1059,Products_Raw!A:A,Products_Raw!C:C)</f>
        <v>Sports</v>
      </c>
      <c r="I1059" t="str">
        <f>_xlfn.XLOOKUP(_xlfn.XLOOKUP(A1059,Orders_Raw!A:A,Orders_Raw!B:B),Customers_Raw!A:A,Customers_Raw!E:E)</f>
        <v>Consumer</v>
      </c>
      <c r="J1059" s="19">
        <f>_xlfn.XLOOKUP(Order_Items_Raw!A1802,Orders_Raw!A:A,Orders_Raw!C:C)</f>
        <v>45854</v>
      </c>
      <c r="K1059" t="s">
        <v>3442</v>
      </c>
      <c r="L1059" s="19" t="str">
        <f>_xlfn.XLOOKUP(A1059,Orders_Raw!A:A,Orders_Raw!D:D)</f>
        <v>Processing</v>
      </c>
      <c r="M1059" s="19" t="str">
        <f>_xlfn.XLOOKUP(_xlfn.XLOOKUP(A1059,Orders_Raw!A:A,Orders_Raw!B:B),Customers_Raw!A:A,Customers_Raw!E:E)</f>
        <v>Consumer</v>
      </c>
      <c r="N1059">
        <f>IF(COUNTIF($A$2:A1059,A1059)=1,1,0)</f>
        <v>1</v>
      </c>
    </row>
    <row r="1060" spans="1:14">
      <c r="A1060" t="s">
        <v>1827</v>
      </c>
      <c r="B1060" t="s">
        <v>3448</v>
      </c>
      <c r="C1060">
        <v>4</v>
      </c>
      <c r="D1060" s="18">
        <v>7961</v>
      </c>
      <c r="E1060" s="18">
        <f>_xlfn.XLOOKUP(Order_Items_Raw!B1836,Products_Raw!A:A,Products_Raw!D:D)</f>
        <v>5812.86</v>
      </c>
      <c r="F1060" s="18">
        <f t="shared" si="16"/>
        <v>-15290.44</v>
      </c>
      <c r="G1060" s="18" t="str">
        <f>PROPER(TRIM(CLEAN(_xlfn.XLOOKUP(Order_Items_Raw!A1836,Orders_Raw!A:A,Orders_Raw!E:E))))</f>
        <v>Website</v>
      </c>
      <c r="H1060" s="18" t="str">
        <f>_xlfn.XLOOKUP(B1060,Products_Raw!A:A,Products_Raw!C:C)</f>
        <v>Electronics</v>
      </c>
      <c r="I1060" t="str">
        <f>_xlfn.XLOOKUP(_xlfn.XLOOKUP(A1060,Orders_Raw!A:A,Orders_Raw!B:B),Customers_Raw!A:A,Customers_Raw!E:E)</f>
        <v>Consumer</v>
      </c>
      <c r="J1060" s="19">
        <f>_xlfn.XLOOKUP(Order_Items_Raw!A1836,Orders_Raw!A:A,Orders_Raw!C:C)</f>
        <v>45846</v>
      </c>
      <c r="K1060" t="s">
        <v>3442</v>
      </c>
      <c r="L1060" s="19" t="str">
        <f>_xlfn.XLOOKUP(A1060,Orders_Raw!A:A,Orders_Raw!D:D)</f>
        <v>Delivered</v>
      </c>
      <c r="M1060" s="19" t="str">
        <f>_xlfn.XLOOKUP(_xlfn.XLOOKUP(A1060,Orders_Raw!A:A,Orders_Raw!B:B),Customers_Raw!A:A,Customers_Raw!E:E)</f>
        <v>Consumer</v>
      </c>
      <c r="N1060">
        <f>IF(COUNTIF($A$2:A1060,A1060)=1,1,0)</f>
        <v>1</v>
      </c>
    </row>
    <row r="1061" spans="1:14">
      <c r="A1061" t="s">
        <v>2607</v>
      </c>
      <c r="B1061" t="s">
        <v>3448</v>
      </c>
      <c r="C1061">
        <v>2</v>
      </c>
      <c r="D1061" s="18">
        <v>3706.32</v>
      </c>
      <c r="E1061" s="18">
        <f>_xlfn.XLOOKUP(Order_Items_Raw!B1852,Products_Raw!A:A,Products_Raw!D:D)</f>
        <v>3075.85</v>
      </c>
      <c r="F1061" s="18">
        <f t="shared" si="16"/>
        <v>-2445.38</v>
      </c>
      <c r="G1061" s="18" t="str">
        <f>PROPER(TRIM(CLEAN(_xlfn.XLOOKUP(Order_Items_Raw!A1852,Orders_Raw!A:A,Orders_Raw!E:E))))</f>
        <v>Mobile App</v>
      </c>
      <c r="H1061" s="18" t="str">
        <f>_xlfn.XLOOKUP(B1061,Products_Raw!A:A,Products_Raw!C:C)</f>
        <v>Electronics</v>
      </c>
      <c r="I1061" t="str">
        <f>_xlfn.XLOOKUP(_xlfn.XLOOKUP(A1061,Orders_Raw!A:A,Orders_Raw!B:B),Customers_Raw!A:A,Customers_Raw!E:E)</f>
        <v>Consumer</v>
      </c>
      <c r="J1061" s="19">
        <f>_xlfn.XLOOKUP(Order_Items_Raw!A1852,Orders_Raw!A:A,Orders_Raw!C:C)</f>
        <v>45852</v>
      </c>
      <c r="K1061" t="s">
        <v>3442</v>
      </c>
      <c r="L1061" s="19" t="str">
        <f>_xlfn.XLOOKUP(A1061,Orders_Raw!A:A,Orders_Raw!D:D)</f>
        <v>Delivered</v>
      </c>
      <c r="M1061" s="19" t="str">
        <f>_xlfn.XLOOKUP(_xlfn.XLOOKUP(A1061,Orders_Raw!A:A,Orders_Raw!B:B),Customers_Raw!A:A,Customers_Raw!E:E)</f>
        <v>Consumer</v>
      </c>
      <c r="N1061">
        <f>IF(COUNTIF($A$2:A1061,A1061)=1,1,0)</f>
        <v>1</v>
      </c>
    </row>
    <row r="1062" spans="1:14">
      <c r="A1062" t="s">
        <v>1582</v>
      </c>
      <c r="B1062" t="s">
        <v>3449</v>
      </c>
      <c r="C1062">
        <v>2</v>
      </c>
      <c r="D1062" s="18">
        <v>6057.58</v>
      </c>
      <c r="E1062" s="18">
        <f>_xlfn.XLOOKUP(Order_Items_Raw!B1879,Products_Raw!A:A,Products_Raw!D:D)</f>
        <v>2935.19</v>
      </c>
      <c r="F1062" s="18">
        <f t="shared" si="16"/>
        <v>187.2</v>
      </c>
      <c r="G1062" s="18" t="str">
        <f>PROPER(TRIM(CLEAN(_xlfn.XLOOKUP(Order_Items_Raw!A1879,Orders_Raw!A:A,Orders_Raw!E:E))))</f>
        <v>Mobile App</v>
      </c>
      <c r="H1062" s="18" t="str">
        <f>_xlfn.XLOOKUP(B1062,Products_Raw!A:A,Products_Raw!C:C)</f>
        <v>Home &amp; Kitchen</v>
      </c>
      <c r="I1062" t="str">
        <f>_xlfn.XLOOKUP(_xlfn.XLOOKUP(A1062,Orders_Raw!A:A,Orders_Raw!B:B),Customers_Raw!A:A,Customers_Raw!E:E)</f>
        <v>Small Business</v>
      </c>
      <c r="J1062" s="19">
        <f>_xlfn.XLOOKUP(Order_Items_Raw!A1879,Orders_Raw!A:A,Orders_Raw!C:C)</f>
        <v>45858</v>
      </c>
      <c r="K1062" t="s">
        <v>3442</v>
      </c>
      <c r="L1062" s="19" t="str">
        <f>_xlfn.XLOOKUP(A1062,Orders_Raw!A:A,Orders_Raw!D:D)</f>
        <v>Delivered</v>
      </c>
      <c r="M1062" s="19" t="str">
        <f>_xlfn.XLOOKUP(_xlfn.XLOOKUP(A1062,Orders_Raw!A:A,Orders_Raw!B:B),Customers_Raw!A:A,Customers_Raw!E:E)</f>
        <v>Small Business</v>
      </c>
      <c r="N1062">
        <f>IF(COUNTIF($A$2:A1062,A1062)=1,1,0)</f>
        <v>0</v>
      </c>
    </row>
    <row r="1063" spans="1:14">
      <c r="A1063" t="s">
        <v>1878</v>
      </c>
      <c r="B1063" t="s">
        <v>3449</v>
      </c>
      <c r="C1063">
        <v>3</v>
      </c>
      <c r="D1063" s="18">
        <v>8727.31</v>
      </c>
      <c r="E1063" s="18">
        <f>_xlfn.XLOOKUP(Order_Items_Raw!B1888,Products_Raw!A:A,Products_Raw!D:D)</f>
        <v>4936.19</v>
      </c>
      <c r="F1063" s="18">
        <f t="shared" si="16"/>
        <v>-6081.26</v>
      </c>
      <c r="G1063" s="18" t="str">
        <f>PROPER(TRIM(CLEAN(_xlfn.XLOOKUP(Order_Items_Raw!A1888,Orders_Raw!A:A,Orders_Raw!E:E))))</f>
        <v>Website</v>
      </c>
      <c r="H1063" s="18" t="str">
        <f>_xlfn.XLOOKUP(B1063,Products_Raw!A:A,Products_Raw!C:C)</f>
        <v>Home &amp; Kitchen</v>
      </c>
      <c r="I1063" t="str">
        <f>_xlfn.XLOOKUP(_xlfn.XLOOKUP(A1063,Orders_Raw!A:A,Orders_Raw!B:B),Customers_Raw!A:A,Customers_Raw!E:E)</f>
        <v>Small Business</v>
      </c>
      <c r="J1063" s="19">
        <f>_xlfn.XLOOKUP(Order_Items_Raw!A1888,Orders_Raw!A:A,Orders_Raw!C:C)</f>
        <v>45819</v>
      </c>
      <c r="K1063" t="s">
        <v>3450</v>
      </c>
      <c r="L1063" s="19" t="str">
        <f>_xlfn.XLOOKUP(A1063,Orders_Raw!A:A,Orders_Raw!D:D)</f>
        <v>Delivered</v>
      </c>
      <c r="M1063" s="19" t="str">
        <f>_xlfn.XLOOKUP(_xlfn.XLOOKUP(A1063,Orders_Raw!A:A,Orders_Raw!B:B),Customers_Raw!A:A,Customers_Raw!E:E)</f>
        <v>Small Business</v>
      </c>
      <c r="N1063">
        <f>IF(COUNTIF($A$2:A1063,A1063)=1,1,0)</f>
        <v>0</v>
      </c>
    </row>
    <row r="1064" spans="1:14">
      <c r="A1064" t="s">
        <v>2291</v>
      </c>
      <c r="B1064" t="s">
        <v>3449</v>
      </c>
      <c r="C1064">
        <v>1</v>
      </c>
      <c r="D1064" s="18">
        <v>2540.56</v>
      </c>
      <c r="E1064" s="18">
        <f>_xlfn.XLOOKUP(Order_Items_Raw!B1895,Products_Raw!A:A,Products_Raw!D:D)</f>
        <v>6579.03</v>
      </c>
      <c r="F1064" s="18">
        <f t="shared" si="16"/>
        <v>-4038.47</v>
      </c>
      <c r="G1064" s="18" t="str">
        <f>PROPER(TRIM(CLEAN(_xlfn.XLOOKUP(Order_Items_Raw!A1895,Orders_Raw!A:A,Orders_Raw!E:E))))</f>
        <v>Website</v>
      </c>
      <c r="H1064" s="18" t="str">
        <f>_xlfn.XLOOKUP(B1064,Products_Raw!A:A,Products_Raw!C:C)</f>
        <v>Home &amp; Kitchen</v>
      </c>
      <c r="I1064" t="str">
        <f>_xlfn.XLOOKUP(_xlfn.XLOOKUP(A1064,Orders_Raw!A:A,Orders_Raw!B:B),Customers_Raw!A:A,Customers_Raw!E:E)</f>
        <v>Consumer</v>
      </c>
      <c r="J1064" s="19">
        <f>_xlfn.XLOOKUP(Order_Items_Raw!A1895,Orders_Raw!A:A,Orders_Raw!C:C)</f>
        <v>45812</v>
      </c>
      <c r="K1064" t="s">
        <v>3450</v>
      </c>
      <c r="L1064" s="19" t="str">
        <f>_xlfn.XLOOKUP(A1064,Orders_Raw!A:A,Orders_Raw!D:D)</f>
        <v>Delivered</v>
      </c>
      <c r="M1064" s="19" t="str">
        <f>_xlfn.XLOOKUP(_xlfn.XLOOKUP(A1064,Orders_Raw!A:A,Orders_Raw!B:B),Customers_Raw!A:A,Customers_Raw!E:E)</f>
        <v>Consumer</v>
      </c>
      <c r="N1064">
        <f>IF(COUNTIF($A$2:A1064,A1064)=1,1,0)</f>
        <v>1</v>
      </c>
    </row>
    <row r="1065" spans="1:14">
      <c r="A1065" t="s">
        <v>2569</v>
      </c>
      <c r="B1065" t="s">
        <v>3449</v>
      </c>
      <c r="C1065">
        <v>1</v>
      </c>
      <c r="D1065" s="18">
        <v>2916.51</v>
      </c>
      <c r="E1065" s="18">
        <f>_xlfn.XLOOKUP(Order_Items_Raw!B1902,Products_Raw!A:A,Products_Raw!D:D)</f>
        <v>10361.65</v>
      </c>
      <c r="F1065" s="18">
        <f t="shared" si="16"/>
        <v>-7445.14</v>
      </c>
      <c r="G1065" s="18" t="str">
        <f>PROPER(TRIM(CLEAN(_xlfn.XLOOKUP(Order_Items_Raw!A1902,Orders_Raw!A:A,Orders_Raw!E:E))))</f>
        <v>Website</v>
      </c>
      <c r="H1065" s="18" t="str">
        <f>_xlfn.XLOOKUP(B1065,Products_Raw!A:A,Products_Raw!C:C)</f>
        <v>Home &amp; Kitchen</v>
      </c>
      <c r="I1065" t="str">
        <f>_xlfn.XLOOKUP(_xlfn.XLOOKUP(A1065,Orders_Raw!A:A,Orders_Raw!B:B),Customers_Raw!A:A,Customers_Raw!E:E)</f>
        <v>Consumer</v>
      </c>
      <c r="J1065" s="19">
        <f>_xlfn.XLOOKUP(Order_Items_Raw!A1902,Orders_Raw!A:A,Orders_Raw!C:C)</f>
        <v>45811</v>
      </c>
      <c r="K1065" t="s">
        <v>3450</v>
      </c>
      <c r="L1065" s="19" t="str">
        <f>_xlfn.XLOOKUP(A1065,Orders_Raw!A:A,Orders_Raw!D:D)</f>
        <v>Shipped</v>
      </c>
      <c r="M1065" s="19" t="str">
        <f>_xlfn.XLOOKUP(_xlfn.XLOOKUP(A1065,Orders_Raw!A:A,Orders_Raw!B:B),Customers_Raw!A:A,Customers_Raw!E:E)</f>
        <v>Consumer</v>
      </c>
      <c r="N1065">
        <f>IF(COUNTIF($A$2:A1065,A1065)=1,1,0)</f>
        <v>0</v>
      </c>
    </row>
    <row r="1066" spans="1:14">
      <c r="A1066" t="s">
        <v>3381</v>
      </c>
      <c r="B1066" t="s">
        <v>3449</v>
      </c>
      <c r="C1066">
        <v>4</v>
      </c>
      <c r="D1066" s="18">
        <v>10847.9</v>
      </c>
      <c r="E1066" s="18">
        <f>_xlfn.XLOOKUP(Order_Items_Raw!B1912,Products_Raw!A:A,Products_Raw!D:D)</f>
        <v>4703.24</v>
      </c>
      <c r="F1066" s="18">
        <f t="shared" si="16"/>
        <v>-7965.06</v>
      </c>
      <c r="G1066" s="18" t="str">
        <f>PROPER(TRIM(CLEAN(_xlfn.XLOOKUP(Order_Items_Raw!A1912,Orders_Raw!A:A,Orders_Raw!E:E))))</f>
        <v>Website</v>
      </c>
      <c r="H1066" s="18" t="str">
        <f>_xlfn.XLOOKUP(B1066,Products_Raw!A:A,Products_Raw!C:C)</f>
        <v>Home &amp; Kitchen</v>
      </c>
      <c r="I1066" t="str">
        <f>_xlfn.XLOOKUP(_xlfn.XLOOKUP(A1066,Orders_Raw!A:A,Orders_Raw!B:B),Customers_Raw!A:A,Customers_Raw!E:E)</f>
        <v>Consumer</v>
      </c>
      <c r="J1066" s="19">
        <f>_xlfn.XLOOKUP(Order_Items_Raw!A1912,Orders_Raw!A:A,Orders_Raw!C:C)</f>
        <v>45819</v>
      </c>
      <c r="K1066" t="s">
        <v>3450</v>
      </c>
      <c r="L1066" s="19" t="str">
        <f>_xlfn.XLOOKUP(A1066,Orders_Raw!A:A,Orders_Raw!D:D)</f>
        <v>Shipped</v>
      </c>
      <c r="M1066" s="19" t="str">
        <f>_xlfn.XLOOKUP(_xlfn.XLOOKUP(A1066,Orders_Raw!A:A,Orders_Raw!B:B),Customers_Raw!A:A,Customers_Raw!E:E)</f>
        <v>Consumer</v>
      </c>
      <c r="N1066">
        <f>IF(COUNTIF($A$2:A1066,A1066)=1,1,0)</f>
        <v>0</v>
      </c>
    </row>
    <row r="1067" spans="1:14">
      <c r="A1067" t="s">
        <v>1240</v>
      </c>
      <c r="B1067" t="s">
        <v>3451</v>
      </c>
      <c r="C1067">
        <v>1</v>
      </c>
      <c r="D1067" s="18">
        <v>15747.97</v>
      </c>
      <c r="E1067" s="18">
        <f>_xlfn.XLOOKUP(Order_Items_Raw!B1923,Products_Raw!A:A,Products_Raw!D:D)</f>
        <v>5483.96</v>
      </c>
      <c r="F1067" s="18">
        <f t="shared" si="16"/>
        <v>10264.01</v>
      </c>
      <c r="G1067" s="18" t="str">
        <f>PROPER(TRIM(CLEAN(_xlfn.XLOOKUP(Order_Items_Raw!A1923,Orders_Raw!A:A,Orders_Raw!E:E))))</f>
        <v>Marketplace</v>
      </c>
      <c r="H1067" s="18" t="str">
        <f>_xlfn.XLOOKUP(B1067,Products_Raw!A:A,Products_Raw!C:C)</f>
        <v>Home &amp; Kitchen</v>
      </c>
      <c r="I1067" t="str">
        <f>_xlfn.XLOOKUP(_xlfn.XLOOKUP(A1067,Orders_Raw!A:A,Orders_Raw!B:B),Customers_Raw!A:A,Customers_Raw!E:E)</f>
        <v>Consumer</v>
      </c>
      <c r="J1067" s="19">
        <f>_xlfn.XLOOKUP(Order_Items_Raw!A1923,Orders_Raw!A:A,Orders_Raw!C:C)</f>
        <v>45832</v>
      </c>
      <c r="K1067" t="s">
        <v>3450</v>
      </c>
      <c r="L1067" s="19" t="str">
        <f>_xlfn.XLOOKUP(A1067,Orders_Raw!A:A,Orders_Raw!D:D)</f>
        <v>Delivered</v>
      </c>
      <c r="M1067" s="19" t="str">
        <f>_xlfn.XLOOKUP(_xlfn.XLOOKUP(A1067,Orders_Raw!A:A,Orders_Raw!B:B),Customers_Raw!A:A,Customers_Raw!E:E)</f>
        <v>Consumer</v>
      </c>
      <c r="N1067">
        <f>IF(COUNTIF($A$2:A1067,A1067)=1,1,0)</f>
        <v>0</v>
      </c>
    </row>
    <row r="1068" spans="1:14">
      <c r="A1068" t="s">
        <v>1953</v>
      </c>
      <c r="B1068" t="s">
        <v>3451</v>
      </c>
      <c r="C1068">
        <v>3</v>
      </c>
      <c r="D1068" s="18">
        <v>55490.03</v>
      </c>
      <c r="E1068" s="18">
        <f>_xlfn.XLOOKUP(Order_Items_Raw!B1939,Products_Raw!A:A,Products_Raw!D:D)</f>
        <v>295.87</v>
      </c>
      <c r="F1068" s="18">
        <f t="shared" si="16"/>
        <v>54602.42</v>
      </c>
      <c r="G1068" s="18" t="str">
        <f>PROPER(TRIM(CLEAN(_xlfn.XLOOKUP(Order_Items_Raw!A1939,Orders_Raw!A:A,Orders_Raw!E:E))))</f>
        <v>Website</v>
      </c>
      <c r="H1068" s="18" t="str">
        <f>_xlfn.XLOOKUP(B1068,Products_Raw!A:A,Products_Raw!C:C)</f>
        <v>Home &amp; Kitchen</v>
      </c>
      <c r="I1068" t="str">
        <f>_xlfn.XLOOKUP(_xlfn.XLOOKUP(A1068,Orders_Raw!A:A,Orders_Raw!B:B),Customers_Raw!A:A,Customers_Raw!E:E)</f>
        <v>Consumer</v>
      </c>
      <c r="J1068" s="19">
        <f>_xlfn.XLOOKUP(Order_Items_Raw!A1939,Orders_Raw!A:A,Orders_Raw!C:C)</f>
        <v>45811</v>
      </c>
      <c r="K1068" t="s">
        <v>3450</v>
      </c>
      <c r="L1068" s="19" t="str">
        <f>_xlfn.XLOOKUP(A1068,Orders_Raw!A:A,Orders_Raw!D:D)</f>
        <v>Delivered</v>
      </c>
      <c r="M1068" s="19" t="str">
        <f>_xlfn.XLOOKUP(_xlfn.XLOOKUP(A1068,Orders_Raw!A:A,Orders_Raw!B:B),Customers_Raw!A:A,Customers_Raw!E:E)</f>
        <v>Consumer</v>
      </c>
      <c r="N1068">
        <f>IF(COUNTIF($A$2:A1068,A1068)=1,1,0)</f>
        <v>1</v>
      </c>
    </row>
    <row r="1069" spans="1:14">
      <c r="A1069" t="s">
        <v>2921</v>
      </c>
      <c r="B1069" t="s">
        <v>3451</v>
      </c>
      <c r="C1069">
        <v>4</v>
      </c>
      <c r="D1069" s="18">
        <v>74634.89</v>
      </c>
      <c r="E1069" s="18">
        <f>_xlfn.XLOOKUP(Order_Items_Raw!B1957,Products_Raw!A:A,Products_Raw!D:D)</f>
        <v>6380.88</v>
      </c>
      <c r="F1069" s="18">
        <f t="shared" si="16"/>
        <v>49111.37</v>
      </c>
      <c r="G1069" s="18" t="str">
        <f>PROPER(TRIM(CLEAN(_xlfn.XLOOKUP(Order_Items_Raw!A1957,Orders_Raw!A:A,Orders_Raw!E:E))))</f>
        <v>Website</v>
      </c>
      <c r="H1069" s="18" t="str">
        <f>_xlfn.XLOOKUP(B1069,Products_Raw!A:A,Products_Raw!C:C)</f>
        <v>Home &amp; Kitchen</v>
      </c>
      <c r="I1069" t="str">
        <f>_xlfn.XLOOKUP(_xlfn.XLOOKUP(A1069,Orders_Raw!A:A,Orders_Raw!B:B),Customers_Raw!A:A,Customers_Raw!E:E)</f>
        <v>Consumer</v>
      </c>
      <c r="J1069" s="19">
        <f>_xlfn.XLOOKUP(Order_Items_Raw!A1957,Orders_Raw!A:A,Orders_Raw!C:C)</f>
        <v>45811</v>
      </c>
      <c r="K1069" t="s">
        <v>3450</v>
      </c>
      <c r="L1069" s="19" t="str">
        <f>_xlfn.XLOOKUP(A1069,Orders_Raw!A:A,Orders_Raw!D:D)</f>
        <v>Delivered</v>
      </c>
      <c r="M1069" s="19" t="str">
        <f>_xlfn.XLOOKUP(_xlfn.XLOOKUP(A1069,Orders_Raw!A:A,Orders_Raw!B:B),Customers_Raw!A:A,Customers_Raw!E:E)</f>
        <v>Consumer</v>
      </c>
      <c r="N1069">
        <f>IF(COUNTIF($A$2:A1069,A1069)=1,1,0)</f>
        <v>0</v>
      </c>
    </row>
    <row r="1070" spans="1:14">
      <c r="A1070" t="s">
        <v>2651</v>
      </c>
      <c r="B1070" t="s">
        <v>3452</v>
      </c>
      <c r="C1070">
        <v>2</v>
      </c>
      <c r="D1070" s="18">
        <v>7357.2</v>
      </c>
      <c r="E1070" s="18">
        <f>_xlfn.XLOOKUP(Order_Items_Raw!B2005,Products_Raw!A:A,Products_Raw!D:D)</f>
        <v>4722.61</v>
      </c>
      <c r="F1070" s="18">
        <f t="shared" si="16"/>
        <v>-2088.02</v>
      </c>
      <c r="G1070" s="18" t="str">
        <f>PROPER(TRIM(CLEAN(_xlfn.XLOOKUP(Order_Items_Raw!A2005,Orders_Raw!A:A,Orders_Raw!E:E))))</f>
        <v>Marketplace</v>
      </c>
      <c r="H1070" s="18" t="str">
        <f>_xlfn.XLOOKUP(B1070,Products_Raw!A:A,Products_Raw!C:C)</f>
        <v>Office Supplies</v>
      </c>
      <c r="I1070" t="str">
        <f>_xlfn.XLOOKUP(_xlfn.XLOOKUP(A1070,Orders_Raw!A:A,Orders_Raw!B:B),Customers_Raw!A:A,Customers_Raw!E:E)</f>
        <v>Small Business</v>
      </c>
      <c r="J1070" s="19">
        <f>_xlfn.XLOOKUP(Order_Items_Raw!A2005,Orders_Raw!A:A,Orders_Raw!C:C)</f>
        <v>45829</v>
      </c>
      <c r="K1070" t="s">
        <v>3450</v>
      </c>
      <c r="L1070" s="19" t="str">
        <f>_xlfn.XLOOKUP(A1070,Orders_Raw!A:A,Orders_Raw!D:D)</f>
        <v>Delivered</v>
      </c>
      <c r="M1070" s="19" t="str">
        <f>_xlfn.XLOOKUP(_xlfn.XLOOKUP(A1070,Orders_Raw!A:A,Orders_Raw!B:B),Customers_Raw!A:A,Customers_Raw!E:E)</f>
        <v>Small Business</v>
      </c>
      <c r="N1070">
        <f>IF(COUNTIF($A$2:A1070,A1070)=1,1,0)</f>
        <v>0</v>
      </c>
    </row>
    <row r="1071" spans="1:14">
      <c r="A1071" t="s">
        <v>3241</v>
      </c>
      <c r="B1071" t="s">
        <v>3452</v>
      </c>
      <c r="C1071">
        <v>2</v>
      </c>
      <c r="D1071" s="18">
        <v>8117.99</v>
      </c>
      <c r="E1071" s="18">
        <f>_xlfn.XLOOKUP(Order_Items_Raw!B2021,Products_Raw!A:A,Products_Raw!D:D)</f>
        <v>1349.93</v>
      </c>
      <c r="F1071" s="18">
        <f t="shared" si="16"/>
        <v>5418.13</v>
      </c>
      <c r="G1071" s="18" t="str">
        <f>PROPER(TRIM(CLEAN(_xlfn.XLOOKUP(Order_Items_Raw!A2021,Orders_Raw!A:A,Orders_Raw!E:E))))</f>
        <v>Marketplace</v>
      </c>
      <c r="H1071" s="18" t="str">
        <f>_xlfn.XLOOKUP(B1071,Products_Raw!A:A,Products_Raw!C:C)</f>
        <v>Office Supplies</v>
      </c>
      <c r="I1071" t="str">
        <f>_xlfn.XLOOKUP(_xlfn.XLOOKUP(A1071,Orders_Raw!A:A,Orders_Raw!B:B),Customers_Raw!A:A,Customers_Raw!E:E)</f>
        <v>Consumer</v>
      </c>
      <c r="J1071" s="19">
        <f>_xlfn.XLOOKUP(Order_Items_Raw!A2021,Orders_Raw!A:A,Orders_Raw!C:C)</f>
        <v>45837</v>
      </c>
      <c r="K1071" t="s">
        <v>3450</v>
      </c>
      <c r="L1071" s="19" t="str">
        <f>_xlfn.XLOOKUP(A1071,Orders_Raw!A:A,Orders_Raw!D:D)</f>
        <v>Delivered</v>
      </c>
      <c r="M1071" s="19" t="str">
        <f>_xlfn.XLOOKUP(_xlfn.XLOOKUP(A1071,Orders_Raw!A:A,Orders_Raw!B:B),Customers_Raw!A:A,Customers_Raw!E:E)</f>
        <v>Consumer</v>
      </c>
      <c r="N1071">
        <f>IF(COUNTIF($A$2:A1071,A1071)=1,1,0)</f>
        <v>1</v>
      </c>
    </row>
    <row r="1072" spans="1:14">
      <c r="A1072" t="s">
        <v>3307</v>
      </c>
      <c r="B1072" t="s">
        <v>3452</v>
      </c>
      <c r="C1072">
        <v>4</v>
      </c>
      <c r="D1072" s="18">
        <v>14436.01</v>
      </c>
      <c r="E1072" s="18">
        <f>_xlfn.XLOOKUP(Order_Items_Raw!B2026,Products_Raw!A:A,Products_Raw!D:D)</f>
        <v>6443.36</v>
      </c>
      <c r="F1072" s="18">
        <f t="shared" si="16"/>
        <v>-11337.43</v>
      </c>
      <c r="G1072" s="18" t="str">
        <f>PROPER(TRIM(CLEAN(_xlfn.XLOOKUP(Order_Items_Raw!A2026,Orders_Raw!A:A,Orders_Raw!E:E))))</f>
        <v>Mobile App</v>
      </c>
      <c r="H1072" s="18" t="str">
        <f>_xlfn.XLOOKUP(B1072,Products_Raw!A:A,Products_Raw!C:C)</f>
        <v>Office Supplies</v>
      </c>
      <c r="I1072" t="str">
        <f>_xlfn.XLOOKUP(_xlfn.XLOOKUP(A1072,Orders_Raw!A:A,Orders_Raw!B:B),Customers_Raw!A:A,Customers_Raw!E:E)</f>
        <v>Corporate</v>
      </c>
      <c r="J1072" s="19">
        <f>_xlfn.XLOOKUP(Order_Items_Raw!A2026,Orders_Raw!A:A,Orders_Raw!C:C)</f>
        <v>45809</v>
      </c>
      <c r="K1072" t="s">
        <v>3450</v>
      </c>
      <c r="L1072" s="19" t="str">
        <f>_xlfn.XLOOKUP(A1072,Orders_Raw!A:A,Orders_Raw!D:D)</f>
        <v>Delivered</v>
      </c>
      <c r="M1072" s="19" t="str">
        <f>_xlfn.XLOOKUP(_xlfn.XLOOKUP(A1072,Orders_Raw!A:A,Orders_Raw!B:B),Customers_Raw!A:A,Customers_Raw!E:E)</f>
        <v>Corporate</v>
      </c>
      <c r="N1072">
        <f>IF(COUNTIF($A$2:A1072,A1072)=1,1,0)</f>
        <v>1</v>
      </c>
    </row>
    <row r="1073" spans="1:14">
      <c r="A1073" t="s">
        <v>1158</v>
      </c>
      <c r="B1073" t="s">
        <v>3453</v>
      </c>
      <c r="C1073">
        <v>3</v>
      </c>
      <c r="D1073" s="18">
        <v>46335.33</v>
      </c>
      <c r="E1073" s="18">
        <f>_xlfn.XLOOKUP(Order_Items_Raw!B2033,Products_Raw!A:A,Products_Raw!D:D)</f>
        <v>7025.62</v>
      </c>
      <c r="F1073" s="18">
        <f t="shared" si="16"/>
        <v>25258.47</v>
      </c>
      <c r="G1073" s="18" t="str">
        <f>PROPER(TRIM(CLEAN(_xlfn.XLOOKUP(Order_Items_Raw!A2033,Orders_Raw!A:A,Orders_Raw!E:E))))</f>
        <v>Marketplace</v>
      </c>
      <c r="H1073" s="18" t="str">
        <f>_xlfn.XLOOKUP(B1073,Products_Raw!A:A,Products_Raw!C:C)</f>
        <v>Office Supplies</v>
      </c>
      <c r="I1073" t="str">
        <f>_xlfn.XLOOKUP(_xlfn.XLOOKUP(A1073,Orders_Raw!A:A,Orders_Raw!B:B),Customers_Raw!A:A,Customers_Raw!E:E)</f>
        <v>Corporate</v>
      </c>
      <c r="J1073" s="19">
        <f>_xlfn.XLOOKUP(Order_Items_Raw!A2033,Orders_Raw!A:A,Orders_Raw!C:C)</f>
        <v>45811</v>
      </c>
      <c r="K1073" t="s">
        <v>3450</v>
      </c>
      <c r="L1073" s="19" t="str">
        <f>_xlfn.XLOOKUP(A1073,Orders_Raw!A:A,Orders_Raw!D:D)</f>
        <v>Delivered</v>
      </c>
      <c r="M1073" s="19" t="str">
        <f>_xlfn.XLOOKUP(_xlfn.XLOOKUP(A1073,Orders_Raw!A:A,Orders_Raw!B:B),Customers_Raw!A:A,Customers_Raw!E:E)</f>
        <v>Corporate</v>
      </c>
      <c r="N1073">
        <f>IF(COUNTIF($A$2:A1073,A1073)=1,1,0)</f>
        <v>1</v>
      </c>
    </row>
    <row r="1074" spans="1:14">
      <c r="A1074" t="s">
        <v>1291</v>
      </c>
      <c r="B1074" t="s">
        <v>3453</v>
      </c>
      <c r="C1074">
        <v>2</v>
      </c>
      <c r="D1074" s="18">
        <v>36515.77</v>
      </c>
      <c r="E1074" s="18">
        <f>_xlfn.XLOOKUP(Order_Items_Raw!B2037,Products_Raw!A:A,Products_Raw!D:D)</f>
        <v>6782.31</v>
      </c>
      <c r="F1074" s="18">
        <f t="shared" si="16"/>
        <v>22951.15</v>
      </c>
      <c r="G1074" s="18" t="str">
        <f>PROPER(TRIM(CLEAN(_xlfn.XLOOKUP(Order_Items_Raw!A2037,Orders_Raw!A:A,Orders_Raw!E:E))))</f>
        <v>Website</v>
      </c>
      <c r="H1074" s="18" t="str">
        <f>_xlfn.XLOOKUP(B1074,Products_Raw!A:A,Products_Raw!C:C)</f>
        <v>Office Supplies</v>
      </c>
      <c r="I1074" t="str">
        <f>_xlfn.XLOOKUP(_xlfn.XLOOKUP(A1074,Orders_Raw!A:A,Orders_Raw!B:B),Customers_Raw!A:A,Customers_Raw!E:E)</f>
        <v>Consumer</v>
      </c>
      <c r="J1074" s="19">
        <f>_xlfn.XLOOKUP(Order_Items_Raw!A2037,Orders_Raw!A:A,Orders_Raw!C:C)</f>
        <v>45816</v>
      </c>
      <c r="K1074" t="s">
        <v>3450</v>
      </c>
      <c r="L1074" s="19" t="str">
        <f>_xlfn.XLOOKUP(A1074,Orders_Raw!A:A,Orders_Raw!D:D)</f>
        <v>Delivered</v>
      </c>
      <c r="M1074" s="19" t="str">
        <f>_xlfn.XLOOKUP(_xlfn.XLOOKUP(A1074,Orders_Raw!A:A,Orders_Raw!B:B),Customers_Raw!A:A,Customers_Raw!E:E)</f>
        <v>Consumer</v>
      </c>
      <c r="N1074">
        <f>IF(COUNTIF($A$2:A1074,A1074)=1,1,0)</f>
        <v>0</v>
      </c>
    </row>
    <row r="1075" spans="1:14">
      <c r="A1075" t="s">
        <v>2221</v>
      </c>
      <c r="B1075" t="s">
        <v>3453</v>
      </c>
      <c r="C1075">
        <v>1</v>
      </c>
      <c r="D1075" s="18">
        <v>15735.46</v>
      </c>
      <c r="E1075" s="18">
        <f>_xlfn.XLOOKUP(Order_Items_Raw!B2057,Products_Raw!A:A,Products_Raw!D:D)</f>
        <v>2857.57</v>
      </c>
      <c r="F1075" s="18">
        <f t="shared" si="16"/>
        <v>12877.89</v>
      </c>
      <c r="G1075" s="18" t="str">
        <f>PROPER(TRIM(CLEAN(_xlfn.XLOOKUP(Order_Items_Raw!A2057,Orders_Raw!A:A,Orders_Raw!E:E))))</f>
        <v>Mobile App</v>
      </c>
      <c r="H1075" s="18" t="str">
        <f>_xlfn.XLOOKUP(B1075,Products_Raw!A:A,Products_Raw!C:C)</f>
        <v>Office Supplies</v>
      </c>
      <c r="I1075" t="str">
        <f>_xlfn.XLOOKUP(_xlfn.XLOOKUP(A1075,Orders_Raw!A:A,Orders_Raw!B:B),Customers_Raw!A:A,Customers_Raw!E:E)</f>
        <v>Small Business</v>
      </c>
      <c r="J1075" s="19">
        <f>_xlfn.XLOOKUP(Order_Items_Raw!A2057,Orders_Raw!A:A,Orders_Raw!C:C)</f>
        <v>45825</v>
      </c>
      <c r="K1075" t="s">
        <v>3450</v>
      </c>
      <c r="L1075" s="19" t="str">
        <f>_xlfn.XLOOKUP(A1075,Orders_Raw!A:A,Orders_Raw!D:D)</f>
        <v>Delivered</v>
      </c>
      <c r="M1075" s="19" t="str">
        <f>_xlfn.XLOOKUP(_xlfn.XLOOKUP(A1075,Orders_Raw!A:A,Orders_Raw!B:B),Customers_Raw!A:A,Customers_Raw!E:E)</f>
        <v>Small Business</v>
      </c>
      <c r="N1075">
        <f>IF(COUNTIF($A$2:A1075,A1075)=1,1,0)</f>
        <v>0</v>
      </c>
    </row>
    <row r="1076" spans="1:14">
      <c r="A1076" t="s">
        <v>2307</v>
      </c>
      <c r="B1076" t="s">
        <v>3453</v>
      </c>
      <c r="C1076">
        <v>3</v>
      </c>
      <c r="D1076" s="18">
        <v>48992.1</v>
      </c>
      <c r="E1076" s="18">
        <f>_xlfn.XLOOKUP(Order_Items_Raw!B2058,Products_Raw!A:A,Products_Raw!D:D)</f>
        <v>2857.57</v>
      </c>
      <c r="F1076" s="18">
        <f t="shared" si="16"/>
        <v>40419.39</v>
      </c>
      <c r="G1076" s="18" t="str">
        <f>PROPER(TRIM(CLEAN(_xlfn.XLOOKUP(Order_Items_Raw!A2058,Orders_Raw!A:A,Orders_Raw!E:E))))</f>
        <v>Marketplace</v>
      </c>
      <c r="H1076" s="18" t="str">
        <f>_xlfn.XLOOKUP(B1076,Products_Raw!A:A,Products_Raw!C:C)</f>
        <v>Office Supplies</v>
      </c>
      <c r="I1076" t="str">
        <f>_xlfn.XLOOKUP(_xlfn.XLOOKUP(A1076,Orders_Raw!A:A,Orders_Raw!B:B),Customers_Raw!A:A,Customers_Raw!E:E)</f>
        <v>Consumer</v>
      </c>
      <c r="J1076" s="19">
        <f>_xlfn.XLOOKUP(Order_Items_Raw!A2058,Orders_Raw!A:A,Orders_Raw!C:C)</f>
        <v>45826</v>
      </c>
      <c r="K1076" t="s">
        <v>3450</v>
      </c>
      <c r="L1076" s="19" t="str">
        <f>_xlfn.XLOOKUP(A1076,Orders_Raw!A:A,Orders_Raw!D:D)</f>
        <v>Delivered</v>
      </c>
      <c r="M1076" s="19" t="str">
        <f>_xlfn.XLOOKUP(_xlfn.XLOOKUP(A1076,Orders_Raw!A:A,Orders_Raw!B:B),Customers_Raw!A:A,Customers_Raw!E:E)</f>
        <v>Consumer</v>
      </c>
      <c r="N1076">
        <f>IF(COUNTIF($A$2:A1076,A1076)=1,1,0)</f>
        <v>1</v>
      </c>
    </row>
    <row r="1077" spans="1:14">
      <c r="A1077" t="s">
        <v>3337</v>
      </c>
      <c r="B1077" t="s">
        <v>3453</v>
      </c>
      <c r="C1077">
        <v>4</v>
      </c>
      <c r="D1077" s="18">
        <v>70152.53</v>
      </c>
      <c r="E1077" s="18">
        <f>_xlfn.XLOOKUP(Order_Items_Raw!B2085,Products_Raw!A:A,Products_Raw!D:D)</f>
        <v>3861.49</v>
      </c>
      <c r="F1077" s="18">
        <f t="shared" si="16"/>
        <v>54706.57</v>
      </c>
      <c r="G1077" s="18" t="str">
        <f>PROPER(TRIM(CLEAN(_xlfn.XLOOKUP(Order_Items_Raw!A2085,Orders_Raw!A:A,Orders_Raw!E:E))))</f>
        <v>Website</v>
      </c>
      <c r="H1077" s="18" t="str">
        <f>_xlfn.XLOOKUP(B1077,Products_Raw!A:A,Products_Raw!C:C)</f>
        <v>Office Supplies</v>
      </c>
      <c r="I1077" t="str">
        <f>_xlfn.XLOOKUP(_xlfn.XLOOKUP(A1077,Orders_Raw!A:A,Orders_Raw!B:B),Customers_Raw!A:A,Customers_Raw!E:E)</f>
        <v>Consumer</v>
      </c>
      <c r="J1077" s="19">
        <f>_xlfn.XLOOKUP(Order_Items_Raw!A2085,Orders_Raw!A:A,Orders_Raw!C:C)</f>
        <v>45814</v>
      </c>
      <c r="K1077" t="s">
        <v>3450</v>
      </c>
      <c r="L1077" s="19" t="str">
        <f>_xlfn.XLOOKUP(A1077,Orders_Raw!A:A,Orders_Raw!D:D)</f>
        <v>Delivered</v>
      </c>
      <c r="M1077" s="19" t="str">
        <f>_xlfn.XLOOKUP(_xlfn.XLOOKUP(A1077,Orders_Raw!A:A,Orders_Raw!B:B),Customers_Raw!A:A,Customers_Raw!E:E)</f>
        <v>Consumer</v>
      </c>
      <c r="N1077">
        <f>IF(COUNTIF($A$2:A1077,A1077)=1,1,0)</f>
        <v>1</v>
      </c>
    </row>
    <row r="1078" spans="1:14">
      <c r="A1078" t="s">
        <v>1355</v>
      </c>
      <c r="B1078" t="s">
        <v>3454</v>
      </c>
      <c r="C1078">
        <v>1</v>
      </c>
      <c r="D1078" s="18">
        <v>10433.11</v>
      </c>
      <c r="E1078" s="18">
        <f>_xlfn.XLOOKUP(Order_Items_Raw!B2098,Products_Raw!A:A,Products_Raw!D:D)</f>
        <v>5931.04</v>
      </c>
      <c r="F1078" s="18">
        <f t="shared" si="16"/>
        <v>4502.07</v>
      </c>
      <c r="G1078" s="18" t="str">
        <f>PROPER(TRIM(CLEAN(_xlfn.XLOOKUP(Order_Items_Raw!A2098,Orders_Raw!A:A,Orders_Raw!E:E))))</f>
        <v>Website</v>
      </c>
      <c r="H1078" s="18" t="str">
        <f>_xlfn.XLOOKUP(B1078,Products_Raw!A:A,Products_Raw!C:C)</f>
        <v>Sports</v>
      </c>
      <c r="I1078" t="str">
        <f>_xlfn.XLOOKUP(_xlfn.XLOOKUP(A1078,Orders_Raw!A:A,Orders_Raw!B:B),Customers_Raw!A:A,Customers_Raw!E:E)</f>
        <v>Consumer</v>
      </c>
      <c r="J1078" s="19">
        <f>_xlfn.XLOOKUP(Order_Items_Raw!A2098,Orders_Raw!A:A,Orders_Raw!C:C)</f>
        <v>45810</v>
      </c>
      <c r="K1078" t="s">
        <v>3450</v>
      </c>
      <c r="L1078" s="19" t="str">
        <f>_xlfn.XLOOKUP(A1078,Orders_Raw!A:A,Orders_Raw!D:D)</f>
        <v>Delivered</v>
      </c>
      <c r="M1078" s="19" t="str">
        <f>_xlfn.XLOOKUP(_xlfn.XLOOKUP(A1078,Orders_Raw!A:A,Orders_Raw!B:B),Customers_Raw!A:A,Customers_Raw!E:E)</f>
        <v>Consumer</v>
      </c>
      <c r="N1078">
        <f>IF(COUNTIF($A$2:A1078,A1078)=1,1,0)</f>
        <v>0</v>
      </c>
    </row>
    <row r="1079" spans="1:14">
      <c r="A1079" t="s">
        <v>1901</v>
      </c>
      <c r="B1079" t="s">
        <v>3454</v>
      </c>
      <c r="C1079">
        <v>4</v>
      </c>
      <c r="D1079" s="18">
        <v>37621.8</v>
      </c>
      <c r="E1079" s="18">
        <f>_xlfn.XLOOKUP(Order_Items_Raw!B2110,Products_Raw!A:A,Products_Raw!D:D)</f>
        <v>4591.42</v>
      </c>
      <c r="F1079" s="18">
        <f t="shared" si="16"/>
        <v>19256.12</v>
      </c>
      <c r="G1079" s="18" t="str">
        <f>PROPER(TRIM(CLEAN(_xlfn.XLOOKUP(Order_Items_Raw!A2110,Orders_Raw!A:A,Orders_Raw!E:E))))</f>
        <v>Mobile App</v>
      </c>
      <c r="H1079" s="18" t="str">
        <f>_xlfn.XLOOKUP(B1079,Products_Raw!A:A,Products_Raw!C:C)</f>
        <v>Sports</v>
      </c>
      <c r="I1079" t="str">
        <f>_xlfn.XLOOKUP(_xlfn.XLOOKUP(A1079,Orders_Raw!A:A,Orders_Raw!B:B),Customers_Raw!A:A,Customers_Raw!E:E)</f>
        <v>Consumer</v>
      </c>
      <c r="J1079" s="19">
        <f>_xlfn.XLOOKUP(Order_Items_Raw!A2110,Orders_Raw!A:A,Orders_Raw!C:C)</f>
        <v>45815</v>
      </c>
      <c r="K1079" t="s">
        <v>3450</v>
      </c>
      <c r="L1079" s="19" t="str">
        <f>_xlfn.XLOOKUP(A1079,Orders_Raw!A:A,Orders_Raw!D:D)</f>
        <v>Delivered</v>
      </c>
      <c r="M1079" s="19" t="str">
        <f>_xlfn.XLOOKUP(_xlfn.XLOOKUP(A1079,Orders_Raw!A:A,Orders_Raw!B:B),Customers_Raw!A:A,Customers_Raw!E:E)</f>
        <v>Consumer</v>
      </c>
      <c r="N1079">
        <f>IF(COUNTIF($A$2:A1079,A1079)=1,1,0)</f>
        <v>1</v>
      </c>
    </row>
    <row r="1080" spans="1:14">
      <c r="A1080" t="s">
        <v>2406</v>
      </c>
      <c r="B1080" t="s">
        <v>3456</v>
      </c>
      <c r="C1080">
        <v>3</v>
      </c>
      <c r="D1080" s="18">
        <v>5759.52</v>
      </c>
      <c r="E1080" s="18">
        <f>_xlfn.XLOOKUP(Order_Items_Raw!B2191,Products_Raw!A:A,Products_Raw!D:D)</f>
        <v>6163.24</v>
      </c>
      <c r="F1080" s="18">
        <f t="shared" si="16"/>
        <v>-12730.2</v>
      </c>
      <c r="G1080" s="18" t="str">
        <f>PROPER(TRIM(CLEAN(_xlfn.XLOOKUP(Order_Items_Raw!A2191,Orders_Raw!A:A,Orders_Raw!E:E))))</f>
        <v>Website</v>
      </c>
      <c r="H1080" s="18" t="str">
        <f>_xlfn.XLOOKUP(B1080,Products_Raw!A:A,Products_Raw!C:C)</f>
        <v>Fashion</v>
      </c>
      <c r="I1080" t="str">
        <f>_xlfn.XLOOKUP(_xlfn.XLOOKUP(A1080,Orders_Raw!A:A,Orders_Raw!B:B),Customers_Raw!A:A,Customers_Raw!E:E)</f>
        <v>Consumer</v>
      </c>
      <c r="J1080" s="19">
        <f>_xlfn.XLOOKUP(Order_Items_Raw!A2191,Orders_Raw!A:A,Orders_Raw!C:C)</f>
        <v>45812</v>
      </c>
      <c r="K1080" t="s">
        <v>3450</v>
      </c>
      <c r="L1080" s="19" t="str">
        <f>_xlfn.XLOOKUP(A1080,Orders_Raw!A:A,Orders_Raw!D:D)</f>
        <v>Delivered</v>
      </c>
      <c r="M1080" s="19" t="str">
        <f>_xlfn.XLOOKUP(_xlfn.XLOOKUP(A1080,Orders_Raw!A:A,Orders_Raw!B:B),Customers_Raw!A:A,Customers_Raw!E:E)</f>
        <v>Consumer</v>
      </c>
      <c r="N1080">
        <f>IF(COUNTIF($A$2:A1080,A1080)=1,1,0)</f>
        <v>1</v>
      </c>
    </row>
    <row r="1081" spans="1:14">
      <c r="A1081" t="s">
        <v>3220</v>
      </c>
      <c r="B1081" t="s">
        <v>3456</v>
      </c>
      <c r="C1081">
        <v>4</v>
      </c>
      <c r="D1081" s="18">
        <v>7274.2</v>
      </c>
      <c r="E1081" s="18">
        <f>_xlfn.XLOOKUP(Order_Items_Raw!B2204,Products_Raw!A:A,Products_Raw!D:D)</f>
        <v>2935.19</v>
      </c>
      <c r="F1081" s="18">
        <f t="shared" si="16"/>
        <v>-4466.56</v>
      </c>
      <c r="G1081" s="18" t="str">
        <f>PROPER(TRIM(CLEAN(_xlfn.XLOOKUP(Order_Items_Raw!A2204,Orders_Raw!A:A,Orders_Raw!E:E))))</f>
        <v>Mobile App</v>
      </c>
      <c r="H1081" s="18" t="str">
        <f>_xlfn.XLOOKUP(B1081,Products_Raw!A:A,Products_Raw!C:C)</f>
        <v>Fashion</v>
      </c>
      <c r="I1081" t="str">
        <f>_xlfn.XLOOKUP(_xlfn.XLOOKUP(A1081,Orders_Raw!A:A,Orders_Raw!B:B),Customers_Raw!A:A,Customers_Raw!E:E)</f>
        <v>Consumer</v>
      </c>
      <c r="J1081" s="19">
        <f>_xlfn.XLOOKUP(Order_Items_Raw!A2204,Orders_Raw!A:A,Orders_Raw!C:C)</f>
        <v>45830</v>
      </c>
      <c r="K1081" t="s">
        <v>3450</v>
      </c>
      <c r="L1081" s="19" t="str">
        <f>_xlfn.XLOOKUP(A1081,Orders_Raw!A:A,Orders_Raw!D:D)</f>
        <v>Delivered</v>
      </c>
      <c r="M1081" s="19" t="str">
        <f>_xlfn.XLOOKUP(_xlfn.XLOOKUP(A1081,Orders_Raw!A:A,Orders_Raw!B:B),Customers_Raw!A:A,Customers_Raw!E:E)</f>
        <v>Consumer</v>
      </c>
      <c r="N1081">
        <f>IF(COUNTIF($A$2:A1081,A1081)=1,1,0)</f>
        <v>0</v>
      </c>
    </row>
    <row r="1082" spans="1:14">
      <c r="A1082" t="s">
        <v>3254</v>
      </c>
      <c r="B1082" t="s">
        <v>3456</v>
      </c>
      <c r="C1082">
        <v>3</v>
      </c>
      <c r="D1082" s="18">
        <v>6518.54</v>
      </c>
      <c r="E1082" s="18">
        <f>_xlfn.XLOOKUP(Order_Items_Raw!B2205,Products_Raw!A:A,Products_Raw!D:D)</f>
        <v>2935.19</v>
      </c>
      <c r="F1082" s="18">
        <f t="shared" si="16"/>
        <v>-2287.03</v>
      </c>
      <c r="G1082" s="18" t="str">
        <f>PROPER(TRIM(CLEAN(_xlfn.XLOOKUP(Order_Items_Raw!A2205,Orders_Raw!A:A,Orders_Raw!E:E))))</f>
        <v>Marketplace</v>
      </c>
      <c r="H1082" s="18" t="str">
        <f>_xlfn.XLOOKUP(B1082,Products_Raw!A:A,Products_Raw!C:C)</f>
        <v>Fashion</v>
      </c>
      <c r="I1082" t="str">
        <f>_xlfn.XLOOKUP(_xlfn.XLOOKUP(A1082,Orders_Raw!A:A,Orders_Raw!B:B),Customers_Raw!A:A,Customers_Raw!E:E)</f>
        <v>Consumer</v>
      </c>
      <c r="J1082" s="19">
        <f>_xlfn.XLOOKUP(Order_Items_Raw!A2205,Orders_Raw!A:A,Orders_Raw!C:C)</f>
        <v>45832</v>
      </c>
      <c r="K1082" t="s">
        <v>3450</v>
      </c>
      <c r="L1082" s="19" t="str">
        <f>_xlfn.XLOOKUP(A1082,Orders_Raw!A:A,Orders_Raw!D:D)</f>
        <v>Delivered</v>
      </c>
      <c r="M1082" s="19" t="str">
        <f>_xlfn.XLOOKUP(_xlfn.XLOOKUP(A1082,Orders_Raw!A:A,Orders_Raw!B:B),Customers_Raw!A:A,Customers_Raw!E:E)</f>
        <v>Consumer</v>
      </c>
      <c r="N1082">
        <f>IF(COUNTIF($A$2:A1082,A1082)=1,1,0)</f>
        <v>1</v>
      </c>
    </row>
    <row r="1083" spans="1:14">
      <c r="A1083" t="s">
        <v>3312</v>
      </c>
      <c r="B1083" t="s">
        <v>3456</v>
      </c>
      <c r="C1083">
        <v>4</v>
      </c>
      <c r="D1083" s="18">
        <v>7982.93</v>
      </c>
      <c r="E1083" s="18">
        <f>_xlfn.XLOOKUP(Order_Items_Raw!B2206,Products_Raw!A:A,Products_Raw!D:D)</f>
        <v>4740.6</v>
      </c>
      <c r="F1083" s="18">
        <f t="shared" si="16"/>
        <v>-10979.47</v>
      </c>
      <c r="G1083" s="18" t="str">
        <f>PROPER(TRIM(CLEAN(_xlfn.XLOOKUP(Order_Items_Raw!A2206,Orders_Raw!A:A,Orders_Raw!E:E))))</f>
        <v>Mobile App</v>
      </c>
      <c r="H1083" s="18" t="str">
        <f>_xlfn.XLOOKUP(B1083,Products_Raw!A:A,Products_Raw!C:C)</f>
        <v>Fashion</v>
      </c>
      <c r="I1083" t="str">
        <f>_xlfn.XLOOKUP(_xlfn.XLOOKUP(A1083,Orders_Raw!A:A,Orders_Raw!B:B),Customers_Raw!A:A,Customers_Raw!E:E)</f>
        <v>Corporate</v>
      </c>
      <c r="J1083" s="19">
        <f>_xlfn.XLOOKUP(Order_Items_Raw!A2206,Orders_Raw!A:A,Orders_Raw!C:C)</f>
        <v>45725</v>
      </c>
      <c r="K1083" t="s">
        <v>3458</v>
      </c>
      <c r="L1083" s="19" t="str">
        <f>_xlfn.XLOOKUP(A1083,Orders_Raw!A:A,Orders_Raw!D:D)</f>
        <v>Delivered</v>
      </c>
      <c r="M1083" s="19" t="str">
        <f>_xlfn.XLOOKUP(_xlfn.XLOOKUP(A1083,Orders_Raw!A:A,Orders_Raw!B:B),Customers_Raw!A:A,Customers_Raw!E:E)</f>
        <v>Corporate</v>
      </c>
      <c r="N1083">
        <f>IF(COUNTIF($A$2:A1083,A1083)=1,1,0)</f>
        <v>1</v>
      </c>
    </row>
    <row r="1084" spans="1:14">
      <c r="A1084" t="s">
        <v>2408</v>
      </c>
      <c r="B1084" t="s">
        <v>3457</v>
      </c>
      <c r="C1084">
        <v>4</v>
      </c>
      <c r="D1084" s="18">
        <v>16982.92</v>
      </c>
      <c r="E1084" s="18">
        <f>_xlfn.XLOOKUP(Order_Items_Raw!B2228,Products_Raw!A:A,Products_Raw!D:D)</f>
        <v>6579.03</v>
      </c>
      <c r="F1084" s="18">
        <f t="shared" si="16"/>
        <v>-9333.2</v>
      </c>
      <c r="G1084" s="18" t="str">
        <f>PROPER(TRIM(CLEAN(_xlfn.XLOOKUP(Order_Items_Raw!A2228,Orders_Raw!A:A,Orders_Raw!E:E))))</f>
        <v>Marketplace</v>
      </c>
      <c r="H1084" s="18" t="str">
        <f>_xlfn.XLOOKUP(B1084,Products_Raw!A:A,Products_Raw!C:C)</f>
        <v>Home &amp; Kitchen</v>
      </c>
      <c r="I1084" t="str">
        <f>_xlfn.XLOOKUP(_xlfn.XLOOKUP(A1084,Orders_Raw!A:A,Orders_Raw!B:B),Customers_Raw!A:A,Customers_Raw!E:E)</f>
        <v>Small Business</v>
      </c>
      <c r="J1084" s="19">
        <f>_xlfn.XLOOKUP(Order_Items_Raw!A2228,Orders_Raw!A:A,Orders_Raw!C:C)</f>
        <v>45723</v>
      </c>
      <c r="K1084" t="s">
        <v>3458</v>
      </c>
      <c r="L1084" s="19" t="str">
        <f>_xlfn.XLOOKUP(A1084,Orders_Raw!A:A,Orders_Raw!D:D)</f>
        <v>Delivered</v>
      </c>
      <c r="M1084" s="19" t="str">
        <f>_xlfn.XLOOKUP(_xlfn.XLOOKUP(A1084,Orders_Raw!A:A,Orders_Raw!B:B),Customers_Raw!A:A,Customers_Raw!E:E)</f>
        <v>Small Business</v>
      </c>
      <c r="N1084">
        <f>IF(COUNTIF($A$2:A1084,A1084)=1,1,0)</f>
        <v>0</v>
      </c>
    </row>
    <row r="1085" spans="1:14">
      <c r="A1085" t="s">
        <v>952</v>
      </c>
      <c r="B1085" t="s">
        <v>3459</v>
      </c>
      <c r="C1085">
        <v>4</v>
      </c>
      <c r="D1085" s="18">
        <v>58354.9</v>
      </c>
      <c r="E1085" s="18">
        <f>_xlfn.XLOOKUP(Order_Items_Raw!B2251,Products_Raw!A:A,Products_Raw!D:D)</f>
        <v>7014.31</v>
      </c>
      <c r="F1085" s="18">
        <f t="shared" si="16"/>
        <v>30297.66</v>
      </c>
      <c r="G1085" s="18" t="str">
        <f>PROPER(TRIM(CLEAN(_xlfn.XLOOKUP(Order_Items_Raw!A2251,Orders_Raw!A:A,Orders_Raw!E:E))))</f>
        <v>Website</v>
      </c>
      <c r="H1085" s="18" t="str">
        <f>_xlfn.XLOOKUP(B1085,Products_Raw!A:A,Products_Raw!C:C)</f>
        <v>Office Supplies</v>
      </c>
      <c r="I1085" t="str">
        <f>_xlfn.XLOOKUP(_xlfn.XLOOKUP(A1085,Orders_Raw!A:A,Orders_Raw!B:B),Customers_Raw!A:A,Customers_Raw!E:E)</f>
        <v>Small Business</v>
      </c>
      <c r="J1085" s="19">
        <f>_xlfn.XLOOKUP(Order_Items_Raw!A2251,Orders_Raw!A:A,Orders_Raw!C:C)</f>
        <v>45747</v>
      </c>
      <c r="K1085" t="s">
        <v>3458</v>
      </c>
      <c r="L1085" s="19" t="str">
        <f>_xlfn.XLOOKUP(A1085,Orders_Raw!A:A,Orders_Raw!D:D)</f>
        <v>Delivered</v>
      </c>
      <c r="M1085" s="19" t="str">
        <f>_xlfn.XLOOKUP(_xlfn.XLOOKUP(A1085,Orders_Raw!A:A,Orders_Raw!B:B),Customers_Raw!A:A,Customers_Raw!E:E)</f>
        <v>Small Business</v>
      </c>
      <c r="N1085">
        <f>IF(COUNTIF($A$2:A1085,A1085)=1,1,0)</f>
        <v>1</v>
      </c>
    </row>
    <row r="1086" spans="1:14">
      <c r="A1086" t="s">
        <v>1763</v>
      </c>
      <c r="B1086" t="s">
        <v>3459</v>
      </c>
      <c r="C1086">
        <v>1</v>
      </c>
      <c r="D1086" s="18">
        <v>14638.75</v>
      </c>
      <c r="E1086" s="18">
        <f>_xlfn.XLOOKUP(Order_Items_Raw!B2265,Products_Raw!A:A,Products_Raw!D:D)</f>
        <v>1321.65</v>
      </c>
      <c r="F1086" s="18">
        <f t="shared" si="16"/>
        <v>13317.1</v>
      </c>
      <c r="G1086" s="18" t="str">
        <f>PROPER(TRIM(CLEAN(_xlfn.XLOOKUP(Order_Items_Raw!A2265,Orders_Raw!A:A,Orders_Raw!E:E))))</f>
        <v>Mobile App</v>
      </c>
      <c r="H1086" s="18" t="str">
        <f>_xlfn.XLOOKUP(B1086,Products_Raw!A:A,Products_Raw!C:C)</f>
        <v>Office Supplies</v>
      </c>
      <c r="I1086" t="str">
        <f>_xlfn.XLOOKUP(_xlfn.XLOOKUP(A1086,Orders_Raw!A:A,Orders_Raw!B:B),Customers_Raw!A:A,Customers_Raw!E:E)</f>
        <v>Consumer</v>
      </c>
      <c r="J1086" s="19">
        <f>_xlfn.XLOOKUP(Order_Items_Raw!A2265,Orders_Raw!A:A,Orders_Raw!C:C)</f>
        <v>45744</v>
      </c>
      <c r="K1086" t="s">
        <v>3458</v>
      </c>
      <c r="L1086" s="19" t="str">
        <f>_xlfn.XLOOKUP(A1086,Orders_Raw!A:A,Orders_Raw!D:D)</f>
        <v>Processing</v>
      </c>
      <c r="M1086" s="19" t="str">
        <f>_xlfn.XLOOKUP(_xlfn.XLOOKUP(A1086,Orders_Raw!A:A,Orders_Raw!B:B),Customers_Raw!A:A,Customers_Raw!E:E)</f>
        <v>Consumer</v>
      </c>
      <c r="N1086">
        <f>IF(COUNTIF($A$2:A1086,A1086)=1,1,0)</f>
        <v>1</v>
      </c>
    </row>
    <row r="1087" spans="1:14">
      <c r="A1087" t="s">
        <v>1035</v>
      </c>
      <c r="B1087" t="s">
        <v>3460</v>
      </c>
      <c r="C1087">
        <v>3</v>
      </c>
      <c r="D1087" s="18">
        <v>18069.75</v>
      </c>
      <c r="E1087" s="18">
        <f>_xlfn.XLOOKUP(Order_Items_Raw!B2290,Products_Raw!A:A,Products_Raw!D:D)</f>
        <v>474.93</v>
      </c>
      <c r="F1087" s="18">
        <f t="shared" si="16"/>
        <v>16644.96</v>
      </c>
      <c r="G1087" s="18" t="str">
        <f>PROPER(TRIM(CLEAN(_xlfn.XLOOKUP(Order_Items_Raw!A2290,Orders_Raw!A:A,Orders_Raw!E:E))))</f>
        <v>Marketplace</v>
      </c>
      <c r="H1087" s="18" t="str">
        <f>_xlfn.XLOOKUP(B1087,Products_Raw!A:A,Products_Raw!C:C)</f>
        <v>Fashion</v>
      </c>
      <c r="I1087" t="str">
        <f>_xlfn.XLOOKUP(_xlfn.XLOOKUP(A1087,Orders_Raw!A:A,Orders_Raw!B:B),Customers_Raw!A:A,Customers_Raw!E:E)</f>
        <v>Consumer</v>
      </c>
      <c r="J1087" s="19">
        <f>_xlfn.XLOOKUP(Order_Items_Raw!A2290,Orders_Raw!A:A,Orders_Raw!C:C)</f>
        <v>45733</v>
      </c>
      <c r="K1087" t="s">
        <v>3458</v>
      </c>
      <c r="L1087" s="19" t="str">
        <f>_xlfn.XLOOKUP(A1087,Orders_Raw!A:A,Orders_Raw!D:D)</f>
        <v>Delivered</v>
      </c>
      <c r="M1087" s="19" t="str">
        <f>_xlfn.XLOOKUP(_xlfn.XLOOKUP(A1087,Orders_Raw!A:A,Orders_Raw!B:B),Customers_Raw!A:A,Customers_Raw!E:E)</f>
        <v>Consumer</v>
      </c>
      <c r="N1087">
        <f>IF(COUNTIF($A$2:A1087,A1087)=1,1,0)</f>
        <v>1</v>
      </c>
    </row>
    <row r="1088" spans="1:14">
      <c r="A1088" t="s">
        <v>1613</v>
      </c>
      <c r="B1088" t="s">
        <v>3460</v>
      </c>
      <c r="C1088">
        <v>2</v>
      </c>
      <c r="D1088" s="18">
        <v>14292.95</v>
      </c>
      <c r="E1088" s="18">
        <f>_xlfn.XLOOKUP(Order_Items_Raw!B2307,Products_Raw!A:A,Products_Raw!D:D)</f>
        <v>2112.7</v>
      </c>
      <c r="F1088" s="18">
        <f t="shared" si="16"/>
        <v>10067.55</v>
      </c>
      <c r="G1088" s="18" t="str">
        <f>PROPER(TRIM(CLEAN(_xlfn.XLOOKUP(Order_Items_Raw!A2307,Orders_Raw!A:A,Orders_Raw!E:E))))</f>
        <v>Website</v>
      </c>
      <c r="H1088" s="18" t="str">
        <f>_xlfn.XLOOKUP(B1088,Products_Raw!A:A,Products_Raw!C:C)</f>
        <v>Fashion</v>
      </c>
      <c r="I1088" t="str">
        <f>_xlfn.XLOOKUP(_xlfn.XLOOKUP(A1088,Orders_Raw!A:A,Orders_Raw!B:B),Customers_Raw!A:A,Customers_Raw!E:E)</f>
        <v>Small Business</v>
      </c>
      <c r="J1088" s="19">
        <f>_xlfn.XLOOKUP(Order_Items_Raw!A2307,Orders_Raw!A:A,Orders_Raw!C:C)</f>
        <v>45731</v>
      </c>
      <c r="K1088" t="s">
        <v>3458</v>
      </c>
      <c r="L1088" s="19" t="str">
        <f>_xlfn.XLOOKUP(A1088,Orders_Raw!A:A,Orders_Raw!D:D)</f>
        <v>Delivered</v>
      </c>
      <c r="M1088" s="19" t="str">
        <f>_xlfn.XLOOKUP(_xlfn.XLOOKUP(A1088,Orders_Raw!A:A,Orders_Raw!B:B),Customers_Raw!A:A,Customers_Raw!E:E)</f>
        <v>Small Business</v>
      </c>
      <c r="N1088">
        <f>IF(COUNTIF($A$2:A1088,A1088)=1,1,0)</f>
        <v>1</v>
      </c>
    </row>
    <row r="1089" spans="1:14">
      <c r="A1089" t="s">
        <v>1878</v>
      </c>
      <c r="B1089" t="s">
        <v>3460</v>
      </c>
      <c r="C1089">
        <v>3</v>
      </c>
      <c r="D1089" s="18">
        <v>19378.34</v>
      </c>
      <c r="E1089" s="18">
        <f>_xlfn.XLOOKUP(Order_Items_Raw!B2312,Products_Raw!A:A,Products_Raw!D:D)</f>
        <v>2112.7</v>
      </c>
      <c r="F1089" s="18">
        <f t="shared" si="16"/>
        <v>13040.24</v>
      </c>
      <c r="G1089" s="18" t="str">
        <f>PROPER(TRIM(CLEAN(_xlfn.XLOOKUP(Order_Items_Raw!A2312,Orders_Raw!A:A,Orders_Raw!E:E))))</f>
        <v>Website</v>
      </c>
      <c r="H1089" s="18" t="str">
        <f>_xlfn.XLOOKUP(B1089,Products_Raw!A:A,Products_Raw!C:C)</f>
        <v>Fashion</v>
      </c>
      <c r="I1089" t="str">
        <f>_xlfn.XLOOKUP(_xlfn.XLOOKUP(A1089,Orders_Raw!A:A,Orders_Raw!B:B),Customers_Raw!A:A,Customers_Raw!E:E)</f>
        <v>Small Business</v>
      </c>
      <c r="J1089" s="19">
        <f>_xlfn.XLOOKUP(Order_Items_Raw!A2312,Orders_Raw!A:A,Orders_Raw!C:C)</f>
        <v>45720</v>
      </c>
      <c r="K1089" t="s">
        <v>3458</v>
      </c>
      <c r="L1089" s="19" t="str">
        <f>_xlfn.XLOOKUP(A1089,Orders_Raw!A:A,Orders_Raw!D:D)</f>
        <v>Delivered</v>
      </c>
      <c r="M1089" s="19" t="str">
        <f>_xlfn.XLOOKUP(_xlfn.XLOOKUP(A1089,Orders_Raw!A:A,Orders_Raw!B:B),Customers_Raw!A:A,Customers_Raw!E:E)</f>
        <v>Small Business</v>
      </c>
      <c r="N1089">
        <f>IF(COUNTIF($A$2:A1089,A1089)=1,1,0)</f>
        <v>0</v>
      </c>
    </row>
    <row r="1090" spans="1:14">
      <c r="A1090" t="s">
        <v>1939</v>
      </c>
      <c r="B1090" t="s">
        <v>3460</v>
      </c>
      <c r="C1090">
        <v>1</v>
      </c>
      <c r="D1090" s="18">
        <v>5860.19</v>
      </c>
      <c r="E1090" s="18">
        <f>_xlfn.XLOOKUP(Order_Items_Raw!B2316,Products_Raw!A:A,Products_Raw!D:D)</f>
        <v>7802.03</v>
      </c>
      <c r="F1090" s="18">
        <f t="shared" ref="F1090:F1153" si="17">D1090-(C1090*E1090)</f>
        <v>-1941.84</v>
      </c>
      <c r="G1090" s="18" t="str">
        <f>PROPER(TRIM(CLEAN(_xlfn.XLOOKUP(Order_Items_Raw!A2316,Orders_Raw!A:A,Orders_Raw!E:E))))</f>
        <v>Website</v>
      </c>
      <c r="H1090" s="18" t="str">
        <f>_xlfn.XLOOKUP(B1090,Products_Raw!A:A,Products_Raw!C:C)</f>
        <v>Fashion</v>
      </c>
      <c r="I1090" t="str">
        <f>_xlfn.XLOOKUP(_xlfn.XLOOKUP(A1090,Orders_Raw!A:A,Orders_Raw!B:B),Customers_Raw!A:A,Customers_Raw!E:E)</f>
        <v>Small Business</v>
      </c>
      <c r="J1090" s="19">
        <f>_xlfn.XLOOKUP(Order_Items_Raw!A2316,Orders_Raw!A:A,Orders_Raw!C:C)</f>
        <v>45733</v>
      </c>
      <c r="K1090" t="s">
        <v>3458</v>
      </c>
      <c r="L1090" s="19" t="str">
        <f>_xlfn.XLOOKUP(A1090,Orders_Raw!A:A,Orders_Raw!D:D)</f>
        <v>Processing</v>
      </c>
      <c r="M1090" s="19" t="str">
        <f>_xlfn.XLOOKUP(_xlfn.XLOOKUP(A1090,Orders_Raw!A:A,Orders_Raw!B:B),Customers_Raw!A:A,Customers_Raw!E:E)</f>
        <v>Small Business</v>
      </c>
      <c r="N1090">
        <f>IF(COUNTIF($A$2:A1090,A1090)=1,1,0)</f>
        <v>1</v>
      </c>
    </row>
    <row r="1091" spans="1:14">
      <c r="A1091" t="s">
        <v>2478</v>
      </c>
      <c r="B1091" t="s">
        <v>3460</v>
      </c>
      <c r="C1091">
        <v>4</v>
      </c>
      <c r="D1091" s="18">
        <v>27781.33</v>
      </c>
      <c r="E1091" s="18">
        <f>_xlfn.XLOOKUP(Order_Items_Raw!B2331,Products_Raw!A:A,Products_Raw!D:D)</f>
        <v>9178.6</v>
      </c>
      <c r="F1091" s="18">
        <f t="shared" si="17"/>
        <v>-8933.07</v>
      </c>
      <c r="G1091" s="18" t="str">
        <f>PROPER(TRIM(CLEAN(_xlfn.XLOOKUP(Order_Items_Raw!A2331,Orders_Raw!A:A,Orders_Raw!E:E))))</f>
        <v>Website</v>
      </c>
      <c r="H1091" s="18" t="str">
        <f>_xlfn.XLOOKUP(B1091,Products_Raw!A:A,Products_Raw!C:C)</f>
        <v>Fashion</v>
      </c>
      <c r="I1091" t="str">
        <f>_xlfn.XLOOKUP(_xlfn.XLOOKUP(A1091,Orders_Raw!A:A,Orders_Raw!B:B),Customers_Raw!A:A,Customers_Raw!E:E)</f>
        <v>Consumer</v>
      </c>
      <c r="J1091" s="19">
        <f>_xlfn.XLOOKUP(Order_Items_Raw!A2331,Orders_Raw!A:A,Orders_Raw!C:C)</f>
        <v>45726</v>
      </c>
      <c r="K1091" t="s">
        <v>3458</v>
      </c>
      <c r="L1091" s="19" t="str">
        <f>_xlfn.XLOOKUP(A1091,Orders_Raw!A:A,Orders_Raw!D:D)</f>
        <v>Delivered</v>
      </c>
      <c r="M1091" s="19" t="str">
        <f>_xlfn.XLOOKUP(_xlfn.XLOOKUP(A1091,Orders_Raw!A:A,Orders_Raw!B:B),Customers_Raw!A:A,Customers_Raw!E:E)</f>
        <v>Consumer</v>
      </c>
      <c r="N1091">
        <f>IF(COUNTIF($A$2:A1091,A1091)=1,1,0)</f>
        <v>0</v>
      </c>
    </row>
    <row r="1092" spans="1:14">
      <c r="A1092" t="s">
        <v>912</v>
      </c>
      <c r="B1092" t="s">
        <v>3461</v>
      </c>
      <c r="C1092">
        <v>2</v>
      </c>
      <c r="D1092" s="18">
        <v>14583.33</v>
      </c>
      <c r="E1092" s="18">
        <f>_xlfn.XLOOKUP(Order_Items_Raw!B2355,Products_Raw!A:A,Products_Raw!D:D)</f>
        <v>9531.89</v>
      </c>
      <c r="F1092" s="18">
        <f t="shared" si="17"/>
        <v>-4480.45</v>
      </c>
      <c r="G1092" s="18" t="str">
        <f>PROPER(TRIM(CLEAN(_xlfn.XLOOKUP(Order_Items_Raw!A2355,Orders_Raw!A:A,Orders_Raw!E:E))))</f>
        <v>Mobile App</v>
      </c>
      <c r="H1092" s="18" t="str">
        <f>_xlfn.XLOOKUP(B1092,Products_Raw!A:A,Products_Raw!C:C)</f>
        <v>Electronics</v>
      </c>
      <c r="I1092" t="str">
        <f>_xlfn.XLOOKUP(_xlfn.XLOOKUP(A1092,Orders_Raw!A:A,Orders_Raw!B:B),Customers_Raw!A:A,Customers_Raw!E:E)</f>
        <v>Consumer</v>
      </c>
      <c r="J1092" s="19">
        <f>_xlfn.XLOOKUP(Order_Items_Raw!A2355,Orders_Raw!A:A,Orders_Raw!C:C)</f>
        <v>45726</v>
      </c>
      <c r="K1092" t="s">
        <v>3458</v>
      </c>
      <c r="L1092" s="19" t="str">
        <f>_xlfn.XLOOKUP(A1092,Orders_Raw!A:A,Orders_Raw!D:D)</f>
        <v>Shipped</v>
      </c>
      <c r="M1092" s="19" t="str">
        <f>_xlfn.XLOOKUP(_xlfn.XLOOKUP(A1092,Orders_Raw!A:A,Orders_Raw!B:B),Customers_Raw!A:A,Customers_Raw!E:E)</f>
        <v>Consumer</v>
      </c>
      <c r="N1092">
        <f>IF(COUNTIF($A$2:A1092,A1092)=1,1,0)</f>
        <v>0</v>
      </c>
    </row>
    <row r="1093" spans="1:14">
      <c r="A1093" t="s">
        <v>1290</v>
      </c>
      <c r="B1093" t="s">
        <v>3461</v>
      </c>
      <c r="C1093">
        <v>1</v>
      </c>
      <c r="D1093" s="18">
        <v>6717.14</v>
      </c>
      <c r="E1093" s="18">
        <f>_xlfn.XLOOKUP(Order_Items_Raw!B2359,Products_Raw!A:A,Products_Raw!D:D)</f>
        <v>7212.47</v>
      </c>
      <c r="F1093" s="18">
        <f t="shared" si="17"/>
        <v>-495.33</v>
      </c>
      <c r="G1093" s="18" t="str">
        <f>PROPER(TRIM(CLEAN(_xlfn.XLOOKUP(Order_Items_Raw!A2359,Orders_Raw!A:A,Orders_Raw!E:E))))</f>
        <v>Marketplace</v>
      </c>
      <c r="H1093" s="18" t="str">
        <f>_xlfn.XLOOKUP(B1093,Products_Raw!A:A,Products_Raw!C:C)</f>
        <v>Electronics</v>
      </c>
      <c r="I1093" t="str">
        <f>_xlfn.XLOOKUP(_xlfn.XLOOKUP(A1093,Orders_Raw!A:A,Orders_Raw!B:B),Customers_Raw!A:A,Customers_Raw!E:E)</f>
        <v>Consumer</v>
      </c>
      <c r="J1093" s="19">
        <f>_xlfn.XLOOKUP(Order_Items_Raw!A2359,Orders_Raw!A:A,Orders_Raw!C:C)</f>
        <v>45742</v>
      </c>
      <c r="K1093" t="s">
        <v>3458</v>
      </c>
      <c r="L1093" s="19" t="str">
        <f>_xlfn.XLOOKUP(A1093,Orders_Raw!A:A,Orders_Raw!D:D)</f>
        <v>Processing</v>
      </c>
      <c r="M1093" s="19" t="str">
        <f>_xlfn.XLOOKUP(_xlfn.XLOOKUP(A1093,Orders_Raw!A:A,Orders_Raw!B:B),Customers_Raw!A:A,Customers_Raw!E:E)</f>
        <v>Consumer</v>
      </c>
      <c r="N1093">
        <f>IF(COUNTIF($A$2:A1093,A1093)=1,1,0)</f>
        <v>1</v>
      </c>
    </row>
    <row r="1094" spans="1:14">
      <c r="A1094" t="s">
        <v>2181</v>
      </c>
      <c r="B1094" t="s">
        <v>3461</v>
      </c>
      <c r="C1094">
        <v>1</v>
      </c>
      <c r="D1094" s="18">
        <v>7952.05</v>
      </c>
      <c r="E1094" s="18">
        <f>_xlfn.XLOOKUP(Order_Items_Raw!B2368,Products_Raw!A:A,Products_Raw!D:D)</f>
        <v>10188.6</v>
      </c>
      <c r="F1094" s="18">
        <f t="shared" si="17"/>
        <v>-2236.55</v>
      </c>
      <c r="G1094" s="18" t="str">
        <f>PROPER(TRIM(CLEAN(_xlfn.XLOOKUP(Order_Items_Raw!A2368,Orders_Raw!A:A,Orders_Raw!E:E))))</f>
        <v>Mobile App</v>
      </c>
      <c r="H1094" s="18" t="str">
        <f>_xlfn.XLOOKUP(B1094,Products_Raw!A:A,Products_Raw!C:C)</f>
        <v>Electronics</v>
      </c>
      <c r="I1094" t="str">
        <f>_xlfn.XLOOKUP(_xlfn.XLOOKUP(A1094,Orders_Raw!A:A,Orders_Raw!B:B),Customers_Raw!A:A,Customers_Raw!E:E)</f>
        <v>Consumer</v>
      </c>
      <c r="J1094" s="19">
        <f>_xlfn.XLOOKUP(Order_Items_Raw!A2368,Orders_Raw!A:A,Orders_Raw!C:C)</f>
        <v>45739</v>
      </c>
      <c r="K1094" t="s">
        <v>3458</v>
      </c>
      <c r="L1094" s="19" t="str">
        <f>_xlfn.XLOOKUP(A1094,Orders_Raw!A:A,Orders_Raw!D:D)</f>
        <v>Delivered</v>
      </c>
      <c r="M1094" s="19" t="str">
        <f>_xlfn.XLOOKUP(_xlfn.XLOOKUP(A1094,Orders_Raw!A:A,Orders_Raw!B:B),Customers_Raw!A:A,Customers_Raw!E:E)</f>
        <v>Consumer</v>
      </c>
      <c r="N1094">
        <f>IF(COUNTIF($A$2:A1094,A1094)=1,1,0)</f>
        <v>1</v>
      </c>
    </row>
    <row r="1095" spans="1:14">
      <c r="A1095" t="s">
        <v>3343</v>
      </c>
      <c r="B1095" t="s">
        <v>3461</v>
      </c>
      <c r="C1095">
        <v>4</v>
      </c>
      <c r="D1095" s="18">
        <v>29999.17</v>
      </c>
      <c r="E1095" s="18">
        <f>_xlfn.XLOOKUP(Order_Items_Raw!B2389,Products_Raw!A:A,Products_Raw!D:D)</f>
        <v>1397.32</v>
      </c>
      <c r="F1095" s="18">
        <f t="shared" si="17"/>
        <v>24409.89</v>
      </c>
      <c r="G1095" s="18" t="str">
        <f>PROPER(TRIM(CLEAN(_xlfn.XLOOKUP(Order_Items_Raw!A2389,Orders_Raw!A:A,Orders_Raw!E:E))))</f>
        <v>Marketplace</v>
      </c>
      <c r="H1095" s="18" t="str">
        <f>_xlfn.XLOOKUP(B1095,Products_Raw!A:A,Products_Raw!C:C)</f>
        <v>Electronics</v>
      </c>
      <c r="I1095" t="str">
        <f>_xlfn.XLOOKUP(_xlfn.XLOOKUP(A1095,Orders_Raw!A:A,Orders_Raw!B:B),Customers_Raw!A:A,Customers_Raw!E:E)</f>
        <v>Consumer</v>
      </c>
      <c r="J1095" s="19">
        <f>_xlfn.XLOOKUP(Order_Items_Raw!A2389,Orders_Raw!A:A,Orders_Raw!C:C)</f>
        <v>45737</v>
      </c>
      <c r="K1095" t="s">
        <v>3458</v>
      </c>
      <c r="L1095" s="19" t="str">
        <f>_xlfn.XLOOKUP(A1095,Orders_Raw!A:A,Orders_Raw!D:D)</f>
        <v>Cancelled</v>
      </c>
      <c r="M1095" s="19" t="str">
        <f>_xlfn.XLOOKUP(_xlfn.XLOOKUP(A1095,Orders_Raw!A:A,Orders_Raw!B:B),Customers_Raw!A:A,Customers_Raw!E:E)</f>
        <v>Consumer</v>
      </c>
      <c r="N1095">
        <f>IF(COUNTIF($A$2:A1095,A1095)=1,1,0)</f>
        <v>1</v>
      </c>
    </row>
    <row r="1096" spans="1:14">
      <c r="A1096" t="s">
        <v>2092</v>
      </c>
      <c r="B1096" t="s">
        <v>3462</v>
      </c>
      <c r="C1096">
        <v>1</v>
      </c>
      <c r="D1096" s="18">
        <v>4472.99</v>
      </c>
      <c r="E1096" s="18">
        <f>_xlfn.XLOOKUP(Order_Items_Raw!B2411,Products_Raw!A:A,Products_Raw!D:D)</f>
        <v>6453.17</v>
      </c>
      <c r="F1096" s="18">
        <f t="shared" si="17"/>
        <v>-1980.18</v>
      </c>
      <c r="G1096" s="18" t="str">
        <f>PROPER(TRIM(CLEAN(_xlfn.XLOOKUP(Order_Items_Raw!A2411,Orders_Raw!A:A,Orders_Raw!E:E))))</f>
        <v>Marketplace</v>
      </c>
      <c r="H1096" s="18" t="str">
        <f>_xlfn.XLOOKUP(B1096,Products_Raw!A:A,Products_Raw!C:C)</f>
        <v>Electronics</v>
      </c>
      <c r="I1096" t="str">
        <f>_xlfn.XLOOKUP(_xlfn.XLOOKUP(A1096,Orders_Raw!A:A,Orders_Raw!B:B),Customers_Raw!A:A,Customers_Raw!E:E)</f>
        <v>Consumer</v>
      </c>
      <c r="J1096" s="19">
        <f>_xlfn.XLOOKUP(Order_Items_Raw!A2411,Orders_Raw!A:A,Orders_Raw!C:C)</f>
        <v>45737</v>
      </c>
      <c r="K1096" t="s">
        <v>3458</v>
      </c>
      <c r="L1096" s="19" t="str">
        <f>_xlfn.XLOOKUP(A1096,Orders_Raw!A:A,Orders_Raw!D:D)</f>
        <v>Delivered</v>
      </c>
      <c r="M1096" s="19" t="str">
        <f>_xlfn.XLOOKUP(_xlfn.XLOOKUP(A1096,Orders_Raw!A:A,Orders_Raw!B:B),Customers_Raw!A:A,Customers_Raw!E:E)</f>
        <v>Consumer</v>
      </c>
      <c r="N1096">
        <f>IF(COUNTIF($A$2:A1096,A1096)=1,1,0)</f>
        <v>1</v>
      </c>
    </row>
    <row r="1097" spans="1:14">
      <c r="A1097" t="s">
        <v>2863</v>
      </c>
      <c r="B1097" t="s">
        <v>3462</v>
      </c>
      <c r="C1097">
        <v>3</v>
      </c>
      <c r="D1097" s="18">
        <v>15525.12</v>
      </c>
      <c r="E1097" s="18">
        <f>_xlfn.XLOOKUP(Order_Items_Raw!B2425,Products_Raw!A:A,Products_Raw!D:D)</f>
        <v>2625.04</v>
      </c>
      <c r="F1097" s="18">
        <f t="shared" si="17"/>
        <v>7650</v>
      </c>
      <c r="G1097" s="18" t="str">
        <f>PROPER(TRIM(CLEAN(_xlfn.XLOOKUP(Order_Items_Raw!A2425,Orders_Raw!A:A,Orders_Raw!E:E))))</f>
        <v>Mobile App</v>
      </c>
      <c r="H1097" s="18" t="str">
        <f>_xlfn.XLOOKUP(B1097,Products_Raw!A:A,Products_Raw!C:C)</f>
        <v>Electronics</v>
      </c>
      <c r="I1097" t="str">
        <f>_xlfn.XLOOKUP(_xlfn.XLOOKUP(A1097,Orders_Raw!A:A,Orders_Raw!B:B),Customers_Raw!A:A,Customers_Raw!E:E)</f>
        <v>Corporate</v>
      </c>
      <c r="J1097" s="19">
        <f>_xlfn.XLOOKUP(Order_Items_Raw!A2425,Orders_Raw!A:A,Orders_Raw!C:C)</f>
        <v>45741</v>
      </c>
      <c r="K1097" t="s">
        <v>3458</v>
      </c>
      <c r="L1097" s="19" t="str">
        <f>_xlfn.XLOOKUP(A1097,Orders_Raw!A:A,Orders_Raw!D:D)</f>
        <v>Cancelled</v>
      </c>
      <c r="M1097" s="19" t="str">
        <f>_xlfn.XLOOKUP(_xlfn.XLOOKUP(A1097,Orders_Raw!A:A,Orders_Raw!B:B),Customers_Raw!A:A,Customers_Raw!E:E)</f>
        <v>Corporate</v>
      </c>
      <c r="N1097">
        <f>IF(COUNTIF($A$2:A1097,A1097)=1,1,0)</f>
        <v>1</v>
      </c>
    </row>
    <row r="1098" spans="1:14">
      <c r="A1098" t="s">
        <v>1761</v>
      </c>
      <c r="B1098" t="s">
        <v>3463</v>
      </c>
      <c r="C1098">
        <v>3</v>
      </c>
      <c r="D1098" s="18">
        <v>6680.21</v>
      </c>
      <c r="E1098" s="18">
        <f>_xlfn.XLOOKUP(Order_Items_Raw!B2444,Products_Raw!A:A,Products_Raw!D:D)</f>
        <v>1691.07</v>
      </c>
      <c r="F1098" s="18">
        <f t="shared" si="17"/>
        <v>1607</v>
      </c>
      <c r="G1098" s="18" t="str">
        <f>PROPER(TRIM(CLEAN(_xlfn.XLOOKUP(Order_Items_Raw!A2444,Orders_Raw!A:A,Orders_Raw!E:E))))</f>
        <v>Mobile App</v>
      </c>
      <c r="H1098" s="18" t="str">
        <f>_xlfn.XLOOKUP(B1098,Products_Raw!A:A,Products_Raw!C:C)</f>
        <v>Beauty</v>
      </c>
      <c r="I1098" t="str">
        <f>_xlfn.XLOOKUP(_xlfn.XLOOKUP(A1098,Orders_Raw!A:A,Orders_Raw!B:B),Customers_Raw!A:A,Customers_Raw!E:E)</f>
        <v>Consumer</v>
      </c>
      <c r="J1098" s="19">
        <f>_xlfn.XLOOKUP(Order_Items_Raw!A2444,Orders_Raw!A:A,Orders_Raw!C:C)</f>
        <v>45722</v>
      </c>
      <c r="K1098" t="s">
        <v>3458</v>
      </c>
      <c r="L1098" s="19" t="str">
        <f>_xlfn.XLOOKUP(A1098,Orders_Raw!A:A,Orders_Raw!D:D)</f>
        <v>Delivered</v>
      </c>
      <c r="M1098" s="19" t="str">
        <f>_xlfn.XLOOKUP(_xlfn.XLOOKUP(A1098,Orders_Raw!A:A,Orders_Raw!B:B),Customers_Raw!A:A,Customers_Raw!E:E)</f>
        <v>Consumer</v>
      </c>
      <c r="N1098">
        <f>IF(COUNTIF($A$2:A1098,A1098)=1,1,0)</f>
        <v>0</v>
      </c>
    </row>
    <row r="1099" spans="1:14">
      <c r="A1099" t="s">
        <v>2221</v>
      </c>
      <c r="B1099" t="s">
        <v>3463</v>
      </c>
      <c r="C1099">
        <v>4</v>
      </c>
      <c r="D1099" s="18">
        <v>9249.49</v>
      </c>
      <c r="E1099" s="18">
        <f>_xlfn.XLOOKUP(Order_Items_Raw!B2453,Products_Raw!A:A,Products_Raw!D:D)</f>
        <v>4591.42</v>
      </c>
      <c r="F1099" s="18">
        <f t="shared" si="17"/>
        <v>-9116.19</v>
      </c>
      <c r="G1099" s="18" t="str">
        <f>PROPER(TRIM(CLEAN(_xlfn.XLOOKUP(Order_Items_Raw!A2453,Orders_Raw!A:A,Orders_Raw!E:E))))</f>
        <v>Mobile App</v>
      </c>
      <c r="H1099" s="18" t="str">
        <f>_xlfn.XLOOKUP(B1099,Products_Raw!A:A,Products_Raw!C:C)</f>
        <v>Beauty</v>
      </c>
      <c r="I1099" t="str">
        <f>_xlfn.XLOOKUP(_xlfn.XLOOKUP(A1099,Orders_Raw!A:A,Orders_Raw!B:B),Customers_Raw!A:A,Customers_Raw!E:E)</f>
        <v>Small Business</v>
      </c>
      <c r="J1099" s="19">
        <f>_xlfn.XLOOKUP(Order_Items_Raw!A2453,Orders_Raw!A:A,Orders_Raw!C:C)</f>
        <v>45724</v>
      </c>
      <c r="K1099" t="s">
        <v>3458</v>
      </c>
      <c r="L1099" s="19" t="str">
        <f>_xlfn.XLOOKUP(A1099,Orders_Raw!A:A,Orders_Raw!D:D)</f>
        <v>Delivered</v>
      </c>
      <c r="M1099" s="19" t="str">
        <f>_xlfn.XLOOKUP(_xlfn.XLOOKUP(A1099,Orders_Raw!A:A,Orders_Raw!B:B),Customers_Raw!A:A,Customers_Raw!E:E)</f>
        <v>Small Business</v>
      </c>
      <c r="N1099">
        <f>IF(COUNTIF($A$2:A1099,A1099)=1,1,0)</f>
        <v>0</v>
      </c>
    </row>
    <row r="1100" spans="1:14">
      <c r="A1100" t="s">
        <v>2690</v>
      </c>
      <c r="B1100" t="s">
        <v>3463</v>
      </c>
      <c r="C1100">
        <v>3</v>
      </c>
      <c r="D1100" s="18">
        <v>9139.62</v>
      </c>
      <c r="E1100" s="18">
        <f>_xlfn.XLOOKUP(Order_Items_Raw!B2460,Products_Raw!A:A,Products_Raw!D:D)</f>
        <v>5412.91</v>
      </c>
      <c r="F1100" s="18">
        <f t="shared" si="17"/>
        <v>-7099.11</v>
      </c>
      <c r="G1100" s="18" t="str">
        <f>PROPER(TRIM(CLEAN(_xlfn.XLOOKUP(Order_Items_Raw!A2460,Orders_Raw!A:A,Orders_Raw!E:E))))</f>
        <v>Marketplace</v>
      </c>
      <c r="H1100" s="18" t="str">
        <f>_xlfn.XLOOKUP(B1100,Products_Raw!A:A,Products_Raw!C:C)</f>
        <v>Beauty</v>
      </c>
      <c r="I1100" t="str">
        <f>_xlfn.XLOOKUP(_xlfn.XLOOKUP(A1100,Orders_Raw!A:A,Orders_Raw!B:B),Customers_Raw!A:A,Customers_Raw!E:E)</f>
        <v>Small Business</v>
      </c>
      <c r="J1100" s="19">
        <f>_xlfn.XLOOKUP(Order_Items_Raw!A2460,Orders_Raw!A:A,Orders_Raw!C:C)</f>
        <v>45727</v>
      </c>
      <c r="K1100" t="s">
        <v>3458</v>
      </c>
      <c r="L1100" s="19" t="str">
        <f>_xlfn.XLOOKUP(A1100,Orders_Raw!A:A,Orders_Raw!D:D)</f>
        <v>Delivered</v>
      </c>
      <c r="M1100" s="19" t="str">
        <f>_xlfn.XLOOKUP(_xlfn.XLOOKUP(A1100,Orders_Raw!A:A,Orders_Raw!B:B),Customers_Raw!A:A,Customers_Raw!E:E)</f>
        <v>Small Business</v>
      </c>
      <c r="N1100">
        <f>IF(COUNTIF($A$2:A1100,A1100)=1,1,0)</f>
        <v>1</v>
      </c>
    </row>
    <row r="1101" spans="1:14">
      <c r="A1101" t="s">
        <v>1455</v>
      </c>
      <c r="B1101" t="s">
        <v>3464</v>
      </c>
      <c r="C1101">
        <v>3</v>
      </c>
      <c r="D1101" s="18">
        <v>22234.53</v>
      </c>
      <c r="E1101" s="18">
        <f>_xlfn.XLOOKUP(Order_Items_Raw!B2483,Products_Raw!A:A,Products_Raw!D:D)</f>
        <v>516.61</v>
      </c>
      <c r="F1101" s="18">
        <f t="shared" si="17"/>
        <v>20684.7</v>
      </c>
      <c r="G1101" s="18" t="str">
        <f>PROPER(TRIM(CLEAN(_xlfn.XLOOKUP(Order_Items_Raw!A2483,Orders_Raw!A:A,Orders_Raw!E:E))))</f>
        <v>Mobile App</v>
      </c>
      <c r="H1101" s="18" t="str">
        <f>_xlfn.XLOOKUP(B1101,Products_Raw!A:A,Products_Raw!C:C)</f>
        <v>Office Supplies</v>
      </c>
      <c r="I1101" t="str">
        <f>_xlfn.XLOOKUP(_xlfn.XLOOKUP(A1101,Orders_Raw!A:A,Orders_Raw!B:B),Customers_Raw!A:A,Customers_Raw!E:E)</f>
        <v>Small Business</v>
      </c>
      <c r="J1101" s="19">
        <f>_xlfn.XLOOKUP(Order_Items_Raw!A2483,Orders_Raw!A:A,Orders_Raw!C:C)</f>
        <v>45727</v>
      </c>
      <c r="K1101" t="s">
        <v>3458</v>
      </c>
      <c r="L1101" s="19" t="str">
        <f>_xlfn.XLOOKUP(A1101,Orders_Raw!A:A,Orders_Raw!D:D)</f>
        <v>Delivered</v>
      </c>
      <c r="M1101" s="19" t="str">
        <f>_xlfn.XLOOKUP(_xlfn.XLOOKUP(A1101,Orders_Raw!A:A,Orders_Raw!B:B),Customers_Raw!A:A,Customers_Raw!E:E)</f>
        <v>Small Business</v>
      </c>
      <c r="N1101">
        <f>IF(COUNTIF($A$2:A1101,A1101)=1,1,0)</f>
        <v>0</v>
      </c>
    </row>
    <row r="1102" spans="1:14">
      <c r="A1102" t="s">
        <v>2755</v>
      </c>
      <c r="B1102" t="s">
        <v>3464</v>
      </c>
      <c r="C1102">
        <v>1</v>
      </c>
      <c r="D1102" s="18">
        <v>7790.68</v>
      </c>
      <c r="E1102" s="18">
        <f>_xlfn.XLOOKUP(Order_Items_Raw!B2505,Products_Raw!A:A,Products_Raw!D:D)</f>
        <v>5812.86</v>
      </c>
      <c r="F1102" s="18">
        <f t="shared" si="17"/>
        <v>1977.82</v>
      </c>
      <c r="G1102" s="18" t="str">
        <f>PROPER(TRIM(CLEAN(_xlfn.XLOOKUP(Order_Items_Raw!A2505,Orders_Raw!A:A,Orders_Raw!E:E))))</f>
        <v>Website</v>
      </c>
      <c r="H1102" s="18" t="str">
        <f>_xlfn.XLOOKUP(B1102,Products_Raw!A:A,Products_Raw!C:C)</f>
        <v>Office Supplies</v>
      </c>
      <c r="I1102" t="str">
        <f>_xlfn.XLOOKUP(_xlfn.XLOOKUP(A1102,Orders_Raw!A:A,Orders_Raw!B:B),Customers_Raw!A:A,Customers_Raw!E:E)</f>
        <v>Consumer</v>
      </c>
      <c r="J1102" s="19">
        <f>_xlfn.XLOOKUP(Order_Items_Raw!A2505,Orders_Raw!A:A,Orders_Raw!C:C)</f>
        <v>45717</v>
      </c>
      <c r="K1102" t="s">
        <v>3458</v>
      </c>
      <c r="L1102" s="19" t="str">
        <f>_xlfn.XLOOKUP(A1102,Orders_Raw!A:A,Orders_Raw!D:D)</f>
        <v>Delivered</v>
      </c>
      <c r="M1102" s="19" t="str">
        <f>_xlfn.XLOOKUP(_xlfn.XLOOKUP(A1102,Orders_Raw!A:A,Orders_Raw!B:B),Customers_Raw!A:A,Customers_Raw!E:E)</f>
        <v>Consumer</v>
      </c>
      <c r="N1102">
        <f>IF(COUNTIF($A$2:A1102,A1102)=1,1,0)</f>
        <v>0</v>
      </c>
    </row>
    <row r="1103" spans="1:14">
      <c r="A1103" t="s">
        <v>1009</v>
      </c>
      <c r="B1103" t="s">
        <v>3465</v>
      </c>
      <c r="C1103">
        <v>3</v>
      </c>
      <c r="D1103" s="18">
        <v>7696.88</v>
      </c>
      <c r="E1103" s="18">
        <f>_xlfn.XLOOKUP(Order_Items_Raw!B2521,Products_Raw!A:A,Products_Raw!D:D)</f>
        <v>4370.8</v>
      </c>
      <c r="F1103" s="18">
        <f t="shared" si="17"/>
        <v>-5415.52</v>
      </c>
      <c r="G1103" s="18" t="str">
        <f>PROPER(TRIM(CLEAN(_xlfn.XLOOKUP(Order_Items_Raw!A2521,Orders_Raw!A:A,Orders_Raw!E:E))))</f>
        <v>Mobile App</v>
      </c>
      <c r="H1103" s="18" t="str">
        <f>_xlfn.XLOOKUP(B1103,Products_Raw!A:A,Products_Raw!C:C)</f>
        <v>Beauty</v>
      </c>
      <c r="I1103" t="str">
        <f>_xlfn.XLOOKUP(_xlfn.XLOOKUP(A1103,Orders_Raw!A:A,Orders_Raw!B:B),Customers_Raw!A:A,Customers_Raw!E:E)</f>
        <v>Consumer</v>
      </c>
      <c r="J1103" s="19">
        <f>_xlfn.XLOOKUP(Order_Items_Raw!A2521,Orders_Raw!A:A,Orders_Raw!C:C)</f>
        <v>45743</v>
      </c>
      <c r="K1103" t="s">
        <v>3458</v>
      </c>
      <c r="L1103" s="19" t="str">
        <f>_xlfn.XLOOKUP(A1103,Orders_Raw!A:A,Orders_Raw!D:D)</f>
        <v>Delivered</v>
      </c>
      <c r="M1103" s="19" t="str">
        <f>_xlfn.XLOOKUP(_xlfn.XLOOKUP(A1103,Orders_Raw!A:A,Orders_Raw!B:B),Customers_Raw!A:A,Customers_Raw!E:E)</f>
        <v>Consumer</v>
      </c>
      <c r="N1103">
        <f>IF(COUNTIF($A$2:A1103,A1103)=1,1,0)</f>
        <v>1</v>
      </c>
    </row>
    <row r="1104" spans="1:14">
      <c r="A1104" t="s">
        <v>1577</v>
      </c>
      <c r="B1104" t="s">
        <v>3465</v>
      </c>
      <c r="C1104">
        <v>4</v>
      </c>
      <c r="D1104" s="18">
        <v>10473.3</v>
      </c>
      <c r="E1104" s="18">
        <f>_xlfn.XLOOKUP(Order_Items_Raw!B2533,Products_Raw!A:A,Products_Raw!D:D)</f>
        <v>8551.81</v>
      </c>
      <c r="F1104" s="18">
        <f t="shared" si="17"/>
        <v>-23733.94</v>
      </c>
      <c r="G1104" s="18" t="str">
        <f>PROPER(TRIM(CLEAN(_xlfn.XLOOKUP(Order_Items_Raw!A2533,Orders_Raw!A:A,Orders_Raw!E:E))))</f>
        <v>Website</v>
      </c>
      <c r="H1104" s="18" t="str">
        <f>_xlfn.XLOOKUP(B1104,Products_Raw!A:A,Products_Raw!C:C)</f>
        <v>Beauty</v>
      </c>
      <c r="I1104" t="str">
        <f>_xlfn.XLOOKUP(_xlfn.XLOOKUP(A1104,Orders_Raw!A:A,Orders_Raw!B:B),Customers_Raw!A:A,Customers_Raw!E:E)</f>
        <v>Consumer</v>
      </c>
      <c r="J1104" s="19">
        <f>_xlfn.XLOOKUP(Order_Items_Raw!A2533,Orders_Raw!A:A,Orders_Raw!C:C)</f>
        <v>45747</v>
      </c>
      <c r="K1104" t="s">
        <v>3458</v>
      </c>
      <c r="L1104" s="19" t="str">
        <f>_xlfn.XLOOKUP(A1104,Orders_Raw!A:A,Orders_Raw!D:D)</f>
        <v>Delivered</v>
      </c>
      <c r="M1104" s="19" t="str">
        <f>_xlfn.XLOOKUP(_xlfn.XLOOKUP(A1104,Orders_Raw!A:A,Orders_Raw!B:B),Customers_Raw!A:A,Customers_Raw!E:E)</f>
        <v>Consumer</v>
      </c>
      <c r="N1104">
        <f>IF(COUNTIF($A$2:A1104,A1104)=1,1,0)</f>
        <v>1</v>
      </c>
    </row>
    <row r="1105" spans="1:14">
      <c r="A1105" t="s">
        <v>2137</v>
      </c>
      <c r="B1105" t="s">
        <v>3465</v>
      </c>
      <c r="C1105">
        <v>1</v>
      </c>
      <c r="D1105" s="18">
        <v>2206.78</v>
      </c>
      <c r="E1105" s="18">
        <f>_xlfn.XLOOKUP(Order_Items_Raw!B2545,Products_Raw!A:A,Products_Raw!D:D)</f>
        <v>8177.04</v>
      </c>
      <c r="F1105" s="18">
        <f t="shared" si="17"/>
        <v>-5970.26</v>
      </c>
      <c r="G1105" s="18" t="str">
        <f>PROPER(TRIM(CLEAN(_xlfn.XLOOKUP(Order_Items_Raw!A2545,Orders_Raw!A:A,Orders_Raw!E:E))))</f>
        <v>Mobile App</v>
      </c>
      <c r="H1105" s="18" t="str">
        <f>_xlfn.XLOOKUP(B1105,Products_Raw!A:A,Products_Raw!C:C)</f>
        <v>Beauty</v>
      </c>
      <c r="I1105" t="str">
        <f>_xlfn.XLOOKUP(_xlfn.XLOOKUP(A1105,Orders_Raw!A:A,Orders_Raw!B:B),Customers_Raw!A:A,Customers_Raw!E:E)</f>
        <v>Corporate</v>
      </c>
      <c r="J1105" s="19">
        <f>_xlfn.XLOOKUP(Order_Items_Raw!A2545,Orders_Raw!A:A,Orders_Raw!C:C)</f>
        <v>45744</v>
      </c>
      <c r="K1105" t="s">
        <v>3458</v>
      </c>
      <c r="L1105" s="19" t="str">
        <f>_xlfn.XLOOKUP(A1105,Orders_Raw!A:A,Orders_Raw!D:D)</f>
        <v>Delivered</v>
      </c>
      <c r="M1105" s="19" t="str">
        <f>_xlfn.XLOOKUP(_xlfn.XLOOKUP(A1105,Orders_Raw!A:A,Orders_Raw!B:B),Customers_Raw!A:A,Customers_Raw!E:E)</f>
        <v>Corporate</v>
      </c>
      <c r="N1105">
        <f>IF(COUNTIF($A$2:A1105,A1105)=1,1,0)</f>
        <v>0</v>
      </c>
    </row>
    <row r="1106" spans="1:14">
      <c r="A1106" t="s">
        <v>1231</v>
      </c>
      <c r="B1106" t="s">
        <v>3467</v>
      </c>
      <c r="C1106">
        <v>4</v>
      </c>
      <c r="D1106" s="18">
        <v>61446.99</v>
      </c>
      <c r="E1106" s="18">
        <f>_xlfn.XLOOKUP(Order_Items_Raw!B2566,Products_Raw!A:A,Products_Raw!D:D)</f>
        <v>1069.73</v>
      </c>
      <c r="F1106" s="18">
        <f t="shared" si="17"/>
        <v>57168.07</v>
      </c>
      <c r="G1106" s="18" t="str">
        <f>PROPER(TRIM(CLEAN(_xlfn.XLOOKUP(Order_Items_Raw!A2566,Orders_Raw!A:A,Orders_Raw!E:E))))</f>
        <v>Website</v>
      </c>
      <c r="H1106" s="18" t="str">
        <f>_xlfn.XLOOKUP(B1106,Products_Raw!A:A,Products_Raw!C:C)</f>
        <v>Fashion</v>
      </c>
      <c r="I1106" t="str">
        <f>_xlfn.XLOOKUP(_xlfn.XLOOKUP(A1106,Orders_Raw!A:A,Orders_Raw!B:B),Customers_Raw!A:A,Customers_Raw!E:E)</f>
        <v>Consumer</v>
      </c>
      <c r="J1106" s="19">
        <f>_xlfn.XLOOKUP(Order_Items_Raw!A2566,Orders_Raw!A:A,Orders_Raw!C:C)</f>
        <v>45797</v>
      </c>
      <c r="K1106" t="s">
        <v>3466</v>
      </c>
      <c r="L1106" s="19" t="str">
        <f>_xlfn.XLOOKUP(A1106,Orders_Raw!A:A,Orders_Raw!D:D)</f>
        <v>Delivered</v>
      </c>
      <c r="M1106" s="19" t="str">
        <f>_xlfn.XLOOKUP(_xlfn.XLOOKUP(A1106,Orders_Raw!A:A,Orders_Raw!B:B),Customers_Raw!A:A,Customers_Raw!E:E)</f>
        <v>Consumer</v>
      </c>
      <c r="N1106">
        <f>IF(COUNTIF($A$2:A1106,A1106)=1,1,0)</f>
        <v>1</v>
      </c>
    </row>
    <row r="1107" spans="1:14">
      <c r="A1107" t="s">
        <v>1661</v>
      </c>
      <c r="B1107" t="s">
        <v>3467</v>
      </c>
      <c r="C1107">
        <v>3</v>
      </c>
      <c r="D1107" s="18">
        <v>49026.57</v>
      </c>
      <c r="E1107" s="18">
        <f>_xlfn.XLOOKUP(Order_Items_Raw!B2573,Products_Raw!A:A,Products_Raw!D:D)</f>
        <v>6579.03</v>
      </c>
      <c r="F1107" s="18">
        <f t="shared" si="17"/>
        <v>29289.48</v>
      </c>
      <c r="G1107" s="18" t="str">
        <f>PROPER(TRIM(CLEAN(_xlfn.XLOOKUP(Order_Items_Raw!A2573,Orders_Raw!A:A,Orders_Raw!E:E))))</f>
        <v>Mobile App</v>
      </c>
      <c r="H1107" s="18" t="str">
        <f>_xlfn.XLOOKUP(B1107,Products_Raw!A:A,Products_Raw!C:C)</f>
        <v>Fashion</v>
      </c>
      <c r="I1107" t="str">
        <f>_xlfn.XLOOKUP(_xlfn.XLOOKUP(A1107,Orders_Raw!A:A,Orders_Raw!B:B),Customers_Raw!A:A,Customers_Raw!E:E)</f>
        <v>Consumer</v>
      </c>
      <c r="J1107" s="19">
        <f>_xlfn.XLOOKUP(Order_Items_Raw!A2573,Orders_Raw!A:A,Orders_Raw!C:C)</f>
        <v>45805</v>
      </c>
      <c r="K1107" t="s">
        <v>3466</v>
      </c>
      <c r="L1107" s="19" t="str">
        <f>_xlfn.XLOOKUP(A1107,Orders_Raw!A:A,Orders_Raw!D:D)</f>
        <v>Cancelled</v>
      </c>
      <c r="M1107" s="19" t="str">
        <f>_xlfn.XLOOKUP(_xlfn.XLOOKUP(A1107,Orders_Raw!A:A,Orders_Raw!B:B),Customers_Raw!A:A,Customers_Raw!E:E)</f>
        <v>Consumer</v>
      </c>
      <c r="N1107">
        <f>IF(COUNTIF($A$2:A1107,A1107)=1,1,0)</f>
        <v>0</v>
      </c>
    </row>
    <row r="1108" spans="1:14">
      <c r="A1108" t="s">
        <v>2092</v>
      </c>
      <c r="B1108" t="s">
        <v>3467</v>
      </c>
      <c r="C1108">
        <v>3</v>
      </c>
      <c r="D1108" s="18">
        <v>38442.14</v>
      </c>
      <c r="E1108" s="18">
        <f>_xlfn.XLOOKUP(Order_Items_Raw!B2577,Products_Raw!A:A,Products_Raw!D:D)</f>
        <v>10361.65</v>
      </c>
      <c r="F1108" s="18">
        <f t="shared" si="17"/>
        <v>7357.19</v>
      </c>
      <c r="G1108" s="18" t="str">
        <f>PROPER(TRIM(CLEAN(_xlfn.XLOOKUP(Order_Items_Raw!A2577,Orders_Raw!A:A,Orders_Raw!E:E))))</f>
        <v>Marketplace</v>
      </c>
      <c r="H1108" s="18" t="str">
        <f>_xlfn.XLOOKUP(B1108,Products_Raw!A:A,Products_Raw!C:C)</f>
        <v>Fashion</v>
      </c>
      <c r="I1108" t="str">
        <f>_xlfn.XLOOKUP(_xlfn.XLOOKUP(A1108,Orders_Raw!A:A,Orders_Raw!B:B),Customers_Raw!A:A,Customers_Raw!E:E)</f>
        <v>Consumer</v>
      </c>
      <c r="J1108" s="19">
        <f>_xlfn.XLOOKUP(Order_Items_Raw!A2577,Orders_Raw!A:A,Orders_Raw!C:C)</f>
        <v>45784</v>
      </c>
      <c r="K1108" t="s">
        <v>3466</v>
      </c>
      <c r="L1108" s="19" t="str">
        <f>_xlfn.XLOOKUP(A1108,Orders_Raw!A:A,Orders_Raw!D:D)</f>
        <v>Delivered</v>
      </c>
      <c r="M1108" s="19" t="str">
        <f>_xlfn.XLOOKUP(_xlfn.XLOOKUP(A1108,Orders_Raw!A:A,Orders_Raw!B:B),Customers_Raw!A:A,Customers_Raw!E:E)</f>
        <v>Consumer</v>
      </c>
      <c r="N1108">
        <f>IF(COUNTIF($A$2:A1108,A1108)=1,1,0)</f>
        <v>0</v>
      </c>
    </row>
    <row r="1109" spans="1:14">
      <c r="A1109" t="s">
        <v>2455</v>
      </c>
      <c r="B1109" t="s">
        <v>3467</v>
      </c>
      <c r="C1109">
        <v>3</v>
      </c>
      <c r="D1109" s="18">
        <v>42800.28</v>
      </c>
      <c r="E1109" s="18">
        <f>_xlfn.XLOOKUP(Order_Items_Raw!B2587,Products_Raw!A:A,Products_Raw!D:D)</f>
        <v>5483.96</v>
      </c>
      <c r="F1109" s="18">
        <f t="shared" si="17"/>
        <v>26348.4</v>
      </c>
      <c r="G1109" s="18" t="str">
        <f>PROPER(TRIM(CLEAN(_xlfn.XLOOKUP(Order_Items_Raw!A2587,Orders_Raw!A:A,Orders_Raw!E:E))))</f>
        <v>Website</v>
      </c>
      <c r="H1109" s="18" t="str">
        <f>_xlfn.XLOOKUP(B1109,Products_Raw!A:A,Products_Raw!C:C)</f>
        <v>Fashion</v>
      </c>
      <c r="I1109" t="str">
        <f>_xlfn.XLOOKUP(_xlfn.XLOOKUP(A1109,Orders_Raw!A:A,Orders_Raw!B:B),Customers_Raw!A:A,Customers_Raw!E:E)</f>
        <v>Consumer</v>
      </c>
      <c r="J1109" s="19">
        <f>_xlfn.XLOOKUP(Order_Items_Raw!A2587,Orders_Raw!A:A,Orders_Raw!C:C)</f>
        <v>45808</v>
      </c>
      <c r="K1109" t="s">
        <v>3466</v>
      </c>
      <c r="L1109" s="19" t="str">
        <f>_xlfn.XLOOKUP(A1109,Orders_Raw!A:A,Orders_Raw!D:D)</f>
        <v>Delivered</v>
      </c>
      <c r="M1109" s="19" t="str">
        <f>_xlfn.XLOOKUP(_xlfn.XLOOKUP(A1109,Orders_Raw!A:A,Orders_Raw!B:B),Customers_Raw!A:A,Customers_Raw!E:E)</f>
        <v>Consumer</v>
      </c>
      <c r="N1109">
        <f>IF(COUNTIF($A$2:A1109,A1109)=1,1,0)</f>
        <v>1</v>
      </c>
    </row>
    <row r="1110" spans="1:14">
      <c r="A1110" t="s">
        <v>2543</v>
      </c>
      <c r="B1110" t="s">
        <v>3467</v>
      </c>
      <c r="C1110">
        <v>2</v>
      </c>
      <c r="D1110" s="18">
        <v>28352.43</v>
      </c>
      <c r="E1110" s="18">
        <f>_xlfn.XLOOKUP(Order_Items_Raw!B2589,Products_Raw!A:A,Products_Raw!D:D)</f>
        <v>5483.96</v>
      </c>
      <c r="F1110" s="18">
        <f t="shared" si="17"/>
        <v>17384.51</v>
      </c>
      <c r="G1110" s="18" t="str">
        <f>PROPER(TRIM(CLEAN(_xlfn.XLOOKUP(Order_Items_Raw!A2589,Orders_Raw!A:A,Orders_Raw!E:E))))</f>
        <v>Website</v>
      </c>
      <c r="H1110" s="18" t="str">
        <f>_xlfn.XLOOKUP(B1110,Products_Raw!A:A,Products_Raw!C:C)</f>
        <v>Fashion</v>
      </c>
      <c r="I1110" t="str">
        <f>_xlfn.XLOOKUP(_xlfn.XLOOKUP(A1110,Orders_Raw!A:A,Orders_Raw!B:B),Customers_Raw!A:A,Customers_Raw!E:E)</f>
        <v>Corporate</v>
      </c>
      <c r="J1110" s="19">
        <f>_xlfn.XLOOKUP(Order_Items_Raw!A2589,Orders_Raw!A:A,Orders_Raw!C:C)</f>
        <v>45782</v>
      </c>
      <c r="K1110" t="s">
        <v>3466</v>
      </c>
      <c r="L1110" s="19" t="str">
        <f>_xlfn.XLOOKUP(A1110,Orders_Raw!A:A,Orders_Raw!D:D)</f>
        <v>Delivered</v>
      </c>
      <c r="M1110" s="19" t="str">
        <f>_xlfn.XLOOKUP(_xlfn.XLOOKUP(A1110,Orders_Raw!A:A,Orders_Raw!B:B),Customers_Raw!A:A,Customers_Raw!E:E)</f>
        <v>Corporate</v>
      </c>
      <c r="N1110">
        <f>IF(COUNTIF($A$2:A1110,A1110)=1,1,0)</f>
        <v>0</v>
      </c>
    </row>
    <row r="1111" spans="1:14">
      <c r="A1111" t="s">
        <v>2944</v>
      </c>
      <c r="B1111" t="s">
        <v>3467</v>
      </c>
      <c r="C1111">
        <v>2</v>
      </c>
      <c r="D1111" s="18">
        <v>28840.61</v>
      </c>
      <c r="E1111" s="18">
        <f>_xlfn.XLOOKUP(Order_Items_Raw!B2596,Products_Raw!A:A,Products_Raw!D:D)</f>
        <v>9148.31</v>
      </c>
      <c r="F1111" s="18">
        <f t="shared" si="17"/>
        <v>10543.99</v>
      </c>
      <c r="G1111" s="18" t="str">
        <f>PROPER(TRIM(CLEAN(_xlfn.XLOOKUP(Order_Items_Raw!A2596,Orders_Raw!A:A,Orders_Raw!E:E))))</f>
        <v>Mobile App</v>
      </c>
      <c r="H1111" s="18" t="str">
        <f>_xlfn.XLOOKUP(B1111,Products_Raw!A:A,Products_Raw!C:C)</f>
        <v>Fashion</v>
      </c>
      <c r="I1111" t="str">
        <f>_xlfn.XLOOKUP(_xlfn.XLOOKUP(A1111,Orders_Raw!A:A,Orders_Raw!B:B),Customers_Raw!A:A,Customers_Raw!E:E)</f>
        <v>Consumer</v>
      </c>
      <c r="J1111" s="19">
        <f>_xlfn.XLOOKUP(Order_Items_Raw!A2596,Orders_Raw!A:A,Orders_Raw!C:C)</f>
        <v>45802</v>
      </c>
      <c r="K1111" t="s">
        <v>3466</v>
      </c>
      <c r="L1111" s="19" t="str">
        <f>_xlfn.XLOOKUP(A1111,Orders_Raw!A:A,Orders_Raw!D:D)</f>
        <v>Cancelled</v>
      </c>
      <c r="M1111" s="19" t="str">
        <f>_xlfn.XLOOKUP(_xlfn.XLOOKUP(A1111,Orders_Raw!A:A,Orders_Raw!B:B),Customers_Raw!A:A,Customers_Raw!E:E)</f>
        <v>Consumer</v>
      </c>
      <c r="N1111">
        <f>IF(COUNTIF($A$2:A1111,A1111)=1,1,0)</f>
        <v>1</v>
      </c>
    </row>
    <row r="1112" spans="1:14">
      <c r="A1112" t="s">
        <v>3381</v>
      </c>
      <c r="B1112" t="s">
        <v>3467</v>
      </c>
      <c r="C1112">
        <v>4</v>
      </c>
      <c r="D1112" s="18">
        <v>55007.87</v>
      </c>
      <c r="E1112" s="18">
        <f>_xlfn.XLOOKUP(Order_Items_Raw!B2601,Products_Raw!A:A,Products_Raw!D:D)</f>
        <v>10692.38</v>
      </c>
      <c r="F1112" s="18">
        <f t="shared" si="17"/>
        <v>12238.35</v>
      </c>
      <c r="G1112" s="18" t="str">
        <f>PROPER(TRIM(CLEAN(_xlfn.XLOOKUP(Order_Items_Raw!A2601,Orders_Raw!A:A,Orders_Raw!E:E))))</f>
        <v>Marketplace</v>
      </c>
      <c r="H1112" s="18" t="str">
        <f>_xlfn.XLOOKUP(B1112,Products_Raw!A:A,Products_Raw!C:C)</f>
        <v>Fashion</v>
      </c>
      <c r="I1112" t="str">
        <f>_xlfn.XLOOKUP(_xlfn.XLOOKUP(A1112,Orders_Raw!A:A,Orders_Raw!B:B),Customers_Raw!A:A,Customers_Raw!E:E)</f>
        <v>Consumer</v>
      </c>
      <c r="J1112" s="19">
        <f>_xlfn.XLOOKUP(Order_Items_Raw!A2601,Orders_Raw!A:A,Orders_Raw!C:C)</f>
        <v>45794</v>
      </c>
      <c r="K1112" t="s">
        <v>3466</v>
      </c>
      <c r="L1112" s="19" t="str">
        <f>_xlfn.XLOOKUP(A1112,Orders_Raw!A:A,Orders_Raw!D:D)</f>
        <v>Shipped</v>
      </c>
      <c r="M1112" s="19" t="str">
        <f>_xlfn.XLOOKUP(_xlfn.XLOOKUP(A1112,Orders_Raw!A:A,Orders_Raw!B:B),Customers_Raw!A:A,Customers_Raw!E:E)</f>
        <v>Consumer</v>
      </c>
      <c r="N1112">
        <f>IF(COUNTIF($A$2:A1112,A1112)=1,1,0)</f>
        <v>0</v>
      </c>
    </row>
    <row r="1113" spans="1:14">
      <c r="A1113" t="s">
        <v>1385</v>
      </c>
      <c r="B1113" t="s">
        <v>3468</v>
      </c>
      <c r="C1113">
        <v>4</v>
      </c>
      <c r="D1113" s="18">
        <v>27048.23</v>
      </c>
      <c r="E1113" s="18">
        <f>_xlfn.XLOOKUP(Order_Items_Raw!B2612,Products_Raw!A:A,Products_Raw!D:D)</f>
        <v>4806.74</v>
      </c>
      <c r="F1113" s="18">
        <f t="shared" si="17"/>
        <v>7821.27</v>
      </c>
      <c r="G1113" s="18" t="str">
        <f>PROPER(TRIM(CLEAN(_xlfn.XLOOKUP(Order_Items_Raw!A2612,Orders_Raw!A:A,Orders_Raw!E:E))))</f>
        <v>Mobile App</v>
      </c>
      <c r="H1113" s="18" t="str">
        <f>_xlfn.XLOOKUP(B1113,Products_Raw!A:A,Products_Raw!C:C)</f>
        <v>Office Supplies</v>
      </c>
      <c r="I1113" t="str">
        <f>_xlfn.XLOOKUP(_xlfn.XLOOKUP(A1113,Orders_Raw!A:A,Orders_Raw!B:B),Customers_Raw!A:A,Customers_Raw!E:E)</f>
        <v>Corporate</v>
      </c>
      <c r="J1113" s="19">
        <f>_xlfn.XLOOKUP(Order_Items_Raw!A2612,Orders_Raw!A:A,Orders_Raw!C:C)</f>
        <v>45787</v>
      </c>
      <c r="K1113" t="s">
        <v>3466</v>
      </c>
      <c r="L1113" s="19" t="str">
        <f>_xlfn.XLOOKUP(A1113,Orders_Raw!A:A,Orders_Raw!D:D)</f>
        <v>Delivered</v>
      </c>
      <c r="M1113" s="19" t="str">
        <f>_xlfn.XLOOKUP(_xlfn.XLOOKUP(A1113,Orders_Raw!A:A,Orders_Raw!B:B),Customers_Raw!A:A,Customers_Raw!E:E)</f>
        <v>Corporate</v>
      </c>
      <c r="N1113">
        <f>IF(COUNTIF($A$2:A1113,A1113)=1,1,0)</f>
        <v>1</v>
      </c>
    </row>
    <row r="1114" spans="1:14">
      <c r="A1114" t="s">
        <v>1661</v>
      </c>
      <c r="B1114" t="s">
        <v>3468</v>
      </c>
      <c r="C1114">
        <v>3</v>
      </c>
      <c r="D1114" s="18">
        <v>17320.8</v>
      </c>
      <c r="E1114" s="18">
        <f>_xlfn.XLOOKUP(Order_Items_Raw!B2617,Products_Raw!A:A,Products_Raw!D:D)</f>
        <v>6380.88</v>
      </c>
      <c r="F1114" s="18">
        <f t="shared" si="17"/>
        <v>-1821.84</v>
      </c>
      <c r="G1114" s="18" t="str">
        <f>PROPER(TRIM(CLEAN(_xlfn.XLOOKUP(Order_Items_Raw!A2617,Orders_Raw!A:A,Orders_Raw!E:E))))</f>
        <v>Mobile App</v>
      </c>
      <c r="H1114" s="18" t="str">
        <f>_xlfn.XLOOKUP(B1114,Products_Raw!A:A,Products_Raw!C:C)</f>
        <v>Office Supplies</v>
      </c>
      <c r="I1114" t="str">
        <f>_xlfn.XLOOKUP(_xlfn.XLOOKUP(A1114,Orders_Raw!A:A,Orders_Raw!B:B),Customers_Raw!A:A,Customers_Raw!E:E)</f>
        <v>Consumer</v>
      </c>
      <c r="J1114" s="19">
        <f>_xlfn.XLOOKUP(Order_Items_Raw!A2617,Orders_Raw!A:A,Orders_Raw!C:C)</f>
        <v>45785</v>
      </c>
      <c r="K1114" t="s">
        <v>3466</v>
      </c>
      <c r="L1114" s="19" t="str">
        <f>_xlfn.XLOOKUP(A1114,Orders_Raw!A:A,Orders_Raw!D:D)</f>
        <v>Cancelled</v>
      </c>
      <c r="M1114" s="19" t="str">
        <f>_xlfn.XLOOKUP(_xlfn.XLOOKUP(A1114,Orders_Raw!A:A,Orders_Raw!B:B),Customers_Raw!A:A,Customers_Raw!E:E)</f>
        <v>Consumer</v>
      </c>
      <c r="N1114">
        <f>IF(COUNTIF($A$2:A1114,A1114)=1,1,0)</f>
        <v>0</v>
      </c>
    </row>
    <row r="1115" spans="1:14">
      <c r="A1115" t="s">
        <v>2273</v>
      </c>
      <c r="B1115" t="s">
        <v>3468</v>
      </c>
      <c r="C1115">
        <v>3</v>
      </c>
      <c r="D1115" s="18">
        <v>22165.26</v>
      </c>
      <c r="E1115" s="18">
        <f>_xlfn.XLOOKUP(Order_Items_Raw!B2627,Products_Raw!A:A,Products_Raw!D:D)</f>
        <v>7802.03</v>
      </c>
      <c r="F1115" s="18">
        <f t="shared" si="17"/>
        <v>-1240.83</v>
      </c>
      <c r="G1115" s="18" t="str">
        <f>PROPER(TRIM(CLEAN(_xlfn.XLOOKUP(Order_Items_Raw!A2627,Orders_Raw!A:A,Orders_Raw!E:E))))</f>
        <v>Mobile App</v>
      </c>
      <c r="H1115" s="18" t="str">
        <f>_xlfn.XLOOKUP(B1115,Products_Raw!A:A,Products_Raw!C:C)</f>
        <v>Office Supplies</v>
      </c>
      <c r="I1115" t="str">
        <f>_xlfn.XLOOKUP(_xlfn.XLOOKUP(A1115,Orders_Raw!A:A,Orders_Raw!B:B),Customers_Raw!A:A,Customers_Raw!E:E)</f>
        <v>Small Business</v>
      </c>
      <c r="J1115" s="19">
        <f>_xlfn.XLOOKUP(Order_Items_Raw!A2627,Orders_Raw!A:A,Orders_Raw!C:C)</f>
        <v>45805</v>
      </c>
      <c r="K1115" t="s">
        <v>3466</v>
      </c>
      <c r="L1115" s="19" t="str">
        <f>_xlfn.XLOOKUP(A1115,Orders_Raw!A:A,Orders_Raw!D:D)</f>
        <v>Delivered</v>
      </c>
      <c r="M1115" s="19" t="str">
        <f>_xlfn.XLOOKUP(_xlfn.XLOOKUP(A1115,Orders_Raw!A:A,Orders_Raw!B:B),Customers_Raw!A:A,Customers_Raw!E:E)</f>
        <v>Small Business</v>
      </c>
      <c r="N1115">
        <f>IF(COUNTIF($A$2:A1115,A1115)=1,1,0)</f>
        <v>0</v>
      </c>
    </row>
    <row r="1116" spans="1:14">
      <c r="A1116" t="s">
        <v>3102</v>
      </c>
      <c r="B1116" t="s">
        <v>3468</v>
      </c>
      <c r="C1116">
        <v>2</v>
      </c>
      <c r="D1116" s="18">
        <v>10880.86</v>
      </c>
      <c r="E1116" s="18">
        <f>_xlfn.XLOOKUP(Order_Items_Raw!B2639,Products_Raw!A:A,Products_Raw!D:D)</f>
        <v>11367.74</v>
      </c>
      <c r="F1116" s="18">
        <f t="shared" si="17"/>
        <v>-11854.62</v>
      </c>
      <c r="G1116" s="18" t="str">
        <f>PROPER(TRIM(CLEAN(_xlfn.XLOOKUP(Order_Items_Raw!A2639,Orders_Raw!A:A,Orders_Raw!E:E))))</f>
        <v>Website</v>
      </c>
      <c r="H1116" s="18" t="str">
        <f>_xlfn.XLOOKUP(B1116,Products_Raw!A:A,Products_Raw!C:C)</f>
        <v>Office Supplies</v>
      </c>
      <c r="I1116" t="str">
        <f>_xlfn.XLOOKUP(_xlfn.XLOOKUP(A1116,Orders_Raw!A:A,Orders_Raw!B:B),Customers_Raw!A:A,Customers_Raw!E:E)</f>
        <v>Corporate</v>
      </c>
      <c r="J1116" s="19">
        <f>_xlfn.XLOOKUP(Order_Items_Raw!A2639,Orders_Raw!A:A,Orders_Raw!C:C)</f>
        <v>45782</v>
      </c>
      <c r="K1116" t="s">
        <v>3466</v>
      </c>
      <c r="L1116" s="19" t="str">
        <f>_xlfn.XLOOKUP(A1116,Orders_Raw!A:A,Orders_Raw!D:D)</f>
        <v>Cancelled</v>
      </c>
      <c r="M1116" s="19" t="str">
        <f>_xlfn.XLOOKUP(_xlfn.XLOOKUP(A1116,Orders_Raw!A:A,Orders_Raw!B:B),Customers_Raw!A:A,Customers_Raw!E:E)</f>
        <v>Corporate</v>
      </c>
      <c r="N1116">
        <f>IF(COUNTIF($A$2:A1116,A1116)=1,1,0)</f>
        <v>1</v>
      </c>
    </row>
    <row r="1117" spans="1:14">
      <c r="A1117" t="s">
        <v>1507</v>
      </c>
      <c r="B1117" t="s">
        <v>3469</v>
      </c>
      <c r="C1117">
        <v>3</v>
      </c>
      <c r="D1117" s="18">
        <v>21547.82</v>
      </c>
      <c r="E1117" s="18">
        <f>_xlfn.XLOOKUP(Order_Items_Raw!B2658,Products_Raw!A:A,Products_Raw!D:D)</f>
        <v>9531.89</v>
      </c>
      <c r="F1117" s="18">
        <f t="shared" si="17"/>
        <v>-7047.85</v>
      </c>
      <c r="G1117" s="18" t="str">
        <f>PROPER(TRIM(CLEAN(_xlfn.XLOOKUP(Order_Items_Raw!A2658,Orders_Raw!A:A,Orders_Raw!E:E))))</f>
        <v>Website</v>
      </c>
      <c r="H1117" s="18" t="str">
        <f>_xlfn.XLOOKUP(B1117,Products_Raw!A:A,Products_Raw!C:C)</f>
        <v>Sports</v>
      </c>
      <c r="I1117" t="str">
        <f>_xlfn.XLOOKUP(_xlfn.XLOOKUP(A1117,Orders_Raw!A:A,Orders_Raw!B:B),Customers_Raw!A:A,Customers_Raw!E:E)</f>
        <v>Consumer</v>
      </c>
      <c r="J1117" s="19">
        <f>_xlfn.XLOOKUP(Order_Items_Raw!A2658,Orders_Raw!A:A,Orders_Raw!C:C)</f>
        <v>45792</v>
      </c>
      <c r="K1117" t="s">
        <v>3466</v>
      </c>
      <c r="L1117" s="19" t="str">
        <f>_xlfn.XLOOKUP(A1117,Orders_Raw!A:A,Orders_Raw!D:D)</f>
        <v>Processing</v>
      </c>
      <c r="M1117" s="19" t="str">
        <f>_xlfn.XLOOKUP(_xlfn.XLOOKUP(A1117,Orders_Raw!A:A,Orders_Raw!B:B),Customers_Raw!A:A,Customers_Raw!E:E)</f>
        <v>Consumer</v>
      </c>
      <c r="N1117">
        <f>IF(COUNTIF($A$2:A1117,A1117)=1,1,0)</f>
        <v>0</v>
      </c>
    </row>
    <row r="1118" spans="1:14">
      <c r="A1118" t="s">
        <v>1948</v>
      </c>
      <c r="B1118" t="s">
        <v>3469</v>
      </c>
      <c r="C1118">
        <v>2</v>
      </c>
      <c r="D1118" s="18">
        <v>13138.09</v>
      </c>
      <c r="E1118" s="18">
        <f>_xlfn.XLOOKUP(Order_Items_Raw!B2668,Products_Raw!A:A,Products_Raw!D:D)</f>
        <v>10188.6</v>
      </c>
      <c r="F1118" s="18">
        <f t="shared" si="17"/>
        <v>-7239.11</v>
      </c>
      <c r="G1118" s="18" t="str">
        <f>PROPER(TRIM(CLEAN(_xlfn.XLOOKUP(Order_Items_Raw!A2668,Orders_Raw!A:A,Orders_Raw!E:E))))</f>
        <v>Website</v>
      </c>
      <c r="H1118" s="18" t="str">
        <f>_xlfn.XLOOKUP(B1118,Products_Raw!A:A,Products_Raw!C:C)</f>
        <v>Sports</v>
      </c>
      <c r="I1118" t="str">
        <f>_xlfn.XLOOKUP(_xlfn.XLOOKUP(A1118,Orders_Raw!A:A,Orders_Raw!B:B),Customers_Raw!A:A,Customers_Raw!E:E)</f>
        <v>Small Business</v>
      </c>
      <c r="J1118" s="19">
        <f>_xlfn.XLOOKUP(Order_Items_Raw!A2668,Orders_Raw!A:A,Orders_Raw!C:C)</f>
        <v>45790</v>
      </c>
      <c r="K1118" t="s">
        <v>3466</v>
      </c>
      <c r="L1118" s="19" t="str">
        <f>_xlfn.XLOOKUP(A1118,Orders_Raw!A:A,Orders_Raw!D:D)</f>
        <v>Shipped</v>
      </c>
      <c r="M1118" s="19" t="str">
        <f>_xlfn.XLOOKUP(_xlfn.XLOOKUP(A1118,Orders_Raw!A:A,Orders_Raw!B:B),Customers_Raw!A:A,Customers_Raw!E:E)</f>
        <v>Small Business</v>
      </c>
      <c r="N1118">
        <f>IF(COUNTIF($A$2:A1118,A1118)=1,1,0)</f>
        <v>1</v>
      </c>
    </row>
    <row r="1119" spans="1:14">
      <c r="A1119" t="s">
        <v>2270</v>
      </c>
      <c r="B1119" t="s">
        <v>3469</v>
      </c>
      <c r="C1119">
        <v>1</v>
      </c>
      <c r="D1119" s="18">
        <v>7303.91</v>
      </c>
      <c r="E1119" s="18">
        <f>_xlfn.XLOOKUP(Order_Items_Raw!B2677,Products_Raw!A:A,Products_Raw!D:D)</f>
        <v>10124.42</v>
      </c>
      <c r="F1119" s="18">
        <f t="shared" si="17"/>
        <v>-2820.51</v>
      </c>
      <c r="G1119" s="18" t="str">
        <f>PROPER(TRIM(CLEAN(_xlfn.XLOOKUP(Order_Items_Raw!A2677,Orders_Raw!A:A,Orders_Raw!E:E))))</f>
        <v>Marketplace</v>
      </c>
      <c r="H1119" s="18" t="str">
        <f>_xlfn.XLOOKUP(B1119,Products_Raw!A:A,Products_Raw!C:C)</f>
        <v>Sports</v>
      </c>
      <c r="I1119" t="str">
        <f>_xlfn.XLOOKUP(_xlfn.XLOOKUP(A1119,Orders_Raw!A:A,Orders_Raw!B:B),Customers_Raw!A:A,Customers_Raw!E:E)</f>
        <v>Consumer</v>
      </c>
      <c r="J1119" s="19">
        <f>_xlfn.XLOOKUP(Order_Items_Raw!A2677,Orders_Raw!A:A,Orders_Raw!C:C)</f>
        <v>45790</v>
      </c>
      <c r="K1119" t="s">
        <v>3466</v>
      </c>
      <c r="L1119" s="19" t="str">
        <f>_xlfn.XLOOKUP(A1119,Orders_Raw!A:A,Orders_Raw!D:D)</f>
        <v>Delivered</v>
      </c>
      <c r="M1119" s="19" t="str">
        <f>_xlfn.XLOOKUP(_xlfn.XLOOKUP(A1119,Orders_Raw!A:A,Orders_Raw!B:B),Customers_Raw!A:A,Customers_Raw!E:E)</f>
        <v>Consumer</v>
      </c>
      <c r="N1119">
        <f>IF(COUNTIF($A$2:A1119,A1119)=1,1,0)</f>
        <v>0</v>
      </c>
    </row>
    <row r="1120" spans="1:14">
      <c r="A1120" t="s">
        <v>2448</v>
      </c>
      <c r="B1120" t="s">
        <v>3469</v>
      </c>
      <c r="C1120">
        <v>4</v>
      </c>
      <c r="D1120" s="18">
        <v>29095.83</v>
      </c>
      <c r="E1120" s="18">
        <f>_xlfn.XLOOKUP(Order_Items_Raw!B2680,Products_Raw!A:A,Products_Raw!D:D)</f>
        <v>10124.42</v>
      </c>
      <c r="F1120" s="18">
        <f t="shared" si="17"/>
        <v>-11401.85</v>
      </c>
      <c r="G1120" s="18" t="str">
        <f>PROPER(TRIM(CLEAN(_xlfn.XLOOKUP(Order_Items_Raw!A2680,Orders_Raw!A:A,Orders_Raw!E:E))))</f>
        <v>Website</v>
      </c>
      <c r="H1120" s="18" t="str">
        <f>_xlfn.XLOOKUP(B1120,Products_Raw!A:A,Products_Raw!C:C)</f>
        <v>Sports</v>
      </c>
      <c r="I1120" t="str">
        <f>_xlfn.XLOOKUP(_xlfn.XLOOKUP(A1120,Orders_Raw!A:A,Orders_Raw!B:B),Customers_Raw!A:A,Customers_Raw!E:E)</f>
        <v>Consumer</v>
      </c>
      <c r="J1120" s="19">
        <f>_xlfn.XLOOKUP(Order_Items_Raw!A2680,Orders_Raw!A:A,Orders_Raw!C:C)</f>
        <v>45803</v>
      </c>
      <c r="K1120" t="s">
        <v>3466</v>
      </c>
      <c r="L1120" s="19" t="str">
        <f>_xlfn.XLOOKUP(A1120,Orders_Raw!A:A,Orders_Raw!D:D)</f>
        <v>Processing</v>
      </c>
      <c r="M1120" s="19" t="str">
        <f>_xlfn.XLOOKUP(_xlfn.XLOOKUP(A1120,Orders_Raw!A:A,Orders_Raw!B:B),Customers_Raw!A:A,Customers_Raw!E:E)</f>
        <v>Consumer</v>
      </c>
      <c r="N1120">
        <f>IF(COUNTIF($A$2:A1120,A1120)=1,1,0)</f>
        <v>1</v>
      </c>
    </row>
    <row r="1121" spans="1:14">
      <c r="A1121" t="s">
        <v>1227</v>
      </c>
      <c r="B1121" t="s">
        <v>3470</v>
      </c>
      <c r="C1121">
        <v>2</v>
      </c>
      <c r="D1121" s="18">
        <v>13672.09</v>
      </c>
      <c r="E1121" s="18">
        <f>_xlfn.XLOOKUP(Order_Items_Raw!B2703,Products_Raw!A:A,Products_Raw!D:D)</f>
        <v>11732.81</v>
      </c>
      <c r="F1121" s="18">
        <f t="shared" si="17"/>
        <v>-9793.53</v>
      </c>
      <c r="G1121" s="18" t="str">
        <f>PROPER(TRIM(CLEAN(_xlfn.XLOOKUP(Order_Items_Raw!A2703,Orders_Raw!A:A,Orders_Raw!E:E))))</f>
        <v>Mobile App</v>
      </c>
      <c r="H1121" s="18" t="str">
        <f>_xlfn.XLOOKUP(B1121,Products_Raw!A:A,Products_Raw!C:C)</f>
        <v>Home &amp; Kitchen</v>
      </c>
      <c r="I1121" t="str">
        <f>_xlfn.XLOOKUP(_xlfn.XLOOKUP(A1121,Orders_Raw!A:A,Orders_Raw!B:B),Customers_Raw!A:A,Customers_Raw!E:E)</f>
        <v>Consumer</v>
      </c>
      <c r="J1121" s="19">
        <f>_xlfn.XLOOKUP(Order_Items_Raw!A2703,Orders_Raw!A:A,Orders_Raw!C:C)</f>
        <v>45786</v>
      </c>
      <c r="K1121" t="s">
        <v>3466</v>
      </c>
      <c r="L1121" s="19" t="str">
        <f>_xlfn.XLOOKUP(A1121,Orders_Raw!A:A,Orders_Raw!D:D)</f>
        <v>Delivered</v>
      </c>
      <c r="M1121" s="19" t="str">
        <f>_xlfn.XLOOKUP(_xlfn.XLOOKUP(A1121,Orders_Raw!A:A,Orders_Raw!B:B),Customers_Raw!A:A,Customers_Raw!E:E)</f>
        <v>Consumer</v>
      </c>
      <c r="N1121">
        <f>IF(COUNTIF($A$2:A1121,A1121)=1,1,0)</f>
        <v>1</v>
      </c>
    </row>
    <row r="1122" spans="1:14">
      <c r="A1122" t="s">
        <v>1484</v>
      </c>
      <c r="B1122" t="s">
        <v>3470</v>
      </c>
      <c r="C1122">
        <v>3</v>
      </c>
      <c r="D1122" s="18">
        <v>27404.3</v>
      </c>
      <c r="E1122" s="18">
        <f>_xlfn.XLOOKUP(Order_Items_Raw!B2707,Products_Raw!A:A,Products_Raw!D:D)</f>
        <v>6453.17</v>
      </c>
      <c r="F1122" s="18">
        <f t="shared" si="17"/>
        <v>8044.79</v>
      </c>
      <c r="G1122" s="18" t="str">
        <f>PROPER(TRIM(CLEAN(_xlfn.XLOOKUP(Order_Items_Raw!A2707,Orders_Raw!A:A,Orders_Raw!E:E))))</f>
        <v>Website</v>
      </c>
      <c r="H1122" s="18" t="str">
        <f>_xlfn.XLOOKUP(B1122,Products_Raw!A:A,Products_Raw!C:C)</f>
        <v>Home &amp; Kitchen</v>
      </c>
      <c r="I1122" t="str">
        <f>_xlfn.XLOOKUP(_xlfn.XLOOKUP(A1122,Orders_Raw!A:A,Orders_Raw!B:B),Customers_Raw!A:A,Customers_Raw!E:E)</f>
        <v>Consumer</v>
      </c>
      <c r="J1122" s="19">
        <f>_xlfn.XLOOKUP(Order_Items_Raw!A2707,Orders_Raw!A:A,Orders_Raw!C:C)</f>
        <v>45808</v>
      </c>
      <c r="K1122" t="s">
        <v>3466</v>
      </c>
      <c r="L1122" s="19" t="str">
        <f>_xlfn.XLOOKUP(A1122,Orders_Raw!A:A,Orders_Raw!D:D)</f>
        <v>Delivered</v>
      </c>
      <c r="M1122" s="19" t="str">
        <f>_xlfn.XLOOKUP(_xlfn.XLOOKUP(A1122,Orders_Raw!A:A,Orders_Raw!B:B),Customers_Raw!A:A,Customers_Raw!E:E)</f>
        <v>Consumer</v>
      </c>
      <c r="N1122">
        <f>IF(COUNTIF($A$2:A1122,A1122)=1,1,0)</f>
        <v>1</v>
      </c>
    </row>
    <row r="1123" spans="1:14">
      <c r="A1123" t="s">
        <v>2756</v>
      </c>
      <c r="B1123" t="s">
        <v>3470</v>
      </c>
      <c r="C1123">
        <v>1</v>
      </c>
      <c r="D1123" s="18">
        <v>8976.89</v>
      </c>
      <c r="E1123" s="18">
        <f>_xlfn.XLOOKUP(Order_Items_Raw!B2732,Products_Raw!A:A,Products_Raw!D:D)</f>
        <v>1892.68</v>
      </c>
      <c r="F1123" s="18">
        <f t="shared" si="17"/>
        <v>7084.21</v>
      </c>
      <c r="G1123" s="18" t="str">
        <f>PROPER(TRIM(CLEAN(_xlfn.XLOOKUP(Order_Items_Raw!A2732,Orders_Raw!A:A,Orders_Raw!E:E))))</f>
        <v>Mobile App</v>
      </c>
      <c r="H1123" s="18" t="str">
        <f>_xlfn.XLOOKUP(B1123,Products_Raw!A:A,Products_Raw!C:C)</f>
        <v>Home &amp; Kitchen</v>
      </c>
      <c r="I1123" t="str">
        <f>_xlfn.XLOOKUP(_xlfn.XLOOKUP(A1123,Orders_Raw!A:A,Orders_Raw!B:B),Customers_Raw!A:A,Customers_Raw!E:E)</f>
        <v>Consumer</v>
      </c>
      <c r="J1123" s="19">
        <f>_xlfn.XLOOKUP(Order_Items_Raw!A2732,Orders_Raw!A:A,Orders_Raw!C:C)</f>
        <v>45804</v>
      </c>
      <c r="K1123" t="s">
        <v>3466</v>
      </c>
      <c r="L1123" s="19" t="str">
        <f>_xlfn.XLOOKUP(A1123,Orders_Raw!A:A,Orders_Raw!D:D)</f>
        <v>Delivered</v>
      </c>
      <c r="M1123" s="19" t="str">
        <f>_xlfn.XLOOKUP(_xlfn.XLOOKUP(A1123,Orders_Raw!A:A,Orders_Raw!B:B),Customers_Raw!A:A,Customers_Raw!E:E)</f>
        <v>Consumer</v>
      </c>
      <c r="N1123">
        <f>IF(COUNTIF($A$2:A1123,A1123)=1,1,0)</f>
        <v>1</v>
      </c>
    </row>
    <row r="1124" spans="1:14">
      <c r="A1124" t="s">
        <v>3102</v>
      </c>
      <c r="B1124" t="s">
        <v>3470</v>
      </c>
      <c r="C1124">
        <v>4</v>
      </c>
      <c r="D1124" s="18">
        <v>30035.88</v>
      </c>
      <c r="E1124" s="18">
        <f>_xlfn.XLOOKUP(Order_Items_Raw!B2741,Products_Raw!A:A,Products_Raw!D:D)</f>
        <v>1691.07</v>
      </c>
      <c r="F1124" s="18">
        <f t="shared" si="17"/>
        <v>23271.6</v>
      </c>
      <c r="G1124" s="18" t="str">
        <f>PROPER(TRIM(CLEAN(_xlfn.XLOOKUP(Order_Items_Raw!A2741,Orders_Raw!A:A,Orders_Raw!E:E))))</f>
        <v>Website</v>
      </c>
      <c r="H1124" s="18" t="str">
        <f>_xlfn.XLOOKUP(B1124,Products_Raw!A:A,Products_Raw!C:C)</f>
        <v>Home &amp; Kitchen</v>
      </c>
      <c r="I1124" t="str">
        <f>_xlfn.XLOOKUP(_xlfn.XLOOKUP(A1124,Orders_Raw!A:A,Orders_Raw!B:B),Customers_Raw!A:A,Customers_Raw!E:E)</f>
        <v>Corporate</v>
      </c>
      <c r="J1124" s="19">
        <f>_xlfn.XLOOKUP(Order_Items_Raw!A2741,Orders_Raw!A:A,Orders_Raw!C:C)</f>
        <v>45797</v>
      </c>
      <c r="K1124" t="s">
        <v>3466</v>
      </c>
      <c r="L1124" s="19" t="str">
        <f>_xlfn.XLOOKUP(A1124,Orders_Raw!A:A,Orders_Raw!D:D)</f>
        <v>Cancelled</v>
      </c>
      <c r="M1124" s="19" t="str">
        <f>_xlfn.XLOOKUP(_xlfn.XLOOKUP(A1124,Orders_Raw!A:A,Orders_Raw!B:B),Customers_Raw!A:A,Customers_Raw!E:E)</f>
        <v>Corporate</v>
      </c>
      <c r="N1124">
        <f>IF(COUNTIF($A$2:A1124,A1124)=1,1,0)</f>
        <v>0</v>
      </c>
    </row>
    <row r="1125" spans="1:14">
      <c r="A1125" t="s">
        <v>1343</v>
      </c>
      <c r="B1125" t="s">
        <v>3472</v>
      </c>
      <c r="C1125">
        <v>3</v>
      </c>
      <c r="D1125" s="18">
        <v>49733.06</v>
      </c>
      <c r="E1125" s="18">
        <f>_xlfn.XLOOKUP(Order_Items_Raw!B2804,Products_Raw!A:A,Products_Raw!D:D)</f>
        <v>2144.79</v>
      </c>
      <c r="F1125" s="18">
        <f t="shared" si="17"/>
        <v>43298.69</v>
      </c>
      <c r="G1125" s="18" t="str">
        <f>PROPER(TRIM(CLEAN(_xlfn.XLOOKUP(Order_Items_Raw!A2804,Orders_Raw!A:A,Orders_Raw!E:E))))</f>
        <v>Marketplace</v>
      </c>
      <c r="H1125" s="18" t="str">
        <f>_xlfn.XLOOKUP(B1125,Products_Raw!A:A,Products_Raw!C:C)</f>
        <v>Fashion</v>
      </c>
      <c r="I1125" t="str">
        <f>_xlfn.XLOOKUP(_xlfn.XLOOKUP(A1125,Orders_Raw!A:A,Orders_Raw!B:B),Customers_Raw!A:A,Customers_Raw!E:E)</f>
        <v>Consumer</v>
      </c>
      <c r="J1125" s="19">
        <f>_xlfn.XLOOKUP(Order_Items_Raw!A2804,Orders_Raw!A:A,Orders_Raw!C:C)</f>
        <v>45808</v>
      </c>
      <c r="K1125" t="s">
        <v>3466</v>
      </c>
      <c r="L1125" s="19" t="str">
        <f>_xlfn.XLOOKUP(A1125,Orders_Raw!A:A,Orders_Raw!D:D)</f>
        <v>Delivered</v>
      </c>
      <c r="M1125" s="19" t="str">
        <f>_xlfn.XLOOKUP(_xlfn.XLOOKUP(A1125,Orders_Raw!A:A,Orders_Raw!B:B),Customers_Raw!A:A,Customers_Raw!E:E)</f>
        <v>Consumer</v>
      </c>
      <c r="N1125">
        <f>IF(COUNTIF($A$2:A1125,A1125)=1,1,0)</f>
        <v>1</v>
      </c>
    </row>
    <row r="1126" spans="1:14">
      <c r="A1126" t="s">
        <v>1593</v>
      </c>
      <c r="B1126" t="s">
        <v>3472</v>
      </c>
      <c r="C1126">
        <v>3</v>
      </c>
      <c r="D1126" s="18">
        <v>47993.2</v>
      </c>
      <c r="E1126" s="18">
        <f>_xlfn.XLOOKUP(Order_Items_Raw!B2806,Products_Raw!A:A,Products_Raw!D:D)</f>
        <v>2144.79</v>
      </c>
      <c r="F1126" s="18">
        <f t="shared" si="17"/>
        <v>41558.83</v>
      </c>
      <c r="G1126" s="18" t="str">
        <f>PROPER(TRIM(CLEAN(_xlfn.XLOOKUP(Order_Items_Raw!A2806,Orders_Raw!A:A,Orders_Raw!E:E))))</f>
        <v>Website</v>
      </c>
      <c r="H1126" s="18" t="str">
        <f>_xlfn.XLOOKUP(B1126,Products_Raw!A:A,Products_Raw!C:C)</f>
        <v>Fashion</v>
      </c>
      <c r="I1126" t="str">
        <f>_xlfn.XLOOKUP(_xlfn.XLOOKUP(A1126,Orders_Raw!A:A,Orders_Raw!B:B),Customers_Raw!A:A,Customers_Raw!E:E)</f>
        <v>Corporate</v>
      </c>
      <c r="J1126" s="19">
        <f>_xlfn.XLOOKUP(Order_Items_Raw!A2806,Orders_Raw!A:A,Orders_Raw!C:C)</f>
        <v>45806</v>
      </c>
      <c r="K1126" t="s">
        <v>3466</v>
      </c>
      <c r="L1126" s="19" t="str">
        <f>_xlfn.XLOOKUP(A1126,Orders_Raw!A:A,Orders_Raw!D:D)</f>
        <v>Delivered</v>
      </c>
      <c r="M1126" s="19" t="str">
        <f>_xlfn.XLOOKUP(_xlfn.XLOOKUP(A1126,Orders_Raw!A:A,Orders_Raw!B:B),Customers_Raw!A:A,Customers_Raw!E:E)</f>
        <v>Corporate</v>
      </c>
      <c r="N1126">
        <f>IF(COUNTIF($A$2:A1126,A1126)=1,1,0)</f>
        <v>1</v>
      </c>
    </row>
    <row r="1127" spans="1:14">
      <c r="A1127" t="s">
        <v>1758</v>
      </c>
      <c r="B1127" t="s">
        <v>3472</v>
      </c>
      <c r="C1127">
        <v>2</v>
      </c>
      <c r="D1127" s="18">
        <v>35251.72</v>
      </c>
      <c r="E1127" s="18">
        <f>_xlfn.XLOOKUP(Order_Items_Raw!B2809,Products_Raw!A:A,Products_Raw!D:D)</f>
        <v>3075.85</v>
      </c>
      <c r="F1127" s="18">
        <f t="shared" si="17"/>
        <v>29100.02</v>
      </c>
      <c r="G1127" s="18" t="str">
        <f>PROPER(TRIM(CLEAN(_xlfn.XLOOKUP(Order_Items_Raw!A2809,Orders_Raw!A:A,Orders_Raw!E:E))))</f>
        <v>Website</v>
      </c>
      <c r="H1127" s="18" t="str">
        <f>_xlfn.XLOOKUP(B1127,Products_Raw!A:A,Products_Raw!C:C)</f>
        <v>Fashion</v>
      </c>
      <c r="I1127" t="str">
        <f>_xlfn.XLOOKUP(_xlfn.XLOOKUP(A1127,Orders_Raw!A:A,Orders_Raw!B:B),Customers_Raw!A:A,Customers_Raw!E:E)</f>
        <v>Consumer</v>
      </c>
      <c r="J1127" s="19">
        <f>_xlfn.XLOOKUP(Order_Items_Raw!A2809,Orders_Raw!A:A,Orders_Raw!C:C)</f>
        <v>45787</v>
      </c>
      <c r="K1127" t="s">
        <v>3466</v>
      </c>
      <c r="L1127" s="19" t="str">
        <f>_xlfn.XLOOKUP(A1127,Orders_Raw!A:A,Orders_Raw!D:D)</f>
        <v>Delivered</v>
      </c>
      <c r="M1127" s="19" t="str">
        <f>_xlfn.XLOOKUP(_xlfn.XLOOKUP(A1127,Orders_Raw!A:A,Orders_Raw!B:B),Customers_Raw!A:A,Customers_Raw!E:E)</f>
        <v>Consumer</v>
      </c>
      <c r="N1127">
        <f>IF(COUNTIF($A$2:A1127,A1127)=1,1,0)</f>
        <v>1</v>
      </c>
    </row>
    <row r="1128" spans="1:14">
      <c r="A1128" t="s">
        <v>3254</v>
      </c>
      <c r="B1128" t="s">
        <v>3472</v>
      </c>
      <c r="C1128">
        <v>1</v>
      </c>
      <c r="D1128" s="18">
        <v>14616.93</v>
      </c>
      <c r="E1128" s="18">
        <f>_xlfn.XLOOKUP(Order_Items_Raw!B2831,Products_Raw!A:A,Products_Raw!D:D)</f>
        <v>2935.19</v>
      </c>
      <c r="F1128" s="18">
        <f t="shared" si="17"/>
        <v>11681.74</v>
      </c>
      <c r="G1128" s="18" t="str">
        <f>PROPER(TRIM(CLEAN(_xlfn.XLOOKUP(Order_Items_Raw!A2831,Orders_Raw!A:A,Orders_Raw!E:E))))</f>
        <v>Marketplace</v>
      </c>
      <c r="H1128" s="18" t="str">
        <f>_xlfn.XLOOKUP(B1128,Products_Raw!A:A,Products_Raw!C:C)</f>
        <v>Fashion</v>
      </c>
      <c r="I1128" t="str">
        <f>_xlfn.XLOOKUP(_xlfn.XLOOKUP(A1128,Orders_Raw!A:A,Orders_Raw!B:B),Customers_Raw!A:A,Customers_Raw!E:E)</f>
        <v>Consumer</v>
      </c>
      <c r="J1128" s="19">
        <f>_xlfn.XLOOKUP(Order_Items_Raw!A2831,Orders_Raw!A:A,Orders_Raw!C:C)</f>
        <v>45786</v>
      </c>
      <c r="K1128" t="s">
        <v>3466</v>
      </c>
      <c r="L1128" s="19" t="str">
        <f>_xlfn.XLOOKUP(A1128,Orders_Raw!A:A,Orders_Raw!D:D)</f>
        <v>Delivered</v>
      </c>
      <c r="M1128" s="19" t="str">
        <f>_xlfn.XLOOKUP(_xlfn.XLOOKUP(A1128,Orders_Raw!A:A,Orders_Raw!B:B),Customers_Raw!A:A,Customers_Raw!E:E)</f>
        <v>Consumer</v>
      </c>
      <c r="N1128">
        <f>IF(COUNTIF($A$2:A1128,A1128)=1,1,0)</f>
        <v>0</v>
      </c>
    </row>
    <row r="1129" spans="1:14">
      <c r="A1129" t="s">
        <v>1130</v>
      </c>
      <c r="B1129" t="s">
        <v>3473</v>
      </c>
      <c r="C1129">
        <v>1</v>
      </c>
      <c r="D1129" s="18">
        <v>10269.99</v>
      </c>
      <c r="E1129" s="18">
        <f>_xlfn.XLOOKUP(Order_Items_Raw!B2834,Products_Raw!A:A,Products_Raw!D:D)</f>
        <v>4740.6</v>
      </c>
      <c r="F1129" s="18">
        <f t="shared" si="17"/>
        <v>5529.39</v>
      </c>
      <c r="G1129" s="18" t="str">
        <f>PROPER(TRIM(CLEAN(_xlfn.XLOOKUP(Order_Items_Raw!A2834,Orders_Raw!A:A,Orders_Raw!E:E))))</f>
        <v>Mobile App</v>
      </c>
      <c r="H1129" s="18" t="str">
        <f>_xlfn.XLOOKUP(B1129,Products_Raw!A:A,Products_Raw!C:C)</f>
        <v>Office Supplies</v>
      </c>
      <c r="I1129" t="str">
        <f>_xlfn.XLOOKUP(_xlfn.XLOOKUP(A1129,Orders_Raw!A:A,Orders_Raw!B:B),Customers_Raw!A:A,Customers_Raw!E:E)</f>
        <v>Corporate</v>
      </c>
      <c r="J1129" s="19">
        <f>_xlfn.XLOOKUP(Order_Items_Raw!A2834,Orders_Raw!A:A,Orders_Raw!C:C)</f>
        <v>45966</v>
      </c>
      <c r="K1129" t="s">
        <v>3474</v>
      </c>
      <c r="L1129" s="19" t="str">
        <f>_xlfn.XLOOKUP(A1129,Orders_Raw!A:A,Orders_Raw!D:D)</f>
        <v>Delivered</v>
      </c>
      <c r="M1129" s="19" t="str">
        <f>_xlfn.XLOOKUP(_xlfn.XLOOKUP(A1129,Orders_Raw!A:A,Orders_Raw!B:B),Customers_Raw!A:A,Customers_Raw!E:E)</f>
        <v>Corporate</v>
      </c>
      <c r="N1129">
        <f>IF(COUNTIF($A$2:A1129,A1129)=1,1,0)</f>
        <v>0</v>
      </c>
    </row>
    <row r="1130" spans="1:14">
      <c r="A1130" t="s">
        <v>2268</v>
      </c>
      <c r="B1130" t="s">
        <v>3473</v>
      </c>
      <c r="C1130">
        <v>2</v>
      </c>
      <c r="D1130" s="18">
        <v>20051.94</v>
      </c>
      <c r="E1130" s="18">
        <f>_xlfn.XLOOKUP(Order_Items_Raw!B2855,Products_Raw!A:A,Products_Raw!D:D)</f>
        <v>7144.88</v>
      </c>
      <c r="F1130" s="18">
        <f t="shared" si="17"/>
        <v>5762.18</v>
      </c>
      <c r="G1130" s="18" t="str">
        <f>PROPER(TRIM(CLEAN(_xlfn.XLOOKUP(Order_Items_Raw!A2855,Orders_Raw!A:A,Orders_Raw!E:E))))</f>
        <v>Mobile App</v>
      </c>
      <c r="H1130" s="18" t="str">
        <f>_xlfn.XLOOKUP(B1130,Products_Raw!A:A,Products_Raw!C:C)</f>
        <v>Office Supplies</v>
      </c>
      <c r="I1130" t="str">
        <f>_xlfn.XLOOKUP(_xlfn.XLOOKUP(A1130,Orders_Raw!A:A,Orders_Raw!B:B),Customers_Raw!A:A,Customers_Raw!E:E)</f>
        <v>Consumer</v>
      </c>
      <c r="J1130" s="19">
        <f>_xlfn.XLOOKUP(Order_Items_Raw!A2855,Orders_Raw!A:A,Orders_Raw!C:C)</f>
        <v>45966</v>
      </c>
      <c r="K1130" t="s">
        <v>3474</v>
      </c>
      <c r="L1130" s="19" t="str">
        <f>_xlfn.XLOOKUP(A1130,Orders_Raw!A:A,Orders_Raw!D:D)</f>
        <v>Delivered</v>
      </c>
      <c r="M1130" s="19" t="str">
        <f>_xlfn.XLOOKUP(_xlfn.XLOOKUP(A1130,Orders_Raw!A:A,Orders_Raw!B:B),Customers_Raw!A:A,Customers_Raw!E:E)</f>
        <v>Consumer</v>
      </c>
      <c r="N1130">
        <f>IF(COUNTIF($A$2:A1130,A1130)=1,1,0)</f>
        <v>1</v>
      </c>
    </row>
    <row r="1131" spans="1:14">
      <c r="A1131" t="s">
        <v>960</v>
      </c>
      <c r="B1131" t="s">
        <v>3475</v>
      </c>
      <c r="C1131">
        <v>2</v>
      </c>
      <c r="D1131" s="18">
        <v>3498.29</v>
      </c>
      <c r="E1131" s="18">
        <f>_xlfn.XLOOKUP(Order_Items_Raw!B2877,Products_Raw!A:A,Products_Raw!D:D)</f>
        <v>10692.38</v>
      </c>
      <c r="F1131" s="18">
        <f t="shared" si="17"/>
        <v>-17886.47</v>
      </c>
      <c r="G1131" s="18" t="str">
        <f>PROPER(TRIM(CLEAN(_xlfn.XLOOKUP(Order_Items_Raw!A2877,Orders_Raw!A:A,Orders_Raw!E:E))))</f>
        <v>Mobile App</v>
      </c>
      <c r="H1131" s="18" t="str">
        <f>_xlfn.XLOOKUP(B1131,Products_Raw!A:A,Products_Raw!C:C)</f>
        <v>Fashion</v>
      </c>
      <c r="I1131" t="str">
        <f>_xlfn.XLOOKUP(_xlfn.XLOOKUP(A1131,Orders_Raw!A:A,Orders_Raw!B:B),Customers_Raw!A:A,Customers_Raw!E:E)</f>
        <v>Consumer</v>
      </c>
      <c r="J1131" s="19">
        <f>_xlfn.XLOOKUP(Order_Items_Raw!A2877,Orders_Raw!A:A,Orders_Raw!C:C)</f>
        <v>45988</v>
      </c>
      <c r="K1131" t="s">
        <v>3474</v>
      </c>
      <c r="L1131" s="19" t="str">
        <f>_xlfn.XLOOKUP(A1131,Orders_Raw!A:A,Orders_Raw!D:D)</f>
        <v>Delivered</v>
      </c>
      <c r="M1131" s="19" t="str">
        <f>_xlfn.XLOOKUP(_xlfn.XLOOKUP(A1131,Orders_Raw!A:A,Orders_Raw!B:B),Customers_Raw!A:A,Customers_Raw!E:E)</f>
        <v>Consumer</v>
      </c>
      <c r="N1131">
        <f>IF(COUNTIF($A$2:A1131,A1131)=1,1,0)</f>
        <v>1</v>
      </c>
    </row>
    <row r="1132" spans="1:14">
      <c r="A1132" t="s">
        <v>2531</v>
      </c>
      <c r="B1132" t="s">
        <v>3475</v>
      </c>
      <c r="C1132">
        <v>1</v>
      </c>
      <c r="D1132" s="18">
        <v>1856.16</v>
      </c>
      <c r="E1132" s="18">
        <f>_xlfn.XLOOKUP(Order_Items_Raw!B2899,Products_Raw!A:A,Products_Raw!D:D)</f>
        <v>6213.42</v>
      </c>
      <c r="F1132" s="18">
        <f t="shared" si="17"/>
        <v>-4357.26</v>
      </c>
      <c r="G1132" s="18" t="str">
        <f>PROPER(TRIM(CLEAN(_xlfn.XLOOKUP(Order_Items_Raw!A2899,Orders_Raw!A:A,Orders_Raw!E:E))))</f>
        <v>Website</v>
      </c>
      <c r="H1132" s="18" t="str">
        <f>_xlfn.XLOOKUP(B1132,Products_Raw!A:A,Products_Raw!C:C)</f>
        <v>Fashion</v>
      </c>
      <c r="I1132" t="str">
        <f>_xlfn.XLOOKUP(_xlfn.XLOOKUP(A1132,Orders_Raw!A:A,Orders_Raw!B:B),Customers_Raw!A:A,Customers_Raw!E:E)</f>
        <v>Consumer</v>
      </c>
      <c r="J1132" s="19">
        <f>_xlfn.XLOOKUP(Order_Items_Raw!A2899,Orders_Raw!A:A,Orders_Raw!C:C)</f>
        <v>45977</v>
      </c>
      <c r="K1132" t="s">
        <v>3474</v>
      </c>
      <c r="L1132" s="19" t="str">
        <f>_xlfn.XLOOKUP(A1132,Orders_Raw!A:A,Orders_Raw!D:D)</f>
        <v>Delivered</v>
      </c>
      <c r="M1132" s="19" t="str">
        <f>_xlfn.XLOOKUP(_xlfn.XLOOKUP(A1132,Orders_Raw!A:A,Orders_Raw!B:B),Customers_Raw!A:A,Customers_Raw!E:E)</f>
        <v>Consumer</v>
      </c>
      <c r="N1132">
        <f>IF(COUNTIF($A$2:A1132,A1132)=1,1,0)</f>
        <v>1</v>
      </c>
    </row>
    <row r="1133" spans="1:14">
      <c r="A1133" t="s">
        <v>1455</v>
      </c>
      <c r="B1133" t="s">
        <v>3476</v>
      </c>
      <c r="C1133">
        <v>2</v>
      </c>
      <c r="D1133" s="18">
        <v>18491.99</v>
      </c>
      <c r="E1133" s="18">
        <f>_xlfn.XLOOKUP(Order_Items_Raw!B2926,Products_Raw!A:A,Products_Raw!D:D)</f>
        <v>11367.74</v>
      </c>
      <c r="F1133" s="18">
        <f t="shared" si="17"/>
        <v>-4243.49</v>
      </c>
      <c r="G1133" s="18" t="str">
        <f>PROPER(TRIM(CLEAN(_xlfn.XLOOKUP(Order_Items_Raw!A2926,Orders_Raw!A:A,Orders_Raw!E:E))))</f>
        <v>Mobile App</v>
      </c>
      <c r="H1133" s="18" t="str">
        <f>_xlfn.XLOOKUP(B1133,Products_Raw!A:A,Products_Raw!C:C)</f>
        <v>Home &amp; Kitchen</v>
      </c>
      <c r="I1133" t="str">
        <f>_xlfn.XLOOKUP(_xlfn.XLOOKUP(A1133,Orders_Raw!A:A,Orders_Raw!B:B),Customers_Raw!A:A,Customers_Raw!E:E)</f>
        <v>Small Business</v>
      </c>
      <c r="J1133" s="19">
        <f>_xlfn.XLOOKUP(Order_Items_Raw!A2926,Orders_Raw!A:A,Orders_Raw!C:C)</f>
        <v>45970</v>
      </c>
      <c r="K1133" t="s">
        <v>3474</v>
      </c>
      <c r="L1133" s="19" t="str">
        <f>_xlfn.XLOOKUP(A1133,Orders_Raw!A:A,Orders_Raw!D:D)</f>
        <v>Delivered</v>
      </c>
      <c r="M1133" s="19" t="str">
        <f>_xlfn.XLOOKUP(_xlfn.XLOOKUP(A1133,Orders_Raw!A:A,Orders_Raw!B:B),Customers_Raw!A:A,Customers_Raw!E:E)</f>
        <v>Small Business</v>
      </c>
      <c r="N1133">
        <f>IF(COUNTIF($A$2:A1133,A1133)=1,1,0)</f>
        <v>0</v>
      </c>
    </row>
    <row r="1134" spans="1:14">
      <c r="A1134" t="s">
        <v>1897</v>
      </c>
      <c r="B1134" t="s">
        <v>3476</v>
      </c>
      <c r="C1134">
        <v>1</v>
      </c>
      <c r="D1134" s="18">
        <v>10255.01</v>
      </c>
      <c r="E1134" s="18">
        <f>_xlfn.XLOOKUP(Order_Items_Raw!B2934,Products_Raw!A:A,Products_Raw!D:D)</f>
        <v>4176.26</v>
      </c>
      <c r="F1134" s="18">
        <f t="shared" si="17"/>
        <v>6078.75</v>
      </c>
      <c r="G1134" s="18" t="str">
        <f>PROPER(TRIM(CLEAN(_xlfn.XLOOKUP(Order_Items_Raw!A2934,Orders_Raw!A:A,Orders_Raw!E:E))))</f>
        <v>Website</v>
      </c>
      <c r="H1134" s="18" t="str">
        <f>_xlfn.XLOOKUP(B1134,Products_Raw!A:A,Products_Raw!C:C)</f>
        <v>Home &amp; Kitchen</v>
      </c>
      <c r="I1134" t="str">
        <f>_xlfn.XLOOKUP(_xlfn.XLOOKUP(A1134,Orders_Raw!A:A,Orders_Raw!B:B),Customers_Raw!A:A,Customers_Raw!E:E)</f>
        <v>Consumer</v>
      </c>
      <c r="J1134" s="19">
        <f>_xlfn.XLOOKUP(Order_Items_Raw!A2934,Orders_Raw!A:A,Orders_Raw!C:C)</f>
        <v>45985</v>
      </c>
      <c r="K1134" t="s">
        <v>3474</v>
      </c>
      <c r="L1134" s="19" t="str">
        <f>_xlfn.XLOOKUP(A1134,Orders_Raw!A:A,Orders_Raw!D:D)</f>
        <v>Delivered</v>
      </c>
      <c r="M1134" s="19" t="str">
        <f>_xlfn.XLOOKUP(_xlfn.XLOOKUP(A1134,Orders_Raw!A:A,Orders_Raw!B:B),Customers_Raw!A:A,Customers_Raw!E:E)</f>
        <v>Consumer</v>
      </c>
      <c r="N1134">
        <f>IF(COUNTIF($A$2:A1134,A1134)=1,1,0)</f>
        <v>0</v>
      </c>
    </row>
    <row r="1135" spans="1:14">
      <c r="A1135" t="s">
        <v>1984</v>
      </c>
      <c r="B1135" t="s">
        <v>3476</v>
      </c>
      <c r="C1135">
        <v>4</v>
      </c>
      <c r="D1135" s="18">
        <v>47598.41</v>
      </c>
      <c r="E1135" s="18">
        <f>_xlfn.XLOOKUP(Order_Items_Raw!B2939,Products_Raw!A:A,Products_Raw!D:D)</f>
        <v>6279.29</v>
      </c>
      <c r="F1135" s="18">
        <f t="shared" si="17"/>
        <v>22481.25</v>
      </c>
      <c r="G1135" s="18" t="str">
        <f>PROPER(TRIM(CLEAN(_xlfn.XLOOKUP(Order_Items_Raw!A2939,Orders_Raw!A:A,Orders_Raw!E:E))))</f>
        <v>Website</v>
      </c>
      <c r="H1135" s="18" t="str">
        <f>_xlfn.XLOOKUP(B1135,Products_Raw!A:A,Products_Raw!C:C)</f>
        <v>Home &amp; Kitchen</v>
      </c>
      <c r="I1135" t="str">
        <f>_xlfn.XLOOKUP(_xlfn.XLOOKUP(A1135,Orders_Raw!A:A,Orders_Raw!B:B),Customers_Raw!A:A,Customers_Raw!E:E)</f>
        <v>Consumer</v>
      </c>
      <c r="J1135" s="19">
        <f>_xlfn.XLOOKUP(Order_Items_Raw!A2939,Orders_Raw!A:A,Orders_Raw!C:C)</f>
        <v>45980</v>
      </c>
      <c r="K1135" t="s">
        <v>3474</v>
      </c>
      <c r="L1135" s="19" t="str">
        <f>_xlfn.XLOOKUP(A1135,Orders_Raw!A:A,Orders_Raw!D:D)</f>
        <v>Delivered</v>
      </c>
      <c r="M1135" s="19" t="str">
        <f>_xlfn.XLOOKUP(_xlfn.XLOOKUP(A1135,Orders_Raw!A:A,Orders_Raw!B:B),Customers_Raw!A:A,Customers_Raw!E:E)</f>
        <v>Consumer</v>
      </c>
      <c r="N1135">
        <f>IF(COUNTIF($A$2:A1135,A1135)=1,1,0)</f>
        <v>0</v>
      </c>
    </row>
    <row r="1136" spans="1:14">
      <c r="A1136" t="s">
        <v>2027</v>
      </c>
      <c r="B1136" t="s">
        <v>3477</v>
      </c>
      <c r="C1136">
        <v>1</v>
      </c>
      <c r="D1136" s="18">
        <v>3012.02</v>
      </c>
      <c r="E1136" s="18">
        <f>_xlfn.XLOOKUP(Order_Items_Raw!B2981,Products_Raw!A:A,Products_Raw!D:D)</f>
        <v>2133.21</v>
      </c>
      <c r="F1136" s="18">
        <f t="shared" si="17"/>
        <v>878.81</v>
      </c>
      <c r="G1136" s="18" t="str">
        <f>PROPER(TRIM(CLEAN(_xlfn.XLOOKUP(Order_Items_Raw!A2981,Orders_Raw!A:A,Orders_Raw!E:E))))</f>
        <v>Mobile App</v>
      </c>
      <c r="H1136" s="18" t="str">
        <f>_xlfn.XLOOKUP(B1136,Products_Raw!A:A,Products_Raw!C:C)</f>
        <v>Electronics</v>
      </c>
      <c r="I1136" t="str">
        <f>_xlfn.XLOOKUP(_xlfn.XLOOKUP(A1136,Orders_Raw!A:A,Orders_Raw!B:B),Customers_Raw!A:A,Customers_Raw!E:E)</f>
        <v>Consumer</v>
      </c>
      <c r="J1136" s="19">
        <f>_xlfn.XLOOKUP(Order_Items_Raw!A2981,Orders_Raw!A:A,Orders_Raw!C:C)</f>
        <v>45991</v>
      </c>
      <c r="K1136" t="s">
        <v>3474</v>
      </c>
      <c r="L1136" s="19" t="str">
        <f>_xlfn.XLOOKUP(A1136,Orders_Raw!A:A,Orders_Raw!D:D)</f>
        <v>Delivered</v>
      </c>
      <c r="M1136" s="19" t="str">
        <f>_xlfn.XLOOKUP(_xlfn.XLOOKUP(A1136,Orders_Raw!A:A,Orders_Raw!B:B),Customers_Raw!A:A,Customers_Raw!E:E)</f>
        <v>Consumer</v>
      </c>
      <c r="N1136">
        <f>IF(COUNTIF($A$2:A1136,A1136)=1,1,0)</f>
        <v>1</v>
      </c>
    </row>
    <row r="1137" spans="1:14">
      <c r="A1137" t="s">
        <v>3111</v>
      </c>
      <c r="B1137" t="s">
        <v>3477</v>
      </c>
      <c r="C1137">
        <v>2</v>
      </c>
      <c r="D1137" s="18">
        <v>5914.87</v>
      </c>
      <c r="E1137" s="18">
        <f>_xlfn.XLOOKUP(Order_Items_Raw!B3000,Products_Raw!A:A,Products_Raw!D:D)</f>
        <v>11732.81</v>
      </c>
      <c r="F1137" s="18">
        <f t="shared" si="17"/>
        <v>-17550.75</v>
      </c>
      <c r="G1137" s="18" t="str">
        <f>PROPER(TRIM(CLEAN(_xlfn.XLOOKUP(Order_Items_Raw!A3000,Orders_Raw!A:A,Orders_Raw!E:E))))</f>
        <v>Marketplace</v>
      </c>
      <c r="H1137" s="18" t="str">
        <f>_xlfn.XLOOKUP(B1137,Products_Raw!A:A,Products_Raw!C:C)</f>
        <v>Electronics</v>
      </c>
      <c r="I1137" t="str">
        <f>_xlfn.XLOOKUP(_xlfn.XLOOKUP(A1137,Orders_Raw!A:A,Orders_Raw!B:B),Customers_Raw!A:A,Customers_Raw!E:E)</f>
        <v>Corporate</v>
      </c>
      <c r="J1137" s="19">
        <f>_xlfn.XLOOKUP(Order_Items_Raw!A3000,Orders_Raw!A:A,Orders_Raw!C:C)</f>
        <v>45989</v>
      </c>
      <c r="K1137" t="s">
        <v>3474</v>
      </c>
      <c r="L1137" s="19" t="str">
        <f>_xlfn.XLOOKUP(A1137,Orders_Raw!A:A,Orders_Raw!D:D)</f>
        <v>Delivered</v>
      </c>
      <c r="M1137" s="19" t="str">
        <f>_xlfn.XLOOKUP(_xlfn.XLOOKUP(A1137,Orders_Raw!A:A,Orders_Raw!B:B),Customers_Raw!A:A,Customers_Raw!E:E)</f>
        <v>Corporate</v>
      </c>
      <c r="N1137">
        <f>IF(COUNTIF($A$2:A1137,A1137)=1,1,0)</f>
        <v>1</v>
      </c>
    </row>
    <row r="1138" spans="1:14">
      <c r="A1138" t="s">
        <v>1183</v>
      </c>
      <c r="B1138" t="s">
        <v>3478</v>
      </c>
      <c r="C1138">
        <v>4</v>
      </c>
      <c r="D1138" s="18">
        <v>3368.96</v>
      </c>
      <c r="E1138" s="18">
        <f>_xlfn.XLOOKUP(Order_Items_Raw!B3011,Products_Raw!A:A,Products_Raw!D:D)</f>
        <v>1326.73</v>
      </c>
      <c r="F1138" s="18">
        <f t="shared" si="17"/>
        <v>-1937.96</v>
      </c>
      <c r="G1138" s="18" t="str">
        <f>PROPER(TRIM(CLEAN(_xlfn.XLOOKUP(Order_Items_Raw!A3011,Orders_Raw!A:A,Orders_Raw!E:E))))</f>
        <v>Website</v>
      </c>
      <c r="H1138" s="18" t="str">
        <f>_xlfn.XLOOKUP(B1138,Products_Raw!A:A,Products_Raw!C:C)</f>
        <v>Electronics</v>
      </c>
      <c r="I1138" t="str">
        <f>_xlfn.XLOOKUP(_xlfn.XLOOKUP(A1138,Orders_Raw!A:A,Orders_Raw!B:B),Customers_Raw!A:A,Customers_Raw!E:E)</f>
        <v>Consumer</v>
      </c>
      <c r="J1138" s="19">
        <f>_xlfn.XLOOKUP(Order_Items_Raw!A3011,Orders_Raw!A:A,Orders_Raw!C:C)</f>
        <v>45964</v>
      </c>
      <c r="K1138" t="s">
        <v>3474</v>
      </c>
      <c r="L1138" s="19" t="str">
        <f>_xlfn.XLOOKUP(A1138,Orders_Raw!A:A,Orders_Raw!D:D)</f>
        <v>Shipped</v>
      </c>
      <c r="M1138" s="19" t="str">
        <f>_xlfn.XLOOKUP(_xlfn.XLOOKUP(A1138,Orders_Raw!A:A,Orders_Raw!B:B),Customers_Raw!A:A,Customers_Raw!E:E)</f>
        <v>Consumer</v>
      </c>
      <c r="N1138">
        <f>IF(COUNTIF($A$2:A1138,A1138)=1,1,0)</f>
        <v>1</v>
      </c>
    </row>
    <row r="1139" spans="1:14">
      <c r="A1139" t="s">
        <v>1479</v>
      </c>
      <c r="B1139" t="s">
        <v>3478</v>
      </c>
      <c r="C1139">
        <v>3</v>
      </c>
      <c r="D1139" s="18">
        <v>1991.78</v>
      </c>
      <c r="E1139" s="18">
        <f>_xlfn.XLOOKUP(Order_Items_Raw!B3018,Products_Raw!A:A,Products_Raw!D:D)</f>
        <v>5057.68</v>
      </c>
      <c r="F1139" s="18">
        <f t="shared" si="17"/>
        <v>-13181.26</v>
      </c>
      <c r="G1139" s="18" t="str">
        <f>PROPER(TRIM(CLEAN(_xlfn.XLOOKUP(Order_Items_Raw!A3018,Orders_Raw!A:A,Orders_Raw!E:E))))</f>
        <v>Website</v>
      </c>
      <c r="H1139" s="18" t="str">
        <f>_xlfn.XLOOKUP(B1139,Products_Raw!A:A,Products_Raw!C:C)</f>
        <v>Electronics</v>
      </c>
      <c r="I1139" t="str">
        <f>_xlfn.XLOOKUP(_xlfn.XLOOKUP(A1139,Orders_Raw!A:A,Orders_Raw!B:B),Customers_Raw!A:A,Customers_Raw!E:E)</f>
        <v>Corporate</v>
      </c>
      <c r="J1139" s="19">
        <f>_xlfn.XLOOKUP(Order_Items_Raw!A3018,Orders_Raw!A:A,Orders_Raw!C:C)</f>
        <v>45964</v>
      </c>
      <c r="K1139" t="s">
        <v>3474</v>
      </c>
      <c r="L1139" s="19" t="str">
        <f>_xlfn.XLOOKUP(A1139,Orders_Raw!A:A,Orders_Raw!D:D)</f>
        <v>Delivered</v>
      </c>
      <c r="M1139" s="19" t="str">
        <f>_xlfn.XLOOKUP(_xlfn.XLOOKUP(A1139,Orders_Raw!A:A,Orders_Raw!B:B),Customers_Raw!A:A,Customers_Raw!E:E)</f>
        <v>Corporate</v>
      </c>
      <c r="N1139">
        <f>IF(COUNTIF($A$2:A1139,A1139)=1,1,0)</f>
        <v>1</v>
      </c>
    </row>
    <row r="1140" spans="1:14">
      <c r="A1140" t="s">
        <v>2607</v>
      </c>
      <c r="B1140" t="s">
        <v>3478</v>
      </c>
      <c r="C1140">
        <v>1</v>
      </c>
      <c r="D1140" s="18">
        <v>623.39</v>
      </c>
      <c r="E1140" s="18">
        <f>_xlfn.XLOOKUP(Order_Items_Raw!B3042,Products_Raw!A:A,Products_Raw!D:D)</f>
        <v>1691.07</v>
      </c>
      <c r="F1140" s="18">
        <f t="shared" si="17"/>
        <v>-1067.68</v>
      </c>
      <c r="G1140" s="18" t="str">
        <f>PROPER(TRIM(CLEAN(_xlfn.XLOOKUP(Order_Items_Raw!A3042,Orders_Raw!A:A,Orders_Raw!E:E))))</f>
        <v>Website</v>
      </c>
      <c r="H1140" s="18" t="str">
        <f>_xlfn.XLOOKUP(B1140,Products_Raw!A:A,Products_Raw!C:C)</f>
        <v>Electronics</v>
      </c>
      <c r="I1140" t="str">
        <f>_xlfn.XLOOKUP(_xlfn.XLOOKUP(A1140,Orders_Raw!A:A,Orders_Raw!B:B),Customers_Raw!A:A,Customers_Raw!E:E)</f>
        <v>Consumer</v>
      </c>
      <c r="J1140" s="19">
        <f>_xlfn.XLOOKUP(Order_Items_Raw!A3042,Orders_Raw!A:A,Orders_Raw!C:C)</f>
        <v>45964</v>
      </c>
      <c r="K1140" t="s">
        <v>3474</v>
      </c>
      <c r="L1140" s="19" t="str">
        <f>_xlfn.XLOOKUP(A1140,Orders_Raw!A:A,Orders_Raw!D:D)</f>
        <v>Delivered</v>
      </c>
      <c r="M1140" s="19" t="str">
        <f>_xlfn.XLOOKUP(_xlfn.XLOOKUP(A1140,Orders_Raw!A:A,Orders_Raw!B:B),Customers_Raw!A:A,Customers_Raw!E:E)</f>
        <v>Consumer</v>
      </c>
      <c r="N1140">
        <f>IF(COUNTIF($A$2:A1140,A1140)=1,1,0)</f>
        <v>0</v>
      </c>
    </row>
    <row r="1141" spans="1:14">
      <c r="A1141" t="s">
        <v>1827</v>
      </c>
      <c r="B1141" t="s">
        <v>3479</v>
      </c>
      <c r="C1141">
        <v>1</v>
      </c>
      <c r="D1141" s="18">
        <v>15412.24</v>
      </c>
      <c r="E1141" s="18">
        <f>_xlfn.XLOOKUP(Order_Items_Raw!B3073,Products_Raw!A:A,Products_Raw!D:D)</f>
        <v>6612.77</v>
      </c>
      <c r="F1141" s="18">
        <f t="shared" si="17"/>
        <v>8799.47</v>
      </c>
      <c r="G1141" s="18" t="str">
        <f>PROPER(TRIM(CLEAN(_xlfn.XLOOKUP(Order_Items_Raw!A3073,Orders_Raw!A:A,Orders_Raw!E:E))))</f>
        <v>Mobile App</v>
      </c>
      <c r="H1141" s="18" t="str">
        <f>_xlfn.XLOOKUP(B1141,Products_Raw!A:A,Products_Raw!C:C)</f>
        <v>Fashion</v>
      </c>
      <c r="I1141" t="str">
        <f>_xlfn.XLOOKUP(_xlfn.XLOOKUP(A1141,Orders_Raw!A:A,Orders_Raw!B:B),Customers_Raw!A:A,Customers_Raw!E:E)</f>
        <v>Consumer</v>
      </c>
      <c r="J1141" s="19">
        <f>_xlfn.XLOOKUP(Order_Items_Raw!A3073,Orders_Raw!A:A,Orders_Raw!C:C)</f>
        <v>45972</v>
      </c>
      <c r="K1141" t="s">
        <v>3474</v>
      </c>
      <c r="L1141" s="19" t="str">
        <f>_xlfn.XLOOKUP(A1141,Orders_Raw!A:A,Orders_Raw!D:D)</f>
        <v>Delivered</v>
      </c>
      <c r="M1141" s="19" t="str">
        <f>_xlfn.XLOOKUP(_xlfn.XLOOKUP(A1141,Orders_Raw!A:A,Orders_Raw!B:B),Customers_Raw!A:A,Customers_Raw!E:E)</f>
        <v>Consumer</v>
      </c>
      <c r="N1141">
        <f>IF(COUNTIF($A$2:A1141,A1141)=1,1,0)</f>
        <v>0</v>
      </c>
    </row>
    <row r="1142" spans="1:14">
      <c r="A1142" t="s">
        <v>2273</v>
      </c>
      <c r="B1142" t="s">
        <v>3479</v>
      </c>
      <c r="C1142">
        <v>3</v>
      </c>
      <c r="D1142" s="18">
        <v>49113.16</v>
      </c>
      <c r="E1142" s="18">
        <f>_xlfn.XLOOKUP(Order_Items_Raw!B3082,Products_Raw!A:A,Products_Raw!D:D)</f>
        <v>7341.5</v>
      </c>
      <c r="F1142" s="18">
        <f t="shared" si="17"/>
        <v>27088.66</v>
      </c>
      <c r="G1142" s="18" t="str">
        <f>PROPER(TRIM(CLEAN(_xlfn.XLOOKUP(Order_Items_Raw!A3082,Orders_Raw!A:A,Orders_Raw!E:E))))</f>
        <v>Website</v>
      </c>
      <c r="H1142" s="18" t="str">
        <f>_xlfn.XLOOKUP(B1142,Products_Raw!A:A,Products_Raw!C:C)</f>
        <v>Fashion</v>
      </c>
      <c r="I1142" t="str">
        <f>_xlfn.XLOOKUP(_xlfn.XLOOKUP(A1142,Orders_Raw!A:A,Orders_Raw!B:B),Customers_Raw!A:A,Customers_Raw!E:E)</f>
        <v>Small Business</v>
      </c>
      <c r="J1142" s="19">
        <f>_xlfn.XLOOKUP(Order_Items_Raw!A3082,Orders_Raw!A:A,Orders_Raw!C:C)</f>
        <v>45965</v>
      </c>
      <c r="K1142" t="s">
        <v>3474</v>
      </c>
      <c r="L1142" s="19" t="str">
        <f>_xlfn.XLOOKUP(A1142,Orders_Raw!A:A,Orders_Raw!D:D)</f>
        <v>Delivered</v>
      </c>
      <c r="M1142" s="19" t="str">
        <f>_xlfn.XLOOKUP(_xlfn.XLOOKUP(A1142,Orders_Raw!A:A,Orders_Raw!B:B),Customers_Raw!A:A,Customers_Raw!E:E)</f>
        <v>Small Business</v>
      </c>
      <c r="N1142">
        <f>IF(COUNTIF($A$2:A1142,A1142)=1,1,0)</f>
        <v>0</v>
      </c>
    </row>
    <row r="1143" spans="1:14">
      <c r="A1143" t="s">
        <v>2543</v>
      </c>
      <c r="B1143" t="s">
        <v>3479</v>
      </c>
      <c r="C1143">
        <v>3</v>
      </c>
      <c r="D1143" s="18">
        <v>41990.68</v>
      </c>
      <c r="E1143" s="18">
        <f>_xlfn.XLOOKUP(Order_Items_Raw!B3091,Products_Raw!A:A,Products_Raw!D:D)</f>
        <v>11653.29</v>
      </c>
      <c r="F1143" s="18">
        <f t="shared" si="17"/>
        <v>7030.81</v>
      </c>
      <c r="G1143" s="18" t="str">
        <f>PROPER(TRIM(CLEAN(_xlfn.XLOOKUP(Order_Items_Raw!A3091,Orders_Raw!A:A,Orders_Raw!E:E))))</f>
        <v>Website</v>
      </c>
      <c r="H1143" s="18" t="str">
        <f>_xlfn.XLOOKUP(B1143,Products_Raw!A:A,Products_Raw!C:C)</f>
        <v>Fashion</v>
      </c>
      <c r="I1143" t="str">
        <f>_xlfn.XLOOKUP(_xlfn.XLOOKUP(A1143,Orders_Raw!A:A,Orders_Raw!B:B),Customers_Raw!A:A,Customers_Raw!E:E)</f>
        <v>Corporate</v>
      </c>
      <c r="J1143" s="19">
        <f>_xlfn.XLOOKUP(Order_Items_Raw!A3091,Orders_Raw!A:A,Orders_Raw!C:C)</f>
        <v>45987</v>
      </c>
      <c r="K1143" t="s">
        <v>3474</v>
      </c>
      <c r="L1143" s="19" t="str">
        <f>_xlfn.XLOOKUP(A1143,Orders_Raw!A:A,Orders_Raw!D:D)</f>
        <v>Delivered</v>
      </c>
      <c r="M1143" s="19" t="str">
        <f>_xlfn.XLOOKUP(_xlfn.XLOOKUP(A1143,Orders_Raw!A:A,Orders_Raw!B:B),Customers_Raw!A:A,Customers_Raw!E:E)</f>
        <v>Corporate</v>
      </c>
      <c r="N1143">
        <f>IF(COUNTIF($A$2:A1143,A1143)=1,1,0)</f>
        <v>0</v>
      </c>
    </row>
    <row r="1144" spans="1:14">
      <c r="A1144" t="s">
        <v>3386</v>
      </c>
      <c r="B1144" t="s">
        <v>3479</v>
      </c>
      <c r="C1144">
        <v>1</v>
      </c>
      <c r="D1144" s="18">
        <v>14832.06</v>
      </c>
      <c r="E1144" s="18">
        <f>_xlfn.XLOOKUP(Order_Items_Raw!B3109,Products_Raw!A:A,Products_Raw!D:D)</f>
        <v>5812.86</v>
      </c>
      <c r="F1144" s="18">
        <f t="shared" si="17"/>
        <v>9019.2</v>
      </c>
      <c r="G1144" s="18" t="str">
        <f>PROPER(TRIM(CLEAN(_xlfn.XLOOKUP(Order_Items_Raw!A3109,Orders_Raw!A:A,Orders_Raw!E:E))))</f>
        <v>Website</v>
      </c>
      <c r="H1144" s="18" t="str">
        <f>_xlfn.XLOOKUP(B1144,Products_Raw!A:A,Products_Raw!C:C)</f>
        <v>Fashion</v>
      </c>
      <c r="I1144" t="str">
        <f>_xlfn.XLOOKUP(_xlfn.XLOOKUP(A1144,Orders_Raw!A:A,Orders_Raw!B:B),Customers_Raw!A:A,Customers_Raw!E:E)</f>
        <v>Consumer</v>
      </c>
      <c r="J1144" s="19">
        <f>_xlfn.XLOOKUP(Order_Items_Raw!A3109,Orders_Raw!A:A,Orders_Raw!C:C)</f>
        <v>45971</v>
      </c>
      <c r="K1144" t="s">
        <v>3474</v>
      </c>
      <c r="L1144" s="19" t="str">
        <f>_xlfn.XLOOKUP(A1144,Orders_Raw!A:A,Orders_Raw!D:D)</f>
        <v>Delivered</v>
      </c>
      <c r="M1144" s="19" t="str">
        <f>_xlfn.XLOOKUP(_xlfn.XLOOKUP(A1144,Orders_Raw!A:A,Orders_Raw!B:B),Customers_Raw!A:A,Customers_Raw!E:E)</f>
        <v>Consumer</v>
      </c>
      <c r="N1144">
        <f>IF(COUNTIF($A$2:A1144,A1144)=1,1,0)</f>
        <v>1</v>
      </c>
    </row>
    <row r="1145" spans="1:14">
      <c r="A1145" t="s">
        <v>1953</v>
      </c>
      <c r="B1145" t="s">
        <v>3480</v>
      </c>
      <c r="C1145">
        <v>2</v>
      </c>
      <c r="D1145" s="18">
        <v>23651.23</v>
      </c>
      <c r="E1145" s="18">
        <f>_xlfn.XLOOKUP(Order_Items_Raw!B3132,Products_Raw!A:A,Products_Raw!D:D)</f>
        <v>10086.81</v>
      </c>
      <c r="F1145" s="18">
        <f t="shared" si="17"/>
        <v>3477.61</v>
      </c>
      <c r="G1145" s="18" t="str">
        <f>PROPER(TRIM(CLEAN(_xlfn.XLOOKUP(Order_Items_Raw!A3132,Orders_Raw!A:A,Orders_Raw!E:E))))</f>
        <v>Mobile App</v>
      </c>
      <c r="H1145" s="18" t="str">
        <f>_xlfn.XLOOKUP(B1145,Products_Raw!A:A,Products_Raw!C:C)</f>
        <v>Beauty</v>
      </c>
      <c r="I1145" t="str">
        <f>_xlfn.XLOOKUP(_xlfn.XLOOKUP(A1145,Orders_Raw!A:A,Orders_Raw!B:B),Customers_Raw!A:A,Customers_Raw!E:E)</f>
        <v>Consumer</v>
      </c>
      <c r="J1145" s="19">
        <f>_xlfn.XLOOKUP(Order_Items_Raw!A3132,Orders_Raw!A:A,Orders_Raw!C:C)</f>
        <v>45969</v>
      </c>
      <c r="K1145" t="s">
        <v>3474</v>
      </c>
      <c r="L1145" s="19" t="str">
        <f>_xlfn.XLOOKUP(A1145,Orders_Raw!A:A,Orders_Raw!D:D)</f>
        <v>Delivered</v>
      </c>
      <c r="M1145" s="19" t="str">
        <f>_xlfn.XLOOKUP(_xlfn.XLOOKUP(A1145,Orders_Raw!A:A,Orders_Raw!B:B),Customers_Raw!A:A,Customers_Raw!E:E)</f>
        <v>Consumer</v>
      </c>
      <c r="N1145">
        <f>IF(COUNTIF($A$2:A1145,A1145)=1,1,0)</f>
        <v>0</v>
      </c>
    </row>
    <row r="1146" spans="1:14">
      <c r="A1146" t="s">
        <v>2498</v>
      </c>
      <c r="B1146" t="s">
        <v>3482</v>
      </c>
      <c r="C1146">
        <v>4</v>
      </c>
      <c r="D1146" s="18">
        <v>57799.47</v>
      </c>
      <c r="E1146" s="18">
        <f>_xlfn.XLOOKUP(Order_Items_Raw!B3191,Products_Raw!A:A,Products_Raw!D:D)</f>
        <v>7144.88</v>
      </c>
      <c r="F1146" s="18">
        <f t="shared" si="17"/>
        <v>29219.95</v>
      </c>
      <c r="G1146" s="18" t="str">
        <f>PROPER(TRIM(CLEAN(_xlfn.XLOOKUP(Order_Items_Raw!A3191,Orders_Raw!A:A,Orders_Raw!E:E))))</f>
        <v>Mobile App</v>
      </c>
      <c r="H1146" s="18" t="str">
        <f>_xlfn.XLOOKUP(B1146,Products_Raw!A:A,Products_Raw!C:C)</f>
        <v>Office Supplies</v>
      </c>
      <c r="I1146" t="str">
        <f>_xlfn.XLOOKUP(_xlfn.XLOOKUP(A1146,Orders_Raw!A:A,Orders_Raw!B:B),Customers_Raw!A:A,Customers_Raw!E:E)</f>
        <v>Corporate</v>
      </c>
      <c r="J1146" s="19">
        <f>_xlfn.XLOOKUP(Order_Items_Raw!A3191,Orders_Raw!A:A,Orders_Raw!C:C)</f>
        <v>45945</v>
      </c>
      <c r="K1146" t="s">
        <v>3481</v>
      </c>
      <c r="L1146" s="19" t="str">
        <f>_xlfn.XLOOKUP(A1146,Orders_Raw!A:A,Orders_Raw!D:D)</f>
        <v>Cancelled</v>
      </c>
      <c r="M1146" s="19" t="str">
        <f>_xlfn.XLOOKUP(_xlfn.XLOOKUP(A1146,Orders_Raw!A:A,Orders_Raw!B:B),Customers_Raw!A:A,Customers_Raw!E:E)</f>
        <v>Corporate</v>
      </c>
      <c r="N1146">
        <f>IF(COUNTIF($A$2:A1146,A1146)=1,1,0)</f>
        <v>1</v>
      </c>
    </row>
    <row r="1147" spans="1:14">
      <c r="A1147" t="s">
        <v>2674</v>
      </c>
      <c r="B1147" t="s">
        <v>3482</v>
      </c>
      <c r="C1147">
        <v>2</v>
      </c>
      <c r="D1147" s="18">
        <v>28678.52</v>
      </c>
      <c r="E1147" s="18">
        <f>_xlfn.XLOOKUP(Order_Items_Raw!B3196,Products_Raw!A:A,Products_Raw!D:D)</f>
        <v>4703.24</v>
      </c>
      <c r="F1147" s="18">
        <f t="shared" si="17"/>
        <v>19272.04</v>
      </c>
      <c r="G1147" s="18" t="str">
        <f>PROPER(TRIM(CLEAN(_xlfn.XLOOKUP(Order_Items_Raw!A3196,Orders_Raw!A:A,Orders_Raw!E:E))))</f>
        <v>Mobile App</v>
      </c>
      <c r="H1147" s="18" t="str">
        <f>_xlfn.XLOOKUP(B1147,Products_Raw!A:A,Products_Raw!C:C)</f>
        <v>Office Supplies</v>
      </c>
      <c r="I1147" t="str">
        <f>_xlfn.XLOOKUP(_xlfn.XLOOKUP(A1147,Orders_Raw!A:A,Orders_Raw!B:B),Customers_Raw!A:A,Customers_Raw!E:E)</f>
        <v>Consumer</v>
      </c>
      <c r="J1147" s="19">
        <f>_xlfn.XLOOKUP(Order_Items_Raw!A3196,Orders_Raw!A:A,Orders_Raw!C:C)</f>
        <v>45943</v>
      </c>
      <c r="K1147" t="s">
        <v>3481</v>
      </c>
      <c r="L1147" s="19" t="str">
        <f>_xlfn.XLOOKUP(A1147,Orders_Raw!A:A,Orders_Raw!D:D)</f>
        <v>Delivered</v>
      </c>
      <c r="M1147" s="19" t="str">
        <f>_xlfn.XLOOKUP(_xlfn.XLOOKUP(A1147,Orders_Raw!A:A,Orders_Raw!B:B),Customers_Raw!A:A,Customers_Raw!E:E)</f>
        <v>Consumer</v>
      </c>
      <c r="N1147">
        <f>IF(COUNTIF($A$2:A1147,A1147)=1,1,0)</f>
        <v>1</v>
      </c>
    </row>
    <row r="1148" spans="1:14">
      <c r="A1148" t="s">
        <v>3335</v>
      </c>
      <c r="B1148" t="s">
        <v>3482</v>
      </c>
      <c r="C1148">
        <v>1</v>
      </c>
      <c r="D1148" s="18">
        <v>15125.53</v>
      </c>
      <c r="E1148" s="18">
        <f>_xlfn.XLOOKUP(Order_Items_Raw!B3209,Products_Raw!A:A,Products_Raw!D:D)</f>
        <v>1321.65</v>
      </c>
      <c r="F1148" s="18">
        <f t="shared" si="17"/>
        <v>13803.88</v>
      </c>
      <c r="G1148" s="18" t="str">
        <f>PROPER(TRIM(CLEAN(_xlfn.XLOOKUP(Order_Items_Raw!A3209,Orders_Raw!A:A,Orders_Raw!E:E))))</f>
        <v>Website</v>
      </c>
      <c r="H1148" s="18" t="str">
        <f>_xlfn.XLOOKUP(B1148,Products_Raw!A:A,Products_Raw!C:C)</f>
        <v>Office Supplies</v>
      </c>
      <c r="I1148" t="str">
        <f>_xlfn.XLOOKUP(_xlfn.XLOOKUP(A1148,Orders_Raw!A:A,Orders_Raw!B:B),Customers_Raw!A:A,Customers_Raw!E:E)</f>
        <v>Small Business</v>
      </c>
      <c r="J1148" s="19">
        <f>_xlfn.XLOOKUP(Order_Items_Raw!A3209,Orders_Raw!A:A,Orders_Raw!C:C)</f>
        <v>45938</v>
      </c>
      <c r="K1148" t="s">
        <v>3481</v>
      </c>
      <c r="L1148" s="19" t="str">
        <f>_xlfn.XLOOKUP(A1148,Orders_Raw!A:A,Orders_Raw!D:D)</f>
        <v>Delivered</v>
      </c>
      <c r="M1148" s="19" t="str">
        <f>_xlfn.XLOOKUP(_xlfn.XLOOKUP(A1148,Orders_Raw!A:A,Orders_Raw!B:B),Customers_Raw!A:A,Customers_Raw!E:E)</f>
        <v>Small Business</v>
      </c>
      <c r="N1148">
        <f>IF(COUNTIF($A$2:A1148,A1148)=1,1,0)</f>
        <v>1</v>
      </c>
    </row>
    <row r="1149" spans="1:14">
      <c r="A1149" t="s">
        <v>1384</v>
      </c>
      <c r="B1149" t="s">
        <v>3483</v>
      </c>
      <c r="C1149">
        <v>4</v>
      </c>
      <c r="D1149" s="18">
        <v>35462.71</v>
      </c>
      <c r="E1149" s="18">
        <f>_xlfn.XLOOKUP(Order_Items_Raw!B3221,Products_Raw!A:A,Products_Raw!D:D)</f>
        <v>474.93</v>
      </c>
      <c r="F1149" s="18">
        <f t="shared" si="17"/>
        <v>33562.99</v>
      </c>
      <c r="G1149" s="18" t="str">
        <f>PROPER(TRIM(CLEAN(_xlfn.XLOOKUP(Order_Items_Raw!A3221,Orders_Raw!A:A,Orders_Raw!E:E))))</f>
        <v>Mobile App</v>
      </c>
      <c r="H1149" s="18" t="str">
        <f>_xlfn.XLOOKUP(B1149,Products_Raw!A:A,Products_Raw!C:C)</f>
        <v>Office Supplies</v>
      </c>
      <c r="I1149" t="str">
        <f>_xlfn.XLOOKUP(_xlfn.XLOOKUP(A1149,Orders_Raw!A:A,Orders_Raw!B:B),Customers_Raw!A:A,Customers_Raw!E:E)</f>
        <v>Small Business</v>
      </c>
      <c r="J1149" s="19">
        <f>_xlfn.XLOOKUP(Order_Items_Raw!A3221,Orders_Raw!A:A,Orders_Raw!C:C)</f>
        <v>45935</v>
      </c>
      <c r="K1149" t="s">
        <v>3481</v>
      </c>
      <c r="L1149" s="19" t="str">
        <f>_xlfn.XLOOKUP(A1149,Orders_Raw!A:A,Orders_Raw!D:D)</f>
        <v>Delivered</v>
      </c>
      <c r="M1149" s="19" t="str">
        <f>_xlfn.XLOOKUP(_xlfn.XLOOKUP(A1149,Orders_Raw!A:A,Orders_Raw!B:B),Customers_Raw!A:A,Customers_Raw!E:E)</f>
        <v>Small Business</v>
      </c>
      <c r="N1149">
        <f>IF(COUNTIF($A$2:A1149,A1149)=1,1,0)</f>
        <v>1</v>
      </c>
    </row>
    <row r="1150" spans="1:14">
      <c r="A1150" t="s">
        <v>1761</v>
      </c>
      <c r="B1150" t="s">
        <v>3483</v>
      </c>
      <c r="C1150">
        <v>4</v>
      </c>
      <c r="D1150" s="18">
        <v>36954.35</v>
      </c>
      <c r="E1150" s="18">
        <f>_xlfn.XLOOKUP(Order_Items_Raw!B3227,Products_Raw!A:A,Products_Raw!D:D)</f>
        <v>6380.88</v>
      </c>
      <c r="F1150" s="18">
        <f t="shared" si="17"/>
        <v>11430.83</v>
      </c>
      <c r="G1150" s="18" t="str">
        <f>PROPER(TRIM(CLEAN(_xlfn.XLOOKUP(Order_Items_Raw!A3227,Orders_Raw!A:A,Orders_Raw!E:E))))</f>
        <v>Website</v>
      </c>
      <c r="H1150" s="18" t="str">
        <f>_xlfn.XLOOKUP(B1150,Products_Raw!A:A,Products_Raw!C:C)</f>
        <v>Office Supplies</v>
      </c>
      <c r="I1150" t="str">
        <f>_xlfn.XLOOKUP(_xlfn.XLOOKUP(A1150,Orders_Raw!A:A,Orders_Raw!B:B),Customers_Raw!A:A,Customers_Raw!E:E)</f>
        <v>Consumer</v>
      </c>
      <c r="J1150" s="19">
        <f>_xlfn.XLOOKUP(Order_Items_Raw!A3227,Orders_Raw!A:A,Orders_Raw!C:C)</f>
        <v>45956</v>
      </c>
      <c r="K1150" t="s">
        <v>3481</v>
      </c>
      <c r="L1150" s="19" t="str">
        <f>_xlfn.XLOOKUP(A1150,Orders_Raw!A:A,Orders_Raw!D:D)</f>
        <v>Delivered</v>
      </c>
      <c r="M1150" s="19" t="str">
        <f>_xlfn.XLOOKUP(_xlfn.XLOOKUP(A1150,Orders_Raw!A:A,Orders_Raw!B:B),Customers_Raw!A:A,Customers_Raw!E:E)</f>
        <v>Consumer</v>
      </c>
      <c r="N1150">
        <f>IF(COUNTIF($A$2:A1150,A1150)=1,1,0)</f>
        <v>0</v>
      </c>
    </row>
    <row r="1151" spans="1:14">
      <c r="A1151" t="s">
        <v>1833</v>
      </c>
      <c r="B1151" t="s">
        <v>3483</v>
      </c>
      <c r="C1151">
        <v>4</v>
      </c>
      <c r="D1151" s="18">
        <v>36803.87</v>
      </c>
      <c r="E1151" s="18">
        <f>_xlfn.XLOOKUP(Order_Items_Raw!B3229,Products_Raw!A:A,Products_Raw!D:D)</f>
        <v>6380.88</v>
      </c>
      <c r="F1151" s="18">
        <f t="shared" si="17"/>
        <v>11280.35</v>
      </c>
      <c r="G1151" s="18" t="str">
        <f>PROPER(TRIM(CLEAN(_xlfn.XLOOKUP(Order_Items_Raw!A3229,Orders_Raw!A:A,Orders_Raw!E:E))))</f>
        <v>Website</v>
      </c>
      <c r="H1151" s="18" t="str">
        <f>_xlfn.XLOOKUP(B1151,Products_Raw!A:A,Products_Raw!C:C)</f>
        <v>Office Supplies</v>
      </c>
      <c r="I1151" t="str">
        <f>_xlfn.XLOOKUP(_xlfn.XLOOKUP(A1151,Orders_Raw!A:A,Orders_Raw!B:B),Customers_Raw!A:A,Customers_Raw!E:E)</f>
        <v>Consumer</v>
      </c>
      <c r="J1151" s="19">
        <f>_xlfn.XLOOKUP(Order_Items_Raw!A3229,Orders_Raw!A:A,Orders_Raw!C:C)</f>
        <v>45946</v>
      </c>
      <c r="K1151" t="s">
        <v>3481</v>
      </c>
      <c r="L1151" s="19" t="str">
        <f>_xlfn.XLOOKUP(A1151,Orders_Raw!A:A,Orders_Raw!D:D)</f>
        <v>Delivered</v>
      </c>
      <c r="M1151" s="19" t="str">
        <f>_xlfn.XLOOKUP(_xlfn.XLOOKUP(A1151,Orders_Raw!A:A,Orders_Raw!B:B),Customers_Raw!A:A,Customers_Raw!E:E)</f>
        <v>Consumer</v>
      </c>
      <c r="N1151">
        <f>IF(COUNTIF($A$2:A1151,A1151)=1,1,0)</f>
        <v>0</v>
      </c>
    </row>
    <row r="1152" spans="1:14">
      <c r="A1152" t="s">
        <v>2291</v>
      </c>
      <c r="B1152" t="s">
        <v>3483</v>
      </c>
      <c r="C1152">
        <v>4</v>
      </c>
      <c r="D1152" s="18">
        <v>32682.62</v>
      </c>
      <c r="E1152" s="18">
        <f>_xlfn.XLOOKUP(Order_Items_Raw!B3239,Products_Raw!A:A,Products_Raw!D:D)</f>
        <v>680.62</v>
      </c>
      <c r="F1152" s="18">
        <f t="shared" si="17"/>
        <v>29960.14</v>
      </c>
      <c r="G1152" s="18" t="str">
        <f>PROPER(TRIM(CLEAN(_xlfn.XLOOKUP(Order_Items_Raw!A3239,Orders_Raw!A:A,Orders_Raw!E:E))))</f>
        <v>Website</v>
      </c>
      <c r="H1152" s="18" t="str">
        <f>_xlfn.XLOOKUP(B1152,Products_Raw!A:A,Products_Raw!C:C)</f>
        <v>Office Supplies</v>
      </c>
      <c r="I1152" t="str">
        <f>_xlfn.XLOOKUP(_xlfn.XLOOKUP(A1152,Orders_Raw!A:A,Orders_Raw!B:B),Customers_Raw!A:A,Customers_Raw!E:E)</f>
        <v>Consumer</v>
      </c>
      <c r="J1152" s="19">
        <f>_xlfn.XLOOKUP(Order_Items_Raw!A3239,Orders_Raw!A:A,Orders_Raw!C:C)</f>
        <v>45956</v>
      </c>
      <c r="K1152" t="s">
        <v>3481</v>
      </c>
      <c r="L1152" s="19" t="str">
        <f>_xlfn.XLOOKUP(A1152,Orders_Raw!A:A,Orders_Raw!D:D)</f>
        <v>Delivered</v>
      </c>
      <c r="M1152" s="19" t="str">
        <f>_xlfn.XLOOKUP(_xlfn.XLOOKUP(A1152,Orders_Raw!A:A,Orders_Raw!B:B),Customers_Raw!A:A,Customers_Raw!E:E)</f>
        <v>Consumer</v>
      </c>
      <c r="N1152">
        <f>IF(COUNTIF($A$2:A1152,A1152)=1,1,0)</f>
        <v>0</v>
      </c>
    </row>
    <row r="1153" spans="1:14">
      <c r="A1153" t="s">
        <v>1400</v>
      </c>
      <c r="B1153" t="s">
        <v>3484</v>
      </c>
      <c r="C1153">
        <v>3</v>
      </c>
      <c r="D1153" s="18">
        <v>29790.33</v>
      </c>
      <c r="E1153" s="18">
        <f>_xlfn.XLOOKUP(Order_Items_Raw!B3265,Products_Raw!A:A,Products_Raw!D:D)</f>
        <v>229.52</v>
      </c>
      <c r="F1153" s="18">
        <f t="shared" si="17"/>
        <v>29101.77</v>
      </c>
      <c r="G1153" s="18" t="str">
        <f>PROPER(TRIM(CLEAN(_xlfn.XLOOKUP(Order_Items_Raw!A3265,Orders_Raw!A:A,Orders_Raw!E:E))))</f>
        <v>Website</v>
      </c>
      <c r="H1153" s="18" t="str">
        <f>_xlfn.XLOOKUP(B1153,Products_Raw!A:A,Products_Raw!C:C)</f>
        <v>Electronics</v>
      </c>
      <c r="I1153" t="str">
        <f>_xlfn.XLOOKUP(_xlfn.XLOOKUP(A1153,Orders_Raw!A:A,Orders_Raw!B:B),Customers_Raw!A:A,Customers_Raw!E:E)</f>
        <v>Corporate</v>
      </c>
      <c r="J1153" s="19">
        <f>_xlfn.XLOOKUP(Order_Items_Raw!A3265,Orders_Raw!A:A,Orders_Raw!C:C)</f>
        <v>45957</v>
      </c>
      <c r="K1153" t="s">
        <v>3481</v>
      </c>
      <c r="L1153" s="19" t="str">
        <f>_xlfn.XLOOKUP(A1153,Orders_Raw!A:A,Orders_Raw!D:D)</f>
        <v>Delivered</v>
      </c>
      <c r="M1153" s="19" t="str">
        <f>_xlfn.XLOOKUP(_xlfn.XLOOKUP(A1153,Orders_Raw!A:A,Orders_Raw!B:B),Customers_Raw!A:A,Customers_Raw!E:E)</f>
        <v>Corporate</v>
      </c>
      <c r="N1153">
        <f>IF(COUNTIF($A$2:A1153,A1153)=1,1,0)</f>
        <v>1</v>
      </c>
    </row>
    <row r="1154" spans="1:14">
      <c r="A1154" t="s">
        <v>2482</v>
      </c>
      <c r="B1154" t="s">
        <v>3484</v>
      </c>
      <c r="C1154">
        <v>2</v>
      </c>
      <c r="D1154" s="18">
        <v>18058.88</v>
      </c>
      <c r="E1154" s="18">
        <f>_xlfn.XLOOKUP(Order_Items_Raw!B3282,Products_Raw!A:A,Products_Raw!D:D)</f>
        <v>10188.6</v>
      </c>
      <c r="F1154" s="18">
        <f t="shared" ref="F1154:F1217" si="18">D1154-(C1154*E1154)</f>
        <v>-2318.32</v>
      </c>
      <c r="G1154" s="18" t="str">
        <f>PROPER(TRIM(CLEAN(_xlfn.XLOOKUP(Order_Items_Raw!A3282,Orders_Raw!A:A,Orders_Raw!E:E))))</f>
        <v>Mobile App</v>
      </c>
      <c r="H1154" s="18" t="str">
        <f>_xlfn.XLOOKUP(B1154,Products_Raw!A:A,Products_Raw!C:C)</f>
        <v>Electronics</v>
      </c>
      <c r="I1154" t="str">
        <f>_xlfn.XLOOKUP(_xlfn.XLOOKUP(A1154,Orders_Raw!A:A,Orders_Raw!B:B),Customers_Raw!A:A,Customers_Raw!E:E)</f>
        <v>Corporate</v>
      </c>
      <c r="J1154" s="19">
        <f>_xlfn.XLOOKUP(Order_Items_Raw!A3282,Orders_Raw!A:A,Orders_Raw!C:C)</f>
        <v>45937</v>
      </c>
      <c r="K1154" t="s">
        <v>3481</v>
      </c>
      <c r="L1154" s="19" t="str">
        <f>_xlfn.XLOOKUP(A1154,Orders_Raw!A:A,Orders_Raw!D:D)</f>
        <v>Delivered</v>
      </c>
      <c r="M1154" s="19" t="str">
        <f>_xlfn.XLOOKUP(_xlfn.XLOOKUP(A1154,Orders_Raw!A:A,Orders_Raw!B:B),Customers_Raw!A:A,Customers_Raw!E:E)</f>
        <v>Corporate</v>
      </c>
      <c r="N1154">
        <f>IF(COUNTIF($A$2:A1154,A1154)=1,1,0)</f>
        <v>0</v>
      </c>
    </row>
    <row r="1155" spans="1:14">
      <c r="A1155" t="s">
        <v>2668</v>
      </c>
      <c r="B1155" t="s">
        <v>3484</v>
      </c>
      <c r="C1155">
        <v>3</v>
      </c>
      <c r="D1155" s="18">
        <v>28286.5</v>
      </c>
      <c r="E1155" s="18">
        <f>_xlfn.XLOOKUP(Order_Items_Raw!B3287,Products_Raw!A:A,Products_Raw!D:D)</f>
        <v>10124.42</v>
      </c>
      <c r="F1155" s="18">
        <f t="shared" si="18"/>
        <v>-2086.76</v>
      </c>
      <c r="G1155" s="18" t="str">
        <f>PROPER(TRIM(CLEAN(_xlfn.XLOOKUP(Order_Items_Raw!A3287,Orders_Raw!A:A,Orders_Raw!E:E))))</f>
        <v>Mobile App</v>
      </c>
      <c r="H1155" s="18" t="str">
        <f>_xlfn.XLOOKUP(B1155,Products_Raw!A:A,Products_Raw!C:C)</f>
        <v>Electronics</v>
      </c>
      <c r="I1155" t="str">
        <f>_xlfn.XLOOKUP(_xlfn.XLOOKUP(A1155,Orders_Raw!A:A,Orders_Raw!B:B),Customers_Raw!A:A,Customers_Raw!E:E)</f>
        <v>Corporate</v>
      </c>
      <c r="J1155" s="19">
        <f>_xlfn.XLOOKUP(Order_Items_Raw!A3287,Orders_Raw!A:A,Orders_Raw!C:C)</f>
        <v>45953</v>
      </c>
      <c r="K1155" t="s">
        <v>3481</v>
      </c>
      <c r="L1155" s="19" t="str">
        <f>_xlfn.XLOOKUP(A1155,Orders_Raw!A:A,Orders_Raw!D:D)</f>
        <v>Delivered</v>
      </c>
      <c r="M1155" s="19" t="str">
        <f>_xlfn.XLOOKUP(_xlfn.XLOOKUP(A1155,Orders_Raw!A:A,Orders_Raw!B:B),Customers_Raw!A:A,Customers_Raw!E:E)</f>
        <v>Corporate</v>
      </c>
      <c r="N1155">
        <f>IF(COUNTIF($A$2:A1155,A1155)=1,1,0)</f>
        <v>1</v>
      </c>
    </row>
    <row r="1156" spans="1:14">
      <c r="A1156" t="s">
        <v>3241</v>
      </c>
      <c r="B1156" t="s">
        <v>3484</v>
      </c>
      <c r="C1156">
        <v>3</v>
      </c>
      <c r="D1156" s="18">
        <v>29380.82</v>
      </c>
      <c r="E1156" s="18">
        <f>_xlfn.XLOOKUP(Order_Items_Raw!B3297,Products_Raw!A:A,Products_Raw!D:D)</f>
        <v>1397.32</v>
      </c>
      <c r="F1156" s="18">
        <f t="shared" si="18"/>
        <v>25188.86</v>
      </c>
      <c r="G1156" s="18" t="str">
        <f>PROPER(TRIM(CLEAN(_xlfn.XLOOKUP(Order_Items_Raw!A3297,Orders_Raw!A:A,Orders_Raw!E:E))))</f>
        <v>Mobile App</v>
      </c>
      <c r="H1156" s="18" t="str">
        <f>_xlfn.XLOOKUP(B1156,Products_Raw!A:A,Products_Raw!C:C)</f>
        <v>Electronics</v>
      </c>
      <c r="I1156" t="str">
        <f>_xlfn.XLOOKUP(_xlfn.XLOOKUP(A1156,Orders_Raw!A:A,Orders_Raw!B:B),Customers_Raw!A:A,Customers_Raw!E:E)</f>
        <v>Consumer</v>
      </c>
      <c r="J1156" s="19">
        <f>_xlfn.XLOOKUP(Order_Items_Raw!A3297,Orders_Raw!A:A,Orders_Raw!C:C)</f>
        <v>45939</v>
      </c>
      <c r="K1156" t="s">
        <v>3481</v>
      </c>
      <c r="L1156" s="19" t="str">
        <f>_xlfn.XLOOKUP(A1156,Orders_Raw!A:A,Orders_Raw!D:D)</f>
        <v>Delivered</v>
      </c>
      <c r="M1156" s="19" t="str">
        <f>_xlfn.XLOOKUP(_xlfn.XLOOKUP(A1156,Orders_Raw!A:A,Orders_Raw!B:B),Customers_Raw!A:A,Customers_Raw!E:E)</f>
        <v>Consumer</v>
      </c>
      <c r="N1156">
        <f>IF(COUNTIF($A$2:A1156,A1156)=1,1,0)</f>
        <v>0</v>
      </c>
    </row>
    <row r="1157" spans="1:14">
      <c r="A1157" t="s">
        <v>1291</v>
      </c>
      <c r="B1157" t="s">
        <v>3485</v>
      </c>
      <c r="C1157">
        <v>2</v>
      </c>
      <c r="D1157" s="18">
        <v>5965.98</v>
      </c>
      <c r="E1157" s="18">
        <f>_xlfn.XLOOKUP(Order_Items_Raw!B3305,Products_Raw!A:A,Products_Raw!D:D)</f>
        <v>2133.21</v>
      </c>
      <c r="F1157" s="18">
        <f t="shared" si="18"/>
        <v>1699.56</v>
      </c>
      <c r="G1157" s="18" t="str">
        <f>PROPER(TRIM(CLEAN(_xlfn.XLOOKUP(Order_Items_Raw!A3305,Orders_Raw!A:A,Orders_Raw!E:E))))</f>
        <v>Mobile App</v>
      </c>
      <c r="H1157" s="18" t="str">
        <f>_xlfn.XLOOKUP(B1157,Products_Raw!A:A,Products_Raw!C:C)</f>
        <v>Sports</v>
      </c>
      <c r="I1157" t="str">
        <f>_xlfn.XLOOKUP(_xlfn.XLOOKUP(A1157,Orders_Raw!A:A,Orders_Raw!B:B),Customers_Raw!A:A,Customers_Raw!E:E)</f>
        <v>Consumer</v>
      </c>
      <c r="J1157" s="19">
        <f>_xlfn.XLOOKUP(Order_Items_Raw!A3305,Orders_Raw!A:A,Orders_Raw!C:C)</f>
        <v>45939</v>
      </c>
      <c r="K1157" t="s">
        <v>3481</v>
      </c>
      <c r="L1157" s="19" t="str">
        <f>_xlfn.XLOOKUP(A1157,Orders_Raw!A:A,Orders_Raw!D:D)</f>
        <v>Delivered</v>
      </c>
      <c r="M1157" s="19" t="str">
        <f>_xlfn.XLOOKUP(_xlfn.XLOOKUP(A1157,Orders_Raw!A:A,Orders_Raw!B:B),Customers_Raw!A:A,Customers_Raw!E:E)</f>
        <v>Consumer</v>
      </c>
      <c r="N1157">
        <f>IF(COUNTIF($A$2:A1157,A1157)=1,1,0)</f>
        <v>0</v>
      </c>
    </row>
    <row r="1158" spans="1:14">
      <c r="A1158" t="s">
        <v>1593</v>
      </c>
      <c r="B1158" t="s">
        <v>3485</v>
      </c>
      <c r="C1158">
        <v>1</v>
      </c>
      <c r="D1158" s="18">
        <v>2615.03</v>
      </c>
      <c r="E1158" s="18">
        <f>_xlfn.XLOOKUP(Order_Items_Raw!B3310,Products_Raw!A:A,Products_Raw!D:D)</f>
        <v>2857.57</v>
      </c>
      <c r="F1158" s="18">
        <f t="shared" si="18"/>
        <v>-242.54</v>
      </c>
      <c r="G1158" s="18" t="str">
        <f>PROPER(TRIM(CLEAN(_xlfn.XLOOKUP(Order_Items_Raw!A3310,Orders_Raw!A:A,Orders_Raw!E:E))))</f>
        <v>Website</v>
      </c>
      <c r="H1158" s="18" t="str">
        <f>_xlfn.XLOOKUP(B1158,Products_Raw!A:A,Products_Raw!C:C)</f>
        <v>Sports</v>
      </c>
      <c r="I1158" t="str">
        <f>_xlfn.XLOOKUP(_xlfn.XLOOKUP(A1158,Orders_Raw!A:A,Orders_Raw!B:B),Customers_Raw!A:A,Customers_Raw!E:E)</f>
        <v>Corporate</v>
      </c>
      <c r="J1158" s="19">
        <f>_xlfn.XLOOKUP(Order_Items_Raw!A3310,Orders_Raw!A:A,Orders_Raw!C:C)</f>
        <v>45934</v>
      </c>
      <c r="K1158" t="s">
        <v>3481</v>
      </c>
      <c r="L1158" s="19" t="str">
        <f>_xlfn.XLOOKUP(A1158,Orders_Raw!A:A,Orders_Raw!D:D)</f>
        <v>Delivered</v>
      </c>
      <c r="M1158" s="19" t="str">
        <f>_xlfn.XLOOKUP(_xlfn.XLOOKUP(A1158,Orders_Raw!A:A,Orders_Raw!B:B),Customers_Raw!A:A,Customers_Raw!E:E)</f>
        <v>Corporate</v>
      </c>
      <c r="N1158">
        <f>IF(COUNTIF($A$2:A1158,A1158)=1,1,0)</f>
        <v>0</v>
      </c>
    </row>
    <row r="1159" spans="1:14">
      <c r="A1159" t="s">
        <v>1758</v>
      </c>
      <c r="B1159" t="s">
        <v>3485</v>
      </c>
      <c r="C1159">
        <v>3</v>
      </c>
      <c r="D1159" s="18">
        <v>10405.98</v>
      </c>
      <c r="E1159" s="18">
        <f>_xlfn.XLOOKUP(Order_Items_Raw!B3312,Products_Raw!A:A,Products_Raw!D:D)</f>
        <v>2857.57</v>
      </c>
      <c r="F1159" s="18">
        <f t="shared" si="18"/>
        <v>1833.27</v>
      </c>
      <c r="G1159" s="18" t="str">
        <f>PROPER(TRIM(CLEAN(_xlfn.XLOOKUP(Order_Items_Raw!A3312,Orders_Raw!A:A,Orders_Raw!E:E))))</f>
        <v>Website</v>
      </c>
      <c r="H1159" s="18" t="str">
        <f>_xlfn.XLOOKUP(B1159,Products_Raw!A:A,Products_Raw!C:C)</f>
        <v>Sports</v>
      </c>
      <c r="I1159" t="str">
        <f>_xlfn.XLOOKUP(_xlfn.XLOOKUP(A1159,Orders_Raw!A:A,Orders_Raw!B:B),Customers_Raw!A:A,Customers_Raw!E:E)</f>
        <v>Consumer</v>
      </c>
      <c r="J1159" s="19">
        <f>_xlfn.XLOOKUP(Order_Items_Raw!A3312,Orders_Raw!A:A,Orders_Raw!C:C)</f>
        <v>45946</v>
      </c>
      <c r="K1159" t="s">
        <v>3481</v>
      </c>
      <c r="L1159" s="19" t="str">
        <f>_xlfn.XLOOKUP(A1159,Orders_Raw!A:A,Orders_Raw!D:D)</f>
        <v>Delivered</v>
      </c>
      <c r="M1159" s="19" t="str">
        <f>_xlfn.XLOOKUP(_xlfn.XLOOKUP(A1159,Orders_Raw!A:A,Orders_Raw!B:B),Customers_Raw!A:A,Customers_Raw!E:E)</f>
        <v>Consumer</v>
      </c>
      <c r="N1159">
        <f>IF(COUNTIF($A$2:A1159,A1159)=1,1,0)</f>
        <v>0</v>
      </c>
    </row>
    <row r="1160" spans="1:14">
      <c r="A1160" t="s">
        <v>1881</v>
      </c>
      <c r="B1160" t="s">
        <v>3485</v>
      </c>
      <c r="C1160">
        <v>2</v>
      </c>
      <c r="D1160" s="18">
        <v>6717.66</v>
      </c>
      <c r="E1160" s="18">
        <f>_xlfn.XLOOKUP(Order_Items_Raw!B3317,Products_Raw!A:A,Products_Raw!D:D)</f>
        <v>6453.17</v>
      </c>
      <c r="F1160" s="18">
        <f t="shared" si="18"/>
        <v>-6188.68</v>
      </c>
      <c r="G1160" s="18" t="str">
        <f>PROPER(TRIM(CLEAN(_xlfn.XLOOKUP(Order_Items_Raw!A3317,Orders_Raw!A:A,Orders_Raw!E:E))))</f>
        <v>Website</v>
      </c>
      <c r="H1160" s="18" t="str">
        <f>_xlfn.XLOOKUP(B1160,Products_Raw!A:A,Products_Raw!C:C)</f>
        <v>Sports</v>
      </c>
      <c r="I1160" t="str">
        <f>_xlfn.XLOOKUP(_xlfn.XLOOKUP(A1160,Orders_Raw!A:A,Orders_Raw!B:B),Customers_Raw!A:A,Customers_Raw!E:E)</f>
        <v>Corporate</v>
      </c>
      <c r="J1160" s="19">
        <f>_xlfn.XLOOKUP(Order_Items_Raw!A3317,Orders_Raw!A:A,Orders_Raw!C:C)</f>
        <v>45933</v>
      </c>
      <c r="K1160" t="s">
        <v>3481</v>
      </c>
      <c r="L1160" s="19" t="str">
        <f>_xlfn.XLOOKUP(A1160,Orders_Raw!A:A,Orders_Raw!D:D)</f>
        <v>Delivered</v>
      </c>
      <c r="M1160" s="19" t="str">
        <f>_xlfn.XLOOKUP(_xlfn.XLOOKUP(A1160,Orders_Raw!A:A,Orders_Raw!B:B),Customers_Raw!A:A,Customers_Raw!E:E)</f>
        <v>Corporate</v>
      </c>
      <c r="N1160">
        <f>IF(COUNTIF($A$2:A1160,A1160)=1,1,0)</f>
        <v>1</v>
      </c>
    </row>
    <row r="1161" spans="1:14">
      <c r="A1161" t="s">
        <v>1916</v>
      </c>
      <c r="B1161" t="s">
        <v>3485</v>
      </c>
      <c r="C1161">
        <v>2</v>
      </c>
      <c r="D1161" s="18">
        <v>6427.94</v>
      </c>
      <c r="E1161" s="18">
        <f>_xlfn.XLOOKUP(Order_Items_Raw!B3318,Products_Raw!A:A,Products_Raw!D:D)</f>
        <v>6453.17</v>
      </c>
      <c r="F1161" s="18">
        <f t="shared" si="18"/>
        <v>-6478.4</v>
      </c>
      <c r="G1161" s="18" t="str">
        <f>PROPER(TRIM(CLEAN(_xlfn.XLOOKUP(Order_Items_Raw!A3318,Orders_Raw!A:A,Orders_Raw!E:E))))</f>
        <v>Website</v>
      </c>
      <c r="H1161" s="18" t="str">
        <f>_xlfn.XLOOKUP(B1161,Products_Raw!A:A,Products_Raw!C:C)</f>
        <v>Sports</v>
      </c>
      <c r="I1161" t="str">
        <f>_xlfn.XLOOKUP(_xlfn.XLOOKUP(A1161,Orders_Raw!A:A,Orders_Raw!B:B),Customers_Raw!A:A,Customers_Raw!E:E)</f>
        <v>Consumer</v>
      </c>
      <c r="J1161" s="19">
        <f>_xlfn.XLOOKUP(Order_Items_Raw!A3318,Orders_Raw!A:A,Orders_Raw!C:C)</f>
        <v>45940</v>
      </c>
      <c r="K1161" t="s">
        <v>3481</v>
      </c>
      <c r="L1161" s="19" t="str">
        <f>_xlfn.XLOOKUP(A1161,Orders_Raw!A:A,Orders_Raw!D:D)</f>
        <v>Delivered</v>
      </c>
      <c r="M1161" s="19" t="str">
        <f>_xlfn.XLOOKUP(_xlfn.XLOOKUP(A1161,Orders_Raw!A:A,Orders_Raw!B:B),Customers_Raw!A:A,Customers_Raw!E:E)</f>
        <v>Consumer</v>
      </c>
      <c r="N1161">
        <f>IF(COUNTIF($A$2:A1161,A1161)=1,1,0)</f>
        <v>1</v>
      </c>
    </row>
    <row r="1162" spans="1:14">
      <c r="A1162" t="s">
        <v>2343</v>
      </c>
      <c r="B1162" t="s">
        <v>3485</v>
      </c>
      <c r="C1162">
        <v>2</v>
      </c>
      <c r="D1162" s="18">
        <v>6275.45</v>
      </c>
      <c r="E1162" s="18">
        <f>_xlfn.XLOOKUP(Order_Items_Raw!B3324,Products_Raw!A:A,Products_Raw!D:D)</f>
        <v>1759.1</v>
      </c>
      <c r="F1162" s="18">
        <f t="shared" si="18"/>
        <v>2757.25</v>
      </c>
      <c r="G1162" s="18" t="str">
        <f>PROPER(TRIM(CLEAN(_xlfn.XLOOKUP(Order_Items_Raw!A3324,Orders_Raw!A:A,Orders_Raw!E:E))))</f>
        <v>Mobile App</v>
      </c>
      <c r="H1162" s="18" t="str">
        <f>_xlfn.XLOOKUP(B1162,Products_Raw!A:A,Products_Raw!C:C)</f>
        <v>Sports</v>
      </c>
      <c r="I1162" t="str">
        <f>_xlfn.XLOOKUP(_xlfn.XLOOKUP(A1162,Orders_Raw!A:A,Orders_Raw!B:B),Customers_Raw!A:A,Customers_Raw!E:E)</f>
        <v>Small Business</v>
      </c>
      <c r="J1162" s="19">
        <f>_xlfn.XLOOKUP(Order_Items_Raw!A3324,Orders_Raw!A:A,Orders_Raw!C:C)</f>
        <v>45941</v>
      </c>
      <c r="K1162" t="s">
        <v>3481</v>
      </c>
      <c r="L1162" s="19" t="str">
        <f>_xlfn.XLOOKUP(A1162,Orders_Raw!A:A,Orders_Raw!D:D)</f>
        <v>Delivered</v>
      </c>
      <c r="M1162" s="19" t="str">
        <f>_xlfn.XLOOKUP(_xlfn.XLOOKUP(A1162,Orders_Raw!A:A,Orders_Raw!B:B),Customers_Raw!A:A,Customers_Raw!E:E)</f>
        <v>Small Business</v>
      </c>
      <c r="N1162">
        <f>IF(COUNTIF($A$2:A1162,A1162)=1,1,0)</f>
        <v>1</v>
      </c>
    </row>
    <row r="1163" spans="1:14">
      <c r="A1163" t="s">
        <v>2944</v>
      </c>
      <c r="B1163" t="s">
        <v>3486</v>
      </c>
      <c r="C1163">
        <v>1</v>
      </c>
      <c r="D1163" s="18">
        <v>4501.12</v>
      </c>
      <c r="E1163" s="18">
        <f>_xlfn.XLOOKUP(Order_Items_Raw!B3371,Products_Raw!A:A,Products_Raw!D:D)</f>
        <v>5766.98</v>
      </c>
      <c r="F1163" s="18">
        <f t="shared" si="18"/>
        <v>-1265.86</v>
      </c>
      <c r="G1163" s="18" t="str">
        <f>PROPER(TRIM(CLEAN(_xlfn.XLOOKUP(Order_Items_Raw!A3371,Orders_Raw!A:A,Orders_Raw!E:E))))</f>
        <v>Mobile App</v>
      </c>
      <c r="H1163" s="18" t="str">
        <f>_xlfn.XLOOKUP(B1163,Products_Raw!A:A,Products_Raw!C:C)</f>
        <v>Home &amp; Kitchen</v>
      </c>
      <c r="I1163" t="str">
        <f>_xlfn.XLOOKUP(_xlfn.XLOOKUP(A1163,Orders_Raw!A:A,Orders_Raw!B:B),Customers_Raw!A:A,Customers_Raw!E:E)</f>
        <v>Consumer</v>
      </c>
      <c r="J1163" s="19">
        <f>_xlfn.XLOOKUP(Order_Items_Raw!A3371,Orders_Raw!A:A,Orders_Raw!C:C)</f>
        <v>45934</v>
      </c>
      <c r="K1163" t="s">
        <v>3481</v>
      </c>
      <c r="L1163" s="19" t="str">
        <f>_xlfn.XLOOKUP(A1163,Orders_Raw!A:A,Orders_Raw!D:D)</f>
        <v>Cancelled</v>
      </c>
      <c r="M1163" s="19" t="str">
        <f>_xlfn.XLOOKUP(_xlfn.XLOOKUP(A1163,Orders_Raw!A:A,Orders_Raw!B:B),Customers_Raw!A:A,Customers_Raw!E:E)</f>
        <v>Consumer</v>
      </c>
      <c r="N1163">
        <f>IF(COUNTIF($A$2:A1163,A1163)=1,1,0)</f>
        <v>0</v>
      </c>
    </row>
    <row r="1164" spans="1:14">
      <c r="A1164" t="s">
        <v>912</v>
      </c>
      <c r="B1164" t="s">
        <v>3487</v>
      </c>
      <c r="C1164">
        <v>3</v>
      </c>
      <c r="D1164" s="18">
        <v>41184.18</v>
      </c>
      <c r="E1164" s="18">
        <f>_xlfn.XLOOKUP(Order_Items_Raw!B3377,Products_Raw!A:A,Products_Raw!D:D)</f>
        <v>11939.07</v>
      </c>
      <c r="F1164" s="18">
        <f t="shared" si="18"/>
        <v>5366.97</v>
      </c>
      <c r="G1164" s="18" t="str">
        <f>PROPER(TRIM(CLEAN(_xlfn.XLOOKUP(Order_Items_Raw!A3377,Orders_Raw!A:A,Orders_Raw!E:E))))</f>
        <v>Website</v>
      </c>
      <c r="H1164" s="18" t="str">
        <f>_xlfn.XLOOKUP(B1164,Products_Raw!A:A,Products_Raw!C:C)</f>
        <v>Sports</v>
      </c>
      <c r="I1164" t="str">
        <f>_xlfn.XLOOKUP(_xlfn.XLOOKUP(A1164,Orders_Raw!A:A,Orders_Raw!B:B),Customers_Raw!A:A,Customers_Raw!E:E)</f>
        <v>Consumer</v>
      </c>
      <c r="J1164" s="19">
        <f>_xlfn.XLOOKUP(Order_Items_Raw!A3377,Orders_Raw!A:A,Orders_Raw!C:C)</f>
        <v>45940</v>
      </c>
      <c r="K1164" t="s">
        <v>3481</v>
      </c>
      <c r="L1164" s="19" t="str">
        <f>_xlfn.XLOOKUP(A1164,Orders_Raw!A:A,Orders_Raw!D:D)</f>
        <v>Shipped</v>
      </c>
      <c r="M1164" s="19" t="str">
        <f>_xlfn.XLOOKUP(_xlfn.XLOOKUP(A1164,Orders_Raw!A:A,Orders_Raw!B:B),Customers_Raw!A:A,Customers_Raw!E:E)</f>
        <v>Consumer</v>
      </c>
      <c r="N1164">
        <f>IF(COUNTIF($A$2:A1164,A1164)=1,1,0)</f>
        <v>0</v>
      </c>
    </row>
    <row r="1165" spans="1:14">
      <c r="A1165" t="s">
        <v>1088</v>
      </c>
      <c r="B1165" t="s">
        <v>3487</v>
      </c>
      <c r="C1165">
        <v>3</v>
      </c>
      <c r="D1165" s="18">
        <v>44192.39</v>
      </c>
      <c r="E1165" s="18">
        <f>_xlfn.XLOOKUP(Order_Items_Raw!B3382,Products_Raw!A:A,Products_Raw!D:D)</f>
        <v>6612.77</v>
      </c>
      <c r="F1165" s="18">
        <f t="shared" si="18"/>
        <v>24354.08</v>
      </c>
      <c r="G1165" s="18" t="str">
        <f>PROPER(TRIM(CLEAN(_xlfn.XLOOKUP(Order_Items_Raw!A3382,Orders_Raw!A:A,Orders_Raw!E:E))))</f>
        <v>Mobile App</v>
      </c>
      <c r="H1165" s="18" t="str">
        <f>_xlfn.XLOOKUP(B1165,Products_Raw!A:A,Products_Raw!C:C)</f>
        <v>Sports</v>
      </c>
      <c r="I1165" t="str">
        <f>_xlfn.XLOOKUP(_xlfn.XLOOKUP(A1165,Orders_Raw!A:A,Orders_Raw!B:B),Customers_Raw!A:A,Customers_Raw!E:E)</f>
        <v>Consumer</v>
      </c>
      <c r="J1165" s="19">
        <f>_xlfn.XLOOKUP(Order_Items_Raw!A3382,Orders_Raw!A:A,Orders_Raw!C:C)</f>
        <v>45959</v>
      </c>
      <c r="K1165" t="s">
        <v>3481</v>
      </c>
      <c r="L1165" s="19" t="str">
        <f>_xlfn.XLOOKUP(A1165,Orders_Raw!A:A,Orders_Raw!D:D)</f>
        <v>Shipped</v>
      </c>
      <c r="M1165" s="19" t="str">
        <f>_xlfn.XLOOKUP(_xlfn.XLOOKUP(A1165,Orders_Raw!A:A,Orders_Raw!B:B),Customers_Raw!A:A,Customers_Raw!E:E)</f>
        <v>Consumer</v>
      </c>
      <c r="N1165">
        <f>IF(COUNTIF($A$2:A1165,A1165)=1,1,0)</f>
        <v>1</v>
      </c>
    </row>
    <row r="1166" spans="1:14">
      <c r="A1166" t="s">
        <v>1253</v>
      </c>
      <c r="B1166" t="s">
        <v>3487</v>
      </c>
      <c r="C1166">
        <v>4</v>
      </c>
      <c r="D1166" s="18">
        <v>54541.91</v>
      </c>
      <c r="E1166" s="18">
        <f>_xlfn.XLOOKUP(Order_Items_Raw!B3388,Products_Raw!A:A,Products_Raw!D:D)</f>
        <v>1946.27</v>
      </c>
      <c r="F1166" s="18">
        <f t="shared" si="18"/>
        <v>46756.83</v>
      </c>
      <c r="G1166" s="18" t="str">
        <f>PROPER(TRIM(CLEAN(_xlfn.XLOOKUP(Order_Items_Raw!A3388,Orders_Raw!A:A,Orders_Raw!E:E))))</f>
        <v>Website</v>
      </c>
      <c r="H1166" s="18" t="str">
        <f>_xlfn.XLOOKUP(B1166,Products_Raw!A:A,Products_Raw!C:C)</f>
        <v>Sports</v>
      </c>
      <c r="I1166" t="str">
        <f>_xlfn.XLOOKUP(_xlfn.XLOOKUP(A1166,Orders_Raw!A:A,Orders_Raw!B:B),Customers_Raw!A:A,Customers_Raw!E:E)</f>
        <v>Consumer</v>
      </c>
      <c r="J1166" s="19">
        <f>_xlfn.XLOOKUP(Order_Items_Raw!A3388,Orders_Raw!A:A,Orders_Raw!C:C)</f>
        <v>45955</v>
      </c>
      <c r="K1166" t="s">
        <v>3481</v>
      </c>
      <c r="L1166" s="19" t="str">
        <f>_xlfn.XLOOKUP(A1166,Orders_Raw!A:A,Orders_Raw!D:D)</f>
        <v>Delivered</v>
      </c>
      <c r="M1166" s="19" t="str">
        <f>_xlfn.XLOOKUP(_xlfn.XLOOKUP(A1166,Orders_Raw!A:A,Orders_Raw!B:B),Customers_Raw!A:A,Customers_Raw!E:E)</f>
        <v>Consumer</v>
      </c>
      <c r="N1166">
        <f>IF(COUNTIF($A$2:A1166,A1166)=1,1,0)</f>
        <v>1</v>
      </c>
    </row>
    <row r="1167" spans="1:14">
      <c r="A1167" t="s">
        <v>1592</v>
      </c>
      <c r="B1167" t="s">
        <v>3487</v>
      </c>
      <c r="C1167">
        <v>3</v>
      </c>
      <c r="D1167" s="18">
        <v>37525.69</v>
      </c>
      <c r="E1167" s="18">
        <f>_xlfn.XLOOKUP(Order_Items_Raw!B3393,Products_Raw!A:A,Products_Raw!D:D)</f>
        <v>516.61</v>
      </c>
      <c r="F1167" s="18">
        <f t="shared" si="18"/>
        <v>35975.86</v>
      </c>
      <c r="G1167" s="18" t="str">
        <f>PROPER(TRIM(CLEAN(_xlfn.XLOOKUP(Order_Items_Raw!A3393,Orders_Raw!A:A,Orders_Raw!E:E))))</f>
        <v>Marketplace</v>
      </c>
      <c r="H1167" s="18" t="str">
        <f>_xlfn.XLOOKUP(B1167,Products_Raw!A:A,Products_Raw!C:C)</f>
        <v>Sports</v>
      </c>
      <c r="I1167" t="str">
        <f>_xlfn.XLOOKUP(_xlfn.XLOOKUP(A1167,Orders_Raw!A:A,Orders_Raw!B:B),Customers_Raw!A:A,Customers_Raw!E:E)</f>
        <v>Small Business</v>
      </c>
      <c r="J1167" s="19">
        <f>_xlfn.XLOOKUP(Order_Items_Raw!A3393,Orders_Raw!A:A,Orders_Raw!C:C)</f>
        <v>45931</v>
      </c>
      <c r="K1167" t="s">
        <v>3481</v>
      </c>
      <c r="L1167" s="19" t="str">
        <f>_xlfn.XLOOKUP(A1167,Orders_Raw!A:A,Orders_Raw!D:D)</f>
        <v>Delivered</v>
      </c>
      <c r="M1167" s="19" t="str">
        <f>_xlfn.XLOOKUP(_xlfn.XLOOKUP(A1167,Orders_Raw!A:A,Orders_Raw!B:B),Customers_Raw!A:A,Customers_Raw!E:E)</f>
        <v>Small Business</v>
      </c>
      <c r="N1167">
        <f>IF(COUNTIF($A$2:A1167,A1167)=1,1,0)</f>
        <v>1</v>
      </c>
    </row>
    <row r="1168" spans="1:14">
      <c r="A1168" t="s">
        <v>1985</v>
      </c>
      <c r="B1168" t="s">
        <v>3487</v>
      </c>
      <c r="C1168">
        <v>3</v>
      </c>
      <c r="D1168" s="18">
        <v>40107.73</v>
      </c>
      <c r="E1168" s="18">
        <f>_xlfn.XLOOKUP(Order_Items_Raw!B3404,Products_Raw!A:A,Products_Raw!D:D)</f>
        <v>6457.25</v>
      </c>
      <c r="F1168" s="18">
        <f t="shared" si="18"/>
        <v>20735.98</v>
      </c>
      <c r="G1168" s="18" t="str">
        <f>PROPER(TRIM(CLEAN(_xlfn.XLOOKUP(Order_Items_Raw!A3404,Orders_Raw!A:A,Orders_Raw!E:E))))</f>
        <v>Mobile App</v>
      </c>
      <c r="H1168" s="18" t="str">
        <f>_xlfn.XLOOKUP(B1168,Products_Raw!A:A,Products_Raw!C:C)</f>
        <v>Sports</v>
      </c>
      <c r="I1168" t="str">
        <f>_xlfn.XLOOKUP(_xlfn.XLOOKUP(A1168,Orders_Raw!A:A,Orders_Raw!B:B),Customers_Raw!A:A,Customers_Raw!E:E)</f>
        <v>Consumer</v>
      </c>
      <c r="J1168" s="19">
        <f>_xlfn.XLOOKUP(Order_Items_Raw!A3404,Orders_Raw!A:A,Orders_Raw!C:C)</f>
        <v>45949</v>
      </c>
      <c r="K1168" t="s">
        <v>3481</v>
      </c>
      <c r="L1168" s="19" t="str">
        <f>_xlfn.XLOOKUP(A1168,Orders_Raw!A:A,Orders_Raw!D:D)</f>
        <v>Delivered</v>
      </c>
      <c r="M1168" s="19" t="str">
        <f>_xlfn.XLOOKUP(_xlfn.XLOOKUP(A1168,Orders_Raw!A:A,Orders_Raw!B:B),Customers_Raw!A:A,Customers_Raw!E:E)</f>
        <v>Consumer</v>
      </c>
      <c r="N1168">
        <f>IF(COUNTIF($A$2:A1168,A1168)=1,1,0)</f>
        <v>0</v>
      </c>
    </row>
    <row r="1169" spans="1:14">
      <c r="A1169" t="s">
        <v>2412</v>
      </c>
      <c r="B1169" t="s">
        <v>3487</v>
      </c>
      <c r="C1169">
        <v>4</v>
      </c>
      <c r="D1169" s="18">
        <v>62043.6</v>
      </c>
      <c r="E1169" s="18">
        <f>_xlfn.XLOOKUP(Order_Items_Raw!B3411,Products_Raw!A:A,Products_Raw!D:D)</f>
        <v>3075.85</v>
      </c>
      <c r="F1169" s="18">
        <f t="shared" si="18"/>
        <v>49740.2</v>
      </c>
      <c r="G1169" s="18" t="str">
        <f>PROPER(TRIM(CLEAN(_xlfn.XLOOKUP(Order_Items_Raw!A3411,Orders_Raw!A:A,Orders_Raw!E:E))))</f>
        <v>Website</v>
      </c>
      <c r="H1169" s="18" t="str">
        <f>_xlfn.XLOOKUP(B1169,Products_Raw!A:A,Products_Raw!C:C)</f>
        <v>Sports</v>
      </c>
      <c r="I1169" t="str">
        <f>_xlfn.XLOOKUP(_xlfn.XLOOKUP(A1169,Orders_Raw!A:A,Orders_Raw!B:B),Customers_Raw!A:A,Customers_Raw!E:E)</f>
        <v>Small Business</v>
      </c>
      <c r="J1169" s="19">
        <f>_xlfn.XLOOKUP(Order_Items_Raw!A3411,Orders_Raw!A:A,Orders_Raw!C:C)</f>
        <v>45940</v>
      </c>
      <c r="K1169" t="s">
        <v>3481</v>
      </c>
      <c r="L1169" s="19" t="str">
        <f>_xlfn.XLOOKUP(A1169,Orders_Raw!A:A,Orders_Raw!D:D)</f>
        <v>Delivered</v>
      </c>
      <c r="M1169" s="19" t="str">
        <f>_xlfn.XLOOKUP(_xlfn.XLOOKUP(A1169,Orders_Raw!A:A,Orders_Raw!B:B),Customers_Raw!A:A,Customers_Raw!E:E)</f>
        <v>Small Business</v>
      </c>
      <c r="N1169">
        <f>IF(COUNTIF($A$2:A1169,A1169)=1,1,0)</f>
        <v>1</v>
      </c>
    </row>
    <row r="1170" spans="1:14">
      <c r="A1170" t="s">
        <v>2503</v>
      </c>
      <c r="B1170" t="s">
        <v>3487</v>
      </c>
      <c r="C1170">
        <v>3</v>
      </c>
      <c r="D1170" s="18">
        <v>37601.57</v>
      </c>
      <c r="E1170" s="18">
        <f>_xlfn.XLOOKUP(Order_Items_Raw!B3414,Products_Raw!A:A,Products_Raw!D:D)</f>
        <v>10086.81</v>
      </c>
      <c r="F1170" s="18">
        <f t="shared" si="18"/>
        <v>7341.14</v>
      </c>
      <c r="G1170" s="18" t="str">
        <f>PROPER(TRIM(CLEAN(_xlfn.XLOOKUP(Order_Items_Raw!A3414,Orders_Raw!A:A,Orders_Raw!E:E))))</f>
        <v>Website</v>
      </c>
      <c r="H1170" s="18" t="str">
        <f>_xlfn.XLOOKUP(B1170,Products_Raw!A:A,Products_Raw!C:C)</f>
        <v>Sports</v>
      </c>
      <c r="I1170" t="str">
        <f>_xlfn.XLOOKUP(_xlfn.XLOOKUP(A1170,Orders_Raw!A:A,Orders_Raw!B:B),Customers_Raw!A:A,Customers_Raw!E:E)</f>
        <v>Consumer</v>
      </c>
      <c r="J1170" s="19">
        <f>_xlfn.XLOOKUP(Order_Items_Raw!A3414,Orders_Raw!A:A,Orders_Raw!C:C)</f>
        <v>45954</v>
      </c>
      <c r="K1170" t="s">
        <v>3481</v>
      </c>
      <c r="L1170" s="19" t="str">
        <f>_xlfn.XLOOKUP(A1170,Orders_Raw!A:A,Orders_Raw!D:D)</f>
        <v>Delivered</v>
      </c>
      <c r="M1170" s="19" t="str">
        <f>_xlfn.XLOOKUP(_xlfn.XLOOKUP(A1170,Orders_Raw!A:A,Orders_Raw!B:B),Customers_Raw!A:A,Customers_Raw!E:E)</f>
        <v>Consumer</v>
      </c>
      <c r="N1170">
        <f>IF(COUNTIF($A$2:A1170,A1170)=1,1,0)</f>
        <v>1</v>
      </c>
    </row>
    <row r="1171" spans="1:14">
      <c r="A1171" t="s">
        <v>2532</v>
      </c>
      <c r="B1171" t="s">
        <v>3487</v>
      </c>
      <c r="C1171">
        <v>3</v>
      </c>
      <c r="D1171" s="18">
        <v>45036.9</v>
      </c>
      <c r="E1171" s="18">
        <f>_xlfn.XLOOKUP(Order_Items_Raw!B3415,Products_Raw!A:A,Products_Raw!D:D)</f>
        <v>4370.8</v>
      </c>
      <c r="F1171" s="18">
        <f t="shared" si="18"/>
        <v>31924.5</v>
      </c>
      <c r="G1171" s="18" t="str">
        <f>PROPER(TRIM(CLEAN(_xlfn.XLOOKUP(Order_Items_Raw!A3415,Orders_Raw!A:A,Orders_Raw!E:E))))</f>
        <v>Website</v>
      </c>
      <c r="H1171" s="18" t="str">
        <f>_xlfn.XLOOKUP(B1171,Products_Raw!A:A,Products_Raw!C:C)</f>
        <v>Sports</v>
      </c>
      <c r="I1171" t="str">
        <f>_xlfn.XLOOKUP(_xlfn.XLOOKUP(A1171,Orders_Raw!A:A,Orders_Raw!B:B),Customers_Raw!A:A,Customers_Raw!E:E)</f>
        <v>Small Business</v>
      </c>
      <c r="J1171" s="19">
        <f>_xlfn.XLOOKUP(Order_Items_Raw!A3415,Orders_Raw!A:A,Orders_Raw!C:C)</f>
        <v>45940</v>
      </c>
      <c r="K1171" t="s">
        <v>3481</v>
      </c>
      <c r="L1171" s="19" t="str">
        <f>_xlfn.XLOOKUP(A1171,Orders_Raw!A:A,Orders_Raw!D:D)</f>
        <v>Shipped</v>
      </c>
      <c r="M1171" s="19" t="str">
        <f>_xlfn.XLOOKUP(_xlfn.XLOOKUP(A1171,Orders_Raw!A:A,Orders_Raw!B:B),Customers_Raw!A:A,Customers_Raw!E:E)</f>
        <v>Small Business</v>
      </c>
      <c r="N1171">
        <f>IF(COUNTIF($A$2:A1171,A1171)=1,1,0)</f>
        <v>0</v>
      </c>
    </row>
    <row r="1172" spans="1:14">
      <c r="A1172" t="s">
        <v>2982</v>
      </c>
      <c r="B1172" t="s">
        <v>3487</v>
      </c>
      <c r="C1172">
        <v>4</v>
      </c>
      <c r="D1172" s="18">
        <v>55981.88</v>
      </c>
      <c r="E1172" s="18">
        <f>_xlfn.XLOOKUP(Order_Items_Raw!B3431,Products_Raw!A:A,Products_Raw!D:D)</f>
        <v>8551.81</v>
      </c>
      <c r="F1172" s="18">
        <f t="shared" si="18"/>
        <v>21774.64</v>
      </c>
      <c r="G1172" s="18" t="str">
        <f>PROPER(TRIM(CLEAN(_xlfn.XLOOKUP(Order_Items_Raw!A3431,Orders_Raw!A:A,Orders_Raw!E:E))))</f>
        <v>Website</v>
      </c>
      <c r="H1172" s="18" t="str">
        <f>_xlfn.XLOOKUP(B1172,Products_Raw!A:A,Products_Raw!C:C)</f>
        <v>Sports</v>
      </c>
      <c r="I1172" t="str">
        <f>_xlfn.XLOOKUP(_xlfn.XLOOKUP(A1172,Orders_Raw!A:A,Orders_Raw!B:B),Customers_Raw!A:A,Customers_Raw!E:E)</f>
        <v>Consumer</v>
      </c>
      <c r="J1172" s="19">
        <f>_xlfn.XLOOKUP(Order_Items_Raw!A3431,Orders_Raw!A:A,Orders_Raw!C:C)</f>
        <v>45951</v>
      </c>
      <c r="K1172" t="s">
        <v>3481</v>
      </c>
      <c r="L1172" s="19" t="str">
        <f>_xlfn.XLOOKUP(A1172,Orders_Raw!A:A,Orders_Raw!D:D)</f>
        <v>Delivered</v>
      </c>
      <c r="M1172" s="19" t="str">
        <f>_xlfn.XLOOKUP(_xlfn.XLOOKUP(A1172,Orders_Raw!A:A,Orders_Raw!B:B),Customers_Raw!A:A,Customers_Raw!E:E)</f>
        <v>Consumer</v>
      </c>
      <c r="N1172">
        <f>IF(COUNTIF($A$2:A1172,A1172)=1,1,0)</f>
        <v>1</v>
      </c>
    </row>
    <row r="1173" spans="1:14">
      <c r="A1173" t="s">
        <v>1967</v>
      </c>
      <c r="B1173" t="s">
        <v>3488</v>
      </c>
      <c r="C1173">
        <v>4</v>
      </c>
      <c r="D1173" s="18">
        <v>20546.24</v>
      </c>
      <c r="E1173" s="18">
        <f>_xlfn.XLOOKUP(Order_Items_Raw!B3465,Products_Raw!A:A,Products_Raw!D:D)</f>
        <v>10244.32</v>
      </c>
      <c r="F1173" s="18">
        <f t="shared" si="18"/>
        <v>-20431.04</v>
      </c>
      <c r="G1173" s="18" t="str">
        <f>PROPER(TRIM(CLEAN(_xlfn.XLOOKUP(Order_Items_Raw!A3465,Orders_Raw!A:A,Orders_Raw!E:E))))</f>
        <v>Website</v>
      </c>
      <c r="H1173" s="18" t="str">
        <f>_xlfn.XLOOKUP(B1173,Products_Raw!A:A,Products_Raw!C:C)</f>
        <v>Sports</v>
      </c>
      <c r="I1173" t="str">
        <f>_xlfn.XLOOKUP(_xlfn.XLOOKUP(A1173,Orders_Raw!A:A,Orders_Raw!B:B),Customers_Raw!A:A,Customers_Raw!E:E)</f>
        <v>Consumer</v>
      </c>
      <c r="J1173" s="19">
        <f>_xlfn.XLOOKUP(Order_Items_Raw!A3465,Orders_Raw!A:A,Orders_Raw!C:C)</f>
        <v>45915</v>
      </c>
      <c r="K1173" t="s">
        <v>3489</v>
      </c>
      <c r="L1173" s="19" t="str">
        <f>_xlfn.XLOOKUP(A1173,Orders_Raw!A:A,Orders_Raw!D:D)</f>
        <v>Delivered</v>
      </c>
      <c r="M1173" s="19" t="str">
        <f>_xlfn.XLOOKUP(_xlfn.XLOOKUP(A1173,Orders_Raw!A:A,Orders_Raw!B:B),Customers_Raw!A:A,Customers_Raw!E:E)</f>
        <v>Consumer</v>
      </c>
      <c r="N1173">
        <f>IF(COUNTIF($A$2:A1173,A1173)=1,1,0)</f>
        <v>0</v>
      </c>
    </row>
    <row r="1174" spans="1:14">
      <c r="A1174" t="s">
        <v>2499</v>
      </c>
      <c r="B1174" t="s">
        <v>3488</v>
      </c>
      <c r="C1174">
        <v>3</v>
      </c>
      <c r="D1174" s="18">
        <v>18888.66</v>
      </c>
      <c r="E1174" s="18">
        <f>_xlfn.XLOOKUP(Order_Items_Raw!B3476,Products_Raw!A:A,Products_Raw!D:D)</f>
        <v>10361.65</v>
      </c>
      <c r="F1174" s="18">
        <f t="shared" si="18"/>
        <v>-12196.29</v>
      </c>
      <c r="G1174" s="18" t="str">
        <f>PROPER(TRIM(CLEAN(_xlfn.XLOOKUP(Order_Items_Raw!A3476,Orders_Raw!A:A,Orders_Raw!E:E))))</f>
        <v>Mobile App</v>
      </c>
      <c r="H1174" s="18" t="str">
        <f>_xlfn.XLOOKUP(B1174,Products_Raw!A:A,Products_Raw!C:C)</f>
        <v>Sports</v>
      </c>
      <c r="I1174" t="str">
        <f>_xlfn.XLOOKUP(_xlfn.XLOOKUP(A1174,Orders_Raw!A:A,Orders_Raw!B:B),Customers_Raw!A:A,Customers_Raw!E:E)</f>
        <v>Small Business</v>
      </c>
      <c r="J1174" s="19">
        <f>_xlfn.XLOOKUP(Order_Items_Raw!A3476,Orders_Raw!A:A,Orders_Raw!C:C)</f>
        <v>45915</v>
      </c>
      <c r="K1174" t="s">
        <v>3489</v>
      </c>
      <c r="L1174" s="19" t="str">
        <f>_xlfn.XLOOKUP(A1174,Orders_Raw!A:A,Orders_Raw!D:D)</f>
        <v>Cancelled</v>
      </c>
      <c r="M1174" s="19" t="str">
        <f>_xlfn.XLOOKUP(_xlfn.XLOOKUP(A1174,Orders_Raw!A:A,Orders_Raw!B:B),Customers_Raw!A:A,Customers_Raw!E:E)</f>
        <v>Small Business</v>
      </c>
      <c r="N1174">
        <f>IF(COUNTIF($A$2:A1174,A1174)=1,1,0)</f>
        <v>1</v>
      </c>
    </row>
    <row r="1175" spans="1:14">
      <c r="A1175" t="s">
        <v>2531</v>
      </c>
      <c r="B1175" t="s">
        <v>3488</v>
      </c>
      <c r="C1175">
        <v>2</v>
      </c>
      <c r="D1175" s="18">
        <v>12110.36</v>
      </c>
      <c r="E1175" s="18">
        <f>_xlfn.XLOOKUP(Order_Items_Raw!B3478,Products_Raw!A:A,Products_Raw!D:D)</f>
        <v>7144.88</v>
      </c>
      <c r="F1175" s="18">
        <f t="shared" si="18"/>
        <v>-2179.4</v>
      </c>
      <c r="G1175" s="18" t="str">
        <f>PROPER(TRIM(CLEAN(_xlfn.XLOOKUP(Order_Items_Raw!A3478,Orders_Raw!A:A,Orders_Raw!E:E))))</f>
        <v>Marketplace</v>
      </c>
      <c r="H1175" s="18" t="str">
        <f>_xlfn.XLOOKUP(B1175,Products_Raw!A:A,Products_Raw!C:C)</f>
        <v>Sports</v>
      </c>
      <c r="I1175" t="str">
        <f>_xlfn.XLOOKUP(_xlfn.XLOOKUP(A1175,Orders_Raw!A:A,Orders_Raw!B:B),Customers_Raw!A:A,Customers_Raw!E:E)</f>
        <v>Consumer</v>
      </c>
      <c r="J1175" s="19">
        <f>_xlfn.XLOOKUP(Order_Items_Raw!A3478,Orders_Raw!A:A,Orders_Raw!C:C)</f>
        <v>45923</v>
      </c>
      <c r="K1175" t="s">
        <v>3489</v>
      </c>
      <c r="L1175" s="19" t="str">
        <f>_xlfn.XLOOKUP(A1175,Orders_Raw!A:A,Orders_Raw!D:D)</f>
        <v>Delivered</v>
      </c>
      <c r="M1175" s="19" t="str">
        <f>_xlfn.XLOOKUP(_xlfn.XLOOKUP(A1175,Orders_Raw!A:A,Orders_Raw!B:B),Customers_Raw!A:A,Customers_Raw!E:E)</f>
        <v>Consumer</v>
      </c>
      <c r="N1175">
        <f>IF(COUNTIF($A$2:A1175,A1175)=1,1,0)</f>
        <v>0</v>
      </c>
    </row>
    <row r="1176" spans="1:14">
      <c r="A1176" t="s">
        <v>3070</v>
      </c>
      <c r="B1176" t="s">
        <v>3488</v>
      </c>
      <c r="C1176">
        <v>1</v>
      </c>
      <c r="D1176" s="18">
        <v>5286.8</v>
      </c>
      <c r="E1176" s="18">
        <f>_xlfn.XLOOKUP(Order_Items_Raw!B3483,Products_Raw!A:A,Products_Raw!D:D)</f>
        <v>2831.41</v>
      </c>
      <c r="F1176" s="18">
        <f t="shared" si="18"/>
        <v>2455.39</v>
      </c>
      <c r="G1176" s="18" t="str">
        <f>PROPER(TRIM(CLEAN(_xlfn.XLOOKUP(Order_Items_Raw!A3483,Orders_Raw!A:A,Orders_Raw!E:E))))</f>
        <v>Mobile App</v>
      </c>
      <c r="H1176" s="18" t="str">
        <f>_xlfn.XLOOKUP(B1176,Products_Raw!A:A,Products_Raw!C:C)</f>
        <v>Sports</v>
      </c>
      <c r="I1176" t="str">
        <f>_xlfn.XLOOKUP(_xlfn.XLOOKUP(A1176,Orders_Raw!A:A,Orders_Raw!B:B),Customers_Raw!A:A,Customers_Raw!E:E)</f>
        <v>Consumer</v>
      </c>
      <c r="J1176" s="19">
        <f>_xlfn.XLOOKUP(Order_Items_Raw!A3483,Orders_Raw!A:A,Orders_Raw!C:C)</f>
        <v>45926</v>
      </c>
      <c r="K1176" t="s">
        <v>3489</v>
      </c>
      <c r="L1176" s="19" t="str">
        <f>_xlfn.XLOOKUP(A1176,Orders_Raw!A:A,Orders_Raw!D:D)</f>
        <v>Delivered</v>
      </c>
      <c r="M1176" s="19" t="str">
        <f>_xlfn.XLOOKUP(_xlfn.XLOOKUP(A1176,Orders_Raw!A:A,Orders_Raw!B:B),Customers_Raw!A:A,Customers_Raw!E:E)</f>
        <v>Consumer</v>
      </c>
      <c r="N1176">
        <f>IF(COUNTIF($A$2:A1176,A1176)=1,1,0)</f>
        <v>1</v>
      </c>
    </row>
    <row r="1177" spans="1:14">
      <c r="A1177" t="s">
        <v>1088</v>
      </c>
      <c r="B1177" t="s">
        <v>3490</v>
      </c>
      <c r="C1177">
        <v>2</v>
      </c>
      <c r="D1177" s="18">
        <v>30298.3</v>
      </c>
      <c r="E1177" s="18">
        <f>_xlfn.XLOOKUP(Order_Items_Raw!B3492,Products_Raw!A:A,Products_Raw!D:D)</f>
        <v>7014.31</v>
      </c>
      <c r="F1177" s="18">
        <f t="shared" si="18"/>
        <v>16269.68</v>
      </c>
      <c r="G1177" s="18" t="str">
        <f>PROPER(TRIM(CLEAN(_xlfn.XLOOKUP(Order_Items_Raw!A3492,Orders_Raw!A:A,Orders_Raw!E:E))))</f>
        <v>Website</v>
      </c>
      <c r="H1177" s="18" t="str">
        <f>_xlfn.XLOOKUP(B1177,Products_Raw!A:A,Products_Raw!C:C)</f>
        <v>Fashion</v>
      </c>
      <c r="I1177" t="str">
        <f>_xlfn.XLOOKUP(_xlfn.XLOOKUP(A1177,Orders_Raw!A:A,Orders_Raw!B:B),Customers_Raw!A:A,Customers_Raw!E:E)</f>
        <v>Consumer</v>
      </c>
      <c r="J1177" s="19">
        <f>_xlfn.XLOOKUP(Order_Items_Raw!A3492,Orders_Raw!A:A,Orders_Raw!C:C)</f>
        <v>45927</v>
      </c>
      <c r="K1177" t="s">
        <v>3489</v>
      </c>
      <c r="L1177" s="19" t="str">
        <f>_xlfn.XLOOKUP(A1177,Orders_Raw!A:A,Orders_Raw!D:D)</f>
        <v>Shipped</v>
      </c>
      <c r="M1177" s="19" t="str">
        <f>_xlfn.XLOOKUP(_xlfn.XLOOKUP(A1177,Orders_Raw!A:A,Orders_Raw!B:B),Customers_Raw!A:A,Customers_Raw!E:E)</f>
        <v>Consumer</v>
      </c>
      <c r="N1177">
        <f>IF(COUNTIF($A$2:A1177,A1177)=1,1,0)</f>
        <v>0</v>
      </c>
    </row>
    <row r="1178" spans="1:14">
      <c r="A1178" t="s">
        <v>3126</v>
      </c>
      <c r="B1178" t="s">
        <v>3490</v>
      </c>
      <c r="C1178">
        <v>4</v>
      </c>
      <c r="D1178" s="18">
        <v>47460.91</v>
      </c>
      <c r="E1178" s="18">
        <f>_xlfn.XLOOKUP(Order_Items_Raw!B3524,Products_Raw!A:A,Products_Raw!D:D)</f>
        <v>6380.88</v>
      </c>
      <c r="F1178" s="18">
        <f t="shared" si="18"/>
        <v>21937.39</v>
      </c>
      <c r="G1178" s="18" t="str">
        <f>PROPER(TRIM(CLEAN(_xlfn.XLOOKUP(Order_Items_Raw!A3524,Orders_Raw!A:A,Orders_Raw!E:E))))</f>
        <v>Website</v>
      </c>
      <c r="H1178" s="18" t="str">
        <f>_xlfn.XLOOKUP(B1178,Products_Raw!A:A,Products_Raw!C:C)</f>
        <v>Fashion</v>
      </c>
      <c r="I1178" t="str">
        <f>_xlfn.XLOOKUP(_xlfn.XLOOKUP(A1178,Orders_Raw!A:A,Orders_Raw!B:B),Customers_Raw!A:A,Customers_Raw!E:E)</f>
        <v>Corporate</v>
      </c>
      <c r="J1178" s="19">
        <f>_xlfn.XLOOKUP(Order_Items_Raw!A3524,Orders_Raw!A:A,Orders_Raw!C:C)</f>
        <v>45923</v>
      </c>
      <c r="K1178" t="s">
        <v>3489</v>
      </c>
      <c r="L1178" s="19" t="str">
        <f>_xlfn.XLOOKUP(A1178,Orders_Raw!A:A,Orders_Raw!D:D)</f>
        <v>Delivered</v>
      </c>
      <c r="M1178" s="19" t="str">
        <f>_xlfn.XLOOKUP(_xlfn.XLOOKUP(A1178,Orders_Raw!A:A,Orders_Raw!B:B),Customers_Raw!A:A,Customers_Raw!E:E)</f>
        <v>Corporate</v>
      </c>
      <c r="N1178">
        <f>IF(COUNTIF($A$2:A1178,A1178)=1,1,0)</f>
        <v>1</v>
      </c>
    </row>
    <row r="1179" spans="1:14">
      <c r="A1179" t="s">
        <v>1430</v>
      </c>
      <c r="B1179" t="s">
        <v>3491</v>
      </c>
      <c r="C1179">
        <v>2</v>
      </c>
      <c r="D1179" s="18">
        <v>27301.31</v>
      </c>
      <c r="E1179" s="18">
        <f>_xlfn.XLOOKUP(Order_Items_Raw!B3537,Products_Raw!A:A,Products_Raw!D:D)</f>
        <v>2112.7</v>
      </c>
      <c r="F1179" s="18">
        <f t="shared" si="18"/>
        <v>23075.91</v>
      </c>
      <c r="G1179" s="18" t="str">
        <f>PROPER(TRIM(CLEAN(_xlfn.XLOOKUP(Order_Items_Raw!A3537,Orders_Raw!A:A,Orders_Raw!E:E))))</f>
        <v>Mobile App</v>
      </c>
      <c r="H1179" s="18" t="str">
        <f>_xlfn.XLOOKUP(B1179,Products_Raw!A:A,Products_Raw!C:C)</f>
        <v>Electronics</v>
      </c>
      <c r="I1179" t="str">
        <f>_xlfn.XLOOKUP(_xlfn.XLOOKUP(A1179,Orders_Raw!A:A,Orders_Raw!B:B),Customers_Raw!A:A,Customers_Raw!E:E)</f>
        <v>Consumer</v>
      </c>
      <c r="J1179" s="19">
        <f>_xlfn.XLOOKUP(Order_Items_Raw!A3537,Orders_Raw!A:A,Orders_Raw!C:C)</f>
        <v>45920</v>
      </c>
      <c r="K1179" t="s">
        <v>3489</v>
      </c>
      <c r="L1179" s="19" t="str">
        <f>_xlfn.XLOOKUP(A1179,Orders_Raw!A:A,Orders_Raw!D:D)</f>
        <v>Delivered</v>
      </c>
      <c r="M1179" s="19" t="str">
        <f>_xlfn.XLOOKUP(_xlfn.XLOOKUP(A1179,Orders_Raw!A:A,Orders_Raw!B:B),Customers_Raw!A:A,Customers_Raw!E:E)</f>
        <v>Consumer</v>
      </c>
      <c r="N1179">
        <f>IF(COUNTIF($A$2:A1179,A1179)=1,1,0)</f>
        <v>0</v>
      </c>
    </row>
    <row r="1180" spans="1:14">
      <c r="A1180" t="s">
        <v>1755</v>
      </c>
      <c r="B1180" t="s">
        <v>3491</v>
      </c>
      <c r="C1180">
        <v>1</v>
      </c>
      <c r="D1180" s="18">
        <v>13341.29</v>
      </c>
      <c r="E1180" s="18">
        <f>_xlfn.XLOOKUP(Order_Items_Raw!B3543,Products_Raw!A:A,Products_Raw!D:D)</f>
        <v>7802.03</v>
      </c>
      <c r="F1180" s="18">
        <f t="shared" si="18"/>
        <v>5539.26</v>
      </c>
      <c r="G1180" s="18" t="str">
        <f>PROPER(TRIM(CLEAN(_xlfn.XLOOKUP(Order_Items_Raw!A3543,Orders_Raw!A:A,Orders_Raw!E:E))))</f>
        <v>Marketplace</v>
      </c>
      <c r="H1180" s="18" t="str">
        <f>_xlfn.XLOOKUP(B1180,Products_Raw!A:A,Products_Raw!C:C)</f>
        <v>Electronics</v>
      </c>
      <c r="I1180" t="str">
        <f>_xlfn.XLOOKUP(_xlfn.XLOOKUP(A1180,Orders_Raw!A:A,Orders_Raw!B:B),Customers_Raw!A:A,Customers_Raw!E:E)</f>
        <v>Small Business</v>
      </c>
      <c r="J1180" s="19">
        <f>_xlfn.XLOOKUP(Order_Items_Raw!A3543,Orders_Raw!A:A,Orders_Raw!C:C)</f>
        <v>45903</v>
      </c>
      <c r="K1180" t="s">
        <v>3489</v>
      </c>
      <c r="L1180" s="19" t="str">
        <f>_xlfn.XLOOKUP(A1180,Orders_Raw!A:A,Orders_Raw!D:D)</f>
        <v>Delivered</v>
      </c>
      <c r="M1180" s="19" t="str">
        <f>_xlfn.XLOOKUP(_xlfn.XLOOKUP(A1180,Orders_Raw!A:A,Orders_Raw!B:B),Customers_Raw!A:A,Customers_Raw!E:E)</f>
        <v>Small Business</v>
      </c>
      <c r="N1180">
        <f>IF(COUNTIF($A$2:A1180,A1180)=1,1,0)</f>
        <v>1</v>
      </c>
    </row>
    <row r="1181" spans="1:14">
      <c r="A1181" t="s">
        <v>1883</v>
      </c>
      <c r="B1181" t="s">
        <v>3491</v>
      </c>
      <c r="C1181">
        <v>2</v>
      </c>
      <c r="D1181" s="18">
        <v>28209.58</v>
      </c>
      <c r="E1181" s="18">
        <f>_xlfn.XLOOKUP(Order_Items_Raw!B3546,Products_Raw!A:A,Products_Raw!D:D)</f>
        <v>680.62</v>
      </c>
      <c r="F1181" s="18">
        <f t="shared" si="18"/>
        <v>26848.34</v>
      </c>
      <c r="G1181" s="18" t="str">
        <f>PROPER(TRIM(CLEAN(_xlfn.XLOOKUP(Order_Items_Raw!A3546,Orders_Raw!A:A,Orders_Raw!E:E))))</f>
        <v>Website</v>
      </c>
      <c r="H1181" s="18" t="str">
        <f>_xlfn.XLOOKUP(B1181,Products_Raw!A:A,Products_Raw!C:C)</f>
        <v>Electronics</v>
      </c>
      <c r="I1181" t="str">
        <f>_xlfn.XLOOKUP(_xlfn.XLOOKUP(A1181,Orders_Raw!A:A,Orders_Raw!B:B),Customers_Raw!A:A,Customers_Raw!E:E)</f>
        <v>Consumer</v>
      </c>
      <c r="J1181" s="19">
        <f>_xlfn.XLOOKUP(Order_Items_Raw!A3546,Orders_Raw!A:A,Orders_Raw!C:C)</f>
        <v>45929</v>
      </c>
      <c r="K1181" t="s">
        <v>3489</v>
      </c>
      <c r="L1181" s="19" t="str">
        <f>_xlfn.XLOOKUP(A1181,Orders_Raw!A:A,Orders_Raw!D:D)</f>
        <v>Delivered</v>
      </c>
      <c r="M1181" s="19" t="str">
        <f>_xlfn.XLOOKUP(_xlfn.XLOOKUP(A1181,Orders_Raw!A:A,Orders_Raw!B:B),Customers_Raw!A:A,Customers_Raw!E:E)</f>
        <v>Consumer</v>
      </c>
      <c r="N1181">
        <f>IF(COUNTIF($A$2:A1181,A1181)=1,1,0)</f>
        <v>0</v>
      </c>
    </row>
    <row r="1182" spans="1:14">
      <c r="A1182" t="s">
        <v>2324</v>
      </c>
      <c r="B1182" t="s">
        <v>3491</v>
      </c>
      <c r="C1182">
        <v>3</v>
      </c>
      <c r="D1182" s="18">
        <v>36838.95</v>
      </c>
      <c r="E1182" s="18">
        <f>_xlfn.XLOOKUP(Order_Items_Raw!B3553,Products_Raw!A:A,Products_Raw!D:D)</f>
        <v>11367.74</v>
      </c>
      <c r="F1182" s="18">
        <f t="shared" si="18"/>
        <v>2735.73</v>
      </c>
      <c r="G1182" s="18" t="str">
        <f>PROPER(TRIM(CLEAN(_xlfn.XLOOKUP(Order_Items_Raw!A3553,Orders_Raw!A:A,Orders_Raw!E:E))))</f>
        <v>Mobile App</v>
      </c>
      <c r="H1182" s="18" t="str">
        <f>_xlfn.XLOOKUP(B1182,Products_Raw!A:A,Products_Raw!C:C)</f>
        <v>Electronics</v>
      </c>
      <c r="I1182" t="str">
        <f>_xlfn.XLOOKUP(_xlfn.XLOOKUP(A1182,Orders_Raw!A:A,Orders_Raw!B:B),Customers_Raw!A:A,Customers_Raw!E:E)</f>
        <v>Consumer</v>
      </c>
      <c r="J1182" s="19">
        <f>_xlfn.XLOOKUP(Order_Items_Raw!A3553,Orders_Raw!A:A,Orders_Raw!C:C)</f>
        <v>45903</v>
      </c>
      <c r="K1182" t="s">
        <v>3489</v>
      </c>
      <c r="L1182" s="19" t="str">
        <f>_xlfn.XLOOKUP(A1182,Orders_Raw!A:A,Orders_Raw!D:D)</f>
        <v>Shipped</v>
      </c>
      <c r="M1182" s="19" t="str">
        <f>_xlfn.XLOOKUP(_xlfn.XLOOKUP(A1182,Orders_Raw!A:A,Orders_Raw!B:B),Customers_Raw!A:A,Customers_Raw!E:E)</f>
        <v>Consumer</v>
      </c>
      <c r="N1182">
        <f>IF(COUNTIF($A$2:A1182,A1182)=1,1,0)</f>
        <v>1</v>
      </c>
    </row>
    <row r="1183" spans="1:14">
      <c r="A1183" t="s">
        <v>2909</v>
      </c>
      <c r="B1183" t="s">
        <v>3491</v>
      </c>
      <c r="C1183">
        <v>1</v>
      </c>
      <c r="D1183" s="18">
        <v>11383.94</v>
      </c>
      <c r="E1183" s="18">
        <f>_xlfn.XLOOKUP(Order_Items_Raw!B3564,Products_Raw!A:A,Products_Raw!D:D)</f>
        <v>4640.09</v>
      </c>
      <c r="F1183" s="18">
        <f t="shared" si="18"/>
        <v>6743.85</v>
      </c>
      <c r="G1183" s="18" t="str">
        <f>PROPER(TRIM(CLEAN(_xlfn.XLOOKUP(Order_Items_Raw!A3564,Orders_Raw!A:A,Orders_Raw!E:E))))</f>
        <v>Marketplace</v>
      </c>
      <c r="H1183" s="18" t="str">
        <f>_xlfn.XLOOKUP(B1183,Products_Raw!A:A,Products_Raw!C:C)</f>
        <v>Electronics</v>
      </c>
      <c r="I1183" t="str">
        <f>_xlfn.XLOOKUP(_xlfn.XLOOKUP(A1183,Orders_Raw!A:A,Orders_Raw!B:B),Customers_Raw!A:A,Customers_Raw!E:E)</f>
        <v>Consumer</v>
      </c>
      <c r="J1183" s="19">
        <f>_xlfn.XLOOKUP(Order_Items_Raw!A3564,Orders_Raw!A:A,Orders_Raw!C:C)</f>
        <v>45915</v>
      </c>
      <c r="K1183" t="s">
        <v>3489</v>
      </c>
      <c r="L1183" s="19" t="str">
        <f>_xlfn.XLOOKUP(A1183,Orders_Raw!A:A,Orders_Raw!D:D)</f>
        <v>Processing</v>
      </c>
      <c r="M1183" s="19" t="str">
        <f>_xlfn.XLOOKUP(_xlfn.XLOOKUP(A1183,Orders_Raw!A:A,Orders_Raw!B:B),Customers_Raw!A:A,Customers_Raw!E:E)</f>
        <v>Consumer</v>
      </c>
      <c r="N1183">
        <f>IF(COUNTIF($A$2:A1183,A1183)=1,1,0)</f>
        <v>1</v>
      </c>
    </row>
    <row r="1184" spans="1:14">
      <c r="A1184" t="s">
        <v>3380</v>
      </c>
      <c r="B1184" t="s">
        <v>3491</v>
      </c>
      <c r="C1184">
        <v>3</v>
      </c>
      <c r="D1184" s="18">
        <v>40258.69</v>
      </c>
      <c r="E1184" s="18">
        <f>_xlfn.XLOOKUP(Order_Items_Raw!B3571,Products_Raw!A:A,Products_Raw!D:D)</f>
        <v>229.52</v>
      </c>
      <c r="F1184" s="18">
        <f t="shared" si="18"/>
        <v>39570.13</v>
      </c>
      <c r="G1184" s="18" t="str">
        <f>PROPER(TRIM(CLEAN(_xlfn.XLOOKUP(Order_Items_Raw!A3571,Orders_Raw!A:A,Orders_Raw!E:E))))</f>
        <v>Website</v>
      </c>
      <c r="H1184" s="18" t="str">
        <f>_xlfn.XLOOKUP(B1184,Products_Raw!A:A,Products_Raw!C:C)</f>
        <v>Electronics</v>
      </c>
      <c r="I1184" t="str">
        <f>_xlfn.XLOOKUP(_xlfn.XLOOKUP(A1184,Orders_Raw!A:A,Orders_Raw!B:B),Customers_Raw!A:A,Customers_Raw!E:E)</f>
        <v>Corporate</v>
      </c>
      <c r="J1184" s="19">
        <f>_xlfn.XLOOKUP(Order_Items_Raw!A3571,Orders_Raw!A:A,Orders_Raw!C:C)</f>
        <v>45924</v>
      </c>
      <c r="K1184" t="s">
        <v>3489</v>
      </c>
      <c r="L1184" s="19" t="str">
        <f>_xlfn.XLOOKUP(A1184,Orders_Raw!A:A,Orders_Raw!D:D)</f>
        <v>Delivered</v>
      </c>
      <c r="M1184" s="19" t="str">
        <f>_xlfn.XLOOKUP(_xlfn.XLOOKUP(A1184,Orders_Raw!A:A,Orders_Raw!B:B),Customers_Raw!A:A,Customers_Raw!E:E)</f>
        <v>Corporate</v>
      </c>
      <c r="N1184">
        <f>IF(COUNTIF($A$2:A1184,A1184)=1,1,0)</f>
        <v>1</v>
      </c>
    </row>
    <row r="1185" spans="1:14">
      <c r="A1185" t="s">
        <v>941</v>
      </c>
      <c r="B1185" t="s">
        <v>3492</v>
      </c>
      <c r="C1185">
        <v>3</v>
      </c>
      <c r="D1185" s="18">
        <v>7911.61</v>
      </c>
      <c r="E1185" s="18">
        <f>_xlfn.XLOOKUP(Order_Items_Raw!B3572,Products_Raw!A:A,Products_Raw!D:D)</f>
        <v>229.52</v>
      </c>
      <c r="F1185" s="18">
        <f t="shared" si="18"/>
        <v>7223.05</v>
      </c>
      <c r="G1185" s="18" t="str">
        <f>PROPER(TRIM(CLEAN(_xlfn.XLOOKUP(Order_Items_Raw!A3572,Orders_Raw!A:A,Orders_Raw!E:E))))</f>
        <v>Website</v>
      </c>
      <c r="H1185" s="18" t="str">
        <f>_xlfn.XLOOKUP(B1185,Products_Raw!A:A,Products_Raw!C:C)</f>
        <v>Electronics</v>
      </c>
      <c r="I1185" t="str">
        <f>_xlfn.XLOOKUP(_xlfn.XLOOKUP(A1185,Orders_Raw!A:A,Orders_Raw!B:B),Customers_Raw!A:A,Customers_Raw!E:E)</f>
        <v>Small Business</v>
      </c>
      <c r="J1185" s="19">
        <f>_xlfn.XLOOKUP(Order_Items_Raw!A3572,Orders_Raw!A:A,Orders_Raw!C:C)</f>
        <v>45903</v>
      </c>
      <c r="K1185" t="s">
        <v>3489</v>
      </c>
      <c r="L1185" s="19" t="str">
        <f>_xlfn.XLOOKUP(A1185,Orders_Raw!A:A,Orders_Raw!D:D)</f>
        <v>Shipped</v>
      </c>
      <c r="M1185" s="19" t="str">
        <f>_xlfn.XLOOKUP(_xlfn.XLOOKUP(A1185,Orders_Raw!A:A,Orders_Raw!B:B),Customers_Raw!A:A,Customers_Raw!E:E)</f>
        <v>Small Business</v>
      </c>
      <c r="N1185">
        <f>IF(COUNTIF($A$2:A1185,A1185)=1,1,0)</f>
        <v>1</v>
      </c>
    </row>
    <row r="1186" spans="1:14">
      <c r="A1186" t="s">
        <v>2176</v>
      </c>
      <c r="B1186" t="s">
        <v>3492</v>
      </c>
      <c r="C1186">
        <v>1</v>
      </c>
      <c r="D1186" s="18">
        <v>2658.56</v>
      </c>
      <c r="E1186" s="18">
        <f>_xlfn.XLOOKUP(Order_Items_Raw!B3600,Products_Raw!A:A,Products_Raw!D:D)</f>
        <v>6443.36</v>
      </c>
      <c r="F1186" s="18">
        <f t="shared" si="18"/>
        <v>-3784.8</v>
      </c>
      <c r="G1186" s="18" t="str">
        <f>PROPER(TRIM(CLEAN(_xlfn.XLOOKUP(Order_Items_Raw!A3600,Orders_Raw!A:A,Orders_Raw!E:E))))</f>
        <v>Mobile App</v>
      </c>
      <c r="H1186" s="18" t="str">
        <f>_xlfn.XLOOKUP(B1186,Products_Raw!A:A,Products_Raw!C:C)</f>
        <v>Electronics</v>
      </c>
      <c r="I1186" t="str">
        <f>_xlfn.XLOOKUP(_xlfn.XLOOKUP(A1186,Orders_Raw!A:A,Orders_Raw!B:B),Customers_Raw!A:A,Customers_Raw!E:E)</f>
        <v>Consumer</v>
      </c>
      <c r="J1186" s="19">
        <f>_xlfn.XLOOKUP(Order_Items_Raw!A3600,Orders_Raw!A:A,Orders_Raw!C:C)</f>
        <v>45904</v>
      </c>
      <c r="K1186" t="s">
        <v>3489</v>
      </c>
      <c r="L1186" s="19" t="str">
        <f>_xlfn.XLOOKUP(A1186,Orders_Raw!A:A,Orders_Raw!D:D)</f>
        <v>Delivered</v>
      </c>
      <c r="M1186" s="19" t="str">
        <f>_xlfn.XLOOKUP(_xlfn.XLOOKUP(A1186,Orders_Raw!A:A,Orders_Raw!B:B),Customers_Raw!A:A,Customers_Raw!E:E)</f>
        <v>Consumer</v>
      </c>
      <c r="N1186">
        <f>IF(COUNTIF($A$2:A1186,A1186)=1,1,0)</f>
        <v>1</v>
      </c>
    </row>
    <row r="1187" spans="1:14">
      <c r="A1187" t="s">
        <v>2909</v>
      </c>
      <c r="B1187" t="s">
        <v>3492</v>
      </c>
      <c r="C1187">
        <v>3</v>
      </c>
      <c r="D1187" s="18">
        <v>8304.99</v>
      </c>
      <c r="E1187" s="18">
        <f>_xlfn.XLOOKUP(Order_Items_Raw!B3611,Products_Raw!A:A,Products_Raw!D:D)</f>
        <v>6782.31</v>
      </c>
      <c r="F1187" s="18">
        <f t="shared" si="18"/>
        <v>-12041.94</v>
      </c>
      <c r="G1187" s="18" t="str">
        <f>PROPER(TRIM(CLEAN(_xlfn.XLOOKUP(Order_Items_Raw!A3611,Orders_Raw!A:A,Orders_Raw!E:E))))</f>
        <v>Mobile App</v>
      </c>
      <c r="H1187" s="18" t="str">
        <f>_xlfn.XLOOKUP(B1187,Products_Raw!A:A,Products_Raw!C:C)</f>
        <v>Electronics</v>
      </c>
      <c r="I1187" t="str">
        <f>_xlfn.XLOOKUP(_xlfn.XLOOKUP(A1187,Orders_Raw!A:A,Orders_Raw!B:B),Customers_Raw!A:A,Customers_Raw!E:E)</f>
        <v>Consumer</v>
      </c>
      <c r="J1187" s="19">
        <f>_xlfn.XLOOKUP(Order_Items_Raw!A3611,Orders_Raw!A:A,Orders_Raw!C:C)</f>
        <v>45916</v>
      </c>
      <c r="K1187" t="s">
        <v>3489</v>
      </c>
      <c r="L1187" s="19" t="str">
        <f>_xlfn.XLOOKUP(A1187,Orders_Raw!A:A,Orders_Raw!D:D)</f>
        <v>Processing</v>
      </c>
      <c r="M1187" s="19" t="str">
        <f>_xlfn.XLOOKUP(_xlfn.XLOOKUP(A1187,Orders_Raw!A:A,Orders_Raw!B:B),Customers_Raw!A:A,Customers_Raw!E:E)</f>
        <v>Consumer</v>
      </c>
      <c r="N1187">
        <f>IF(COUNTIF($A$2:A1187,A1187)=1,1,0)</f>
        <v>0</v>
      </c>
    </row>
    <row r="1188" spans="1:14">
      <c r="A1188" t="s">
        <v>3246</v>
      </c>
      <c r="B1188" t="s">
        <v>3492</v>
      </c>
      <c r="C1188">
        <v>3</v>
      </c>
      <c r="D1188" s="18">
        <v>8117.71</v>
      </c>
      <c r="E1188" s="18">
        <f>_xlfn.XLOOKUP(Order_Items_Raw!B3618,Products_Raw!A:A,Products_Raw!D:D)</f>
        <v>1397.32</v>
      </c>
      <c r="F1188" s="18">
        <f t="shared" si="18"/>
        <v>3925.75</v>
      </c>
      <c r="G1188" s="18" t="str">
        <f>PROPER(TRIM(CLEAN(_xlfn.XLOOKUP(Order_Items_Raw!A3618,Orders_Raw!A:A,Orders_Raw!E:E))))</f>
        <v>Mobile App</v>
      </c>
      <c r="H1188" s="18" t="str">
        <f>_xlfn.XLOOKUP(B1188,Products_Raw!A:A,Products_Raw!C:C)</f>
        <v>Electronics</v>
      </c>
      <c r="I1188" t="str">
        <f>_xlfn.XLOOKUP(_xlfn.XLOOKUP(A1188,Orders_Raw!A:A,Orders_Raw!B:B),Customers_Raw!A:A,Customers_Raw!E:E)</f>
        <v>Corporate</v>
      </c>
      <c r="J1188" s="19">
        <f>_xlfn.XLOOKUP(Order_Items_Raw!A3618,Orders_Raw!A:A,Orders_Raw!C:C)</f>
        <v>45918</v>
      </c>
      <c r="K1188" t="s">
        <v>3489</v>
      </c>
      <c r="L1188" s="19" t="str">
        <f>_xlfn.XLOOKUP(A1188,Orders_Raw!A:A,Orders_Raw!D:D)</f>
        <v>Delivered</v>
      </c>
      <c r="M1188" s="19" t="str">
        <f>_xlfn.XLOOKUP(_xlfn.XLOOKUP(A1188,Orders_Raw!A:A,Orders_Raw!B:B),Customers_Raw!A:A,Customers_Raw!E:E)</f>
        <v>Corporate</v>
      </c>
      <c r="N1188">
        <f>IF(COUNTIF($A$2:A1188,A1188)=1,1,0)</f>
        <v>1</v>
      </c>
    </row>
    <row r="1189" spans="1:14">
      <c r="A1189" t="s">
        <v>971</v>
      </c>
      <c r="B1189" t="s">
        <v>3493</v>
      </c>
      <c r="C1189">
        <v>4</v>
      </c>
      <c r="D1189" s="18">
        <v>37788.22</v>
      </c>
      <c r="E1189" s="18">
        <f>_xlfn.XLOOKUP(Order_Items_Raw!B3619,Products_Raw!A:A,Products_Raw!D:D)</f>
        <v>2133.21</v>
      </c>
      <c r="F1189" s="18">
        <f t="shared" si="18"/>
        <v>29255.38</v>
      </c>
      <c r="G1189" s="18" t="str">
        <f>PROPER(TRIM(CLEAN(_xlfn.XLOOKUP(Order_Items_Raw!A3619,Orders_Raw!A:A,Orders_Raw!E:E))))</f>
        <v>Mobile App</v>
      </c>
      <c r="H1189" s="18" t="str">
        <f>_xlfn.XLOOKUP(B1189,Products_Raw!A:A,Products_Raw!C:C)</f>
        <v>Electronics</v>
      </c>
      <c r="I1189" t="str">
        <f>_xlfn.XLOOKUP(_xlfn.XLOOKUP(A1189,Orders_Raw!A:A,Orders_Raw!B:B),Customers_Raw!A:A,Customers_Raw!E:E)</f>
        <v>Consumer</v>
      </c>
      <c r="J1189" s="19">
        <f>_xlfn.XLOOKUP(Order_Items_Raw!A3619,Orders_Raw!A:A,Orders_Raw!C:C)</f>
        <v>45926</v>
      </c>
      <c r="K1189" t="s">
        <v>3489</v>
      </c>
      <c r="L1189" s="19" t="str">
        <f>_xlfn.XLOOKUP(A1189,Orders_Raw!A:A,Orders_Raw!D:D)</f>
        <v>Shipped</v>
      </c>
      <c r="M1189" s="19" t="str">
        <f>_xlfn.XLOOKUP(_xlfn.XLOOKUP(A1189,Orders_Raw!A:A,Orders_Raw!B:B),Customers_Raw!A:A,Customers_Raw!E:E)</f>
        <v>Consumer</v>
      </c>
      <c r="N1189">
        <f>IF(COUNTIF($A$2:A1189,A1189)=1,1,0)</f>
        <v>1</v>
      </c>
    </row>
    <row r="1190" spans="1:14">
      <c r="A1190" t="s">
        <v>1316</v>
      </c>
      <c r="B1190" t="s">
        <v>3493</v>
      </c>
      <c r="C1190">
        <v>3</v>
      </c>
      <c r="D1190" s="18">
        <v>29424.47</v>
      </c>
      <c r="E1190" s="18">
        <f>_xlfn.XLOOKUP(Order_Items_Raw!B3623,Products_Raw!A:A,Products_Raw!D:D)</f>
        <v>11668.5</v>
      </c>
      <c r="F1190" s="18">
        <f t="shared" si="18"/>
        <v>-5581.03</v>
      </c>
      <c r="G1190" s="18" t="str">
        <f>PROPER(TRIM(CLEAN(_xlfn.XLOOKUP(Order_Items_Raw!A3623,Orders_Raw!A:A,Orders_Raw!E:E))))</f>
        <v>Mobile App</v>
      </c>
      <c r="H1190" s="18" t="str">
        <f>_xlfn.XLOOKUP(B1190,Products_Raw!A:A,Products_Raw!C:C)</f>
        <v>Electronics</v>
      </c>
      <c r="I1190" t="str">
        <f>_xlfn.XLOOKUP(_xlfn.XLOOKUP(A1190,Orders_Raw!A:A,Orders_Raw!B:B),Customers_Raw!A:A,Customers_Raw!E:E)</f>
        <v>Consumer</v>
      </c>
      <c r="J1190" s="19">
        <f>_xlfn.XLOOKUP(Order_Items_Raw!A3623,Orders_Raw!A:A,Orders_Raw!C:C)</f>
        <v>45906</v>
      </c>
      <c r="K1190" t="s">
        <v>3489</v>
      </c>
      <c r="L1190" s="19" t="str">
        <f>_xlfn.XLOOKUP(A1190,Orders_Raw!A:A,Orders_Raw!D:D)</f>
        <v>Cancelled</v>
      </c>
      <c r="M1190" s="19" t="str">
        <f>_xlfn.XLOOKUP(_xlfn.XLOOKUP(A1190,Orders_Raw!A:A,Orders_Raw!B:B),Customers_Raw!A:A,Customers_Raw!E:E)</f>
        <v>Consumer</v>
      </c>
      <c r="N1190">
        <f>IF(COUNTIF($A$2:A1190,A1190)=1,1,0)</f>
        <v>0</v>
      </c>
    </row>
    <row r="1191" spans="1:14">
      <c r="A1191" t="s">
        <v>2137</v>
      </c>
      <c r="B1191" t="s">
        <v>3493</v>
      </c>
      <c r="C1191">
        <v>4</v>
      </c>
      <c r="D1191" s="18">
        <v>36212.36</v>
      </c>
      <c r="E1191" s="18">
        <f>_xlfn.XLOOKUP(Order_Items_Raw!B3637,Products_Raw!A:A,Products_Raw!D:D)</f>
        <v>6453.17</v>
      </c>
      <c r="F1191" s="18">
        <f t="shared" si="18"/>
        <v>10399.68</v>
      </c>
      <c r="G1191" s="18" t="str">
        <f>PROPER(TRIM(CLEAN(_xlfn.XLOOKUP(Order_Items_Raw!A3637,Orders_Raw!A:A,Orders_Raw!E:E))))</f>
        <v>Website</v>
      </c>
      <c r="H1191" s="18" t="str">
        <f>_xlfn.XLOOKUP(B1191,Products_Raw!A:A,Products_Raw!C:C)</f>
        <v>Electronics</v>
      </c>
      <c r="I1191" t="str">
        <f>_xlfn.XLOOKUP(_xlfn.XLOOKUP(A1191,Orders_Raw!A:A,Orders_Raw!B:B),Customers_Raw!A:A,Customers_Raw!E:E)</f>
        <v>Corporate</v>
      </c>
      <c r="J1191" s="19">
        <f>_xlfn.XLOOKUP(Order_Items_Raw!A3637,Orders_Raw!A:A,Orders_Raw!C:C)</f>
        <v>45927</v>
      </c>
      <c r="K1191" t="s">
        <v>3489</v>
      </c>
      <c r="L1191" s="19" t="str">
        <f>_xlfn.XLOOKUP(A1191,Orders_Raw!A:A,Orders_Raw!D:D)</f>
        <v>Delivered</v>
      </c>
      <c r="M1191" s="19" t="str">
        <f>_xlfn.XLOOKUP(_xlfn.XLOOKUP(A1191,Orders_Raw!A:A,Orders_Raw!B:B),Customers_Raw!A:A,Customers_Raw!E:E)</f>
        <v>Corporate</v>
      </c>
      <c r="N1191">
        <f>IF(COUNTIF($A$2:A1191,A1191)=1,1,0)</f>
        <v>0</v>
      </c>
    </row>
    <row r="1192" spans="1:14">
      <c r="A1192" t="s">
        <v>3004</v>
      </c>
      <c r="B1192" t="s">
        <v>3493</v>
      </c>
      <c r="C1192">
        <v>2</v>
      </c>
      <c r="D1192" s="18">
        <v>19460.47</v>
      </c>
      <c r="E1192" s="18">
        <f>_xlfn.XLOOKUP(Order_Items_Raw!B3654,Products_Raw!A:A,Products_Raw!D:D)</f>
        <v>3861.49</v>
      </c>
      <c r="F1192" s="18">
        <f t="shared" si="18"/>
        <v>11737.49</v>
      </c>
      <c r="G1192" s="18" t="str">
        <f>PROPER(TRIM(CLEAN(_xlfn.XLOOKUP(Order_Items_Raw!A3654,Orders_Raw!A:A,Orders_Raw!E:E))))</f>
        <v>Website</v>
      </c>
      <c r="H1192" s="18" t="str">
        <f>_xlfn.XLOOKUP(B1192,Products_Raw!A:A,Products_Raw!C:C)</f>
        <v>Electronics</v>
      </c>
      <c r="I1192" t="str">
        <f>_xlfn.XLOOKUP(_xlfn.XLOOKUP(A1192,Orders_Raw!A:A,Orders_Raw!B:B),Customers_Raw!A:A,Customers_Raw!E:E)</f>
        <v>Consumer</v>
      </c>
      <c r="J1192" s="19">
        <f>_xlfn.XLOOKUP(Order_Items_Raw!A3654,Orders_Raw!A:A,Orders_Raw!C:C)</f>
        <v>45903</v>
      </c>
      <c r="K1192" t="s">
        <v>3489</v>
      </c>
      <c r="L1192" s="19" t="str">
        <f>_xlfn.XLOOKUP(A1192,Orders_Raw!A:A,Orders_Raw!D:D)</f>
        <v>Delivered</v>
      </c>
      <c r="M1192" s="19" t="str">
        <f>_xlfn.XLOOKUP(_xlfn.XLOOKUP(A1192,Orders_Raw!A:A,Orders_Raw!B:B),Customers_Raw!A:A,Customers_Raw!E:E)</f>
        <v>Consumer</v>
      </c>
      <c r="N1192">
        <f>IF(COUNTIF($A$2:A1192,A1192)=1,1,0)</f>
        <v>1</v>
      </c>
    </row>
    <row r="1193" spans="1:14">
      <c r="A1193" t="s">
        <v>996</v>
      </c>
      <c r="B1193" t="s">
        <v>3494</v>
      </c>
      <c r="C1193">
        <v>1</v>
      </c>
      <c r="D1193" s="18">
        <v>10680.33</v>
      </c>
      <c r="E1193" s="18">
        <f>_xlfn.XLOOKUP(Order_Items_Raw!B3666,Products_Raw!A:A,Products_Raw!D:D)</f>
        <v>5931.04</v>
      </c>
      <c r="F1193" s="18">
        <f t="shared" si="18"/>
        <v>4749.29</v>
      </c>
      <c r="G1193" s="18" t="str">
        <f>PROPER(TRIM(CLEAN(_xlfn.XLOOKUP(Order_Items_Raw!A3666,Orders_Raw!A:A,Orders_Raw!E:E))))</f>
        <v>Mobile App</v>
      </c>
      <c r="H1193" s="18" t="str">
        <f>_xlfn.XLOOKUP(B1193,Products_Raw!A:A,Products_Raw!C:C)</f>
        <v>Fashion</v>
      </c>
      <c r="I1193" t="str">
        <f>_xlfn.XLOOKUP(_xlfn.XLOOKUP(A1193,Orders_Raw!A:A,Orders_Raw!B:B),Customers_Raw!A:A,Customers_Raw!E:E)</f>
        <v>Corporate</v>
      </c>
      <c r="J1193" s="19">
        <f>_xlfn.XLOOKUP(Order_Items_Raw!A3666,Orders_Raw!A:A,Orders_Raw!C:C)</f>
        <v>45911</v>
      </c>
      <c r="K1193" t="s">
        <v>3489</v>
      </c>
      <c r="L1193" s="19" t="str">
        <f>_xlfn.XLOOKUP(A1193,Orders_Raw!A:A,Orders_Raw!D:D)</f>
        <v>Delivered</v>
      </c>
      <c r="M1193" s="19" t="str">
        <f>_xlfn.XLOOKUP(_xlfn.XLOOKUP(A1193,Orders_Raw!A:A,Orders_Raw!B:B),Customers_Raw!A:A,Customers_Raw!E:E)</f>
        <v>Corporate</v>
      </c>
      <c r="N1193">
        <f>IF(COUNTIF($A$2:A1193,A1193)=1,1,0)</f>
        <v>1</v>
      </c>
    </row>
    <row r="1194" spans="1:14">
      <c r="A1194" t="s">
        <v>1219</v>
      </c>
      <c r="B1194" t="s">
        <v>3494</v>
      </c>
      <c r="C1194">
        <v>3</v>
      </c>
      <c r="D1194" s="18">
        <v>34223.39</v>
      </c>
      <c r="E1194" s="18">
        <f>_xlfn.XLOOKUP(Order_Items_Raw!B3672,Products_Raw!A:A,Products_Raw!D:D)</f>
        <v>1691.07</v>
      </c>
      <c r="F1194" s="18">
        <f t="shared" si="18"/>
        <v>29150.18</v>
      </c>
      <c r="G1194" s="18" t="str">
        <f>PROPER(TRIM(CLEAN(_xlfn.XLOOKUP(Order_Items_Raw!A3672,Orders_Raw!A:A,Orders_Raw!E:E))))</f>
        <v>Website</v>
      </c>
      <c r="H1194" s="18" t="str">
        <f>_xlfn.XLOOKUP(B1194,Products_Raw!A:A,Products_Raw!C:C)</f>
        <v>Fashion</v>
      </c>
      <c r="I1194" t="str">
        <f>_xlfn.XLOOKUP(_xlfn.XLOOKUP(A1194,Orders_Raw!A:A,Orders_Raw!B:B),Customers_Raw!A:A,Customers_Raw!E:E)</f>
        <v>Corporate</v>
      </c>
      <c r="J1194" s="19">
        <f>_xlfn.XLOOKUP(Order_Items_Raw!A3672,Orders_Raw!A:A,Orders_Raw!C:C)</f>
        <v>45909</v>
      </c>
      <c r="K1194" t="s">
        <v>3489</v>
      </c>
      <c r="L1194" s="19" t="str">
        <f>_xlfn.XLOOKUP(A1194,Orders_Raw!A:A,Orders_Raw!D:D)</f>
        <v>Processing</v>
      </c>
      <c r="M1194" s="19" t="str">
        <f>_xlfn.XLOOKUP(_xlfn.XLOOKUP(A1194,Orders_Raw!A:A,Orders_Raw!B:B),Customers_Raw!A:A,Customers_Raw!E:E)</f>
        <v>Corporate</v>
      </c>
      <c r="N1194">
        <f>IF(COUNTIF($A$2:A1194,A1194)=1,1,0)</f>
        <v>1</v>
      </c>
    </row>
    <row r="1195" spans="1:14">
      <c r="A1195" t="s">
        <v>1171</v>
      </c>
      <c r="B1195" t="s">
        <v>3495</v>
      </c>
      <c r="C1195">
        <v>1</v>
      </c>
      <c r="D1195" s="18">
        <v>4256.37</v>
      </c>
      <c r="E1195" s="18">
        <f>_xlfn.XLOOKUP(Order_Items_Raw!B3706,Products_Raw!A:A,Products_Raw!D:D)</f>
        <v>6612.77</v>
      </c>
      <c r="F1195" s="18">
        <f t="shared" si="18"/>
        <v>-2356.4</v>
      </c>
      <c r="G1195" s="18" t="str">
        <f>PROPER(TRIM(CLEAN(_xlfn.XLOOKUP(Order_Items_Raw!A3706,Orders_Raw!A:A,Orders_Raw!E:E))))</f>
        <v>Marketplace</v>
      </c>
      <c r="H1195" s="18" t="str">
        <f>_xlfn.XLOOKUP(B1195,Products_Raw!A:A,Products_Raw!C:C)</f>
        <v>Beauty</v>
      </c>
      <c r="I1195" t="str">
        <f>_xlfn.XLOOKUP(_xlfn.XLOOKUP(A1195,Orders_Raw!A:A,Orders_Raw!B:B),Customers_Raw!A:A,Customers_Raw!E:E)</f>
        <v>Small Business</v>
      </c>
      <c r="J1195" s="19">
        <f>_xlfn.XLOOKUP(Order_Items_Raw!A3706,Orders_Raw!A:A,Orders_Raw!C:C)</f>
        <v>45915</v>
      </c>
      <c r="K1195" t="s">
        <v>3489</v>
      </c>
      <c r="L1195" s="19" t="str">
        <f>_xlfn.XLOOKUP(A1195,Orders_Raw!A:A,Orders_Raw!D:D)</f>
        <v>Delivered</v>
      </c>
      <c r="M1195" s="19" t="str">
        <f>_xlfn.XLOOKUP(_xlfn.XLOOKUP(A1195,Orders_Raw!A:A,Orders_Raw!B:B),Customers_Raw!A:A,Customers_Raw!E:E)</f>
        <v>Small Business</v>
      </c>
      <c r="N1195">
        <f>IF(COUNTIF($A$2:A1195,A1195)=1,1,0)</f>
        <v>1</v>
      </c>
    </row>
    <row r="1196" spans="1:14">
      <c r="A1196" t="s">
        <v>2266</v>
      </c>
      <c r="B1196" t="s">
        <v>3495</v>
      </c>
      <c r="C1196">
        <v>1</v>
      </c>
      <c r="D1196" s="18">
        <v>3494.68</v>
      </c>
      <c r="E1196" s="18">
        <f>_xlfn.XLOOKUP(Order_Items_Raw!B3727,Products_Raw!A:A,Products_Raw!D:D)</f>
        <v>9316.44</v>
      </c>
      <c r="F1196" s="18">
        <f t="shared" si="18"/>
        <v>-5821.76</v>
      </c>
      <c r="G1196" s="18" t="str">
        <f>PROPER(TRIM(CLEAN(_xlfn.XLOOKUP(Order_Items_Raw!A3727,Orders_Raw!A:A,Orders_Raw!E:E))))</f>
        <v>Website</v>
      </c>
      <c r="H1196" s="18" t="str">
        <f>_xlfn.XLOOKUP(B1196,Products_Raw!A:A,Products_Raw!C:C)</f>
        <v>Beauty</v>
      </c>
      <c r="I1196" t="str">
        <f>_xlfn.XLOOKUP(_xlfn.XLOOKUP(A1196,Orders_Raw!A:A,Orders_Raw!B:B),Customers_Raw!A:A,Customers_Raw!E:E)</f>
        <v>Consumer</v>
      </c>
      <c r="J1196" s="19">
        <f>_xlfn.XLOOKUP(Order_Items_Raw!A3727,Orders_Raw!A:A,Orders_Raw!C:C)</f>
        <v>45930</v>
      </c>
      <c r="K1196" t="s">
        <v>3489</v>
      </c>
      <c r="L1196" s="19" t="str">
        <f>_xlfn.XLOOKUP(A1196,Orders_Raw!A:A,Orders_Raw!D:D)</f>
        <v>Delivered</v>
      </c>
      <c r="M1196" s="19" t="str">
        <f>_xlfn.XLOOKUP(_xlfn.XLOOKUP(A1196,Orders_Raw!A:A,Orders_Raw!B:B),Customers_Raw!A:A,Customers_Raw!E:E)</f>
        <v>Consumer</v>
      </c>
      <c r="N1196">
        <f>IF(COUNTIF($A$2:A1196,A1196)=1,1,0)</f>
        <v>1</v>
      </c>
    </row>
    <row r="1197" spans="1:14">
      <c r="A1197" t="s">
        <v>2549</v>
      </c>
      <c r="B1197" t="s">
        <v>3495</v>
      </c>
      <c r="C1197">
        <v>3</v>
      </c>
      <c r="D1197" s="18">
        <v>13924.55</v>
      </c>
      <c r="E1197" s="18">
        <f>_xlfn.XLOOKUP(Order_Items_Raw!B3735,Products_Raw!A:A,Products_Raw!D:D)</f>
        <v>5812.86</v>
      </c>
      <c r="F1197" s="18">
        <f t="shared" si="18"/>
        <v>-3514.03</v>
      </c>
      <c r="G1197" s="18" t="str">
        <f>PROPER(TRIM(CLEAN(_xlfn.XLOOKUP(Order_Items_Raw!A3735,Orders_Raw!A:A,Orders_Raw!E:E))))</f>
        <v>Mobile App</v>
      </c>
      <c r="H1197" s="18" t="str">
        <f>_xlfn.XLOOKUP(B1197,Products_Raw!A:A,Products_Raw!C:C)</f>
        <v>Beauty</v>
      </c>
      <c r="I1197" t="str">
        <f>_xlfn.XLOOKUP(_xlfn.XLOOKUP(A1197,Orders_Raw!A:A,Orders_Raw!B:B),Customers_Raw!A:A,Customers_Raw!E:E)</f>
        <v>Consumer</v>
      </c>
      <c r="J1197" s="19">
        <f>_xlfn.XLOOKUP(Order_Items_Raw!A3735,Orders_Raw!A:A,Orders_Raw!C:C)</f>
        <v>45905</v>
      </c>
      <c r="K1197" t="s">
        <v>3489</v>
      </c>
      <c r="L1197" s="19" t="str">
        <f>_xlfn.XLOOKUP(A1197,Orders_Raw!A:A,Orders_Raw!D:D)</f>
        <v>Delivered</v>
      </c>
      <c r="M1197" s="19" t="str">
        <f>_xlfn.XLOOKUP(_xlfn.XLOOKUP(A1197,Orders_Raw!A:A,Orders_Raw!B:B),Customers_Raw!A:A,Customers_Raw!E:E)</f>
        <v>Consumer</v>
      </c>
      <c r="N1197">
        <f>IF(COUNTIF($A$2:A1197,A1197)=1,1,0)</f>
        <v>1</v>
      </c>
    </row>
    <row r="1198" spans="1:14">
      <c r="A1198" t="s">
        <v>2902</v>
      </c>
      <c r="B1198" t="s">
        <v>3495</v>
      </c>
      <c r="C1198">
        <v>2</v>
      </c>
      <c r="D1198" s="18">
        <v>7541.59</v>
      </c>
      <c r="E1198" s="18">
        <f>_xlfn.XLOOKUP(Order_Items_Raw!B3743,Products_Raw!A:A,Products_Raw!D:D)</f>
        <v>4370.8</v>
      </c>
      <c r="F1198" s="18">
        <f t="shared" si="18"/>
        <v>-1200.01</v>
      </c>
      <c r="G1198" s="18" t="str">
        <f>PROPER(TRIM(CLEAN(_xlfn.XLOOKUP(Order_Items_Raw!A3743,Orders_Raw!A:A,Orders_Raw!E:E))))</f>
        <v>Website</v>
      </c>
      <c r="H1198" s="18" t="str">
        <f>_xlfn.XLOOKUP(B1198,Products_Raw!A:A,Products_Raw!C:C)</f>
        <v>Beauty</v>
      </c>
      <c r="I1198" t="str">
        <f>_xlfn.XLOOKUP(_xlfn.XLOOKUP(A1198,Orders_Raw!A:A,Orders_Raw!B:B),Customers_Raw!A:A,Customers_Raw!E:E)</f>
        <v>Consumer</v>
      </c>
      <c r="J1198" s="19">
        <f>_xlfn.XLOOKUP(Order_Items_Raw!A3743,Orders_Raw!A:A,Orders_Raw!C:C)</f>
        <v>45907</v>
      </c>
      <c r="K1198" t="s">
        <v>3489</v>
      </c>
      <c r="L1198" s="19" t="str">
        <f>_xlfn.XLOOKUP(A1198,Orders_Raw!A:A,Orders_Raw!D:D)</f>
        <v>Delivered</v>
      </c>
      <c r="M1198" s="19" t="str">
        <f>_xlfn.XLOOKUP(_xlfn.XLOOKUP(A1198,Orders_Raw!A:A,Orders_Raw!B:B),Customers_Raw!A:A,Customers_Raw!E:E)</f>
        <v>Consumer</v>
      </c>
      <c r="N1198">
        <f>IF(COUNTIF($A$2:A1198,A1198)=1,1,0)</f>
        <v>1</v>
      </c>
    </row>
    <row r="1199" spans="1:14">
      <c r="A1199" t="s">
        <v>3102</v>
      </c>
      <c r="B1199" t="s">
        <v>3495</v>
      </c>
      <c r="C1199">
        <v>3</v>
      </c>
      <c r="D1199" s="18">
        <v>11507.24</v>
      </c>
      <c r="E1199" s="18">
        <f>_xlfn.XLOOKUP(Order_Items_Raw!B3749,Products_Raw!A:A,Products_Raw!D:D)</f>
        <v>2249.48</v>
      </c>
      <c r="F1199" s="18">
        <f t="shared" si="18"/>
        <v>4758.8</v>
      </c>
      <c r="G1199" s="18" t="str">
        <f>PROPER(TRIM(CLEAN(_xlfn.XLOOKUP(Order_Items_Raw!A3749,Orders_Raw!A:A,Orders_Raw!E:E))))</f>
        <v>Marketplace</v>
      </c>
      <c r="H1199" s="18" t="str">
        <f>_xlfn.XLOOKUP(B1199,Products_Raw!A:A,Products_Raw!C:C)</f>
        <v>Beauty</v>
      </c>
      <c r="I1199" t="str">
        <f>_xlfn.XLOOKUP(_xlfn.XLOOKUP(A1199,Orders_Raw!A:A,Orders_Raw!B:B),Customers_Raw!A:A,Customers_Raw!E:E)</f>
        <v>Corporate</v>
      </c>
      <c r="J1199" s="19">
        <f>_xlfn.XLOOKUP(Order_Items_Raw!A3749,Orders_Raw!A:A,Orders_Raw!C:C)</f>
        <v>45911</v>
      </c>
      <c r="K1199" t="s">
        <v>3489</v>
      </c>
      <c r="L1199" s="19" t="str">
        <f>_xlfn.XLOOKUP(A1199,Orders_Raw!A:A,Orders_Raw!D:D)</f>
        <v>Cancelled</v>
      </c>
      <c r="M1199" s="19" t="str">
        <f>_xlfn.XLOOKUP(_xlfn.XLOOKUP(A1199,Orders_Raw!A:A,Orders_Raw!B:B),Customers_Raw!A:A,Customers_Raw!E:E)</f>
        <v>Corporate</v>
      </c>
      <c r="N1199">
        <f>IF(COUNTIF($A$2:A1199,A1199)=1,1,0)</f>
        <v>0</v>
      </c>
    </row>
    <row r="1200" spans="1:14">
      <c r="A1200" t="s">
        <v>1266</v>
      </c>
      <c r="B1200" t="s">
        <v>3406</v>
      </c>
      <c r="C1200">
        <v>1</v>
      </c>
      <c r="D1200" s="18">
        <v>6769.45</v>
      </c>
      <c r="E1200" s="18">
        <f>_xlfn.XLOOKUP(Order_Items_Raw!B9,Products_Raw!A:A,Products_Raw!D:D)</f>
        <v>4936.19</v>
      </c>
      <c r="F1200" s="18">
        <f t="shared" si="18"/>
        <v>1833.26</v>
      </c>
      <c r="G1200" s="18" t="str">
        <f>PROPER(TRIM(CLEAN(_xlfn.XLOOKUP(Order_Items_Raw!A9,Orders_Raw!A:A,Orders_Raw!E:E))))</f>
        <v>Mobile App</v>
      </c>
      <c r="H1200" s="18" t="str">
        <f>_xlfn.XLOOKUP(B1200,Products_Raw!A:A,Products_Raw!C:C)</f>
        <v>Sports</v>
      </c>
      <c r="I1200" t="str">
        <f>_xlfn.XLOOKUP(_xlfn.XLOOKUP(A1200,Orders_Raw!A:A,Orders_Raw!B:B),Customers_Raw!A:A,Customers_Raw!E:E)</f>
        <v>Consumer</v>
      </c>
      <c r="J1200" s="19">
        <f>_xlfn.XLOOKUP(Order_Items_Raw!A9,Orders_Raw!A:A,Orders_Raw!C:C)</f>
        <v>45777</v>
      </c>
      <c r="K1200" t="s">
        <v>3407</v>
      </c>
      <c r="L1200" s="19" t="str">
        <f>_xlfn.XLOOKUP(A1200,Orders_Raw!A:A,Orders_Raw!D:D)</f>
        <v>Delivered</v>
      </c>
      <c r="M1200" s="19" t="str">
        <f>_xlfn.XLOOKUP(_xlfn.XLOOKUP(A1200,Orders_Raw!A:A,Orders_Raw!B:B),Customers_Raw!A:A,Customers_Raw!E:E)</f>
        <v>Consumer</v>
      </c>
      <c r="N1200">
        <f>IF(COUNTIF($A$2:A1200,A1200)=1,1,0)</f>
        <v>1</v>
      </c>
    </row>
    <row r="1201" spans="1:14">
      <c r="A1201" t="s">
        <v>1480</v>
      </c>
      <c r="B1201" t="s">
        <v>3406</v>
      </c>
      <c r="C1201">
        <v>2</v>
      </c>
      <c r="D1201" s="18">
        <v>14199.42</v>
      </c>
      <c r="E1201" s="18">
        <f>_xlfn.XLOOKUP(Order_Items_Raw!B16,Products_Raw!A:A,Products_Raw!D:D)</f>
        <v>1069.73</v>
      </c>
      <c r="F1201" s="18">
        <f t="shared" si="18"/>
        <v>12059.96</v>
      </c>
      <c r="G1201" s="18" t="str">
        <f>PROPER(TRIM(CLEAN(_xlfn.XLOOKUP(Order_Items_Raw!A16,Orders_Raw!A:A,Orders_Raw!E:E))))</f>
        <v>Mobile App</v>
      </c>
      <c r="H1201" s="18" t="str">
        <f>_xlfn.XLOOKUP(B1201,Products_Raw!A:A,Products_Raw!C:C)</f>
        <v>Sports</v>
      </c>
      <c r="I1201" t="str">
        <f>_xlfn.XLOOKUP(_xlfn.XLOOKUP(A1201,Orders_Raw!A:A,Orders_Raw!B:B),Customers_Raw!A:A,Customers_Raw!E:E)</f>
        <v>Corporate</v>
      </c>
      <c r="J1201" s="19">
        <f>_xlfn.XLOOKUP(Order_Items_Raw!A16,Orders_Raw!A:A,Orders_Raw!C:C)</f>
        <v>45763</v>
      </c>
      <c r="K1201" t="s">
        <v>3407</v>
      </c>
      <c r="L1201" s="19" t="str">
        <f>_xlfn.XLOOKUP(A1201,Orders_Raw!A:A,Orders_Raw!D:D)</f>
        <v>Delivered</v>
      </c>
      <c r="M1201" s="19" t="str">
        <f>_xlfn.XLOOKUP(_xlfn.XLOOKUP(A1201,Orders_Raw!A:A,Orders_Raw!B:B),Customers_Raw!A:A,Customers_Raw!E:E)</f>
        <v>Corporate</v>
      </c>
      <c r="N1201">
        <f>IF(COUNTIF($A$2:A1201,A1201)=1,1,0)</f>
        <v>1</v>
      </c>
    </row>
    <row r="1202" spans="1:14">
      <c r="A1202" t="s">
        <v>2248</v>
      </c>
      <c r="B1202" t="s">
        <v>3406</v>
      </c>
      <c r="C1202">
        <v>4</v>
      </c>
      <c r="D1202" s="18">
        <v>27522.9</v>
      </c>
      <c r="E1202" s="18">
        <f>_xlfn.XLOOKUP(Order_Items_Raw!B28,Products_Raw!A:A,Products_Raw!D:D)</f>
        <v>4703.24</v>
      </c>
      <c r="F1202" s="18">
        <f t="shared" si="18"/>
        <v>8709.94</v>
      </c>
      <c r="G1202" s="18" t="str">
        <f>PROPER(TRIM(CLEAN(_xlfn.XLOOKUP(Order_Items_Raw!A28,Orders_Raw!A:A,Orders_Raw!E:E))))</f>
        <v>Website</v>
      </c>
      <c r="H1202" s="18" t="str">
        <f>_xlfn.XLOOKUP(B1202,Products_Raw!A:A,Products_Raw!C:C)</f>
        <v>Sports</v>
      </c>
      <c r="I1202" t="str">
        <f>_xlfn.XLOOKUP(_xlfn.XLOOKUP(A1202,Orders_Raw!A:A,Orders_Raw!B:B),Customers_Raw!A:A,Customers_Raw!E:E)</f>
        <v>Consumer</v>
      </c>
      <c r="J1202" s="19">
        <f>_xlfn.XLOOKUP(Order_Items_Raw!A28,Orders_Raw!A:A,Orders_Raw!C:C)</f>
        <v>45776</v>
      </c>
      <c r="K1202" t="s">
        <v>3407</v>
      </c>
      <c r="L1202" s="19" t="str">
        <f>_xlfn.XLOOKUP(A1202,Orders_Raw!A:A,Orders_Raw!D:D)</f>
        <v>Delivered</v>
      </c>
      <c r="M1202" s="19" t="str">
        <f>_xlfn.XLOOKUP(_xlfn.XLOOKUP(A1202,Orders_Raw!A:A,Orders_Raw!B:B),Customers_Raw!A:A,Customers_Raw!E:E)</f>
        <v>Consumer</v>
      </c>
      <c r="N1202">
        <f>IF(COUNTIF($A$2:A1202,A1202)=1,1,0)</f>
        <v>1</v>
      </c>
    </row>
    <row r="1203" spans="1:14">
      <c r="A1203" t="s">
        <v>2579</v>
      </c>
      <c r="B1203" t="s">
        <v>3406</v>
      </c>
      <c r="C1203">
        <v>4</v>
      </c>
      <c r="D1203" s="18">
        <v>23190.05</v>
      </c>
      <c r="E1203" s="18">
        <f>_xlfn.XLOOKUP(Order_Items_Raw!B33,Products_Raw!A:A,Products_Raw!D:D)</f>
        <v>7014.31</v>
      </c>
      <c r="F1203" s="18">
        <f t="shared" si="18"/>
        <v>-4867.19</v>
      </c>
      <c r="G1203" s="18" t="str">
        <f>PROPER(TRIM(CLEAN(_xlfn.XLOOKUP(Order_Items_Raw!A33,Orders_Raw!A:A,Orders_Raw!E:E))))</f>
        <v>Marketplace</v>
      </c>
      <c r="H1203" s="18" t="str">
        <f>_xlfn.XLOOKUP(B1203,Products_Raw!A:A,Products_Raw!C:C)</f>
        <v>Sports</v>
      </c>
      <c r="I1203" t="str">
        <f>_xlfn.XLOOKUP(_xlfn.XLOOKUP(A1203,Orders_Raw!A:A,Orders_Raw!B:B),Customers_Raw!A:A,Customers_Raw!E:E)</f>
        <v>Corporate</v>
      </c>
      <c r="J1203" s="19">
        <f>_xlfn.XLOOKUP(Order_Items_Raw!A33,Orders_Raw!A:A,Orders_Raw!C:C)</f>
        <v>45771</v>
      </c>
      <c r="K1203" t="s">
        <v>3407</v>
      </c>
      <c r="L1203" s="19" t="str">
        <f>_xlfn.XLOOKUP(A1203,Orders_Raw!A:A,Orders_Raw!D:D)</f>
        <v>Delivered</v>
      </c>
      <c r="M1203" s="19" t="str">
        <f>_xlfn.XLOOKUP(_xlfn.XLOOKUP(A1203,Orders_Raw!A:A,Orders_Raw!B:B),Customers_Raw!A:A,Customers_Raw!E:E)</f>
        <v>Corporate</v>
      </c>
      <c r="N1203">
        <f>IF(COUNTIF($A$2:A1203,A1203)=1,1,0)</f>
        <v>1</v>
      </c>
    </row>
    <row r="1204" spans="1:14">
      <c r="A1204" t="s">
        <v>3061</v>
      </c>
      <c r="B1204" t="s">
        <v>3406</v>
      </c>
      <c r="C1204">
        <v>2</v>
      </c>
      <c r="D1204" s="18">
        <v>13512.59</v>
      </c>
      <c r="E1204" s="18">
        <f>_xlfn.XLOOKUP(Order_Items_Raw!B39,Products_Raw!A:A,Products_Raw!D:D)</f>
        <v>9148.31</v>
      </c>
      <c r="F1204" s="18">
        <f t="shared" si="18"/>
        <v>-4784.03</v>
      </c>
      <c r="G1204" s="18" t="str">
        <f>PROPER(TRIM(CLEAN(_xlfn.XLOOKUP(Order_Items_Raw!A39,Orders_Raw!A:A,Orders_Raw!E:E))))</f>
        <v>Website</v>
      </c>
      <c r="H1204" s="18" t="str">
        <f>_xlfn.XLOOKUP(B1204,Products_Raw!A:A,Products_Raw!C:C)</f>
        <v>Sports</v>
      </c>
      <c r="I1204" t="str">
        <f>_xlfn.XLOOKUP(_xlfn.XLOOKUP(A1204,Orders_Raw!A:A,Orders_Raw!B:B),Customers_Raw!A:A,Customers_Raw!E:E)</f>
        <v>Consumer</v>
      </c>
      <c r="J1204" s="19">
        <f>_xlfn.XLOOKUP(Order_Items_Raw!A39,Orders_Raw!A:A,Orders_Raw!C:C)</f>
        <v>45749</v>
      </c>
      <c r="K1204" t="s">
        <v>3407</v>
      </c>
      <c r="L1204" s="19" t="str">
        <f>_xlfn.XLOOKUP(A1204,Orders_Raw!A:A,Orders_Raw!D:D)</f>
        <v>Cancelled</v>
      </c>
      <c r="M1204" s="19" t="str">
        <f>_xlfn.XLOOKUP(_xlfn.XLOOKUP(A1204,Orders_Raw!A:A,Orders_Raw!B:B),Customers_Raw!A:A,Customers_Raw!E:E)</f>
        <v>Consumer</v>
      </c>
      <c r="N1204">
        <f>IF(COUNTIF($A$2:A1204,A1204)=1,1,0)</f>
        <v>1</v>
      </c>
    </row>
    <row r="1205" spans="1:14">
      <c r="A1205" t="s">
        <v>3225</v>
      </c>
      <c r="B1205" t="s">
        <v>3406</v>
      </c>
      <c r="C1205">
        <v>1</v>
      </c>
      <c r="D1205" s="18">
        <v>6777.39</v>
      </c>
      <c r="E1205" s="18">
        <f>_xlfn.XLOOKUP(Order_Items_Raw!B42,Products_Raw!A:A,Products_Raw!D:D)</f>
        <v>9148.31</v>
      </c>
      <c r="F1205" s="18">
        <f t="shared" si="18"/>
        <v>-2370.92</v>
      </c>
      <c r="G1205" s="18" t="str">
        <f>PROPER(TRIM(CLEAN(_xlfn.XLOOKUP(Order_Items_Raw!A42,Orders_Raw!A:A,Orders_Raw!E:E))))</f>
        <v>Website</v>
      </c>
      <c r="H1205" s="18" t="str">
        <f>_xlfn.XLOOKUP(B1205,Products_Raw!A:A,Products_Raw!C:C)</f>
        <v>Sports</v>
      </c>
      <c r="I1205" t="str">
        <f>_xlfn.XLOOKUP(_xlfn.XLOOKUP(A1205,Orders_Raw!A:A,Orders_Raw!B:B),Customers_Raw!A:A,Customers_Raw!E:E)</f>
        <v>Consumer</v>
      </c>
      <c r="J1205" s="19">
        <f>_xlfn.XLOOKUP(Order_Items_Raw!A42,Orders_Raw!A:A,Orders_Raw!C:C)</f>
        <v>45752</v>
      </c>
      <c r="K1205" t="s">
        <v>3407</v>
      </c>
      <c r="L1205" s="19" t="str">
        <f>_xlfn.XLOOKUP(A1205,Orders_Raw!A:A,Orders_Raw!D:D)</f>
        <v>Delivered</v>
      </c>
      <c r="M1205" s="19" t="str">
        <f>_xlfn.XLOOKUP(_xlfn.XLOOKUP(A1205,Orders_Raw!A:A,Orders_Raw!B:B),Customers_Raw!A:A,Customers_Raw!E:E)</f>
        <v>Consumer</v>
      </c>
      <c r="N1205">
        <f>IF(COUNTIF($A$2:A1205,A1205)=1,1,0)</f>
        <v>1</v>
      </c>
    </row>
    <row r="1206" spans="1:14">
      <c r="A1206" t="s">
        <v>3331</v>
      </c>
      <c r="B1206" t="s">
        <v>3406</v>
      </c>
      <c r="C1206">
        <v>3</v>
      </c>
      <c r="D1206" s="18">
        <v>18630.28</v>
      </c>
      <c r="E1206" s="18">
        <f>_xlfn.XLOOKUP(Order_Items_Raw!B45,Products_Raw!A:A,Products_Raw!D:D)</f>
        <v>1321.65</v>
      </c>
      <c r="F1206" s="18">
        <f t="shared" si="18"/>
        <v>14665.33</v>
      </c>
      <c r="G1206" s="18" t="str">
        <f>PROPER(TRIM(CLEAN(_xlfn.XLOOKUP(Order_Items_Raw!A45,Orders_Raw!A:A,Orders_Raw!E:E))))</f>
        <v>Website</v>
      </c>
      <c r="H1206" s="18" t="str">
        <f>_xlfn.XLOOKUP(B1206,Products_Raw!A:A,Products_Raw!C:C)</f>
        <v>Sports</v>
      </c>
      <c r="I1206" t="str">
        <f>_xlfn.XLOOKUP(_xlfn.XLOOKUP(A1206,Orders_Raw!A:A,Orders_Raw!B:B),Customers_Raw!A:A,Customers_Raw!E:E)</f>
        <v>Consumer</v>
      </c>
      <c r="J1206" s="19">
        <f>_xlfn.XLOOKUP(Order_Items_Raw!A45,Orders_Raw!A:A,Orders_Raw!C:C)</f>
        <v>45763</v>
      </c>
      <c r="K1206" t="s">
        <v>3407</v>
      </c>
      <c r="L1206" s="19" t="str">
        <f>_xlfn.XLOOKUP(A1206,Orders_Raw!A:A,Orders_Raw!D:D)</f>
        <v>Delivered</v>
      </c>
      <c r="M1206" s="19" t="str">
        <f>_xlfn.XLOOKUP(_xlfn.XLOOKUP(A1206,Orders_Raw!A:A,Orders_Raw!B:B),Customers_Raw!A:A,Customers_Raw!E:E)</f>
        <v>Consumer</v>
      </c>
      <c r="N1206">
        <f>IF(COUNTIF($A$2:A1206,A1206)=1,1,0)</f>
        <v>1</v>
      </c>
    </row>
    <row r="1207" spans="1:14">
      <c r="A1207" t="s">
        <v>1103</v>
      </c>
      <c r="B1207" t="s">
        <v>3408</v>
      </c>
      <c r="C1207">
        <v>4</v>
      </c>
      <c r="D1207" s="18">
        <v>55125.66</v>
      </c>
      <c r="E1207" s="18">
        <f>_xlfn.XLOOKUP(Order_Items_Raw!B49,Products_Raw!A:A,Products_Raw!D:D)</f>
        <v>295.87</v>
      </c>
      <c r="F1207" s="18">
        <f t="shared" si="18"/>
        <v>53942.18</v>
      </c>
      <c r="G1207" s="18" t="str">
        <f>PROPER(TRIM(CLEAN(_xlfn.XLOOKUP(Order_Items_Raw!A49,Orders_Raw!A:A,Orders_Raw!E:E))))</f>
        <v>Website</v>
      </c>
      <c r="H1207" s="18" t="str">
        <f>_xlfn.XLOOKUP(B1207,Products_Raw!A:A,Products_Raw!C:C)</f>
        <v>Sports</v>
      </c>
      <c r="I1207" t="str">
        <f>_xlfn.XLOOKUP(_xlfn.XLOOKUP(A1207,Orders_Raw!A:A,Orders_Raw!B:B),Customers_Raw!A:A,Customers_Raw!E:E)</f>
        <v>Consumer</v>
      </c>
      <c r="J1207" s="19">
        <f>_xlfn.XLOOKUP(Order_Items_Raw!A49,Orders_Raw!A:A,Orders_Raw!C:C)</f>
        <v>45749</v>
      </c>
      <c r="K1207" t="s">
        <v>3407</v>
      </c>
      <c r="L1207" s="19" t="str">
        <f>_xlfn.XLOOKUP(A1207,Orders_Raw!A:A,Orders_Raw!D:D)</f>
        <v>Delivered</v>
      </c>
      <c r="M1207" s="19" t="str">
        <f>_xlfn.XLOOKUP(_xlfn.XLOOKUP(A1207,Orders_Raw!A:A,Orders_Raw!B:B),Customers_Raw!A:A,Customers_Raw!E:E)</f>
        <v>Consumer</v>
      </c>
      <c r="N1207">
        <f>IF(COUNTIF($A$2:A1207,A1207)=1,1,0)</f>
        <v>1</v>
      </c>
    </row>
    <row r="1208" spans="1:14">
      <c r="A1208" t="s">
        <v>1181</v>
      </c>
      <c r="B1208" t="s">
        <v>3408</v>
      </c>
      <c r="C1208">
        <v>1</v>
      </c>
      <c r="D1208" s="18">
        <v>14884.91</v>
      </c>
      <c r="E1208" s="18">
        <f>_xlfn.XLOOKUP(Order_Items_Raw!B51,Products_Raw!A:A,Products_Raw!D:D)</f>
        <v>295.87</v>
      </c>
      <c r="F1208" s="18">
        <f t="shared" si="18"/>
        <v>14589.04</v>
      </c>
      <c r="G1208" s="18" t="str">
        <f>PROPER(TRIM(CLEAN(_xlfn.XLOOKUP(Order_Items_Raw!A51,Orders_Raw!A:A,Orders_Raw!E:E))))</f>
        <v>Website</v>
      </c>
      <c r="H1208" s="18" t="str">
        <f>_xlfn.XLOOKUP(B1208,Products_Raw!A:A,Products_Raw!C:C)</f>
        <v>Sports</v>
      </c>
      <c r="I1208" t="str">
        <f>_xlfn.XLOOKUP(_xlfn.XLOOKUP(A1208,Orders_Raw!A:A,Orders_Raw!B:B),Customers_Raw!A:A,Customers_Raw!E:E)</f>
        <v>Consumer</v>
      </c>
      <c r="J1208" s="19">
        <f>_xlfn.XLOOKUP(Order_Items_Raw!A51,Orders_Raw!A:A,Orders_Raw!C:C)</f>
        <v>45753</v>
      </c>
      <c r="K1208" t="s">
        <v>3407</v>
      </c>
      <c r="L1208" s="19" t="str">
        <f>_xlfn.XLOOKUP(A1208,Orders_Raw!A:A,Orders_Raw!D:D)</f>
        <v>Delivered</v>
      </c>
      <c r="M1208" s="19" t="str">
        <f>_xlfn.XLOOKUP(_xlfn.XLOOKUP(A1208,Orders_Raw!A:A,Orders_Raw!B:B),Customers_Raw!A:A,Customers_Raw!E:E)</f>
        <v>Consumer</v>
      </c>
      <c r="N1208">
        <f>IF(COUNTIF($A$2:A1208,A1208)=1,1,0)</f>
        <v>1</v>
      </c>
    </row>
    <row r="1209" spans="1:14">
      <c r="A1209" t="s">
        <v>1519</v>
      </c>
      <c r="B1209" t="s">
        <v>3408</v>
      </c>
      <c r="C1209">
        <v>1</v>
      </c>
      <c r="D1209" s="18">
        <v>15492.64</v>
      </c>
      <c r="E1209" s="18">
        <f>_xlfn.XLOOKUP(Order_Items_Raw!B57,Products_Raw!A:A,Products_Raw!D:D)</f>
        <v>4535.12</v>
      </c>
      <c r="F1209" s="18">
        <f t="shared" si="18"/>
        <v>10957.52</v>
      </c>
      <c r="G1209" s="18" t="str">
        <f>PROPER(TRIM(CLEAN(_xlfn.XLOOKUP(Order_Items_Raw!A57,Orders_Raw!A:A,Orders_Raw!E:E))))</f>
        <v>Website</v>
      </c>
      <c r="H1209" s="18" t="str">
        <f>_xlfn.XLOOKUP(B1209,Products_Raw!A:A,Products_Raw!C:C)</f>
        <v>Sports</v>
      </c>
      <c r="I1209" t="str">
        <f>_xlfn.XLOOKUP(_xlfn.XLOOKUP(A1209,Orders_Raw!A:A,Orders_Raw!B:B),Customers_Raw!A:A,Customers_Raw!E:E)</f>
        <v>Consumer</v>
      </c>
      <c r="J1209" s="19">
        <f>_xlfn.XLOOKUP(Order_Items_Raw!A57,Orders_Raw!A:A,Orders_Raw!C:C)</f>
        <v>45775</v>
      </c>
      <c r="K1209" t="s">
        <v>3407</v>
      </c>
      <c r="L1209" s="19" t="str">
        <f>_xlfn.XLOOKUP(A1209,Orders_Raw!A:A,Orders_Raw!D:D)</f>
        <v>Processing</v>
      </c>
      <c r="M1209" s="19" t="str">
        <f>_xlfn.XLOOKUP(_xlfn.XLOOKUP(A1209,Orders_Raw!A:A,Orders_Raw!B:B),Customers_Raw!A:A,Customers_Raw!E:E)</f>
        <v>Consumer</v>
      </c>
      <c r="N1209">
        <f>IF(COUNTIF($A$2:A1209,A1209)=1,1,0)</f>
        <v>1</v>
      </c>
    </row>
    <row r="1210" spans="1:14">
      <c r="A1210" t="s">
        <v>2127</v>
      </c>
      <c r="B1210" t="s">
        <v>3408</v>
      </c>
      <c r="C1210">
        <v>1</v>
      </c>
      <c r="D1210" s="18">
        <v>12860.67</v>
      </c>
      <c r="E1210" s="18">
        <f>_xlfn.XLOOKUP(Order_Items_Raw!B66,Products_Raw!A:A,Products_Raw!D:D)</f>
        <v>4806.74</v>
      </c>
      <c r="F1210" s="18">
        <f t="shared" si="18"/>
        <v>8053.93</v>
      </c>
      <c r="G1210" s="18" t="str">
        <f>PROPER(TRIM(CLEAN(_xlfn.XLOOKUP(Order_Items_Raw!A66,Orders_Raw!A:A,Orders_Raw!E:E))))</f>
        <v>Marketplace</v>
      </c>
      <c r="H1210" s="18" t="str">
        <f>_xlfn.XLOOKUP(B1210,Products_Raw!A:A,Products_Raw!C:C)</f>
        <v>Sports</v>
      </c>
      <c r="I1210" t="str">
        <f>_xlfn.XLOOKUP(_xlfn.XLOOKUP(A1210,Orders_Raw!A:A,Orders_Raw!B:B),Customers_Raw!A:A,Customers_Raw!E:E)</f>
        <v>Consumer</v>
      </c>
      <c r="J1210" s="19">
        <f>_xlfn.XLOOKUP(Order_Items_Raw!A66,Orders_Raw!A:A,Orders_Raw!C:C)</f>
        <v>45756</v>
      </c>
      <c r="K1210" t="s">
        <v>3407</v>
      </c>
      <c r="L1210" s="19" t="str">
        <f>_xlfn.XLOOKUP(A1210,Orders_Raw!A:A,Orders_Raw!D:D)</f>
        <v>Delivered</v>
      </c>
      <c r="M1210" s="19" t="str">
        <f>_xlfn.XLOOKUP(_xlfn.XLOOKUP(A1210,Orders_Raw!A:A,Orders_Raw!B:B),Customers_Raw!A:A,Customers_Raw!E:E)</f>
        <v>Consumer</v>
      </c>
      <c r="N1210">
        <f>IF(COUNTIF($A$2:A1210,A1210)=1,1,0)</f>
        <v>1</v>
      </c>
    </row>
    <row r="1211" spans="1:14">
      <c r="A1211" t="s">
        <v>2813</v>
      </c>
      <c r="B1211" t="s">
        <v>3408</v>
      </c>
      <c r="C1211">
        <v>2</v>
      </c>
      <c r="D1211" s="18">
        <v>26786.58</v>
      </c>
      <c r="E1211" s="18">
        <f>_xlfn.XLOOKUP(Order_Items_Raw!B76,Products_Raw!A:A,Products_Raw!D:D)</f>
        <v>2112.7</v>
      </c>
      <c r="F1211" s="18">
        <f t="shared" si="18"/>
        <v>22561.18</v>
      </c>
      <c r="G1211" s="18" t="str">
        <f>PROPER(TRIM(CLEAN(_xlfn.XLOOKUP(Order_Items_Raw!A76,Orders_Raw!A:A,Orders_Raw!E:E))))</f>
        <v>Website</v>
      </c>
      <c r="H1211" s="18" t="str">
        <f>_xlfn.XLOOKUP(B1211,Products_Raw!A:A,Products_Raw!C:C)</f>
        <v>Sports</v>
      </c>
      <c r="I1211" t="str">
        <f>_xlfn.XLOOKUP(_xlfn.XLOOKUP(A1211,Orders_Raw!A:A,Orders_Raw!B:B),Customers_Raw!A:A,Customers_Raw!E:E)</f>
        <v>Corporate</v>
      </c>
      <c r="J1211" s="19">
        <f>_xlfn.XLOOKUP(Order_Items_Raw!A76,Orders_Raw!A:A,Orders_Raw!C:C)</f>
        <v>45754</v>
      </c>
      <c r="K1211" t="s">
        <v>3407</v>
      </c>
      <c r="L1211" s="19" t="str">
        <f>_xlfn.XLOOKUP(A1211,Orders_Raw!A:A,Orders_Raw!D:D)</f>
        <v>Delivered</v>
      </c>
      <c r="M1211" s="19" t="str">
        <f>_xlfn.XLOOKUP(_xlfn.XLOOKUP(A1211,Orders_Raw!A:A,Orders_Raw!B:B),Customers_Raw!A:A,Customers_Raw!E:E)</f>
        <v>Corporate</v>
      </c>
      <c r="N1211">
        <f>IF(COUNTIF($A$2:A1211,A1211)=1,1,0)</f>
        <v>1</v>
      </c>
    </row>
    <row r="1212" spans="1:14">
      <c r="A1212" t="s">
        <v>2846</v>
      </c>
      <c r="B1212" t="s">
        <v>3408</v>
      </c>
      <c r="C1212">
        <v>1</v>
      </c>
      <c r="D1212" s="18">
        <v>14297.4</v>
      </c>
      <c r="E1212" s="18">
        <f>_xlfn.XLOOKUP(Order_Items_Raw!B77,Products_Raw!A:A,Products_Raw!D:D)</f>
        <v>2112.7</v>
      </c>
      <c r="F1212" s="18">
        <f t="shared" si="18"/>
        <v>12184.7</v>
      </c>
      <c r="G1212" s="18" t="str">
        <f>PROPER(TRIM(CLEAN(_xlfn.XLOOKUP(Order_Items_Raw!A77,Orders_Raw!A:A,Orders_Raw!E:E))))</f>
        <v>Marketplace</v>
      </c>
      <c r="H1212" s="18" t="str">
        <f>_xlfn.XLOOKUP(B1212,Products_Raw!A:A,Products_Raw!C:C)</f>
        <v>Sports</v>
      </c>
      <c r="I1212" t="str">
        <f>_xlfn.XLOOKUP(_xlfn.XLOOKUP(A1212,Orders_Raw!A:A,Orders_Raw!B:B),Customers_Raw!A:A,Customers_Raw!E:E)</f>
        <v>Consumer</v>
      </c>
      <c r="J1212" s="19">
        <f>_xlfn.XLOOKUP(Order_Items_Raw!A77,Orders_Raw!A:A,Orders_Raw!C:C)</f>
        <v>45754</v>
      </c>
      <c r="K1212" t="s">
        <v>3407</v>
      </c>
      <c r="L1212" s="19" t="str">
        <f>_xlfn.XLOOKUP(A1212,Orders_Raw!A:A,Orders_Raw!D:D)</f>
        <v>Delivered</v>
      </c>
      <c r="M1212" s="19" t="str">
        <f>_xlfn.XLOOKUP(_xlfn.XLOOKUP(A1212,Orders_Raw!A:A,Orders_Raw!B:B),Customers_Raw!A:A,Customers_Raw!E:E)</f>
        <v>Consumer</v>
      </c>
      <c r="N1212">
        <f>IF(COUNTIF($A$2:A1212,A1212)=1,1,0)</f>
        <v>1</v>
      </c>
    </row>
    <row r="1213" spans="1:14">
      <c r="A1213" t="s">
        <v>2456</v>
      </c>
      <c r="B1213" t="s">
        <v>3409</v>
      </c>
      <c r="C1213">
        <v>1</v>
      </c>
      <c r="D1213" s="18">
        <v>7674.47</v>
      </c>
      <c r="E1213" s="18">
        <f>_xlfn.XLOOKUP(Order_Items_Raw!B116,Products_Raw!A:A,Products_Raw!D:D)</f>
        <v>9531.89</v>
      </c>
      <c r="F1213" s="18">
        <f t="shared" si="18"/>
        <v>-1857.42</v>
      </c>
      <c r="G1213" s="18" t="str">
        <f>PROPER(TRIM(CLEAN(_xlfn.XLOOKUP(Order_Items_Raw!A116,Orders_Raw!A:A,Orders_Raw!E:E))))</f>
        <v>Website</v>
      </c>
      <c r="H1213" s="18" t="str">
        <f>_xlfn.XLOOKUP(B1213,Products_Raw!A:A,Products_Raw!C:C)</f>
        <v>Sports</v>
      </c>
      <c r="I1213" t="str">
        <f>_xlfn.XLOOKUP(_xlfn.XLOOKUP(A1213,Orders_Raw!A:A,Orders_Raw!B:B),Customers_Raw!A:A,Customers_Raw!E:E)</f>
        <v>Consumer</v>
      </c>
      <c r="J1213" s="19">
        <f>_xlfn.XLOOKUP(Order_Items_Raw!A116,Orders_Raw!A:A,Orders_Raw!C:C)</f>
        <v>45763</v>
      </c>
      <c r="K1213" t="s">
        <v>3407</v>
      </c>
      <c r="L1213" s="19" t="str">
        <f>_xlfn.XLOOKUP(A1213,Orders_Raw!A:A,Orders_Raw!D:D)</f>
        <v>Delivered</v>
      </c>
      <c r="M1213" s="19" t="str">
        <f>_xlfn.XLOOKUP(_xlfn.XLOOKUP(A1213,Orders_Raw!A:A,Orders_Raw!B:B),Customers_Raw!A:A,Customers_Raw!E:E)</f>
        <v>Consumer</v>
      </c>
      <c r="N1213">
        <f>IF(COUNTIF($A$2:A1213,A1213)=1,1,0)</f>
        <v>1</v>
      </c>
    </row>
    <row r="1214" spans="1:14">
      <c r="A1214" t="s">
        <v>2458</v>
      </c>
      <c r="B1214" t="s">
        <v>3409</v>
      </c>
      <c r="C1214">
        <v>3</v>
      </c>
      <c r="D1214" s="18">
        <v>20513.83</v>
      </c>
      <c r="E1214" s="18">
        <f>_xlfn.XLOOKUP(Order_Items_Raw!B117,Products_Raw!A:A,Products_Raw!D:D)</f>
        <v>9531.89</v>
      </c>
      <c r="F1214" s="18">
        <f t="shared" si="18"/>
        <v>-8081.84</v>
      </c>
      <c r="G1214" s="18" t="str">
        <f>PROPER(TRIM(CLEAN(_xlfn.XLOOKUP(Order_Items_Raw!A117,Orders_Raw!A:A,Orders_Raw!E:E))))</f>
        <v>Mobile App</v>
      </c>
      <c r="H1214" s="18" t="str">
        <f>_xlfn.XLOOKUP(B1214,Products_Raw!A:A,Products_Raw!C:C)</f>
        <v>Sports</v>
      </c>
      <c r="I1214" t="str">
        <f>_xlfn.XLOOKUP(_xlfn.XLOOKUP(A1214,Orders_Raw!A:A,Orders_Raw!B:B),Customers_Raw!A:A,Customers_Raw!E:E)</f>
        <v>Corporate</v>
      </c>
      <c r="J1214" s="19">
        <f>_xlfn.XLOOKUP(Order_Items_Raw!A117,Orders_Raw!A:A,Orders_Raw!C:C)</f>
        <v>45773</v>
      </c>
      <c r="K1214" t="s">
        <v>3407</v>
      </c>
      <c r="L1214" s="19" t="str">
        <f>_xlfn.XLOOKUP(A1214,Orders_Raw!A:A,Orders_Raw!D:D)</f>
        <v>Delivered</v>
      </c>
      <c r="M1214" s="19" t="str">
        <f>_xlfn.XLOOKUP(_xlfn.XLOOKUP(A1214,Orders_Raw!A:A,Orders_Raw!B:B),Customers_Raw!A:A,Customers_Raw!E:E)</f>
        <v>Corporate</v>
      </c>
      <c r="N1214">
        <f>IF(COUNTIF($A$2:A1214,A1214)=1,1,0)</f>
        <v>1</v>
      </c>
    </row>
    <row r="1215" spans="1:14">
      <c r="A1215" t="s">
        <v>2565</v>
      </c>
      <c r="B1215" t="s">
        <v>3409</v>
      </c>
      <c r="C1215">
        <v>2</v>
      </c>
      <c r="D1215" s="18">
        <v>15003.18</v>
      </c>
      <c r="E1215" s="18">
        <f>_xlfn.XLOOKUP(Order_Items_Raw!B124,Products_Raw!A:A,Products_Raw!D:D)</f>
        <v>7212.47</v>
      </c>
      <c r="F1215" s="18">
        <f t="shared" si="18"/>
        <v>578.24</v>
      </c>
      <c r="G1215" s="18" t="str">
        <f>PROPER(TRIM(CLEAN(_xlfn.XLOOKUP(Order_Items_Raw!A124,Orders_Raw!A:A,Orders_Raw!E:E))))</f>
        <v>Marketplace</v>
      </c>
      <c r="H1215" s="18" t="str">
        <f>_xlfn.XLOOKUP(B1215,Products_Raw!A:A,Products_Raw!C:C)</f>
        <v>Sports</v>
      </c>
      <c r="I1215" t="str">
        <f>_xlfn.XLOOKUP(_xlfn.XLOOKUP(A1215,Orders_Raw!A:A,Orders_Raw!B:B),Customers_Raw!A:A,Customers_Raw!E:E)</f>
        <v>Small Business</v>
      </c>
      <c r="J1215" s="19">
        <f>_xlfn.XLOOKUP(Order_Items_Raw!A124,Orders_Raw!A:A,Orders_Raw!C:C)</f>
        <v>45751</v>
      </c>
      <c r="K1215" t="s">
        <v>3407</v>
      </c>
      <c r="L1215" s="19" t="str">
        <f>_xlfn.XLOOKUP(A1215,Orders_Raw!A:A,Orders_Raw!D:D)</f>
        <v>Delivered</v>
      </c>
      <c r="M1215" s="19" t="str">
        <f>_xlfn.XLOOKUP(_xlfn.XLOOKUP(A1215,Orders_Raw!A:A,Orders_Raw!B:B),Customers_Raw!A:A,Customers_Raw!E:E)</f>
        <v>Small Business</v>
      </c>
      <c r="N1215">
        <f>IF(COUNTIF($A$2:A1215,A1215)=1,1,0)</f>
        <v>1</v>
      </c>
    </row>
    <row r="1216" spans="1:14">
      <c r="A1216" t="s">
        <v>1304</v>
      </c>
      <c r="B1216" t="s">
        <v>3410</v>
      </c>
      <c r="C1216">
        <v>4</v>
      </c>
      <c r="D1216" s="18">
        <v>6796.27</v>
      </c>
      <c r="E1216" s="18">
        <f>_xlfn.XLOOKUP(Order_Items_Raw!B146,Products_Raw!A:A,Products_Raw!D:D)</f>
        <v>10124.42</v>
      </c>
      <c r="F1216" s="18">
        <f t="shared" si="18"/>
        <v>-33701.41</v>
      </c>
      <c r="G1216" s="18" t="str">
        <f>PROPER(TRIM(CLEAN(_xlfn.XLOOKUP(Order_Items_Raw!A146,Orders_Raw!A:A,Orders_Raw!E:E))))</f>
        <v>Website</v>
      </c>
      <c r="H1216" s="18" t="str">
        <f>_xlfn.XLOOKUP(B1216,Products_Raw!A:A,Products_Raw!C:C)</f>
        <v>Beauty</v>
      </c>
      <c r="I1216" t="str">
        <f>_xlfn.XLOOKUP(_xlfn.XLOOKUP(A1216,Orders_Raw!A:A,Orders_Raw!B:B),Customers_Raw!A:A,Customers_Raw!E:E)</f>
        <v>Corporate</v>
      </c>
      <c r="J1216" s="19">
        <f>_xlfn.XLOOKUP(Order_Items_Raw!A146,Orders_Raw!A:A,Orders_Raw!C:C)</f>
        <v>45749</v>
      </c>
      <c r="K1216" t="s">
        <v>3407</v>
      </c>
      <c r="L1216" s="19" t="str">
        <f>_xlfn.XLOOKUP(A1216,Orders_Raw!A:A,Orders_Raw!D:D)</f>
        <v>Delivered</v>
      </c>
      <c r="M1216" s="19" t="str">
        <f>_xlfn.XLOOKUP(_xlfn.XLOOKUP(A1216,Orders_Raw!A:A,Orders_Raw!B:B),Customers_Raw!A:A,Customers_Raw!E:E)</f>
        <v>Corporate</v>
      </c>
      <c r="N1216">
        <f>IF(COUNTIF($A$2:A1216,A1216)=1,1,0)</f>
        <v>1</v>
      </c>
    </row>
    <row r="1217" spans="1:14">
      <c r="A1217" t="s">
        <v>2194</v>
      </c>
      <c r="B1217" t="s">
        <v>3410</v>
      </c>
      <c r="C1217">
        <v>4</v>
      </c>
      <c r="D1217" s="18">
        <v>5783.34</v>
      </c>
      <c r="E1217" s="18">
        <f>_xlfn.XLOOKUP(Order_Items_Raw!B161,Products_Raw!A:A,Products_Raw!D:D)</f>
        <v>2133.21</v>
      </c>
      <c r="F1217" s="18">
        <f t="shared" si="18"/>
        <v>-2749.5</v>
      </c>
      <c r="G1217" s="18" t="str">
        <f>PROPER(TRIM(CLEAN(_xlfn.XLOOKUP(Order_Items_Raw!A161,Orders_Raw!A:A,Orders_Raw!E:E))))</f>
        <v>Website</v>
      </c>
      <c r="H1217" s="18" t="str">
        <f>_xlfn.XLOOKUP(B1217,Products_Raw!A:A,Products_Raw!C:C)</f>
        <v>Beauty</v>
      </c>
      <c r="I1217" t="str">
        <f>_xlfn.XLOOKUP(_xlfn.XLOOKUP(A1217,Orders_Raw!A:A,Orders_Raw!B:B),Customers_Raw!A:A,Customers_Raw!E:E)</f>
        <v>Consumer</v>
      </c>
      <c r="J1217" s="19">
        <f>_xlfn.XLOOKUP(Order_Items_Raw!A161,Orders_Raw!A:A,Orders_Raw!C:C)</f>
        <v>45754</v>
      </c>
      <c r="K1217" t="s">
        <v>3407</v>
      </c>
      <c r="L1217" s="19" t="str">
        <f>_xlfn.XLOOKUP(A1217,Orders_Raw!A:A,Orders_Raw!D:D)</f>
        <v>Delivered</v>
      </c>
      <c r="M1217" s="19" t="str">
        <f>_xlfn.XLOOKUP(_xlfn.XLOOKUP(A1217,Orders_Raw!A:A,Orders_Raw!B:B),Customers_Raw!A:A,Customers_Raw!E:E)</f>
        <v>Consumer</v>
      </c>
      <c r="N1217">
        <f>IF(COUNTIF($A$2:A1217,A1217)=1,1,0)</f>
        <v>1</v>
      </c>
    </row>
    <row r="1218" spans="1:14">
      <c r="A1218" t="s">
        <v>2728</v>
      </c>
      <c r="B1218" t="s">
        <v>3410</v>
      </c>
      <c r="C1218">
        <v>1</v>
      </c>
      <c r="D1218" s="18">
        <v>1503.85</v>
      </c>
      <c r="E1218" s="18">
        <f>_xlfn.XLOOKUP(Order_Items_Raw!B171,Products_Raw!A:A,Products_Raw!D:D)</f>
        <v>2857.57</v>
      </c>
      <c r="F1218" s="18">
        <f t="shared" ref="F1218:F1281" si="19">D1218-(C1218*E1218)</f>
        <v>-1353.72</v>
      </c>
      <c r="G1218" s="18" t="str">
        <f>PROPER(TRIM(CLEAN(_xlfn.XLOOKUP(Order_Items_Raw!A171,Orders_Raw!A:A,Orders_Raw!E:E))))</f>
        <v>Marketplace</v>
      </c>
      <c r="H1218" s="18" t="str">
        <f>_xlfn.XLOOKUP(B1218,Products_Raw!A:A,Products_Raw!C:C)</f>
        <v>Beauty</v>
      </c>
      <c r="I1218" t="str">
        <f>_xlfn.XLOOKUP(_xlfn.XLOOKUP(A1218,Orders_Raw!A:A,Orders_Raw!B:B),Customers_Raw!A:A,Customers_Raw!E:E)</f>
        <v>Corporate</v>
      </c>
      <c r="J1218" s="19">
        <f>_xlfn.XLOOKUP(Order_Items_Raw!A171,Orders_Raw!A:A,Orders_Raw!C:C)</f>
        <v>45772</v>
      </c>
      <c r="K1218" t="s">
        <v>3407</v>
      </c>
      <c r="L1218" s="19" t="str">
        <f>_xlfn.XLOOKUP(A1218,Orders_Raw!A:A,Orders_Raw!D:D)</f>
        <v>Cancelled</v>
      </c>
      <c r="M1218" s="19" t="str">
        <f>_xlfn.XLOOKUP(_xlfn.XLOOKUP(A1218,Orders_Raw!A:A,Orders_Raw!B:B),Customers_Raw!A:A,Customers_Raw!E:E)</f>
        <v>Corporate</v>
      </c>
      <c r="N1218">
        <f>IF(COUNTIF($A$2:A1218,A1218)=1,1,0)</f>
        <v>1</v>
      </c>
    </row>
    <row r="1219" spans="1:14">
      <c r="A1219" t="s">
        <v>2811</v>
      </c>
      <c r="B1219" t="s">
        <v>3410</v>
      </c>
      <c r="C1219">
        <v>3</v>
      </c>
      <c r="D1219" s="18">
        <v>5169.23</v>
      </c>
      <c r="E1219" s="18">
        <f>_xlfn.XLOOKUP(Order_Items_Raw!B172,Products_Raw!A:A,Products_Raw!D:D)</f>
        <v>2857.57</v>
      </c>
      <c r="F1219" s="18">
        <f t="shared" si="19"/>
        <v>-3403.48</v>
      </c>
      <c r="G1219" s="18" t="str">
        <f>PROPER(TRIM(CLEAN(_xlfn.XLOOKUP(Order_Items_Raw!A172,Orders_Raw!A:A,Orders_Raw!E:E))))</f>
        <v>Website</v>
      </c>
      <c r="H1219" s="18" t="str">
        <f>_xlfn.XLOOKUP(B1219,Products_Raw!A:A,Products_Raw!C:C)</f>
        <v>Beauty</v>
      </c>
      <c r="I1219" t="str">
        <f>_xlfn.XLOOKUP(_xlfn.XLOOKUP(A1219,Orders_Raw!A:A,Orders_Raw!B:B),Customers_Raw!A:A,Customers_Raw!E:E)</f>
        <v>Small Business</v>
      </c>
      <c r="J1219" s="19">
        <f>_xlfn.XLOOKUP(Order_Items_Raw!A172,Orders_Raw!A:A,Orders_Raw!C:C)</f>
        <v>45769</v>
      </c>
      <c r="K1219" t="s">
        <v>3407</v>
      </c>
      <c r="L1219" s="19" t="str">
        <f>_xlfn.XLOOKUP(A1219,Orders_Raw!A:A,Orders_Raw!D:D)</f>
        <v>Delivered</v>
      </c>
      <c r="M1219" s="19" t="str">
        <f>_xlfn.XLOOKUP(_xlfn.XLOOKUP(A1219,Orders_Raw!A:A,Orders_Raw!B:B),Customers_Raw!A:A,Customers_Raw!E:E)</f>
        <v>Small Business</v>
      </c>
      <c r="N1219">
        <f>IF(COUNTIF($A$2:A1219,A1219)=1,1,0)</f>
        <v>1</v>
      </c>
    </row>
    <row r="1220" spans="1:14">
      <c r="A1220" t="s">
        <v>3352</v>
      </c>
      <c r="B1220" t="s">
        <v>3410</v>
      </c>
      <c r="C1220">
        <v>1</v>
      </c>
      <c r="D1220" s="18">
        <v>1311.38</v>
      </c>
      <c r="E1220" s="18">
        <f>_xlfn.XLOOKUP(Order_Items_Raw!B179,Products_Raw!A:A,Products_Raw!D:D)</f>
        <v>11732.81</v>
      </c>
      <c r="F1220" s="18">
        <f t="shared" si="19"/>
        <v>-10421.43</v>
      </c>
      <c r="G1220" s="18" t="str">
        <f>PROPER(TRIM(CLEAN(_xlfn.XLOOKUP(Order_Items_Raw!A179,Orders_Raw!A:A,Orders_Raw!E:E))))</f>
        <v>Website</v>
      </c>
      <c r="H1220" s="18" t="str">
        <f>_xlfn.XLOOKUP(B1220,Products_Raw!A:A,Products_Raw!C:C)</f>
        <v>Beauty</v>
      </c>
      <c r="I1220" t="str">
        <f>_xlfn.XLOOKUP(_xlfn.XLOOKUP(A1220,Orders_Raw!A:A,Orders_Raw!B:B),Customers_Raw!A:A,Customers_Raw!E:E)</f>
        <v>Corporate</v>
      </c>
      <c r="J1220" s="19">
        <f>_xlfn.XLOOKUP(Order_Items_Raw!A179,Orders_Raw!A:A,Orders_Raw!C:C)</f>
        <v>45776</v>
      </c>
      <c r="K1220" t="s">
        <v>3407</v>
      </c>
      <c r="L1220" s="19" t="str">
        <f>_xlfn.XLOOKUP(A1220,Orders_Raw!A:A,Orders_Raw!D:D)</f>
        <v>Delivered</v>
      </c>
      <c r="M1220" s="19" t="str">
        <f>_xlfn.XLOOKUP(_xlfn.XLOOKUP(A1220,Orders_Raw!A:A,Orders_Raw!B:B),Customers_Raw!A:A,Customers_Raw!E:E)</f>
        <v>Corporate</v>
      </c>
      <c r="N1220">
        <f>IF(COUNTIF($A$2:A1220,A1220)=1,1,0)</f>
        <v>1</v>
      </c>
    </row>
    <row r="1221" spans="1:14">
      <c r="A1221" t="s">
        <v>2128</v>
      </c>
      <c r="B1221" t="s">
        <v>3411</v>
      </c>
      <c r="C1221">
        <v>2</v>
      </c>
      <c r="D1221" s="18">
        <v>18223.9</v>
      </c>
      <c r="E1221" s="18">
        <f>_xlfn.XLOOKUP(Order_Items_Raw!B209,Products_Raw!A:A,Products_Raw!D:D)</f>
        <v>3861.49</v>
      </c>
      <c r="F1221" s="18">
        <f t="shared" si="19"/>
        <v>10500.92</v>
      </c>
      <c r="G1221" s="18" t="str">
        <f>PROPER(TRIM(CLEAN(_xlfn.XLOOKUP(Order_Items_Raw!A209,Orders_Raw!A:A,Orders_Raw!E:E))))</f>
        <v>Website</v>
      </c>
      <c r="H1221" s="18" t="str">
        <f>_xlfn.XLOOKUP(B1221,Products_Raw!A:A,Products_Raw!C:C)</f>
        <v>Sports</v>
      </c>
      <c r="I1221" t="str">
        <f>_xlfn.XLOOKUP(_xlfn.XLOOKUP(A1221,Orders_Raw!A:A,Orders_Raw!B:B),Customers_Raw!A:A,Customers_Raw!E:E)</f>
        <v>Small Business</v>
      </c>
      <c r="J1221" s="19">
        <f>_xlfn.XLOOKUP(Order_Items_Raw!A209,Orders_Raw!A:A,Orders_Raw!C:C)</f>
        <v>45761</v>
      </c>
      <c r="K1221" t="s">
        <v>3407</v>
      </c>
      <c r="L1221" s="19" t="str">
        <f>_xlfn.XLOOKUP(A1221,Orders_Raw!A:A,Orders_Raw!D:D)</f>
        <v>Delivered</v>
      </c>
      <c r="M1221" s="19" t="str">
        <f>_xlfn.XLOOKUP(_xlfn.XLOOKUP(A1221,Orders_Raw!A:A,Orders_Raw!B:B),Customers_Raw!A:A,Customers_Raw!E:E)</f>
        <v>Small Business</v>
      </c>
      <c r="N1221">
        <f>IF(COUNTIF($A$2:A1221,A1221)=1,1,0)</f>
        <v>1</v>
      </c>
    </row>
    <row r="1222" spans="1:14">
      <c r="A1222" t="s">
        <v>2813</v>
      </c>
      <c r="B1222" t="s">
        <v>3411</v>
      </c>
      <c r="C1222">
        <v>4</v>
      </c>
      <c r="D1222" s="18">
        <v>38692.61</v>
      </c>
      <c r="E1222" s="18">
        <f>_xlfn.XLOOKUP(Order_Items_Raw!B224,Products_Raw!A:A,Products_Raw!D:D)</f>
        <v>4539.2</v>
      </c>
      <c r="F1222" s="18">
        <f t="shared" si="19"/>
        <v>20535.81</v>
      </c>
      <c r="G1222" s="18" t="str">
        <f>PROPER(TRIM(CLEAN(_xlfn.XLOOKUP(Order_Items_Raw!A224,Orders_Raw!A:A,Orders_Raw!E:E))))</f>
        <v>Website</v>
      </c>
      <c r="H1222" s="18" t="str">
        <f>_xlfn.XLOOKUP(B1222,Products_Raw!A:A,Products_Raw!C:C)</f>
        <v>Sports</v>
      </c>
      <c r="I1222" t="str">
        <f>_xlfn.XLOOKUP(_xlfn.XLOOKUP(A1222,Orders_Raw!A:A,Orders_Raw!B:B),Customers_Raw!A:A,Customers_Raw!E:E)</f>
        <v>Corporate</v>
      </c>
      <c r="J1222" s="19">
        <f>_xlfn.XLOOKUP(Order_Items_Raw!A224,Orders_Raw!A:A,Orders_Raw!C:C)</f>
        <v>45767</v>
      </c>
      <c r="K1222" t="s">
        <v>3407</v>
      </c>
      <c r="L1222" s="19" t="str">
        <f>_xlfn.XLOOKUP(A1222,Orders_Raw!A:A,Orders_Raw!D:D)</f>
        <v>Delivered</v>
      </c>
      <c r="M1222" s="19" t="str">
        <f>_xlfn.XLOOKUP(_xlfn.XLOOKUP(A1222,Orders_Raw!A:A,Orders_Raw!B:B),Customers_Raw!A:A,Customers_Raw!E:E)</f>
        <v>Corporate</v>
      </c>
      <c r="N1222">
        <f>IF(COUNTIF($A$2:A1222,A1222)=1,1,0)</f>
        <v>0</v>
      </c>
    </row>
    <row r="1223" spans="1:14">
      <c r="A1223" t="s">
        <v>2917</v>
      </c>
      <c r="B1223" t="s">
        <v>3411</v>
      </c>
      <c r="C1223">
        <v>1</v>
      </c>
      <c r="D1223" s="18">
        <v>8451.63</v>
      </c>
      <c r="E1223" s="18">
        <f>_xlfn.XLOOKUP(Order_Items_Raw!B228,Products_Raw!A:A,Products_Raw!D:D)</f>
        <v>4539.2</v>
      </c>
      <c r="F1223" s="18">
        <f t="shared" si="19"/>
        <v>3912.43</v>
      </c>
      <c r="G1223" s="18" t="str">
        <f>PROPER(TRIM(CLEAN(_xlfn.XLOOKUP(Order_Items_Raw!A228,Orders_Raw!A:A,Orders_Raw!E:E))))</f>
        <v>Mobile App</v>
      </c>
      <c r="H1223" s="18" t="str">
        <f>_xlfn.XLOOKUP(B1223,Products_Raw!A:A,Products_Raw!C:C)</f>
        <v>Sports</v>
      </c>
      <c r="I1223" t="str">
        <f>_xlfn.XLOOKUP(_xlfn.XLOOKUP(A1223,Orders_Raw!A:A,Orders_Raw!B:B),Customers_Raw!A:A,Customers_Raw!E:E)</f>
        <v>Consumer</v>
      </c>
      <c r="J1223" s="19">
        <f>_xlfn.XLOOKUP(Order_Items_Raw!A228,Orders_Raw!A:A,Orders_Raw!C:C)</f>
        <v>45758</v>
      </c>
      <c r="K1223" t="s">
        <v>3407</v>
      </c>
      <c r="L1223" s="19" t="str">
        <f>_xlfn.XLOOKUP(A1223,Orders_Raw!A:A,Orders_Raw!D:D)</f>
        <v>Delivered</v>
      </c>
      <c r="M1223" s="19" t="str">
        <f>_xlfn.XLOOKUP(_xlfn.XLOOKUP(A1223,Orders_Raw!A:A,Orders_Raw!B:B),Customers_Raw!A:A,Customers_Raw!E:E)</f>
        <v>Consumer</v>
      </c>
      <c r="N1223">
        <f>IF(COUNTIF($A$2:A1223,A1223)=1,1,0)</f>
        <v>1</v>
      </c>
    </row>
    <row r="1224" spans="1:14">
      <c r="A1224" t="s">
        <v>1134</v>
      </c>
      <c r="B1224" t="s">
        <v>3412</v>
      </c>
      <c r="C1224">
        <v>4</v>
      </c>
      <c r="D1224" s="18">
        <v>53819.55</v>
      </c>
      <c r="E1224" s="18">
        <f>_xlfn.XLOOKUP(Order_Items_Raw!B243,Products_Raw!A:A,Products_Raw!D:D)</f>
        <v>11939.07</v>
      </c>
      <c r="F1224" s="18">
        <f t="shared" si="19"/>
        <v>6063.27</v>
      </c>
      <c r="G1224" s="18" t="str">
        <f>PROPER(TRIM(CLEAN(_xlfn.XLOOKUP(Order_Items_Raw!A243,Orders_Raw!A:A,Orders_Raw!E:E))))</f>
        <v>Website</v>
      </c>
      <c r="H1224" s="18" t="str">
        <f>_xlfn.XLOOKUP(B1224,Products_Raw!A:A,Products_Raw!C:C)</f>
        <v>Electronics</v>
      </c>
      <c r="I1224" t="str">
        <f>_xlfn.XLOOKUP(_xlfn.XLOOKUP(A1224,Orders_Raw!A:A,Orders_Raw!B:B),Customers_Raw!A:A,Customers_Raw!E:E)</f>
        <v>Corporate</v>
      </c>
      <c r="J1224" s="19">
        <f>_xlfn.XLOOKUP(Order_Items_Raw!A243,Orders_Raw!A:A,Orders_Raw!C:C)</f>
        <v>45771</v>
      </c>
      <c r="K1224" t="s">
        <v>3407</v>
      </c>
      <c r="L1224" s="19" t="str">
        <f>_xlfn.XLOOKUP(A1224,Orders_Raw!A:A,Orders_Raw!D:D)</f>
        <v>Processing</v>
      </c>
      <c r="M1224" s="19" t="str">
        <f>_xlfn.XLOOKUP(_xlfn.XLOOKUP(A1224,Orders_Raw!A:A,Orders_Raw!B:B),Customers_Raw!A:A,Customers_Raw!E:E)</f>
        <v>Corporate</v>
      </c>
      <c r="N1224">
        <f>IF(COUNTIF($A$2:A1224,A1224)=1,1,0)</f>
        <v>1</v>
      </c>
    </row>
    <row r="1225" spans="1:14">
      <c r="A1225" t="s">
        <v>1185</v>
      </c>
      <c r="B1225" t="s">
        <v>3412</v>
      </c>
      <c r="C1225">
        <v>4</v>
      </c>
      <c r="D1225" s="18">
        <v>56384.64</v>
      </c>
      <c r="E1225" s="18">
        <f>_xlfn.XLOOKUP(Order_Items_Raw!B244,Products_Raw!A:A,Products_Raw!D:D)</f>
        <v>6612.77</v>
      </c>
      <c r="F1225" s="18">
        <f t="shared" si="19"/>
        <v>29933.56</v>
      </c>
      <c r="G1225" s="18" t="str">
        <f>PROPER(TRIM(CLEAN(_xlfn.XLOOKUP(Order_Items_Raw!A244,Orders_Raw!A:A,Orders_Raw!E:E))))</f>
        <v>Website</v>
      </c>
      <c r="H1225" s="18" t="str">
        <f>_xlfn.XLOOKUP(B1225,Products_Raw!A:A,Products_Raw!C:C)</f>
        <v>Electronics</v>
      </c>
      <c r="I1225" t="str">
        <f>_xlfn.XLOOKUP(_xlfn.XLOOKUP(A1225,Orders_Raw!A:A,Orders_Raw!B:B),Customers_Raw!A:A,Customers_Raw!E:E)</f>
        <v>Consumer</v>
      </c>
      <c r="J1225" s="19">
        <f>_xlfn.XLOOKUP(Order_Items_Raw!A244,Orders_Raw!A:A,Orders_Raw!C:C)</f>
        <v>45765</v>
      </c>
      <c r="K1225" t="s">
        <v>3407</v>
      </c>
      <c r="L1225" s="19" t="str">
        <f>_xlfn.XLOOKUP(A1225,Orders_Raw!A:A,Orders_Raw!D:D)</f>
        <v>Processing</v>
      </c>
      <c r="M1225" s="19" t="str">
        <f>_xlfn.XLOOKUP(_xlfn.XLOOKUP(A1225,Orders_Raw!A:A,Orders_Raw!B:B),Customers_Raw!A:A,Customers_Raw!E:E)</f>
        <v>Consumer</v>
      </c>
      <c r="N1225">
        <f>IF(COUNTIF($A$2:A1225,A1225)=1,1,0)</f>
        <v>1</v>
      </c>
    </row>
    <row r="1226" spans="1:14">
      <c r="A1226" t="s">
        <v>1645</v>
      </c>
      <c r="B1226" t="s">
        <v>3412</v>
      </c>
      <c r="C1226">
        <v>4</v>
      </c>
      <c r="D1226" s="18">
        <v>51359.24</v>
      </c>
      <c r="E1226" s="18">
        <f>_xlfn.XLOOKUP(Order_Items_Raw!B253,Products_Raw!A:A,Products_Raw!D:D)</f>
        <v>7341.5</v>
      </c>
      <c r="F1226" s="18">
        <f t="shared" si="19"/>
        <v>21993.24</v>
      </c>
      <c r="G1226" s="18" t="str">
        <f>PROPER(TRIM(CLEAN(_xlfn.XLOOKUP(Order_Items_Raw!A253,Orders_Raw!A:A,Orders_Raw!E:E))))</f>
        <v>Mobile App</v>
      </c>
      <c r="H1226" s="18" t="str">
        <f>_xlfn.XLOOKUP(B1226,Products_Raw!A:A,Products_Raw!C:C)</f>
        <v>Electronics</v>
      </c>
      <c r="I1226" t="str">
        <f>_xlfn.XLOOKUP(_xlfn.XLOOKUP(A1226,Orders_Raw!A:A,Orders_Raw!B:B),Customers_Raw!A:A,Customers_Raw!E:E)</f>
        <v>Small Business</v>
      </c>
      <c r="J1226" s="19">
        <f>_xlfn.XLOOKUP(Order_Items_Raw!A253,Orders_Raw!A:A,Orders_Raw!C:C)</f>
        <v>45755</v>
      </c>
      <c r="K1226" t="s">
        <v>3407</v>
      </c>
      <c r="L1226" s="19" t="str">
        <f>_xlfn.XLOOKUP(A1226,Orders_Raw!A:A,Orders_Raw!D:D)</f>
        <v>Delivered</v>
      </c>
      <c r="M1226" s="19" t="str">
        <f>_xlfn.XLOOKUP(_xlfn.XLOOKUP(A1226,Orders_Raw!A:A,Orders_Raw!B:B),Customers_Raw!A:A,Customers_Raw!E:E)</f>
        <v>Small Business</v>
      </c>
      <c r="N1226">
        <f>IF(COUNTIF($A$2:A1226,A1226)=1,1,0)</f>
        <v>1</v>
      </c>
    </row>
    <row r="1227" spans="1:14">
      <c r="A1227" t="s">
        <v>2488</v>
      </c>
      <c r="B1227" t="s">
        <v>3412</v>
      </c>
      <c r="C1227">
        <v>4</v>
      </c>
      <c r="D1227" s="18">
        <v>66499.73</v>
      </c>
      <c r="E1227" s="18">
        <f>_xlfn.XLOOKUP(Order_Items_Raw!B264,Products_Raw!A:A,Products_Raw!D:D)</f>
        <v>11653.29</v>
      </c>
      <c r="F1227" s="18">
        <f t="shared" si="19"/>
        <v>19886.57</v>
      </c>
      <c r="G1227" s="18" t="str">
        <f>PROPER(TRIM(CLEAN(_xlfn.XLOOKUP(Order_Items_Raw!A264,Orders_Raw!A:A,Orders_Raw!E:E))))</f>
        <v>Website</v>
      </c>
      <c r="H1227" s="18" t="str">
        <f>_xlfn.XLOOKUP(B1227,Products_Raw!A:A,Products_Raw!C:C)</f>
        <v>Electronics</v>
      </c>
      <c r="I1227" t="str">
        <f>_xlfn.XLOOKUP(_xlfn.XLOOKUP(A1227,Orders_Raw!A:A,Orders_Raw!B:B),Customers_Raw!A:A,Customers_Raw!E:E)</f>
        <v>Consumer</v>
      </c>
      <c r="J1227" s="19">
        <f>_xlfn.XLOOKUP(Order_Items_Raw!A264,Orders_Raw!A:A,Orders_Raw!C:C)</f>
        <v>45750</v>
      </c>
      <c r="K1227" t="s">
        <v>3407</v>
      </c>
      <c r="L1227" s="19" t="str">
        <f>_xlfn.XLOOKUP(A1227,Orders_Raw!A:A,Orders_Raw!D:D)</f>
        <v>Delivered</v>
      </c>
      <c r="M1227" s="19" t="str">
        <f>_xlfn.XLOOKUP(_xlfn.XLOOKUP(A1227,Orders_Raw!A:A,Orders_Raw!B:B),Customers_Raw!A:A,Customers_Raw!E:E)</f>
        <v>Consumer</v>
      </c>
      <c r="N1227">
        <f>IF(COUNTIF($A$2:A1227,A1227)=1,1,0)</f>
        <v>1</v>
      </c>
    </row>
    <row r="1228" spans="1:14">
      <c r="A1228" t="s">
        <v>2901</v>
      </c>
      <c r="B1228" t="s">
        <v>3412</v>
      </c>
      <c r="C1228">
        <v>3</v>
      </c>
      <c r="D1228" s="18">
        <v>43137.08</v>
      </c>
      <c r="E1228" s="18">
        <f>_xlfn.XLOOKUP(Order_Items_Raw!B271,Products_Raw!A:A,Products_Raw!D:D)</f>
        <v>9316.44</v>
      </c>
      <c r="F1228" s="18">
        <f t="shared" si="19"/>
        <v>15187.76</v>
      </c>
      <c r="G1228" s="18" t="str">
        <f>PROPER(TRIM(CLEAN(_xlfn.XLOOKUP(Order_Items_Raw!A271,Orders_Raw!A:A,Orders_Raw!E:E))))</f>
        <v>Marketplace</v>
      </c>
      <c r="H1228" s="18" t="str">
        <f>_xlfn.XLOOKUP(B1228,Products_Raw!A:A,Products_Raw!C:C)</f>
        <v>Electronics</v>
      </c>
      <c r="I1228" t="str">
        <f>_xlfn.XLOOKUP(_xlfn.XLOOKUP(A1228,Orders_Raw!A:A,Orders_Raw!B:B),Customers_Raw!A:A,Customers_Raw!E:E)</f>
        <v>Corporate</v>
      </c>
      <c r="J1228" s="19">
        <f>_xlfn.XLOOKUP(Order_Items_Raw!A271,Orders_Raw!A:A,Orders_Raw!C:C)</f>
        <v>45774</v>
      </c>
      <c r="K1228" t="s">
        <v>3407</v>
      </c>
      <c r="L1228" s="19" t="str">
        <f>_xlfn.XLOOKUP(A1228,Orders_Raw!A:A,Orders_Raw!D:D)</f>
        <v>Delivered</v>
      </c>
      <c r="M1228" s="19" t="str">
        <f>_xlfn.XLOOKUP(_xlfn.XLOOKUP(A1228,Orders_Raw!A:A,Orders_Raw!B:B),Customers_Raw!A:A,Customers_Raw!E:E)</f>
        <v>Corporate</v>
      </c>
      <c r="N1228">
        <f>IF(COUNTIF($A$2:A1228,A1228)=1,1,0)</f>
        <v>1</v>
      </c>
    </row>
    <row r="1229" spans="1:14">
      <c r="A1229" t="s">
        <v>2911</v>
      </c>
      <c r="B1229" t="s">
        <v>3412</v>
      </c>
      <c r="C1229">
        <v>4</v>
      </c>
      <c r="D1229" s="18">
        <v>61767.4</v>
      </c>
      <c r="E1229" s="18">
        <f>_xlfn.XLOOKUP(Order_Items_Raw!B272,Products_Raw!A:A,Products_Raw!D:D)</f>
        <v>9316.44</v>
      </c>
      <c r="F1229" s="18">
        <f t="shared" si="19"/>
        <v>24501.64</v>
      </c>
      <c r="G1229" s="18" t="str">
        <f>PROPER(TRIM(CLEAN(_xlfn.XLOOKUP(Order_Items_Raw!A272,Orders_Raw!A:A,Orders_Raw!E:E))))</f>
        <v>Website</v>
      </c>
      <c r="H1229" s="18" t="str">
        <f>_xlfn.XLOOKUP(B1229,Products_Raw!A:A,Products_Raw!C:C)</f>
        <v>Electronics</v>
      </c>
      <c r="I1229" t="str">
        <f>_xlfn.XLOOKUP(_xlfn.XLOOKUP(A1229,Orders_Raw!A:A,Orders_Raw!B:B),Customers_Raw!A:A,Customers_Raw!E:E)</f>
        <v>Consumer</v>
      </c>
      <c r="J1229" s="19">
        <f>_xlfn.XLOOKUP(Order_Items_Raw!A272,Orders_Raw!A:A,Orders_Raw!C:C)</f>
        <v>45749</v>
      </c>
      <c r="K1229" t="s">
        <v>3407</v>
      </c>
      <c r="L1229" s="19" t="str">
        <f>_xlfn.XLOOKUP(A1229,Orders_Raw!A:A,Orders_Raw!D:D)</f>
        <v>Delivered</v>
      </c>
      <c r="M1229" s="19" t="str">
        <f>_xlfn.XLOOKUP(_xlfn.XLOOKUP(A1229,Orders_Raw!A:A,Orders_Raw!B:B),Customers_Raw!A:A,Customers_Raw!E:E)</f>
        <v>Consumer</v>
      </c>
      <c r="N1229">
        <f>IF(COUNTIF($A$2:A1229,A1229)=1,1,0)</f>
        <v>1</v>
      </c>
    </row>
    <row r="1230" spans="1:14">
      <c r="A1230" t="s">
        <v>3298</v>
      </c>
      <c r="B1230" t="s">
        <v>3412</v>
      </c>
      <c r="C1230">
        <v>3</v>
      </c>
      <c r="D1230" s="18">
        <v>47593.2</v>
      </c>
      <c r="E1230" s="18">
        <f>_xlfn.XLOOKUP(Order_Items_Raw!B280,Products_Raw!A:A,Products_Raw!D:D)</f>
        <v>5812.86</v>
      </c>
      <c r="F1230" s="18">
        <f t="shared" si="19"/>
        <v>30154.62</v>
      </c>
      <c r="G1230" s="18" t="str">
        <f>PROPER(TRIM(CLEAN(_xlfn.XLOOKUP(Order_Items_Raw!A280,Orders_Raw!A:A,Orders_Raw!E:E))))</f>
        <v>Marketplace</v>
      </c>
      <c r="H1230" s="18" t="str">
        <f>_xlfn.XLOOKUP(B1230,Products_Raw!A:A,Products_Raw!C:C)</f>
        <v>Electronics</v>
      </c>
      <c r="I1230" t="str">
        <f>_xlfn.XLOOKUP(_xlfn.XLOOKUP(A1230,Orders_Raw!A:A,Orders_Raw!B:B),Customers_Raw!A:A,Customers_Raw!E:E)</f>
        <v>Small Business</v>
      </c>
      <c r="J1230" s="19">
        <f>_xlfn.XLOOKUP(Order_Items_Raw!A280,Orders_Raw!A:A,Orders_Raw!C:C)</f>
        <v>45755</v>
      </c>
      <c r="K1230" t="s">
        <v>3407</v>
      </c>
      <c r="L1230" s="19" t="str">
        <f>_xlfn.XLOOKUP(A1230,Orders_Raw!A:A,Orders_Raw!D:D)</f>
        <v>Delivered</v>
      </c>
      <c r="M1230" s="19" t="str">
        <f>_xlfn.XLOOKUP(_xlfn.XLOOKUP(A1230,Orders_Raw!A:A,Orders_Raw!B:B),Customers_Raw!A:A,Customers_Raw!E:E)</f>
        <v>Small Business</v>
      </c>
      <c r="N1230">
        <f>IF(COUNTIF($A$2:A1230,A1230)=1,1,0)</f>
        <v>1</v>
      </c>
    </row>
    <row r="1231" spans="1:14">
      <c r="A1231" t="s">
        <v>2168</v>
      </c>
      <c r="B1231" t="s">
        <v>3413</v>
      </c>
      <c r="C1231">
        <v>1</v>
      </c>
      <c r="D1231" s="18">
        <v>10834.71</v>
      </c>
      <c r="E1231" s="18">
        <f>_xlfn.XLOOKUP(Order_Items_Raw!B307,Products_Raw!A:A,Products_Raw!D:D)</f>
        <v>9947.76</v>
      </c>
      <c r="F1231" s="18">
        <f t="shared" si="19"/>
        <v>886.949999999999</v>
      </c>
      <c r="G1231" s="18" t="str">
        <f>PROPER(TRIM(CLEAN(_xlfn.XLOOKUP(Order_Items_Raw!A307,Orders_Raw!A:A,Orders_Raw!E:E))))</f>
        <v>Marketplace</v>
      </c>
      <c r="H1231" s="18" t="str">
        <f>_xlfn.XLOOKUP(B1231,Products_Raw!A:A,Products_Raw!C:C)</f>
        <v>Sports</v>
      </c>
      <c r="I1231" t="str">
        <f>_xlfn.XLOOKUP(_xlfn.XLOOKUP(A1231,Orders_Raw!A:A,Orders_Raw!B:B),Customers_Raw!A:A,Customers_Raw!E:E)</f>
        <v>Consumer</v>
      </c>
      <c r="J1231" s="19">
        <f>_xlfn.XLOOKUP(Order_Items_Raw!A307,Orders_Raw!A:A,Orders_Raw!C:C)</f>
        <v>45757</v>
      </c>
      <c r="K1231" t="s">
        <v>3407</v>
      </c>
      <c r="L1231" s="19" t="str">
        <f>_xlfn.XLOOKUP(A1231,Orders_Raw!A:A,Orders_Raw!D:D)</f>
        <v>Delivered</v>
      </c>
      <c r="M1231" s="19" t="str">
        <f>_xlfn.XLOOKUP(_xlfn.XLOOKUP(A1231,Orders_Raw!A:A,Orders_Raw!B:B),Customers_Raw!A:A,Customers_Raw!E:E)</f>
        <v>Consumer</v>
      </c>
      <c r="N1231">
        <f>IF(COUNTIF($A$2:A1231,A1231)=1,1,0)</f>
        <v>1</v>
      </c>
    </row>
    <row r="1232" spans="1:14">
      <c r="A1232" t="s">
        <v>2713</v>
      </c>
      <c r="B1232" t="s">
        <v>3413</v>
      </c>
      <c r="C1232">
        <v>3</v>
      </c>
      <c r="D1232" s="18">
        <v>28859.43</v>
      </c>
      <c r="E1232" s="18">
        <f>_xlfn.XLOOKUP(Order_Items_Raw!B319,Products_Raw!A:A,Products_Raw!D:D)</f>
        <v>6163.24</v>
      </c>
      <c r="F1232" s="18">
        <f t="shared" si="19"/>
        <v>10369.71</v>
      </c>
      <c r="G1232" s="18" t="str">
        <f>PROPER(TRIM(CLEAN(_xlfn.XLOOKUP(Order_Items_Raw!A319,Orders_Raw!A:A,Orders_Raw!E:E))))</f>
        <v>Website</v>
      </c>
      <c r="H1232" s="18" t="str">
        <f>_xlfn.XLOOKUP(B1232,Products_Raw!A:A,Products_Raw!C:C)</f>
        <v>Sports</v>
      </c>
      <c r="I1232" t="str">
        <f>_xlfn.XLOOKUP(_xlfn.XLOOKUP(A1232,Orders_Raw!A:A,Orders_Raw!B:B),Customers_Raw!A:A,Customers_Raw!E:E)</f>
        <v>Consumer</v>
      </c>
      <c r="J1232" s="19">
        <f>_xlfn.XLOOKUP(Order_Items_Raw!A319,Orders_Raw!A:A,Orders_Raw!C:C)</f>
        <v>45774</v>
      </c>
      <c r="K1232" t="s">
        <v>3407</v>
      </c>
      <c r="L1232" s="19" t="str">
        <f>_xlfn.XLOOKUP(A1232,Orders_Raw!A:A,Orders_Raw!D:D)</f>
        <v>Delivered</v>
      </c>
      <c r="M1232" s="19" t="str">
        <f>_xlfn.XLOOKUP(_xlfn.XLOOKUP(A1232,Orders_Raw!A:A,Orders_Raw!B:B),Customers_Raw!A:A,Customers_Raw!E:E)</f>
        <v>Consumer</v>
      </c>
      <c r="N1232">
        <f>IF(COUNTIF($A$2:A1232,A1232)=1,1,0)</f>
        <v>1</v>
      </c>
    </row>
    <row r="1233" spans="1:14">
      <c r="A1233" t="s">
        <v>3087</v>
      </c>
      <c r="B1233" t="s">
        <v>3413</v>
      </c>
      <c r="C1233">
        <v>3</v>
      </c>
      <c r="D1233" s="18">
        <v>34555.14</v>
      </c>
      <c r="E1233" s="18">
        <f>_xlfn.XLOOKUP(Order_Items_Raw!B327,Products_Raw!A:A,Products_Raw!D:D)</f>
        <v>8177.04</v>
      </c>
      <c r="F1233" s="18">
        <f t="shared" si="19"/>
        <v>10024.02</v>
      </c>
      <c r="G1233" s="18" t="str">
        <f>PROPER(TRIM(CLEAN(_xlfn.XLOOKUP(Order_Items_Raw!A327,Orders_Raw!A:A,Orders_Raw!E:E))))</f>
        <v>Website</v>
      </c>
      <c r="H1233" s="18" t="str">
        <f>_xlfn.XLOOKUP(B1233,Products_Raw!A:A,Products_Raw!C:C)</f>
        <v>Sports</v>
      </c>
      <c r="I1233" t="str">
        <f>_xlfn.XLOOKUP(_xlfn.XLOOKUP(A1233,Orders_Raw!A:A,Orders_Raw!B:B),Customers_Raw!A:A,Customers_Raw!E:E)</f>
        <v>Consumer</v>
      </c>
      <c r="J1233" s="19">
        <f>_xlfn.XLOOKUP(Order_Items_Raw!A327,Orders_Raw!A:A,Orders_Raw!C:C)</f>
        <v>45763</v>
      </c>
      <c r="K1233" t="s">
        <v>3407</v>
      </c>
      <c r="L1233" s="19" t="str">
        <f>_xlfn.XLOOKUP(A1233,Orders_Raw!A:A,Orders_Raw!D:D)</f>
        <v>Delivered</v>
      </c>
      <c r="M1233" s="19" t="str">
        <f>_xlfn.XLOOKUP(_xlfn.XLOOKUP(A1233,Orders_Raw!A:A,Orders_Raw!B:B),Customers_Raw!A:A,Customers_Raw!E:E)</f>
        <v>Consumer</v>
      </c>
      <c r="N1233">
        <f>IF(COUNTIF($A$2:A1233,A1233)=1,1,0)</f>
        <v>1</v>
      </c>
    </row>
    <row r="1234" spans="1:14">
      <c r="A1234" t="s">
        <v>3258</v>
      </c>
      <c r="B1234" t="s">
        <v>3413</v>
      </c>
      <c r="C1234">
        <v>4</v>
      </c>
      <c r="D1234" s="18">
        <v>42988.65</v>
      </c>
      <c r="E1234" s="18">
        <f>_xlfn.XLOOKUP(Order_Items_Raw!B328,Products_Raw!A:A,Products_Raw!D:D)</f>
        <v>2935.19</v>
      </c>
      <c r="F1234" s="18">
        <f t="shared" si="19"/>
        <v>31247.89</v>
      </c>
      <c r="G1234" s="18" t="str">
        <f>PROPER(TRIM(CLEAN(_xlfn.XLOOKUP(Order_Items_Raw!A328,Orders_Raw!A:A,Orders_Raw!E:E))))</f>
        <v>Website</v>
      </c>
      <c r="H1234" s="18" t="str">
        <f>_xlfn.XLOOKUP(B1234,Products_Raw!A:A,Products_Raw!C:C)</f>
        <v>Sports</v>
      </c>
      <c r="I1234" t="str">
        <f>_xlfn.XLOOKUP(_xlfn.XLOOKUP(A1234,Orders_Raw!A:A,Orders_Raw!B:B),Customers_Raw!A:A,Customers_Raw!E:E)</f>
        <v>Corporate</v>
      </c>
      <c r="J1234" s="19">
        <f>_xlfn.XLOOKUP(Order_Items_Raw!A328,Orders_Raw!A:A,Orders_Raw!C:C)</f>
        <v>45766</v>
      </c>
      <c r="K1234" t="s">
        <v>3407</v>
      </c>
      <c r="L1234" s="19" t="str">
        <f>_xlfn.XLOOKUP(A1234,Orders_Raw!A:A,Orders_Raw!D:D)</f>
        <v>Processing</v>
      </c>
      <c r="M1234" s="19" t="str">
        <f>_xlfn.XLOOKUP(_xlfn.XLOOKUP(A1234,Orders_Raw!A:A,Orders_Raw!B:B),Customers_Raw!A:A,Customers_Raw!E:E)</f>
        <v>Corporate</v>
      </c>
      <c r="N1234">
        <f>IF(COUNTIF($A$2:A1234,A1234)=1,1,0)</f>
        <v>1</v>
      </c>
    </row>
    <row r="1235" spans="1:14">
      <c r="A1235" t="s">
        <v>896</v>
      </c>
      <c r="B1235" t="s">
        <v>3496</v>
      </c>
      <c r="C1235">
        <v>3</v>
      </c>
      <c r="D1235" s="18">
        <v>10774.65</v>
      </c>
      <c r="E1235" s="18">
        <f>_xlfn.XLOOKUP(Order_Items_Raw!B331,Products_Raw!A:A,Products_Raw!D:D)</f>
        <v>2935.19</v>
      </c>
      <c r="F1235" s="18">
        <f t="shared" si="19"/>
        <v>1969.08</v>
      </c>
      <c r="G1235" s="18" t="str">
        <f>PROPER(TRIM(CLEAN(_xlfn.XLOOKUP(Order_Items_Raw!A331,Orders_Raw!A:A,Orders_Raw!E:E))))</f>
        <v>Mobile App</v>
      </c>
      <c r="H1235" s="18" t="str">
        <f>_xlfn.XLOOKUP(B1235,Products_Raw!A:A,Products_Raw!C:C)</f>
        <v>Home &amp; Kitchen</v>
      </c>
      <c r="I1235" t="str">
        <f>_xlfn.XLOOKUP(_xlfn.XLOOKUP(A1235,Orders_Raw!A:A,Orders_Raw!B:B),Customers_Raw!A:A,Customers_Raw!E:E)</f>
        <v>Corporate</v>
      </c>
      <c r="J1235" s="19">
        <f>_xlfn.XLOOKUP(Order_Items_Raw!A331,Orders_Raw!A:A,Orders_Raw!C:C)</f>
        <v>45756</v>
      </c>
      <c r="K1235" t="s">
        <v>3407</v>
      </c>
      <c r="L1235" s="19" t="str">
        <f>_xlfn.XLOOKUP(A1235,Orders_Raw!A:A,Orders_Raw!D:D)</f>
        <v>Delivered</v>
      </c>
      <c r="M1235" s="19" t="str">
        <f>_xlfn.XLOOKUP(_xlfn.XLOOKUP(A1235,Orders_Raw!A:A,Orders_Raw!B:B),Customers_Raw!A:A,Customers_Raw!E:E)</f>
        <v>Corporate</v>
      </c>
      <c r="N1235">
        <f>IF(COUNTIF($A$2:A1235,A1235)=1,1,0)</f>
        <v>1</v>
      </c>
    </row>
    <row r="1236" spans="1:14">
      <c r="A1236" t="s">
        <v>1266</v>
      </c>
      <c r="B1236" t="s">
        <v>3496</v>
      </c>
      <c r="C1236">
        <v>3</v>
      </c>
      <c r="D1236" s="18">
        <v>10855.39</v>
      </c>
      <c r="E1236" s="18">
        <f>_xlfn.XLOOKUP(Order_Items_Raw!B338,Products_Raw!A:A,Products_Raw!D:D)</f>
        <v>4936.19</v>
      </c>
      <c r="F1236" s="18">
        <f t="shared" si="19"/>
        <v>-3953.18</v>
      </c>
      <c r="G1236" s="18" t="str">
        <f>PROPER(TRIM(CLEAN(_xlfn.XLOOKUP(Order_Items_Raw!A338,Orders_Raw!A:A,Orders_Raw!E:E))))</f>
        <v>Website</v>
      </c>
      <c r="H1236" s="18" t="str">
        <f>_xlfn.XLOOKUP(B1236,Products_Raw!A:A,Products_Raw!C:C)</f>
        <v>Home &amp; Kitchen</v>
      </c>
      <c r="I1236" t="str">
        <f>_xlfn.XLOOKUP(_xlfn.XLOOKUP(A1236,Orders_Raw!A:A,Orders_Raw!B:B),Customers_Raw!A:A,Customers_Raw!E:E)</f>
        <v>Consumer</v>
      </c>
      <c r="J1236" s="19">
        <f>_xlfn.XLOOKUP(Order_Items_Raw!A338,Orders_Raw!A:A,Orders_Raw!C:C)</f>
        <v>45886</v>
      </c>
      <c r="K1236" t="s">
        <v>3415</v>
      </c>
      <c r="L1236" s="19" t="str">
        <f>_xlfn.XLOOKUP(A1236,Orders_Raw!A:A,Orders_Raw!D:D)</f>
        <v>Delivered</v>
      </c>
      <c r="M1236" s="19" t="str">
        <f>_xlfn.XLOOKUP(_xlfn.XLOOKUP(A1236,Orders_Raw!A:A,Orders_Raw!B:B),Customers_Raw!A:A,Customers_Raw!E:E)</f>
        <v>Consumer</v>
      </c>
      <c r="N1236">
        <f>IF(COUNTIF($A$2:A1236,A1236)=1,1,0)</f>
        <v>0</v>
      </c>
    </row>
    <row r="1237" spans="1:14">
      <c r="A1237" t="s">
        <v>1292</v>
      </c>
      <c r="B1237" t="s">
        <v>3496</v>
      </c>
      <c r="C1237">
        <v>3</v>
      </c>
      <c r="D1237" s="18">
        <v>11811.54</v>
      </c>
      <c r="E1237" s="18">
        <f>_xlfn.XLOOKUP(Order_Items_Raw!B339,Products_Raw!A:A,Products_Raw!D:D)</f>
        <v>4936.19</v>
      </c>
      <c r="F1237" s="18">
        <f t="shared" si="19"/>
        <v>-2997.03</v>
      </c>
      <c r="G1237" s="18" t="str">
        <f>PROPER(TRIM(CLEAN(_xlfn.XLOOKUP(Order_Items_Raw!A339,Orders_Raw!A:A,Orders_Raw!E:E))))</f>
        <v>Mobile App</v>
      </c>
      <c r="H1237" s="18" t="str">
        <f>_xlfn.XLOOKUP(B1237,Products_Raw!A:A,Products_Raw!C:C)</f>
        <v>Home &amp; Kitchen</v>
      </c>
      <c r="I1237" t="str">
        <f>_xlfn.XLOOKUP(_xlfn.XLOOKUP(A1237,Orders_Raw!A:A,Orders_Raw!B:B),Customers_Raw!A:A,Customers_Raw!E:E)</f>
        <v>Corporate</v>
      </c>
      <c r="J1237" s="19">
        <f>_xlfn.XLOOKUP(Order_Items_Raw!A339,Orders_Raw!A:A,Orders_Raw!C:C)</f>
        <v>45888</v>
      </c>
      <c r="K1237" t="s">
        <v>3415</v>
      </c>
      <c r="L1237" s="19" t="str">
        <f>_xlfn.XLOOKUP(A1237,Orders_Raw!A:A,Orders_Raw!D:D)</f>
        <v>Delivered</v>
      </c>
      <c r="M1237" s="19" t="str">
        <f>_xlfn.XLOOKUP(_xlfn.XLOOKUP(A1237,Orders_Raw!A:A,Orders_Raw!B:B),Customers_Raw!A:A,Customers_Raw!E:E)</f>
        <v>Corporate</v>
      </c>
      <c r="N1237">
        <f>IF(COUNTIF($A$2:A1237,A1237)=1,1,0)</f>
        <v>1</v>
      </c>
    </row>
    <row r="1238" spans="1:14">
      <c r="A1238" t="s">
        <v>1348</v>
      </c>
      <c r="B1238" t="s">
        <v>3496</v>
      </c>
      <c r="C1238">
        <v>4</v>
      </c>
      <c r="D1238" s="18">
        <v>18011.14</v>
      </c>
      <c r="E1238" s="18">
        <f>_xlfn.XLOOKUP(Order_Items_Raw!B340,Products_Raw!A:A,Products_Raw!D:D)</f>
        <v>4936.19</v>
      </c>
      <c r="F1238" s="18">
        <f t="shared" si="19"/>
        <v>-1733.62</v>
      </c>
      <c r="G1238" s="18" t="str">
        <f>PROPER(TRIM(CLEAN(_xlfn.XLOOKUP(Order_Items_Raw!A340,Orders_Raw!A:A,Orders_Raw!E:E))))</f>
        <v>Mobile App</v>
      </c>
      <c r="H1238" s="18" t="str">
        <f>_xlfn.XLOOKUP(B1238,Products_Raw!A:A,Products_Raw!C:C)</f>
        <v>Home &amp; Kitchen</v>
      </c>
      <c r="I1238" t="str">
        <f>_xlfn.XLOOKUP(_xlfn.XLOOKUP(A1238,Orders_Raw!A:A,Orders_Raw!B:B),Customers_Raw!A:A,Customers_Raw!E:E)</f>
        <v>Consumer</v>
      </c>
      <c r="J1238" s="19">
        <f>_xlfn.XLOOKUP(Order_Items_Raw!A340,Orders_Raw!A:A,Orders_Raw!C:C)</f>
        <v>45873</v>
      </c>
      <c r="K1238" t="s">
        <v>3415</v>
      </c>
      <c r="L1238" s="19" t="str">
        <f>_xlfn.XLOOKUP(A1238,Orders_Raw!A:A,Orders_Raw!D:D)</f>
        <v>Delivered</v>
      </c>
      <c r="M1238" s="19" t="str">
        <f>_xlfn.XLOOKUP(_xlfn.XLOOKUP(A1238,Orders_Raw!A:A,Orders_Raw!B:B),Customers_Raw!A:A,Customers_Raw!E:E)</f>
        <v>Consumer</v>
      </c>
      <c r="N1238">
        <f>IF(COUNTIF($A$2:A1238,A1238)=1,1,0)</f>
        <v>1</v>
      </c>
    </row>
    <row r="1239" spans="1:14">
      <c r="A1239" t="s">
        <v>2393</v>
      </c>
      <c r="B1239" t="s">
        <v>3496</v>
      </c>
      <c r="C1239">
        <v>2</v>
      </c>
      <c r="D1239" s="18">
        <v>8922.68</v>
      </c>
      <c r="E1239" s="18">
        <f>_xlfn.XLOOKUP(Order_Items_Raw!B358,Products_Raw!A:A,Products_Raw!D:D)</f>
        <v>2831.41</v>
      </c>
      <c r="F1239" s="18">
        <f t="shared" si="19"/>
        <v>3259.86</v>
      </c>
      <c r="G1239" s="18" t="str">
        <f>PROPER(TRIM(CLEAN(_xlfn.XLOOKUP(Order_Items_Raw!A358,Orders_Raw!A:A,Orders_Raw!E:E))))</f>
        <v>Website</v>
      </c>
      <c r="H1239" s="18" t="str">
        <f>_xlfn.XLOOKUP(B1239,Products_Raw!A:A,Products_Raw!C:C)</f>
        <v>Home &amp; Kitchen</v>
      </c>
      <c r="I1239" t="str">
        <f>_xlfn.XLOOKUP(_xlfn.XLOOKUP(A1239,Orders_Raw!A:A,Orders_Raw!B:B),Customers_Raw!A:A,Customers_Raw!E:E)</f>
        <v>Consumer</v>
      </c>
      <c r="J1239" s="19">
        <f>_xlfn.XLOOKUP(Order_Items_Raw!A358,Orders_Raw!A:A,Orders_Raw!C:C)</f>
        <v>45874</v>
      </c>
      <c r="K1239" t="s">
        <v>3415</v>
      </c>
      <c r="L1239" s="19" t="str">
        <f>_xlfn.XLOOKUP(A1239,Orders_Raw!A:A,Orders_Raw!D:D)</f>
        <v>Delivered</v>
      </c>
      <c r="M1239" s="19" t="str">
        <f>_xlfn.XLOOKUP(_xlfn.XLOOKUP(A1239,Orders_Raw!A:A,Orders_Raw!B:B),Customers_Raw!A:A,Customers_Raw!E:E)</f>
        <v>Consumer</v>
      </c>
      <c r="N1239">
        <f>IF(COUNTIF($A$2:A1239,A1239)=1,1,0)</f>
        <v>1</v>
      </c>
    </row>
    <row r="1240" spans="1:14">
      <c r="A1240" t="s">
        <v>2562</v>
      </c>
      <c r="B1240" t="s">
        <v>3496</v>
      </c>
      <c r="C1240">
        <v>2</v>
      </c>
      <c r="D1240" s="18">
        <v>7236.39</v>
      </c>
      <c r="E1240" s="18">
        <f>_xlfn.XLOOKUP(Order_Items_Raw!B362,Products_Raw!A:A,Products_Raw!D:D)</f>
        <v>4703.24</v>
      </c>
      <c r="F1240" s="18">
        <f t="shared" si="19"/>
        <v>-2170.09</v>
      </c>
      <c r="G1240" s="18" t="str">
        <f>PROPER(TRIM(CLEAN(_xlfn.XLOOKUP(Order_Items_Raw!A362,Orders_Raw!A:A,Orders_Raw!E:E))))</f>
        <v>Website</v>
      </c>
      <c r="H1240" s="18" t="str">
        <f>_xlfn.XLOOKUP(B1240,Products_Raw!A:A,Products_Raw!C:C)</f>
        <v>Home &amp; Kitchen</v>
      </c>
      <c r="I1240" t="str">
        <f>_xlfn.XLOOKUP(_xlfn.XLOOKUP(A1240,Orders_Raw!A:A,Orders_Raw!B:B),Customers_Raw!A:A,Customers_Raw!E:E)</f>
        <v>Consumer</v>
      </c>
      <c r="J1240" s="19">
        <f>_xlfn.XLOOKUP(Order_Items_Raw!A362,Orders_Raw!A:A,Orders_Raw!C:C)</f>
        <v>45871</v>
      </c>
      <c r="K1240" t="s">
        <v>3415</v>
      </c>
      <c r="L1240" s="19" t="str">
        <f>_xlfn.XLOOKUP(A1240,Orders_Raw!A:A,Orders_Raw!D:D)</f>
        <v>Delivered</v>
      </c>
      <c r="M1240" s="19" t="str">
        <f>_xlfn.XLOOKUP(_xlfn.XLOOKUP(A1240,Orders_Raw!A:A,Orders_Raw!B:B),Customers_Raw!A:A,Customers_Raw!E:E)</f>
        <v>Consumer</v>
      </c>
      <c r="N1240">
        <f>IF(COUNTIF($A$2:A1240,A1240)=1,1,0)</f>
        <v>1</v>
      </c>
    </row>
    <row r="1241" spans="1:14">
      <c r="A1241" t="s">
        <v>2770</v>
      </c>
      <c r="B1241" t="s">
        <v>3496</v>
      </c>
      <c r="C1241">
        <v>4</v>
      </c>
      <c r="D1241" s="18">
        <v>17648.14</v>
      </c>
      <c r="E1241" s="18">
        <f>_xlfn.XLOOKUP(Order_Items_Raw!B368,Products_Raw!A:A,Products_Raw!D:D)</f>
        <v>7014.31</v>
      </c>
      <c r="F1241" s="18">
        <f t="shared" si="19"/>
        <v>-10409.1</v>
      </c>
      <c r="G1241" s="18" t="str">
        <f>PROPER(TRIM(CLEAN(_xlfn.XLOOKUP(Order_Items_Raw!A368,Orders_Raw!A:A,Orders_Raw!E:E))))</f>
        <v>Website</v>
      </c>
      <c r="H1241" s="18" t="str">
        <f>_xlfn.XLOOKUP(B1241,Products_Raw!A:A,Products_Raw!C:C)</f>
        <v>Home &amp; Kitchen</v>
      </c>
      <c r="I1241" t="str">
        <f>_xlfn.XLOOKUP(_xlfn.XLOOKUP(A1241,Orders_Raw!A:A,Orders_Raw!B:B),Customers_Raw!A:A,Customers_Raw!E:E)</f>
        <v>Consumer</v>
      </c>
      <c r="J1241" s="19">
        <f>_xlfn.XLOOKUP(Order_Items_Raw!A368,Orders_Raw!A:A,Orders_Raw!C:C)</f>
        <v>45873</v>
      </c>
      <c r="K1241" t="s">
        <v>3415</v>
      </c>
      <c r="L1241" s="19" t="str">
        <f>_xlfn.XLOOKUP(A1241,Orders_Raw!A:A,Orders_Raw!D:D)</f>
        <v>Cancelled</v>
      </c>
      <c r="M1241" s="19" t="str">
        <f>_xlfn.XLOOKUP(_xlfn.XLOOKUP(A1241,Orders_Raw!A:A,Orders_Raw!B:B),Customers_Raw!A:A,Customers_Raw!E:E)</f>
        <v>Consumer</v>
      </c>
      <c r="N1241">
        <f>IF(COUNTIF($A$2:A1241,A1241)=1,1,0)</f>
        <v>1</v>
      </c>
    </row>
    <row r="1242" spans="1:14">
      <c r="A1242" t="s">
        <v>916</v>
      </c>
      <c r="B1242" t="s">
        <v>3414</v>
      </c>
      <c r="C1242">
        <v>2</v>
      </c>
      <c r="D1242" s="18">
        <v>10867.15</v>
      </c>
      <c r="E1242" s="18">
        <f>_xlfn.XLOOKUP(Order_Items_Raw!B379,Products_Raw!A:A,Products_Raw!D:D)</f>
        <v>1321.65</v>
      </c>
      <c r="F1242" s="18">
        <f t="shared" si="19"/>
        <v>8223.85</v>
      </c>
      <c r="G1242" s="18" t="str">
        <f>PROPER(TRIM(CLEAN(_xlfn.XLOOKUP(Order_Items_Raw!A379,Orders_Raw!A:A,Orders_Raw!E:E))))</f>
        <v>Website</v>
      </c>
      <c r="H1242" s="18" t="str">
        <f>_xlfn.XLOOKUP(B1242,Products_Raw!A:A,Products_Raw!C:C)</f>
        <v>Beauty</v>
      </c>
      <c r="I1242" t="str">
        <f>_xlfn.XLOOKUP(_xlfn.XLOOKUP(A1242,Orders_Raw!A:A,Orders_Raw!B:B),Customers_Raw!A:A,Customers_Raw!E:E)</f>
        <v>Consumer</v>
      </c>
      <c r="J1242" s="19">
        <f>_xlfn.XLOOKUP(Order_Items_Raw!A379,Orders_Raw!A:A,Orders_Raw!C:C)</f>
        <v>45896</v>
      </c>
      <c r="K1242" t="s">
        <v>3415</v>
      </c>
      <c r="L1242" s="19" t="str">
        <f>_xlfn.XLOOKUP(A1242,Orders_Raw!A:A,Orders_Raw!D:D)</f>
        <v>Delivered</v>
      </c>
      <c r="M1242" s="19" t="str">
        <f>_xlfn.XLOOKUP(_xlfn.XLOOKUP(A1242,Orders_Raw!A:A,Orders_Raw!B:B),Customers_Raw!A:A,Customers_Raw!E:E)</f>
        <v>Consumer</v>
      </c>
      <c r="N1242">
        <f>IF(COUNTIF($A$2:A1242,A1242)=1,1,0)</f>
        <v>1</v>
      </c>
    </row>
    <row r="1243" spans="1:14">
      <c r="A1243" t="s">
        <v>1548</v>
      </c>
      <c r="B1243" t="s">
        <v>3414</v>
      </c>
      <c r="C1243">
        <v>2</v>
      </c>
      <c r="D1243" s="18">
        <v>10936.44</v>
      </c>
      <c r="E1243" s="18">
        <f>_xlfn.XLOOKUP(Order_Items_Raw!B390,Products_Raw!A:A,Products_Raw!D:D)</f>
        <v>295.87</v>
      </c>
      <c r="F1243" s="18">
        <f t="shared" si="19"/>
        <v>10344.7</v>
      </c>
      <c r="G1243" s="18" t="str">
        <f>PROPER(TRIM(CLEAN(_xlfn.XLOOKUP(Order_Items_Raw!A390,Orders_Raw!A:A,Orders_Raw!E:E))))</f>
        <v>Marketplace</v>
      </c>
      <c r="H1243" s="18" t="str">
        <f>_xlfn.XLOOKUP(B1243,Products_Raw!A:A,Products_Raw!C:C)</f>
        <v>Beauty</v>
      </c>
      <c r="I1243" t="str">
        <f>_xlfn.XLOOKUP(_xlfn.XLOOKUP(A1243,Orders_Raw!A:A,Orders_Raw!B:B),Customers_Raw!A:A,Customers_Raw!E:E)</f>
        <v>Corporate</v>
      </c>
      <c r="J1243" s="19">
        <f>_xlfn.XLOOKUP(Order_Items_Raw!A390,Orders_Raw!A:A,Orders_Raw!C:C)</f>
        <v>45899</v>
      </c>
      <c r="K1243" t="s">
        <v>3415</v>
      </c>
      <c r="L1243" s="19" t="str">
        <f>_xlfn.XLOOKUP(A1243,Orders_Raw!A:A,Orders_Raw!D:D)</f>
        <v>Delivered</v>
      </c>
      <c r="M1243" s="19" t="str">
        <f>_xlfn.XLOOKUP(_xlfn.XLOOKUP(A1243,Orders_Raw!A:A,Orders_Raw!B:B),Customers_Raw!A:A,Customers_Raw!E:E)</f>
        <v>Corporate</v>
      </c>
      <c r="N1243">
        <f>IF(COUNTIF($A$2:A1243,A1243)=1,1,0)</f>
        <v>1</v>
      </c>
    </row>
    <row r="1244" spans="1:14">
      <c r="A1244" t="s">
        <v>1871</v>
      </c>
      <c r="B1244" t="s">
        <v>3414</v>
      </c>
      <c r="C1244">
        <v>1</v>
      </c>
      <c r="D1244" s="18">
        <v>6651.98</v>
      </c>
      <c r="E1244" s="18">
        <f>_xlfn.XLOOKUP(Order_Items_Raw!B393,Products_Raw!A:A,Products_Raw!D:D)</f>
        <v>295.87</v>
      </c>
      <c r="F1244" s="18">
        <f t="shared" si="19"/>
        <v>6356.11</v>
      </c>
      <c r="G1244" s="18" t="str">
        <f>PROPER(TRIM(CLEAN(_xlfn.XLOOKUP(Order_Items_Raw!A393,Orders_Raw!A:A,Orders_Raw!E:E))))</f>
        <v>Mobile App</v>
      </c>
      <c r="H1244" s="18" t="str">
        <f>_xlfn.XLOOKUP(B1244,Products_Raw!A:A,Products_Raw!C:C)</f>
        <v>Beauty</v>
      </c>
      <c r="I1244" t="str">
        <f>_xlfn.XLOOKUP(_xlfn.XLOOKUP(A1244,Orders_Raw!A:A,Orders_Raw!B:B),Customers_Raw!A:A,Customers_Raw!E:E)</f>
        <v>Consumer</v>
      </c>
      <c r="J1244" s="19">
        <f>_xlfn.XLOOKUP(Order_Items_Raw!A393,Orders_Raw!A:A,Orders_Raw!C:C)</f>
        <v>45884</v>
      </c>
      <c r="K1244" t="s">
        <v>3415</v>
      </c>
      <c r="L1244" s="19" t="str">
        <f>_xlfn.XLOOKUP(A1244,Orders_Raw!A:A,Orders_Raw!D:D)</f>
        <v>Delivered</v>
      </c>
      <c r="M1244" s="19" t="str">
        <f>_xlfn.XLOOKUP(_xlfn.XLOOKUP(A1244,Orders_Raw!A:A,Orders_Raw!B:B),Customers_Raw!A:A,Customers_Raw!E:E)</f>
        <v>Consumer</v>
      </c>
      <c r="N1244">
        <f>IF(COUNTIF($A$2:A1244,A1244)=1,1,0)</f>
        <v>1</v>
      </c>
    </row>
    <row r="1245" spans="1:14">
      <c r="A1245" t="s">
        <v>2458</v>
      </c>
      <c r="B1245" t="s">
        <v>3414</v>
      </c>
      <c r="C1245">
        <v>2</v>
      </c>
      <c r="D1245" s="18">
        <v>15274.49</v>
      </c>
      <c r="E1245" s="18">
        <f>_xlfn.XLOOKUP(Order_Items_Raw!B405,Products_Raw!A:A,Products_Raw!D:D)</f>
        <v>4806.74</v>
      </c>
      <c r="F1245" s="18">
        <f t="shared" si="19"/>
        <v>5661.01</v>
      </c>
      <c r="G1245" s="18" t="str">
        <f>PROPER(TRIM(CLEAN(_xlfn.XLOOKUP(Order_Items_Raw!A405,Orders_Raw!A:A,Orders_Raw!E:E))))</f>
        <v>Mobile App</v>
      </c>
      <c r="H1245" s="18" t="str">
        <f>_xlfn.XLOOKUP(B1245,Products_Raw!A:A,Products_Raw!C:C)</f>
        <v>Beauty</v>
      </c>
      <c r="I1245" t="str">
        <f>_xlfn.XLOOKUP(_xlfn.XLOOKUP(A1245,Orders_Raw!A:A,Orders_Raw!B:B),Customers_Raw!A:A,Customers_Raw!E:E)</f>
        <v>Corporate</v>
      </c>
      <c r="J1245" s="19">
        <f>_xlfn.XLOOKUP(Order_Items_Raw!A405,Orders_Raw!A:A,Orders_Raw!C:C)</f>
        <v>45886</v>
      </c>
      <c r="K1245" t="s">
        <v>3415</v>
      </c>
      <c r="L1245" s="19" t="str">
        <f>_xlfn.XLOOKUP(A1245,Orders_Raw!A:A,Orders_Raw!D:D)</f>
        <v>Delivered</v>
      </c>
      <c r="M1245" s="19" t="str">
        <f>_xlfn.XLOOKUP(_xlfn.XLOOKUP(A1245,Orders_Raw!A:A,Orders_Raw!B:B),Customers_Raw!A:A,Customers_Raw!E:E)</f>
        <v>Corporate</v>
      </c>
      <c r="N1245">
        <f>IF(COUNTIF($A$2:A1245,A1245)=1,1,0)</f>
        <v>0</v>
      </c>
    </row>
    <row r="1246" spans="1:14">
      <c r="A1246" t="s">
        <v>2496</v>
      </c>
      <c r="B1246" t="s">
        <v>3414</v>
      </c>
      <c r="C1246">
        <v>2</v>
      </c>
      <c r="D1246" s="18">
        <v>12763.66</v>
      </c>
      <c r="E1246" s="18">
        <f>_xlfn.XLOOKUP(Order_Items_Raw!B408,Products_Raw!A:A,Products_Raw!D:D)</f>
        <v>6380.88</v>
      </c>
      <c r="F1246" s="18">
        <f t="shared" si="19"/>
        <v>1.89999999999964</v>
      </c>
      <c r="G1246" s="18" t="str">
        <f>PROPER(TRIM(CLEAN(_xlfn.XLOOKUP(Order_Items_Raw!A408,Orders_Raw!A:A,Orders_Raw!E:E))))</f>
        <v>Mobile App</v>
      </c>
      <c r="H1246" s="18" t="str">
        <f>_xlfn.XLOOKUP(B1246,Products_Raw!A:A,Products_Raw!C:C)</f>
        <v>Beauty</v>
      </c>
      <c r="I1246" t="str">
        <f>_xlfn.XLOOKUP(_xlfn.XLOOKUP(A1246,Orders_Raw!A:A,Orders_Raw!B:B),Customers_Raw!A:A,Customers_Raw!E:E)</f>
        <v>Consumer</v>
      </c>
      <c r="J1246" s="19">
        <f>_xlfn.XLOOKUP(Order_Items_Raw!A408,Orders_Raw!A:A,Orders_Raw!C:C)</f>
        <v>45892</v>
      </c>
      <c r="K1246" t="s">
        <v>3415</v>
      </c>
      <c r="L1246" s="19" t="str">
        <f>_xlfn.XLOOKUP(A1246,Orders_Raw!A:A,Orders_Raw!D:D)</f>
        <v>Delivered</v>
      </c>
      <c r="M1246" s="19" t="str">
        <f>_xlfn.XLOOKUP(_xlfn.XLOOKUP(A1246,Orders_Raw!A:A,Orders_Raw!B:B),Customers_Raw!A:A,Customers_Raw!E:E)</f>
        <v>Consumer</v>
      </c>
      <c r="N1246">
        <f>IF(COUNTIF($A$2:A1246,A1246)=1,1,0)</f>
        <v>1</v>
      </c>
    </row>
    <row r="1247" spans="1:14">
      <c r="A1247" t="s">
        <v>2545</v>
      </c>
      <c r="B1247" t="s">
        <v>3414</v>
      </c>
      <c r="C1247">
        <v>2</v>
      </c>
      <c r="D1247" s="18">
        <v>13492.54</v>
      </c>
      <c r="E1247" s="18">
        <f>_xlfn.XLOOKUP(Order_Items_Raw!B409,Products_Raw!A:A,Products_Raw!D:D)</f>
        <v>6380.88</v>
      </c>
      <c r="F1247" s="18">
        <f t="shared" si="19"/>
        <v>730.780000000001</v>
      </c>
      <c r="G1247" s="18" t="str">
        <f>PROPER(TRIM(CLEAN(_xlfn.XLOOKUP(Order_Items_Raw!A409,Orders_Raw!A:A,Orders_Raw!E:E))))</f>
        <v>Website</v>
      </c>
      <c r="H1247" s="18" t="str">
        <f>_xlfn.XLOOKUP(B1247,Products_Raw!A:A,Products_Raw!C:C)</f>
        <v>Beauty</v>
      </c>
      <c r="I1247" t="str">
        <f>_xlfn.XLOOKUP(_xlfn.XLOOKUP(A1247,Orders_Raw!A:A,Orders_Raw!B:B),Customers_Raw!A:A,Customers_Raw!E:E)</f>
        <v>Consumer</v>
      </c>
      <c r="J1247" s="19">
        <f>_xlfn.XLOOKUP(Order_Items_Raw!A409,Orders_Raw!A:A,Orders_Raw!C:C)</f>
        <v>45887</v>
      </c>
      <c r="K1247" t="s">
        <v>3415</v>
      </c>
      <c r="L1247" s="19" t="str">
        <f>_xlfn.XLOOKUP(A1247,Orders_Raw!A:A,Orders_Raw!D:D)</f>
        <v>Delivered</v>
      </c>
      <c r="M1247" s="19" t="str">
        <f>_xlfn.XLOOKUP(_xlfn.XLOOKUP(A1247,Orders_Raw!A:A,Orders_Raw!B:B),Customers_Raw!A:A,Customers_Raw!E:E)</f>
        <v>Consumer</v>
      </c>
      <c r="N1247">
        <f>IF(COUNTIF($A$2:A1247,A1247)=1,1,0)</f>
        <v>1</v>
      </c>
    </row>
    <row r="1248" spans="1:14">
      <c r="A1248" t="s">
        <v>966</v>
      </c>
      <c r="B1248" t="s">
        <v>3416</v>
      </c>
      <c r="C1248">
        <v>2</v>
      </c>
      <c r="D1248" s="18">
        <v>15963.36</v>
      </c>
      <c r="E1248" s="18">
        <f>_xlfn.XLOOKUP(Order_Items_Raw!B423,Products_Raw!A:A,Products_Raw!D:D)</f>
        <v>2112.7</v>
      </c>
      <c r="F1248" s="18">
        <f t="shared" si="19"/>
        <v>11737.96</v>
      </c>
      <c r="G1248" s="18" t="str">
        <f>PROPER(TRIM(CLEAN(_xlfn.XLOOKUP(Order_Items_Raw!A423,Orders_Raw!A:A,Orders_Raw!E:E))))</f>
        <v>Mobile App</v>
      </c>
      <c r="H1248" s="18" t="str">
        <f>_xlfn.XLOOKUP(B1248,Products_Raw!A:A,Products_Raw!C:C)</f>
        <v>Home &amp; Kitchen</v>
      </c>
      <c r="I1248" t="str">
        <f>_xlfn.XLOOKUP(_xlfn.XLOOKUP(A1248,Orders_Raw!A:A,Orders_Raw!B:B),Customers_Raw!A:A,Customers_Raw!E:E)</f>
        <v>Consumer</v>
      </c>
      <c r="J1248" s="19">
        <f>_xlfn.XLOOKUP(Order_Items_Raw!A423,Orders_Raw!A:A,Orders_Raw!C:C)</f>
        <v>45891</v>
      </c>
      <c r="K1248" t="s">
        <v>3415</v>
      </c>
      <c r="L1248" s="19" t="str">
        <f>_xlfn.XLOOKUP(A1248,Orders_Raw!A:A,Orders_Raw!D:D)</f>
        <v>Delivered</v>
      </c>
      <c r="M1248" s="19" t="str">
        <f>_xlfn.XLOOKUP(_xlfn.XLOOKUP(A1248,Orders_Raw!A:A,Orders_Raw!B:B),Customers_Raw!A:A,Customers_Raw!E:E)</f>
        <v>Consumer</v>
      </c>
      <c r="N1248">
        <f>IF(COUNTIF($A$2:A1248,A1248)=1,1,0)</f>
        <v>1</v>
      </c>
    </row>
    <row r="1249" spans="1:14">
      <c r="A1249" t="s">
        <v>1271</v>
      </c>
      <c r="B1249" t="s">
        <v>3416</v>
      </c>
      <c r="C1249">
        <v>1</v>
      </c>
      <c r="D1249" s="18">
        <v>7473.69</v>
      </c>
      <c r="E1249" s="18">
        <f>_xlfn.XLOOKUP(Order_Items_Raw!B430,Products_Raw!A:A,Products_Raw!D:D)</f>
        <v>680.62</v>
      </c>
      <c r="F1249" s="18">
        <f t="shared" si="19"/>
        <v>6793.07</v>
      </c>
      <c r="G1249" s="18" t="str">
        <f>PROPER(TRIM(CLEAN(_xlfn.XLOOKUP(Order_Items_Raw!A430,Orders_Raw!A:A,Orders_Raw!E:E))))</f>
        <v>Website</v>
      </c>
      <c r="H1249" s="18" t="str">
        <f>_xlfn.XLOOKUP(B1249,Products_Raw!A:A,Products_Raw!C:C)</f>
        <v>Home &amp; Kitchen</v>
      </c>
      <c r="I1249" t="str">
        <f>_xlfn.XLOOKUP(_xlfn.XLOOKUP(A1249,Orders_Raw!A:A,Orders_Raw!B:B),Customers_Raw!A:A,Customers_Raw!E:E)</f>
        <v>Small Business</v>
      </c>
      <c r="J1249" s="19">
        <f>_xlfn.XLOOKUP(Order_Items_Raw!A430,Orders_Raw!A:A,Orders_Raw!C:C)</f>
        <v>45871</v>
      </c>
      <c r="K1249" t="s">
        <v>3415</v>
      </c>
      <c r="L1249" s="19" t="str">
        <f>_xlfn.XLOOKUP(A1249,Orders_Raw!A:A,Orders_Raw!D:D)</f>
        <v>Delivered</v>
      </c>
      <c r="M1249" s="19" t="str">
        <f>_xlfn.XLOOKUP(_xlfn.XLOOKUP(A1249,Orders_Raw!A:A,Orders_Raw!B:B),Customers_Raw!A:A,Customers_Raw!E:E)</f>
        <v>Small Business</v>
      </c>
      <c r="N1249">
        <f>IF(COUNTIF($A$2:A1249,A1249)=1,1,0)</f>
        <v>1</v>
      </c>
    </row>
    <row r="1250" spans="1:14">
      <c r="A1250" t="s">
        <v>1554</v>
      </c>
      <c r="B1250" t="s">
        <v>3416</v>
      </c>
      <c r="C1250">
        <v>3</v>
      </c>
      <c r="D1250" s="18">
        <v>25217.11</v>
      </c>
      <c r="E1250" s="18">
        <f>_xlfn.XLOOKUP(Order_Items_Raw!B437,Products_Raw!A:A,Products_Raw!D:D)</f>
        <v>11367.74</v>
      </c>
      <c r="F1250" s="18">
        <f t="shared" si="19"/>
        <v>-8886.11</v>
      </c>
      <c r="G1250" s="18" t="str">
        <f>PROPER(TRIM(CLEAN(_xlfn.XLOOKUP(Order_Items_Raw!A437,Orders_Raw!A:A,Orders_Raw!E:E))))</f>
        <v>Mobile App</v>
      </c>
      <c r="H1250" s="18" t="str">
        <f>_xlfn.XLOOKUP(B1250,Products_Raw!A:A,Products_Raw!C:C)</f>
        <v>Home &amp; Kitchen</v>
      </c>
      <c r="I1250" t="str">
        <f>_xlfn.XLOOKUP(_xlfn.XLOOKUP(A1250,Orders_Raw!A:A,Orders_Raw!B:B),Customers_Raw!A:A,Customers_Raw!E:E)</f>
        <v>Small Business</v>
      </c>
      <c r="J1250" s="19">
        <f>_xlfn.XLOOKUP(Order_Items_Raw!A437,Orders_Raw!A:A,Orders_Raw!C:C)</f>
        <v>45881</v>
      </c>
      <c r="K1250" t="s">
        <v>3415</v>
      </c>
      <c r="L1250" s="19" t="str">
        <f>_xlfn.XLOOKUP(A1250,Orders_Raw!A:A,Orders_Raw!D:D)</f>
        <v>Delivered</v>
      </c>
      <c r="M1250" s="19" t="str">
        <f>_xlfn.XLOOKUP(_xlfn.XLOOKUP(A1250,Orders_Raw!A:A,Orders_Raw!B:B),Customers_Raw!A:A,Customers_Raw!E:E)</f>
        <v>Small Business</v>
      </c>
      <c r="N1250">
        <f>IF(COUNTIF($A$2:A1250,A1250)=1,1,0)</f>
        <v>1</v>
      </c>
    </row>
    <row r="1251" spans="1:14">
      <c r="A1251" t="s">
        <v>1932</v>
      </c>
      <c r="B1251" t="s">
        <v>3416</v>
      </c>
      <c r="C1251">
        <v>3</v>
      </c>
      <c r="D1251" s="18">
        <v>24446.35</v>
      </c>
      <c r="E1251" s="18">
        <f>_xlfn.XLOOKUP(Order_Items_Raw!B443,Products_Raw!A:A,Products_Raw!D:D)</f>
        <v>6279.29</v>
      </c>
      <c r="F1251" s="18">
        <f t="shared" si="19"/>
        <v>5608.48</v>
      </c>
      <c r="G1251" s="18" t="str">
        <f>PROPER(TRIM(CLEAN(_xlfn.XLOOKUP(Order_Items_Raw!A443,Orders_Raw!A:A,Orders_Raw!E:E))))</f>
        <v>Website</v>
      </c>
      <c r="H1251" s="18" t="str">
        <f>_xlfn.XLOOKUP(B1251,Products_Raw!A:A,Products_Raw!C:C)</f>
        <v>Home &amp; Kitchen</v>
      </c>
      <c r="I1251" t="str">
        <f>_xlfn.XLOOKUP(_xlfn.XLOOKUP(A1251,Orders_Raw!A:A,Orders_Raw!B:B),Customers_Raw!A:A,Customers_Raw!E:E)</f>
        <v>Small Business</v>
      </c>
      <c r="J1251" s="19">
        <f>_xlfn.XLOOKUP(Order_Items_Raw!A443,Orders_Raw!A:A,Orders_Raw!C:C)</f>
        <v>45879</v>
      </c>
      <c r="K1251" t="s">
        <v>3415</v>
      </c>
      <c r="L1251" s="19" t="str">
        <f>_xlfn.XLOOKUP(A1251,Orders_Raw!A:A,Orders_Raw!D:D)</f>
        <v>Delivered</v>
      </c>
      <c r="M1251" s="19" t="str">
        <f>_xlfn.XLOOKUP(_xlfn.XLOOKUP(A1251,Orders_Raw!A:A,Orders_Raw!B:B),Customers_Raw!A:A,Customers_Raw!E:E)</f>
        <v>Small Business</v>
      </c>
      <c r="N1251">
        <f>IF(COUNTIF($A$2:A1251,A1251)=1,1,0)</f>
        <v>1</v>
      </c>
    </row>
    <row r="1252" spans="1:14">
      <c r="A1252" t="s">
        <v>2002</v>
      </c>
      <c r="B1252" t="s">
        <v>3416</v>
      </c>
      <c r="C1252">
        <v>1</v>
      </c>
      <c r="D1252" s="18">
        <v>6553.96</v>
      </c>
      <c r="E1252" s="18">
        <f>_xlfn.XLOOKUP(Order_Items_Raw!B445,Products_Raw!A:A,Products_Raw!D:D)</f>
        <v>4640.09</v>
      </c>
      <c r="F1252" s="18">
        <f t="shared" si="19"/>
        <v>1913.87</v>
      </c>
      <c r="G1252" s="18" t="str">
        <f>PROPER(TRIM(CLEAN(_xlfn.XLOOKUP(Order_Items_Raw!A445,Orders_Raw!A:A,Orders_Raw!E:E))))</f>
        <v>Website</v>
      </c>
      <c r="H1252" s="18" t="str">
        <f>_xlfn.XLOOKUP(B1252,Products_Raw!A:A,Products_Raw!C:C)</f>
        <v>Home &amp; Kitchen</v>
      </c>
      <c r="I1252" t="str">
        <f>_xlfn.XLOOKUP(_xlfn.XLOOKUP(A1252,Orders_Raw!A:A,Orders_Raw!B:B),Customers_Raw!A:A,Customers_Raw!E:E)</f>
        <v>Corporate</v>
      </c>
      <c r="J1252" s="19">
        <f>_xlfn.XLOOKUP(Order_Items_Raw!A445,Orders_Raw!A:A,Orders_Raw!C:C)</f>
        <v>45890</v>
      </c>
      <c r="K1252" t="s">
        <v>3415</v>
      </c>
      <c r="L1252" s="19" t="str">
        <f>_xlfn.XLOOKUP(A1252,Orders_Raw!A:A,Orders_Raw!D:D)</f>
        <v>Delivered</v>
      </c>
      <c r="M1252" s="19" t="str">
        <f>_xlfn.XLOOKUP(_xlfn.XLOOKUP(A1252,Orders_Raw!A:A,Orders_Raw!B:B),Customers_Raw!A:A,Customers_Raw!E:E)</f>
        <v>Corporate</v>
      </c>
      <c r="N1252">
        <f>IF(COUNTIF($A$2:A1252,A1252)=1,1,0)</f>
        <v>1</v>
      </c>
    </row>
    <row r="1253" spans="1:14">
      <c r="A1253" t="s">
        <v>2525</v>
      </c>
      <c r="B1253" t="s">
        <v>3416</v>
      </c>
      <c r="C1253">
        <v>4</v>
      </c>
      <c r="D1253" s="18">
        <v>32510.27</v>
      </c>
      <c r="E1253" s="18">
        <f>_xlfn.XLOOKUP(Order_Items_Raw!B453,Products_Raw!A:A,Products_Raw!D:D)</f>
        <v>229.52</v>
      </c>
      <c r="F1253" s="18">
        <f t="shared" si="19"/>
        <v>31592.19</v>
      </c>
      <c r="G1253" s="18" t="str">
        <f>PROPER(TRIM(CLEAN(_xlfn.XLOOKUP(Order_Items_Raw!A453,Orders_Raw!A:A,Orders_Raw!E:E))))</f>
        <v>Marketplace</v>
      </c>
      <c r="H1253" s="18" t="str">
        <f>_xlfn.XLOOKUP(B1253,Products_Raw!A:A,Products_Raw!C:C)</f>
        <v>Home &amp; Kitchen</v>
      </c>
      <c r="I1253" t="str">
        <f>_xlfn.XLOOKUP(_xlfn.XLOOKUP(A1253,Orders_Raw!A:A,Orders_Raw!B:B),Customers_Raw!A:A,Customers_Raw!E:E)</f>
        <v>Consumer</v>
      </c>
      <c r="J1253" s="19">
        <f>_xlfn.XLOOKUP(Order_Items_Raw!A453,Orders_Raw!A:A,Orders_Raw!C:C)</f>
        <v>45883</v>
      </c>
      <c r="K1253" t="s">
        <v>3415</v>
      </c>
      <c r="L1253" s="19" t="str">
        <f>_xlfn.XLOOKUP(A1253,Orders_Raw!A:A,Orders_Raw!D:D)</f>
        <v>Delivered</v>
      </c>
      <c r="M1253" s="19" t="str">
        <f>_xlfn.XLOOKUP(_xlfn.XLOOKUP(A1253,Orders_Raw!A:A,Orders_Raw!B:B),Customers_Raw!A:A,Customers_Raw!E:E)</f>
        <v>Consumer</v>
      </c>
      <c r="N1253">
        <f>IF(COUNTIF($A$2:A1253,A1253)=1,1,0)</f>
        <v>1</v>
      </c>
    </row>
    <row r="1254" spans="1:14">
      <c r="A1254" t="s">
        <v>2826</v>
      </c>
      <c r="B1254" t="s">
        <v>3416</v>
      </c>
      <c r="C1254">
        <v>4</v>
      </c>
      <c r="D1254" s="18">
        <v>34957.17</v>
      </c>
      <c r="E1254" s="18">
        <f>_xlfn.XLOOKUP(Order_Items_Raw!B458,Products_Raw!A:A,Products_Raw!D:D)</f>
        <v>229.52</v>
      </c>
      <c r="F1254" s="18">
        <f t="shared" si="19"/>
        <v>34039.09</v>
      </c>
      <c r="G1254" s="18" t="str">
        <f>PROPER(TRIM(CLEAN(_xlfn.XLOOKUP(Order_Items_Raw!A458,Orders_Raw!A:A,Orders_Raw!E:E))))</f>
        <v>Website</v>
      </c>
      <c r="H1254" s="18" t="str">
        <f>_xlfn.XLOOKUP(B1254,Products_Raw!A:A,Products_Raw!C:C)</f>
        <v>Home &amp; Kitchen</v>
      </c>
      <c r="I1254" t="str">
        <f>_xlfn.XLOOKUP(_xlfn.XLOOKUP(A1254,Orders_Raw!A:A,Orders_Raw!B:B),Customers_Raw!A:A,Customers_Raw!E:E)</f>
        <v>Consumer</v>
      </c>
      <c r="J1254" s="19">
        <f>_xlfn.XLOOKUP(Order_Items_Raw!A458,Orders_Raw!A:A,Orders_Raw!C:C)</f>
        <v>45898</v>
      </c>
      <c r="K1254" t="s">
        <v>3415</v>
      </c>
      <c r="L1254" s="19" t="str">
        <f>_xlfn.XLOOKUP(A1254,Orders_Raw!A:A,Orders_Raw!D:D)</f>
        <v>Processing</v>
      </c>
      <c r="M1254" s="19" t="str">
        <f>_xlfn.XLOOKUP(_xlfn.XLOOKUP(A1254,Orders_Raw!A:A,Orders_Raw!B:B),Customers_Raw!A:A,Customers_Raw!E:E)</f>
        <v>Consumer</v>
      </c>
      <c r="N1254">
        <f>IF(COUNTIF($A$2:A1254,A1254)=1,1,0)</f>
        <v>1</v>
      </c>
    </row>
    <row r="1255" spans="1:14">
      <c r="A1255" t="s">
        <v>2906</v>
      </c>
      <c r="B1255" t="s">
        <v>3416</v>
      </c>
      <c r="C1255">
        <v>1</v>
      </c>
      <c r="D1255" s="18">
        <v>7186.17</v>
      </c>
      <c r="E1255" s="18">
        <f>_xlfn.XLOOKUP(Order_Items_Raw!B460,Products_Raw!A:A,Products_Raw!D:D)</f>
        <v>4722.61</v>
      </c>
      <c r="F1255" s="18">
        <f t="shared" si="19"/>
        <v>2463.56</v>
      </c>
      <c r="G1255" s="18" t="str">
        <f>PROPER(TRIM(CLEAN(_xlfn.XLOOKUP(Order_Items_Raw!A460,Orders_Raw!A:A,Orders_Raw!E:E))))</f>
        <v>Website</v>
      </c>
      <c r="H1255" s="18" t="str">
        <f>_xlfn.XLOOKUP(B1255,Products_Raw!A:A,Products_Raw!C:C)</f>
        <v>Home &amp; Kitchen</v>
      </c>
      <c r="I1255" t="str">
        <f>_xlfn.XLOOKUP(_xlfn.XLOOKUP(A1255,Orders_Raw!A:A,Orders_Raw!B:B),Customers_Raw!A:A,Customers_Raw!E:E)</f>
        <v>Corporate</v>
      </c>
      <c r="J1255" s="19">
        <f>_xlfn.XLOOKUP(Order_Items_Raw!A460,Orders_Raw!A:A,Orders_Raw!C:C)</f>
        <v>45896</v>
      </c>
      <c r="K1255" t="s">
        <v>3415</v>
      </c>
      <c r="L1255" s="19" t="str">
        <f>_xlfn.XLOOKUP(A1255,Orders_Raw!A:A,Orders_Raw!D:D)</f>
        <v>Delivered</v>
      </c>
      <c r="M1255" s="19" t="str">
        <f>_xlfn.XLOOKUP(_xlfn.XLOOKUP(A1255,Orders_Raw!A:A,Orders_Raw!B:B),Customers_Raw!A:A,Customers_Raw!E:E)</f>
        <v>Corporate</v>
      </c>
      <c r="N1255">
        <f>IF(COUNTIF($A$2:A1255,A1255)=1,1,0)</f>
        <v>1</v>
      </c>
    </row>
    <row r="1256" spans="1:14">
      <c r="A1256" t="s">
        <v>3021</v>
      </c>
      <c r="B1256" t="s">
        <v>3416</v>
      </c>
      <c r="C1256">
        <v>2</v>
      </c>
      <c r="D1256" s="18">
        <v>13388.89</v>
      </c>
      <c r="E1256" s="18">
        <f>_xlfn.XLOOKUP(Order_Items_Raw!B464,Products_Raw!A:A,Products_Raw!D:D)</f>
        <v>9531.89</v>
      </c>
      <c r="F1256" s="18">
        <f t="shared" si="19"/>
        <v>-5674.89</v>
      </c>
      <c r="G1256" s="18" t="str">
        <f>PROPER(TRIM(CLEAN(_xlfn.XLOOKUP(Order_Items_Raw!A464,Orders_Raw!A:A,Orders_Raw!E:E))))</f>
        <v>Marketplace</v>
      </c>
      <c r="H1256" s="18" t="str">
        <f>_xlfn.XLOOKUP(B1256,Products_Raw!A:A,Products_Raw!C:C)</f>
        <v>Home &amp; Kitchen</v>
      </c>
      <c r="I1256" t="str">
        <f>_xlfn.XLOOKUP(_xlfn.XLOOKUP(A1256,Orders_Raw!A:A,Orders_Raw!B:B),Customers_Raw!A:A,Customers_Raw!E:E)</f>
        <v>Consumer</v>
      </c>
      <c r="J1256" s="19">
        <f>_xlfn.XLOOKUP(Order_Items_Raw!A464,Orders_Raw!A:A,Orders_Raw!C:C)</f>
        <v>45894</v>
      </c>
      <c r="K1256" t="s">
        <v>3415</v>
      </c>
      <c r="L1256" s="19" t="str">
        <f>_xlfn.XLOOKUP(A1256,Orders_Raw!A:A,Orders_Raw!D:D)</f>
        <v>Cancelled</v>
      </c>
      <c r="M1256" s="19" t="str">
        <f>_xlfn.XLOOKUP(_xlfn.XLOOKUP(A1256,Orders_Raw!A:A,Orders_Raw!B:B),Customers_Raw!A:A,Customers_Raw!E:E)</f>
        <v>Consumer</v>
      </c>
      <c r="N1256">
        <f>IF(COUNTIF($A$2:A1256,A1256)=1,1,0)</f>
        <v>1</v>
      </c>
    </row>
    <row r="1257" spans="1:14">
      <c r="A1257" t="s">
        <v>1510</v>
      </c>
      <c r="B1257" t="s">
        <v>3417</v>
      </c>
      <c r="C1257">
        <v>3</v>
      </c>
      <c r="D1257" s="18">
        <v>28982.7</v>
      </c>
      <c r="E1257" s="18">
        <f>_xlfn.XLOOKUP(Order_Items_Raw!B483,Products_Raw!A:A,Products_Raw!D:D)</f>
        <v>10124.42</v>
      </c>
      <c r="F1257" s="18">
        <f t="shared" si="19"/>
        <v>-1390.56</v>
      </c>
      <c r="G1257" s="18" t="str">
        <f>PROPER(TRIM(CLEAN(_xlfn.XLOOKUP(Order_Items_Raw!A483,Orders_Raw!A:A,Orders_Raw!E:E))))</f>
        <v>Mobile App</v>
      </c>
      <c r="H1257" s="18" t="str">
        <f>_xlfn.XLOOKUP(B1257,Products_Raw!A:A,Products_Raw!C:C)</f>
        <v>Sports</v>
      </c>
      <c r="I1257" t="str">
        <f>_xlfn.XLOOKUP(_xlfn.XLOOKUP(A1257,Orders_Raw!A:A,Orders_Raw!B:B),Customers_Raw!A:A,Customers_Raw!E:E)</f>
        <v>Corporate</v>
      </c>
      <c r="J1257" s="19">
        <f>_xlfn.XLOOKUP(Order_Items_Raw!A483,Orders_Raw!A:A,Orders_Raw!C:C)</f>
        <v>45877</v>
      </c>
      <c r="K1257" t="s">
        <v>3415</v>
      </c>
      <c r="L1257" s="19" t="str">
        <f>_xlfn.XLOOKUP(A1257,Orders_Raw!A:A,Orders_Raw!D:D)</f>
        <v>Delivered</v>
      </c>
      <c r="M1257" s="19" t="str">
        <f>_xlfn.XLOOKUP(_xlfn.XLOOKUP(A1257,Orders_Raw!A:A,Orders_Raw!B:B),Customers_Raw!A:A,Customers_Raw!E:E)</f>
        <v>Corporate</v>
      </c>
      <c r="N1257">
        <f>IF(COUNTIF($A$2:A1257,A1257)=1,1,0)</f>
        <v>1</v>
      </c>
    </row>
    <row r="1258" spans="1:14">
      <c r="A1258" t="s">
        <v>2083</v>
      </c>
      <c r="B1258" t="s">
        <v>3417</v>
      </c>
      <c r="C1258">
        <v>4</v>
      </c>
      <c r="D1258" s="18">
        <v>37009.47</v>
      </c>
      <c r="E1258" s="18">
        <f>_xlfn.XLOOKUP(Order_Items_Raw!B496,Products_Raw!A:A,Products_Raw!D:D)</f>
        <v>1397.32</v>
      </c>
      <c r="F1258" s="18">
        <f t="shared" si="19"/>
        <v>31420.19</v>
      </c>
      <c r="G1258" s="18" t="str">
        <f>PROPER(TRIM(CLEAN(_xlfn.XLOOKUP(Order_Items_Raw!A496,Orders_Raw!A:A,Orders_Raw!E:E))))</f>
        <v>Mobile App</v>
      </c>
      <c r="H1258" s="18" t="str">
        <f>_xlfn.XLOOKUP(B1258,Products_Raw!A:A,Products_Raw!C:C)</f>
        <v>Sports</v>
      </c>
      <c r="I1258" t="str">
        <f>_xlfn.XLOOKUP(_xlfn.XLOOKUP(A1258,Orders_Raw!A:A,Orders_Raw!B:B),Customers_Raw!A:A,Customers_Raw!E:E)</f>
        <v>Consumer</v>
      </c>
      <c r="J1258" s="19">
        <f>_xlfn.XLOOKUP(Order_Items_Raw!A496,Orders_Raw!A:A,Orders_Raw!C:C)</f>
        <v>45887</v>
      </c>
      <c r="K1258" t="s">
        <v>3415</v>
      </c>
      <c r="L1258" s="19" t="str">
        <f>_xlfn.XLOOKUP(A1258,Orders_Raw!A:A,Orders_Raw!D:D)</f>
        <v>Delivered</v>
      </c>
      <c r="M1258" s="19" t="str">
        <f>_xlfn.XLOOKUP(_xlfn.XLOOKUP(A1258,Orders_Raw!A:A,Orders_Raw!B:B),Customers_Raw!A:A,Customers_Raw!E:E)</f>
        <v>Consumer</v>
      </c>
      <c r="N1258">
        <f>IF(COUNTIF($A$2:A1258,A1258)=1,1,0)</f>
        <v>1</v>
      </c>
    </row>
    <row r="1259" spans="1:14">
      <c r="A1259" t="s">
        <v>2866</v>
      </c>
      <c r="B1259" t="s">
        <v>3417</v>
      </c>
      <c r="C1259">
        <v>3</v>
      </c>
      <c r="D1259" s="18">
        <v>26723.33</v>
      </c>
      <c r="E1259" s="18">
        <f>_xlfn.XLOOKUP(Order_Items_Raw!B515,Products_Raw!A:A,Products_Raw!D:D)</f>
        <v>11732.81</v>
      </c>
      <c r="F1259" s="18">
        <f t="shared" si="19"/>
        <v>-8475.1</v>
      </c>
      <c r="G1259" s="18" t="str">
        <f>PROPER(TRIM(CLEAN(_xlfn.XLOOKUP(Order_Items_Raw!A515,Orders_Raw!A:A,Orders_Raw!E:E))))</f>
        <v>Mobile App</v>
      </c>
      <c r="H1259" s="18" t="str">
        <f>_xlfn.XLOOKUP(B1259,Products_Raw!A:A,Products_Raw!C:C)</f>
        <v>Sports</v>
      </c>
      <c r="I1259" t="str">
        <f>_xlfn.XLOOKUP(_xlfn.XLOOKUP(A1259,Orders_Raw!A:A,Orders_Raw!B:B),Customers_Raw!A:A,Customers_Raw!E:E)</f>
        <v>Consumer</v>
      </c>
      <c r="J1259" s="19">
        <f>_xlfn.XLOOKUP(Order_Items_Raw!A515,Orders_Raw!A:A,Orders_Raw!C:C)</f>
        <v>45878</v>
      </c>
      <c r="K1259" t="s">
        <v>3415</v>
      </c>
      <c r="L1259" s="19" t="str">
        <f>_xlfn.XLOOKUP(A1259,Orders_Raw!A:A,Orders_Raw!D:D)</f>
        <v>Processing</v>
      </c>
      <c r="M1259" s="19" t="str">
        <f>_xlfn.XLOOKUP(_xlfn.XLOOKUP(A1259,Orders_Raw!A:A,Orders_Raw!B:B),Customers_Raw!A:A,Customers_Raw!E:E)</f>
        <v>Consumer</v>
      </c>
      <c r="N1259">
        <f>IF(COUNTIF($A$2:A1259,A1259)=1,1,0)</f>
        <v>1</v>
      </c>
    </row>
    <row r="1260" spans="1:14">
      <c r="A1260" t="s">
        <v>1509</v>
      </c>
      <c r="B1260" t="s">
        <v>3418</v>
      </c>
      <c r="C1260">
        <v>1</v>
      </c>
      <c r="D1260" s="18">
        <v>13463.09</v>
      </c>
      <c r="E1260" s="18">
        <f>_xlfn.XLOOKUP(Order_Items_Raw!B532,Products_Raw!A:A,Products_Raw!D:D)</f>
        <v>5057.68</v>
      </c>
      <c r="F1260" s="18">
        <f t="shared" si="19"/>
        <v>8405.41</v>
      </c>
      <c r="G1260" s="18" t="str">
        <f>PROPER(TRIM(CLEAN(_xlfn.XLOOKUP(Order_Items_Raw!A532,Orders_Raw!A:A,Orders_Raw!E:E))))</f>
        <v>Website</v>
      </c>
      <c r="H1260" s="18" t="str">
        <f>_xlfn.XLOOKUP(B1260,Products_Raw!A:A,Products_Raw!C:C)</f>
        <v>Electronics</v>
      </c>
      <c r="I1260" t="str">
        <f>_xlfn.XLOOKUP(_xlfn.XLOOKUP(A1260,Orders_Raw!A:A,Orders_Raw!B:B),Customers_Raw!A:A,Customers_Raw!E:E)</f>
        <v>Consumer</v>
      </c>
      <c r="J1260" s="19">
        <f>_xlfn.XLOOKUP(Order_Items_Raw!A532,Orders_Raw!A:A,Orders_Raw!C:C)</f>
        <v>45886</v>
      </c>
      <c r="K1260" t="s">
        <v>3415</v>
      </c>
      <c r="L1260" s="19" t="str">
        <f>_xlfn.XLOOKUP(A1260,Orders_Raw!A:A,Orders_Raw!D:D)</f>
        <v>Delivered</v>
      </c>
      <c r="M1260" s="19" t="str">
        <f>_xlfn.XLOOKUP(_xlfn.XLOOKUP(A1260,Orders_Raw!A:A,Orders_Raw!B:B),Customers_Raw!A:A,Customers_Raw!E:E)</f>
        <v>Consumer</v>
      </c>
      <c r="N1260">
        <f>IF(COUNTIF($A$2:A1260,A1260)=1,1,0)</f>
        <v>1</v>
      </c>
    </row>
    <row r="1261" spans="1:14">
      <c r="A1261" t="s">
        <v>3153</v>
      </c>
      <c r="B1261" t="s">
        <v>3418</v>
      </c>
      <c r="C1261">
        <v>3</v>
      </c>
      <c r="D1261" s="18">
        <v>31574.25</v>
      </c>
      <c r="E1261" s="18">
        <f>_xlfn.XLOOKUP(Order_Items_Raw!B568,Products_Raw!A:A,Products_Raw!D:D)</f>
        <v>5412.91</v>
      </c>
      <c r="F1261" s="18">
        <f t="shared" si="19"/>
        <v>15335.52</v>
      </c>
      <c r="G1261" s="18" t="str">
        <f>PROPER(TRIM(CLEAN(_xlfn.XLOOKUP(Order_Items_Raw!A568,Orders_Raw!A:A,Orders_Raw!E:E))))</f>
        <v>Marketplace</v>
      </c>
      <c r="H1261" s="18" t="str">
        <f>_xlfn.XLOOKUP(B1261,Products_Raw!A:A,Products_Raw!C:C)</f>
        <v>Electronics</v>
      </c>
      <c r="I1261" t="str">
        <f>_xlfn.XLOOKUP(_xlfn.XLOOKUP(A1261,Orders_Raw!A:A,Orders_Raw!B:B),Customers_Raw!A:A,Customers_Raw!E:E)</f>
        <v>Corporate</v>
      </c>
      <c r="J1261" s="19">
        <f>_xlfn.XLOOKUP(Order_Items_Raw!A568,Orders_Raw!A:A,Orders_Raw!C:C)</f>
        <v>45898</v>
      </c>
      <c r="K1261" t="s">
        <v>3415</v>
      </c>
      <c r="L1261" s="19" t="str">
        <f>_xlfn.XLOOKUP(A1261,Orders_Raw!A:A,Orders_Raw!D:D)</f>
        <v>Delivered</v>
      </c>
      <c r="M1261" s="19" t="str">
        <f>_xlfn.XLOOKUP(_xlfn.XLOOKUP(A1261,Orders_Raw!A:A,Orders_Raw!B:B),Customers_Raw!A:A,Customers_Raw!E:E)</f>
        <v>Corporate</v>
      </c>
      <c r="N1261">
        <f>IF(COUNTIF($A$2:A1261,A1261)=1,1,0)</f>
        <v>1</v>
      </c>
    </row>
    <row r="1262" spans="1:14">
      <c r="A1262" t="s">
        <v>2286</v>
      </c>
      <c r="B1262" t="s">
        <v>3419</v>
      </c>
      <c r="C1262">
        <v>1</v>
      </c>
      <c r="D1262" s="18">
        <v>1637.52</v>
      </c>
      <c r="E1262" s="18">
        <f>_xlfn.XLOOKUP(Order_Items_Raw!B591,Products_Raw!A:A,Products_Raw!D:D)</f>
        <v>11653.29</v>
      </c>
      <c r="F1262" s="18">
        <f t="shared" si="19"/>
        <v>-10015.77</v>
      </c>
      <c r="G1262" s="18" t="str">
        <f>PROPER(TRIM(CLEAN(_xlfn.XLOOKUP(Order_Items_Raw!A591,Orders_Raw!A:A,Orders_Raw!E:E))))</f>
        <v>Mobile App</v>
      </c>
      <c r="H1262" s="18" t="str">
        <f>_xlfn.XLOOKUP(B1262,Products_Raw!A:A,Products_Raw!C:C)</f>
        <v>Office Supplies</v>
      </c>
      <c r="I1262" t="str">
        <f>_xlfn.XLOOKUP(_xlfn.XLOOKUP(A1262,Orders_Raw!A:A,Orders_Raw!B:B),Customers_Raw!A:A,Customers_Raw!E:E)</f>
        <v>Consumer</v>
      </c>
      <c r="J1262" s="19">
        <f>_xlfn.XLOOKUP(Order_Items_Raw!A591,Orders_Raw!A:A,Orders_Raw!C:C)</f>
        <v>45878</v>
      </c>
      <c r="K1262" t="s">
        <v>3415</v>
      </c>
      <c r="L1262" s="19" t="str">
        <f>_xlfn.XLOOKUP(A1262,Orders_Raw!A:A,Orders_Raw!D:D)</f>
        <v>Delivered</v>
      </c>
      <c r="M1262" s="19" t="str">
        <f>_xlfn.XLOOKUP(_xlfn.XLOOKUP(A1262,Orders_Raw!A:A,Orders_Raw!B:B),Customers_Raw!A:A,Customers_Raw!E:E)</f>
        <v>Consumer</v>
      </c>
      <c r="N1262">
        <f>IF(COUNTIF($A$2:A1262,A1262)=1,1,0)</f>
        <v>1</v>
      </c>
    </row>
    <row r="1263" spans="1:14">
      <c r="A1263" t="s">
        <v>2372</v>
      </c>
      <c r="B1263" t="s">
        <v>3419</v>
      </c>
      <c r="C1263">
        <v>1</v>
      </c>
      <c r="D1263" s="18">
        <v>1691.4</v>
      </c>
      <c r="E1263" s="18">
        <f>_xlfn.XLOOKUP(Order_Items_Raw!B595,Products_Raw!A:A,Products_Raw!D:D)</f>
        <v>9316.44</v>
      </c>
      <c r="F1263" s="18">
        <f t="shared" si="19"/>
        <v>-7625.04</v>
      </c>
      <c r="G1263" s="18" t="str">
        <f>PROPER(TRIM(CLEAN(_xlfn.XLOOKUP(Order_Items_Raw!A595,Orders_Raw!A:A,Orders_Raw!E:E))))</f>
        <v>Website</v>
      </c>
      <c r="H1263" s="18" t="str">
        <f>_xlfn.XLOOKUP(B1263,Products_Raw!A:A,Products_Raw!C:C)</f>
        <v>Office Supplies</v>
      </c>
      <c r="I1263" t="str">
        <f>_xlfn.XLOOKUP(_xlfn.XLOOKUP(A1263,Orders_Raw!A:A,Orders_Raw!B:B),Customers_Raw!A:A,Customers_Raw!E:E)</f>
        <v>Consumer</v>
      </c>
      <c r="J1263" s="19">
        <f>_xlfn.XLOOKUP(Order_Items_Raw!A595,Orders_Raw!A:A,Orders_Raw!C:C)</f>
        <v>45890</v>
      </c>
      <c r="K1263" t="s">
        <v>3415</v>
      </c>
      <c r="L1263" s="19" t="str">
        <f>_xlfn.XLOOKUP(A1263,Orders_Raw!A:A,Orders_Raw!D:D)</f>
        <v>Delivered</v>
      </c>
      <c r="M1263" s="19" t="str">
        <f>_xlfn.XLOOKUP(_xlfn.XLOOKUP(A1263,Orders_Raw!A:A,Orders_Raw!B:B),Customers_Raw!A:A,Customers_Raw!E:E)</f>
        <v>Consumer</v>
      </c>
      <c r="N1263">
        <f>IF(COUNTIF($A$2:A1263,A1263)=1,1,0)</f>
        <v>1</v>
      </c>
    </row>
    <row r="1264" spans="1:14">
      <c r="A1264" t="s">
        <v>2438</v>
      </c>
      <c r="B1264" t="s">
        <v>3419</v>
      </c>
      <c r="C1264">
        <v>3</v>
      </c>
      <c r="D1264" s="18">
        <v>6460.98</v>
      </c>
      <c r="E1264" s="18">
        <f>_xlfn.XLOOKUP(Order_Items_Raw!B597,Products_Raw!A:A,Products_Raw!D:D)</f>
        <v>9316.44</v>
      </c>
      <c r="F1264" s="18">
        <f t="shared" si="19"/>
        <v>-21488.34</v>
      </c>
      <c r="G1264" s="18" t="str">
        <f>PROPER(TRIM(CLEAN(_xlfn.XLOOKUP(Order_Items_Raw!A597,Orders_Raw!A:A,Orders_Raw!E:E))))</f>
        <v>Marketplace</v>
      </c>
      <c r="H1264" s="18" t="str">
        <f>_xlfn.XLOOKUP(B1264,Products_Raw!A:A,Products_Raw!C:C)</f>
        <v>Office Supplies</v>
      </c>
      <c r="I1264" t="str">
        <f>_xlfn.XLOOKUP(_xlfn.XLOOKUP(A1264,Orders_Raw!A:A,Orders_Raw!B:B),Customers_Raw!A:A,Customers_Raw!E:E)</f>
        <v>Consumer</v>
      </c>
      <c r="J1264" s="19">
        <f>_xlfn.XLOOKUP(Order_Items_Raw!A597,Orders_Raw!A:A,Orders_Raw!C:C)</f>
        <v>45899</v>
      </c>
      <c r="K1264" t="s">
        <v>3415</v>
      </c>
      <c r="L1264" s="19" t="str">
        <f>_xlfn.XLOOKUP(A1264,Orders_Raw!A:A,Orders_Raw!D:D)</f>
        <v>Delivered</v>
      </c>
      <c r="M1264" s="19" t="str">
        <f>_xlfn.XLOOKUP(_xlfn.XLOOKUP(A1264,Orders_Raw!A:A,Orders_Raw!B:B),Customers_Raw!A:A,Customers_Raw!E:E)</f>
        <v>Consumer</v>
      </c>
      <c r="N1264">
        <f>IF(COUNTIF($A$2:A1264,A1264)=1,1,0)</f>
        <v>1</v>
      </c>
    </row>
    <row r="1265" spans="1:14">
      <c r="A1265" t="s">
        <v>2630</v>
      </c>
      <c r="B1265" t="s">
        <v>3419</v>
      </c>
      <c r="C1265">
        <v>1</v>
      </c>
      <c r="D1265" s="18">
        <v>1718.76</v>
      </c>
      <c r="E1265" s="18">
        <f>_xlfn.XLOOKUP(Order_Items_Raw!B600,Products_Raw!A:A,Products_Raw!D:D)</f>
        <v>11764.29</v>
      </c>
      <c r="F1265" s="18">
        <f t="shared" si="19"/>
        <v>-10045.53</v>
      </c>
      <c r="G1265" s="18" t="str">
        <f>PROPER(TRIM(CLEAN(_xlfn.XLOOKUP(Order_Items_Raw!A600,Orders_Raw!A:A,Orders_Raw!E:E))))</f>
        <v>Website</v>
      </c>
      <c r="H1265" s="18" t="str">
        <f>_xlfn.XLOOKUP(B1265,Products_Raw!A:A,Products_Raw!C:C)</f>
        <v>Office Supplies</v>
      </c>
      <c r="I1265" t="str">
        <f>_xlfn.XLOOKUP(_xlfn.XLOOKUP(A1265,Orders_Raw!A:A,Orders_Raw!B:B),Customers_Raw!A:A,Customers_Raw!E:E)</f>
        <v>Consumer</v>
      </c>
      <c r="J1265" s="19">
        <f>_xlfn.XLOOKUP(Order_Items_Raw!A600,Orders_Raw!A:A,Orders_Raw!C:C)</f>
        <v>45900</v>
      </c>
      <c r="K1265" t="s">
        <v>3415</v>
      </c>
      <c r="L1265" s="19" t="str">
        <f>_xlfn.XLOOKUP(A1265,Orders_Raw!A:A,Orders_Raw!D:D)</f>
        <v>Delivered</v>
      </c>
      <c r="M1265" s="19" t="str">
        <f>_xlfn.XLOOKUP(_xlfn.XLOOKUP(A1265,Orders_Raw!A:A,Orders_Raw!B:B),Customers_Raw!A:A,Customers_Raw!E:E)</f>
        <v>Consumer</v>
      </c>
      <c r="N1265">
        <f>IF(COUNTIF($A$2:A1265,A1265)=1,1,0)</f>
        <v>1</v>
      </c>
    </row>
    <row r="1266" spans="1:14">
      <c r="A1266" t="s">
        <v>3331</v>
      </c>
      <c r="B1266" t="s">
        <v>3419</v>
      </c>
      <c r="C1266">
        <v>1</v>
      </c>
      <c r="D1266" s="18">
        <v>1683.77</v>
      </c>
      <c r="E1266" s="18">
        <f>_xlfn.XLOOKUP(Order_Items_Raw!B610,Products_Raw!A:A,Products_Raw!D:D)</f>
        <v>6457.25</v>
      </c>
      <c r="F1266" s="18">
        <f t="shared" si="19"/>
        <v>-4773.48</v>
      </c>
      <c r="G1266" s="18" t="str">
        <f>PROPER(TRIM(CLEAN(_xlfn.XLOOKUP(Order_Items_Raw!A610,Orders_Raw!A:A,Orders_Raw!E:E))))</f>
        <v>Website</v>
      </c>
      <c r="H1266" s="18" t="str">
        <f>_xlfn.XLOOKUP(B1266,Products_Raw!A:A,Products_Raw!C:C)</f>
        <v>Office Supplies</v>
      </c>
      <c r="I1266" t="str">
        <f>_xlfn.XLOOKUP(_xlfn.XLOOKUP(A1266,Orders_Raw!A:A,Orders_Raw!B:B),Customers_Raw!A:A,Customers_Raw!E:E)</f>
        <v>Consumer</v>
      </c>
      <c r="J1266" s="19">
        <f>_xlfn.XLOOKUP(Order_Items_Raw!A610,Orders_Raw!A:A,Orders_Raw!C:C)</f>
        <v>45874</v>
      </c>
      <c r="K1266" t="s">
        <v>3415</v>
      </c>
      <c r="L1266" s="19" t="str">
        <f>_xlfn.XLOOKUP(A1266,Orders_Raw!A:A,Orders_Raw!D:D)</f>
        <v>Delivered</v>
      </c>
      <c r="M1266" s="19" t="str">
        <f>_xlfn.XLOOKUP(_xlfn.XLOOKUP(A1266,Orders_Raw!A:A,Orders_Raw!B:B),Customers_Raw!A:A,Customers_Raw!E:E)</f>
        <v>Consumer</v>
      </c>
      <c r="N1266">
        <f>IF(COUNTIF($A$2:A1266,A1266)=1,1,0)</f>
        <v>0</v>
      </c>
    </row>
    <row r="1267" spans="1:14">
      <c r="A1267" t="s">
        <v>2892</v>
      </c>
      <c r="B1267" t="s">
        <v>3420</v>
      </c>
      <c r="C1267">
        <v>4</v>
      </c>
      <c r="D1267" s="18">
        <v>69400.63</v>
      </c>
      <c r="E1267" s="18">
        <f>_xlfn.XLOOKUP(Order_Items_Raw!B646,Products_Raw!A:A,Products_Raw!D:D)</f>
        <v>2935.19</v>
      </c>
      <c r="F1267" s="18">
        <f t="shared" si="19"/>
        <v>57659.87</v>
      </c>
      <c r="G1267" s="18" t="str">
        <f>PROPER(TRIM(CLEAN(_xlfn.XLOOKUP(Order_Items_Raw!A646,Orders_Raw!A:A,Orders_Raw!E:E))))</f>
        <v>Website</v>
      </c>
      <c r="H1267" s="18" t="str">
        <f>_xlfn.XLOOKUP(B1267,Products_Raw!A:A,Products_Raw!C:C)</f>
        <v>Fashion</v>
      </c>
      <c r="I1267" t="str">
        <f>_xlfn.XLOOKUP(_xlfn.XLOOKUP(A1267,Orders_Raw!A:A,Orders_Raw!B:B),Customers_Raw!A:A,Customers_Raw!E:E)</f>
        <v>Corporate</v>
      </c>
      <c r="J1267" s="19">
        <f>_xlfn.XLOOKUP(Order_Items_Raw!A646,Orders_Raw!A:A,Orders_Raw!C:C)</f>
        <v>45873</v>
      </c>
      <c r="K1267" t="s">
        <v>3415</v>
      </c>
      <c r="L1267" s="19" t="str">
        <f>_xlfn.XLOOKUP(A1267,Orders_Raw!A:A,Orders_Raw!D:D)</f>
        <v>Delivered</v>
      </c>
      <c r="M1267" s="19" t="str">
        <f>_xlfn.XLOOKUP(_xlfn.XLOOKUP(A1267,Orders_Raw!A:A,Orders_Raw!B:B),Customers_Raw!A:A,Customers_Raw!E:E)</f>
        <v>Corporate</v>
      </c>
      <c r="N1267">
        <f>IF(COUNTIF($A$2:A1267,A1267)=1,1,0)</f>
        <v>1</v>
      </c>
    </row>
    <row r="1268" spans="1:14">
      <c r="A1268" t="s">
        <v>3024</v>
      </c>
      <c r="B1268" t="s">
        <v>3420</v>
      </c>
      <c r="C1268">
        <v>4</v>
      </c>
      <c r="D1268" s="18">
        <v>61679.98</v>
      </c>
      <c r="E1268" s="18">
        <f>_xlfn.XLOOKUP(Order_Items_Raw!B649,Products_Raw!A:A,Products_Raw!D:D)</f>
        <v>10244.32</v>
      </c>
      <c r="F1268" s="18">
        <f t="shared" si="19"/>
        <v>20702.7</v>
      </c>
      <c r="G1268" s="18" t="str">
        <f>PROPER(TRIM(CLEAN(_xlfn.XLOOKUP(Order_Items_Raw!A649,Orders_Raw!A:A,Orders_Raw!E:E))))</f>
        <v>Mobile App</v>
      </c>
      <c r="H1268" s="18" t="str">
        <f>_xlfn.XLOOKUP(B1268,Products_Raw!A:A,Products_Raw!C:C)</f>
        <v>Fashion</v>
      </c>
      <c r="I1268" t="str">
        <f>_xlfn.XLOOKUP(_xlfn.XLOOKUP(A1268,Orders_Raw!A:A,Orders_Raw!B:B),Customers_Raw!A:A,Customers_Raw!E:E)</f>
        <v>Consumer</v>
      </c>
      <c r="J1268" s="19">
        <f>_xlfn.XLOOKUP(Order_Items_Raw!A649,Orders_Raw!A:A,Orders_Raw!C:C)</f>
        <v>46005</v>
      </c>
      <c r="K1268" t="s">
        <v>3421</v>
      </c>
      <c r="L1268" s="19" t="str">
        <f>_xlfn.XLOOKUP(A1268,Orders_Raw!A:A,Orders_Raw!D:D)</f>
        <v>Delivered</v>
      </c>
      <c r="M1268" s="19" t="str">
        <f>_xlfn.XLOOKUP(_xlfn.XLOOKUP(A1268,Orders_Raw!A:A,Orders_Raw!B:B),Customers_Raw!A:A,Customers_Raw!E:E)</f>
        <v>Consumer</v>
      </c>
      <c r="N1268">
        <f>IF(COUNTIF($A$2:A1268,A1268)=1,1,0)</f>
        <v>1</v>
      </c>
    </row>
    <row r="1269" spans="1:14">
      <c r="A1269" t="s">
        <v>921</v>
      </c>
      <c r="B1269" t="s">
        <v>3422</v>
      </c>
      <c r="C1269">
        <v>2</v>
      </c>
      <c r="D1269" s="18">
        <v>682.62</v>
      </c>
      <c r="E1269" s="18">
        <f>_xlfn.XLOOKUP(Order_Items_Raw!B656,Products_Raw!A:A,Products_Raw!D:D)</f>
        <v>1069.73</v>
      </c>
      <c r="F1269" s="18">
        <f t="shared" si="19"/>
        <v>-1456.84</v>
      </c>
      <c r="G1269" s="18" t="str">
        <f>PROPER(TRIM(CLEAN(_xlfn.XLOOKUP(Order_Items_Raw!A656,Orders_Raw!A:A,Orders_Raw!E:E))))</f>
        <v>Website</v>
      </c>
      <c r="H1269" s="18" t="str">
        <f>_xlfn.XLOOKUP(B1269,Products_Raw!A:A,Products_Raw!C:C)</f>
        <v>Fashion</v>
      </c>
      <c r="I1269" t="str">
        <f>_xlfn.XLOOKUP(_xlfn.XLOOKUP(A1269,Orders_Raw!A:A,Orders_Raw!B:B),Customers_Raw!A:A,Customers_Raw!E:E)</f>
        <v>Consumer</v>
      </c>
      <c r="J1269" s="19">
        <f>_xlfn.XLOOKUP(Order_Items_Raw!A656,Orders_Raw!A:A,Orders_Raw!C:C)</f>
        <v>46003</v>
      </c>
      <c r="K1269" t="s">
        <v>3421</v>
      </c>
      <c r="L1269" s="19" t="str">
        <f>_xlfn.XLOOKUP(A1269,Orders_Raw!A:A,Orders_Raw!D:D)</f>
        <v>Processing</v>
      </c>
      <c r="M1269" s="19" t="str">
        <f>_xlfn.XLOOKUP(_xlfn.XLOOKUP(A1269,Orders_Raw!A:A,Orders_Raw!B:B),Customers_Raw!A:A,Customers_Raw!E:E)</f>
        <v>Consumer</v>
      </c>
      <c r="N1269">
        <f>IF(COUNTIF($A$2:A1269,A1269)=1,1,0)</f>
        <v>1</v>
      </c>
    </row>
    <row r="1270" spans="1:14">
      <c r="A1270" t="s">
        <v>1510</v>
      </c>
      <c r="B1270" t="s">
        <v>3422</v>
      </c>
      <c r="C1270">
        <v>3</v>
      </c>
      <c r="D1270" s="18">
        <v>1203.15</v>
      </c>
      <c r="E1270" s="18">
        <f>_xlfn.XLOOKUP(Order_Items_Raw!B666,Products_Raw!A:A,Products_Raw!D:D)</f>
        <v>10361.65</v>
      </c>
      <c r="F1270" s="18">
        <f t="shared" si="19"/>
        <v>-29881.8</v>
      </c>
      <c r="G1270" s="18" t="str">
        <f>PROPER(TRIM(CLEAN(_xlfn.XLOOKUP(Order_Items_Raw!A666,Orders_Raw!A:A,Orders_Raw!E:E))))</f>
        <v>Mobile App</v>
      </c>
      <c r="H1270" s="18" t="str">
        <f>_xlfn.XLOOKUP(B1270,Products_Raw!A:A,Products_Raw!C:C)</f>
        <v>Fashion</v>
      </c>
      <c r="I1270" t="str">
        <f>_xlfn.XLOOKUP(_xlfn.XLOOKUP(A1270,Orders_Raw!A:A,Orders_Raw!B:B),Customers_Raw!A:A,Customers_Raw!E:E)</f>
        <v>Corporate</v>
      </c>
      <c r="J1270" s="19">
        <f>_xlfn.XLOOKUP(Order_Items_Raw!A666,Orders_Raw!A:A,Orders_Raw!C:C)</f>
        <v>46006</v>
      </c>
      <c r="K1270" t="s">
        <v>3421</v>
      </c>
      <c r="L1270" s="19" t="str">
        <f>_xlfn.XLOOKUP(A1270,Orders_Raw!A:A,Orders_Raw!D:D)</f>
        <v>Delivered</v>
      </c>
      <c r="M1270" s="19" t="str">
        <f>_xlfn.XLOOKUP(_xlfn.XLOOKUP(A1270,Orders_Raw!A:A,Orders_Raw!B:B),Customers_Raw!A:A,Customers_Raw!E:E)</f>
        <v>Corporate</v>
      </c>
      <c r="N1270">
        <f>IF(COUNTIF($A$2:A1270,A1270)=1,1,0)</f>
        <v>0</v>
      </c>
    </row>
    <row r="1271" spans="1:14">
      <c r="A1271" t="s">
        <v>1623</v>
      </c>
      <c r="B1271" t="s">
        <v>3422</v>
      </c>
      <c r="C1271">
        <v>4</v>
      </c>
      <c r="D1271" s="18">
        <v>1440.66</v>
      </c>
      <c r="E1271" s="18">
        <f>_xlfn.XLOOKUP(Order_Items_Raw!B668,Products_Raw!A:A,Products_Raw!D:D)</f>
        <v>10361.65</v>
      </c>
      <c r="F1271" s="18">
        <f t="shared" si="19"/>
        <v>-40005.94</v>
      </c>
      <c r="G1271" s="18" t="str">
        <f>PROPER(TRIM(CLEAN(_xlfn.XLOOKUP(Order_Items_Raw!A668,Orders_Raw!A:A,Orders_Raw!E:E))))</f>
        <v>Mobile App</v>
      </c>
      <c r="H1271" s="18" t="str">
        <f>_xlfn.XLOOKUP(B1271,Products_Raw!A:A,Products_Raw!C:C)</f>
        <v>Fashion</v>
      </c>
      <c r="I1271" t="str">
        <f>_xlfn.XLOOKUP(_xlfn.XLOOKUP(A1271,Orders_Raw!A:A,Orders_Raw!B:B),Customers_Raw!A:A,Customers_Raw!E:E)</f>
        <v>Corporate</v>
      </c>
      <c r="J1271" s="19">
        <f>_xlfn.XLOOKUP(Order_Items_Raw!A668,Orders_Raw!A:A,Orders_Raw!C:C)</f>
        <v>46022</v>
      </c>
      <c r="K1271" t="s">
        <v>3421</v>
      </c>
      <c r="L1271" s="19" t="str">
        <f>_xlfn.XLOOKUP(A1271,Orders_Raw!A:A,Orders_Raw!D:D)</f>
        <v>Delivered</v>
      </c>
      <c r="M1271" s="19" t="str">
        <f>_xlfn.XLOOKUP(_xlfn.XLOOKUP(A1271,Orders_Raw!A:A,Orders_Raw!B:B),Customers_Raw!A:A,Customers_Raw!E:E)</f>
        <v>Corporate</v>
      </c>
      <c r="N1271">
        <f>IF(COUNTIF($A$2:A1271,A1271)=1,1,0)</f>
        <v>1</v>
      </c>
    </row>
    <row r="1272" spans="1:14">
      <c r="A1272" t="s">
        <v>3153</v>
      </c>
      <c r="B1272" t="s">
        <v>3422</v>
      </c>
      <c r="C1272">
        <v>3</v>
      </c>
      <c r="D1272" s="18">
        <v>1224.51</v>
      </c>
      <c r="E1272" s="18">
        <f>_xlfn.XLOOKUP(Order_Items_Raw!B704,Products_Raw!A:A,Products_Raw!D:D)</f>
        <v>295.87</v>
      </c>
      <c r="F1272" s="18">
        <f t="shared" si="19"/>
        <v>336.9</v>
      </c>
      <c r="G1272" s="18" t="str">
        <f>PROPER(TRIM(CLEAN(_xlfn.XLOOKUP(Order_Items_Raw!A704,Orders_Raw!A:A,Orders_Raw!E:E))))</f>
        <v>Mobile App</v>
      </c>
      <c r="H1272" s="18" t="str">
        <f>_xlfn.XLOOKUP(B1272,Products_Raw!A:A,Products_Raw!C:C)</f>
        <v>Fashion</v>
      </c>
      <c r="I1272" t="str">
        <f>_xlfn.XLOOKUP(_xlfn.XLOOKUP(A1272,Orders_Raw!A:A,Orders_Raw!B:B),Customers_Raw!A:A,Customers_Raw!E:E)</f>
        <v>Corporate</v>
      </c>
      <c r="J1272" s="19">
        <f>_xlfn.XLOOKUP(Order_Items_Raw!A704,Orders_Raw!A:A,Orders_Raw!C:C)</f>
        <v>46004</v>
      </c>
      <c r="K1272" t="s">
        <v>3421</v>
      </c>
      <c r="L1272" s="19" t="str">
        <f>_xlfn.XLOOKUP(A1272,Orders_Raw!A:A,Orders_Raw!D:D)</f>
        <v>Delivered</v>
      </c>
      <c r="M1272" s="19" t="str">
        <f>_xlfn.XLOOKUP(_xlfn.XLOOKUP(A1272,Orders_Raw!A:A,Orders_Raw!B:B),Customers_Raw!A:A,Customers_Raw!E:E)</f>
        <v>Corporate</v>
      </c>
      <c r="N1272">
        <f>IF(COUNTIF($A$2:A1272,A1272)=1,1,0)</f>
        <v>0</v>
      </c>
    </row>
    <row r="1273" spans="1:14">
      <c r="A1273" t="s">
        <v>1663</v>
      </c>
      <c r="B1273" t="s">
        <v>3423</v>
      </c>
      <c r="C1273">
        <v>3</v>
      </c>
      <c r="D1273" s="18">
        <v>16963.83</v>
      </c>
      <c r="E1273" s="18">
        <f>_xlfn.XLOOKUP(Order_Items_Raw!B732,Products_Raw!A:A,Products_Raw!D:D)</f>
        <v>6213.42</v>
      </c>
      <c r="F1273" s="18">
        <f t="shared" si="19"/>
        <v>-1676.43</v>
      </c>
      <c r="G1273" s="18" t="str">
        <f>PROPER(TRIM(CLEAN(_xlfn.XLOOKUP(Order_Items_Raw!A732,Orders_Raw!A:A,Orders_Raw!E:E))))</f>
        <v>Website</v>
      </c>
      <c r="H1273" s="18" t="str">
        <f>_xlfn.XLOOKUP(B1273,Products_Raw!A:A,Products_Raw!C:C)</f>
        <v>Sports</v>
      </c>
      <c r="I1273" t="str">
        <f>_xlfn.XLOOKUP(_xlfn.XLOOKUP(A1273,Orders_Raw!A:A,Orders_Raw!B:B),Customers_Raw!A:A,Customers_Raw!E:E)</f>
        <v>Consumer</v>
      </c>
      <c r="J1273" s="19">
        <f>_xlfn.XLOOKUP(Order_Items_Raw!A732,Orders_Raw!A:A,Orders_Raw!C:C)</f>
        <v>46008</v>
      </c>
      <c r="K1273" t="s">
        <v>3421</v>
      </c>
      <c r="L1273" s="19" t="str">
        <f>_xlfn.XLOOKUP(A1273,Orders_Raw!A:A,Orders_Raw!D:D)</f>
        <v>Delivered</v>
      </c>
      <c r="M1273" s="19" t="str">
        <f>_xlfn.XLOOKUP(_xlfn.XLOOKUP(A1273,Orders_Raw!A:A,Orders_Raw!B:B),Customers_Raw!A:A,Customers_Raw!E:E)</f>
        <v>Consumer</v>
      </c>
      <c r="N1273">
        <f>IF(COUNTIF($A$2:A1273,A1273)=1,1,0)</f>
        <v>1</v>
      </c>
    </row>
    <row r="1274" spans="1:14">
      <c r="A1274" t="s">
        <v>1840</v>
      </c>
      <c r="B1274" t="s">
        <v>3423</v>
      </c>
      <c r="C1274">
        <v>4</v>
      </c>
      <c r="D1274" s="18">
        <v>26812.46</v>
      </c>
      <c r="E1274" s="18">
        <f>_xlfn.XLOOKUP(Order_Items_Raw!B735,Products_Raw!A:A,Products_Raw!D:D)</f>
        <v>2112.7</v>
      </c>
      <c r="F1274" s="18">
        <f t="shared" si="19"/>
        <v>18361.66</v>
      </c>
      <c r="G1274" s="18" t="str">
        <f>PROPER(TRIM(CLEAN(_xlfn.XLOOKUP(Order_Items_Raw!A735,Orders_Raw!A:A,Orders_Raw!E:E))))</f>
        <v>Website</v>
      </c>
      <c r="H1274" s="18" t="str">
        <f>_xlfn.XLOOKUP(B1274,Products_Raw!A:A,Products_Raw!C:C)</f>
        <v>Sports</v>
      </c>
      <c r="I1274" t="str">
        <f>_xlfn.XLOOKUP(_xlfn.XLOOKUP(A1274,Orders_Raw!A:A,Orders_Raw!B:B),Customers_Raw!A:A,Customers_Raw!E:E)</f>
        <v>Corporate</v>
      </c>
      <c r="J1274" s="19">
        <f>_xlfn.XLOOKUP(Order_Items_Raw!A735,Orders_Raw!A:A,Orders_Raw!C:C)</f>
        <v>45992</v>
      </c>
      <c r="K1274" t="s">
        <v>3421</v>
      </c>
      <c r="L1274" s="19" t="str">
        <f>_xlfn.XLOOKUP(A1274,Orders_Raw!A:A,Orders_Raw!D:D)</f>
        <v>Processing</v>
      </c>
      <c r="M1274" s="19" t="str">
        <f>_xlfn.XLOOKUP(_xlfn.XLOOKUP(A1274,Orders_Raw!A:A,Orders_Raw!B:B),Customers_Raw!A:A,Customers_Raw!E:E)</f>
        <v>Corporate</v>
      </c>
      <c r="N1274">
        <f>IF(COUNTIF($A$2:A1274,A1274)=1,1,0)</f>
        <v>1</v>
      </c>
    </row>
    <row r="1275" spans="1:14">
      <c r="A1275" t="s">
        <v>2026</v>
      </c>
      <c r="B1275" t="s">
        <v>3423</v>
      </c>
      <c r="C1275">
        <v>4</v>
      </c>
      <c r="D1275" s="18">
        <v>22496.84</v>
      </c>
      <c r="E1275" s="18">
        <f>_xlfn.XLOOKUP(Order_Items_Raw!B738,Products_Raw!A:A,Products_Raw!D:D)</f>
        <v>2112.7</v>
      </c>
      <c r="F1275" s="18">
        <f t="shared" si="19"/>
        <v>14046.04</v>
      </c>
      <c r="G1275" s="18" t="str">
        <f>PROPER(TRIM(CLEAN(_xlfn.XLOOKUP(Order_Items_Raw!A738,Orders_Raw!A:A,Orders_Raw!E:E))))</f>
        <v>Mobile App</v>
      </c>
      <c r="H1275" s="18" t="str">
        <f>_xlfn.XLOOKUP(B1275,Products_Raw!A:A,Products_Raw!C:C)</f>
        <v>Sports</v>
      </c>
      <c r="I1275" t="str">
        <f>_xlfn.XLOOKUP(_xlfn.XLOOKUP(A1275,Orders_Raw!A:A,Orders_Raw!B:B),Customers_Raw!A:A,Customers_Raw!E:E)</f>
        <v>Consumer</v>
      </c>
      <c r="J1275" s="19">
        <f>_xlfn.XLOOKUP(Order_Items_Raw!A738,Orders_Raw!A:A,Orders_Raw!C:C)</f>
        <v>46004</v>
      </c>
      <c r="K1275" t="s">
        <v>3421</v>
      </c>
      <c r="L1275" s="19" t="str">
        <f>_xlfn.XLOOKUP(A1275,Orders_Raw!A:A,Orders_Raw!D:D)</f>
        <v>Delivered</v>
      </c>
      <c r="M1275" s="19" t="str">
        <f>_xlfn.XLOOKUP(_xlfn.XLOOKUP(A1275,Orders_Raw!A:A,Orders_Raw!B:B),Customers_Raw!A:A,Customers_Raw!E:E)</f>
        <v>Consumer</v>
      </c>
      <c r="N1275">
        <f>IF(COUNTIF($A$2:A1275,A1275)=1,1,0)</f>
        <v>1</v>
      </c>
    </row>
    <row r="1276" spans="1:14">
      <c r="A1276" t="s">
        <v>2067</v>
      </c>
      <c r="B1276" t="s">
        <v>3423</v>
      </c>
      <c r="C1276">
        <v>4</v>
      </c>
      <c r="D1276" s="18">
        <v>27847.13</v>
      </c>
      <c r="E1276" s="18">
        <f>_xlfn.XLOOKUP(Order_Items_Raw!B739,Products_Raw!A:A,Products_Raw!D:D)</f>
        <v>7802.03</v>
      </c>
      <c r="F1276" s="18">
        <f t="shared" si="19"/>
        <v>-3360.99</v>
      </c>
      <c r="G1276" s="18" t="str">
        <f>PROPER(TRIM(CLEAN(_xlfn.XLOOKUP(Order_Items_Raw!A739,Orders_Raw!A:A,Orders_Raw!E:E))))</f>
        <v>Mobile App</v>
      </c>
      <c r="H1276" s="18" t="str">
        <f>_xlfn.XLOOKUP(B1276,Products_Raw!A:A,Products_Raw!C:C)</f>
        <v>Sports</v>
      </c>
      <c r="I1276" t="str">
        <f>_xlfn.XLOOKUP(_xlfn.XLOOKUP(A1276,Orders_Raw!A:A,Orders_Raw!B:B),Customers_Raw!A:A,Customers_Raw!E:E)</f>
        <v>Consumer</v>
      </c>
      <c r="J1276" s="19">
        <f>_xlfn.XLOOKUP(Order_Items_Raw!A739,Orders_Raw!A:A,Orders_Raw!C:C)</f>
        <v>45996</v>
      </c>
      <c r="K1276" t="s">
        <v>3421</v>
      </c>
      <c r="L1276" s="19" t="str">
        <f>_xlfn.XLOOKUP(A1276,Orders_Raw!A:A,Orders_Raw!D:D)</f>
        <v>Delivered</v>
      </c>
      <c r="M1276" s="19" t="str">
        <f>_xlfn.XLOOKUP(_xlfn.XLOOKUP(A1276,Orders_Raw!A:A,Orders_Raw!B:B),Customers_Raw!A:A,Customers_Raw!E:E)</f>
        <v>Consumer</v>
      </c>
      <c r="N1276">
        <f>IF(COUNTIF($A$2:A1276,A1276)=1,1,0)</f>
        <v>1</v>
      </c>
    </row>
    <row r="1277" spans="1:14">
      <c r="A1277" t="s">
        <v>2896</v>
      </c>
      <c r="B1277" t="s">
        <v>3423</v>
      </c>
      <c r="C1277">
        <v>2</v>
      </c>
      <c r="D1277" s="18">
        <v>14234.45</v>
      </c>
      <c r="E1277" s="18">
        <f>_xlfn.XLOOKUP(Order_Items_Raw!B746,Products_Raw!A:A,Products_Raw!D:D)</f>
        <v>680.62</v>
      </c>
      <c r="F1277" s="18">
        <f t="shared" si="19"/>
        <v>12873.21</v>
      </c>
      <c r="G1277" s="18" t="str">
        <f>PROPER(TRIM(CLEAN(_xlfn.XLOOKUP(Order_Items_Raw!A746,Orders_Raw!A:A,Orders_Raw!E:E))))</f>
        <v>Mobile App</v>
      </c>
      <c r="H1277" s="18" t="str">
        <f>_xlfn.XLOOKUP(B1277,Products_Raw!A:A,Products_Raw!C:C)</f>
        <v>Sports</v>
      </c>
      <c r="I1277" t="str">
        <f>_xlfn.XLOOKUP(_xlfn.XLOOKUP(A1277,Orders_Raw!A:A,Orders_Raw!B:B),Customers_Raw!A:A,Customers_Raw!E:E)</f>
        <v>Small Business</v>
      </c>
      <c r="J1277" s="19">
        <f>_xlfn.XLOOKUP(Order_Items_Raw!A746,Orders_Raw!A:A,Orders_Raw!C:C)</f>
        <v>46019</v>
      </c>
      <c r="K1277" t="s">
        <v>3421</v>
      </c>
      <c r="L1277" s="19" t="str">
        <f>_xlfn.XLOOKUP(A1277,Orders_Raw!A:A,Orders_Raw!D:D)</f>
        <v>Delivered</v>
      </c>
      <c r="M1277" s="19" t="str">
        <f>_xlfn.XLOOKUP(_xlfn.XLOOKUP(A1277,Orders_Raw!A:A,Orders_Raw!B:B),Customers_Raw!A:A,Customers_Raw!E:E)</f>
        <v>Small Business</v>
      </c>
      <c r="N1277">
        <f>IF(COUNTIF($A$2:A1277,A1277)=1,1,0)</f>
        <v>1</v>
      </c>
    </row>
    <row r="1278" spans="1:14">
      <c r="A1278" t="s">
        <v>3046</v>
      </c>
      <c r="B1278" t="s">
        <v>3423</v>
      </c>
      <c r="C1278">
        <v>3</v>
      </c>
      <c r="D1278" s="18">
        <v>18928.25</v>
      </c>
      <c r="E1278" s="18">
        <f>_xlfn.XLOOKUP(Order_Items_Raw!B750,Products_Raw!A:A,Products_Raw!D:D)</f>
        <v>11367.74</v>
      </c>
      <c r="F1278" s="18">
        <f t="shared" si="19"/>
        <v>-15174.97</v>
      </c>
      <c r="G1278" s="18" t="str">
        <f>PROPER(TRIM(CLEAN(_xlfn.XLOOKUP(Order_Items_Raw!A750,Orders_Raw!A:A,Orders_Raw!E:E))))</f>
        <v>Website</v>
      </c>
      <c r="H1278" s="18" t="str">
        <f>_xlfn.XLOOKUP(B1278,Products_Raw!A:A,Products_Raw!C:C)</f>
        <v>Sports</v>
      </c>
      <c r="I1278" t="str">
        <f>_xlfn.XLOOKUP(_xlfn.XLOOKUP(A1278,Orders_Raw!A:A,Orders_Raw!B:B),Customers_Raw!A:A,Customers_Raw!E:E)</f>
        <v>Corporate</v>
      </c>
      <c r="J1278" s="19">
        <f>_xlfn.XLOOKUP(Order_Items_Raw!A750,Orders_Raw!A:A,Orders_Raw!C:C)</f>
        <v>46004</v>
      </c>
      <c r="K1278" t="s">
        <v>3421</v>
      </c>
      <c r="L1278" s="19" t="str">
        <f>_xlfn.XLOOKUP(A1278,Orders_Raw!A:A,Orders_Raw!D:D)</f>
        <v>Shipped</v>
      </c>
      <c r="M1278" s="19" t="str">
        <f>_xlfn.XLOOKUP(_xlfn.XLOOKUP(A1278,Orders_Raw!A:A,Orders_Raw!B:B),Customers_Raw!A:A,Customers_Raw!E:E)</f>
        <v>Corporate</v>
      </c>
      <c r="N1278">
        <f>IF(COUNTIF($A$2:A1278,A1278)=1,1,0)</f>
        <v>1</v>
      </c>
    </row>
    <row r="1279" spans="1:14">
      <c r="A1279" t="s">
        <v>898</v>
      </c>
      <c r="B1279" t="s">
        <v>3424</v>
      </c>
      <c r="C1279">
        <v>3</v>
      </c>
      <c r="D1279" s="18">
        <v>2314.49</v>
      </c>
      <c r="E1279" s="18">
        <f>_xlfn.XLOOKUP(Order_Items_Raw!B758,Products_Raw!A:A,Products_Raw!D:D)</f>
        <v>6279.29</v>
      </c>
      <c r="F1279" s="18">
        <f t="shared" si="19"/>
        <v>-16523.38</v>
      </c>
      <c r="G1279" s="18" t="str">
        <f>PROPER(TRIM(CLEAN(_xlfn.XLOOKUP(Order_Items_Raw!A758,Orders_Raw!A:A,Orders_Raw!E:E))))</f>
        <v>Website</v>
      </c>
      <c r="H1279" s="18" t="str">
        <f>_xlfn.XLOOKUP(B1279,Products_Raw!A:A,Products_Raw!C:C)</f>
        <v>Electronics</v>
      </c>
      <c r="I1279" t="str">
        <f>_xlfn.XLOOKUP(_xlfn.XLOOKUP(A1279,Orders_Raw!A:A,Orders_Raw!B:B),Customers_Raw!A:A,Customers_Raw!E:E)</f>
        <v>Corporate</v>
      </c>
      <c r="J1279" s="19">
        <f>_xlfn.XLOOKUP(Order_Items_Raw!A758,Orders_Raw!A:A,Orders_Raw!C:C)</f>
        <v>46012</v>
      </c>
      <c r="K1279" t="s">
        <v>3421</v>
      </c>
      <c r="L1279" s="19" t="str">
        <f>_xlfn.XLOOKUP(A1279,Orders_Raw!A:A,Orders_Raw!D:D)</f>
        <v>Cancelled</v>
      </c>
      <c r="M1279" s="19" t="str">
        <f>_xlfn.XLOOKUP(_xlfn.XLOOKUP(A1279,Orders_Raw!A:A,Orders_Raw!B:B),Customers_Raw!A:A,Customers_Raw!E:E)</f>
        <v>Corporate</v>
      </c>
      <c r="N1279">
        <f>IF(COUNTIF($A$2:A1279,A1279)=1,1,0)</f>
        <v>1</v>
      </c>
    </row>
    <row r="1280" spans="1:14">
      <c r="A1280" t="s">
        <v>1471</v>
      </c>
      <c r="B1280" t="s">
        <v>3424</v>
      </c>
      <c r="C1280">
        <v>4</v>
      </c>
      <c r="D1280" s="18">
        <v>2688.05</v>
      </c>
      <c r="E1280" s="18">
        <f>_xlfn.XLOOKUP(Order_Items_Raw!B769,Products_Raw!A:A,Products_Raw!D:D)</f>
        <v>4722.61</v>
      </c>
      <c r="F1280" s="18">
        <f t="shared" si="19"/>
        <v>-16202.39</v>
      </c>
      <c r="G1280" s="18" t="str">
        <f>PROPER(TRIM(CLEAN(_xlfn.XLOOKUP(Order_Items_Raw!A769,Orders_Raw!A:A,Orders_Raw!E:E))))</f>
        <v>Website</v>
      </c>
      <c r="H1280" s="18" t="str">
        <f>_xlfn.XLOOKUP(B1280,Products_Raw!A:A,Products_Raw!C:C)</f>
        <v>Electronics</v>
      </c>
      <c r="I1280" t="str">
        <f>_xlfn.XLOOKUP(_xlfn.XLOOKUP(A1280,Orders_Raw!A:A,Orders_Raw!B:B),Customers_Raw!A:A,Customers_Raw!E:E)</f>
        <v>Consumer</v>
      </c>
      <c r="J1280" s="19">
        <f>_xlfn.XLOOKUP(Order_Items_Raw!A769,Orders_Raw!A:A,Orders_Raw!C:C)</f>
        <v>46016</v>
      </c>
      <c r="K1280" t="s">
        <v>3421</v>
      </c>
      <c r="L1280" s="19" t="str">
        <f>_xlfn.XLOOKUP(A1280,Orders_Raw!A:A,Orders_Raw!D:D)</f>
        <v>Delivered</v>
      </c>
      <c r="M1280" s="19" t="str">
        <f>_xlfn.XLOOKUP(_xlfn.XLOOKUP(A1280,Orders_Raw!A:A,Orders_Raw!B:B),Customers_Raw!A:A,Customers_Raw!E:E)</f>
        <v>Consumer</v>
      </c>
      <c r="N1280">
        <f>IF(COUNTIF($A$2:A1280,A1280)=1,1,0)</f>
        <v>1</v>
      </c>
    </row>
    <row r="1281" spans="1:14">
      <c r="A1281" t="s">
        <v>1715</v>
      </c>
      <c r="B1281" t="s">
        <v>3424</v>
      </c>
      <c r="C1281">
        <v>4</v>
      </c>
      <c r="D1281" s="18">
        <v>2457.88</v>
      </c>
      <c r="E1281" s="18">
        <f>_xlfn.XLOOKUP(Order_Items_Raw!B773,Products_Raw!A:A,Products_Raw!D:D)</f>
        <v>9531.89</v>
      </c>
      <c r="F1281" s="18">
        <f t="shared" si="19"/>
        <v>-35669.68</v>
      </c>
      <c r="G1281" s="18" t="str">
        <f>PROPER(TRIM(CLEAN(_xlfn.XLOOKUP(Order_Items_Raw!A773,Orders_Raw!A:A,Orders_Raw!E:E))))</f>
        <v>Website</v>
      </c>
      <c r="H1281" s="18" t="str">
        <f>_xlfn.XLOOKUP(B1281,Products_Raw!A:A,Products_Raw!C:C)</f>
        <v>Electronics</v>
      </c>
      <c r="I1281" t="str">
        <f>_xlfn.XLOOKUP(_xlfn.XLOOKUP(A1281,Orders_Raw!A:A,Orders_Raw!B:B),Customers_Raw!A:A,Customers_Raw!E:E)</f>
        <v>Consumer</v>
      </c>
      <c r="J1281" s="19">
        <f>_xlfn.XLOOKUP(Order_Items_Raw!A773,Orders_Raw!A:A,Orders_Raw!C:C)</f>
        <v>45993</v>
      </c>
      <c r="K1281" t="s">
        <v>3421</v>
      </c>
      <c r="L1281" s="19" t="str">
        <f>_xlfn.XLOOKUP(A1281,Orders_Raw!A:A,Orders_Raw!D:D)</f>
        <v>Delivered</v>
      </c>
      <c r="M1281" s="19" t="str">
        <f>_xlfn.XLOOKUP(_xlfn.XLOOKUP(A1281,Orders_Raw!A:A,Orders_Raw!B:B),Customers_Raw!A:A,Customers_Raw!E:E)</f>
        <v>Consumer</v>
      </c>
      <c r="N1281">
        <f>IF(COUNTIF($A$2:A1281,A1281)=1,1,0)</f>
        <v>1</v>
      </c>
    </row>
    <row r="1282" spans="1:14">
      <c r="A1282" t="s">
        <v>2896</v>
      </c>
      <c r="B1282" t="s">
        <v>3424</v>
      </c>
      <c r="C1282">
        <v>3</v>
      </c>
      <c r="D1282" s="18">
        <v>2034.07</v>
      </c>
      <c r="E1282" s="18">
        <f>_xlfn.XLOOKUP(Order_Items_Raw!B796,Products_Raw!A:A,Products_Raw!D:D)</f>
        <v>6782.31</v>
      </c>
      <c r="F1282" s="18">
        <f t="shared" ref="F1282:F1345" si="20">D1282-(C1282*E1282)</f>
        <v>-18312.86</v>
      </c>
      <c r="G1282" s="18" t="str">
        <f>PROPER(TRIM(CLEAN(_xlfn.XLOOKUP(Order_Items_Raw!A796,Orders_Raw!A:A,Orders_Raw!E:E))))</f>
        <v>Website</v>
      </c>
      <c r="H1282" s="18" t="str">
        <f>_xlfn.XLOOKUP(B1282,Products_Raw!A:A,Products_Raw!C:C)</f>
        <v>Electronics</v>
      </c>
      <c r="I1282" t="str">
        <f>_xlfn.XLOOKUP(_xlfn.XLOOKUP(A1282,Orders_Raw!A:A,Orders_Raw!B:B),Customers_Raw!A:A,Customers_Raw!E:E)</f>
        <v>Small Business</v>
      </c>
      <c r="J1282" s="19">
        <f>_xlfn.XLOOKUP(Order_Items_Raw!A796,Orders_Raw!A:A,Orders_Raw!C:C)</f>
        <v>46019</v>
      </c>
      <c r="K1282" t="s">
        <v>3421</v>
      </c>
      <c r="L1282" s="19" t="str">
        <f>_xlfn.XLOOKUP(A1282,Orders_Raw!A:A,Orders_Raw!D:D)</f>
        <v>Delivered</v>
      </c>
      <c r="M1282" s="19" t="str">
        <f>_xlfn.XLOOKUP(_xlfn.XLOOKUP(A1282,Orders_Raw!A:A,Orders_Raw!B:B),Customers_Raw!A:A,Customers_Raw!E:E)</f>
        <v>Small Business</v>
      </c>
      <c r="N1282">
        <f>IF(COUNTIF($A$2:A1282,A1282)=1,1,0)</f>
        <v>0</v>
      </c>
    </row>
    <row r="1283" spans="1:14">
      <c r="A1283" t="s">
        <v>3046</v>
      </c>
      <c r="B1283" t="s">
        <v>3424</v>
      </c>
      <c r="C1283">
        <v>4</v>
      </c>
      <c r="D1283" s="18">
        <v>3116.81</v>
      </c>
      <c r="E1283" s="18">
        <f>_xlfn.XLOOKUP(Order_Items_Raw!B799,Products_Raw!A:A,Products_Raw!D:D)</f>
        <v>6782.31</v>
      </c>
      <c r="F1283" s="18">
        <f t="shared" si="20"/>
        <v>-24012.43</v>
      </c>
      <c r="G1283" s="18" t="str">
        <f>PROPER(TRIM(CLEAN(_xlfn.XLOOKUP(Order_Items_Raw!A799,Orders_Raw!A:A,Orders_Raw!E:E))))</f>
        <v>Mobile App</v>
      </c>
      <c r="H1283" s="18" t="str">
        <f>_xlfn.XLOOKUP(B1283,Products_Raw!A:A,Products_Raw!C:C)</f>
        <v>Electronics</v>
      </c>
      <c r="I1283" t="str">
        <f>_xlfn.XLOOKUP(_xlfn.XLOOKUP(A1283,Orders_Raw!A:A,Orders_Raw!B:B),Customers_Raw!A:A,Customers_Raw!E:E)</f>
        <v>Corporate</v>
      </c>
      <c r="J1283" s="19">
        <f>_xlfn.XLOOKUP(Order_Items_Raw!A799,Orders_Raw!A:A,Orders_Raw!C:C)</f>
        <v>46010</v>
      </c>
      <c r="K1283" t="s">
        <v>3421</v>
      </c>
      <c r="L1283" s="19" t="str">
        <f>_xlfn.XLOOKUP(A1283,Orders_Raw!A:A,Orders_Raw!D:D)</f>
        <v>Shipped</v>
      </c>
      <c r="M1283" s="19" t="str">
        <f>_xlfn.XLOOKUP(_xlfn.XLOOKUP(A1283,Orders_Raw!A:A,Orders_Raw!B:B),Customers_Raw!A:A,Customers_Raw!E:E)</f>
        <v>Corporate</v>
      </c>
      <c r="N1283">
        <f>IF(COUNTIF($A$2:A1283,A1283)=1,1,0)</f>
        <v>0</v>
      </c>
    </row>
    <row r="1284" spans="1:14">
      <c r="A1284" t="s">
        <v>1058</v>
      </c>
      <c r="B1284" t="s">
        <v>3425</v>
      </c>
      <c r="C1284">
        <v>1</v>
      </c>
      <c r="D1284" s="18">
        <v>7073.84</v>
      </c>
      <c r="E1284" s="18">
        <f>_xlfn.XLOOKUP(Order_Items_Raw!B808,Products_Raw!A:A,Products_Raw!D:D)</f>
        <v>11668.5</v>
      </c>
      <c r="F1284" s="18">
        <f t="shared" si="20"/>
        <v>-4594.66</v>
      </c>
      <c r="G1284" s="18" t="str">
        <f>PROPER(TRIM(CLEAN(_xlfn.XLOOKUP(Order_Items_Raw!A808,Orders_Raw!A:A,Orders_Raw!E:E))))</f>
        <v>Mobile App</v>
      </c>
      <c r="H1284" s="18" t="str">
        <f>_xlfn.XLOOKUP(B1284,Products_Raw!A:A,Products_Raw!C:C)</f>
        <v>Beauty</v>
      </c>
      <c r="I1284" t="str">
        <f>_xlfn.XLOOKUP(_xlfn.XLOOKUP(A1284,Orders_Raw!A:A,Orders_Raw!B:B),Customers_Raw!A:A,Customers_Raw!E:E)</f>
        <v>Small Business</v>
      </c>
      <c r="J1284" s="19">
        <f>_xlfn.XLOOKUP(Order_Items_Raw!A808,Orders_Raw!A:A,Orders_Raw!C:C)</f>
        <v>46014</v>
      </c>
      <c r="K1284" t="s">
        <v>3421</v>
      </c>
      <c r="L1284" s="19" t="str">
        <f>_xlfn.XLOOKUP(A1284,Orders_Raw!A:A,Orders_Raw!D:D)</f>
        <v>Delivered</v>
      </c>
      <c r="M1284" s="19" t="str">
        <f>_xlfn.XLOOKUP(_xlfn.XLOOKUP(A1284,Orders_Raw!A:A,Orders_Raw!B:B),Customers_Raw!A:A,Customers_Raw!E:E)</f>
        <v>Small Business</v>
      </c>
      <c r="N1284">
        <f>IF(COUNTIF($A$2:A1284,A1284)=1,1,0)</f>
        <v>1</v>
      </c>
    </row>
    <row r="1285" spans="1:14">
      <c r="A1285" t="s">
        <v>1142</v>
      </c>
      <c r="B1285" t="s">
        <v>3425</v>
      </c>
      <c r="C1285">
        <v>1</v>
      </c>
      <c r="D1285" s="18">
        <v>6945.8</v>
      </c>
      <c r="E1285" s="18">
        <f>_xlfn.XLOOKUP(Order_Items_Raw!B811,Products_Raw!A:A,Products_Raw!D:D)</f>
        <v>11668.5</v>
      </c>
      <c r="F1285" s="18">
        <f t="shared" si="20"/>
        <v>-4722.7</v>
      </c>
      <c r="G1285" s="18" t="str">
        <f>PROPER(TRIM(CLEAN(_xlfn.XLOOKUP(Order_Items_Raw!A811,Orders_Raw!A:A,Orders_Raw!E:E))))</f>
        <v>Marketplace</v>
      </c>
      <c r="H1285" s="18" t="str">
        <f>_xlfn.XLOOKUP(B1285,Products_Raw!A:A,Products_Raw!C:C)</f>
        <v>Beauty</v>
      </c>
      <c r="I1285" t="str">
        <f>_xlfn.XLOOKUP(_xlfn.XLOOKUP(A1285,Orders_Raw!A:A,Orders_Raw!B:B),Customers_Raw!A:A,Customers_Raw!E:E)</f>
        <v>Consumer</v>
      </c>
      <c r="J1285" s="19">
        <f>_xlfn.XLOOKUP(Order_Items_Raw!A811,Orders_Raw!A:A,Orders_Raw!C:C)</f>
        <v>45997</v>
      </c>
      <c r="K1285" t="s">
        <v>3421</v>
      </c>
      <c r="L1285" s="19" t="str">
        <f>_xlfn.XLOOKUP(A1285,Orders_Raw!A:A,Orders_Raw!D:D)</f>
        <v>Delivered</v>
      </c>
      <c r="M1285" s="19" t="str">
        <f>_xlfn.XLOOKUP(_xlfn.XLOOKUP(A1285,Orders_Raw!A:A,Orders_Raw!B:B),Customers_Raw!A:A,Customers_Raw!E:E)</f>
        <v>Consumer</v>
      </c>
      <c r="N1285">
        <f>IF(COUNTIF($A$2:A1285,A1285)=1,1,0)</f>
        <v>1</v>
      </c>
    </row>
    <row r="1286" spans="1:14">
      <c r="A1286" t="s">
        <v>2242</v>
      </c>
      <c r="B1286" t="s">
        <v>3425</v>
      </c>
      <c r="C1286">
        <v>4</v>
      </c>
      <c r="D1286" s="18">
        <v>30998.29</v>
      </c>
      <c r="E1286" s="18">
        <f>_xlfn.XLOOKUP(Order_Items_Raw!B836,Products_Raw!A:A,Products_Raw!D:D)</f>
        <v>2625.04</v>
      </c>
      <c r="F1286" s="18">
        <f t="shared" si="20"/>
        <v>20498.13</v>
      </c>
      <c r="G1286" s="18" t="str">
        <f>PROPER(TRIM(CLEAN(_xlfn.XLOOKUP(Order_Items_Raw!A836,Orders_Raw!A:A,Orders_Raw!E:E))))</f>
        <v>Marketplace</v>
      </c>
      <c r="H1286" s="18" t="str">
        <f>_xlfn.XLOOKUP(B1286,Products_Raw!A:A,Products_Raw!C:C)</f>
        <v>Beauty</v>
      </c>
      <c r="I1286" t="str">
        <f>_xlfn.XLOOKUP(_xlfn.XLOOKUP(A1286,Orders_Raw!A:A,Orders_Raw!B:B),Customers_Raw!A:A,Customers_Raw!E:E)</f>
        <v>Small Business</v>
      </c>
      <c r="J1286" s="19">
        <f>_xlfn.XLOOKUP(Order_Items_Raw!A836,Orders_Raw!A:A,Orders_Raw!C:C)</f>
        <v>46007</v>
      </c>
      <c r="K1286" t="s">
        <v>3421</v>
      </c>
      <c r="L1286" s="19" t="str">
        <f>_xlfn.XLOOKUP(A1286,Orders_Raw!A:A,Orders_Raw!D:D)</f>
        <v>Delivered</v>
      </c>
      <c r="M1286" s="19" t="str">
        <f>_xlfn.XLOOKUP(_xlfn.XLOOKUP(A1286,Orders_Raw!A:A,Orders_Raw!B:B),Customers_Raw!A:A,Customers_Raw!E:E)</f>
        <v>Small Business</v>
      </c>
      <c r="N1286">
        <f>IF(COUNTIF($A$2:A1286,A1286)=1,1,0)</f>
        <v>1</v>
      </c>
    </row>
    <row r="1287" spans="1:14">
      <c r="A1287" t="s">
        <v>2333</v>
      </c>
      <c r="B1287" t="s">
        <v>3425</v>
      </c>
      <c r="C1287">
        <v>2</v>
      </c>
      <c r="D1287" s="18">
        <v>13974.81</v>
      </c>
      <c r="E1287" s="18">
        <f>_xlfn.XLOOKUP(Order_Items_Raw!B838,Products_Raw!A:A,Products_Raw!D:D)</f>
        <v>11118.8</v>
      </c>
      <c r="F1287" s="18">
        <f t="shared" si="20"/>
        <v>-8262.79</v>
      </c>
      <c r="G1287" s="18" t="str">
        <f>PROPER(TRIM(CLEAN(_xlfn.XLOOKUP(Order_Items_Raw!A838,Orders_Raw!A:A,Orders_Raw!E:E))))</f>
        <v>Website</v>
      </c>
      <c r="H1287" s="18" t="str">
        <f>_xlfn.XLOOKUP(B1287,Products_Raw!A:A,Products_Raw!C:C)</f>
        <v>Beauty</v>
      </c>
      <c r="I1287" t="str">
        <f>_xlfn.XLOOKUP(_xlfn.XLOOKUP(A1287,Orders_Raw!A:A,Orders_Raw!B:B),Customers_Raw!A:A,Customers_Raw!E:E)</f>
        <v>Corporate</v>
      </c>
      <c r="J1287" s="19">
        <f>_xlfn.XLOOKUP(Order_Items_Raw!A838,Orders_Raw!A:A,Orders_Raw!C:C)</f>
        <v>46011</v>
      </c>
      <c r="K1287" t="s">
        <v>3421</v>
      </c>
      <c r="L1287" s="19" t="str">
        <f>_xlfn.XLOOKUP(A1287,Orders_Raw!A:A,Orders_Raw!D:D)</f>
        <v>Delivered</v>
      </c>
      <c r="M1287" s="19" t="str">
        <f>_xlfn.XLOOKUP(_xlfn.XLOOKUP(A1287,Orders_Raw!A:A,Orders_Raw!B:B),Customers_Raw!A:A,Customers_Raw!E:E)</f>
        <v>Corporate</v>
      </c>
      <c r="N1287">
        <f>IF(COUNTIF($A$2:A1287,A1287)=1,1,0)</f>
        <v>1</v>
      </c>
    </row>
    <row r="1288" spans="1:14">
      <c r="A1288" t="s">
        <v>3331</v>
      </c>
      <c r="B1288" t="s">
        <v>3425</v>
      </c>
      <c r="C1288">
        <v>2</v>
      </c>
      <c r="D1288" s="18">
        <v>14288.36</v>
      </c>
      <c r="E1288" s="18">
        <f>_xlfn.XLOOKUP(Order_Items_Raw!B851,Products_Raw!A:A,Products_Raw!D:D)</f>
        <v>4835.9</v>
      </c>
      <c r="F1288" s="18">
        <f t="shared" si="20"/>
        <v>4616.56</v>
      </c>
      <c r="G1288" s="18" t="str">
        <f>PROPER(TRIM(CLEAN(_xlfn.XLOOKUP(Order_Items_Raw!A851,Orders_Raw!A:A,Orders_Raw!E:E))))</f>
        <v>Marketplace</v>
      </c>
      <c r="H1288" s="18" t="str">
        <f>_xlfn.XLOOKUP(B1288,Products_Raw!A:A,Products_Raw!C:C)</f>
        <v>Beauty</v>
      </c>
      <c r="I1288" t="str">
        <f>_xlfn.XLOOKUP(_xlfn.XLOOKUP(A1288,Orders_Raw!A:A,Orders_Raw!B:B),Customers_Raw!A:A,Customers_Raw!E:E)</f>
        <v>Consumer</v>
      </c>
      <c r="J1288" s="19">
        <f>_xlfn.XLOOKUP(Order_Items_Raw!A851,Orders_Raw!A:A,Orders_Raw!C:C)</f>
        <v>45992</v>
      </c>
      <c r="K1288" t="s">
        <v>3421</v>
      </c>
      <c r="L1288" s="19" t="str">
        <f>_xlfn.XLOOKUP(A1288,Orders_Raw!A:A,Orders_Raw!D:D)</f>
        <v>Delivered</v>
      </c>
      <c r="M1288" s="19" t="str">
        <f>_xlfn.XLOOKUP(_xlfn.XLOOKUP(A1288,Orders_Raw!A:A,Orders_Raw!B:B),Customers_Raw!A:A,Customers_Raw!E:E)</f>
        <v>Consumer</v>
      </c>
      <c r="N1288">
        <f>IF(COUNTIF($A$2:A1288,A1288)=1,1,0)</f>
        <v>0</v>
      </c>
    </row>
    <row r="1289" spans="1:14">
      <c r="A1289" t="s">
        <v>1519</v>
      </c>
      <c r="B1289" t="s">
        <v>3426</v>
      </c>
      <c r="C1289">
        <v>1</v>
      </c>
      <c r="D1289" s="18">
        <v>8711</v>
      </c>
      <c r="E1289" s="18">
        <f>_xlfn.XLOOKUP(Order_Items_Raw!B869,Products_Raw!A:A,Products_Raw!D:D)</f>
        <v>5412.91</v>
      </c>
      <c r="F1289" s="18">
        <f t="shared" si="20"/>
        <v>3298.09</v>
      </c>
      <c r="G1289" s="18" t="str">
        <f>PROPER(TRIM(CLEAN(_xlfn.XLOOKUP(Order_Items_Raw!A869,Orders_Raw!A:A,Orders_Raw!E:E))))</f>
        <v>Website</v>
      </c>
      <c r="H1289" s="18" t="str">
        <f>_xlfn.XLOOKUP(B1289,Products_Raw!A:A,Products_Raw!C:C)</f>
        <v>Home &amp; Kitchen</v>
      </c>
      <c r="I1289" t="str">
        <f>_xlfn.XLOOKUP(_xlfn.XLOOKUP(A1289,Orders_Raw!A:A,Orders_Raw!B:B),Customers_Raw!A:A,Customers_Raw!E:E)</f>
        <v>Consumer</v>
      </c>
      <c r="J1289" s="19">
        <f>_xlfn.XLOOKUP(Order_Items_Raw!A869,Orders_Raw!A:A,Orders_Raw!C:C)</f>
        <v>45992</v>
      </c>
      <c r="K1289" t="s">
        <v>3421</v>
      </c>
      <c r="L1289" s="19" t="str">
        <f>_xlfn.XLOOKUP(A1289,Orders_Raw!A:A,Orders_Raw!D:D)</f>
        <v>Processing</v>
      </c>
      <c r="M1289" s="19" t="str">
        <f>_xlfn.XLOOKUP(_xlfn.XLOOKUP(A1289,Orders_Raw!A:A,Orders_Raw!B:B),Customers_Raw!A:A,Customers_Raw!E:E)</f>
        <v>Consumer</v>
      </c>
      <c r="N1289">
        <f>IF(COUNTIF($A$2:A1289,A1289)=1,1,0)</f>
        <v>0</v>
      </c>
    </row>
    <row r="1290" spans="1:14">
      <c r="A1290" t="s">
        <v>3272</v>
      </c>
      <c r="B1290" t="s">
        <v>3426</v>
      </c>
      <c r="C1290">
        <v>2</v>
      </c>
      <c r="D1290" s="18">
        <v>15513.64</v>
      </c>
      <c r="E1290" s="18">
        <f>_xlfn.XLOOKUP(Order_Items_Raw!B899,Products_Raw!A:A,Products_Raw!D:D)</f>
        <v>9316.44</v>
      </c>
      <c r="F1290" s="18">
        <f t="shared" si="20"/>
        <v>-3119.24</v>
      </c>
      <c r="G1290" s="18" t="str">
        <f>PROPER(TRIM(CLEAN(_xlfn.XLOOKUP(Order_Items_Raw!A899,Orders_Raw!A:A,Orders_Raw!E:E))))</f>
        <v>Marketplace</v>
      </c>
      <c r="H1290" s="18" t="str">
        <f>_xlfn.XLOOKUP(B1290,Products_Raw!A:A,Products_Raw!C:C)</f>
        <v>Home &amp; Kitchen</v>
      </c>
      <c r="I1290" t="str">
        <f>_xlfn.XLOOKUP(_xlfn.XLOOKUP(A1290,Orders_Raw!A:A,Orders_Raw!B:B),Customers_Raw!A:A,Customers_Raw!E:E)</f>
        <v>Consumer</v>
      </c>
      <c r="J1290" s="19">
        <f>_xlfn.XLOOKUP(Order_Items_Raw!A899,Orders_Raw!A:A,Orders_Raw!C:C)</f>
        <v>46019</v>
      </c>
      <c r="K1290" t="s">
        <v>3421</v>
      </c>
      <c r="L1290" s="19" t="str">
        <f>_xlfn.XLOOKUP(A1290,Orders_Raw!A:A,Orders_Raw!D:D)</f>
        <v>Shipped</v>
      </c>
      <c r="M1290" s="19" t="str">
        <f>_xlfn.XLOOKUP(_xlfn.XLOOKUP(A1290,Orders_Raw!A:A,Orders_Raw!B:B),Customers_Raw!A:A,Customers_Raw!E:E)</f>
        <v>Consumer</v>
      </c>
      <c r="N1290">
        <f>IF(COUNTIF($A$2:A1290,A1290)=1,1,0)</f>
        <v>1</v>
      </c>
    </row>
    <row r="1291" spans="1:14">
      <c r="A1291" t="s">
        <v>1787</v>
      </c>
      <c r="B1291" t="s">
        <v>3427</v>
      </c>
      <c r="C1291">
        <v>4</v>
      </c>
      <c r="D1291" s="18">
        <v>35955.42</v>
      </c>
      <c r="E1291" s="18">
        <f>_xlfn.XLOOKUP(Order_Items_Raw!B917,Products_Raw!A:A,Products_Raw!D:D)</f>
        <v>10086.81</v>
      </c>
      <c r="F1291" s="18">
        <f t="shared" si="20"/>
        <v>-4391.82</v>
      </c>
      <c r="G1291" s="18" t="str">
        <f>PROPER(TRIM(CLEAN(_xlfn.XLOOKUP(Order_Items_Raw!A917,Orders_Raw!A:A,Orders_Raw!E:E))))</f>
        <v>Marketplace</v>
      </c>
      <c r="H1291" s="18" t="str">
        <f>_xlfn.XLOOKUP(B1291,Products_Raw!A:A,Products_Raw!C:C)</f>
        <v>Home &amp; Kitchen</v>
      </c>
      <c r="I1291" t="str">
        <f>_xlfn.XLOOKUP(_xlfn.XLOOKUP(A1291,Orders_Raw!A:A,Orders_Raw!B:B),Customers_Raw!A:A,Customers_Raw!E:E)</f>
        <v>Consumer</v>
      </c>
      <c r="J1291" s="19">
        <f>_xlfn.XLOOKUP(Order_Items_Raw!A917,Orders_Raw!A:A,Orders_Raw!C:C)</f>
        <v>46007</v>
      </c>
      <c r="K1291" t="s">
        <v>3421</v>
      </c>
      <c r="L1291" s="19" t="str">
        <f>_xlfn.XLOOKUP(A1291,Orders_Raw!A:A,Orders_Raw!D:D)</f>
        <v>Delivered</v>
      </c>
      <c r="M1291" s="19" t="str">
        <f>_xlfn.XLOOKUP(_xlfn.XLOOKUP(A1291,Orders_Raw!A:A,Orders_Raw!B:B),Customers_Raw!A:A,Customers_Raw!E:E)</f>
        <v>Consumer</v>
      </c>
      <c r="N1291">
        <f>IF(COUNTIF($A$2:A1291,A1291)=1,1,0)</f>
        <v>1</v>
      </c>
    </row>
    <row r="1292" spans="1:14">
      <c r="A1292" t="s">
        <v>2843</v>
      </c>
      <c r="B1292" t="s">
        <v>3427</v>
      </c>
      <c r="C1292">
        <v>4</v>
      </c>
      <c r="D1292" s="18">
        <v>34918.68</v>
      </c>
      <c r="E1292" s="18">
        <f>_xlfn.XLOOKUP(Order_Items_Raw!B943,Products_Raw!A:A,Products_Raw!D:D)</f>
        <v>1069.73</v>
      </c>
      <c r="F1292" s="18">
        <f t="shared" si="20"/>
        <v>30639.76</v>
      </c>
      <c r="G1292" s="18" t="str">
        <f>PROPER(TRIM(CLEAN(_xlfn.XLOOKUP(Order_Items_Raw!A943,Orders_Raw!A:A,Orders_Raw!E:E))))</f>
        <v>Marketplace</v>
      </c>
      <c r="H1292" s="18" t="str">
        <f>_xlfn.XLOOKUP(B1292,Products_Raw!A:A,Products_Raw!C:C)</f>
        <v>Home &amp; Kitchen</v>
      </c>
      <c r="I1292" t="str">
        <f>_xlfn.XLOOKUP(_xlfn.XLOOKUP(A1292,Orders_Raw!A:A,Orders_Raw!B:B),Customers_Raw!A:A,Customers_Raw!E:E)</f>
        <v>Consumer</v>
      </c>
      <c r="J1292" s="19">
        <f>_xlfn.XLOOKUP(Order_Items_Raw!A943,Orders_Raw!A:A,Orders_Raw!C:C)</f>
        <v>45713</v>
      </c>
      <c r="K1292" t="s">
        <v>3429</v>
      </c>
      <c r="L1292" s="19" t="str">
        <f>_xlfn.XLOOKUP(A1292,Orders_Raw!A:A,Orders_Raw!D:D)</f>
        <v>Delivered</v>
      </c>
      <c r="M1292" s="19" t="str">
        <f>_xlfn.XLOOKUP(_xlfn.XLOOKUP(A1292,Orders_Raw!A:A,Orders_Raw!B:B),Customers_Raw!A:A,Customers_Raw!E:E)</f>
        <v>Consumer</v>
      </c>
      <c r="N1292">
        <f>IF(COUNTIF($A$2:A1292,A1292)=1,1,0)</f>
        <v>1</v>
      </c>
    </row>
    <row r="1293" spans="1:14">
      <c r="A1293" t="s">
        <v>3148</v>
      </c>
      <c r="B1293" t="s">
        <v>3427</v>
      </c>
      <c r="C1293">
        <v>3</v>
      </c>
      <c r="D1293" s="18">
        <v>28410.6</v>
      </c>
      <c r="E1293" s="18">
        <f>_xlfn.XLOOKUP(Order_Items_Raw!B949,Products_Raw!A:A,Products_Raw!D:D)</f>
        <v>6579.03</v>
      </c>
      <c r="F1293" s="18">
        <f t="shared" si="20"/>
        <v>8673.51</v>
      </c>
      <c r="G1293" s="18" t="str">
        <f>PROPER(TRIM(CLEAN(_xlfn.XLOOKUP(Order_Items_Raw!A949,Orders_Raw!A:A,Orders_Raw!E:E))))</f>
        <v>Website</v>
      </c>
      <c r="H1293" s="18" t="str">
        <f>_xlfn.XLOOKUP(B1293,Products_Raw!A:A,Products_Raw!C:C)</f>
        <v>Home &amp; Kitchen</v>
      </c>
      <c r="I1293" t="str">
        <f>_xlfn.XLOOKUP(_xlfn.XLOOKUP(A1293,Orders_Raw!A:A,Orders_Raw!B:B),Customers_Raw!A:A,Customers_Raw!E:E)</f>
        <v>Small Business</v>
      </c>
      <c r="J1293" s="19">
        <f>_xlfn.XLOOKUP(Order_Items_Raw!A949,Orders_Raw!A:A,Orders_Raw!C:C)</f>
        <v>45705</v>
      </c>
      <c r="K1293" t="s">
        <v>3429</v>
      </c>
      <c r="L1293" s="19" t="str">
        <f>_xlfn.XLOOKUP(A1293,Orders_Raw!A:A,Orders_Raw!D:D)</f>
        <v>Processing</v>
      </c>
      <c r="M1293" s="19" t="str">
        <f>_xlfn.XLOOKUP(_xlfn.XLOOKUP(A1293,Orders_Raw!A:A,Orders_Raw!B:B),Customers_Raw!A:A,Customers_Raw!E:E)</f>
        <v>Small Business</v>
      </c>
      <c r="N1293">
        <f>IF(COUNTIF($A$2:A1293,A1293)=1,1,0)</f>
        <v>1</v>
      </c>
    </row>
    <row r="1294" spans="1:14">
      <c r="A1294" t="s">
        <v>1401</v>
      </c>
      <c r="B1294" t="s">
        <v>3428</v>
      </c>
      <c r="C1294">
        <v>4</v>
      </c>
      <c r="D1294" s="18">
        <v>13600.37</v>
      </c>
      <c r="E1294" s="18">
        <f>_xlfn.XLOOKUP(Order_Items_Raw!B972,Products_Raw!A:A,Products_Raw!D:D)</f>
        <v>9148.31</v>
      </c>
      <c r="F1294" s="18">
        <f t="shared" si="20"/>
        <v>-22992.87</v>
      </c>
      <c r="G1294" s="18" t="str">
        <f>PROPER(TRIM(CLEAN(_xlfn.XLOOKUP(Order_Items_Raw!A972,Orders_Raw!A:A,Orders_Raw!E:E))))</f>
        <v>Website</v>
      </c>
      <c r="H1294" s="18" t="str">
        <f>_xlfn.XLOOKUP(B1294,Products_Raw!A:A,Products_Raw!C:C)</f>
        <v>Home &amp; Kitchen</v>
      </c>
      <c r="I1294" t="str">
        <f>_xlfn.XLOOKUP(_xlfn.XLOOKUP(A1294,Orders_Raw!A:A,Orders_Raw!B:B),Customers_Raw!A:A,Customers_Raw!E:E)</f>
        <v>Consumer</v>
      </c>
      <c r="J1294" s="19">
        <f>_xlfn.XLOOKUP(Order_Items_Raw!A972,Orders_Raw!A:A,Orders_Raw!C:C)</f>
        <v>45696</v>
      </c>
      <c r="K1294" t="s">
        <v>3429</v>
      </c>
      <c r="L1294" s="19" t="str">
        <f>_xlfn.XLOOKUP(A1294,Orders_Raw!A:A,Orders_Raw!D:D)</f>
        <v>Delivered</v>
      </c>
      <c r="M1294" s="19" t="str">
        <f>_xlfn.XLOOKUP(_xlfn.XLOOKUP(A1294,Orders_Raw!A:A,Orders_Raw!B:B),Customers_Raw!A:A,Customers_Raw!E:E)</f>
        <v>Consumer</v>
      </c>
      <c r="N1294">
        <f>IF(COUNTIF($A$2:A1294,A1294)=1,1,0)</f>
        <v>1</v>
      </c>
    </row>
    <row r="1295" spans="1:14">
      <c r="A1295" t="s">
        <v>1547</v>
      </c>
      <c r="B1295" t="s">
        <v>3428</v>
      </c>
      <c r="C1295">
        <v>1</v>
      </c>
      <c r="D1295" s="18">
        <v>3270</v>
      </c>
      <c r="E1295" s="18">
        <f>_xlfn.XLOOKUP(Order_Items_Raw!B977,Products_Raw!A:A,Products_Raw!D:D)</f>
        <v>10692.38</v>
      </c>
      <c r="F1295" s="18">
        <f t="shared" si="20"/>
        <v>-7422.38</v>
      </c>
      <c r="G1295" s="18" t="str">
        <f>PROPER(TRIM(CLEAN(_xlfn.XLOOKUP(Order_Items_Raw!A977,Orders_Raw!A:A,Orders_Raw!E:E))))</f>
        <v>Website</v>
      </c>
      <c r="H1295" s="18" t="str">
        <f>_xlfn.XLOOKUP(B1295,Products_Raw!A:A,Products_Raw!C:C)</f>
        <v>Home &amp; Kitchen</v>
      </c>
      <c r="I1295" t="str">
        <f>_xlfn.XLOOKUP(_xlfn.XLOOKUP(A1295,Orders_Raw!A:A,Orders_Raw!B:B),Customers_Raw!A:A,Customers_Raw!E:E)</f>
        <v>Corporate</v>
      </c>
      <c r="J1295" s="19">
        <f>_xlfn.XLOOKUP(Order_Items_Raw!A977,Orders_Raw!A:A,Orders_Raw!C:C)</f>
        <v>45708</v>
      </c>
      <c r="K1295" t="s">
        <v>3429</v>
      </c>
      <c r="L1295" s="19" t="str">
        <f>_xlfn.XLOOKUP(A1295,Orders_Raw!A:A,Orders_Raw!D:D)</f>
        <v>Processing</v>
      </c>
      <c r="M1295" s="19" t="str">
        <f>_xlfn.XLOOKUP(_xlfn.XLOOKUP(A1295,Orders_Raw!A:A,Orders_Raw!B:B),Customers_Raw!A:A,Customers_Raw!E:E)</f>
        <v>Corporate</v>
      </c>
      <c r="N1295">
        <f>IF(COUNTIF($A$2:A1295,A1295)=1,1,0)</f>
        <v>1</v>
      </c>
    </row>
    <row r="1296" spans="1:14">
      <c r="A1296" t="s">
        <v>1687</v>
      </c>
      <c r="B1296" t="s">
        <v>3428</v>
      </c>
      <c r="C1296">
        <v>4</v>
      </c>
      <c r="D1296" s="18">
        <v>13304.36</v>
      </c>
      <c r="E1296" s="18">
        <f>_xlfn.XLOOKUP(Order_Items_Raw!B981,Products_Raw!A:A,Products_Raw!D:D)</f>
        <v>474.93</v>
      </c>
      <c r="F1296" s="18">
        <f t="shared" si="20"/>
        <v>11404.64</v>
      </c>
      <c r="G1296" s="18" t="str">
        <f>PROPER(TRIM(CLEAN(_xlfn.XLOOKUP(Order_Items_Raw!A981,Orders_Raw!A:A,Orders_Raw!E:E))))</f>
        <v>Website</v>
      </c>
      <c r="H1296" s="18" t="str">
        <f>_xlfn.XLOOKUP(B1296,Products_Raw!A:A,Products_Raw!C:C)</f>
        <v>Home &amp; Kitchen</v>
      </c>
      <c r="I1296" t="str">
        <f>_xlfn.XLOOKUP(_xlfn.XLOOKUP(A1296,Orders_Raw!A:A,Orders_Raw!B:B),Customers_Raw!A:A,Customers_Raw!E:E)</f>
        <v>Corporate</v>
      </c>
      <c r="J1296" s="19">
        <f>_xlfn.XLOOKUP(Order_Items_Raw!A981,Orders_Raw!A:A,Orders_Raw!C:C)</f>
        <v>45714</v>
      </c>
      <c r="K1296" t="s">
        <v>3429</v>
      </c>
      <c r="L1296" s="19" t="str">
        <f>_xlfn.XLOOKUP(A1296,Orders_Raw!A:A,Orders_Raw!D:D)</f>
        <v>Delivered</v>
      </c>
      <c r="M1296" s="19" t="str">
        <f>_xlfn.XLOOKUP(_xlfn.XLOOKUP(A1296,Orders_Raw!A:A,Orders_Raw!B:B),Customers_Raw!A:A,Customers_Raw!E:E)</f>
        <v>Corporate</v>
      </c>
      <c r="N1296">
        <f>IF(COUNTIF($A$2:A1296,A1296)=1,1,0)</f>
        <v>1</v>
      </c>
    </row>
    <row r="1297" spans="1:14">
      <c r="A1297" t="s">
        <v>1874</v>
      </c>
      <c r="B1297" t="s">
        <v>3428</v>
      </c>
      <c r="C1297">
        <v>2</v>
      </c>
      <c r="D1297" s="18">
        <v>6011.98</v>
      </c>
      <c r="E1297" s="18">
        <f>_xlfn.XLOOKUP(Order_Items_Raw!B987,Products_Raw!A:A,Products_Raw!D:D)</f>
        <v>4806.74</v>
      </c>
      <c r="F1297" s="18">
        <f t="shared" si="20"/>
        <v>-3601.5</v>
      </c>
      <c r="G1297" s="18" t="str">
        <f>PROPER(TRIM(CLEAN(_xlfn.XLOOKUP(Order_Items_Raw!A987,Orders_Raw!A:A,Orders_Raw!E:E))))</f>
        <v>Website</v>
      </c>
      <c r="H1297" s="18" t="str">
        <f>_xlfn.XLOOKUP(B1297,Products_Raw!A:A,Products_Raw!C:C)</f>
        <v>Home &amp; Kitchen</v>
      </c>
      <c r="I1297" t="str">
        <f>_xlfn.XLOOKUP(_xlfn.XLOOKUP(A1297,Orders_Raw!A:A,Orders_Raw!B:B),Customers_Raw!A:A,Customers_Raw!E:E)</f>
        <v>Consumer</v>
      </c>
      <c r="J1297" s="19">
        <f>_xlfn.XLOOKUP(Order_Items_Raw!A987,Orders_Raw!A:A,Orders_Raw!C:C)</f>
        <v>45699</v>
      </c>
      <c r="K1297" t="s">
        <v>3429</v>
      </c>
      <c r="L1297" s="19" t="str">
        <f>_xlfn.XLOOKUP(A1297,Orders_Raw!A:A,Orders_Raw!D:D)</f>
        <v>Delivered</v>
      </c>
      <c r="M1297" s="19" t="str">
        <f>_xlfn.XLOOKUP(_xlfn.XLOOKUP(A1297,Orders_Raw!A:A,Orders_Raw!B:B),Customers_Raw!A:A,Customers_Raw!E:E)</f>
        <v>Consumer</v>
      </c>
      <c r="N1297">
        <f>IF(COUNTIF($A$2:A1297,A1297)=1,1,0)</f>
        <v>1</v>
      </c>
    </row>
    <row r="1298" spans="1:14">
      <c r="A1298" t="s">
        <v>1104</v>
      </c>
      <c r="B1298" t="s">
        <v>3430</v>
      </c>
      <c r="C1298">
        <v>3</v>
      </c>
      <c r="D1298" s="18">
        <v>32984.58</v>
      </c>
      <c r="E1298" s="18">
        <f>_xlfn.XLOOKUP(Order_Items_Raw!B1014,Products_Raw!A:A,Products_Raw!D:D)</f>
        <v>11367.74</v>
      </c>
      <c r="F1298" s="18">
        <f t="shared" si="20"/>
        <v>-1118.64</v>
      </c>
      <c r="G1298" s="18" t="str">
        <f>PROPER(TRIM(CLEAN(_xlfn.XLOOKUP(Order_Items_Raw!A1014,Orders_Raw!A:A,Orders_Raw!E:E))))</f>
        <v>Mobile App</v>
      </c>
      <c r="H1298" s="18" t="str">
        <f>_xlfn.XLOOKUP(B1298,Products_Raw!A:A,Products_Raw!C:C)</f>
        <v>Beauty</v>
      </c>
      <c r="I1298" t="str">
        <f>_xlfn.XLOOKUP(_xlfn.XLOOKUP(A1298,Orders_Raw!A:A,Orders_Raw!B:B),Customers_Raw!A:A,Customers_Raw!E:E)</f>
        <v>Corporate</v>
      </c>
      <c r="J1298" s="19">
        <f>_xlfn.XLOOKUP(Order_Items_Raw!A1014,Orders_Raw!A:A,Orders_Raw!C:C)</f>
        <v>45697</v>
      </c>
      <c r="K1298" t="s">
        <v>3429</v>
      </c>
      <c r="L1298" s="19" t="str">
        <f>_xlfn.XLOOKUP(A1298,Orders_Raw!A:A,Orders_Raw!D:D)</f>
        <v>Delivered</v>
      </c>
      <c r="M1298" s="19" t="str">
        <f>_xlfn.XLOOKUP(_xlfn.XLOOKUP(A1298,Orders_Raw!A:A,Orders_Raw!B:B),Customers_Raw!A:A,Customers_Raw!E:E)</f>
        <v>Corporate</v>
      </c>
      <c r="N1298">
        <f>IF(COUNTIF($A$2:A1298,A1298)=1,1,0)</f>
        <v>1</v>
      </c>
    </row>
    <row r="1299" spans="1:14">
      <c r="A1299" t="s">
        <v>1490</v>
      </c>
      <c r="B1299" t="s">
        <v>3430</v>
      </c>
      <c r="C1299">
        <v>1</v>
      </c>
      <c r="D1299" s="18">
        <v>11217.9</v>
      </c>
      <c r="E1299" s="18">
        <f>_xlfn.XLOOKUP(Order_Items_Raw!B1028,Products_Raw!A:A,Products_Raw!D:D)</f>
        <v>4640.09</v>
      </c>
      <c r="F1299" s="18">
        <f t="shared" si="20"/>
        <v>6577.81</v>
      </c>
      <c r="G1299" s="18" t="str">
        <f>PROPER(TRIM(CLEAN(_xlfn.XLOOKUP(Order_Items_Raw!A1028,Orders_Raw!A:A,Orders_Raw!E:E))))</f>
        <v>Mobile App</v>
      </c>
      <c r="H1299" s="18" t="str">
        <f>_xlfn.XLOOKUP(B1299,Products_Raw!A:A,Products_Raw!C:C)</f>
        <v>Beauty</v>
      </c>
      <c r="I1299" t="str">
        <f>_xlfn.XLOOKUP(_xlfn.XLOOKUP(A1299,Orders_Raw!A:A,Orders_Raw!B:B),Customers_Raw!A:A,Customers_Raw!E:E)</f>
        <v>Small Business</v>
      </c>
      <c r="J1299" s="19">
        <f>_xlfn.XLOOKUP(Order_Items_Raw!A1028,Orders_Raw!A:A,Orders_Raw!C:C)</f>
        <v>45695</v>
      </c>
      <c r="K1299" t="s">
        <v>3429</v>
      </c>
      <c r="L1299" s="19" t="str">
        <f>_xlfn.XLOOKUP(A1299,Orders_Raw!A:A,Orders_Raw!D:D)</f>
        <v>Delivered</v>
      </c>
      <c r="M1299" s="19" t="str">
        <f>_xlfn.XLOOKUP(_xlfn.XLOOKUP(A1299,Orders_Raw!A:A,Orders_Raw!B:B),Customers_Raw!A:A,Customers_Raw!E:E)</f>
        <v>Small Business</v>
      </c>
      <c r="N1299">
        <f>IF(COUNTIF($A$2:A1299,A1299)=1,1,0)</f>
        <v>1</v>
      </c>
    </row>
    <row r="1300" spans="1:14">
      <c r="A1300" t="s">
        <v>2127</v>
      </c>
      <c r="B1300" t="s">
        <v>3430</v>
      </c>
      <c r="C1300">
        <v>2</v>
      </c>
      <c r="D1300" s="18">
        <v>23733.77</v>
      </c>
      <c r="E1300" s="18">
        <f>_xlfn.XLOOKUP(Order_Items_Raw!B1041,Products_Raw!A:A,Products_Raw!D:D)</f>
        <v>7212.47</v>
      </c>
      <c r="F1300" s="18">
        <f t="shared" si="20"/>
        <v>9308.83</v>
      </c>
      <c r="G1300" s="18" t="str">
        <f>PROPER(TRIM(CLEAN(_xlfn.XLOOKUP(Order_Items_Raw!A1041,Orders_Raw!A:A,Orders_Raw!E:E))))</f>
        <v>Website</v>
      </c>
      <c r="H1300" s="18" t="str">
        <f>_xlfn.XLOOKUP(B1300,Products_Raw!A:A,Products_Raw!C:C)</f>
        <v>Beauty</v>
      </c>
      <c r="I1300" t="str">
        <f>_xlfn.XLOOKUP(_xlfn.XLOOKUP(A1300,Orders_Raw!A:A,Orders_Raw!B:B),Customers_Raw!A:A,Customers_Raw!E:E)</f>
        <v>Consumer</v>
      </c>
      <c r="J1300" s="19">
        <f>_xlfn.XLOOKUP(Order_Items_Raw!A1041,Orders_Raw!A:A,Orders_Raw!C:C)</f>
        <v>45699</v>
      </c>
      <c r="K1300" t="s">
        <v>3429</v>
      </c>
      <c r="L1300" s="19" t="str">
        <f>_xlfn.XLOOKUP(A1300,Orders_Raw!A:A,Orders_Raw!D:D)</f>
        <v>Delivered</v>
      </c>
      <c r="M1300" s="19" t="str">
        <f>_xlfn.XLOOKUP(_xlfn.XLOOKUP(A1300,Orders_Raw!A:A,Orders_Raw!B:B),Customers_Raw!A:A,Customers_Raw!E:E)</f>
        <v>Consumer</v>
      </c>
      <c r="N1300">
        <f>IF(COUNTIF($A$2:A1300,A1300)=1,1,0)</f>
        <v>0</v>
      </c>
    </row>
    <row r="1301" spans="1:14">
      <c r="A1301" t="s">
        <v>3136</v>
      </c>
      <c r="B1301" t="s">
        <v>3430</v>
      </c>
      <c r="C1301">
        <v>3</v>
      </c>
      <c r="D1301" s="18">
        <v>34685.24</v>
      </c>
      <c r="E1301" s="18">
        <f>_xlfn.XLOOKUP(Order_Items_Raw!B1056,Products_Raw!A:A,Products_Raw!D:D)</f>
        <v>6782.31</v>
      </c>
      <c r="F1301" s="18">
        <f t="shared" si="20"/>
        <v>14338.31</v>
      </c>
      <c r="G1301" s="18" t="str">
        <f>PROPER(TRIM(CLEAN(_xlfn.XLOOKUP(Order_Items_Raw!A1056,Orders_Raw!A:A,Orders_Raw!E:E))))</f>
        <v>Marketplace</v>
      </c>
      <c r="H1301" s="18" t="str">
        <f>_xlfn.XLOOKUP(B1301,Products_Raw!A:A,Products_Raw!C:C)</f>
        <v>Beauty</v>
      </c>
      <c r="I1301" t="str">
        <f>_xlfn.XLOOKUP(_xlfn.XLOOKUP(A1301,Orders_Raw!A:A,Orders_Raw!B:B),Customers_Raw!A:A,Customers_Raw!E:E)</f>
        <v>Consumer</v>
      </c>
      <c r="J1301" s="19">
        <f>_xlfn.XLOOKUP(Order_Items_Raw!A1056,Orders_Raw!A:A,Orders_Raw!C:C)</f>
        <v>45701</v>
      </c>
      <c r="K1301" t="s">
        <v>3429</v>
      </c>
      <c r="L1301" s="19" t="str">
        <f>_xlfn.XLOOKUP(A1301,Orders_Raw!A:A,Orders_Raw!D:D)</f>
        <v>Delivered</v>
      </c>
      <c r="M1301" s="19" t="str">
        <f>_xlfn.XLOOKUP(_xlfn.XLOOKUP(A1301,Orders_Raw!A:A,Orders_Raw!B:B),Customers_Raw!A:A,Customers_Raw!E:E)</f>
        <v>Consumer</v>
      </c>
      <c r="N1301">
        <f>IF(COUNTIF($A$2:A1301,A1301)=1,1,0)</f>
        <v>1</v>
      </c>
    </row>
    <row r="1302" spans="1:14">
      <c r="A1302" t="s">
        <v>1266</v>
      </c>
      <c r="B1302" t="s">
        <v>3431</v>
      </c>
      <c r="C1302">
        <v>4</v>
      </c>
      <c r="D1302" s="18">
        <v>3401.7</v>
      </c>
      <c r="E1302" s="18">
        <f>_xlfn.XLOOKUP(Order_Items_Raw!B1068,Products_Raw!A:A,Products_Raw!D:D)</f>
        <v>11668.5</v>
      </c>
      <c r="F1302" s="18">
        <f t="shared" si="20"/>
        <v>-43272.3</v>
      </c>
      <c r="G1302" s="18" t="str">
        <f>PROPER(TRIM(CLEAN(_xlfn.XLOOKUP(Order_Items_Raw!A1068,Orders_Raw!A:A,Orders_Raw!E:E))))</f>
        <v>Website</v>
      </c>
      <c r="H1302" s="18" t="str">
        <f>_xlfn.XLOOKUP(B1302,Products_Raw!A:A,Products_Raw!C:C)</f>
        <v>Fashion</v>
      </c>
      <c r="I1302" t="str">
        <f>_xlfn.XLOOKUP(_xlfn.XLOOKUP(A1302,Orders_Raw!A:A,Orders_Raw!B:B),Customers_Raw!A:A,Customers_Raw!E:E)</f>
        <v>Consumer</v>
      </c>
      <c r="J1302" s="19">
        <f>_xlfn.XLOOKUP(Order_Items_Raw!A1068,Orders_Raw!A:A,Orders_Raw!C:C)</f>
        <v>45712</v>
      </c>
      <c r="K1302" t="s">
        <v>3429</v>
      </c>
      <c r="L1302" s="19" t="str">
        <f>_xlfn.XLOOKUP(A1302,Orders_Raw!A:A,Orders_Raw!D:D)</f>
        <v>Delivered</v>
      </c>
      <c r="M1302" s="19" t="str">
        <f>_xlfn.XLOOKUP(_xlfn.XLOOKUP(A1302,Orders_Raw!A:A,Orders_Raw!B:B),Customers_Raw!A:A,Customers_Raw!E:E)</f>
        <v>Consumer</v>
      </c>
      <c r="N1302">
        <f>IF(COUNTIF($A$2:A1302,A1302)=1,1,0)</f>
        <v>0</v>
      </c>
    </row>
    <row r="1303" spans="1:14">
      <c r="A1303" t="s">
        <v>1537</v>
      </c>
      <c r="B1303" t="s">
        <v>3431</v>
      </c>
      <c r="C1303">
        <v>3</v>
      </c>
      <c r="D1303" s="18">
        <v>3055.12</v>
      </c>
      <c r="E1303" s="18">
        <f>_xlfn.XLOOKUP(Order_Items_Raw!B1073,Products_Raw!A:A,Products_Raw!D:D)</f>
        <v>11732.81</v>
      </c>
      <c r="F1303" s="18">
        <f t="shared" si="20"/>
        <v>-32143.31</v>
      </c>
      <c r="G1303" s="18" t="str">
        <f>PROPER(TRIM(CLEAN(_xlfn.XLOOKUP(Order_Items_Raw!A1073,Orders_Raw!A:A,Orders_Raw!E:E))))</f>
        <v>Marketplace</v>
      </c>
      <c r="H1303" s="18" t="str">
        <f>_xlfn.XLOOKUP(B1303,Products_Raw!A:A,Products_Raw!C:C)</f>
        <v>Fashion</v>
      </c>
      <c r="I1303" t="str">
        <f>_xlfn.XLOOKUP(_xlfn.XLOOKUP(A1303,Orders_Raw!A:A,Orders_Raw!B:B),Customers_Raw!A:A,Customers_Raw!E:E)</f>
        <v>Corporate</v>
      </c>
      <c r="J1303" s="19">
        <f>_xlfn.XLOOKUP(Order_Items_Raw!A1073,Orders_Raw!A:A,Orders_Raw!C:C)</f>
        <v>45699</v>
      </c>
      <c r="K1303" t="s">
        <v>3429</v>
      </c>
      <c r="L1303" s="19" t="str">
        <f>_xlfn.XLOOKUP(A1303,Orders_Raw!A:A,Orders_Raw!D:D)</f>
        <v>Delivered</v>
      </c>
      <c r="M1303" s="19" t="str">
        <f>_xlfn.XLOOKUP(_xlfn.XLOOKUP(A1303,Orders_Raw!A:A,Orders_Raw!B:B),Customers_Raw!A:A,Customers_Raw!E:E)</f>
        <v>Corporate</v>
      </c>
      <c r="N1303">
        <f>IF(COUNTIF($A$2:A1303,A1303)=1,1,0)</f>
        <v>1</v>
      </c>
    </row>
    <row r="1304" spans="1:14">
      <c r="A1304" t="s">
        <v>1937</v>
      </c>
      <c r="B1304" t="s">
        <v>3431</v>
      </c>
      <c r="C1304">
        <v>1</v>
      </c>
      <c r="D1304" s="18">
        <v>947.35</v>
      </c>
      <c r="E1304" s="18">
        <f>_xlfn.XLOOKUP(Order_Items_Raw!B1080,Products_Raw!A:A,Products_Raw!D:D)</f>
        <v>1326.73</v>
      </c>
      <c r="F1304" s="18">
        <f t="shared" si="20"/>
        <v>-379.38</v>
      </c>
      <c r="G1304" s="18" t="str">
        <f>PROPER(TRIM(CLEAN(_xlfn.XLOOKUP(Order_Items_Raw!A1080,Orders_Raw!A:A,Orders_Raw!E:E))))</f>
        <v>Mobile App</v>
      </c>
      <c r="H1304" s="18" t="str">
        <f>_xlfn.XLOOKUP(B1304,Products_Raw!A:A,Products_Raw!C:C)</f>
        <v>Fashion</v>
      </c>
      <c r="I1304" t="str">
        <f>_xlfn.XLOOKUP(_xlfn.XLOOKUP(A1304,Orders_Raw!A:A,Orders_Raw!B:B),Customers_Raw!A:A,Customers_Raw!E:E)</f>
        <v>Corporate</v>
      </c>
      <c r="J1304" s="19">
        <f>_xlfn.XLOOKUP(Order_Items_Raw!A1080,Orders_Raw!A:A,Orders_Raw!C:C)</f>
        <v>45699</v>
      </c>
      <c r="K1304" t="s">
        <v>3429</v>
      </c>
      <c r="L1304" s="19" t="str">
        <f>_xlfn.XLOOKUP(A1304,Orders_Raw!A:A,Orders_Raw!D:D)</f>
        <v>Delivered</v>
      </c>
      <c r="M1304" s="19" t="str">
        <f>_xlfn.XLOOKUP(_xlfn.XLOOKUP(A1304,Orders_Raw!A:A,Orders_Raw!B:B),Customers_Raw!A:A,Customers_Raw!E:E)</f>
        <v>Corporate</v>
      </c>
      <c r="N1304">
        <f>IF(COUNTIF($A$2:A1304,A1304)=1,1,0)</f>
        <v>1</v>
      </c>
    </row>
    <row r="1305" spans="1:14">
      <c r="A1305" t="s">
        <v>2101</v>
      </c>
      <c r="B1305" t="s">
        <v>3431</v>
      </c>
      <c r="C1305">
        <v>4</v>
      </c>
      <c r="D1305" s="18">
        <v>3151.55</v>
      </c>
      <c r="E1305" s="18">
        <f>_xlfn.XLOOKUP(Order_Items_Raw!B1083,Products_Raw!A:A,Products_Raw!D:D)</f>
        <v>1326.73</v>
      </c>
      <c r="F1305" s="18">
        <f t="shared" si="20"/>
        <v>-2155.37</v>
      </c>
      <c r="G1305" s="18" t="str">
        <f>PROPER(TRIM(CLEAN(_xlfn.XLOOKUP(Order_Items_Raw!A1083,Orders_Raw!A:A,Orders_Raw!E:E))))</f>
        <v>Website</v>
      </c>
      <c r="H1305" s="18" t="str">
        <f>_xlfn.XLOOKUP(B1305,Products_Raw!A:A,Products_Raw!C:C)</f>
        <v>Fashion</v>
      </c>
      <c r="I1305" t="str">
        <f>_xlfn.XLOOKUP(_xlfn.XLOOKUP(A1305,Orders_Raw!A:A,Orders_Raw!B:B),Customers_Raw!A:A,Customers_Raw!E:E)</f>
        <v>Consumer</v>
      </c>
      <c r="J1305" s="19">
        <f>_xlfn.XLOOKUP(Order_Items_Raw!A1083,Orders_Raw!A:A,Orders_Raw!C:C)</f>
        <v>45714</v>
      </c>
      <c r="K1305" t="s">
        <v>3429</v>
      </c>
      <c r="L1305" s="19" t="str">
        <f>_xlfn.XLOOKUP(A1305,Orders_Raw!A:A,Orders_Raw!D:D)</f>
        <v>Delivered</v>
      </c>
      <c r="M1305" s="19" t="str">
        <f>_xlfn.XLOOKUP(_xlfn.XLOOKUP(A1305,Orders_Raw!A:A,Orders_Raw!B:B),Customers_Raw!A:A,Customers_Raw!E:E)</f>
        <v>Consumer</v>
      </c>
      <c r="N1305">
        <f>IF(COUNTIF($A$2:A1305,A1305)=1,1,0)</f>
        <v>1</v>
      </c>
    </row>
    <row r="1306" spans="1:14">
      <c r="A1306" t="s">
        <v>2892</v>
      </c>
      <c r="B1306" t="s">
        <v>3431</v>
      </c>
      <c r="C1306">
        <v>2</v>
      </c>
      <c r="D1306" s="18">
        <v>2024.86</v>
      </c>
      <c r="E1306" s="18">
        <f>_xlfn.XLOOKUP(Order_Items_Raw!B1102,Products_Raw!A:A,Products_Raw!D:D)</f>
        <v>5931.04</v>
      </c>
      <c r="F1306" s="18">
        <f t="shared" si="20"/>
        <v>-9837.22</v>
      </c>
      <c r="G1306" s="18" t="str">
        <f>PROPER(TRIM(CLEAN(_xlfn.XLOOKUP(Order_Items_Raw!A1102,Orders_Raw!A:A,Orders_Raw!E:E))))</f>
        <v>Website</v>
      </c>
      <c r="H1306" s="18" t="str">
        <f>_xlfn.XLOOKUP(B1306,Products_Raw!A:A,Products_Raw!C:C)</f>
        <v>Fashion</v>
      </c>
      <c r="I1306" t="str">
        <f>_xlfn.XLOOKUP(_xlfn.XLOOKUP(A1306,Orders_Raw!A:A,Orders_Raw!B:B),Customers_Raw!A:A,Customers_Raw!E:E)</f>
        <v>Corporate</v>
      </c>
      <c r="J1306" s="19">
        <f>_xlfn.XLOOKUP(Order_Items_Raw!A1102,Orders_Raw!A:A,Orders_Raw!C:C)</f>
        <v>45703</v>
      </c>
      <c r="K1306" t="s">
        <v>3429</v>
      </c>
      <c r="L1306" s="19" t="str">
        <f>_xlfn.XLOOKUP(A1306,Orders_Raw!A:A,Orders_Raw!D:D)</f>
        <v>Delivered</v>
      </c>
      <c r="M1306" s="19" t="str">
        <f>_xlfn.XLOOKUP(_xlfn.XLOOKUP(A1306,Orders_Raw!A:A,Orders_Raw!B:B),Customers_Raw!A:A,Customers_Raw!E:E)</f>
        <v>Corporate</v>
      </c>
      <c r="N1306">
        <f>IF(COUNTIF($A$2:A1306,A1306)=1,1,0)</f>
        <v>0</v>
      </c>
    </row>
    <row r="1307" spans="1:14">
      <c r="A1307" t="s">
        <v>3178</v>
      </c>
      <c r="B1307" t="s">
        <v>3431</v>
      </c>
      <c r="C1307">
        <v>4</v>
      </c>
      <c r="D1307" s="18">
        <v>3587.77</v>
      </c>
      <c r="E1307" s="18">
        <f>_xlfn.XLOOKUP(Order_Items_Raw!B1113,Products_Raw!A:A,Products_Raw!D:D)</f>
        <v>4539.2</v>
      </c>
      <c r="F1307" s="18">
        <f t="shared" si="20"/>
        <v>-14569.03</v>
      </c>
      <c r="G1307" s="18" t="str">
        <f>PROPER(TRIM(CLEAN(_xlfn.XLOOKUP(Order_Items_Raw!A1113,Orders_Raw!A:A,Orders_Raw!E:E))))</f>
        <v>Mobile App</v>
      </c>
      <c r="H1307" s="18" t="str">
        <f>_xlfn.XLOOKUP(B1307,Products_Raw!A:A,Products_Raw!C:C)</f>
        <v>Fashion</v>
      </c>
      <c r="I1307" t="str">
        <f>_xlfn.XLOOKUP(_xlfn.XLOOKUP(A1307,Orders_Raw!A:A,Orders_Raw!B:B),Customers_Raw!A:A,Customers_Raw!E:E)</f>
        <v>Consumer</v>
      </c>
      <c r="J1307" s="19">
        <f>_xlfn.XLOOKUP(Order_Items_Raw!A1113,Orders_Raw!A:A,Orders_Raw!C:C)</f>
        <v>45712</v>
      </c>
      <c r="K1307" t="s">
        <v>3429</v>
      </c>
      <c r="L1307" s="19" t="str">
        <f>_xlfn.XLOOKUP(A1307,Orders_Raw!A:A,Orders_Raw!D:D)</f>
        <v>Shipped</v>
      </c>
      <c r="M1307" s="19" t="str">
        <f>_xlfn.XLOOKUP(_xlfn.XLOOKUP(A1307,Orders_Raw!A:A,Orders_Raw!B:B),Customers_Raw!A:A,Customers_Raw!E:E)</f>
        <v>Consumer</v>
      </c>
      <c r="N1307">
        <f>IF(COUNTIF($A$2:A1307,A1307)=1,1,0)</f>
        <v>1</v>
      </c>
    </row>
    <row r="1308" spans="1:14">
      <c r="A1308" t="s">
        <v>1018</v>
      </c>
      <c r="B1308" t="s">
        <v>3432</v>
      </c>
      <c r="C1308">
        <v>3</v>
      </c>
      <c r="D1308" s="18">
        <v>41298.14</v>
      </c>
      <c r="E1308" s="18">
        <f>_xlfn.XLOOKUP(Order_Items_Raw!B1122,Products_Raw!A:A,Products_Raw!D:D)</f>
        <v>5766.98</v>
      </c>
      <c r="F1308" s="18">
        <f t="shared" si="20"/>
        <v>23997.2</v>
      </c>
      <c r="G1308" s="18" t="str">
        <f>PROPER(TRIM(CLEAN(_xlfn.XLOOKUP(Order_Items_Raw!A1122,Orders_Raw!A:A,Orders_Raw!E:E))))</f>
        <v>Website</v>
      </c>
      <c r="H1308" s="18" t="str">
        <f>_xlfn.XLOOKUP(B1308,Products_Raw!A:A,Products_Raw!C:C)</f>
        <v>Electronics</v>
      </c>
      <c r="I1308" t="str">
        <f>_xlfn.XLOOKUP(_xlfn.XLOOKUP(A1308,Orders_Raw!A:A,Orders_Raw!B:B),Customers_Raw!A:A,Customers_Raw!E:E)</f>
        <v>Consumer</v>
      </c>
      <c r="J1308" s="19">
        <f>_xlfn.XLOOKUP(Order_Items_Raw!A1122,Orders_Raw!A:A,Orders_Raw!C:C)</f>
        <v>45710</v>
      </c>
      <c r="K1308" t="s">
        <v>3429</v>
      </c>
      <c r="L1308" s="19" t="str">
        <f>_xlfn.XLOOKUP(A1308,Orders_Raw!A:A,Orders_Raw!D:D)</f>
        <v>Shipped</v>
      </c>
      <c r="M1308" s="19" t="str">
        <f>_xlfn.XLOOKUP(_xlfn.XLOOKUP(A1308,Orders_Raw!A:A,Orders_Raw!B:B),Customers_Raw!A:A,Customers_Raw!E:E)</f>
        <v>Consumer</v>
      </c>
      <c r="N1308">
        <f>IF(COUNTIF($A$2:A1308,A1308)=1,1,0)</f>
        <v>1</v>
      </c>
    </row>
    <row r="1309" spans="1:14">
      <c r="A1309" t="s">
        <v>1420</v>
      </c>
      <c r="B1309" t="s">
        <v>3432</v>
      </c>
      <c r="C1309">
        <v>3</v>
      </c>
      <c r="D1309" s="18">
        <v>43599.39</v>
      </c>
      <c r="E1309" s="18">
        <f>_xlfn.XLOOKUP(Order_Items_Raw!B1130,Products_Raw!A:A,Products_Raw!D:D)</f>
        <v>6612.77</v>
      </c>
      <c r="F1309" s="18">
        <f t="shared" si="20"/>
        <v>23761.08</v>
      </c>
      <c r="G1309" s="18" t="str">
        <f>PROPER(TRIM(CLEAN(_xlfn.XLOOKUP(Order_Items_Raw!A1130,Orders_Raw!A:A,Orders_Raw!E:E))))</f>
        <v>Mobile App</v>
      </c>
      <c r="H1309" s="18" t="str">
        <f>_xlfn.XLOOKUP(B1309,Products_Raw!A:A,Products_Raw!C:C)</f>
        <v>Electronics</v>
      </c>
      <c r="I1309" t="str">
        <f>_xlfn.XLOOKUP(_xlfn.XLOOKUP(A1309,Orders_Raw!A:A,Orders_Raw!B:B),Customers_Raw!A:A,Customers_Raw!E:E)</f>
        <v>Consumer</v>
      </c>
      <c r="J1309" s="19">
        <f>_xlfn.XLOOKUP(Order_Items_Raw!A1130,Orders_Raw!A:A,Orders_Raw!C:C)</f>
        <v>45695</v>
      </c>
      <c r="K1309" t="s">
        <v>3429</v>
      </c>
      <c r="L1309" s="19" t="str">
        <f>_xlfn.XLOOKUP(A1309,Orders_Raw!A:A,Orders_Raw!D:D)</f>
        <v>Delivered</v>
      </c>
      <c r="M1309" s="19" t="str">
        <f>_xlfn.XLOOKUP(_xlfn.XLOOKUP(A1309,Orders_Raw!A:A,Orders_Raw!B:B),Customers_Raw!A:A,Customers_Raw!E:E)</f>
        <v>Consumer</v>
      </c>
      <c r="N1309">
        <f>IF(COUNTIF($A$2:A1309,A1309)=1,1,0)</f>
        <v>1</v>
      </c>
    </row>
    <row r="1310" spans="1:14">
      <c r="A1310" t="s">
        <v>2033</v>
      </c>
      <c r="B1310" t="s">
        <v>3432</v>
      </c>
      <c r="C1310">
        <v>2</v>
      </c>
      <c r="D1310" s="18">
        <v>29967.58</v>
      </c>
      <c r="E1310" s="18">
        <f>_xlfn.XLOOKUP(Order_Items_Raw!B1140,Products_Raw!A:A,Products_Raw!D:D)</f>
        <v>516.61</v>
      </c>
      <c r="F1310" s="18">
        <f t="shared" si="20"/>
        <v>28934.36</v>
      </c>
      <c r="G1310" s="18" t="str">
        <f>PROPER(TRIM(CLEAN(_xlfn.XLOOKUP(Order_Items_Raw!A1140,Orders_Raw!A:A,Orders_Raw!E:E))))</f>
        <v>Website</v>
      </c>
      <c r="H1310" s="18" t="str">
        <f>_xlfn.XLOOKUP(B1310,Products_Raw!A:A,Products_Raw!C:C)</f>
        <v>Electronics</v>
      </c>
      <c r="I1310" t="str">
        <f>_xlfn.XLOOKUP(_xlfn.XLOOKUP(A1310,Orders_Raw!A:A,Orders_Raw!B:B),Customers_Raw!A:A,Customers_Raw!E:E)</f>
        <v>Consumer</v>
      </c>
      <c r="J1310" s="19">
        <f>_xlfn.XLOOKUP(Order_Items_Raw!A1140,Orders_Raw!A:A,Orders_Raw!C:C)</f>
        <v>45715</v>
      </c>
      <c r="K1310" t="s">
        <v>3429</v>
      </c>
      <c r="L1310" s="19" t="str">
        <f>_xlfn.XLOOKUP(A1310,Orders_Raw!A:A,Orders_Raw!D:D)</f>
        <v>Delivered</v>
      </c>
      <c r="M1310" s="19" t="str">
        <f>_xlfn.XLOOKUP(_xlfn.XLOOKUP(A1310,Orders_Raw!A:A,Orders_Raw!B:B),Customers_Raw!A:A,Customers_Raw!E:E)</f>
        <v>Consumer</v>
      </c>
      <c r="N1310">
        <f>IF(COUNTIF($A$2:A1310,A1310)=1,1,0)</f>
        <v>1</v>
      </c>
    </row>
    <row r="1311" spans="1:14">
      <c r="A1311" t="s">
        <v>2488</v>
      </c>
      <c r="B1311" t="s">
        <v>3432</v>
      </c>
      <c r="C1311">
        <v>4</v>
      </c>
      <c r="D1311" s="18">
        <v>55500.02</v>
      </c>
      <c r="E1311" s="18">
        <f>_xlfn.XLOOKUP(Order_Items_Raw!B1145,Products_Raw!A:A,Products_Raw!D:D)</f>
        <v>9316.44</v>
      </c>
      <c r="F1311" s="18">
        <f t="shared" si="20"/>
        <v>18234.26</v>
      </c>
      <c r="G1311" s="18" t="str">
        <f>PROPER(TRIM(CLEAN(_xlfn.XLOOKUP(Order_Items_Raw!A1145,Orders_Raw!A:A,Orders_Raw!E:E))))</f>
        <v>Website</v>
      </c>
      <c r="H1311" s="18" t="str">
        <f>_xlfn.XLOOKUP(B1311,Products_Raw!A:A,Products_Raw!C:C)</f>
        <v>Electronics</v>
      </c>
      <c r="I1311" t="str">
        <f>_xlfn.XLOOKUP(_xlfn.XLOOKUP(A1311,Orders_Raw!A:A,Orders_Raw!B:B),Customers_Raw!A:A,Customers_Raw!E:E)</f>
        <v>Consumer</v>
      </c>
      <c r="J1311" s="19">
        <f>_xlfn.XLOOKUP(Order_Items_Raw!A1145,Orders_Raw!A:A,Orders_Raw!C:C)</f>
        <v>45712</v>
      </c>
      <c r="K1311" t="s">
        <v>3429</v>
      </c>
      <c r="L1311" s="19" t="str">
        <f>_xlfn.XLOOKUP(A1311,Orders_Raw!A:A,Orders_Raw!D:D)</f>
        <v>Delivered</v>
      </c>
      <c r="M1311" s="19" t="str">
        <f>_xlfn.XLOOKUP(_xlfn.XLOOKUP(A1311,Orders_Raw!A:A,Orders_Raw!B:B),Customers_Raw!A:A,Customers_Raw!E:E)</f>
        <v>Consumer</v>
      </c>
      <c r="N1311">
        <f>IF(COUNTIF($A$2:A1311,A1311)=1,1,0)</f>
        <v>0</v>
      </c>
    </row>
    <row r="1312" spans="1:14">
      <c r="A1312" t="s">
        <v>2527</v>
      </c>
      <c r="B1312" t="s">
        <v>3432</v>
      </c>
      <c r="C1312">
        <v>3</v>
      </c>
      <c r="D1312" s="18">
        <v>40876.97</v>
      </c>
      <c r="E1312" s="18">
        <f>_xlfn.XLOOKUP(Order_Items_Raw!B1146,Products_Raw!A:A,Products_Raw!D:D)</f>
        <v>11764.29</v>
      </c>
      <c r="F1312" s="18">
        <f t="shared" si="20"/>
        <v>5584.1</v>
      </c>
      <c r="G1312" s="18" t="str">
        <f>PROPER(TRIM(CLEAN(_xlfn.XLOOKUP(Order_Items_Raw!A1146,Orders_Raw!A:A,Orders_Raw!E:E))))</f>
        <v>Website</v>
      </c>
      <c r="H1312" s="18" t="str">
        <f>_xlfn.XLOOKUP(B1312,Products_Raw!A:A,Products_Raw!C:C)</f>
        <v>Electronics</v>
      </c>
      <c r="I1312" t="str">
        <f>_xlfn.XLOOKUP(_xlfn.XLOOKUP(A1312,Orders_Raw!A:A,Orders_Raw!B:B),Customers_Raw!A:A,Customers_Raw!E:E)</f>
        <v>Consumer</v>
      </c>
      <c r="J1312" s="19">
        <f>_xlfn.XLOOKUP(Order_Items_Raw!A1146,Orders_Raw!A:A,Orders_Raw!C:C)</f>
        <v>45713</v>
      </c>
      <c r="K1312" t="s">
        <v>3429</v>
      </c>
      <c r="L1312" s="19" t="str">
        <f>_xlfn.XLOOKUP(A1312,Orders_Raw!A:A,Orders_Raw!D:D)</f>
        <v>Processing</v>
      </c>
      <c r="M1312" s="19" t="str">
        <f>_xlfn.XLOOKUP(_xlfn.XLOOKUP(A1312,Orders_Raw!A:A,Orders_Raw!B:B),Customers_Raw!A:A,Customers_Raw!E:E)</f>
        <v>Consumer</v>
      </c>
      <c r="N1312">
        <f>IF(COUNTIF($A$2:A1312,A1312)=1,1,0)</f>
        <v>1</v>
      </c>
    </row>
    <row r="1313" spans="1:14">
      <c r="A1313" t="s">
        <v>2111</v>
      </c>
      <c r="B1313" t="s">
        <v>3433</v>
      </c>
      <c r="C1313">
        <v>3</v>
      </c>
      <c r="D1313" s="18">
        <v>52520.8</v>
      </c>
      <c r="E1313" s="18">
        <f>_xlfn.XLOOKUP(Order_Items_Raw!B1173,Products_Raw!A:A,Products_Raw!D:D)</f>
        <v>4370.8</v>
      </c>
      <c r="F1313" s="18">
        <f t="shared" si="20"/>
        <v>39408.4</v>
      </c>
      <c r="G1313" s="18" t="str">
        <f>PROPER(TRIM(CLEAN(_xlfn.XLOOKUP(Order_Items_Raw!A1173,Orders_Raw!A:A,Orders_Raw!E:E))))</f>
        <v>Website</v>
      </c>
      <c r="H1313" s="18" t="str">
        <f>_xlfn.XLOOKUP(B1313,Products_Raw!A:A,Products_Raw!C:C)</f>
        <v>Beauty</v>
      </c>
      <c r="I1313" t="str">
        <f>_xlfn.XLOOKUP(_xlfn.XLOOKUP(A1313,Orders_Raw!A:A,Orders_Raw!B:B),Customers_Raw!A:A,Customers_Raw!E:E)</f>
        <v>Corporate</v>
      </c>
      <c r="J1313" s="19">
        <f>_xlfn.XLOOKUP(Order_Items_Raw!A1173,Orders_Raw!A:A,Orders_Raw!C:C)</f>
        <v>45699</v>
      </c>
      <c r="K1313" t="s">
        <v>3429</v>
      </c>
      <c r="L1313" s="19" t="str">
        <f>_xlfn.XLOOKUP(A1313,Orders_Raw!A:A,Orders_Raw!D:D)</f>
        <v>Delivered</v>
      </c>
      <c r="M1313" s="19" t="str">
        <f>_xlfn.XLOOKUP(_xlfn.XLOOKUP(A1313,Orders_Raw!A:A,Orders_Raw!B:B),Customers_Raw!A:A,Customers_Raw!E:E)</f>
        <v>Corporate</v>
      </c>
      <c r="N1313">
        <f>IF(COUNTIF($A$2:A1313,A1313)=1,1,0)</f>
        <v>1</v>
      </c>
    </row>
    <row r="1314" spans="1:14">
      <c r="A1314" t="s">
        <v>2183</v>
      </c>
      <c r="B1314" t="s">
        <v>3433</v>
      </c>
      <c r="C1314">
        <v>1</v>
      </c>
      <c r="D1314" s="18">
        <v>15972.01</v>
      </c>
      <c r="E1314" s="18">
        <f>_xlfn.XLOOKUP(Order_Items_Raw!B1174,Products_Raw!A:A,Products_Raw!D:D)</f>
        <v>4370.8</v>
      </c>
      <c r="F1314" s="18">
        <f t="shared" si="20"/>
        <v>11601.21</v>
      </c>
      <c r="G1314" s="18" t="str">
        <f>PROPER(TRIM(CLEAN(_xlfn.XLOOKUP(Order_Items_Raw!A1174,Orders_Raw!A:A,Orders_Raw!E:E))))</f>
        <v>Mobile App</v>
      </c>
      <c r="H1314" s="18" t="str">
        <f>_xlfn.XLOOKUP(B1314,Products_Raw!A:A,Products_Raw!C:C)</f>
        <v>Beauty</v>
      </c>
      <c r="I1314" t="str">
        <f>_xlfn.XLOOKUP(_xlfn.XLOOKUP(A1314,Orders_Raw!A:A,Orders_Raw!B:B),Customers_Raw!A:A,Customers_Raw!E:E)</f>
        <v>Consumer</v>
      </c>
      <c r="J1314" s="19">
        <f>_xlfn.XLOOKUP(Order_Items_Raw!A1174,Orders_Raw!A:A,Orders_Raw!C:C)</f>
        <v>45692</v>
      </c>
      <c r="K1314" t="s">
        <v>3429</v>
      </c>
      <c r="L1314" s="19" t="str">
        <f>_xlfn.XLOOKUP(A1314,Orders_Raw!A:A,Orders_Raw!D:D)</f>
        <v>Delivered</v>
      </c>
      <c r="M1314" s="19" t="str">
        <f>_xlfn.XLOOKUP(_xlfn.XLOOKUP(A1314,Orders_Raw!A:A,Orders_Raw!B:B),Customers_Raw!A:A,Customers_Raw!E:E)</f>
        <v>Consumer</v>
      </c>
      <c r="N1314">
        <f>IF(COUNTIF($A$2:A1314,A1314)=1,1,0)</f>
        <v>1</v>
      </c>
    </row>
    <row r="1315" spans="1:14">
      <c r="A1315" t="s">
        <v>2713</v>
      </c>
      <c r="B1315" t="s">
        <v>3433</v>
      </c>
      <c r="C1315">
        <v>1</v>
      </c>
      <c r="D1315" s="18">
        <v>14505.79</v>
      </c>
      <c r="E1315" s="18">
        <f>_xlfn.XLOOKUP(Order_Items_Raw!B1186,Products_Raw!A:A,Products_Raw!D:D)</f>
        <v>2249.48</v>
      </c>
      <c r="F1315" s="18">
        <f t="shared" si="20"/>
        <v>12256.31</v>
      </c>
      <c r="G1315" s="18" t="str">
        <f>PROPER(TRIM(CLEAN(_xlfn.XLOOKUP(Order_Items_Raw!A1186,Orders_Raw!A:A,Orders_Raw!E:E))))</f>
        <v>Website</v>
      </c>
      <c r="H1315" s="18" t="str">
        <f>_xlfn.XLOOKUP(B1315,Products_Raw!A:A,Products_Raw!C:C)</f>
        <v>Beauty</v>
      </c>
      <c r="I1315" t="str">
        <f>_xlfn.XLOOKUP(_xlfn.XLOOKUP(A1315,Orders_Raw!A:A,Orders_Raw!B:B),Customers_Raw!A:A,Customers_Raw!E:E)</f>
        <v>Consumer</v>
      </c>
      <c r="J1315" s="19">
        <f>_xlfn.XLOOKUP(Order_Items_Raw!A1186,Orders_Raw!A:A,Orders_Raw!C:C)</f>
        <v>45714</v>
      </c>
      <c r="K1315" t="s">
        <v>3429</v>
      </c>
      <c r="L1315" s="19" t="str">
        <f>_xlfn.XLOOKUP(A1315,Orders_Raw!A:A,Orders_Raw!D:D)</f>
        <v>Delivered</v>
      </c>
      <c r="M1315" s="19" t="str">
        <f>_xlfn.XLOOKUP(_xlfn.XLOOKUP(A1315,Orders_Raw!A:A,Orders_Raw!B:B),Customers_Raw!A:A,Customers_Raw!E:E)</f>
        <v>Consumer</v>
      </c>
      <c r="N1315">
        <f>IF(COUNTIF($A$2:A1315,A1315)=1,1,0)</f>
        <v>0</v>
      </c>
    </row>
    <row r="1316" spans="1:14">
      <c r="A1316" t="s">
        <v>2865</v>
      </c>
      <c r="B1316" t="s">
        <v>3433</v>
      </c>
      <c r="C1316">
        <v>1</v>
      </c>
      <c r="D1316" s="18">
        <v>16340.45</v>
      </c>
      <c r="E1316" s="18">
        <f>_xlfn.XLOOKUP(Order_Items_Raw!B1188,Products_Raw!A:A,Products_Raw!D:D)</f>
        <v>2249.48</v>
      </c>
      <c r="F1316" s="18">
        <f t="shared" si="20"/>
        <v>14090.97</v>
      </c>
      <c r="G1316" s="18" t="str">
        <f>PROPER(TRIM(CLEAN(_xlfn.XLOOKUP(Order_Items_Raw!A1188,Orders_Raw!A:A,Orders_Raw!E:E))))</f>
        <v>Mobile App</v>
      </c>
      <c r="H1316" s="18" t="str">
        <f>_xlfn.XLOOKUP(B1316,Products_Raw!A:A,Products_Raw!C:C)</f>
        <v>Beauty</v>
      </c>
      <c r="I1316" t="str">
        <f>_xlfn.XLOOKUP(_xlfn.XLOOKUP(A1316,Orders_Raw!A:A,Orders_Raw!B:B),Customers_Raw!A:A,Customers_Raw!E:E)</f>
        <v>Corporate</v>
      </c>
      <c r="J1316" s="19">
        <f>_xlfn.XLOOKUP(Order_Items_Raw!A1188,Orders_Raw!A:A,Orders_Raw!C:C)</f>
        <v>45698</v>
      </c>
      <c r="K1316" t="s">
        <v>3429</v>
      </c>
      <c r="L1316" s="19" t="str">
        <f>_xlfn.XLOOKUP(A1316,Orders_Raw!A:A,Orders_Raw!D:D)</f>
        <v>Shipped</v>
      </c>
      <c r="M1316" s="19" t="str">
        <f>_xlfn.XLOOKUP(_xlfn.XLOOKUP(A1316,Orders_Raw!A:A,Orders_Raw!B:B),Customers_Raw!A:A,Customers_Raw!E:E)</f>
        <v>Corporate</v>
      </c>
      <c r="N1316">
        <f>IF(COUNTIF($A$2:A1316,A1316)=1,1,0)</f>
        <v>1</v>
      </c>
    </row>
    <row r="1317" spans="1:14">
      <c r="A1317" t="s">
        <v>2913</v>
      </c>
      <c r="B1317" t="s">
        <v>3433</v>
      </c>
      <c r="C1317">
        <v>3</v>
      </c>
      <c r="D1317" s="18">
        <v>40526.15</v>
      </c>
      <c r="E1317" s="18">
        <f>_xlfn.XLOOKUP(Order_Items_Raw!B1191,Products_Raw!A:A,Products_Raw!D:D)</f>
        <v>6163.24</v>
      </c>
      <c r="F1317" s="18">
        <f t="shared" si="20"/>
        <v>22036.43</v>
      </c>
      <c r="G1317" s="18" t="str">
        <f>PROPER(TRIM(CLEAN(_xlfn.XLOOKUP(Order_Items_Raw!A1191,Orders_Raw!A:A,Orders_Raw!E:E))))</f>
        <v>Website</v>
      </c>
      <c r="H1317" s="18" t="str">
        <f>_xlfn.XLOOKUP(B1317,Products_Raw!A:A,Products_Raw!C:C)</f>
        <v>Beauty</v>
      </c>
      <c r="I1317" t="str">
        <f>_xlfn.XLOOKUP(_xlfn.XLOOKUP(A1317,Orders_Raw!A:A,Orders_Raw!B:B),Customers_Raw!A:A,Customers_Raw!E:E)</f>
        <v>Consumer</v>
      </c>
      <c r="J1317" s="19">
        <f>_xlfn.XLOOKUP(Order_Items_Raw!A1191,Orders_Raw!A:A,Orders_Raw!C:C)</f>
        <v>45713</v>
      </c>
      <c r="K1317" t="s">
        <v>3429</v>
      </c>
      <c r="L1317" s="19" t="str">
        <f>_xlfn.XLOOKUP(A1317,Orders_Raw!A:A,Orders_Raw!D:D)</f>
        <v>Shipped</v>
      </c>
      <c r="M1317" s="19" t="str">
        <f>_xlfn.XLOOKUP(_xlfn.XLOOKUP(A1317,Orders_Raw!A:A,Orders_Raw!B:B),Customers_Raw!A:A,Customers_Raw!E:E)</f>
        <v>Consumer</v>
      </c>
      <c r="N1317">
        <f>IF(COUNTIF($A$2:A1317,A1317)=1,1,0)</f>
        <v>1</v>
      </c>
    </row>
    <row r="1318" spans="1:14">
      <c r="A1318" t="s">
        <v>2973</v>
      </c>
      <c r="B1318" t="s">
        <v>3433</v>
      </c>
      <c r="C1318">
        <v>3</v>
      </c>
      <c r="D1318" s="18">
        <v>52163.36</v>
      </c>
      <c r="E1318" s="18">
        <f>_xlfn.XLOOKUP(Order_Items_Raw!B1195,Products_Raw!A:A,Products_Raw!D:D)</f>
        <v>2935.19</v>
      </c>
      <c r="F1318" s="18">
        <f t="shared" si="20"/>
        <v>43357.79</v>
      </c>
      <c r="G1318" s="18" t="str">
        <f>PROPER(TRIM(CLEAN(_xlfn.XLOOKUP(Order_Items_Raw!A1195,Orders_Raw!A:A,Orders_Raw!E:E))))</f>
        <v>Mobile App</v>
      </c>
      <c r="H1318" s="18" t="str">
        <f>_xlfn.XLOOKUP(B1318,Products_Raw!A:A,Products_Raw!C:C)</f>
        <v>Beauty</v>
      </c>
      <c r="I1318" t="str">
        <f>_xlfn.XLOOKUP(_xlfn.XLOOKUP(A1318,Orders_Raw!A:A,Orders_Raw!B:B),Customers_Raw!A:A,Customers_Raw!E:E)</f>
        <v>Consumer</v>
      </c>
      <c r="J1318" s="19">
        <f>_xlfn.XLOOKUP(Order_Items_Raw!A1195,Orders_Raw!A:A,Orders_Raw!C:C)</f>
        <v>45714</v>
      </c>
      <c r="K1318" t="s">
        <v>3429</v>
      </c>
      <c r="L1318" s="19" t="str">
        <f>_xlfn.XLOOKUP(A1318,Orders_Raw!A:A,Orders_Raw!D:D)</f>
        <v>Delivered</v>
      </c>
      <c r="M1318" s="19" t="str">
        <f>_xlfn.XLOOKUP(_xlfn.XLOOKUP(A1318,Orders_Raw!A:A,Orders_Raw!B:B),Customers_Raw!A:A,Customers_Raw!E:E)</f>
        <v>Consumer</v>
      </c>
      <c r="N1318">
        <f>IF(COUNTIF($A$2:A1318,A1318)=1,1,0)</f>
        <v>1</v>
      </c>
    </row>
    <row r="1319" spans="1:14">
      <c r="A1319" t="s">
        <v>1203</v>
      </c>
      <c r="B1319" t="s">
        <v>3434</v>
      </c>
      <c r="C1319">
        <v>3</v>
      </c>
      <c r="D1319" s="18">
        <v>16544.23</v>
      </c>
      <c r="E1319" s="18">
        <f>_xlfn.XLOOKUP(Order_Items_Raw!B1206,Products_Raw!A:A,Products_Raw!D:D)</f>
        <v>4740.6</v>
      </c>
      <c r="F1319" s="18">
        <f t="shared" si="20"/>
        <v>2322.43</v>
      </c>
      <c r="G1319" s="18" t="str">
        <f>PROPER(TRIM(CLEAN(_xlfn.XLOOKUP(Order_Items_Raw!A1206,Orders_Raw!A:A,Orders_Raw!E:E))))</f>
        <v>Mobile App</v>
      </c>
      <c r="H1319" s="18" t="str">
        <f>_xlfn.XLOOKUP(B1319,Products_Raw!A:A,Products_Raw!C:C)</f>
        <v>Home &amp; Kitchen</v>
      </c>
      <c r="I1319" t="str">
        <f>_xlfn.XLOOKUP(_xlfn.XLOOKUP(A1319,Orders_Raw!A:A,Orders_Raw!B:B),Customers_Raw!A:A,Customers_Raw!E:E)</f>
        <v>Small Business</v>
      </c>
      <c r="J1319" s="19">
        <f>_xlfn.XLOOKUP(Order_Items_Raw!A1206,Orders_Raw!A:A,Orders_Raw!C:C)</f>
        <v>45665</v>
      </c>
      <c r="K1319" t="s">
        <v>3435</v>
      </c>
      <c r="L1319" s="19" t="str">
        <f>_xlfn.XLOOKUP(A1319,Orders_Raw!A:A,Orders_Raw!D:D)</f>
        <v>Delivered</v>
      </c>
      <c r="M1319" s="19" t="str">
        <f>_xlfn.XLOOKUP(_xlfn.XLOOKUP(A1319,Orders_Raw!A:A,Orders_Raw!B:B),Customers_Raw!A:A,Customers_Raw!E:E)</f>
        <v>Small Business</v>
      </c>
      <c r="N1319">
        <f>IF(COUNTIF($A$2:A1319,A1319)=1,1,0)</f>
        <v>1</v>
      </c>
    </row>
    <row r="1320" spans="1:14">
      <c r="A1320" t="s">
        <v>2111</v>
      </c>
      <c r="B1320" t="s">
        <v>3434</v>
      </c>
      <c r="C1320">
        <v>1</v>
      </c>
      <c r="D1320" s="18">
        <v>6391.47</v>
      </c>
      <c r="E1320" s="18">
        <f>_xlfn.XLOOKUP(Order_Items_Raw!B1228,Products_Raw!A:A,Products_Raw!D:D)</f>
        <v>10361.65</v>
      </c>
      <c r="F1320" s="18">
        <f t="shared" si="20"/>
        <v>-3970.18</v>
      </c>
      <c r="G1320" s="18" t="str">
        <f>PROPER(TRIM(CLEAN(_xlfn.XLOOKUP(Order_Items_Raw!A1228,Orders_Raw!A:A,Orders_Raw!E:E))))</f>
        <v>Marketplace</v>
      </c>
      <c r="H1320" s="18" t="str">
        <f>_xlfn.XLOOKUP(B1320,Products_Raw!A:A,Products_Raw!C:C)</f>
        <v>Home &amp; Kitchen</v>
      </c>
      <c r="I1320" t="str">
        <f>_xlfn.XLOOKUP(_xlfn.XLOOKUP(A1320,Orders_Raw!A:A,Orders_Raw!B:B),Customers_Raw!A:A,Customers_Raw!E:E)</f>
        <v>Corporate</v>
      </c>
      <c r="J1320" s="19">
        <f>_xlfn.XLOOKUP(Order_Items_Raw!A1228,Orders_Raw!A:A,Orders_Raw!C:C)</f>
        <v>45678</v>
      </c>
      <c r="K1320" t="s">
        <v>3435</v>
      </c>
      <c r="L1320" s="19" t="str">
        <f>_xlfn.XLOOKUP(A1320,Orders_Raw!A:A,Orders_Raw!D:D)</f>
        <v>Delivered</v>
      </c>
      <c r="M1320" s="19" t="str">
        <f>_xlfn.XLOOKUP(_xlfn.XLOOKUP(A1320,Orders_Raw!A:A,Orders_Raw!B:B),Customers_Raw!A:A,Customers_Raw!E:E)</f>
        <v>Corporate</v>
      </c>
      <c r="N1320">
        <f>IF(COUNTIF($A$2:A1320,A1320)=1,1,0)</f>
        <v>0</v>
      </c>
    </row>
    <row r="1321" spans="1:14">
      <c r="A1321" t="s">
        <v>2201</v>
      </c>
      <c r="B1321" t="s">
        <v>3434</v>
      </c>
      <c r="C1321">
        <v>1</v>
      </c>
      <c r="D1321" s="18">
        <v>5872.15</v>
      </c>
      <c r="E1321" s="18">
        <f>_xlfn.XLOOKUP(Order_Items_Raw!B1232,Products_Raw!A:A,Products_Raw!D:D)</f>
        <v>7144.88</v>
      </c>
      <c r="F1321" s="18">
        <f t="shared" si="20"/>
        <v>-1272.73</v>
      </c>
      <c r="G1321" s="18" t="str">
        <f>PROPER(TRIM(CLEAN(_xlfn.XLOOKUP(Order_Items_Raw!A1232,Orders_Raw!A:A,Orders_Raw!E:E))))</f>
        <v>Mobile App</v>
      </c>
      <c r="H1321" s="18" t="str">
        <f>_xlfn.XLOOKUP(B1321,Products_Raw!A:A,Products_Raw!C:C)</f>
        <v>Home &amp; Kitchen</v>
      </c>
      <c r="I1321" t="str">
        <f>_xlfn.XLOOKUP(_xlfn.XLOOKUP(A1321,Orders_Raw!A:A,Orders_Raw!B:B),Customers_Raw!A:A,Customers_Raw!E:E)</f>
        <v>Consumer</v>
      </c>
      <c r="J1321" s="19">
        <f>_xlfn.XLOOKUP(Order_Items_Raw!A1232,Orders_Raw!A:A,Orders_Raw!C:C)</f>
        <v>45684</v>
      </c>
      <c r="K1321" t="s">
        <v>3435</v>
      </c>
      <c r="L1321" s="19" t="str">
        <f>_xlfn.XLOOKUP(A1321,Orders_Raw!A:A,Orders_Raw!D:D)</f>
        <v>Delivered</v>
      </c>
      <c r="M1321" s="19" t="str">
        <f>_xlfn.XLOOKUP(_xlfn.XLOOKUP(A1321,Orders_Raw!A:A,Orders_Raw!B:B),Customers_Raw!A:A,Customers_Raw!E:E)</f>
        <v>Consumer</v>
      </c>
      <c r="N1321">
        <f>IF(COUNTIF($A$2:A1321,A1321)=1,1,0)</f>
        <v>1</v>
      </c>
    </row>
    <row r="1322" spans="1:14">
      <c r="A1322" t="s">
        <v>2483</v>
      </c>
      <c r="B1322" t="s">
        <v>3434</v>
      </c>
      <c r="C1322">
        <v>2</v>
      </c>
      <c r="D1322" s="18">
        <v>10883.91</v>
      </c>
      <c r="E1322" s="18">
        <f>_xlfn.XLOOKUP(Order_Items_Raw!B1239,Products_Raw!A:A,Products_Raw!D:D)</f>
        <v>2831.41</v>
      </c>
      <c r="F1322" s="18">
        <f t="shared" si="20"/>
        <v>5221.09</v>
      </c>
      <c r="G1322" s="18" t="str">
        <f>PROPER(TRIM(CLEAN(_xlfn.XLOOKUP(Order_Items_Raw!A1239,Orders_Raw!A:A,Orders_Raw!E:E))))</f>
        <v>Mobile App</v>
      </c>
      <c r="H1322" s="18" t="str">
        <f>_xlfn.XLOOKUP(B1322,Products_Raw!A:A,Products_Raw!C:C)</f>
        <v>Home &amp; Kitchen</v>
      </c>
      <c r="I1322" t="str">
        <f>_xlfn.XLOOKUP(_xlfn.XLOOKUP(A1322,Orders_Raw!A:A,Orders_Raw!B:B),Customers_Raw!A:A,Customers_Raw!E:E)</f>
        <v>Consumer</v>
      </c>
      <c r="J1322" s="19">
        <f>_xlfn.XLOOKUP(Order_Items_Raw!A1239,Orders_Raw!A:A,Orders_Raw!C:C)</f>
        <v>45671</v>
      </c>
      <c r="K1322" t="s">
        <v>3435</v>
      </c>
      <c r="L1322" s="19" t="str">
        <f>_xlfn.XLOOKUP(A1322,Orders_Raw!A:A,Orders_Raw!D:D)</f>
        <v>Delivered</v>
      </c>
      <c r="M1322" s="19" t="str">
        <f>_xlfn.XLOOKUP(_xlfn.XLOOKUP(A1322,Orders_Raw!A:A,Orders_Raw!B:B),Customers_Raw!A:A,Customers_Raw!E:E)</f>
        <v>Consumer</v>
      </c>
      <c r="N1322">
        <f>IF(COUNTIF($A$2:A1322,A1322)=1,1,0)</f>
        <v>1</v>
      </c>
    </row>
    <row r="1323" spans="1:14">
      <c r="A1323" t="s">
        <v>2488</v>
      </c>
      <c r="B1323" t="s">
        <v>3434</v>
      </c>
      <c r="C1323">
        <v>4</v>
      </c>
      <c r="D1323" s="18">
        <v>26899.54</v>
      </c>
      <c r="E1323" s="18">
        <f>_xlfn.XLOOKUP(Order_Items_Raw!B1240,Products_Raw!A:A,Products_Raw!D:D)</f>
        <v>2831.41</v>
      </c>
      <c r="F1323" s="18">
        <f t="shared" si="20"/>
        <v>15573.9</v>
      </c>
      <c r="G1323" s="18" t="str">
        <f>PROPER(TRIM(CLEAN(_xlfn.XLOOKUP(Order_Items_Raw!A1240,Orders_Raw!A:A,Orders_Raw!E:E))))</f>
        <v>Website</v>
      </c>
      <c r="H1323" s="18" t="str">
        <f>_xlfn.XLOOKUP(B1323,Products_Raw!A:A,Products_Raw!C:C)</f>
        <v>Home &amp; Kitchen</v>
      </c>
      <c r="I1323" t="str">
        <f>_xlfn.XLOOKUP(_xlfn.XLOOKUP(A1323,Orders_Raw!A:A,Orders_Raw!B:B),Customers_Raw!A:A,Customers_Raw!E:E)</f>
        <v>Consumer</v>
      </c>
      <c r="J1323" s="19">
        <f>_xlfn.XLOOKUP(Order_Items_Raw!A1240,Orders_Raw!A:A,Orders_Raw!C:C)</f>
        <v>45686</v>
      </c>
      <c r="K1323" t="s">
        <v>3435</v>
      </c>
      <c r="L1323" s="19" t="str">
        <f>_xlfn.XLOOKUP(A1323,Orders_Raw!A:A,Orders_Raw!D:D)</f>
        <v>Delivered</v>
      </c>
      <c r="M1323" s="19" t="str">
        <f>_xlfn.XLOOKUP(_xlfn.XLOOKUP(A1323,Orders_Raw!A:A,Orders_Raw!B:B),Customers_Raw!A:A,Customers_Raw!E:E)</f>
        <v>Consumer</v>
      </c>
      <c r="N1323">
        <f>IF(COUNTIF($A$2:A1323,A1323)=1,1,0)</f>
        <v>0</v>
      </c>
    </row>
    <row r="1324" spans="1:14">
      <c r="A1324" t="s">
        <v>2898</v>
      </c>
      <c r="B1324" t="s">
        <v>3434</v>
      </c>
      <c r="C1324">
        <v>4</v>
      </c>
      <c r="D1324" s="18">
        <v>20714.54</v>
      </c>
      <c r="E1324" s="18">
        <f>_xlfn.XLOOKUP(Order_Items_Raw!B1248,Products_Raw!A:A,Products_Raw!D:D)</f>
        <v>5483.96</v>
      </c>
      <c r="F1324" s="18">
        <f t="shared" si="20"/>
        <v>-1221.3</v>
      </c>
      <c r="G1324" s="18" t="str">
        <f>PROPER(TRIM(CLEAN(_xlfn.XLOOKUP(Order_Items_Raw!A1248,Orders_Raw!A:A,Orders_Raw!E:E))))</f>
        <v>Website</v>
      </c>
      <c r="H1324" s="18" t="str">
        <f>_xlfn.XLOOKUP(B1324,Products_Raw!A:A,Products_Raw!C:C)</f>
        <v>Home &amp; Kitchen</v>
      </c>
      <c r="I1324" t="str">
        <f>_xlfn.XLOOKUP(_xlfn.XLOOKUP(A1324,Orders_Raw!A:A,Orders_Raw!B:B),Customers_Raw!A:A,Customers_Raw!E:E)</f>
        <v>Consumer</v>
      </c>
      <c r="J1324" s="19">
        <f>_xlfn.XLOOKUP(Order_Items_Raw!A1248,Orders_Raw!A:A,Orders_Raw!C:C)</f>
        <v>45658</v>
      </c>
      <c r="K1324" t="s">
        <v>3435</v>
      </c>
      <c r="L1324" s="19" t="str">
        <f>_xlfn.XLOOKUP(A1324,Orders_Raw!A:A,Orders_Raw!D:D)</f>
        <v>Delivered</v>
      </c>
      <c r="M1324" s="19" t="str">
        <f>_xlfn.XLOOKUP(_xlfn.XLOOKUP(A1324,Orders_Raw!A:A,Orders_Raw!B:B),Customers_Raw!A:A,Customers_Raw!E:E)</f>
        <v>Consumer</v>
      </c>
      <c r="N1324">
        <f>IF(COUNTIF($A$2:A1324,A1324)=1,1,0)</f>
        <v>1</v>
      </c>
    </row>
    <row r="1325" spans="1:14">
      <c r="A1325" t="s">
        <v>3053</v>
      </c>
      <c r="B1325" t="s">
        <v>3434</v>
      </c>
      <c r="C1325">
        <v>4</v>
      </c>
      <c r="D1325" s="18">
        <v>24191.14</v>
      </c>
      <c r="E1325" s="18">
        <f>_xlfn.XLOOKUP(Order_Items_Raw!B1255,Products_Raw!A:A,Products_Raw!D:D)</f>
        <v>5483.96</v>
      </c>
      <c r="F1325" s="18">
        <f t="shared" si="20"/>
        <v>2255.3</v>
      </c>
      <c r="G1325" s="18" t="str">
        <f>PROPER(TRIM(CLEAN(_xlfn.XLOOKUP(Order_Items_Raw!A1255,Orders_Raw!A:A,Orders_Raw!E:E))))</f>
        <v>Website</v>
      </c>
      <c r="H1325" s="18" t="str">
        <f>_xlfn.XLOOKUP(B1325,Products_Raw!A:A,Products_Raw!C:C)</f>
        <v>Home &amp; Kitchen</v>
      </c>
      <c r="I1325" t="str">
        <f>_xlfn.XLOOKUP(_xlfn.XLOOKUP(A1325,Orders_Raw!A:A,Orders_Raw!B:B),Customers_Raw!A:A,Customers_Raw!E:E)</f>
        <v>Consumer</v>
      </c>
      <c r="J1325" s="19">
        <f>_xlfn.XLOOKUP(Order_Items_Raw!A1255,Orders_Raw!A:A,Orders_Raw!C:C)</f>
        <v>45677</v>
      </c>
      <c r="K1325" t="s">
        <v>3435</v>
      </c>
      <c r="L1325" s="19" t="str">
        <f>_xlfn.XLOOKUP(A1325,Orders_Raw!A:A,Orders_Raw!D:D)</f>
        <v>Delivered</v>
      </c>
      <c r="M1325" s="19" t="str">
        <f>_xlfn.XLOOKUP(_xlfn.XLOOKUP(A1325,Orders_Raw!A:A,Orders_Raw!B:B),Customers_Raw!A:A,Customers_Raw!E:E)</f>
        <v>Consumer</v>
      </c>
      <c r="N1325">
        <f>IF(COUNTIF($A$2:A1325,A1325)=1,1,0)</f>
        <v>1</v>
      </c>
    </row>
    <row r="1326" spans="1:14">
      <c r="A1326" t="s">
        <v>1058</v>
      </c>
      <c r="B1326" t="s">
        <v>3436</v>
      </c>
      <c r="C1326">
        <v>1</v>
      </c>
      <c r="D1326" s="18">
        <v>9122.07</v>
      </c>
      <c r="E1326" s="18">
        <f>_xlfn.XLOOKUP(Order_Items_Raw!B1268,Products_Raw!A:A,Products_Raw!D:D)</f>
        <v>10692.38</v>
      </c>
      <c r="F1326" s="18">
        <f t="shared" si="20"/>
        <v>-1570.31</v>
      </c>
      <c r="G1326" s="18" t="str">
        <f>PROPER(TRIM(CLEAN(_xlfn.XLOOKUP(Order_Items_Raw!A1268,Orders_Raw!A:A,Orders_Raw!E:E))))</f>
        <v>Website</v>
      </c>
      <c r="H1326" s="18" t="str">
        <f>_xlfn.XLOOKUP(B1326,Products_Raw!A:A,Products_Raw!C:C)</f>
        <v>Sports</v>
      </c>
      <c r="I1326" t="str">
        <f>_xlfn.XLOOKUP(_xlfn.XLOOKUP(A1326,Orders_Raw!A:A,Orders_Raw!B:B),Customers_Raw!A:A,Customers_Raw!E:E)</f>
        <v>Small Business</v>
      </c>
      <c r="J1326" s="19">
        <f>_xlfn.XLOOKUP(Order_Items_Raw!A1268,Orders_Raw!A:A,Orders_Raw!C:C)</f>
        <v>45678</v>
      </c>
      <c r="K1326" t="s">
        <v>3435</v>
      </c>
      <c r="L1326" s="19" t="str">
        <f>_xlfn.XLOOKUP(A1326,Orders_Raw!A:A,Orders_Raw!D:D)</f>
        <v>Delivered</v>
      </c>
      <c r="M1326" s="19" t="str">
        <f>_xlfn.XLOOKUP(_xlfn.XLOOKUP(A1326,Orders_Raw!A:A,Orders_Raw!B:B),Customers_Raw!A:A,Customers_Raw!E:E)</f>
        <v>Small Business</v>
      </c>
      <c r="N1326">
        <f>IF(COUNTIF($A$2:A1326,A1326)=1,1,0)</f>
        <v>0</v>
      </c>
    </row>
    <row r="1327" spans="1:14">
      <c r="A1327" t="s">
        <v>1366</v>
      </c>
      <c r="B1327" t="s">
        <v>3436</v>
      </c>
      <c r="C1327">
        <v>4</v>
      </c>
      <c r="D1327" s="18">
        <v>36461.24</v>
      </c>
      <c r="E1327" s="18">
        <f>_xlfn.XLOOKUP(Order_Items_Raw!B1276,Products_Raw!A:A,Products_Raw!D:D)</f>
        <v>4535.12</v>
      </c>
      <c r="F1327" s="18">
        <f t="shared" si="20"/>
        <v>18320.76</v>
      </c>
      <c r="G1327" s="18" t="str">
        <f>PROPER(TRIM(CLEAN(_xlfn.XLOOKUP(Order_Items_Raw!A1276,Orders_Raw!A:A,Orders_Raw!E:E))))</f>
        <v>Mobile App</v>
      </c>
      <c r="H1327" s="18" t="str">
        <f>_xlfn.XLOOKUP(B1327,Products_Raw!A:A,Products_Raw!C:C)</f>
        <v>Sports</v>
      </c>
      <c r="I1327" t="str">
        <f>_xlfn.XLOOKUP(_xlfn.XLOOKUP(A1327,Orders_Raw!A:A,Orders_Raw!B:B),Customers_Raw!A:A,Customers_Raw!E:E)</f>
        <v>Consumer</v>
      </c>
      <c r="J1327" s="19">
        <f>_xlfn.XLOOKUP(Order_Items_Raw!A1276,Orders_Raw!A:A,Orders_Raw!C:C)</f>
        <v>45658</v>
      </c>
      <c r="K1327" t="s">
        <v>3435</v>
      </c>
      <c r="L1327" s="19" t="str">
        <f>_xlfn.XLOOKUP(A1327,Orders_Raw!A:A,Orders_Raw!D:D)</f>
        <v>Shipped</v>
      </c>
      <c r="M1327" s="19" t="str">
        <f>_xlfn.XLOOKUP(_xlfn.XLOOKUP(A1327,Orders_Raw!A:A,Orders_Raw!B:B),Customers_Raw!A:A,Customers_Raw!E:E)</f>
        <v>Consumer</v>
      </c>
      <c r="N1327">
        <f>IF(COUNTIF($A$2:A1327,A1327)=1,1,0)</f>
        <v>1</v>
      </c>
    </row>
    <row r="1328" spans="1:14">
      <c r="A1328" t="s">
        <v>1228</v>
      </c>
      <c r="B1328" t="s">
        <v>3437</v>
      </c>
      <c r="C1328">
        <v>3</v>
      </c>
      <c r="D1328" s="18">
        <v>19872.76</v>
      </c>
      <c r="E1328" s="18">
        <f>_xlfn.XLOOKUP(Order_Items_Raw!B1310,Products_Raw!A:A,Products_Raw!D:D)</f>
        <v>9178.6</v>
      </c>
      <c r="F1328" s="18">
        <f t="shared" si="20"/>
        <v>-7663.04</v>
      </c>
      <c r="G1328" s="18" t="str">
        <f>PROPER(TRIM(CLEAN(_xlfn.XLOOKUP(Order_Items_Raw!A1310,Orders_Raw!A:A,Orders_Raw!E:E))))</f>
        <v>Mobile App</v>
      </c>
      <c r="H1328" s="18" t="str">
        <f>_xlfn.XLOOKUP(B1328,Products_Raw!A:A,Products_Raw!C:C)</f>
        <v>Office Supplies</v>
      </c>
      <c r="I1328" t="str">
        <f>_xlfn.XLOOKUP(_xlfn.XLOOKUP(A1328,Orders_Raw!A:A,Orders_Raw!B:B),Customers_Raw!A:A,Customers_Raw!E:E)</f>
        <v>Consumer</v>
      </c>
      <c r="J1328" s="19">
        <f>_xlfn.XLOOKUP(Order_Items_Raw!A1310,Orders_Raw!A:A,Orders_Raw!C:C)</f>
        <v>45684</v>
      </c>
      <c r="K1328" t="s">
        <v>3435</v>
      </c>
      <c r="L1328" s="19" t="str">
        <f>_xlfn.XLOOKUP(A1328,Orders_Raw!A:A,Orders_Raw!D:D)</f>
        <v>Delivered</v>
      </c>
      <c r="M1328" s="19" t="str">
        <f>_xlfn.XLOOKUP(_xlfn.XLOOKUP(A1328,Orders_Raw!A:A,Orders_Raw!B:B),Customers_Raw!A:A,Customers_Raw!E:E)</f>
        <v>Consumer</v>
      </c>
      <c r="N1328">
        <f>IF(COUNTIF($A$2:A1328,A1328)=1,1,0)</f>
        <v>1</v>
      </c>
    </row>
    <row r="1329" spans="1:14">
      <c r="A1329" t="s">
        <v>1595</v>
      </c>
      <c r="B1329" t="s">
        <v>3437</v>
      </c>
      <c r="C1329">
        <v>4</v>
      </c>
      <c r="D1329" s="18">
        <v>23112.53</v>
      </c>
      <c r="E1329" s="18">
        <f>_xlfn.XLOOKUP(Order_Items_Raw!B1320,Products_Raw!A:A,Products_Raw!D:D)</f>
        <v>4176.26</v>
      </c>
      <c r="F1329" s="18">
        <f t="shared" si="20"/>
        <v>6407.49</v>
      </c>
      <c r="G1329" s="18" t="str">
        <f>PROPER(TRIM(CLEAN(_xlfn.XLOOKUP(Order_Items_Raw!A1320,Orders_Raw!A:A,Orders_Raw!E:E))))</f>
        <v>Marketplace</v>
      </c>
      <c r="H1329" s="18" t="str">
        <f>_xlfn.XLOOKUP(B1329,Products_Raw!A:A,Products_Raw!C:C)</f>
        <v>Office Supplies</v>
      </c>
      <c r="I1329" t="str">
        <f>_xlfn.XLOOKUP(_xlfn.XLOOKUP(A1329,Orders_Raw!A:A,Orders_Raw!B:B),Customers_Raw!A:A,Customers_Raw!E:E)</f>
        <v>Consumer</v>
      </c>
      <c r="J1329" s="19">
        <f>_xlfn.XLOOKUP(Order_Items_Raw!A1320,Orders_Raw!A:A,Orders_Raw!C:C)</f>
        <v>45664</v>
      </c>
      <c r="K1329" t="s">
        <v>3435</v>
      </c>
      <c r="L1329" s="19" t="str">
        <f>_xlfn.XLOOKUP(A1329,Orders_Raw!A:A,Orders_Raw!D:D)</f>
        <v>Delivered</v>
      </c>
      <c r="M1329" s="19" t="str">
        <f>_xlfn.XLOOKUP(_xlfn.XLOOKUP(A1329,Orders_Raw!A:A,Orders_Raw!B:B),Customers_Raw!A:A,Customers_Raw!E:E)</f>
        <v>Consumer</v>
      </c>
      <c r="N1329">
        <f>IF(COUNTIF($A$2:A1329,A1329)=1,1,0)</f>
        <v>1</v>
      </c>
    </row>
    <row r="1330" spans="1:14">
      <c r="A1330" t="s">
        <v>1623</v>
      </c>
      <c r="B1330" t="s">
        <v>3437</v>
      </c>
      <c r="C1330">
        <v>1</v>
      </c>
      <c r="D1330" s="18">
        <v>6375.97</v>
      </c>
      <c r="E1330" s="18">
        <f>_xlfn.XLOOKUP(Order_Items_Raw!B1322,Products_Raw!A:A,Products_Raw!D:D)</f>
        <v>4176.26</v>
      </c>
      <c r="F1330" s="18">
        <f t="shared" si="20"/>
        <v>2199.71</v>
      </c>
      <c r="G1330" s="18" t="str">
        <f>PROPER(TRIM(CLEAN(_xlfn.XLOOKUP(Order_Items_Raw!A1322,Orders_Raw!A:A,Orders_Raw!E:E))))</f>
        <v>Marketplace</v>
      </c>
      <c r="H1330" s="18" t="str">
        <f>_xlfn.XLOOKUP(B1330,Products_Raw!A:A,Products_Raw!C:C)</f>
        <v>Office Supplies</v>
      </c>
      <c r="I1330" t="str">
        <f>_xlfn.XLOOKUP(_xlfn.XLOOKUP(A1330,Orders_Raw!A:A,Orders_Raw!B:B),Customers_Raw!A:A,Customers_Raw!E:E)</f>
        <v>Corporate</v>
      </c>
      <c r="J1330" s="19">
        <f>_xlfn.XLOOKUP(Order_Items_Raw!A1322,Orders_Raw!A:A,Orders_Raw!C:C)</f>
        <v>45683</v>
      </c>
      <c r="K1330" t="s">
        <v>3435</v>
      </c>
      <c r="L1330" s="19" t="str">
        <f>_xlfn.XLOOKUP(A1330,Orders_Raw!A:A,Orders_Raw!D:D)</f>
        <v>Delivered</v>
      </c>
      <c r="M1330" s="19" t="str">
        <f>_xlfn.XLOOKUP(_xlfn.XLOOKUP(A1330,Orders_Raw!A:A,Orders_Raw!B:B),Customers_Raw!A:A,Customers_Raw!E:E)</f>
        <v>Corporate</v>
      </c>
      <c r="N1330">
        <f>IF(COUNTIF($A$2:A1330,A1330)=1,1,0)</f>
        <v>0</v>
      </c>
    </row>
    <row r="1331" spans="1:14">
      <c r="A1331" t="s">
        <v>1717</v>
      </c>
      <c r="B1331" t="s">
        <v>3437</v>
      </c>
      <c r="C1331">
        <v>4</v>
      </c>
      <c r="D1331" s="18">
        <v>22835</v>
      </c>
      <c r="E1331" s="18">
        <f>_xlfn.XLOOKUP(Order_Items_Raw!B1325,Products_Raw!A:A,Products_Raw!D:D)</f>
        <v>4176.26</v>
      </c>
      <c r="F1331" s="18">
        <f t="shared" si="20"/>
        <v>6129.96</v>
      </c>
      <c r="G1331" s="18" t="str">
        <f>PROPER(TRIM(CLEAN(_xlfn.XLOOKUP(Order_Items_Raw!A1325,Orders_Raw!A:A,Orders_Raw!E:E))))</f>
        <v>Marketplace</v>
      </c>
      <c r="H1331" s="18" t="str">
        <f>_xlfn.XLOOKUP(B1331,Products_Raw!A:A,Products_Raw!C:C)</f>
        <v>Office Supplies</v>
      </c>
      <c r="I1331" t="str">
        <f>_xlfn.XLOOKUP(_xlfn.XLOOKUP(A1331,Orders_Raw!A:A,Orders_Raw!B:B),Customers_Raw!A:A,Customers_Raw!E:E)</f>
        <v>Consumer</v>
      </c>
      <c r="J1331" s="19">
        <f>_xlfn.XLOOKUP(Order_Items_Raw!A1325,Orders_Raw!A:A,Orders_Raw!C:C)</f>
        <v>45688</v>
      </c>
      <c r="K1331" t="s">
        <v>3435</v>
      </c>
      <c r="L1331" s="19" t="str">
        <f>_xlfn.XLOOKUP(A1331,Orders_Raw!A:A,Orders_Raw!D:D)</f>
        <v>Delivered</v>
      </c>
      <c r="M1331" s="19" t="str">
        <f>_xlfn.XLOOKUP(_xlfn.XLOOKUP(A1331,Orders_Raw!A:A,Orders_Raw!B:B),Customers_Raw!A:A,Customers_Raw!E:E)</f>
        <v>Consumer</v>
      </c>
      <c r="N1331">
        <f>IF(COUNTIF($A$2:A1331,A1331)=1,1,0)</f>
        <v>1</v>
      </c>
    </row>
    <row r="1332" spans="1:14">
      <c r="A1332" t="s">
        <v>2400</v>
      </c>
      <c r="B1332" t="s">
        <v>3437</v>
      </c>
      <c r="C1332">
        <v>3</v>
      </c>
      <c r="D1332" s="18">
        <v>17800.01</v>
      </c>
      <c r="E1332" s="18">
        <f>_xlfn.XLOOKUP(Order_Items_Raw!B1341,Products_Raw!A:A,Products_Raw!D:D)</f>
        <v>9531.89</v>
      </c>
      <c r="F1332" s="18">
        <f t="shared" si="20"/>
        <v>-10795.66</v>
      </c>
      <c r="G1332" s="18" t="str">
        <f>PROPER(TRIM(CLEAN(_xlfn.XLOOKUP(Order_Items_Raw!A1341,Orders_Raw!A:A,Orders_Raw!E:E))))</f>
        <v>Mobile App</v>
      </c>
      <c r="H1332" s="18" t="str">
        <f>_xlfn.XLOOKUP(B1332,Products_Raw!A:A,Products_Raw!C:C)</f>
        <v>Office Supplies</v>
      </c>
      <c r="I1332" t="str">
        <f>_xlfn.XLOOKUP(_xlfn.XLOOKUP(A1332,Orders_Raw!A:A,Orders_Raw!B:B),Customers_Raw!A:A,Customers_Raw!E:E)</f>
        <v>Consumer</v>
      </c>
      <c r="J1332" s="19">
        <f>_xlfn.XLOOKUP(Order_Items_Raw!A1341,Orders_Raw!A:A,Orders_Raw!C:C)</f>
        <v>45661</v>
      </c>
      <c r="K1332" t="s">
        <v>3435</v>
      </c>
      <c r="L1332" s="19" t="str">
        <f>_xlfn.XLOOKUP(A1332,Orders_Raw!A:A,Orders_Raw!D:D)</f>
        <v>Delivered</v>
      </c>
      <c r="M1332" s="19" t="str">
        <f>_xlfn.XLOOKUP(_xlfn.XLOOKUP(A1332,Orders_Raw!A:A,Orders_Raw!B:B),Customers_Raw!A:A,Customers_Raw!E:E)</f>
        <v>Consumer</v>
      </c>
      <c r="N1332">
        <f>IF(COUNTIF($A$2:A1332,A1332)=1,1,0)</f>
        <v>1</v>
      </c>
    </row>
    <row r="1333" spans="1:14">
      <c r="A1333" t="s">
        <v>3242</v>
      </c>
      <c r="B1333" t="s">
        <v>3437</v>
      </c>
      <c r="C1333">
        <v>1</v>
      </c>
      <c r="D1333" s="18">
        <v>6246.49</v>
      </c>
      <c r="E1333" s="18">
        <f>_xlfn.XLOOKUP(Order_Items_Raw!B1356,Products_Raw!A:A,Products_Raw!D:D)</f>
        <v>10188.6</v>
      </c>
      <c r="F1333" s="18">
        <f t="shared" si="20"/>
        <v>-3942.11</v>
      </c>
      <c r="G1333" s="18" t="str">
        <f>PROPER(TRIM(CLEAN(_xlfn.XLOOKUP(Order_Items_Raw!A1356,Orders_Raw!A:A,Orders_Raw!E:E))))</f>
        <v>Website</v>
      </c>
      <c r="H1333" s="18" t="str">
        <f>_xlfn.XLOOKUP(B1333,Products_Raw!A:A,Products_Raw!C:C)</f>
        <v>Office Supplies</v>
      </c>
      <c r="I1333" t="str">
        <f>_xlfn.XLOOKUP(_xlfn.XLOOKUP(A1333,Orders_Raw!A:A,Orders_Raw!B:B),Customers_Raw!A:A,Customers_Raw!E:E)</f>
        <v>Corporate</v>
      </c>
      <c r="J1333" s="19">
        <f>_xlfn.XLOOKUP(Order_Items_Raw!A1356,Orders_Raw!A:A,Orders_Raw!C:C)</f>
        <v>45664</v>
      </c>
      <c r="K1333" t="s">
        <v>3435</v>
      </c>
      <c r="L1333" s="19" t="str">
        <f>_xlfn.XLOOKUP(A1333,Orders_Raw!A:A,Orders_Raw!D:D)</f>
        <v>Delivered</v>
      </c>
      <c r="M1333" s="19" t="str">
        <f>_xlfn.XLOOKUP(_xlfn.XLOOKUP(A1333,Orders_Raw!A:A,Orders_Raw!B:B),Customers_Raw!A:A,Customers_Raw!E:E)</f>
        <v>Corporate</v>
      </c>
      <c r="N1333">
        <f>IF(COUNTIF($A$2:A1333,A1333)=1,1,0)</f>
        <v>1</v>
      </c>
    </row>
    <row r="1334" spans="1:14">
      <c r="A1334" t="s">
        <v>3373</v>
      </c>
      <c r="B1334" t="s">
        <v>3437</v>
      </c>
      <c r="C1334">
        <v>4</v>
      </c>
      <c r="D1334" s="18">
        <v>26420.94</v>
      </c>
      <c r="E1334" s="18">
        <f>_xlfn.XLOOKUP(Order_Items_Raw!B1361,Products_Raw!A:A,Products_Raw!D:D)</f>
        <v>7025.62</v>
      </c>
      <c r="F1334" s="18">
        <f t="shared" si="20"/>
        <v>-1681.54</v>
      </c>
      <c r="G1334" s="18" t="str">
        <f>PROPER(TRIM(CLEAN(_xlfn.XLOOKUP(Order_Items_Raw!A1361,Orders_Raw!A:A,Orders_Raw!E:E))))</f>
        <v>Mobile App</v>
      </c>
      <c r="H1334" s="18" t="str">
        <f>_xlfn.XLOOKUP(B1334,Products_Raw!A:A,Products_Raw!C:C)</f>
        <v>Office Supplies</v>
      </c>
      <c r="I1334" t="str">
        <f>_xlfn.XLOOKUP(_xlfn.XLOOKUP(A1334,Orders_Raw!A:A,Orders_Raw!B:B),Customers_Raw!A:A,Customers_Raw!E:E)</f>
        <v>Consumer</v>
      </c>
      <c r="J1334" s="19">
        <f>_xlfn.XLOOKUP(Order_Items_Raw!A1361,Orders_Raw!A:A,Orders_Raw!C:C)</f>
        <v>45685</v>
      </c>
      <c r="K1334" t="s">
        <v>3435</v>
      </c>
      <c r="L1334" s="19" t="str">
        <f>_xlfn.XLOOKUP(A1334,Orders_Raw!A:A,Orders_Raw!D:D)</f>
        <v>Delivered</v>
      </c>
      <c r="M1334" s="19" t="str">
        <f>_xlfn.XLOOKUP(_xlfn.XLOOKUP(A1334,Orders_Raw!A:A,Orders_Raw!B:B),Customers_Raw!A:A,Customers_Raw!E:E)</f>
        <v>Consumer</v>
      </c>
      <c r="N1334">
        <f>IF(COUNTIF($A$2:A1334,A1334)=1,1,0)</f>
        <v>1</v>
      </c>
    </row>
    <row r="1335" spans="1:14">
      <c r="A1335" t="s">
        <v>1480</v>
      </c>
      <c r="B1335" t="s">
        <v>3438</v>
      </c>
      <c r="C1335">
        <v>4</v>
      </c>
      <c r="D1335" s="18">
        <v>1087.59</v>
      </c>
      <c r="E1335" s="18">
        <f>_xlfn.XLOOKUP(Order_Items_Raw!B1372,Products_Raw!A:A,Products_Raw!D:D)</f>
        <v>1397.32</v>
      </c>
      <c r="F1335" s="18">
        <f t="shared" si="20"/>
        <v>-4501.69</v>
      </c>
      <c r="G1335" s="18" t="str">
        <f>PROPER(TRIM(CLEAN(_xlfn.XLOOKUP(Order_Items_Raw!A1372,Orders_Raw!A:A,Orders_Raw!E:E))))</f>
        <v>Website</v>
      </c>
      <c r="H1335" s="18" t="str">
        <f>_xlfn.XLOOKUP(B1335,Products_Raw!A:A,Products_Raw!C:C)</f>
        <v>Beauty</v>
      </c>
      <c r="I1335" t="str">
        <f>_xlfn.XLOOKUP(_xlfn.XLOOKUP(A1335,Orders_Raw!A:A,Orders_Raw!B:B),Customers_Raw!A:A,Customers_Raw!E:E)</f>
        <v>Corporate</v>
      </c>
      <c r="J1335" s="19">
        <f>_xlfn.XLOOKUP(Order_Items_Raw!A1372,Orders_Raw!A:A,Orders_Raw!C:C)</f>
        <v>45664</v>
      </c>
      <c r="K1335" t="s">
        <v>3435</v>
      </c>
      <c r="L1335" s="19" t="str">
        <f>_xlfn.XLOOKUP(A1335,Orders_Raw!A:A,Orders_Raw!D:D)</f>
        <v>Delivered</v>
      </c>
      <c r="M1335" s="19" t="str">
        <f>_xlfn.XLOOKUP(_xlfn.XLOOKUP(A1335,Orders_Raw!A:A,Orders_Raw!B:B),Customers_Raw!A:A,Customers_Raw!E:E)</f>
        <v>Corporate</v>
      </c>
      <c r="N1335">
        <f>IF(COUNTIF($A$2:A1335,A1335)=1,1,0)</f>
        <v>0</v>
      </c>
    </row>
    <row r="1336" spans="1:14">
      <c r="A1336" t="s">
        <v>2285</v>
      </c>
      <c r="B1336" t="s">
        <v>3438</v>
      </c>
      <c r="C1336">
        <v>4</v>
      </c>
      <c r="D1336" s="18">
        <v>1315.87</v>
      </c>
      <c r="E1336" s="18">
        <f>_xlfn.XLOOKUP(Order_Items_Raw!B1389,Products_Raw!A:A,Products_Raw!D:D)</f>
        <v>6453.17</v>
      </c>
      <c r="F1336" s="18">
        <f t="shared" si="20"/>
        <v>-24496.81</v>
      </c>
      <c r="G1336" s="18" t="str">
        <f>PROPER(TRIM(CLEAN(_xlfn.XLOOKUP(Order_Items_Raw!A1389,Orders_Raw!A:A,Orders_Raw!E:E))))</f>
        <v>Mobile App</v>
      </c>
      <c r="H1336" s="18" t="str">
        <f>_xlfn.XLOOKUP(B1336,Products_Raw!A:A,Products_Raw!C:C)</f>
        <v>Beauty</v>
      </c>
      <c r="I1336" t="str">
        <f>_xlfn.XLOOKUP(_xlfn.XLOOKUP(A1336,Orders_Raw!A:A,Orders_Raw!B:B),Customers_Raw!A:A,Customers_Raw!E:E)</f>
        <v>Consumer</v>
      </c>
      <c r="J1336" s="19">
        <f>_xlfn.XLOOKUP(Order_Items_Raw!A1389,Orders_Raw!A:A,Orders_Raw!C:C)</f>
        <v>45667</v>
      </c>
      <c r="K1336" t="s">
        <v>3435</v>
      </c>
      <c r="L1336" s="19" t="str">
        <f>_xlfn.XLOOKUP(A1336,Orders_Raw!A:A,Orders_Raw!D:D)</f>
        <v>Delivered</v>
      </c>
      <c r="M1336" s="19" t="str">
        <f>_xlfn.XLOOKUP(_xlfn.XLOOKUP(A1336,Orders_Raw!A:A,Orders_Raw!B:B),Customers_Raw!A:A,Customers_Raw!E:E)</f>
        <v>Consumer</v>
      </c>
      <c r="N1336">
        <f>IF(COUNTIF($A$2:A1336,A1336)=1,1,0)</f>
        <v>1</v>
      </c>
    </row>
    <row r="1337" spans="1:14">
      <c r="A1337" t="s">
        <v>3065</v>
      </c>
      <c r="B1337" t="s">
        <v>3438</v>
      </c>
      <c r="C1337">
        <v>1</v>
      </c>
      <c r="D1337" s="18">
        <v>321.17</v>
      </c>
      <c r="E1337" s="18">
        <f>_xlfn.XLOOKUP(Order_Items_Raw!B1401,Products_Raw!A:A,Products_Raw!D:D)</f>
        <v>2625.04</v>
      </c>
      <c r="F1337" s="18">
        <f t="shared" si="20"/>
        <v>-2303.87</v>
      </c>
      <c r="G1337" s="18" t="str">
        <f>PROPER(TRIM(CLEAN(_xlfn.XLOOKUP(Order_Items_Raw!A1401,Orders_Raw!A:A,Orders_Raw!E:E))))</f>
        <v>Marketplace</v>
      </c>
      <c r="H1337" s="18" t="str">
        <f>_xlfn.XLOOKUP(B1337,Products_Raw!A:A,Products_Raw!C:C)</f>
        <v>Beauty</v>
      </c>
      <c r="I1337" t="str">
        <f>_xlfn.XLOOKUP(_xlfn.XLOOKUP(A1337,Orders_Raw!A:A,Orders_Raw!B:B),Customers_Raw!A:A,Customers_Raw!E:E)</f>
        <v>Corporate</v>
      </c>
      <c r="J1337" s="19">
        <f>_xlfn.XLOOKUP(Order_Items_Raw!A1401,Orders_Raw!A:A,Orders_Raw!C:C)</f>
        <v>45668</v>
      </c>
      <c r="K1337" t="s">
        <v>3435</v>
      </c>
      <c r="L1337" s="19" t="str">
        <f>_xlfn.XLOOKUP(A1337,Orders_Raw!A:A,Orders_Raw!D:D)</f>
        <v>Shipped</v>
      </c>
      <c r="M1337" s="19" t="str">
        <f>_xlfn.XLOOKUP(_xlfn.XLOOKUP(A1337,Orders_Raw!A:A,Orders_Raw!B:B),Customers_Raw!A:A,Customers_Raw!E:E)</f>
        <v>Corporate</v>
      </c>
      <c r="N1337">
        <f>IF(COUNTIF($A$2:A1337,A1337)=1,1,0)</f>
        <v>1</v>
      </c>
    </row>
    <row r="1338" spans="1:14">
      <c r="A1338" t="s">
        <v>964</v>
      </c>
      <c r="B1338" t="s">
        <v>3497</v>
      </c>
      <c r="C1338">
        <v>4</v>
      </c>
      <c r="D1338" s="18">
        <v>29483.63</v>
      </c>
      <c r="E1338" s="18">
        <f>_xlfn.XLOOKUP(Order_Items_Raw!B1408,Products_Raw!A:A,Products_Raw!D:D)</f>
        <v>11118.8</v>
      </c>
      <c r="F1338" s="18">
        <f t="shared" si="20"/>
        <v>-14991.57</v>
      </c>
      <c r="G1338" s="18" t="str">
        <f>PROPER(TRIM(CLEAN(_xlfn.XLOOKUP(Order_Items_Raw!A1408,Orders_Raw!A:A,Orders_Raw!E:E))))</f>
        <v>Mobile App</v>
      </c>
      <c r="H1338" s="18" t="str">
        <f>_xlfn.XLOOKUP(B1338,Products_Raw!A:A,Products_Raw!C:C)</f>
        <v>Beauty</v>
      </c>
      <c r="I1338" t="str">
        <f>_xlfn.XLOOKUP(_xlfn.XLOOKUP(A1338,Orders_Raw!A:A,Orders_Raw!B:B),Customers_Raw!A:A,Customers_Raw!E:E)</f>
        <v>Small Business</v>
      </c>
      <c r="J1338" s="19">
        <f>_xlfn.XLOOKUP(Order_Items_Raw!A1408,Orders_Raw!A:A,Orders_Raw!C:C)</f>
        <v>45666</v>
      </c>
      <c r="K1338" t="s">
        <v>3435</v>
      </c>
      <c r="L1338" s="19" t="str">
        <f>_xlfn.XLOOKUP(A1338,Orders_Raw!A:A,Orders_Raw!D:D)</f>
        <v>Delivered</v>
      </c>
      <c r="M1338" s="19" t="str">
        <f>_xlfn.XLOOKUP(_xlfn.XLOOKUP(A1338,Orders_Raw!A:A,Orders_Raw!B:B),Customers_Raw!A:A,Customers_Raw!E:E)</f>
        <v>Small Business</v>
      </c>
      <c r="N1338">
        <f>IF(COUNTIF($A$2:A1338,A1338)=1,1,0)</f>
        <v>1</v>
      </c>
    </row>
    <row r="1339" spans="1:14">
      <c r="A1339" t="s">
        <v>2173</v>
      </c>
      <c r="B1339" t="s">
        <v>3497</v>
      </c>
      <c r="C1339">
        <v>1</v>
      </c>
      <c r="D1339" s="18">
        <v>5667.51</v>
      </c>
      <c r="E1339" s="18">
        <f>_xlfn.XLOOKUP(Order_Items_Raw!B1430,Products_Raw!A:A,Products_Raw!D:D)</f>
        <v>1691.07</v>
      </c>
      <c r="F1339" s="18">
        <f t="shared" si="20"/>
        <v>3976.44</v>
      </c>
      <c r="G1339" s="18" t="str">
        <f>PROPER(TRIM(CLEAN(_xlfn.XLOOKUP(Order_Items_Raw!A1430,Orders_Raw!A:A,Orders_Raw!E:E))))</f>
        <v>Website</v>
      </c>
      <c r="H1339" s="18" t="str">
        <f>_xlfn.XLOOKUP(B1339,Products_Raw!A:A,Products_Raw!C:C)</f>
        <v>Beauty</v>
      </c>
      <c r="I1339" t="str">
        <f>_xlfn.XLOOKUP(_xlfn.XLOOKUP(A1339,Orders_Raw!A:A,Orders_Raw!B:B),Customers_Raw!A:A,Customers_Raw!E:E)</f>
        <v>Consumer</v>
      </c>
      <c r="J1339" s="19">
        <f>_xlfn.XLOOKUP(Order_Items_Raw!A1430,Orders_Raw!A:A,Orders_Raw!C:C)</f>
        <v>45673</v>
      </c>
      <c r="K1339" t="s">
        <v>3435</v>
      </c>
      <c r="L1339" s="19" t="str">
        <f>_xlfn.XLOOKUP(A1339,Orders_Raw!A:A,Orders_Raw!D:D)</f>
        <v>Delivered</v>
      </c>
      <c r="M1339" s="19" t="str">
        <f>_xlfn.XLOOKUP(_xlfn.XLOOKUP(A1339,Orders_Raw!A:A,Orders_Raw!B:B),Customers_Raw!A:A,Customers_Raw!E:E)</f>
        <v>Consumer</v>
      </c>
      <c r="N1339">
        <f>IF(COUNTIF($A$2:A1339,A1339)=1,1,0)</f>
        <v>1</v>
      </c>
    </row>
    <row r="1340" spans="1:14">
      <c r="A1340" t="s">
        <v>3178</v>
      </c>
      <c r="B1340" t="s">
        <v>3497</v>
      </c>
      <c r="C1340">
        <v>4</v>
      </c>
      <c r="D1340" s="18">
        <v>22854.52</v>
      </c>
      <c r="E1340" s="18">
        <f>_xlfn.XLOOKUP(Order_Items_Raw!B1448,Products_Raw!A:A,Products_Raw!D:D)</f>
        <v>5766.98</v>
      </c>
      <c r="F1340" s="18">
        <f t="shared" si="20"/>
        <v>-213.399999999998</v>
      </c>
      <c r="G1340" s="18" t="str">
        <f>PROPER(TRIM(CLEAN(_xlfn.XLOOKUP(Order_Items_Raw!A1448,Orders_Raw!A:A,Orders_Raw!E:E))))</f>
        <v>Marketplace</v>
      </c>
      <c r="H1340" s="18" t="str">
        <f>_xlfn.XLOOKUP(B1340,Products_Raw!A:A,Products_Raw!C:C)</f>
        <v>Beauty</v>
      </c>
      <c r="I1340" t="str">
        <f>_xlfn.XLOOKUP(_xlfn.XLOOKUP(A1340,Orders_Raw!A:A,Orders_Raw!B:B),Customers_Raw!A:A,Customers_Raw!E:E)</f>
        <v>Consumer</v>
      </c>
      <c r="J1340" s="19">
        <f>_xlfn.XLOOKUP(Order_Items_Raw!A1448,Orders_Raw!A:A,Orders_Raw!C:C)</f>
        <v>45677</v>
      </c>
      <c r="K1340" t="s">
        <v>3435</v>
      </c>
      <c r="L1340" s="19" t="str">
        <f>_xlfn.XLOOKUP(A1340,Orders_Raw!A:A,Orders_Raw!D:D)</f>
        <v>Shipped</v>
      </c>
      <c r="M1340" s="19" t="str">
        <f>_xlfn.XLOOKUP(_xlfn.XLOOKUP(A1340,Orders_Raw!A:A,Orders_Raw!B:B),Customers_Raw!A:A,Customers_Raw!E:E)</f>
        <v>Consumer</v>
      </c>
      <c r="N1340">
        <f>IF(COUNTIF($A$2:A1340,A1340)=1,1,0)</f>
        <v>0</v>
      </c>
    </row>
    <row r="1341" spans="1:14">
      <c r="A1341" t="s">
        <v>1779</v>
      </c>
      <c r="B1341" t="s">
        <v>3439</v>
      </c>
      <c r="C1341">
        <v>1</v>
      </c>
      <c r="D1341" s="18">
        <v>13873.88</v>
      </c>
      <c r="E1341" s="18">
        <f>_xlfn.XLOOKUP(Order_Items_Raw!B1473,Products_Raw!A:A,Products_Raw!D:D)</f>
        <v>1195.19</v>
      </c>
      <c r="F1341" s="18">
        <f t="shared" si="20"/>
        <v>12678.69</v>
      </c>
      <c r="G1341" s="18" t="str">
        <f>PROPER(TRIM(CLEAN(_xlfn.XLOOKUP(Order_Items_Raw!A1473,Orders_Raw!A:A,Orders_Raw!E:E))))</f>
        <v>Marketplace</v>
      </c>
      <c r="H1341" s="18" t="str">
        <f>_xlfn.XLOOKUP(B1341,Products_Raw!A:A,Products_Raw!C:C)</f>
        <v>Electronics</v>
      </c>
      <c r="I1341" t="str">
        <f>_xlfn.XLOOKUP(_xlfn.XLOOKUP(A1341,Orders_Raw!A:A,Orders_Raw!B:B),Customers_Raw!A:A,Customers_Raw!E:E)</f>
        <v>Consumer</v>
      </c>
      <c r="J1341" s="19">
        <f>_xlfn.XLOOKUP(Order_Items_Raw!A1473,Orders_Raw!A:A,Orders_Raw!C:C)</f>
        <v>45659</v>
      </c>
      <c r="K1341" t="s">
        <v>3435</v>
      </c>
      <c r="L1341" s="19" t="str">
        <f>_xlfn.XLOOKUP(A1341,Orders_Raw!A:A,Orders_Raw!D:D)</f>
        <v>Delivered</v>
      </c>
      <c r="M1341" s="19" t="str">
        <f>_xlfn.XLOOKUP(_xlfn.XLOOKUP(A1341,Orders_Raw!A:A,Orders_Raw!B:B),Customers_Raw!A:A,Customers_Raw!E:E)</f>
        <v>Consumer</v>
      </c>
      <c r="N1341">
        <f>IF(COUNTIF($A$2:A1341,A1341)=1,1,0)</f>
        <v>1</v>
      </c>
    </row>
    <row r="1342" spans="1:14">
      <c r="A1342" t="s">
        <v>2159</v>
      </c>
      <c r="B1342" t="s">
        <v>3439</v>
      </c>
      <c r="C1342">
        <v>1</v>
      </c>
      <c r="D1342" s="18">
        <v>15202.23</v>
      </c>
      <c r="E1342" s="18">
        <f>_xlfn.XLOOKUP(Order_Items_Raw!B1480,Products_Raw!A:A,Products_Raw!D:D)</f>
        <v>7341.5</v>
      </c>
      <c r="F1342" s="18">
        <f t="shared" si="20"/>
        <v>7860.73</v>
      </c>
      <c r="G1342" s="18" t="str">
        <f>PROPER(TRIM(CLEAN(_xlfn.XLOOKUP(Order_Items_Raw!A1480,Orders_Raw!A:A,Orders_Raw!E:E))))</f>
        <v>Website</v>
      </c>
      <c r="H1342" s="18" t="str">
        <f>_xlfn.XLOOKUP(B1342,Products_Raw!A:A,Products_Raw!C:C)</f>
        <v>Electronics</v>
      </c>
      <c r="I1342" t="str">
        <f>_xlfn.XLOOKUP(_xlfn.XLOOKUP(A1342,Orders_Raw!A:A,Orders_Raw!B:B),Customers_Raw!A:A,Customers_Raw!E:E)</f>
        <v>Small Business</v>
      </c>
      <c r="J1342" s="19">
        <f>_xlfn.XLOOKUP(Order_Items_Raw!A1480,Orders_Raw!A:A,Orders_Raw!C:C)</f>
        <v>45660</v>
      </c>
      <c r="K1342" t="s">
        <v>3435</v>
      </c>
      <c r="L1342" s="19" t="str">
        <f>_xlfn.XLOOKUP(A1342,Orders_Raw!A:A,Orders_Raw!D:D)</f>
        <v>Delivered</v>
      </c>
      <c r="M1342" s="19" t="str">
        <f>_xlfn.XLOOKUP(_xlfn.XLOOKUP(A1342,Orders_Raw!A:A,Orders_Raw!B:B),Customers_Raw!A:A,Customers_Raw!E:E)</f>
        <v>Small Business</v>
      </c>
      <c r="N1342">
        <f>IF(COUNTIF($A$2:A1342,A1342)=1,1,0)</f>
        <v>1</v>
      </c>
    </row>
    <row r="1343" spans="1:14">
      <c r="A1343" t="s">
        <v>1029</v>
      </c>
      <c r="B1343" t="s">
        <v>3440</v>
      </c>
      <c r="C1343">
        <v>3</v>
      </c>
      <c r="D1343" s="18">
        <v>33266.01</v>
      </c>
      <c r="E1343" s="18">
        <f>_xlfn.XLOOKUP(Order_Items_Raw!B1506,Products_Raw!A:A,Products_Raw!D:D)</f>
        <v>11764.29</v>
      </c>
      <c r="F1343" s="18">
        <f t="shared" si="20"/>
        <v>-2026.86</v>
      </c>
      <c r="G1343" s="18" t="str">
        <f>PROPER(TRIM(CLEAN(_xlfn.XLOOKUP(Order_Items_Raw!A1506,Orders_Raw!A:A,Orders_Raw!E:E))))</f>
        <v>Mobile App</v>
      </c>
      <c r="H1343" s="18" t="str">
        <f>_xlfn.XLOOKUP(B1343,Products_Raw!A:A,Products_Raw!C:C)</f>
        <v>Electronics</v>
      </c>
      <c r="I1343" t="str">
        <f>_xlfn.XLOOKUP(_xlfn.XLOOKUP(A1343,Orders_Raw!A:A,Orders_Raw!B:B),Customers_Raw!A:A,Customers_Raw!E:E)</f>
        <v>Corporate</v>
      </c>
      <c r="J1343" s="19">
        <f>_xlfn.XLOOKUP(Order_Items_Raw!A1506,Orders_Raw!A:A,Orders_Raw!C:C)</f>
        <v>45684</v>
      </c>
      <c r="K1343" t="s">
        <v>3435</v>
      </c>
      <c r="L1343" s="19" t="str">
        <f>_xlfn.XLOOKUP(A1343,Orders_Raw!A:A,Orders_Raw!D:D)</f>
        <v>Delivered</v>
      </c>
      <c r="M1343" s="19" t="str">
        <f>_xlfn.XLOOKUP(_xlfn.XLOOKUP(A1343,Orders_Raw!A:A,Orders_Raw!B:B),Customers_Raw!A:A,Customers_Raw!E:E)</f>
        <v>Corporate</v>
      </c>
      <c r="N1343">
        <f>IF(COUNTIF($A$2:A1343,A1343)=1,1,0)</f>
        <v>1</v>
      </c>
    </row>
    <row r="1344" spans="1:14">
      <c r="A1344" t="s">
        <v>1557</v>
      </c>
      <c r="B1344" t="s">
        <v>3440</v>
      </c>
      <c r="C1344">
        <v>4</v>
      </c>
      <c r="D1344" s="18">
        <v>44476.26</v>
      </c>
      <c r="E1344" s="18">
        <f>_xlfn.XLOOKUP(Order_Items_Raw!B1516,Products_Raw!A:A,Products_Raw!D:D)</f>
        <v>2144.79</v>
      </c>
      <c r="F1344" s="18">
        <f t="shared" si="20"/>
        <v>35897.1</v>
      </c>
      <c r="G1344" s="18" t="str">
        <f>PROPER(TRIM(CLEAN(_xlfn.XLOOKUP(Order_Items_Raw!A1516,Orders_Raw!A:A,Orders_Raw!E:E))))</f>
        <v>Website</v>
      </c>
      <c r="H1344" s="18" t="str">
        <f>_xlfn.XLOOKUP(B1344,Products_Raw!A:A,Products_Raw!C:C)</f>
        <v>Electronics</v>
      </c>
      <c r="I1344" t="str">
        <f>_xlfn.XLOOKUP(_xlfn.XLOOKUP(A1344,Orders_Raw!A:A,Orders_Raw!B:B),Customers_Raw!A:A,Customers_Raw!E:E)</f>
        <v>Consumer</v>
      </c>
      <c r="J1344" s="19">
        <f>_xlfn.XLOOKUP(Order_Items_Raw!A1516,Orders_Raw!A:A,Orders_Raw!C:C)</f>
        <v>45683</v>
      </c>
      <c r="K1344" t="s">
        <v>3435</v>
      </c>
      <c r="L1344" s="19" t="str">
        <f>_xlfn.XLOOKUP(A1344,Orders_Raw!A:A,Orders_Raw!D:D)</f>
        <v>Delivered</v>
      </c>
      <c r="M1344" s="19" t="str">
        <f>_xlfn.XLOOKUP(_xlfn.XLOOKUP(A1344,Orders_Raw!A:A,Orders_Raw!B:B),Customers_Raw!A:A,Customers_Raw!E:E)</f>
        <v>Consumer</v>
      </c>
      <c r="N1344">
        <f>IF(COUNTIF($A$2:A1344,A1344)=1,1,0)</f>
        <v>1</v>
      </c>
    </row>
    <row r="1345" spans="1:14">
      <c r="A1345" t="s">
        <v>1364</v>
      </c>
      <c r="B1345" t="s">
        <v>3441</v>
      </c>
      <c r="C1345">
        <v>2</v>
      </c>
      <c r="D1345" s="18">
        <v>3652.17</v>
      </c>
      <c r="E1345" s="18">
        <f>_xlfn.XLOOKUP(Order_Items_Raw!B1545,Products_Raw!A:A,Products_Raw!D:D)</f>
        <v>2249.48</v>
      </c>
      <c r="F1345" s="18">
        <f t="shared" si="20"/>
        <v>-846.79</v>
      </c>
      <c r="G1345" s="18" t="str">
        <f>PROPER(TRIM(CLEAN(_xlfn.XLOOKUP(Order_Items_Raw!A1545,Orders_Raw!A:A,Orders_Raw!E:E))))</f>
        <v>Website</v>
      </c>
      <c r="H1345" s="18" t="str">
        <f>_xlfn.XLOOKUP(B1345,Products_Raw!A:A,Products_Raw!C:C)</f>
        <v>Beauty</v>
      </c>
      <c r="I1345" t="str">
        <f>_xlfn.XLOOKUP(_xlfn.XLOOKUP(A1345,Orders_Raw!A:A,Orders_Raw!B:B),Customers_Raw!A:A,Customers_Raw!E:E)</f>
        <v>Small Business</v>
      </c>
      <c r="J1345" s="19">
        <f>_xlfn.XLOOKUP(Order_Items_Raw!A1545,Orders_Raw!A:A,Orders_Raw!C:C)</f>
        <v>45676</v>
      </c>
      <c r="K1345" t="s">
        <v>3435</v>
      </c>
      <c r="L1345" s="19" t="str">
        <f>_xlfn.XLOOKUP(A1345,Orders_Raw!A:A,Orders_Raw!D:D)</f>
        <v>Delivered</v>
      </c>
      <c r="M1345" s="19" t="str">
        <f>_xlfn.XLOOKUP(_xlfn.XLOOKUP(A1345,Orders_Raw!A:A,Orders_Raw!B:B),Customers_Raw!A:A,Customers_Raw!E:E)</f>
        <v>Small Business</v>
      </c>
      <c r="N1345">
        <f>IF(COUNTIF($A$2:A1345,A1345)=1,1,0)</f>
        <v>1</v>
      </c>
    </row>
    <row r="1346" spans="1:14">
      <c r="A1346" t="s">
        <v>1526</v>
      </c>
      <c r="B1346" t="s">
        <v>3441</v>
      </c>
      <c r="C1346">
        <v>3</v>
      </c>
      <c r="D1346" s="18">
        <v>5292.47</v>
      </c>
      <c r="E1346" s="18">
        <f>_xlfn.XLOOKUP(Order_Items_Raw!B1546,Products_Raw!A:A,Products_Raw!D:D)</f>
        <v>6163.24</v>
      </c>
      <c r="F1346" s="18">
        <f t="shared" ref="F1346:F1409" si="21">D1346-(C1346*E1346)</f>
        <v>-13197.25</v>
      </c>
      <c r="G1346" s="18" t="str">
        <f>PROPER(TRIM(CLEAN(_xlfn.XLOOKUP(Order_Items_Raw!A1546,Orders_Raw!A:A,Orders_Raw!E:E))))</f>
        <v>Website</v>
      </c>
      <c r="H1346" s="18" t="str">
        <f>_xlfn.XLOOKUP(B1346,Products_Raw!A:A,Products_Raw!C:C)</f>
        <v>Beauty</v>
      </c>
      <c r="I1346" t="str">
        <f>_xlfn.XLOOKUP(_xlfn.XLOOKUP(A1346,Orders_Raw!A:A,Orders_Raw!B:B),Customers_Raw!A:A,Customers_Raw!E:E)</f>
        <v>Consumer</v>
      </c>
      <c r="J1346" s="19">
        <f>_xlfn.XLOOKUP(Order_Items_Raw!A1546,Orders_Raw!A:A,Orders_Raw!C:C)</f>
        <v>45687</v>
      </c>
      <c r="K1346" t="s">
        <v>3435</v>
      </c>
      <c r="L1346" s="19" t="str">
        <f>_xlfn.XLOOKUP(A1346,Orders_Raw!A:A,Orders_Raw!D:D)</f>
        <v>Shipped</v>
      </c>
      <c r="M1346" s="19" t="str">
        <f>_xlfn.XLOOKUP(_xlfn.XLOOKUP(A1346,Orders_Raw!A:A,Orders_Raw!B:B),Customers_Raw!A:A,Customers_Raw!E:E)</f>
        <v>Consumer</v>
      </c>
      <c r="N1346">
        <f>IF(COUNTIF($A$2:A1346,A1346)=1,1,0)</f>
        <v>1</v>
      </c>
    </row>
    <row r="1347" spans="1:14">
      <c r="A1347" t="s">
        <v>1717</v>
      </c>
      <c r="B1347" t="s">
        <v>3441</v>
      </c>
      <c r="C1347">
        <v>4</v>
      </c>
      <c r="D1347" s="18">
        <v>6478.13</v>
      </c>
      <c r="E1347" s="18">
        <f>_xlfn.XLOOKUP(Order_Items_Raw!B1550,Products_Raw!A:A,Products_Raw!D:D)</f>
        <v>8177.04</v>
      </c>
      <c r="F1347" s="18">
        <f t="shared" si="21"/>
        <v>-26230.03</v>
      </c>
      <c r="G1347" s="18" t="str">
        <f>PROPER(TRIM(CLEAN(_xlfn.XLOOKUP(Order_Items_Raw!A1550,Orders_Raw!A:A,Orders_Raw!E:E))))</f>
        <v>Marketplace</v>
      </c>
      <c r="H1347" s="18" t="str">
        <f>_xlfn.XLOOKUP(B1347,Products_Raw!A:A,Products_Raw!C:C)</f>
        <v>Beauty</v>
      </c>
      <c r="I1347" t="str">
        <f>_xlfn.XLOOKUP(_xlfn.XLOOKUP(A1347,Orders_Raw!A:A,Orders_Raw!B:B),Customers_Raw!A:A,Customers_Raw!E:E)</f>
        <v>Consumer</v>
      </c>
      <c r="J1347" s="19">
        <f>_xlfn.XLOOKUP(Order_Items_Raw!A1550,Orders_Raw!A:A,Orders_Raw!C:C)</f>
        <v>45667</v>
      </c>
      <c r="K1347" t="s">
        <v>3435</v>
      </c>
      <c r="L1347" s="19" t="str">
        <f>_xlfn.XLOOKUP(A1347,Orders_Raw!A:A,Orders_Raw!D:D)</f>
        <v>Delivered</v>
      </c>
      <c r="M1347" s="19" t="str">
        <f>_xlfn.XLOOKUP(_xlfn.XLOOKUP(A1347,Orders_Raw!A:A,Orders_Raw!B:B),Customers_Raw!A:A,Customers_Raw!E:E)</f>
        <v>Consumer</v>
      </c>
      <c r="N1347">
        <f>IF(COUNTIF($A$2:A1347,A1347)=1,1,0)</f>
        <v>0</v>
      </c>
    </row>
    <row r="1348" spans="1:14">
      <c r="A1348" t="s">
        <v>1807</v>
      </c>
      <c r="B1348" t="s">
        <v>3441</v>
      </c>
      <c r="C1348">
        <v>2</v>
      </c>
      <c r="D1348" s="18">
        <v>4172.05</v>
      </c>
      <c r="E1348" s="18">
        <f>_xlfn.XLOOKUP(Order_Items_Raw!B1553,Products_Raw!A:A,Products_Raw!D:D)</f>
        <v>2935.19</v>
      </c>
      <c r="F1348" s="18">
        <f t="shared" si="21"/>
        <v>-1698.33</v>
      </c>
      <c r="G1348" s="18" t="str">
        <f>PROPER(TRIM(CLEAN(_xlfn.XLOOKUP(Order_Items_Raw!A1553,Orders_Raw!A:A,Orders_Raw!E:E))))</f>
        <v>Website</v>
      </c>
      <c r="H1348" s="18" t="str">
        <f>_xlfn.XLOOKUP(B1348,Products_Raw!A:A,Products_Raw!C:C)</f>
        <v>Beauty</v>
      </c>
      <c r="I1348" t="str">
        <f>_xlfn.XLOOKUP(_xlfn.XLOOKUP(A1348,Orders_Raw!A:A,Orders_Raw!B:B),Customers_Raw!A:A,Customers_Raw!E:E)</f>
        <v>Small Business</v>
      </c>
      <c r="J1348" s="19">
        <f>_xlfn.XLOOKUP(Order_Items_Raw!A1553,Orders_Raw!A:A,Orders_Raw!C:C)</f>
        <v>45686</v>
      </c>
      <c r="K1348" t="s">
        <v>3435</v>
      </c>
      <c r="L1348" s="19" t="str">
        <f>_xlfn.XLOOKUP(A1348,Orders_Raw!A:A,Orders_Raw!D:D)</f>
        <v>Delivered</v>
      </c>
      <c r="M1348" s="19" t="str">
        <f>_xlfn.XLOOKUP(_xlfn.XLOOKUP(A1348,Orders_Raw!A:A,Orders_Raw!B:B),Customers_Raw!A:A,Customers_Raw!E:E)</f>
        <v>Small Business</v>
      </c>
      <c r="N1348">
        <f>IF(COUNTIF($A$2:A1348,A1348)=1,1,0)</f>
        <v>1</v>
      </c>
    </row>
    <row r="1349" spans="1:14">
      <c r="A1349" t="s">
        <v>1861</v>
      </c>
      <c r="B1349" t="s">
        <v>3441</v>
      </c>
      <c r="C1349">
        <v>4</v>
      </c>
      <c r="D1349" s="18">
        <v>8413.81</v>
      </c>
      <c r="E1349" s="18">
        <f>_xlfn.XLOOKUP(Order_Items_Raw!B1555,Products_Raw!A:A,Products_Raw!D:D)</f>
        <v>2935.19</v>
      </c>
      <c r="F1349" s="18">
        <f t="shared" si="21"/>
        <v>-3326.95</v>
      </c>
      <c r="G1349" s="18" t="str">
        <f>PROPER(TRIM(CLEAN(_xlfn.XLOOKUP(Order_Items_Raw!A1555,Orders_Raw!A:A,Orders_Raw!E:E))))</f>
        <v>Website</v>
      </c>
      <c r="H1349" s="18" t="str">
        <f>_xlfn.XLOOKUP(B1349,Products_Raw!A:A,Products_Raw!C:C)</f>
        <v>Beauty</v>
      </c>
      <c r="I1349" t="str">
        <f>_xlfn.XLOOKUP(_xlfn.XLOOKUP(A1349,Orders_Raw!A:A,Orders_Raw!B:B),Customers_Raw!A:A,Customers_Raw!E:E)</f>
        <v>Small Business</v>
      </c>
      <c r="J1349" s="19">
        <f>_xlfn.XLOOKUP(Order_Items_Raw!A1555,Orders_Raw!A:A,Orders_Raw!C:C)</f>
        <v>45673</v>
      </c>
      <c r="K1349" t="s">
        <v>3435</v>
      </c>
      <c r="L1349" s="19" t="str">
        <f>_xlfn.XLOOKUP(A1349,Orders_Raw!A:A,Orders_Raw!D:D)</f>
        <v>Delivered</v>
      </c>
      <c r="M1349" s="19" t="str">
        <f>_xlfn.XLOOKUP(_xlfn.XLOOKUP(A1349,Orders_Raw!A:A,Orders_Raw!B:B),Customers_Raw!A:A,Customers_Raw!E:E)</f>
        <v>Small Business</v>
      </c>
      <c r="N1349">
        <f>IF(COUNTIF($A$2:A1349,A1349)=1,1,0)</f>
        <v>1</v>
      </c>
    </row>
    <row r="1350" spans="1:14">
      <c r="A1350" t="s">
        <v>1972</v>
      </c>
      <c r="B1350" t="s">
        <v>3441</v>
      </c>
      <c r="C1350">
        <v>4</v>
      </c>
      <c r="D1350" s="18">
        <v>8487.79</v>
      </c>
      <c r="E1350" s="18">
        <f>_xlfn.XLOOKUP(Order_Items_Raw!B1556,Products_Raw!A:A,Products_Raw!D:D)</f>
        <v>2935.19</v>
      </c>
      <c r="F1350" s="18">
        <f t="shared" si="21"/>
        <v>-3252.97</v>
      </c>
      <c r="G1350" s="18" t="str">
        <f>PROPER(TRIM(CLEAN(_xlfn.XLOOKUP(Order_Items_Raw!A1556,Orders_Raw!A:A,Orders_Raw!E:E))))</f>
        <v>Mobile App</v>
      </c>
      <c r="H1350" s="18" t="str">
        <f>_xlfn.XLOOKUP(B1350,Products_Raw!A:A,Products_Raw!C:C)</f>
        <v>Beauty</v>
      </c>
      <c r="I1350" t="str">
        <f>_xlfn.XLOOKUP(_xlfn.XLOOKUP(A1350,Orders_Raw!A:A,Orders_Raw!B:B),Customers_Raw!A:A,Customers_Raw!E:E)</f>
        <v>Corporate</v>
      </c>
      <c r="J1350" s="19">
        <f>_xlfn.XLOOKUP(Order_Items_Raw!A1556,Orders_Raw!A:A,Orders_Raw!C:C)</f>
        <v>45669</v>
      </c>
      <c r="K1350" t="s">
        <v>3435</v>
      </c>
      <c r="L1350" s="19" t="str">
        <f>_xlfn.XLOOKUP(A1350,Orders_Raw!A:A,Orders_Raw!D:D)</f>
        <v>Delivered</v>
      </c>
      <c r="M1350" s="19" t="str">
        <f>_xlfn.XLOOKUP(_xlfn.XLOOKUP(A1350,Orders_Raw!A:A,Orders_Raw!B:B),Customers_Raw!A:A,Customers_Raw!E:E)</f>
        <v>Corporate</v>
      </c>
      <c r="N1350">
        <f>IF(COUNTIF($A$2:A1350,A1350)=1,1,0)</f>
        <v>1</v>
      </c>
    </row>
    <row r="1351" spans="1:14">
      <c r="A1351" t="s">
        <v>2035</v>
      </c>
      <c r="B1351" t="s">
        <v>3441</v>
      </c>
      <c r="C1351">
        <v>3</v>
      </c>
      <c r="D1351" s="18">
        <v>6078.87</v>
      </c>
      <c r="E1351" s="18">
        <f>_xlfn.XLOOKUP(Order_Items_Raw!B1558,Products_Raw!A:A,Products_Raw!D:D)</f>
        <v>4740.6</v>
      </c>
      <c r="F1351" s="18">
        <f t="shared" si="21"/>
        <v>-8142.93</v>
      </c>
      <c r="G1351" s="18" t="str">
        <f>PROPER(TRIM(CLEAN(_xlfn.XLOOKUP(Order_Items_Raw!A1558,Orders_Raw!A:A,Orders_Raw!E:E))))</f>
        <v>Marketplace</v>
      </c>
      <c r="H1351" s="18" t="str">
        <f>_xlfn.XLOOKUP(B1351,Products_Raw!A:A,Products_Raw!C:C)</f>
        <v>Beauty</v>
      </c>
      <c r="I1351" t="str">
        <f>_xlfn.XLOOKUP(_xlfn.XLOOKUP(A1351,Orders_Raw!A:A,Orders_Raw!B:B),Customers_Raw!A:A,Customers_Raw!E:E)</f>
        <v>Consumer</v>
      </c>
      <c r="J1351" s="19">
        <f>_xlfn.XLOOKUP(Order_Items_Raw!A1558,Orders_Raw!A:A,Orders_Raw!C:C)</f>
        <v>45848</v>
      </c>
      <c r="K1351" t="s">
        <v>3442</v>
      </c>
      <c r="L1351" s="19" t="str">
        <f>_xlfn.XLOOKUP(A1351,Orders_Raw!A:A,Orders_Raw!D:D)</f>
        <v>Delivered</v>
      </c>
      <c r="M1351" s="19" t="str">
        <f>_xlfn.XLOOKUP(_xlfn.XLOOKUP(A1351,Orders_Raw!A:A,Orders_Raw!B:B),Customers_Raw!A:A,Customers_Raw!E:E)</f>
        <v>Consumer</v>
      </c>
      <c r="N1351">
        <f>IF(COUNTIF($A$2:A1351,A1351)=1,1,0)</f>
        <v>1</v>
      </c>
    </row>
    <row r="1352" spans="1:14">
      <c r="A1352" t="s">
        <v>2319</v>
      </c>
      <c r="B1352" t="s">
        <v>3441</v>
      </c>
      <c r="C1352">
        <v>1</v>
      </c>
      <c r="D1352" s="18">
        <v>1788.65</v>
      </c>
      <c r="E1352" s="18">
        <f>_xlfn.XLOOKUP(Order_Items_Raw!B1564,Products_Raw!A:A,Products_Raw!D:D)</f>
        <v>10244.32</v>
      </c>
      <c r="F1352" s="18">
        <f t="shared" si="21"/>
        <v>-8455.67</v>
      </c>
      <c r="G1352" s="18" t="str">
        <f>PROPER(TRIM(CLEAN(_xlfn.XLOOKUP(Order_Items_Raw!A1564,Orders_Raw!A:A,Orders_Raw!E:E))))</f>
        <v>Mobile App</v>
      </c>
      <c r="H1352" s="18" t="str">
        <f>_xlfn.XLOOKUP(B1352,Products_Raw!A:A,Products_Raw!C:C)</f>
        <v>Beauty</v>
      </c>
      <c r="I1352" t="str">
        <f>_xlfn.XLOOKUP(_xlfn.XLOOKUP(A1352,Orders_Raw!A:A,Orders_Raw!B:B),Customers_Raw!A:A,Customers_Raw!E:E)</f>
        <v>Consumer</v>
      </c>
      <c r="J1352" s="19">
        <f>_xlfn.XLOOKUP(Order_Items_Raw!A1564,Orders_Raw!A:A,Orders_Raw!C:C)</f>
        <v>45839</v>
      </c>
      <c r="K1352" t="s">
        <v>3442</v>
      </c>
      <c r="L1352" s="19" t="str">
        <f>_xlfn.XLOOKUP(A1352,Orders_Raw!A:A,Orders_Raw!D:D)</f>
        <v>Shipped</v>
      </c>
      <c r="M1352" s="19" t="str">
        <f>_xlfn.XLOOKUP(_xlfn.XLOOKUP(A1352,Orders_Raw!A:A,Orders_Raw!B:B),Customers_Raw!A:A,Customers_Raw!E:E)</f>
        <v>Consumer</v>
      </c>
      <c r="N1352">
        <f>IF(COUNTIF($A$2:A1352,A1352)=1,1,0)</f>
        <v>1</v>
      </c>
    </row>
    <row r="1353" spans="1:14">
      <c r="A1353" t="s">
        <v>2671</v>
      </c>
      <c r="B1353" t="s">
        <v>3441</v>
      </c>
      <c r="C1353">
        <v>4</v>
      </c>
      <c r="D1353" s="18">
        <v>8290.34</v>
      </c>
      <c r="E1353" s="18">
        <f>_xlfn.XLOOKUP(Order_Items_Raw!B1569,Products_Raw!A:A,Products_Raw!D:D)</f>
        <v>4936.19</v>
      </c>
      <c r="F1353" s="18">
        <f t="shared" si="21"/>
        <v>-11454.42</v>
      </c>
      <c r="G1353" s="18" t="str">
        <f>PROPER(TRIM(CLEAN(_xlfn.XLOOKUP(Order_Items_Raw!A1569,Orders_Raw!A:A,Orders_Raw!E:E))))</f>
        <v>Website</v>
      </c>
      <c r="H1353" s="18" t="str">
        <f>_xlfn.XLOOKUP(B1353,Products_Raw!A:A,Products_Raw!C:C)</f>
        <v>Beauty</v>
      </c>
      <c r="I1353" t="str">
        <f>_xlfn.XLOOKUP(_xlfn.XLOOKUP(A1353,Orders_Raw!A:A,Orders_Raw!B:B),Customers_Raw!A:A,Customers_Raw!E:E)</f>
        <v>Consumer</v>
      </c>
      <c r="J1353" s="19">
        <f>_xlfn.XLOOKUP(Order_Items_Raw!A1569,Orders_Raw!A:A,Orders_Raw!C:C)</f>
        <v>45846</v>
      </c>
      <c r="K1353" t="s">
        <v>3442</v>
      </c>
      <c r="L1353" s="19" t="str">
        <f>_xlfn.XLOOKUP(A1353,Orders_Raw!A:A,Orders_Raw!D:D)</f>
        <v>Delivered</v>
      </c>
      <c r="M1353" s="19" t="str">
        <f>_xlfn.XLOOKUP(_xlfn.XLOOKUP(A1353,Orders_Raw!A:A,Orders_Raw!B:B),Customers_Raw!A:A,Customers_Raw!E:E)</f>
        <v>Consumer</v>
      </c>
      <c r="N1353">
        <f>IF(COUNTIF($A$2:A1353,A1353)=1,1,0)</f>
        <v>1</v>
      </c>
    </row>
    <row r="1354" spans="1:14">
      <c r="A1354" t="s">
        <v>2512</v>
      </c>
      <c r="B1354" t="s">
        <v>3443</v>
      </c>
      <c r="C1354">
        <v>3</v>
      </c>
      <c r="D1354" s="18">
        <v>40355.96</v>
      </c>
      <c r="E1354" s="18">
        <f>_xlfn.XLOOKUP(Order_Items_Raw!B1616,Products_Raw!A:A,Products_Raw!D:D)</f>
        <v>10692.38</v>
      </c>
      <c r="F1354" s="18">
        <f t="shared" si="21"/>
        <v>8278.82</v>
      </c>
      <c r="G1354" s="18" t="str">
        <f>PROPER(TRIM(CLEAN(_xlfn.XLOOKUP(Order_Items_Raw!A1616,Orders_Raw!A:A,Orders_Raw!E:E))))</f>
        <v>Website</v>
      </c>
      <c r="H1354" s="18" t="str">
        <f>_xlfn.XLOOKUP(B1354,Products_Raw!A:A,Products_Raw!C:C)</f>
        <v>Home &amp; Kitchen</v>
      </c>
      <c r="I1354" t="str">
        <f>_xlfn.XLOOKUP(_xlfn.XLOOKUP(A1354,Orders_Raw!A:A,Orders_Raw!B:B),Customers_Raw!A:A,Customers_Raw!E:E)</f>
        <v>Corporate</v>
      </c>
      <c r="J1354" s="19">
        <f>_xlfn.XLOOKUP(Order_Items_Raw!A1616,Orders_Raw!A:A,Orders_Raw!C:C)</f>
        <v>45863</v>
      </c>
      <c r="K1354" t="s">
        <v>3442</v>
      </c>
      <c r="L1354" s="19" t="str">
        <f>_xlfn.XLOOKUP(A1354,Orders_Raw!A:A,Orders_Raw!D:D)</f>
        <v>Delivered</v>
      </c>
      <c r="M1354" s="19" t="str">
        <f>_xlfn.XLOOKUP(_xlfn.XLOOKUP(A1354,Orders_Raw!A:A,Orders_Raw!B:B),Customers_Raw!A:A,Customers_Raw!E:E)</f>
        <v>Corporate</v>
      </c>
      <c r="N1354">
        <f>IF(COUNTIF($A$2:A1354,A1354)=1,1,0)</f>
        <v>1</v>
      </c>
    </row>
    <row r="1355" spans="1:14">
      <c r="A1355" t="s">
        <v>2891</v>
      </c>
      <c r="B1355" t="s">
        <v>3443</v>
      </c>
      <c r="C1355">
        <v>1</v>
      </c>
      <c r="D1355" s="18">
        <v>11977.56</v>
      </c>
      <c r="E1355" s="18">
        <f>_xlfn.XLOOKUP(Order_Items_Raw!B1628,Products_Raw!A:A,Products_Raw!D:D)</f>
        <v>6380.88</v>
      </c>
      <c r="F1355" s="18">
        <f t="shared" si="21"/>
        <v>5596.68</v>
      </c>
      <c r="G1355" s="18" t="str">
        <f>PROPER(TRIM(CLEAN(_xlfn.XLOOKUP(Order_Items_Raw!A1628,Orders_Raw!A:A,Orders_Raw!E:E))))</f>
        <v>Mobile App</v>
      </c>
      <c r="H1355" s="18" t="str">
        <f>_xlfn.XLOOKUP(B1355,Products_Raw!A:A,Products_Raw!C:C)</f>
        <v>Home &amp; Kitchen</v>
      </c>
      <c r="I1355" t="str">
        <f>_xlfn.XLOOKUP(_xlfn.XLOOKUP(A1355,Orders_Raw!A:A,Orders_Raw!B:B),Customers_Raw!A:A,Customers_Raw!E:E)</f>
        <v>Corporate</v>
      </c>
      <c r="J1355" s="19">
        <f>_xlfn.XLOOKUP(Order_Items_Raw!A1628,Orders_Raw!A:A,Orders_Raw!C:C)</f>
        <v>45842</v>
      </c>
      <c r="K1355" t="s">
        <v>3442</v>
      </c>
      <c r="L1355" s="19" t="str">
        <f>_xlfn.XLOOKUP(A1355,Orders_Raw!A:A,Orders_Raw!D:D)</f>
        <v>Delivered</v>
      </c>
      <c r="M1355" s="19" t="str">
        <f>_xlfn.XLOOKUP(_xlfn.XLOOKUP(A1355,Orders_Raw!A:A,Orders_Raw!B:B),Customers_Raw!A:A,Customers_Raw!E:E)</f>
        <v>Corporate</v>
      </c>
      <c r="N1355">
        <f>IF(COUNTIF($A$2:A1355,A1355)=1,1,0)</f>
        <v>1</v>
      </c>
    </row>
    <row r="1356" spans="1:14">
      <c r="A1356" t="s">
        <v>3017</v>
      </c>
      <c r="B1356" t="s">
        <v>3443</v>
      </c>
      <c r="C1356">
        <v>4</v>
      </c>
      <c r="D1356" s="18">
        <v>47846.8</v>
      </c>
      <c r="E1356" s="18">
        <f>_xlfn.XLOOKUP(Order_Items_Raw!B1629,Products_Raw!A:A,Products_Raw!D:D)</f>
        <v>6380.88</v>
      </c>
      <c r="F1356" s="18">
        <f t="shared" si="21"/>
        <v>22323.28</v>
      </c>
      <c r="G1356" s="18" t="str">
        <f>PROPER(TRIM(CLEAN(_xlfn.XLOOKUP(Order_Items_Raw!A1629,Orders_Raw!A:A,Orders_Raw!E:E))))</f>
        <v>Mobile App</v>
      </c>
      <c r="H1356" s="18" t="str">
        <f>_xlfn.XLOOKUP(B1356,Products_Raw!A:A,Products_Raw!C:C)</f>
        <v>Home &amp; Kitchen</v>
      </c>
      <c r="I1356" t="str">
        <f>_xlfn.XLOOKUP(_xlfn.XLOOKUP(A1356,Orders_Raw!A:A,Orders_Raw!B:B),Customers_Raw!A:A,Customers_Raw!E:E)</f>
        <v>Corporate</v>
      </c>
      <c r="J1356" s="19">
        <f>_xlfn.XLOOKUP(Order_Items_Raw!A1629,Orders_Raw!A:A,Orders_Raw!C:C)</f>
        <v>45866</v>
      </c>
      <c r="K1356" t="s">
        <v>3442</v>
      </c>
      <c r="L1356" s="19" t="str">
        <f>_xlfn.XLOOKUP(A1356,Orders_Raw!A:A,Orders_Raw!D:D)</f>
        <v>Cancelled</v>
      </c>
      <c r="M1356" s="19" t="str">
        <f>_xlfn.XLOOKUP(_xlfn.XLOOKUP(A1356,Orders_Raw!A:A,Orders_Raw!B:B),Customers_Raw!A:A,Customers_Raw!E:E)</f>
        <v>Corporate</v>
      </c>
      <c r="N1356">
        <f>IF(COUNTIF($A$2:A1356,A1356)=1,1,0)</f>
        <v>1</v>
      </c>
    </row>
    <row r="1357" spans="1:14">
      <c r="A1357" t="s">
        <v>1609</v>
      </c>
      <c r="B1357" t="s">
        <v>3444</v>
      </c>
      <c r="C1357">
        <v>2</v>
      </c>
      <c r="D1357" s="18">
        <v>16225.58</v>
      </c>
      <c r="E1357" s="18">
        <f>_xlfn.XLOOKUP(Order_Items_Raw!B1650,Products_Raw!A:A,Products_Raw!D:D)</f>
        <v>11367.74</v>
      </c>
      <c r="F1357" s="18">
        <f t="shared" si="21"/>
        <v>-6509.9</v>
      </c>
      <c r="G1357" s="18" t="str">
        <f>PROPER(TRIM(CLEAN(_xlfn.XLOOKUP(Order_Items_Raw!A1650,Orders_Raw!A:A,Orders_Raw!E:E))))</f>
        <v>Marketplace</v>
      </c>
      <c r="H1357" s="18" t="str">
        <f>_xlfn.XLOOKUP(B1357,Products_Raw!A:A,Products_Raw!C:C)</f>
        <v>Office Supplies</v>
      </c>
      <c r="I1357" t="str">
        <f>_xlfn.XLOOKUP(_xlfn.XLOOKUP(A1357,Orders_Raw!A:A,Orders_Raw!B:B),Customers_Raw!A:A,Customers_Raw!E:E)</f>
        <v>Consumer</v>
      </c>
      <c r="J1357" s="19">
        <f>_xlfn.XLOOKUP(Order_Items_Raw!A1650,Orders_Raw!A:A,Orders_Raw!C:C)</f>
        <v>45868</v>
      </c>
      <c r="K1357" t="s">
        <v>3442</v>
      </c>
      <c r="L1357" s="19" t="str">
        <f>_xlfn.XLOOKUP(A1357,Orders_Raw!A:A,Orders_Raw!D:D)</f>
        <v>Delivered</v>
      </c>
      <c r="M1357" s="19" t="str">
        <f>_xlfn.XLOOKUP(_xlfn.XLOOKUP(A1357,Orders_Raw!A:A,Orders_Raw!B:B),Customers_Raw!A:A,Customers_Raw!E:E)</f>
        <v>Consumer</v>
      </c>
      <c r="N1357">
        <f>IF(COUNTIF($A$2:A1357,A1357)=1,1,0)</f>
        <v>1</v>
      </c>
    </row>
    <row r="1358" spans="1:14">
      <c r="A1358" t="s">
        <v>2185</v>
      </c>
      <c r="B1358" t="s">
        <v>3444</v>
      </c>
      <c r="C1358">
        <v>1</v>
      </c>
      <c r="D1358" s="18">
        <v>8247.71</v>
      </c>
      <c r="E1358" s="18">
        <f>_xlfn.XLOOKUP(Order_Items_Raw!B1659,Products_Raw!A:A,Products_Raw!D:D)</f>
        <v>4640.09</v>
      </c>
      <c r="F1358" s="18">
        <f t="shared" si="21"/>
        <v>3607.62</v>
      </c>
      <c r="G1358" s="18" t="str">
        <f>PROPER(TRIM(CLEAN(_xlfn.XLOOKUP(Order_Items_Raw!A1659,Orders_Raw!A:A,Orders_Raw!E:E))))</f>
        <v>Mobile App</v>
      </c>
      <c r="H1358" s="18" t="str">
        <f>_xlfn.XLOOKUP(B1358,Products_Raw!A:A,Products_Raw!C:C)</f>
        <v>Office Supplies</v>
      </c>
      <c r="I1358" t="str">
        <f>_xlfn.XLOOKUP(_xlfn.XLOOKUP(A1358,Orders_Raw!A:A,Orders_Raw!B:B),Customers_Raw!A:A,Customers_Raw!E:E)</f>
        <v>Corporate</v>
      </c>
      <c r="J1358" s="19">
        <f>_xlfn.XLOOKUP(Order_Items_Raw!A1659,Orders_Raw!A:A,Orders_Raw!C:C)</f>
        <v>45846</v>
      </c>
      <c r="K1358" t="s">
        <v>3442</v>
      </c>
      <c r="L1358" s="19" t="str">
        <f>_xlfn.XLOOKUP(A1358,Orders_Raw!A:A,Orders_Raw!D:D)</f>
        <v>Processing</v>
      </c>
      <c r="M1358" s="19" t="str">
        <f>_xlfn.XLOOKUP(_xlfn.XLOOKUP(A1358,Orders_Raw!A:A,Orders_Raw!B:B),Customers_Raw!A:A,Customers_Raw!E:E)</f>
        <v>Corporate</v>
      </c>
      <c r="N1358">
        <f>IF(COUNTIF($A$2:A1358,A1358)=1,1,0)</f>
        <v>1</v>
      </c>
    </row>
    <row r="1359" spans="1:14">
      <c r="A1359" t="s">
        <v>2630</v>
      </c>
      <c r="B1359" t="s">
        <v>3444</v>
      </c>
      <c r="C1359">
        <v>4</v>
      </c>
      <c r="D1359" s="18">
        <v>34516.5</v>
      </c>
      <c r="E1359" s="18">
        <f>_xlfn.XLOOKUP(Order_Items_Raw!B1669,Products_Raw!A:A,Products_Raw!D:D)</f>
        <v>4722.61</v>
      </c>
      <c r="F1359" s="18">
        <f t="shared" si="21"/>
        <v>15626.06</v>
      </c>
      <c r="G1359" s="18" t="str">
        <f>PROPER(TRIM(CLEAN(_xlfn.XLOOKUP(Order_Items_Raw!A1669,Orders_Raw!A:A,Orders_Raw!E:E))))</f>
        <v>Marketplace</v>
      </c>
      <c r="H1359" s="18" t="str">
        <f>_xlfn.XLOOKUP(B1359,Products_Raw!A:A,Products_Raw!C:C)</f>
        <v>Office Supplies</v>
      </c>
      <c r="I1359" t="str">
        <f>_xlfn.XLOOKUP(_xlfn.XLOOKUP(A1359,Orders_Raw!A:A,Orders_Raw!B:B),Customers_Raw!A:A,Customers_Raw!E:E)</f>
        <v>Consumer</v>
      </c>
      <c r="J1359" s="19">
        <f>_xlfn.XLOOKUP(Order_Items_Raw!A1669,Orders_Raw!A:A,Orders_Raw!C:C)</f>
        <v>45855</v>
      </c>
      <c r="K1359" t="s">
        <v>3442</v>
      </c>
      <c r="L1359" s="19" t="str">
        <f>_xlfn.XLOOKUP(A1359,Orders_Raw!A:A,Orders_Raw!D:D)</f>
        <v>Delivered</v>
      </c>
      <c r="M1359" s="19" t="str">
        <f>_xlfn.XLOOKUP(_xlfn.XLOOKUP(A1359,Orders_Raw!A:A,Orders_Raw!B:B),Customers_Raw!A:A,Customers_Raw!E:E)</f>
        <v>Consumer</v>
      </c>
      <c r="N1359">
        <f>IF(COUNTIF($A$2:A1359,A1359)=1,1,0)</f>
        <v>0</v>
      </c>
    </row>
    <row r="1360" spans="1:14">
      <c r="A1360" t="s">
        <v>3352</v>
      </c>
      <c r="B1360" t="s">
        <v>3445</v>
      </c>
      <c r="C1360">
        <v>4</v>
      </c>
      <c r="D1360" s="18">
        <v>60640.04</v>
      </c>
      <c r="E1360" s="18">
        <f>_xlfn.XLOOKUP(Order_Items_Raw!B1726,Products_Raw!A:A,Products_Raw!D:D)</f>
        <v>6453.17</v>
      </c>
      <c r="F1360" s="18">
        <f t="shared" si="21"/>
        <v>34827.36</v>
      </c>
      <c r="G1360" s="18" t="str">
        <f>PROPER(TRIM(CLEAN(_xlfn.XLOOKUP(Order_Items_Raw!A1726,Orders_Raw!A:A,Orders_Raw!E:E))))</f>
        <v>Mobile App</v>
      </c>
      <c r="H1360" s="18" t="str">
        <f>_xlfn.XLOOKUP(B1360,Products_Raw!A:A,Products_Raw!C:C)</f>
        <v>Electronics</v>
      </c>
      <c r="I1360" t="str">
        <f>_xlfn.XLOOKUP(_xlfn.XLOOKUP(A1360,Orders_Raw!A:A,Orders_Raw!B:B),Customers_Raw!A:A,Customers_Raw!E:E)</f>
        <v>Corporate</v>
      </c>
      <c r="J1360" s="19">
        <f>_xlfn.XLOOKUP(Order_Items_Raw!A1726,Orders_Raw!A:A,Orders_Raw!C:C)</f>
        <v>45846</v>
      </c>
      <c r="K1360" t="s">
        <v>3442</v>
      </c>
      <c r="L1360" s="19" t="str">
        <f>_xlfn.XLOOKUP(A1360,Orders_Raw!A:A,Orders_Raw!D:D)</f>
        <v>Delivered</v>
      </c>
      <c r="M1360" s="19" t="str">
        <f>_xlfn.XLOOKUP(_xlfn.XLOOKUP(A1360,Orders_Raw!A:A,Orders_Raw!B:B),Customers_Raw!A:A,Customers_Raw!E:E)</f>
        <v>Corporate</v>
      </c>
      <c r="N1360">
        <f>IF(COUNTIF($A$2:A1360,A1360)=1,1,0)</f>
        <v>0</v>
      </c>
    </row>
    <row r="1361" spans="1:14">
      <c r="A1361" t="s">
        <v>1799</v>
      </c>
      <c r="B1361" t="s">
        <v>3446</v>
      </c>
      <c r="C1361">
        <v>4</v>
      </c>
      <c r="D1361" s="18">
        <v>39114.26</v>
      </c>
      <c r="E1361" s="18">
        <f>_xlfn.XLOOKUP(Order_Items_Raw!B1743,Products_Raw!A:A,Products_Raw!D:D)</f>
        <v>11118.8</v>
      </c>
      <c r="F1361" s="18">
        <f t="shared" si="21"/>
        <v>-5360.94</v>
      </c>
      <c r="G1361" s="18" t="str">
        <f>PROPER(TRIM(CLEAN(_xlfn.XLOOKUP(Order_Items_Raw!A1743,Orders_Raw!A:A,Orders_Raw!E:E))))</f>
        <v>Mobile App</v>
      </c>
      <c r="H1361" s="18" t="str">
        <f>_xlfn.XLOOKUP(B1361,Products_Raw!A:A,Products_Raw!C:C)</f>
        <v>Home &amp; Kitchen</v>
      </c>
      <c r="I1361" t="str">
        <f>_xlfn.XLOOKUP(_xlfn.XLOOKUP(A1361,Orders_Raw!A:A,Orders_Raw!B:B),Customers_Raw!A:A,Customers_Raw!E:E)</f>
        <v>Corporate</v>
      </c>
      <c r="J1361" s="19">
        <f>_xlfn.XLOOKUP(Order_Items_Raw!A1743,Orders_Raw!A:A,Orders_Raw!C:C)</f>
        <v>45861</v>
      </c>
      <c r="K1361" t="s">
        <v>3442</v>
      </c>
      <c r="L1361" s="19" t="str">
        <f>_xlfn.XLOOKUP(A1361,Orders_Raw!A:A,Orders_Raw!D:D)</f>
        <v>Delivered</v>
      </c>
      <c r="M1361" s="19" t="str">
        <f>_xlfn.XLOOKUP(_xlfn.XLOOKUP(A1361,Orders_Raw!A:A,Orders_Raw!B:B),Customers_Raw!A:A,Customers_Raw!E:E)</f>
        <v>Corporate</v>
      </c>
      <c r="N1361">
        <f>IF(COUNTIF($A$2:A1361,A1361)=1,1,0)</f>
        <v>1</v>
      </c>
    </row>
    <row r="1362" spans="1:14">
      <c r="A1362" t="s">
        <v>1861</v>
      </c>
      <c r="B1362" t="s">
        <v>3446</v>
      </c>
      <c r="C1362">
        <v>3</v>
      </c>
      <c r="D1362" s="18">
        <v>30984.49</v>
      </c>
      <c r="E1362" s="18">
        <f>_xlfn.XLOOKUP(Order_Items_Raw!B1745,Products_Raw!A:A,Products_Raw!D:D)</f>
        <v>11118.8</v>
      </c>
      <c r="F1362" s="18">
        <f t="shared" si="21"/>
        <v>-2371.90999999999</v>
      </c>
      <c r="G1362" s="18" t="str">
        <f>PROPER(TRIM(CLEAN(_xlfn.XLOOKUP(Order_Items_Raw!A1745,Orders_Raw!A:A,Orders_Raw!E:E))))</f>
        <v>Website</v>
      </c>
      <c r="H1362" s="18" t="str">
        <f>_xlfn.XLOOKUP(B1362,Products_Raw!A:A,Products_Raw!C:C)</f>
        <v>Home &amp; Kitchen</v>
      </c>
      <c r="I1362" t="str">
        <f>_xlfn.XLOOKUP(_xlfn.XLOOKUP(A1362,Orders_Raw!A:A,Orders_Raw!B:B),Customers_Raw!A:A,Customers_Raw!E:E)</f>
        <v>Small Business</v>
      </c>
      <c r="J1362" s="19">
        <f>_xlfn.XLOOKUP(Order_Items_Raw!A1745,Orders_Raw!A:A,Orders_Raw!C:C)</f>
        <v>45862</v>
      </c>
      <c r="K1362" t="s">
        <v>3442</v>
      </c>
      <c r="L1362" s="19" t="str">
        <f>_xlfn.XLOOKUP(A1362,Orders_Raw!A:A,Orders_Raw!D:D)</f>
        <v>Delivered</v>
      </c>
      <c r="M1362" s="19" t="str">
        <f>_xlfn.XLOOKUP(_xlfn.XLOOKUP(A1362,Orders_Raw!A:A,Orders_Raw!B:B),Customers_Raw!A:A,Customers_Raw!E:E)</f>
        <v>Small Business</v>
      </c>
      <c r="N1362">
        <f>IF(COUNTIF($A$2:A1362,A1362)=1,1,0)</f>
        <v>0</v>
      </c>
    </row>
    <row r="1363" spans="1:14">
      <c r="A1363" t="s">
        <v>1895</v>
      </c>
      <c r="B1363" t="s">
        <v>3446</v>
      </c>
      <c r="C1363">
        <v>1</v>
      </c>
      <c r="D1363" s="18">
        <v>10336.65</v>
      </c>
      <c r="E1363" s="18">
        <f>_xlfn.XLOOKUP(Order_Items_Raw!B1746,Products_Raw!A:A,Products_Raw!D:D)</f>
        <v>11118.8</v>
      </c>
      <c r="F1363" s="18">
        <f t="shared" si="21"/>
        <v>-782.15</v>
      </c>
      <c r="G1363" s="18" t="str">
        <f>PROPER(TRIM(CLEAN(_xlfn.XLOOKUP(Order_Items_Raw!A1746,Orders_Raw!A:A,Orders_Raw!E:E))))</f>
        <v>Mobile App</v>
      </c>
      <c r="H1363" s="18" t="str">
        <f>_xlfn.XLOOKUP(B1363,Products_Raw!A:A,Products_Raw!C:C)</f>
        <v>Home &amp; Kitchen</v>
      </c>
      <c r="I1363" t="str">
        <f>_xlfn.XLOOKUP(_xlfn.XLOOKUP(A1363,Orders_Raw!A:A,Orders_Raw!B:B),Customers_Raw!A:A,Customers_Raw!E:E)</f>
        <v>Consumer</v>
      </c>
      <c r="J1363" s="19">
        <f>_xlfn.XLOOKUP(Order_Items_Raw!A1746,Orders_Raw!A:A,Orders_Raw!C:C)</f>
        <v>45868</v>
      </c>
      <c r="K1363" t="s">
        <v>3442</v>
      </c>
      <c r="L1363" s="19" t="str">
        <f>_xlfn.XLOOKUP(A1363,Orders_Raw!A:A,Orders_Raw!D:D)</f>
        <v>Delivered</v>
      </c>
      <c r="M1363" s="19" t="str">
        <f>_xlfn.XLOOKUP(_xlfn.XLOOKUP(A1363,Orders_Raw!A:A,Orders_Raw!B:B),Customers_Raw!A:A,Customers_Raw!E:E)</f>
        <v>Consumer</v>
      </c>
      <c r="N1363">
        <f>IF(COUNTIF($A$2:A1363,A1363)=1,1,0)</f>
        <v>1</v>
      </c>
    </row>
    <row r="1364" spans="1:14">
      <c r="A1364" t="s">
        <v>2562</v>
      </c>
      <c r="B1364" t="s">
        <v>3446</v>
      </c>
      <c r="C1364">
        <v>1</v>
      </c>
      <c r="D1364" s="18">
        <v>8088.53</v>
      </c>
      <c r="E1364" s="18">
        <f>_xlfn.XLOOKUP(Order_Items_Raw!B1754,Products_Raw!A:A,Products_Raw!D:D)</f>
        <v>5057.68</v>
      </c>
      <c r="F1364" s="18">
        <f t="shared" si="21"/>
        <v>3030.85</v>
      </c>
      <c r="G1364" s="18" t="str">
        <f>PROPER(TRIM(CLEAN(_xlfn.XLOOKUP(Order_Items_Raw!A1754,Orders_Raw!A:A,Orders_Raw!E:E))))</f>
        <v>Website</v>
      </c>
      <c r="H1364" s="18" t="str">
        <f>_xlfn.XLOOKUP(B1364,Products_Raw!A:A,Products_Raw!C:C)</f>
        <v>Home &amp; Kitchen</v>
      </c>
      <c r="I1364" t="str">
        <f>_xlfn.XLOOKUP(_xlfn.XLOOKUP(A1364,Orders_Raw!A:A,Orders_Raw!B:B),Customers_Raw!A:A,Customers_Raw!E:E)</f>
        <v>Consumer</v>
      </c>
      <c r="J1364" s="19">
        <f>_xlfn.XLOOKUP(Order_Items_Raw!A1754,Orders_Raw!A:A,Orders_Raw!C:C)</f>
        <v>45865</v>
      </c>
      <c r="K1364" t="s">
        <v>3442</v>
      </c>
      <c r="L1364" s="19" t="str">
        <f>_xlfn.XLOOKUP(A1364,Orders_Raw!A:A,Orders_Raw!D:D)</f>
        <v>Delivered</v>
      </c>
      <c r="M1364" s="19" t="str">
        <f>_xlfn.XLOOKUP(_xlfn.XLOOKUP(A1364,Orders_Raw!A:A,Orders_Raw!B:B),Customers_Raw!A:A,Customers_Raw!E:E)</f>
        <v>Consumer</v>
      </c>
      <c r="N1364">
        <f>IF(COUNTIF($A$2:A1364,A1364)=1,1,0)</f>
        <v>0</v>
      </c>
    </row>
    <row r="1365" spans="1:14">
      <c r="A1365" t="s">
        <v>2726</v>
      </c>
      <c r="B1365" t="s">
        <v>3446</v>
      </c>
      <c r="C1365">
        <v>1</v>
      </c>
      <c r="D1365" s="18">
        <v>8663.41</v>
      </c>
      <c r="E1365" s="18">
        <f>_xlfn.XLOOKUP(Order_Items_Raw!B1756,Products_Raw!A:A,Products_Raw!D:D)</f>
        <v>4835.9</v>
      </c>
      <c r="F1365" s="18">
        <f t="shared" si="21"/>
        <v>3827.51</v>
      </c>
      <c r="G1365" s="18" t="str">
        <f>PROPER(TRIM(CLEAN(_xlfn.XLOOKUP(Order_Items_Raw!A1756,Orders_Raw!A:A,Orders_Raw!E:E))))</f>
        <v>Mobile App</v>
      </c>
      <c r="H1365" s="18" t="str">
        <f>_xlfn.XLOOKUP(B1365,Products_Raw!A:A,Products_Raw!C:C)</f>
        <v>Home &amp; Kitchen</v>
      </c>
      <c r="I1365" t="str">
        <f>_xlfn.XLOOKUP(_xlfn.XLOOKUP(A1365,Orders_Raw!A:A,Orders_Raw!B:B),Customers_Raw!A:A,Customers_Raw!E:E)</f>
        <v>Small Business</v>
      </c>
      <c r="J1365" s="19">
        <f>_xlfn.XLOOKUP(Order_Items_Raw!A1756,Orders_Raw!A:A,Orders_Raw!C:C)</f>
        <v>45844</v>
      </c>
      <c r="K1365" t="s">
        <v>3442</v>
      </c>
      <c r="L1365" s="19" t="str">
        <f>_xlfn.XLOOKUP(A1365,Orders_Raw!A:A,Orders_Raw!D:D)</f>
        <v>Delivered</v>
      </c>
      <c r="M1365" s="19" t="str">
        <f>_xlfn.XLOOKUP(_xlfn.XLOOKUP(A1365,Orders_Raw!A:A,Orders_Raw!B:B),Customers_Raw!A:A,Customers_Raw!E:E)</f>
        <v>Small Business</v>
      </c>
      <c r="N1365">
        <f>IF(COUNTIF($A$2:A1365,A1365)=1,1,0)</f>
        <v>1</v>
      </c>
    </row>
    <row r="1366" spans="1:14">
      <c r="A1366" t="s">
        <v>2955</v>
      </c>
      <c r="B1366" t="s">
        <v>3446</v>
      </c>
      <c r="C1366">
        <v>4</v>
      </c>
      <c r="D1366" s="18">
        <v>40015.65</v>
      </c>
      <c r="E1366" s="18">
        <f>_xlfn.XLOOKUP(Order_Items_Raw!B1758,Products_Raw!A:A,Products_Raw!D:D)</f>
        <v>4835.9</v>
      </c>
      <c r="F1366" s="18">
        <f t="shared" si="21"/>
        <v>20672.05</v>
      </c>
      <c r="G1366" s="18" t="str">
        <f>PROPER(TRIM(CLEAN(_xlfn.XLOOKUP(Order_Items_Raw!A1758,Orders_Raw!A:A,Orders_Raw!E:E))))</f>
        <v>Mobile App</v>
      </c>
      <c r="H1366" s="18" t="str">
        <f>_xlfn.XLOOKUP(B1366,Products_Raw!A:A,Products_Raw!C:C)</f>
        <v>Home &amp; Kitchen</v>
      </c>
      <c r="I1366" t="str">
        <f>_xlfn.XLOOKUP(_xlfn.XLOOKUP(A1366,Orders_Raw!A:A,Orders_Raw!B:B),Customers_Raw!A:A,Customers_Raw!E:E)</f>
        <v>Corporate</v>
      </c>
      <c r="J1366" s="19">
        <f>_xlfn.XLOOKUP(Order_Items_Raw!A1758,Orders_Raw!A:A,Orders_Raw!C:C)</f>
        <v>45846</v>
      </c>
      <c r="K1366" t="s">
        <v>3442</v>
      </c>
      <c r="L1366" s="19" t="str">
        <f>_xlfn.XLOOKUP(A1366,Orders_Raw!A:A,Orders_Raw!D:D)</f>
        <v>Shipped</v>
      </c>
      <c r="M1366" s="19" t="str">
        <f>_xlfn.XLOOKUP(_xlfn.XLOOKUP(A1366,Orders_Raw!A:A,Orders_Raw!B:B),Customers_Raw!A:A,Customers_Raw!E:E)</f>
        <v>Corporate</v>
      </c>
      <c r="N1366">
        <f>IF(COUNTIF($A$2:A1366,A1366)=1,1,0)</f>
        <v>1</v>
      </c>
    </row>
    <row r="1367" spans="1:14">
      <c r="A1367" t="s">
        <v>1348</v>
      </c>
      <c r="B1367" t="s">
        <v>3447</v>
      </c>
      <c r="C1367">
        <v>4</v>
      </c>
      <c r="D1367" s="18">
        <v>40743.21</v>
      </c>
      <c r="E1367" s="18">
        <f>_xlfn.XLOOKUP(Order_Items_Raw!B1772,Products_Raw!A:A,Products_Raw!D:D)</f>
        <v>5931.04</v>
      </c>
      <c r="F1367" s="18">
        <f t="shared" si="21"/>
        <v>17019.05</v>
      </c>
      <c r="G1367" s="18" t="str">
        <f>PROPER(TRIM(CLEAN(_xlfn.XLOOKUP(Order_Items_Raw!A1772,Orders_Raw!A:A,Orders_Raw!E:E))))</f>
        <v>Website</v>
      </c>
      <c r="H1367" s="18" t="str">
        <f>_xlfn.XLOOKUP(B1367,Products_Raw!A:A,Products_Raw!C:C)</f>
        <v>Sports</v>
      </c>
      <c r="I1367" t="str">
        <f>_xlfn.XLOOKUP(_xlfn.XLOOKUP(A1367,Orders_Raw!A:A,Orders_Raw!B:B),Customers_Raw!A:A,Customers_Raw!E:E)</f>
        <v>Consumer</v>
      </c>
      <c r="J1367" s="19">
        <f>_xlfn.XLOOKUP(Order_Items_Raw!A1772,Orders_Raw!A:A,Orders_Raw!C:C)</f>
        <v>45852</v>
      </c>
      <c r="K1367" t="s">
        <v>3442</v>
      </c>
      <c r="L1367" s="19" t="str">
        <f>_xlfn.XLOOKUP(A1367,Orders_Raw!A:A,Orders_Raw!D:D)</f>
        <v>Delivered</v>
      </c>
      <c r="M1367" s="19" t="str">
        <f>_xlfn.XLOOKUP(_xlfn.XLOOKUP(A1367,Orders_Raw!A:A,Orders_Raw!B:B),Customers_Raw!A:A,Customers_Raw!E:E)</f>
        <v>Consumer</v>
      </c>
      <c r="N1367">
        <f>IF(COUNTIF($A$2:A1367,A1367)=1,1,0)</f>
        <v>0</v>
      </c>
    </row>
    <row r="1368" spans="1:14">
      <c r="A1368" t="s">
        <v>1480</v>
      </c>
      <c r="B1368" t="s">
        <v>3447</v>
      </c>
      <c r="C1368">
        <v>1</v>
      </c>
      <c r="D1368" s="18">
        <v>11143.13</v>
      </c>
      <c r="E1368" s="18">
        <f>_xlfn.XLOOKUP(Order_Items_Raw!B1773,Products_Raw!A:A,Products_Raw!D:D)</f>
        <v>5931.04</v>
      </c>
      <c r="F1368" s="18">
        <f t="shared" si="21"/>
        <v>5212.09</v>
      </c>
      <c r="G1368" s="18" t="str">
        <f>PROPER(TRIM(CLEAN(_xlfn.XLOOKUP(Order_Items_Raw!A1773,Orders_Raw!A:A,Orders_Raw!E:E))))</f>
        <v>Mobile App</v>
      </c>
      <c r="H1368" s="18" t="str">
        <f>_xlfn.XLOOKUP(B1368,Products_Raw!A:A,Products_Raw!C:C)</f>
        <v>Sports</v>
      </c>
      <c r="I1368" t="str">
        <f>_xlfn.XLOOKUP(_xlfn.XLOOKUP(A1368,Orders_Raw!A:A,Orders_Raw!B:B),Customers_Raw!A:A,Customers_Raw!E:E)</f>
        <v>Corporate</v>
      </c>
      <c r="J1368" s="19">
        <f>_xlfn.XLOOKUP(Order_Items_Raw!A1773,Orders_Raw!A:A,Orders_Raw!C:C)</f>
        <v>45857</v>
      </c>
      <c r="K1368" t="s">
        <v>3442</v>
      </c>
      <c r="L1368" s="19" t="str">
        <f>_xlfn.XLOOKUP(A1368,Orders_Raw!A:A,Orders_Raw!D:D)</f>
        <v>Delivered</v>
      </c>
      <c r="M1368" s="19" t="str">
        <f>_xlfn.XLOOKUP(_xlfn.XLOOKUP(A1368,Orders_Raw!A:A,Orders_Raw!B:B),Customers_Raw!A:A,Customers_Raw!E:E)</f>
        <v>Corporate</v>
      </c>
      <c r="N1368">
        <f>IF(COUNTIF($A$2:A1368,A1368)=1,1,0)</f>
        <v>0</v>
      </c>
    </row>
    <row r="1369" spans="1:14">
      <c r="A1369" t="s">
        <v>1497</v>
      </c>
      <c r="B1369" t="s">
        <v>3448</v>
      </c>
      <c r="C1369">
        <v>4</v>
      </c>
      <c r="D1369" s="18">
        <v>7864.91</v>
      </c>
      <c r="E1369" s="18">
        <f>_xlfn.XLOOKUP(Order_Items_Raw!B1829,Products_Raw!A:A,Products_Raw!D:D)</f>
        <v>11764.29</v>
      </c>
      <c r="F1369" s="18">
        <f t="shared" si="21"/>
        <v>-39192.25</v>
      </c>
      <c r="G1369" s="18" t="str">
        <f>PROPER(TRIM(CLEAN(_xlfn.XLOOKUP(Order_Items_Raw!A1829,Orders_Raw!A:A,Orders_Raw!E:E))))</f>
        <v>Website</v>
      </c>
      <c r="H1369" s="18" t="str">
        <f>_xlfn.XLOOKUP(B1369,Products_Raw!A:A,Products_Raw!C:C)</f>
        <v>Electronics</v>
      </c>
      <c r="I1369" t="str">
        <f>_xlfn.XLOOKUP(_xlfn.XLOOKUP(A1369,Orders_Raw!A:A,Orders_Raw!B:B),Customers_Raw!A:A,Customers_Raw!E:E)</f>
        <v>Small Business</v>
      </c>
      <c r="J1369" s="19">
        <f>_xlfn.XLOOKUP(Order_Items_Raw!A1829,Orders_Raw!A:A,Orders_Raw!C:C)</f>
        <v>45868</v>
      </c>
      <c r="K1369" t="s">
        <v>3442</v>
      </c>
      <c r="L1369" s="19" t="str">
        <f>_xlfn.XLOOKUP(A1369,Orders_Raw!A:A,Orders_Raw!D:D)</f>
        <v>Delivered</v>
      </c>
      <c r="M1369" s="19" t="str">
        <f>_xlfn.XLOOKUP(_xlfn.XLOOKUP(A1369,Orders_Raw!A:A,Orders_Raw!B:B),Customers_Raw!A:A,Customers_Raw!E:E)</f>
        <v>Small Business</v>
      </c>
      <c r="N1369">
        <f>IF(COUNTIF($A$2:A1369,A1369)=1,1,0)</f>
        <v>1</v>
      </c>
    </row>
    <row r="1370" spans="1:14">
      <c r="A1370" t="s">
        <v>1972</v>
      </c>
      <c r="B1370" t="s">
        <v>3448</v>
      </c>
      <c r="C1370">
        <v>4</v>
      </c>
      <c r="D1370" s="18">
        <v>9006.72</v>
      </c>
      <c r="E1370" s="18">
        <f>_xlfn.XLOOKUP(Order_Items_Raw!B1837,Products_Raw!A:A,Products_Raw!D:D)</f>
        <v>5812.86</v>
      </c>
      <c r="F1370" s="18">
        <f t="shared" si="21"/>
        <v>-14244.72</v>
      </c>
      <c r="G1370" s="18" t="str">
        <f>PROPER(TRIM(CLEAN(_xlfn.XLOOKUP(Order_Items_Raw!A1837,Orders_Raw!A:A,Orders_Raw!E:E))))</f>
        <v>Marketplace</v>
      </c>
      <c r="H1370" s="18" t="str">
        <f>_xlfn.XLOOKUP(B1370,Products_Raw!A:A,Products_Raw!C:C)</f>
        <v>Electronics</v>
      </c>
      <c r="I1370" t="str">
        <f>_xlfn.XLOOKUP(_xlfn.XLOOKUP(A1370,Orders_Raw!A:A,Orders_Raw!B:B),Customers_Raw!A:A,Customers_Raw!E:E)</f>
        <v>Corporate</v>
      </c>
      <c r="J1370" s="19">
        <f>_xlfn.XLOOKUP(Order_Items_Raw!A1837,Orders_Raw!A:A,Orders_Raw!C:C)</f>
        <v>45839</v>
      </c>
      <c r="K1370" t="s">
        <v>3442</v>
      </c>
      <c r="L1370" s="19" t="str">
        <f>_xlfn.XLOOKUP(A1370,Orders_Raw!A:A,Orders_Raw!D:D)</f>
        <v>Delivered</v>
      </c>
      <c r="M1370" s="19" t="str">
        <f>_xlfn.XLOOKUP(_xlfn.XLOOKUP(A1370,Orders_Raw!A:A,Orders_Raw!B:B),Customers_Raw!A:A,Customers_Raw!E:E)</f>
        <v>Corporate</v>
      </c>
      <c r="N1370">
        <f>IF(COUNTIF($A$2:A1370,A1370)=1,1,0)</f>
        <v>0</v>
      </c>
    </row>
    <row r="1371" spans="1:14">
      <c r="A1371" t="s">
        <v>2415</v>
      </c>
      <c r="B1371" t="s">
        <v>3448</v>
      </c>
      <c r="C1371">
        <v>2</v>
      </c>
      <c r="D1371" s="18">
        <v>3781</v>
      </c>
      <c r="E1371" s="18">
        <f>_xlfn.XLOOKUP(Order_Items_Raw!B1846,Products_Raw!A:A,Products_Raw!D:D)</f>
        <v>2144.79</v>
      </c>
      <c r="F1371" s="18">
        <f t="shared" si="21"/>
        <v>-508.58</v>
      </c>
      <c r="G1371" s="18" t="str">
        <f>PROPER(TRIM(CLEAN(_xlfn.XLOOKUP(Order_Items_Raw!A1846,Orders_Raw!A:A,Orders_Raw!E:E))))</f>
        <v>Website</v>
      </c>
      <c r="H1371" s="18" t="str">
        <f>_xlfn.XLOOKUP(B1371,Products_Raw!A:A,Products_Raw!C:C)</f>
        <v>Electronics</v>
      </c>
      <c r="I1371" t="str">
        <f>_xlfn.XLOOKUP(_xlfn.XLOOKUP(A1371,Orders_Raw!A:A,Orders_Raw!B:B),Customers_Raw!A:A,Customers_Raw!E:E)</f>
        <v>Consumer</v>
      </c>
      <c r="J1371" s="19">
        <f>_xlfn.XLOOKUP(Order_Items_Raw!A1846,Orders_Raw!A:A,Orders_Raw!C:C)</f>
        <v>45845</v>
      </c>
      <c r="K1371" t="s">
        <v>3442</v>
      </c>
      <c r="L1371" s="19" t="str">
        <f>_xlfn.XLOOKUP(A1371,Orders_Raw!A:A,Orders_Raw!D:D)</f>
        <v>Delivered</v>
      </c>
      <c r="M1371" s="19" t="str">
        <f>_xlfn.XLOOKUP(_xlfn.XLOOKUP(A1371,Orders_Raw!A:A,Orders_Raw!B:B),Customers_Raw!A:A,Customers_Raw!E:E)</f>
        <v>Consumer</v>
      </c>
      <c r="N1371">
        <f>IF(COUNTIF($A$2:A1371,A1371)=1,1,0)</f>
        <v>1</v>
      </c>
    </row>
    <row r="1372" spans="1:14">
      <c r="A1372" t="s">
        <v>2481</v>
      </c>
      <c r="B1372" t="s">
        <v>3448</v>
      </c>
      <c r="C1372">
        <v>1</v>
      </c>
      <c r="D1372" s="18">
        <v>1805.21</v>
      </c>
      <c r="E1372" s="18">
        <f>_xlfn.XLOOKUP(Order_Items_Raw!B1848,Products_Raw!A:A,Products_Raw!D:D)</f>
        <v>2144.79</v>
      </c>
      <c r="F1372" s="18">
        <f t="shared" si="21"/>
        <v>-339.58</v>
      </c>
      <c r="G1372" s="18" t="str">
        <f>PROPER(TRIM(CLEAN(_xlfn.XLOOKUP(Order_Items_Raw!A1848,Orders_Raw!A:A,Orders_Raw!E:E))))</f>
        <v>Website</v>
      </c>
      <c r="H1372" s="18" t="str">
        <f>_xlfn.XLOOKUP(B1372,Products_Raw!A:A,Products_Raw!C:C)</f>
        <v>Electronics</v>
      </c>
      <c r="I1372" t="str">
        <f>_xlfn.XLOOKUP(_xlfn.XLOOKUP(A1372,Orders_Raw!A:A,Orders_Raw!B:B),Customers_Raw!A:A,Customers_Raw!E:E)</f>
        <v>Small Business</v>
      </c>
      <c r="J1372" s="19">
        <f>_xlfn.XLOOKUP(Order_Items_Raw!A1848,Orders_Raw!A:A,Orders_Raw!C:C)</f>
        <v>45867</v>
      </c>
      <c r="K1372" t="s">
        <v>3442</v>
      </c>
      <c r="L1372" s="19" t="str">
        <f>_xlfn.XLOOKUP(A1372,Orders_Raw!A:A,Orders_Raw!D:D)</f>
        <v>Delivered</v>
      </c>
      <c r="M1372" s="19" t="str">
        <f>_xlfn.XLOOKUP(_xlfn.XLOOKUP(A1372,Orders_Raw!A:A,Orders_Raw!B:B),Customers_Raw!A:A,Customers_Raw!E:E)</f>
        <v>Small Business</v>
      </c>
      <c r="N1372">
        <f>IF(COUNTIF($A$2:A1372,A1372)=1,1,0)</f>
        <v>1</v>
      </c>
    </row>
    <row r="1373" spans="1:14">
      <c r="A1373" t="s">
        <v>3061</v>
      </c>
      <c r="B1373" t="s">
        <v>3448</v>
      </c>
      <c r="C1373">
        <v>3</v>
      </c>
      <c r="D1373" s="18">
        <v>6674.1</v>
      </c>
      <c r="E1373" s="18">
        <f>_xlfn.XLOOKUP(Order_Items_Raw!B1861,Products_Raw!A:A,Products_Raw!D:D)</f>
        <v>4370.8</v>
      </c>
      <c r="F1373" s="18">
        <f t="shared" si="21"/>
        <v>-6438.3</v>
      </c>
      <c r="G1373" s="18" t="str">
        <f>PROPER(TRIM(CLEAN(_xlfn.XLOOKUP(Order_Items_Raw!A1861,Orders_Raw!A:A,Orders_Raw!E:E))))</f>
        <v>Website</v>
      </c>
      <c r="H1373" s="18" t="str">
        <f>_xlfn.XLOOKUP(B1373,Products_Raw!A:A,Products_Raw!C:C)</f>
        <v>Electronics</v>
      </c>
      <c r="I1373" t="str">
        <f>_xlfn.XLOOKUP(_xlfn.XLOOKUP(A1373,Orders_Raw!A:A,Orders_Raw!B:B),Customers_Raw!A:A,Customers_Raw!E:E)</f>
        <v>Consumer</v>
      </c>
      <c r="J1373" s="19">
        <f>_xlfn.XLOOKUP(Order_Items_Raw!A1861,Orders_Raw!A:A,Orders_Raw!C:C)</f>
        <v>45856</v>
      </c>
      <c r="K1373" t="s">
        <v>3442</v>
      </c>
      <c r="L1373" s="19" t="str">
        <f>_xlfn.XLOOKUP(A1373,Orders_Raw!A:A,Orders_Raw!D:D)</f>
        <v>Cancelled</v>
      </c>
      <c r="M1373" s="19" t="str">
        <f>_xlfn.XLOOKUP(_xlfn.XLOOKUP(A1373,Orders_Raw!A:A,Orders_Raw!B:B),Customers_Raw!A:A,Customers_Raw!E:E)</f>
        <v>Consumer</v>
      </c>
      <c r="N1373">
        <f>IF(COUNTIF($A$2:A1373,A1373)=1,1,0)</f>
        <v>0</v>
      </c>
    </row>
    <row r="1374" spans="1:14">
      <c r="A1374" t="s">
        <v>2114</v>
      </c>
      <c r="B1374" t="s">
        <v>3449</v>
      </c>
      <c r="C1374">
        <v>2</v>
      </c>
      <c r="D1374" s="18">
        <v>4986.98</v>
      </c>
      <c r="E1374" s="18">
        <f>_xlfn.XLOOKUP(Order_Items_Raw!B1890,Products_Raw!A:A,Products_Raw!D:D)</f>
        <v>4936.19</v>
      </c>
      <c r="F1374" s="18">
        <f t="shared" si="21"/>
        <v>-4885.4</v>
      </c>
      <c r="G1374" s="18" t="str">
        <f>PROPER(TRIM(CLEAN(_xlfn.XLOOKUP(Order_Items_Raw!A1890,Orders_Raw!A:A,Orders_Raw!E:E))))</f>
        <v>Mobile App</v>
      </c>
      <c r="H1374" s="18" t="str">
        <f>_xlfn.XLOOKUP(B1374,Products_Raw!A:A,Products_Raw!C:C)</f>
        <v>Home &amp; Kitchen</v>
      </c>
      <c r="I1374" t="str">
        <f>_xlfn.XLOOKUP(_xlfn.XLOOKUP(A1374,Orders_Raw!A:A,Orders_Raw!B:B),Customers_Raw!A:A,Customers_Raw!E:E)</f>
        <v>Consumer</v>
      </c>
      <c r="J1374" s="19">
        <f>_xlfn.XLOOKUP(Order_Items_Raw!A1890,Orders_Raw!A:A,Orders_Raw!C:C)</f>
        <v>45838</v>
      </c>
      <c r="K1374" t="s">
        <v>3450</v>
      </c>
      <c r="L1374" s="19" t="str">
        <f>_xlfn.XLOOKUP(A1374,Orders_Raw!A:A,Orders_Raw!D:D)</f>
        <v>Delivered</v>
      </c>
      <c r="M1374" s="19" t="str">
        <f>_xlfn.XLOOKUP(_xlfn.XLOOKUP(A1374,Orders_Raw!A:A,Orders_Raw!B:B),Customers_Raw!A:A,Customers_Raw!E:E)</f>
        <v>Consumer</v>
      </c>
      <c r="N1374">
        <f>IF(COUNTIF($A$2:A1374,A1374)=1,1,0)</f>
        <v>1</v>
      </c>
    </row>
    <row r="1375" spans="1:14">
      <c r="A1375" t="s">
        <v>2118</v>
      </c>
      <c r="B1375" t="s">
        <v>3449</v>
      </c>
      <c r="C1375">
        <v>3</v>
      </c>
      <c r="D1375" s="18">
        <v>8140.76</v>
      </c>
      <c r="E1375" s="18">
        <f>_xlfn.XLOOKUP(Order_Items_Raw!B1891,Products_Raw!A:A,Products_Raw!D:D)</f>
        <v>4936.19</v>
      </c>
      <c r="F1375" s="18">
        <f t="shared" si="21"/>
        <v>-6667.81</v>
      </c>
      <c r="G1375" s="18" t="str">
        <f>PROPER(TRIM(CLEAN(_xlfn.XLOOKUP(Order_Items_Raw!A1891,Orders_Raw!A:A,Orders_Raw!E:E))))</f>
        <v>Website</v>
      </c>
      <c r="H1375" s="18" t="str">
        <f>_xlfn.XLOOKUP(B1375,Products_Raw!A:A,Products_Raw!C:C)</f>
        <v>Home &amp; Kitchen</v>
      </c>
      <c r="I1375" t="str">
        <f>_xlfn.XLOOKUP(_xlfn.XLOOKUP(A1375,Orders_Raw!A:A,Orders_Raw!B:B),Customers_Raw!A:A,Customers_Raw!E:E)</f>
        <v>Small Business</v>
      </c>
      <c r="J1375" s="19">
        <f>_xlfn.XLOOKUP(Order_Items_Raw!A1891,Orders_Raw!A:A,Orders_Raw!C:C)</f>
        <v>45826</v>
      </c>
      <c r="K1375" t="s">
        <v>3450</v>
      </c>
      <c r="L1375" s="19" t="str">
        <f>_xlfn.XLOOKUP(A1375,Orders_Raw!A:A,Orders_Raw!D:D)</f>
        <v>Delivered</v>
      </c>
      <c r="M1375" s="19" t="str">
        <f>_xlfn.XLOOKUP(_xlfn.XLOOKUP(A1375,Orders_Raw!A:A,Orders_Raw!B:B),Customers_Raw!A:A,Customers_Raw!E:E)</f>
        <v>Small Business</v>
      </c>
      <c r="N1375">
        <f>IF(COUNTIF($A$2:A1375,A1375)=1,1,0)</f>
        <v>1</v>
      </c>
    </row>
    <row r="1376" spans="1:14">
      <c r="A1376" t="s">
        <v>2457</v>
      </c>
      <c r="B1376" t="s">
        <v>3449</v>
      </c>
      <c r="C1376">
        <v>2</v>
      </c>
      <c r="D1376" s="18">
        <v>6194.02</v>
      </c>
      <c r="E1376" s="18">
        <f>_xlfn.XLOOKUP(Order_Items_Raw!B1899,Products_Raw!A:A,Products_Raw!D:D)</f>
        <v>10361.65</v>
      </c>
      <c r="F1376" s="18">
        <f t="shared" si="21"/>
        <v>-14529.28</v>
      </c>
      <c r="G1376" s="18" t="str">
        <f>PROPER(TRIM(CLEAN(_xlfn.XLOOKUP(Order_Items_Raw!A1899,Orders_Raw!A:A,Orders_Raw!E:E))))</f>
        <v>Website</v>
      </c>
      <c r="H1376" s="18" t="str">
        <f>_xlfn.XLOOKUP(B1376,Products_Raw!A:A,Products_Raw!C:C)</f>
        <v>Home &amp; Kitchen</v>
      </c>
      <c r="I1376" t="str">
        <f>_xlfn.XLOOKUP(_xlfn.XLOOKUP(A1376,Orders_Raw!A:A,Orders_Raw!B:B),Customers_Raw!A:A,Customers_Raw!E:E)</f>
        <v>Corporate</v>
      </c>
      <c r="J1376" s="19">
        <f>_xlfn.XLOOKUP(Order_Items_Raw!A1899,Orders_Raw!A:A,Orders_Raw!C:C)</f>
        <v>45818</v>
      </c>
      <c r="K1376" t="s">
        <v>3450</v>
      </c>
      <c r="L1376" s="19" t="str">
        <f>_xlfn.XLOOKUP(A1376,Orders_Raw!A:A,Orders_Raw!D:D)</f>
        <v>Delivered</v>
      </c>
      <c r="M1376" s="19" t="str">
        <f>_xlfn.XLOOKUP(_xlfn.XLOOKUP(A1376,Orders_Raw!A:A,Orders_Raw!B:B),Customers_Raw!A:A,Customers_Raw!E:E)</f>
        <v>Corporate</v>
      </c>
      <c r="N1376">
        <f>IF(COUNTIF($A$2:A1376,A1376)=1,1,0)</f>
        <v>1</v>
      </c>
    </row>
    <row r="1377" spans="1:14">
      <c r="A1377" t="s">
        <v>2494</v>
      </c>
      <c r="B1377" t="s">
        <v>3449</v>
      </c>
      <c r="C1377">
        <v>1</v>
      </c>
      <c r="D1377" s="18">
        <v>3214.59</v>
      </c>
      <c r="E1377" s="18">
        <f>_xlfn.XLOOKUP(Order_Items_Raw!B1900,Products_Raw!A:A,Products_Raw!D:D)</f>
        <v>10361.65</v>
      </c>
      <c r="F1377" s="18">
        <f t="shared" si="21"/>
        <v>-7147.06</v>
      </c>
      <c r="G1377" s="18" t="str">
        <f>PROPER(TRIM(CLEAN(_xlfn.XLOOKUP(Order_Items_Raw!A1900,Orders_Raw!A:A,Orders_Raw!E:E))))</f>
        <v>Mobile App</v>
      </c>
      <c r="H1377" s="18" t="str">
        <f>_xlfn.XLOOKUP(B1377,Products_Raw!A:A,Products_Raw!C:C)</f>
        <v>Home &amp; Kitchen</v>
      </c>
      <c r="I1377" t="str">
        <f>_xlfn.XLOOKUP(_xlfn.XLOOKUP(A1377,Orders_Raw!A:A,Orders_Raw!B:B),Customers_Raw!A:A,Customers_Raw!E:E)</f>
        <v>Corporate</v>
      </c>
      <c r="J1377" s="19">
        <f>_xlfn.XLOOKUP(Order_Items_Raw!A1900,Orders_Raw!A:A,Orders_Raw!C:C)</f>
        <v>45835</v>
      </c>
      <c r="K1377" t="s">
        <v>3450</v>
      </c>
      <c r="L1377" s="19" t="str">
        <f>_xlfn.XLOOKUP(A1377,Orders_Raw!A:A,Orders_Raw!D:D)</f>
        <v>Delivered</v>
      </c>
      <c r="M1377" s="19" t="str">
        <f>_xlfn.XLOOKUP(_xlfn.XLOOKUP(A1377,Orders_Raw!A:A,Orders_Raw!B:B),Customers_Raw!A:A,Customers_Raw!E:E)</f>
        <v>Corporate</v>
      </c>
      <c r="N1377">
        <f>IF(COUNTIF($A$2:A1377,A1377)=1,1,0)</f>
        <v>1</v>
      </c>
    </row>
    <row r="1378" spans="1:14">
      <c r="A1378" t="s">
        <v>1207</v>
      </c>
      <c r="B1378" t="s">
        <v>3451</v>
      </c>
      <c r="C1378">
        <v>4</v>
      </c>
      <c r="D1378" s="18">
        <v>58435.7</v>
      </c>
      <c r="E1378" s="18">
        <f>_xlfn.XLOOKUP(Order_Items_Raw!B1921,Products_Raw!A:A,Products_Raw!D:D)</f>
        <v>5483.96</v>
      </c>
      <c r="F1378" s="18">
        <f t="shared" si="21"/>
        <v>36499.86</v>
      </c>
      <c r="G1378" s="18" t="str">
        <f>PROPER(TRIM(CLEAN(_xlfn.XLOOKUP(Order_Items_Raw!A1921,Orders_Raw!A:A,Orders_Raw!E:E))))</f>
        <v>Website</v>
      </c>
      <c r="H1378" s="18" t="str">
        <f>_xlfn.XLOOKUP(B1378,Products_Raw!A:A,Products_Raw!C:C)</f>
        <v>Home &amp; Kitchen</v>
      </c>
      <c r="I1378" t="str">
        <f>_xlfn.XLOOKUP(_xlfn.XLOOKUP(A1378,Orders_Raw!A:A,Orders_Raw!B:B),Customers_Raw!A:A,Customers_Raw!E:E)</f>
        <v>Consumer</v>
      </c>
      <c r="J1378" s="19">
        <f>_xlfn.XLOOKUP(Order_Items_Raw!A1921,Orders_Raw!A:A,Orders_Raw!C:C)</f>
        <v>45822</v>
      </c>
      <c r="K1378" t="s">
        <v>3450</v>
      </c>
      <c r="L1378" s="19" t="str">
        <f>_xlfn.XLOOKUP(A1378,Orders_Raw!A:A,Orders_Raw!D:D)</f>
        <v>Delivered</v>
      </c>
      <c r="M1378" s="19" t="str">
        <f>_xlfn.XLOOKUP(_xlfn.XLOOKUP(A1378,Orders_Raw!A:A,Orders_Raw!B:B),Customers_Raw!A:A,Customers_Raw!E:E)</f>
        <v>Consumer</v>
      </c>
      <c r="N1378">
        <f>IF(COUNTIF($A$2:A1378,A1378)=1,1,0)</f>
        <v>1</v>
      </c>
    </row>
    <row r="1379" spans="1:14">
      <c r="A1379" t="s">
        <v>3370</v>
      </c>
      <c r="B1379" t="s">
        <v>3451</v>
      </c>
      <c r="C1379">
        <v>1</v>
      </c>
      <c r="D1379" s="18">
        <v>16704.4</v>
      </c>
      <c r="E1379" s="18">
        <f>_xlfn.XLOOKUP(Order_Items_Raw!B1966,Products_Raw!A:A,Products_Raw!D:D)</f>
        <v>7802.03</v>
      </c>
      <c r="F1379" s="18">
        <f t="shared" si="21"/>
        <v>8902.37</v>
      </c>
      <c r="G1379" s="18" t="str">
        <f>PROPER(TRIM(CLEAN(_xlfn.XLOOKUP(Order_Items_Raw!A1966,Orders_Raw!A:A,Orders_Raw!E:E))))</f>
        <v>Website</v>
      </c>
      <c r="H1379" s="18" t="str">
        <f>_xlfn.XLOOKUP(B1379,Products_Raw!A:A,Products_Raw!C:C)</f>
        <v>Home &amp; Kitchen</v>
      </c>
      <c r="I1379" t="str">
        <f>_xlfn.XLOOKUP(_xlfn.XLOOKUP(A1379,Orders_Raw!A:A,Orders_Raw!B:B),Customers_Raw!A:A,Customers_Raw!E:E)</f>
        <v>Consumer</v>
      </c>
      <c r="J1379" s="19">
        <f>_xlfn.XLOOKUP(Order_Items_Raw!A1966,Orders_Raw!A:A,Orders_Raw!C:C)</f>
        <v>45828</v>
      </c>
      <c r="K1379" t="s">
        <v>3450</v>
      </c>
      <c r="L1379" s="19" t="str">
        <f>_xlfn.XLOOKUP(A1379,Orders_Raw!A:A,Orders_Raw!D:D)</f>
        <v>Delivered</v>
      </c>
      <c r="M1379" s="19" t="str">
        <f>_xlfn.XLOOKUP(_xlfn.XLOOKUP(A1379,Orders_Raw!A:A,Orders_Raw!B:B),Customers_Raw!A:A,Customers_Raw!E:E)</f>
        <v>Consumer</v>
      </c>
      <c r="N1379">
        <f>IF(COUNTIF($A$2:A1379,A1379)=1,1,0)</f>
        <v>1</v>
      </c>
    </row>
    <row r="1380" spans="1:14">
      <c r="A1380" t="s">
        <v>1494</v>
      </c>
      <c r="B1380" t="s">
        <v>3452</v>
      </c>
      <c r="C1380">
        <v>2</v>
      </c>
      <c r="D1380" s="18">
        <v>9279.6</v>
      </c>
      <c r="E1380" s="18">
        <f>_xlfn.XLOOKUP(Order_Items_Raw!B1985,Products_Raw!A:A,Products_Raw!D:D)</f>
        <v>4176.26</v>
      </c>
      <c r="F1380" s="18">
        <f t="shared" si="21"/>
        <v>927.08</v>
      </c>
      <c r="G1380" s="18" t="str">
        <f>PROPER(TRIM(CLEAN(_xlfn.XLOOKUP(Order_Items_Raw!A1985,Orders_Raw!A:A,Orders_Raw!E:E))))</f>
        <v>Marketplace</v>
      </c>
      <c r="H1380" s="18" t="str">
        <f>_xlfn.XLOOKUP(B1380,Products_Raw!A:A,Products_Raw!C:C)</f>
        <v>Office Supplies</v>
      </c>
      <c r="I1380" t="str">
        <f>_xlfn.XLOOKUP(_xlfn.XLOOKUP(A1380,Orders_Raw!A:A,Orders_Raw!B:B),Customers_Raw!A:A,Customers_Raw!E:E)</f>
        <v>Consumer</v>
      </c>
      <c r="J1380" s="19">
        <f>_xlfn.XLOOKUP(Order_Items_Raw!A1985,Orders_Raw!A:A,Orders_Raw!C:C)</f>
        <v>45838</v>
      </c>
      <c r="K1380" t="s">
        <v>3450</v>
      </c>
      <c r="L1380" s="19" t="str">
        <f>_xlfn.XLOOKUP(A1380,Orders_Raw!A:A,Orders_Raw!D:D)</f>
        <v>Delivered</v>
      </c>
      <c r="M1380" s="19" t="str">
        <f>_xlfn.XLOOKUP(_xlfn.XLOOKUP(A1380,Orders_Raw!A:A,Orders_Raw!B:B),Customers_Raw!A:A,Customers_Raw!E:E)</f>
        <v>Consumer</v>
      </c>
      <c r="N1380">
        <f>IF(COUNTIF($A$2:A1380,A1380)=1,1,0)</f>
        <v>1</v>
      </c>
    </row>
    <row r="1381" spans="1:14">
      <c r="A1381" t="s">
        <v>1668</v>
      </c>
      <c r="B1381" t="s">
        <v>3452</v>
      </c>
      <c r="C1381">
        <v>1</v>
      </c>
      <c r="D1381" s="18">
        <v>3462.71</v>
      </c>
      <c r="E1381" s="18">
        <f>_xlfn.XLOOKUP(Order_Items_Raw!B1988,Products_Raw!A:A,Products_Raw!D:D)</f>
        <v>4176.26</v>
      </c>
      <c r="F1381" s="18">
        <f t="shared" si="21"/>
        <v>-713.55</v>
      </c>
      <c r="G1381" s="18" t="str">
        <f>PROPER(TRIM(CLEAN(_xlfn.XLOOKUP(Order_Items_Raw!A1988,Orders_Raw!A:A,Orders_Raw!E:E))))</f>
        <v>Website</v>
      </c>
      <c r="H1381" s="18" t="str">
        <f>_xlfn.XLOOKUP(B1381,Products_Raw!A:A,Products_Raw!C:C)</f>
        <v>Office Supplies</v>
      </c>
      <c r="I1381" t="str">
        <f>_xlfn.XLOOKUP(_xlfn.XLOOKUP(A1381,Orders_Raw!A:A,Orders_Raw!B:B),Customers_Raw!A:A,Customers_Raw!E:E)</f>
        <v>Consumer</v>
      </c>
      <c r="J1381" s="19">
        <f>_xlfn.XLOOKUP(Order_Items_Raw!A1988,Orders_Raw!A:A,Orders_Raw!C:C)</f>
        <v>45830</v>
      </c>
      <c r="K1381" t="s">
        <v>3450</v>
      </c>
      <c r="L1381" s="19" t="str">
        <f>_xlfn.XLOOKUP(A1381,Orders_Raw!A:A,Orders_Raw!D:D)</f>
        <v>Delivered</v>
      </c>
      <c r="M1381" s="19" t="str">
        <f>_xlfn.XLOOKUP(_xlfn.XLOOKUP(A1381,Orders_Raw!A:A,Orders_Raw!B:B),Customers_Raw!A:A,Customers_Raw!E:E)</f>
        <v>Consumer</v>
      </c>
      <c r="N1381">
        <f>IF(COUNTIF($A$2:A1381,A1381)=1,1,0)</f>
        <v>1</v>
      </c>
    </row>
    <row r="1382" spans="1:14">
      <c r="A1382" t="s">
        <v>1978</v>
      </c>
      <c r="B1382" t="s">
        <v>3452</v>
      </c>
      <c r="C1382">
        <v>4</v>
      </c>
      <c r="D1382" s="18">
        <v>13630.9</v>
      </c>
      <c r="E1382" s="18">
        <f>_xlfn.XLOOKUP(Order_Items_Raw!B1997,Products_Raw!A:A,Products_Raw!D:D)</f>
        <v>4640.09</v>
      </c>
      <c r="F1382" s="18">
        <f t="shared" si="21"/>
        <v>-4929.46</v>
      </c>
      <c r="G1382" s="18" t="str">
        <f>PROPER(TRIM(CLEAN(_xlfn.XLOOKUP(Order_Items_Raw!A1997,Orders_Raw!A:A,Orders_Raw!E:E))))</f>
        <v>Marketplace</v>
      </c>
      <c r="H1382" s="18" t="str">
        <f>_xlfn.XLOOKUP(B1382,Products_Raw!A:A,Products_Raw!C:C)</f>
        <v>Office Supplies</v>
      </c>
      <c r="I1382" t="str">
        <f>_xlfn.XLOOKUP(_xlfn.XLOOKUP(A1382,Orders_Raw!A:A,Orders_Raw!B:B),Customers_Raw!A:A,Customers_Raw!E:E)</f>
        <v>Consumer</v>
      </c>
      <c r="J1382" s="19">
        <f>_xlfn.XLOOKUP(Order_Items_Raw!A1997,Orders_Raw!A:A,Orders_Raw!C:C)</f>
        <v>45812</v>
      </c>
      <c r="K1382" t="s">
        <v>3450</v>
      </c>
      <c r="L1382" s="19" t="str">
        <f>_xlfn.XLOOKUP(A1382,Orders_Raw!A:A,Orders_Raw!D:D)</f>
        <v>Delivered</v>
      </c>
      <c r="M1382" s="19" t="str">
        <f>_xlfn.XLOOKUP(_xlfn.XLOOKUP(A1382,Orders_Raw!A:A,Orders_Raw!B:B),Customers_Raw!A:A,Customers_Raw!E:E)</f>
        <v>Consumer</v>
      </c>
      <c r="N1382">
        <f>IF(COUNTIF($A$2:A1382,A1382)=1,1,0)</f>
        <v>1</v>
      </c>
    </row>
    <row r="1383" spans="1:14">
      <c r="A1383" t="s">
        <v>1526</v>
      </c>
      <c r="B1383" t="s">
        <v>3453</v>
      </c>
      <c r="C1383">
        <v>1</v>
      </c>
      <c r="D1383" s="18">
        <v>16252.67</v>
      </c>
      <c r="E1383" s="18">
        <f>_xlfn.XLOOKUP(Order_Items_Raw!B2044,Products_Raw!A:A,Products_Raw!D:D)</f>
        <v>1397.32</v>
      </c>
      <c r="F1383" s="18">
        <f t="shared" si="21"/>
        <v>14855.35</v>
      </c>
      <c r="G1383" s="18" t="str">
        <f>PROPER(TRIM(CLEAN(_xlfn.XLOOKUP(Order_Items_Raw!A2044,Orders_Raw!A:A,Orders_Raw!E:E))))</f>
        <v>Website</v>
      </c>
      <c r="H1383" s="18" t="str">
        <f>_xlfn.XLOOKUP(B1383,Products_Raw!A:A,Products_Raw!C:C)</f>
        <v>Office Supplies</v>
      </c>
      <c r="I1383" t="str">
        <f>_xlfn.XLOOKUP(_xlfn.XLOOKUP(A1383,Orders_Raw!A:A,Orders_Raw!B:B),Customers_Raw!A:A,Customers_Raw!E:E)</f>
        <v>Consumer</v>
      </c>
      <c r="J1383" s="19">
        <f>_xlfn.XLOOKUP(Order_Items_Raw!A2044,Orders_Raw!A:A,Orders_Raw!C:C)</f>
        <v>45822</v>
      </c>
      <c r="K1383" t="s">
        <v>3450</v>
      </c>
      <c r="L1383" s="19" t="str">
        <f>_xlfn.XLOOKUP(A1383,Orders_Raw!A:A,Orders_Raw!D:D)</f>
        <v>Shipped</v>
      </c>
      <c r="M1383" s="19" t="str">
        <f>_xlfn.XLOOKUP(_xlfn.XLOOKUP(A1383,Orders_Raw!A:A,Orders_Raw!B:B),Customers_Raw!A:A,Customers_Raw!E:E)</f>
        <v>Consumer</v>
      </c>
      <c r="N1383">
        <f>IF(COUNTIF($A$2:A1383,A1383)=1,1,0)</f>
        <v>0</v>
      </c>
    </row>
    <row r="1384" spans="1:14">
      <c r="A1384" t="s">
        <v>2454</v>
      </c>
      <c r="B1384" t="s">
        <v>3453</v>
      </c>
      <c r="C1384">
        <v>2</v>
      </c>
      <c r="D1384" s="18">
        <v>30522.79</v>
      </c>
      <c r="E1384" s="18">
        <f>_xlfn.XLOOKUP(Order_Items_Raw!B2069,Products_Raw!A:A,Products_Raw!D:D)</f>
        <v>1759.1</v>
      </c>
      <c r="F1384" s="18">
        <f t="shared" si="21"/>
        <v>27004.59</v>
      </c>
      <c r="G1384" s="18" t="str">
        <f>PROPER(TRIM(CLEAN(_xlfn.XLOOKUP(Order_Items_Raw!A2069,Orders_Raw!A:A,Orders_Raw!E:E))))</f>
        <v>Website</v>
      </c>
      <c r="H1384" s="18" t="str">
        <f>_xlfn.XLOOKUP(B1384,Products_Raw!A:A,Products_Raw!C:C)</f>
        <v>Office Supplies</v>
      </c>
      <c r="I1384" t="str">
        <f>_xlfn.XLOOKUP(_xlfn.XLOOKUP(A1384,Orders_Raw!A:A,Orders_Raw!B:B),Customers_Raw!A:A,Customers_Raw!E:E)</f>
        <v>Consumer</v>
      </c>
      <c r="J1384" s="19">
        <f>_xlfn.XLOOKUP(Order_Items_Raw!A2069,Orders_Raw!A:A,Orders_Raw!C:C)</f>
        <v>45834</v>
      </c>
      <c r="K1384" t="s">
        <v>3450</v>
      </c>
      <c r="L1384" s="19" t="str">
        <f>_xlfn.XLOOKUP(A1384,Orders_Raw!A:A,Orders_Raw!D:D)</f>
        <v>Shipped</v>
      </c>
      <c r="M1384" s="19" t="str">
        <f>_xlfn.XLOOKUP(_xlfn.XLOOKUP(A1384,Orders_Raw!A:A,Orders_Raw!B:B),Customers_Raw!A:A,Customers_Raw!E:E)</f>
        <v>Consumer</v>
      </c>
      <c r="N1384">
        <f>IF(COUNTIF($A$2:A1384,A1384)=1,1,0)</f>
        <v>1</v>
      </c>
    </row>
    <row r="1385" spans="1:14">
      <c r="A1385" t="s">
        <v>2682</v>
      </c>
      <c r="B1385" t="s">
        <v>3453</v>
      </c>
      <c r="C1385">
        <v>1</v>
      </c>
      <c r="D1385" s="18">
        <v>18309.79</v>
      </c>
      <c r="E1385" s="18">
        <f>_xlfn.XLOOKUP(Order_Items_Raw!B2074,Products_Raw!A:A,Products_Raw!D:D)</f>
        <v>2625.04</v>
      </c>
      <c r="F1385" s="18">
        <f t="shared" si="21"/>
        <v>15684.75</v>
      </c>
      <c r="G1385" s="18" t="str">
        <f>PROPER(TRIM(CLEAN(_xlfn.XLOOKUP(Order_Items_Raw!A2074,Orders_Raw!A:A,Orders_Raw!E:E))))</f>
        <v>Website</v>
      </c>
      <c r="H1385" s="18" t="str">
        <f>_xlfn.XLOOKUP(B1385,Products_Raw!A:A,Products_Raw!C:C)</f>
        <v>Office Supplies</v>
      </c>
      <c r="I1385" t="str">
        <f>_xlfn.XLOOKUP(_xlfn.XLOOKUP(A1385,Orders_Raw!A:A,Orders_Raw!B:B),Customers_Raw!A:A,Customers_Raw!E:E)</f>
        <v>Corporate</v>
      </c>
      <c r="J1385" s="19">
        <f>_xlfn.XLOOKUP(Order_Items_Raw!A2074,Orders_Raw!A:A,Orders_Raw!C:C)</f>
        <v>45812</v>
      </c>
      <c r="K1385" t="s">
        <v>3450</v>
      </c>
      <c r="L1385" s="19" t="str">
        <f>_xlfn.XLOOKUP(A1385,Orders_Raw!A:A,Orders_Raw!D:D)</f>
        <v>Delivered</v>
      </c>
      <c r="M1385" s="19" t="str">
        <f>_xlfn.XLOOKUP(_xlfn.XLOOKUP(A1385,Orders_Raw!A:A,Orders_Raw!B:B),Customers_Raw!A:A,Customers_Raw!E:E)</f>
        <v>Corporate</v>
      </c>
      <c r="N1385">
        <f>IF(COUNTIF($A$2:A1385,A1385)=1,1,0)</f>
        <v>1</v>
      </c>
    </row>
    <row r="1386" spans="1:14">
      <c r="A1386" t="s">
        <v>2846</v>
      </c>
      <c r="B1386" t="s">
        <v>3453</v>
      </c>
      <c r="C1386">
        <v>2</v>
      </c>
      <c r="D1386" s="18">
        <v>32490.92</v>
      </c>
      <c r="E1386" s="18">
        <f>_xlfn.XLOOKUP(Order_Items_Raw!B2076,Products_Raw!A:A,Products_Raw!D:D)</f>
        <v>11118.8</v>
      </c>
      <c r="F1386" s="18">
        <f t="shared" si="21"/>
        <v>10253.32</v>
      </c>
      <c r="G1386" s="18" t="str">
        <f>PROPER(TRIM(CLEAN(_xlfn.XLOOKUP(Order_Items_Raw!A2076,Orders_Raw!A:A,Orders_Raw!E:E))))</f>
        <v>Mobile App</v>
      </c>
      <c r="H1386" s="18" t="str">
        <f>_xlfn.XLOOKUP(B1386,Products_Raw!A:A,Products_Raw!C:C)</f>
        <v>Office Supplies</v>
      </c>
      <c r="I1386" t="str">
        <f>_xlfn.XLOOKUP(_xlfn.XLOOKUP(A1386,Orders_Raw!A:A,Orders_Raw!B:B),Customers_Raw!A:A,Customers_Raw!E:E)</f>
        <v>Consumer</v>
      </c>
      <c r="J1386" s="19">
        <f>_xlfn.XLOOKUP(Order_Items_Raw!A2076,Orders_Raw!A:A,Orders_Raw!C:C)</f>
        <v>45809</v>
      </c>
      <c r="K1386" t="s">
        <v>3450</v>
      </c>
      <c r="L1386" s="19" t="str">
        <f>_xlfn.XLOOKUP(A1386,Orders_Raw!A:A,Orders_Raw!D:D)</f>
        <v>Delivered</v>
      </c>
      <c r="M1386" s="19" t="str">
        <f>_xlfn.XLOOKUP(_xlfn.XLOOKUP(A1386,Orders_Raw!A:A,Orders_Raw!B:B),Customers_Raw!A:A,Customers_Raw!E:E)</f>
        <v>Consumer</v>
      </c>
      <c r="N1386">
        <f>IF(COUNTIF($A$2:A1386,A1386)=1,1,0)</f>
        <v>0</v>
      </c>
    </row>
    <row r="1387" spans="1:14">
      <c r="A1387" t="s">
        <v>3215</v>
      </c>
      <c r="B1387" t="s">
        <v>3453</v>
      </c>
      <c r="C1387">
        <v>1</v>
      </c>
      <c r="D1387" s="18">
        <v>17477.4</v>
      </c>
      <c r="E1387" s="18">
        <f>_xlfn.XLOOKUP(Order_Items_Raw!B2084,Products_Raw!A:A,Products_Raw!D:D)</f>
        <v>4835.9</v>
      </c>
      <c r="F1387" s="18">
        <f t="shared" si="21"/>
        <v>12641.5</v>
      </c>
      <c r="G1387" s="18" t="str">
        <f>PROPER(TRIM(CLEAN(_xlfn.XLOOKUP(Order_Items_Raw!A2084,Orders_Raw!A:A,Orders_Raw!E:E))))</f>
        <v>Website</v>
      </c>
      <c r="H1387" s="18" t="str">
        <f>_xlfn.XLOOKUP(B1387,Products_Raw!A:A,Products_Raw!C:C)</f>
        <v>Office Supplies</v>
      </c>
      <c r="I1387" t="str">
        <f>_xlfn.XLOOKUP(_xlfn.XLOOKUP(A1387,Orders_Raw!A:A,Orders_Raw!B:B),Customers_Raw!A:A,Customers_Raw!E:E)</f>
        <v>Consumer</v>
      </c>
      <c r="J1387" s="19">
        <f>_xlfn.XLOOKUP(Order_Items_Raw!A2084,Orders_Raw!A:A,Orders_Raw!C:C)</f>
        <v>45838</v>
      </c>
      <c r="K1387" t="s">
        <v>3450</v>
      </c>
      <c r="L1387" s="19" t="str">
        <f>_xlfn.XLOOKUP(A1387,Orders_Raw!A:A,Orders_Raw!D:D)</f>
        <v>Processing</v>
      </c>
      <c r="M1387" s="19" t="str">
        <f>_xlfn.XLOOKUP(_xlfn.XLOOKUP(A1387,Orders_Raw!A:A,Orders_Raw!B:B),Customers_Raw!A:A,Customers_Raw!E:E)</f>
        <v>Consumer</v>
      </c>
      <c r="N1387">
        <f>IF(COUNTIF($A$2:A1387,A1387)=1,1,0)</f>
        <v>1</v>
      </c>
    </row>
    <row r="1388" spans="1:14">
      <c r="A1388" t="s">
        <v>1225</v>
      </c>
      <c r="B1388" t="s">
        <v>3454</v>
      </c>
      <c r="C1388">
        <v>2</v>
      </c>
      <c r="D1388" s="18">
        <v>19115.67</v>
      </c>
      <c r="E1388" s="18">
        <f>_xlfn.XLOOKUP(Order_Items_Raw!B2095,Products_Raw!A:A,Products_Raw!D:D)</f>
        <v>5931.04</v>
      </c>
      <c r="F1388" s="18">
        <f t="shared" si="21"/>
        <v>7253.59</v>
      </c>
      <c r="G1388" s="18" t="str">
        <f>PROPER(TRIM(CLEAN(_xlfn.XLOOKUP(Order_Items_Raw!A2095,Orders_Raw!A:A,Orders_Raw!E:E))))</f>
        <v>Website</v>
      </c>
      <c r="H1388" s="18" t="str">
        <f>_xlfn.XLOOKUP(B1388,Products_Raw!A:A,Products_Raw!C:C)</f>
        <v>Sports</v>
      </c>
      <c r="I1388" t="str">
        <f>_xlfn.XLOOKUP(_xlfn.XLOOKUP(A1388,Orders_Raw!A:A,Orders_Raw!B:B),Customers_Raw!A:A,Customers_Raw!E:E)</f>
        <v>Corporate</v>
      </c>
      <c r="J1388" s="19">
        <f>_xlfn.XLOOKUP(Order_Items_Raw!A2095,Orders_Raw!A:A,Orders_Raw!C:C)</f>
        <v>45826</v>
      </c>
      <c r="K1388" t="s">
        <v>3450</v>
      </c>
      <c r="L1388" s="19" t="str">
        <f>_xlfn.XLOOKUP(A1388,Orders_Raw!A:A,Orders_Raw!D:D)</f>
        <v>Delivered</v>
      </c>
      <c r="M1388" s="19" t="str">
        <f>_xlfn.XLOOKUP(_xlfn.XLOOKUP(A1388,Orders_Raw!A:A,Orders_Raw!B:B),Customers_Raw!A:A,Customers_Raw!E:E)</f>
        <v>Corporate</v>
      </c>
      <c r="N1388">
        <f>IF(COUNTIF($A$2:A1388,A1388)=1,1,0)</f>
        <v>1</v>
      </c>
    </row>
    <row r="1389" spans="1:14">
      <c r="A1389" t="s">
        <v>1273</v>
      </c>
      <c r="B1389" t="s">
        <v>3454</v>
      </c>
      <c r="C1389">
        <v>1</v>
      </c>
      <c r="D1389" s="18">
        <v>8791.48</v>
      </c>
      <c r="E1389" s="18">
        <f>_xlfn.XLOOKUP(Order_Items_Raw!B2096,Products_Raw!A:A,Products_Raw!D:D)</f>
        <v>5931.04</v>
      </c>
      <c r="F1389" s="18">
        <f t="shared" si="21"/>
        <v>2860.44</v>
      </c>
      <c r="G1389" s="18" t="str">
        <f>PROPER(TRIM(CLEAN(_xlfn.XLOOKUP(Order_Items_Raw!A2096,Orders_Raw!A:A,Orders_Raw!E:E))))</f>
        <v>Mobile App</v>
      </c>
      <c r="H1389" s="18" t="str">
        <f>_xlfn.XLOOKUP(B1389,Products_Raw!A:A,Products_Raw!C:C)</f>
        <v>Sports</v>
      </c>
      <c r="I1389" t="str">
        <f>_xlfn.XLOOKUP(_xlfn.XLOOKUP(A1389,Orders_Raw!A:A,Orders_Raw!B:B),Customers_Raw!A:A,Customers_Raw!E:E)</f>
        <v>Small Business</v>
      </c>
      <c r="J1389" s="19">
        <f>_xlfn.XLOOKUP(Order_Items_Raw!A2096,Orders_Raw!A:A,Orders_Raw!C:C)</f>
        <v>45837</v>
      </c>
      <c r="K1389" t="s">
        <v>3450</v>
      </c>
      <c r="L1389" s="19" t="str">
        <f>_xlfn.XLOOKUP(A1389,Orders_Raw!A:A,Orders_Raw!D:D)</f>
        <v>Processing</v>
      </c>
      <c r="M1389" s="19" t="str">
        <f>_xlfn.XLOOKUP(_xlfn.XLOOKUP(A1389,Orders_Raw!A:A,Orders_Raw!B:B),Customers_Raw!A:A,Customers_Raw!E:E)</f>
        <v>Small Business</v>
      </c>
      <c r="N1389">
        <f>IF(COUNTIF($A$2:A1389,A1389)=1,1,0)</f>
        <v>1</v>
      </c>
    </row>
    <row r="1390" spans="1:14">
      <c r="A1390" t="s">
        <v>1569</v>
      </c>
      <c r="B1390" t="s">
        <v>3454</v>
      </c>
      <c r="C1390">
        <v>3</v>
      </c>
      <c r="D1390" s="18">
        <v>31896.87</v>
      </c>
      <c r="E1390" s="18">
        <f>_xlfn.XLOOKUP(Order_Items_Raw!B2104,Products_Raw!A:A,Products_Raw!D:D)</f>
        <v>10050.44</v>
      </c>
      <c r="F1390" s="18">
        <f t="shared" si="21"/>
        <v>1745.55</v>
      </c>
      <c r="G1390" s="18" t="str">
        <f>PROPER(TRIM(CLEAN(_xlfn.XLOOKUP(Order_Items_Raw!A2104,Orders_Raw!A:A,Orders_Raw!E:E))))</f>
        <v>Mobile App</v>
      </c>
      <c r="H1390" s="18" t="str">
        <f>_xlfn.XLOOKUP(B1390,Products_Raw!A:A,Products_Raw!C:C)</f>
        <v>Sports</v>
      </c>
      <c r="I1390" t="str">
        <f>_xlfn.XLOOKUP(_xlfn.XLOOKUP(A1390,Orders_Raw!A:A,Orders_Raw!B:B),Customers_Raw!A:A,Customers_Raw!E:E)</f>
        <v>Consumer</v>
      </c>
      <c r="J1390" s="19">
        <f>_xlfn.XLOOKUP(Order_Items_Raw!A2104,Orders_Raw!A:A,Orders_Raw!C:C)</f>
        <v>45815</v>
      </c>
      <c r="K1390" t="s">
        <v>3450</v>
      </c>
      <c r="L1390" s="19" t="str">
        <f>_xlfn.XLOOKUP(A1390,Orders_Raw!A:A,Orders_Raw!D:D)</f>
        <v>Processing</v>
      </c>
      <c r="M1390" s="19" t="str">
        <f>_xlfn.XLOOKUP(_xlfn.XLOOKUP(A1390,Orders_Raw!A:A,Orders_Raw!B:B),Customers_Raw!A:A,Customers_Raw!E:E)</f>
        <v>Consumer</v>
      </c>
      <c r="N1390">
        <f>IF(COUNTIF($A$2:A1390,A1390)=1,1,0)</f>
        <v>1</v>
      </c>
    </row>
    <row r="1391" spans="1:14">
      <c r="A1391" t="s">
        <v>2372</v>
      </c>
      <c r="B1391" t="s">
        <v>3454</v>
      </c>
      <c r="C1391">
        <v>3</v>
      </c>
      <c r="D1391" s="18">
        <v>28896.76</v>
      </c>
      <c r="E1391" s="18">
        <f>_xlfn.XLOOKUP(Order_Items_Raw!B2121,Products_Raw!A:A,Products_Raw!D:D)</f>
        <v>11939.07</v>
      </c>
      <c r="F1391" s="18">
        <f t="shared" si="21"/>
        <v>-6920.45</v>
      </c>
      <c r="G1391" s="18" t="str">
        <f>PROPER(TRIM(CLEAN(_xlfn.XLOOKUP(Order_Items_Raw!A2121,Orders_Raw!A:A,Orders_Raw!E:E))))</f>
        <v>Mobile App</v>
      </c>
      <c r="H1391" s="18" t="str">
        <f>_xlfn.XLOOKUP(B1391,Products_Raw!A:A,Products_Raw!C:C)</f>
        <v>Sports</v>
      </c>
      <c r="I1391" t="str">
        <f>_xlfn.XLOOKUP(_xlfn.XLOOKUP(A1391,Orders_Raw!A:A,Orders_Raw!B:B),Customers_Raw!A:A,Customers_Raw!E:E)</f>
        <v>Consumer</v>
      </c>
      <c r="J1391" s="19">
        <f>_xlfn.XLOOKUP(Order_Items_Raw!A2121,Orders_Raw!A:A,Orders_Raw!C:C)</f>
        <v>45836</v>
      </c>
      <c r="K1391" t="s">
        <v>3450</v>
      </c>
      <c r="L1391" s="19" t="str">
        <f>_xlfn.XLOOKUP(A1391,Orders_Raw!A:A,Orders_Raw!D:D)</f>
        <v>Delivered</v>
      </c>
      <c r="M1391" s="19" t="str">
        <f>_xlfn.XLOOKUP(_xlfn.XLOOKUP(A1391,Orders_Raw!A:A,Orders_Raw!B:B),Customers_Raw!A:A,Customers_Raw!E:E)</f>
        <v>Consumer</v>
      </c>
      <c r="N1391">
        <f>IF(COUNTIF($A$2:A1391,A1391)=1,1,0)</f>
        <v>0</v>
      </c>
    </row>
    <row r="1392" spans="1:14">
      <c r="A1392" t="s">
        <v>3377</v>
      </c>
      <c r="B1392" t="s">
        <v>3454</v>
      </c>
      <c r="C1392">
        <v>3</v>
      </c>
      <c r="D1392" s="18">
        <v>31758.77</v>
      </c>
      <c r="E1392" s="18">
        <f>_xlfn.XLOOKUP(Order_Items_Raw!B2140,Products_Raw!A:A,Products_Raw!D:D)</f>
        <v>1946.27</v>
      </c>
      <c r="F1392" s="18">
        <f t="shared" si="21"/>
        <v>25919.96</v>
      </c>
      <c r="G1392" s="18" t="str">
        <f>PROPER(TRIM(CLEAN(_xlfn.XLOOKUP(Order_Items_Raw!A2140,Orders_Raw!A:A,Orders_Raw!E:E))))</f>
        <v>Website</v>
      </c>
      <c r="H1392" s="18" t="str">
        <f>_xlfn.XLOOKUP(B1392,Products_Raw!A:A,Products_Raw!C:C)</f>
        <v>Sports</v>
      </c>
      <c r="I1392" t="str">
        <f>_xlfn.XLOOKUP(_xlfn.XLOOKUP(A1392,Orders_Raw!A:A,Orders_Raw!B:B),Customers_Raw!A:A,Customers_Raw!E:E)</f>
        <v>Consumer</v>
      </c>
      <c r="J1392" s="19">
        <f>_xlfn.XLOOKUP(Order_Items_Raw!A2140,Orders_Raw!A:A,Orders_Raw!C:C)</f>
        <v>45838</v>
      </c>
      <c r="K1392" t="s">
        <v>3450</v>
      </c>
      <c r="L1392" s="19" t="str">
        <f>_xlfn.XLOOKUP(A1392,Orders_Raw!A:A,Orders_Raw!D:D)</f>
        <v>Delivered</v>
      </c>
      <c r="M1392" s="19" t="str">
        <f>_xlfn.XLOOKUP(_xlfn.XLOOKUP(A1392,Orders_Raw!A:A,Orders_Raw!B:B),Customers_Raw!A:A,Customers_Raw!E:E)</f>
        <v>Consumer</v>
      </c>
      <c r="N1392">
        <f>IF(COUNTIF($A$2:A1392,A1392)=1,1,0)</f>
        <v>1</v>
      </c>
    </row>
    <row r="1393" spans="1:14">
      <c r="A1393" t="s">
        <v>1519</v>
      </c>
      <c r="B1393" t="s">
        <v>3455</v>
      </c>
      <c r="C1393">
        <v>2</v>
      </c>
      <c r="D1393" s="18">
        <v>4848.2</v>
      </c>
      <c r="E1393" s="18">
        <f>_xlfn.XLOOKUP(Order_Items_Raw!B2148,Products_Raw!A:A,Products_Raw!D:D)</f>
        <v>11653.29</v>
      </c>
      <c r="F1393" s="18">
        <f t="shared" si="21"/>
        <v>-18458.38</v>
      </c>
      <c r="G1393" s="18" t="str">
        <f>PROPER(TRIM(CLEAN(_xlfn.XLOOKUP(Order_Items_Raw!A2148,Orders_Raw!A:A,Orders_Raw!E:E))))</f>
        <v>Marketplace</v>
      </c>
      <c r="H1393" s="18" t="str">
        <f>_xlfn.XLOOKUP(B1393,Products_Raw!A:A,Products_Raw!C:C)</f>
        <v>Home &amp; Kitchen</v>
      </c>
      <c r="I1393" t="str">
        <f>_xlfn.XLOOKUP(_xlfn.XLOOKUP(A1393,Orders_Raw!A:A,Orders_Raw!B:B),Customers_Raw!A:A,Customers_Raw!E:E)</f>
        <v>Consumer</v>
      </c>
      <c r="J1393" s="19">
        <f>_xlfn.XLOOKUP(Order_Items_Raw!A2148,Orders_Raw!A:A,Orders_Raw!C:C)</f>
        <v>45812</v>
      </c>
      <c r="K1393" t="s">
        <v>3450</v>
      </c>
      <c r="L1393" s="19" t="str">
        <f>_xlfn.XLOOKUP(A1393,Orders_Raw!A:A,Orders_Raw!D:D)</f>
        <v>Processing</v>
      </c>
      <c r="M1393" s="19" t="str">
        <f>_xlfn.XLOOKUP(_xlfn.XLOOKUP(A1393,Orders_Raw!A:A,Orders_Raw!B:B),Customers_Raw!A:A,Customers_Raw!E:E)</f>
        <v>Consumer</v>
      </c>
      <c r="N1393">
        <f>IF(COUNTIF($A$2:A1393,A1393)=1,1,0)</f>
        <v>0</v>
      </c>
    </row>
    <row r="1394" spans="1:14">
      <c r="A1394" t="s">
        <v>1694</v>
      </c>
      <c r="B1394" t="s">
        <v>3455</v>
      </c>
      <c r="C1394">
        <v>3</v>
      </c>
      <c r="D1394" s="18">
        <v>6722.19</v>
      </c>
      <c r="E1394" s="18">
        <f>_xlfn.XLOOKUP(Order_Items_Raw!B2152,Products_Raw!A:A,Products_Raw!D:D)</f>
        <v>11653.29</v>
      </c>
      <c r="F1394" s="18">
        <f t="shared" si="21"/>
        <v>-28237.68</v>
      </c>
      <c r="G1394" s="18" t="str">
        <f>PROPER(TRIM(CLEAN(_xlfn.XLOOKUP(Order_Items_Raw!A2152,Orders_Raw!A:A,Orders_Raw!E:E))))</f>
        <v>Mobile App</v>
      </c>
      <c r="H1394" s="18" t="str">
        <f>_xlfn.XLOOKUP(B1394,Products_Raw!A:A,Products_Raw!C:C)</f>
        <v>Home &amp; Kitchen</v>
      </c>
      <c r="I1394" t="str">
        <f>_xlfn.XLOOKUP(_xlfn.XLOOKUP(A1394,Orders_Raw!A:A,Orders_Raw!B:B),Customers_Raw!A:A,Customers_Raw!E:E)</f>
        <v>Consumer</v>
      </c>
      <c r="J1394" s="19">
        <f>_xlfn.XLOOKUP(Order_Items_Raw!A2152,Orders_Raw!A:A,Orders_Raw!C:C)</f>
        <v>45815</v>
      </c>
      <c r="K1394" t="s">
        <v>3450</v>
      </c>
      <c r="L1394" s="19" t="str">
        <f>_xlfn.XLOOKUP(A1394,Orders_Raw!A:A,Orders_Raw!D:D)</f>
        <v>Delivered</v>
      </c>
      <c r="M1394" s="19" t="str">
        <f>_xlfn.XLOOKUP(_xlfn.XLOOKUP(A1394,Orders_Raw!A:A,Orders_Raw!B:B),Customers_Raw!A:A,Customers_Raw!E:E)</f>
        <v>Consumer</v>
      </c>
      <c r="N1394">
        <f>IF(COUNTIF($A$2:A1394,A1394)=1,1,0)</f>
        <v>1</v>
      </c>
    </row>
    <row r="1395" spans="1:14">
      <c r="A1395" t="s">
        <v>2345</v>
      </c>
      <c r="B1395" t="s">
        <v>3456</v>
      </c>
      <c r="C1395">
        <v>3</v>
      </c>
      <c r="D1395" s="18">
        <v>4584.79</v>
      </c>
      <c r="E1395" s="18">
        <f>_xlfn.XLOOKUP(Order_Items_Raw!B2188,Products_Raw!A:A,Products_Raw!D:D)</f>
        <v>2249.48</v>
      </c>
      <c r="F1395" s="18">
        <f t="shared" si="21"/>
        <v>-2163.65</v>
      </c>
      <c r="G1395" s="18" t="str">
        <f>PROPER(TRIM(CLEAN(_xlfn.XLOOKUP(Order_Items_Raw!A2188,Orders_Raw!A:A,Orders_Raw!E:E))))</f>
        <v>Website</v>
      </c>
      <c r="H1395" s="18" t="str">
        <f>_xlfn.XLOOKUP(B1395,Products_Raw!A:A,Products_Raw!C:C)</f>
        <v>Fashion</v>
      </c>
      <c r="I1395" t="str">
        <f>_xlfn.XLOOKUP(_xlfn.XLOOKUP(A1395,Orders_Raw!A:A,Orders_Raw!B:B),Customers_Raw!A:A,Customers_Raw!E:E)</f>
        <v>Consumer</v>
      </c>
      <c r="J1395" s="19">
        <f>_xlfn.XLOOKUP(Order_Items_Raw!A2188,Orders_Raw!A:A,Orders_Raw!C:C)</f>
        <v>45835</v>
      </c>
      <c r="K1395" t="s">
        <v>3450</v>
      </c>
      <c r="L1395" s="19" t="str">
        <f>_xlfn.XLOOKUP(A1395,Orders_Raw!A:A,Orders_Raw!D:D)</f>
        <v>Delivered</v>
      </c>
      <c r="M1395" s="19" t="str">
        <f>_xlfn.XLOOKUP(_xlfn.XLOOKUP(A1395,Orders_Raw!A:A,Orders_Raw!B:B),Customers_Raw!A:A,Customers_Raw!E:E)</f>
        <v>Consumer</v>
      </c>
      <c r="N1395">
        <f>IF(COUNTIF($A$2:A1395,A1395)=1,1,0)</f>
        <v>1</v>
      </c>
    </row>
    <row r="1396" spans="1:14">
      <c r="A1396" t="s">
        <v>2364</v>
      </c>
      <c r="B1396" t="s">
        <v>3456</v>
      </c>
      <c r="C1396">
        <v>2</v>
      </c>
      <c r="D1396" s="18">
        <v>4209.58</v>
      </c>
      <c r="E1396" s="18">
        <f>_xlfn.XLOOKUP(Order_Items_Raw!B2189,Products_Raw!A:A,Products_Raw!D:D)</f>
        <v>2249.48</v>
      </c>
      <c r="F1396" s="18">
        <f t="shared" si="21"/>
        <v>-289.38</v>
      </c>
      <c r="G1396" s="18" t="str">
        <f>PROPER(TRIM(CLEAN(_xlfn.XLOOKUP(Order_Items_Raw!A2189,Orders_Raw!A:A,Orders_Raw!E:E))))</f>
        <v>Website</v>
      </c>
      <c r="H1396" s="18" t="str">
        <f>_xlfn.XLOOKUP(B1396,Products_Raw!A:A,Products_Raw!C:C)</f>
        <v>Fashion</v>
      </c>
      <c r="I1396" t="str">
        <f>_xlfn.XLOOKUP(_xlfn.XLOOKUP(A1396,Orders_Raw!A:A,Orders_Raw!B:B),Customers_Raw!A:A,Customers_Raw!E:E)</f>
        <v>Consumer</v>
      </c>
      <c r="J1396" s="19">
        <f>_xlfn.XLOOKUP(Order_Items_Raw!A2189,Orders_Raw!A:A,Orders_Raw!C:C)</f>
        <v>45833</v>
      </c>
      <c r="K1396" t="s">
        <v>3450</v>
      </c>
      <c r="L1396" s="19" t="str">
        <f>_xlfn.XLOOKUP(A1396,Orders_Raw!A:A,Orders_Raw!D:D)</f>
        <v>Delivered</v>
      </c>
      <c r="M1396" s="19" t="str">
        <f>_xlfn.XLOOKUP(_xlfn.XLOOKUP(A1396,Orders_Raw!A:A,Orders_Raw!B:B),Customers_Raw!A:A,Customers_Raw!E:E)</f>
        <v>Consumer</v>
      </c>
      <c r="N1396">
        <f>IF(COUNTIF($A$2:A1396,A1396)=1,1,0)</f>
        <v>1</v>
      </c>
    </row>
    <row r="1397" spans="1:14">
      <c r="A1397" t="s">
        <v>3065</v>
      </c>
      <c r="B1397" t="s">
        <v>3456</v>
      </c>
      <c r="C1397">
        <v>1</v>
      </c>
      <c r="D1397" s="18">
        <v>2094.48</v>
      </c>
      <c r="E1397" s="18">
        <f>_xlfn.XLOOKUP(Order_Items_Raw!B2201,Products_Raw!A:A,Products_Raw!D:D)</f>
        <v>2935.19</v>
      </c>
      <c r="F1397" s="18">
        <f t="shared" si="21"/>
        <v>-840.71</v>
      </c>
      <c r="G1397" s="18" t="str">
        <f>PROPER(TRIM(CLEAN(_xlfn.XLOOKUP(Order_Items_Raw!A2201,Orders_Raw!A:A,Orders_Raw!E:E))))</f>
        <v>Website</v>
      </c>
      <c r="H1397" s="18" t="str">
        <f>_xlfn.XLOOKUP(B1397,Products_Raw!A:A,Products_Raw!C:C)</f>
        <v>Fashion</v>
      </c>
      <c r="I1397" t="str">
        <f>_xlfn.XLOOKUP(_xlfn.XLOOKUP(A1397,Orders_Raw!A:A,Orders_Raw!B:B),Customers_Raw!A:A,Customers_Raw!E:E)</f>
        <v>Corporate</v>
      </c>
      <c r="J1397" s="19">
        <f>_xlfn.XLOOKUP(Order_Items_Raw!A2201,Orders_Raw!A:A,Orders_Raw!C:C)</f>
        <v>45818</v>
      </c>
      <c r="K1397" t="s">
        <v>3450</v>
      </c>
      <c r="L1397" s="19" t="str">
        <f>_xlfn.XLOOKUP(A1397,Orders_Raw!A:A,Orders_Raw!D:D)</f>
        <v>Shipped</v>
      </c>
      <c r="M1397" s="19" t="str">
        <f>_xlfn.XLOOKUP(_xlfn.XLOOKUP(A1397,Orders_Raw!A:A,Orders_Raw!B:B),Customers_Raw!A:A,Customers_Raw!E:E)</f>
        <v>Corporate</v>
      </c>
      <c r="N1397">
        <f>IF(COUNTIF($A$2:A1397,A1397)=1,1,0)</f>
        <v>0</v>
      </c>
    </row>
    <row r="1398" spans="1:14">
      <c r="A1398" t="s">
        <v>2118</v>
      </c>
      <c r="B1398" t="s">
        <v>3457</v>
      </c>
      <c r="C1398">
        <v>1</v>
      </c>
      <c r="D1398" s="18">
        <v>4276.22</v>
      </c>
      <c r="E1398" s="18">
        <f>_xlfn.XLOOKUP(Order_Items_Raw!B2223,Products_Raw!A:A,Products_Raw!D:D)</f>
        <v>1069.73</v>
      </c>
      <c r="F1398" s="18">
        <f t="shared" si="21"/>
        <v>3206.49</v>
      </c>
      <c r="G1398" s="18" t="str">
        <f>PROPER(TRIM(CLEAN(_xlfn.XLOOKUP(Order_Items_Raw!A2223,Orders_Raw!A:A,Orders_Raw!E:E))))</f>
        <v>Marketplace</v>
      </c>
      <c r="H1398" s="18" t="str">
        <f>_xlfn.XLOOKUP(B1398,Products_Raw!A:A,Products_Raw!C:C)</f>
        <v>Home &amp; Kitchen</v>
      </c>
      <c r="I1398" t="str">
        <f>_xlfn.XLOOKUP(_xlfn.XLOOKUP(A1398,Orders_Raw!A:A,Orders_Raw!B:B),Customers_Raw!A:A,Customers_Raw!E:E)</f>
        <v>Small Business</v>
      </c>
      <c r="J1398" s="19">
        <f>_xlfn.XLOOKUP(Order_Items_Raw!A2223,Orders_Raw!A:A,Orders_Raw!C:C)</f>
        <v>45731</v>
      </c>
      <c r="K1398" t="s">
        <v>3458</v>
      </c>
      <c r="L1398" s="19" t="str">
        <f>_xlfn.XLOOKUP(A1398,Orders_Raw!A:A,Orders_Raw!D:D)</f>
        <v>Delivered</v>
      </c>
      <c r="M1398" s="19" t="str">
        <f>_xlfn.XLOOKUP(_xlfn.XLOOKUP(A1398,Orders_Raw!A:A,Orders_Raw!B:B),Customers_Raw!A:A,Customers_Raw!E:E)</f>
        <v>Small Business</v>
      </c>
      <c r="N1398">
        <f>IF(COUNTIF($A$2:A1398,A1398)=1,1,0)</f>
        <v>0</v>
      </c>
    </row>
    <row r="1399" spans="1:14">
      <c r="A1399" t="s">
        <v>2290</v>
      </c>
      <c r="B1399" t="s">
        <v>3457</v>
      </c>
      <c r="C1399">
        <v>3</v>
      </c>
      <c r="D1399" s="18">
        <v>10406.63</v>
      </c>
      <c r="E1399" s="18">
        <f>_xlfn.XLOOKUP(Order_Items_Raw!B2226,Products_Raw!A:A,Products_Raw!D:D)</f>
        <v>6579.03</v>
      </c>
      <c r="F1399" s="18">
        <f t="shared" si="21"/>
        <v>-9330.46</v>
      </c>
      <c r="G1399" s="18" t="str">
        <f>PROPER(TRIM(CLEAN(_xlfn.XLOOKUP(Order_Items_Raw!A2226,Orders_Raw!A:A,Orders_Raw!E:E))))</f>
        <v>Marketplace</v>
      </c>
      <c r="H1399" s="18" t="str">
        <f>_xlfn.XLOOKUP(B1399,Products_Raw!A:A,Products_Raw!C:C)</f>
        <v>Home &amp; Kitchen</v>
      </c>
      <c r="I1399" t="str">
        <f>_xlfn.XLOOKUP(_xlfn.XLOOKUP(A1399,Orders_Raw!A:A,Orders_Raw!B:B),Customers_Raw!A:A,Customers_Raw!E:E)</f>
        <v>Corporate</v>
      </c>
      <c r="J1399" s="19">
        <f>_xlfn.XLOOKUP(Order_Items_Raw!A2226,Orders_Raw!A:A,Orders_Raw!C:C)</f>
        <v>45725</v>
      </c>
      <c r="K1399" t="s">
        <v>3458</v>
      </c>
      <c r="L1399" s="19" t="str">
        <f>_xlfn.XLOOKUP(A1399,Orders_Raw!A:A,Orders_Raw!D:D)</f>
        <v>Delivered</v>
      </c>
      <c r="M1399" s="19" t="str">
        <f>_xlfn.XLOOKUP(_xlfn.XLOOKUP(A1399,Orders_Raw!A:A,Orders_Raw!B:B),Customers_Raw!A:A,Customers_Raw!E:E)</f>
        <v>Corporate</v>
      </c>
      <c r="N1399">
        <f>IF(COUNTIF($A$2:A1399,A1399)=1,1,0)</f>
        <v>1</v>
      </c>
    </row>
    <row r="1400" spans="1:14">
      <c r="A1400" t="s">
        <v>2896</v>
      </c>
      <c r="B1400" t="s">
        <v>3457</v>
      </c>
      <c r="C1400">
        <v>3</v>
      </c>
      <c r="D1400" s="18">
        <v>11224.88</v>
      </c>
      <c r="E1400" s="18">
        <f>_xlfn.XLOOKUP(Order_Items_Raw!B2235,Products_Raw!A:A,Products_Raw!D:D)</f>
        <v>2831.41</v>
      </c>
      <c r="F1400" s="18">
        <f t="shared" si="21"/>
        <v>2730.65</v>
      </c>
      <c r="G1400" s="18" t="str">
        <f>PROPER(TRIM(CLEAN(_xlfn.XLOOKUP(Order_Items_Raw!A2235,Orders_Raw!A:A,Orders_Raw!E:E))))</f>
        <v>Mobile App</v>
      </c>
      <c r="H1400" s="18" t="str">
        <f>_xlfn.XLOOKUP(B1400,Products_Raw!A:A,Products_Raw!C:C)</f>
        <v>Home &amp; Kitchen</v>
      </c>
      <c r="I1400" t="str">
        <f>_xlfn.XLOOKUP(_xlfn.XLOOKUP(A1400,Orders_Raw!A:A,Orders_Raw!B:B),Customers_Raw!A:A,Customers_Raw!E:E)</f>
        <v>Small Business</v>
      </c>
      <c r="J1400" s="19">
        <f>_xlfn.XLOOKUP(Order_Items_Raw!A2235,Orders_Raw!A:A,Orders_Raw!C:C)</f>
        <v>45744</v>
      </c>
      <c r="K1400" t="s">
        <v>3458</v>
      </c>
      <c r="L1400" s="19" t="str">
        <f>_xlfn.XLOOKUP(A1400,Orders_Raw!A:A,Orders_Raw!D:D)</f>
        <v>Delivered</v>
      </c>
      <c r="M1400" s="19" t="str">
        <f>_xlfn.XLOOKUP(_xlfn.XLOOKUP(A1400,Orders_Raw!A:A,Orders_Raw!B:B),Customers_Raw!A:A,Customers_Raw!E:E)</f>
        <v>Small Business</v>
      </c>
      <c r="N1400">
        <f>IF(COUNTIF($A$2:A1400,A1400)=1,1,0)</f>
        <v>0</v>
      </c>
    </row>
    <row r="1401" spans="1:14">
      <c r="A1401" t="s">
        <v>3011</v>
      </c>
      <c r="B1401" t="s">
        <v>3457</v>
      </c>
      <c r="C1401">
        <v>4</v>
      </c>
      <c r="D1401" s="18">
        <v>14368.98</v>
      </c>
      <c r="E1401" s="18">
        <f>_xlfn.XLOOKUP(Order_Items_Raw!B2237,Products_Raw!A:A,Products_Raw!D:D)</f>
        <v>2831.41</v>
      </c>
      <c r="F1401" s="18">
        <f t="shared" si="21"/>
        <v>3043.34</v>
      </c>
      <c r="G1401" s="18" t="str">
        <f>PROPER(TRIM(CLEAN(_xlfn.XLOOKUP(Order_Items_Raw!A2237,Orders_Raw!A:A,Orders_Raw!E:E))))</f>
        <v>Website</v>
      </c>
      <c r="H1401" s="18" t="str">
        <f>_xlfn.XLOOKUP(B1401,Products_Raw!A:A,Products_Raw!C:C)</f>
        <v>Home &amp; Kitchen</v>
      </c>
      <c r="I1401" t="str">
        <f>_xlfn.XLOOKUP(_xlfn.XLOOKUP(A1401,Orders_Raw!A:A,Orders_Raw!B:B),Customers_Raw!A:A,Customers_Raw!E:E)</f>
        <v>Consumer</v>
      </c>
      <c r="J1401" s="19">
        <f>_xlfn.XLOOKUP(Order_Items_Raw!A2237,Orders_Raw!A:A,Orders_Raw!C:C)</f>
        <v>45738</v>
      </c>
      <c r="K1401" t="s">
        <v>3458</v>
      </c>
      <c r="L1401" s="19" t="str">
        <f>_xlfn.XLOOKUP(A1401,Orders_Raw!A:A,Orders_Raw!D:D)</f>
        <v>Delivered</v>
      </c>
      <c r="M1401" s="19" t="str">
        <f>_xlfn.XLOOKUP(_xlfn.XLOOKUP(A1401,Orders_Raw!A:A,Orders_Raw!B:B),Customers_Raw!A:A,Customers_Raw!E:E)</f>
        <v>Consumer</v>
      </c>
      <c r="N1401">
        <f>IF(COUNTIF($A$2:A1401,A1401)=1,1,0)</f>
        <v>1</v>
      </c>
    </row>
    <row r="1402" spans="1:14">
      <c r="A1402" t="s">
        <v>1535</v>
      </c>
      <c r="B1402" t="s">
        <v>3459</v>
      </c>
      <c r="C1402">
        <v>4</v>
      </c>
      <c r="D1402" s="18">
        <v>73204.31</v>
      </c>
      <c r="E1402" s="18">
        <f>_xlfn.XLOOKUP(Order_Items_Raw!B2262,Products_Raw!A:A,Products_Raw!D:D)</f>
        <v>9148.31</v>
      </c>
      <c r="F1402" s="18">
        <f t="shared" si="21"/>
        <v>36611.07</v>
      </c>
      <c r="G1402" s="18" t="str">
        <f>PROPER(TRIM(CLEAN(_xlfn.XLOOKUP(Order_Items_Raw!A2262,Orders_Raw!A:A,Orders_Raw!E:E))))</f>
        <v>Website</v>
      </c>
      <c r="H1402" s="18" t="str">
        <f>_xlfn.XLOOKUP(B1402,Products_Raw!A:A,Products_Raw!C:C)</f>
        <v>Office Supplies</v>
      </c>
      <c r="I1402" t="str">
        <f>_xlfn.XLOOKUP(_xlfn.XLOOKUP(A1402,Orders_Raw!A:A,Orders_Raw!B:B),Customers_Raw!A:A,Customers_Raw!E:E)</f>
        <v>Consumer</v>
      </c>
      <c r="J1402" s="19">
        <f>_xlfn.XLOOKUP(Order_Items_Raw!A2262,Orders_Raw!A:A,Orders_Raw!C:C)</f>
        <v>45747</v>
      </c>
      <c r="K1402" t="s">
        <v>3458</v>
      </c>
      <c r="L1402" s="19" t="str">
        <f>_xlfn.XLOOKUP(A1402,Orders_Raw!A:A,Orders_Raw!D:D)</f>
        <v>Delivered</v>
      </c>
      <c r="M1402" s="19" t="str">
        <f>_xlfn.XLOOKUP(_xlfn.XLOOKUP(A1402,Orders_Raw!A:A,Orders_Raw!B:B),Customers_Raw!A:A,Customers_Raw!E:E)</f>
        <v>Consumer</v>
      </c>
      <c r="N1402">
        <f>IF(COUNTIF($A$2:A1402,A1402)=1,1,0)</f>
        <v>1</v>
      </c>
    </row>
    <row r="1403" spans="1:14">
      <c r="A1403" t="s">
        <v>1741</v>
      </c>
      <c r="B1403" t="s">
        <v>3459</v>
      </c>
      <c r="C1403">
        <v>1</v>
      </c>
      <c r="D1403" s="18">
        <v>14182.5</v>
      </c>
      <c r="E1403" s="18">
        <f>_xlfn.XLOOKUP(Order_Items_Raw!B2264,Products_Raw!A:A,Products_Raw!D:D)</f>
        <v>1321.65</v>
      </c>
      <c r="F1403" s="18">
        <f t="shared" si="21"/>
        <v>12860.85</v>
      </c>
      <c r="G1403" s="18" t="str">
        <f>PROPER(TRIM(CLEAN(_xlfn.XLOOKUP(Order_Items_Raw!A2264,Orders_Raw!A:A,Orders_Raw!E:E))))</f>
        <v>Mobile App</v>
      </c>
      <c r="H1403" s="18" t="str">
        <f>_xlfn.XLOOKUP(B1403,Products_Raw!A:A,Products_Raw!C:C)</f>
        <v>Office Supplies</v>
      </c>
      <c r="I1403" t="str">
        <f>_xlfn.XLOOKUP(_xlfn.XLOOKUP(A1403,Orders_Raw!A:A,Orders_Raw!B:B),Customers_Raw!A:A,Customers_Raw!E:E)</f>
        <v>Consumer</v>
      </c>
      <c r="J1403" s="19">
        <f>_xlfn.XLOOKUP(Order_Items_Raw!A2264,Orders_Raw!A:A,Orders_Raw!C:C)</f>
        <v>45733</v>
      </c>
      <c r="K1403" t="s">
        <v>3458</v>
      </c>
      <c r="L1403" s="19" t="str">
        <f>_xlfn.XLOOKUP(A1403,Orders_Raw!A:A,Orders_Raw!D:D)</f>
        <v>Delivered</v>
      </c>
      <c r="M1403" s="19" t="str">
        <f>_xlfn.XLOOKUP(_xlfn.XLOOKUP(A1403,Orders_Raw!A:A,Orders_Raw!B:B),Customers_Raw!A:A,Customers_Raw!E:E)</f>
        <v>Consumer</v>
      </c>
      <c r="N1403">
        <f>IF(COUNTIF($A$2:A1403,A1403)=1,1,0)</f>
        <v>1</v>
      </c>
    </row>
    <row r="1404" spans="1:14">
      <c r="A1404" t="s">
        <v>1886</v>
      </c>
      <c r="B1404" t="s">
        <v>3459</v>
      </c>
      <c r="C1404">
        <v>4</v>
      </c>
      <c r="D1404" s="18">
        <v>57740.7</v>
      </c>
      <c r="E1404" s="18">
        <f>_xlfn.XLOOKUP(Order_Items_Raw!B2266,Products_Raw!A:A,Products_Raw!D:D)</f>
        <v>10692.38</v>
      </c>
      <c r="F1404" s="18">
        <f t="shared" si="21"/>
        <v>14971.18</v>
      </c>
      <c r="G1404" s="18" t="str">
        <f>PROPER(TRIM(CLEAN(_xlfn.XLOOKUP(Order_Items_Raw!A2266,Orders_Raw!A:A,Orders_Raw!E:E))))</f>
        <v>Website</v>
      </c>
      <c r="H1404" s="18" t="str">
        <f>_xlfn.XLOOKUP(B1404,Products_Raw!A:A,Products_Raw!C:C)</f>
        <v>Office Supplies</v>
      </c>
      <c r="I1404" t="str">
        <f>_xlfn.XLOOKUP(_xlfn.XLOOKUP(A1404,Orders_Raw!A:A,Orders_Raw!B:B),Customers_Raw!A:A,Customers_Raw!E:E)</f>
        <v>Corporate</v>
      </c>
      <c r="J1404" s="19">
        <f>_xlfn.XLOOKUP(Order_Items_Raw!A2266,Orders_Raw!A:A,Orders_Raw!C:C)</f>
        <v>45742</v>
      </c>
      <c r="K1404" t="s">
        <v>3458</v>
      </c>
      <c r="L1404" s="19" t="str">
        <f>_xlfn.XLOOKUP(A1404,Orders_Raw!A:A,Orders_Raw!D:D)</f>
        <v>Delivered</v>
      </c>
      <c r="M1404" s="19" t="str">
        <f>_xlfn.XLOOKUP(_xlfn.XLOOKUP(A1404,Orders_Raw!A:A,Orders_Raw!B:B),Customers_Raw!A:A,Customers_Raw!E:E)</f>
        <v>Corporate</v>
      </c>
      <c r="N1404">
        <f>IF(COUNTIF($A$2:A1404,A1404)=1,1,0)</f>
        <v>1</v>
      </c>
    </row>
    <row r="1405" spans="1:14">
      <c r="A1405" t="s">
        <v>1934</v>
      </c>
      <c r="B1405" t="s">
        <v>3459</v>
      </c>
      <c r="C1405">
        <v>2</v>
      </c>
      <c r="D1405" s="18">
        <v>32172.62</v>
      </c>
      <c r="E1405" s="18">
        <f>_xlfn.XLOOKUP(Order_Items_Raw!B2268,Products_Raw!A:A,Products_Raw!D:D)</f>
        <v>10692.38</v>
      </c>
      <c r="F1405" s="18">
        <f t="shared" si="21"/>
        <v>10787.86</v>
      </c>
      <c r="G1405" s="18" t="str">
        <f>PROPER(TRIM(CLEAN(_xlfn.XLOOKUP(Order_Items_Raw!A2268,Orders_Raw!A:A,Orders_Raw!E:E))))</f>
        <v>Website</v>
      </c>
      <c r="H1405" s="18" t="str">
        <f>_xlfn.XLOOKUP(B1405,Products_Raw!A:A,Products_Raw!C:C)</f>
        <v>Office Supplies</v>
      </c>
      <c r="I1405" t="str">
        <f>_xlfn.XLOOKUP(_xlfn.XLOOKUP(A1405,Orders_Raw!A:A,Orders_Raw!B:B),Customers_Raw!A:A,Customers_Raw!E:E)</f>
        <v>Small Business</v>
      </c>
      <c r="J1405" s="19">
        <f>_xlfn.XLOOKUP(Order_Items_Raw!A2268,Orders_Raw!A:A,Orders_Raw!C:C)</f>
        <v>45723</v>
      </c>
      <c r="K1405" t="s">
        <v>3458</v>
      </c>
      <c r="L1405" s="19" t="str">
        <f>_xlfn.XLOOKUP(A1405,Orders_Raw!A:A,Orders_Raw!D:D)</f>
        <v>Delivered</v>
      </c>
      <c r="M1405" s="19" t="str">
        <f>_xlfn.XLOOKUP(_xlfn.XLOOKUP(A1405,Orders_Raw!A:A,Orders_Raw!B:B),Customers_Raw!A:A,Customers_Raw!E:E)</f>
        <v>Small Business</v>
      </c>
      <c r="N1405">
        <f>IF(COUNTIF($A$2:A1405,A1405)=1,1,0)</f>
        <v>1</v>
      </c>
    </row>
    <row r="1406" spans="1:14">
      <c r="A1406" t="s">
        <v>2525</v>
      </c>
      <c r="B1406" t="s">
        <v>3459</v>
      </c>
      <c r="C1406">
        <v>4</v>
      </c>
      <c r="D1406" s="18">
        <v>52567.55</v>
      </c>
      <c r="E1406" s="18">
        <f>_xlfn.XLOOKUP(Order_Items_Raw!B2278,Products_Raw!A:A,Products_Raw!D:D)</f>
        <v>295.87</v>
      </c>
      <c r="F1406" s="18">
        <f t="shared" si="21"/>
        <v>51384.07</v>
      </c>
      <c r="G1406" s="18" t="str">
        <f>PROPER(TRIM(CLEAN(_xlfn.XLOOKUP(Order_Items_Raw!A2278,Orders_Raw!A:A,Orders_Raw!E:E))))</f>
        <v>Mobile App</v>
      </c>
      <c r="H1406" s="18" t="str">
        <f>_xlfn.XLOOKUP(B1406,Products_Raw!A:A,Products_Raw!C:C)</f>
        <v>Office Supplies</v>
      </c>
      <c r="I1406" t="str">
        <f>_xlfn.XLOOKUP(_xlfn.XLOOKUP(A1406,Orders_Raw!A:A,Orders_Raw!B:B),Customers_Raw!A:A,Customers_Raw!E:E)</f>
        <v>Consumer</v>
      </c>
      <c r="J1406" s="19">
        <f>_xlfn.XLOOKUP(Order_Items_Raw!A2278,Orders_Raw!A:A,Orders_Raw!C:C)</f>
        <v>45719</v>
      </c>
      <c r="K1406" t="s">
        <v>3458</v>
      </c>
      <c r="L1406" s="19" t="str">
        <f>_xlfn.XLOOKUP(A1406,Orders_Raw!A:A,Orders_Raw!D:D)</f>
        <v>Delivered</v>
      </c>
      <c r="M1406" s="19" t="str">
        <f>_xlfn.XLOOKUP(_xlfn.XLOOKUP(A1406,Orders_Raw!A:A,Orders_Raw!B:B),Customers_Raw!A:A,Customers_Raw!E:E)</f>
        <v>Consumer</v>
      </c>
      <c r="N1406">
        <f>IF(COUNTIF($A$2:A1406,A1406)=1,1,0)</f>
        <v>0</v>
      </c>
    </row>
    <row r="1407" spans="1:14">
      <c r="A1407" t="s">
        <v>3122</v>
      </c>
      <c r="B1407" t="s">
        <v>3459</v>
      </c>
      <c r="C1407">
        <v>1</v>
      </c>
      <c r="D1407" s="18">
        <v>14328.04</v>
      </c>
      <c r="E1407" s="18">
        <f>_xlfn.XLOOKUP(Order_Items_Raw!B2285,Products_Raw!A:A,Products_Raw!D:D)</f>
        <v>4535.12</v>
      </c>
      <c r="F1407" s="18">
        <f t="shared" si="21"/>
        <v>9792.92</v>
      </c>
      <c r="G1407" s="18" t="str">
        <f>PROPER(TRIM(CLEAN(_xlfn.XLOOKUP(Order_Items_Raw!A2285,Orders_Raw!A:A,Orders_Raw!E:E))))</f>
        <v>Website</v>
      </c>
      <c r="H1407" s="18" t="str">
        <f>_xlfn.XLOOKUP(B1407,Products_Raw!A:A,Products_Raw!C:C)</f>
        <v>Office Supplies</v>
      </c>
      <c r="I1407" t="str">
        <f>_xlfn.XLOOKUP(_xlfn.XLOOKUP(A1407,Orders_Raw!A:A,Orders_Raw!B:B),Customers_Raw!A:A,Customers_Raw!E:E)</f>
        <v>Corporate</v>
      </c>
      <c r="J1407" s="19">
        <f>_xlfn.XLOOKUP(Order_Items_Raw!A2285,Orders_Raw!A:A,Orders_Raw!C:C)</f>
        <v>45738</v>
      </c>
      <c r="K1407" t="s">
        <v>3458</v>
      </c>
      <c r="L1407" s="19" t="str">
        <f>_xlfn.XLOOKUP(A1407,Orders_Raw!A:A,Orders_Raw!D:D)</f>
        <v>Cancelled</v>
      </c>
      <c r="M1407" s="19" t="str">
        <f>_xlfn.XLOOKUP(_xlfn.XLOOKUP(A1407,Orders_Raw!A:A,Orders_Raw!B:B),Customers_Raw!A:A,Customers_Raw!E:E)</f>
        <v>Corporate</v>
      </c>
      <c r="N1407">
        <f>IF(COUNTIF($A$2:A1407,A1407)=1,1,0)</f>
        <v>1</v>
      </c>
    </row>
    <row r="1408" spans="1:14">
      <c r="A1408" t="s">
        <v>3242</v>
      </c>
      <c r="B1408" t="s">
        <v>3459</v>
      </c>
      <c r="C1408">
        <v>1</v>
      </c>
      <c r="D1408" s="18">
        <v>16222.48</v>
      </c>
      <c r="E1408" s="18">
        <f>_xlfn.XLOOKUP(Order_Items_Raw!B2287,Products_Raw!A:A,Products_Raw!D:D)</f>
        <v>4535.12</v>
      </c>
      <c r="F1408" s="18">
        <f t="shared" si="21"/>
        <v>11687.36</v>
      </c>
      <c r="G1408" s="18" t="str">
        <f>PROPER(TRIM(CLEAN(_xlfn.XLOOKUP(Order_Items_Raw!A2287,Orders_Raw!A:A,Orders_Raw!E:E))))</f>
        <v>Website</v>
      </c>
      <c r="H1408" s="18" t="str">
        <f>_xlfn.XLOOKUP(B1408,Products_Raw!A:A,Products_Raw!C:C)</f>
        <v>Office Supplies</v>
      </c>
      <c r="I1408" t="str">
        <f>_xlfn.XLOOKUP(_xlfn.XLOOKUP(A1408,Orders_Raw!A:A,Orders_Raw!B:B),Customers_Raw!A:A,Customers_Raw!E:E)</f>
        <v>Corporate</v>
      </c>
      <c r="J1408" s="19">
        <f>_xlfn.XLOOKUP(Order_Items_Raw!A2287,Orders_Raw!A:A,Orders_Raw!C:C)</f>
        <v>45726</v>
      </c>
      <c r="K1408" t="s">
        <v>3458</v>
      </c>
      <c r="L1408" s="19" t="str">
        <f>_xlfn.XLOOKUP(A1408,Orders_Raw!A:A,Orders_Raw!D:D)</f>
        <v>Delivered</v>
      </c>
      <c r="M1408" s="19" t="str">
        <f>_xlfn.XLOOKUP(_xlfn.XLOOKUP(A1408,Orders_Raw!A:A,Orders_Raw!B:B),Customers_Raw!A:A,Customers_Raw!E:E)</f>
        <v>Corporate</v>
      </c>
      <c r="N1408">
        <f>IF(COUNTIF($A$2:A1408,A1408)=1,1,0)</f>
        <v>0</v>
      </c>
    </row>
    <row r="1409" spans="1:14">
      <c r="A1409" t="s">
        <v>3298</v>
      </c>
      <c r="B1409" t="s">
        <v>3459</v>
      </c>
      <c r="C1409">
        <v>2</v>
      </c>
      <c r="D1409" s="18">
        <v>28147.62</v>
      </c>
      <c r="E1409" s="18">
        <f>_xlfn.XLOOKUP(Order_Items_Raw!B2288,Products_Raw!A:A,Products_Raw!D:D)</f>
        <v>4535.12</v>
      </c>
      <c r="F1409" s="18">
        <f t="shared" si="21"/>
        <v>19077.38</v>
      </c>
      <c r="G1409" s="18" t="str">
        <f>PROPER(TRIM(CLEAN(_xlfn.XLOOKUP(Order_Items_Raw!A2288,Orders_Raw!A:A,Orders_Raw!E:E))))</f>
        <v>Mobile App</v>
      </c>
      <c r="H1409" s="18" t="str">
        <f>_xlfn.XLOOKUP(B1409,Products_Raw!A:A,Products_Raw!C:C)</f>
        <v>Office Supplies</v>
      </c>
      <c r="I1409" t="str">
        <f>_xlfn.XLOOKUP(_xlfn.XLOOKUP(A1409,Orders_Raw!A:A,Orders_Raw!B:B),Customers_Raw!A:A,Customers_Raw!E:E)</f>
        <v>Small Business</v>
      </c>
      <c r="J1409" s="19">
        <f>_xlfn.XLOOKUP(Order_Items_Raw!A2288,Orders_Raw!A:A,Orders_Raw!C:C)</f>
        <v>45732</v>
      </c>
      <c r="K1409" t="s">
        <v>3458</v>
      </c>
      <c r="L1409" s="19" t="str">
        <f>_xlfn.XLOOKUP(A1409,Orders_Raw!A:A,Orders_Raw!D:D)</f>
        <v>Delivered</v>
      </c>
      <c r="M1409" s="19" t="str">
        <f>_xlfn.XLOOKUP(_xlfn.XLOOKUP(A1409,Orders_Raw!A:A,Orders_Raw!B:B),Customers_Raw!A:A,Customers_Raw!E:E)</f>
        <v>Small Business</v>
      </c>
      <c r="N1409">
        <f>IF(COUNTIF($A$2:A1409,A1409)=1,1,0)</f>
        <v>0</v>
      </c>
    </row>
    <row r="1410" spans="1:14">
      <c r="A1410" t="s">
        <v>1634</v>
      </c>
      <c r="B1410" t="s">
        <v>3460</v>
      </c>
      <c r="C1410">
        <v>3</v>
      </c>
      <c r="D1410" s="18">
        <v>20521.04</v>
      </c>
      <c r="E1410" s="18">
        <f>_xlfn.XLOOKUP(Order_Items_Raw!B2308,Products_Raw!A:A,Products_Raw!D:D)</f>
        <v>2112.7</v>
      </c>
      <c r="F1410" s="18">
        <f t="shared" ref="F1410:F1473" si="22">D1410-(C1410*E1410)</f>
        <v>14182.94</v>
      </c>
      <c r="G1410" s="18" t="str">
        <f>PROPER(TRIM(CLEAN(_xlfn.XLOOKUP(Order_Items_Raw!A2308,Orders_Raw!A:A,Orders_Raw!E:E))))</f>
        <v>Website</v>
      </c>
      <c r="H1410" s="18" t="str">
        <f>_xlfn.XLOOKUP(B1410,Products_Raw!A:A,Products_Raw!C:C)</f>
        <v>Fashion</v>
      </c>
      <c r="I1410" t="str">
        <f>_xlfn.XLOOKUP(_xlfn.XLOOKUP(A1410,Orders_Raw!A:A,Orders_Raw!B:B),Customers_Raw!A:A,Customers_Raw!E:E)</f>
        <v>Consumer</v>
      </c>
      <c r="J1410" s="19">
        <f>_xlfn.XLOOKUP(Order_Items_Raw!A2308,Orders_Raw!A:A,Orders_Raw!C:C)</f>
        <v>45747</v>
      </c>
      <c r="K1410" t="s">
        <v>3458</v>
      </c>
      <c r="L1410" s="19" t="str">
        <f>_xlfn.XLOOKUP(A1410,Orders_Raw!A:A,Orders_Raw!D:D)</f>
        <v>Delivered</v>
      </c>
      <c r="M1410" s="19" t="str">
        <f>_xlfn.XLOOKUP(_xlfn.XLOOKUP(A1410,Orders_Raw!A:A,Orders_Raw!B:B),Customers_Raw!A:A,Customers_Raw!E:E)</f>
        <v>Consumer</v>
      </c>
      <c r="N1410">
        <f>IF(COUNTIF($A$2:A1410,A1410)=1,1,0)</f>
        <v>1</v>
      </c>
    </row>
    <row r="1411" spans="1:14">
      <c r="A1411" t="s">
        <v>2670</v>
      </c>
      <c r="B1411" t="s">
        <v>3460</v>
      </c>
      <c r="C1411">
        <v>3</v>
      </c>
      <c r="D1411" s="18">
        <v>20531.69</v>
      </c>
      <c r="E1411" s="18">
        <f>_xlfn.XLOOKUP(Order_Items_Raw!B2336,Products_Raw!A:A,Products_Raw!D:D)</f>
        <v>6279.29</v>
      </c>
      <c r="F1411" s="18">
        <f t="shared" si="22"/>
        <v>1693.82</v>
      </c>
      <c r="G1411" s="18" t="str">
        <f>PROPER(TRIM(CLEAN(_xlfn.XLOOKUP(Order_Items_Raw!A2336,Orders_Raw!A:A,Orders_Raw!E:E))))</f>
        <v>Website</v>
      </c>
      <c r="H1411" s="18" t="str">
        <f>_xlfn.XLOOKUP(B1411,Products_Raw!A:A,Products_Raw!C:C)</f>
        <v>Fashion</v>
      </c>
      <c r="I1411" t="str">
        <f>_xlfn.XLOOKUP(_xlfn.XLOOKUP(A1411,Orders_Raw!A:A,Orders_Raw!B:B),Customers_Raw!A:A,Customers_Raw!E:E)</f>
        <v>Corporate</v>
      </c>
      <c r="J1411" s="19">
        <f>_xlfn.XLOOKUP(Order_Items_Raw!A2336,Orders_Raw!A:A,Orders_Raw!C:C)</f>
        <v>45737</v>
      </c>
      <c r="K1411" t="s">
        <v>3458</v>
      </c>
      <c r="L1411" s="19" t="str">
        <f>_xlfn.XLOOKUP(A1411,Orders_Raw!A:A,Orders_Raw!D:D)</f>
        <v>Shipped</v>
      </c>
      <c r="M1411" s="19" t="str">
        <f>_xlfn.XLOOKUP(_xlfn.XLOOKUP(A1411,Orders_Raw!A:A,Orders_Raw!B:B),Customers_Raw!A:A,Customers_Raw!E:E)</f>
        <v>Corporate</v>
      </c>
      <c r="N1411">
        <f>IF(COUNTIF($A$2:A1411,A1411)=1,1,0)</f>
        <v>1</v>
      </c>
    </row>
    <row r="1412" spans="1:14">
      <c r="A1412" t="s">
        <v>2364</v>
      </c>
      <c r="B1412" t="s">
        <v>3461</v>
      </c>
      <c r="C1412">
        <v>1</v>
      </c>
      <c r="D1412" s="18">
        <v>5753.35</v>
      </c>
      <c r="E1412" s="18">
        <f>_xlfn.XLOOKUP(Order_Items_Raw!B2374,Products_Raw!A:A,Products_Raw!D:D)</f>
        <v>10124.42</v>
      </c>
      <c r="F1412" s="18">
        <f t="shared" si="22"/>
        <v>-4371.07</v>
      </c>
      <c r="G1412" s="18" t="str">
        <f>PROPER(TRIM(CLEAN(_xlfn.XLOOKUP(Order_Items_Raw!A2374,Orders_Raw!A:A,Orders_Raw!E:E))))</f>
        <v>Mobile App</v>
      </c>
      <c r="H1412" s="18" t="str">
        <f>_xlfn.XLOOKUP(B1412,Products_Raw!A:A,Products_Raw!C:C)</f>
        <v>Electronics</v>
      </c>
      <c r="I1412" t="str">
        <f>_xlfn.XLOOKUP(_xlfn.XLOOKUP(A1412,Orders_Raw!A:A,Orders_Raw!B:B),Customers_Raw!A:A,Customers_Raw!E:E)</f>
        <v>Consumer</v>
      </c>
      <c r="J1412" s="19">
        <f>_xlfn.XLOOKUP(Order_Items_Raw!A2374,Orders_Raw!A:A,Orders_Raw!C:C)</f>
        <v>45725</v>
      </c>
      <c r="K1412" t="s">
        <v>3458</v>
      </c>
      <c r="L1412" s="19" t="str">
        <f>_xlfn.XLOOKUP(A1412,Orders_Raw!A:A,Orders_Raw!D:D)</f>
        <v>Delivered</v>
      </c>
      <c r="M1412" s="19" t="str">
        <f>_xlfn.XLOOKUP(_xlfn.XLOOKUP(A1412,Orders_Raw!A:A,Orders_Raw!B:B),Customers_Raw!A:A,Customers_Raw!E:E)</f>
        <v>Consumer</v>
      </c>
      <c r="N1412">
        <f>IF(COUNTIF($A$2:A1412,A1412)=1,1,0)</f>
        <v>0</v>
      </c>
    </row>
    <row r="1413" spans="1:14">
      <c r="A1413" t="s">
        <v>2400</v>
      </c>
      <c r="B1413" t="s">
        <v>3461</v>
      </c>
      <c r="C1413">
        <v>4</v>
      </c>
      <c r="D1413" s="18">
        <v>28039.23</v>
      </c>
      <c r="E1413" s="18">
        <f>_xlfn.XLOOKUP(Order_Items_Raw!B2375,Products_Raw!A:A,Products_Raw!D:D)</f>
        <v>10124.42</v>
      </c>
      <c r="F1413" s="18">
        <f t="shared" si="22"/>
        <v>-12458.45</v>
      </c>
      <c r="G1413" s="18" t="str">
        <f>PROPER(TRIM(CLEAN(_xlfn.XLOOKUP(Order_Items_Raw!A2375,Orders_Raw!A:A,Orders_Raw!E:E))))</f>
        <v>Website</v>
      </c>
      <c r="H1413" s="18" t="str">
        <f>_xlfn.XLOOKUP(B1413,Products_Raw!A:A,Products_Raw!C:C)</f>
        <v>Electronics</v>
      </c>
      <c r="I1413" t="str">
        <f>_xlfn.XLOOKUP(_xlfn.XLOOKUP(A1413,Orders_Raw!A:A,Orders_Raw!B:B),Customers_Raw!A:A,Customers_Raw!E:E)</f>
        <v>Consumer</v>
      </c>
      <c r="J1413" s="19">
        <f>_xlfn.XLOOKUP(Order_Items_Raw!A2375,Orders_Raw!A:A,Orders_Raw!C:C)</f>
        <v>45719</v>
      </c>
      <c r="K1413" t="s">
        <v>3458</v>
      </c>
      <c r="L1413" s="19" t="str">
        <f>_xlfn.XLOOKUP(A1413,Orders_Raw!A:A,Orders_Raw!D:D)</f>
        <v>Delivered</v>
      </c>
      <c r="M1413" s="19" t="str">
        <f>_xlfn.XLOOKUP(_xlfn.XLOOKUP(A1413,Orders_Raw!A:A,Orders_Raw!B:B),Customers_Raw!A:A,Customers_Raw!E:E)</f>
        <v>Consumer</v>
      </c>
      <c r="N1413">
        <f>IF(COUNTIF($A$2:A1413,A1413)=1,1,0)</f>
        <v>0</v>
      </c>
    </row>
    <row r="1414" spans="1:14">
      <c r="A1414" t="s">
        <v>2971</v>
      </c>
      <c r="B1414" t="s">
        <v>3461</v>
      </c>
      <c r="C1414">
        <v>2</v>
      </c>
      <c r="D1414" s="18">
        <v>13077.23</v>
      </c>
      <c r="E1414" s="18">
        <f>_xlfn.XLOOKUP(Order_Items_Raw!B2386,Products_Raw!A:A,Products_Raw!D:D)</f>
        <v>1397.32</v>
      </c>
      <c r="F1414" s="18">
        <f t="shared" si="22"/>
        <v>10282.59</v>
      </c>
      <c r="G1414" s="18" t="str">
        <f>PROPER(TRIM(CLEAN(_xlfn.XLOOKUP(Order_Items_Raw!A2386,Orders_Raw!A:A,Orders_Raw!E:E))))</f>
        <v>Mobile App</v>
      </c>
      <c r="H1414" s="18" t="str">
        <f>_xlfn.XLOOKUP(B1414,Products_Raw!A:A,Products_Raw!C:C)</f>
        <v>Electronics</v>
      </c>
      <c r="I1414" t="str">
        <f>_xlfn.XLOOKUP(_xlfn.XLOOKUP(A1414,Orders_Raw!A:A,Orders_Raw!B:B),Customers_Raw!A:A,Customers_Raw!E:E)</f>
        <v>Consumer</v>
      </c>
      <c r="J1414" s="19">
        <f>_xlfn.XLOOKUP(Order_Items_Raw!A2386,Orders_Raw!A:A,Orders_Raw!C:C)</f>
        <v>45725</v>
      </c>
      <c r="K1414" t="s">
        <v>3458</v>
      </c>
      <c r="L1414" s="19" t="str">
        <f>_xlfn.XLOOKUP(A1414,Orders_Raw!A:A,Orders_Raw!D:D)</f>
        <v>Delivered</v>
      </c>
      <c r="M1414" s="19" t="str">
        <f>_xlfn.XLOOKUP(_xlfn.XLOOKUP(A1414,Orders_Raw!A:A,Orders_Raw!B:B),Customers_Raw!A:A,Customers_Raw!E:E)</f>
        <v>Consumer</v>
      </c>
      <c r="N1414">
        <f>IF(COUNTIF($A$2:A1414,A1414)=1,1,0)</f>
        <v>1</v>
      </c>
    </row>
    <row r="1415" spans="1:14">
      <c r="A1415" t="s">
        <v>3352</v>
      </c>
      <c r="B1415" t="s">
        <v>3461</v>
      </c>
      <c r="C1415">
        <v>1</v>
      </c>
      <c r="D1415" s="18">
        <v>7658.29</v>
      </c>
      <c r="E1415" s="18">
        <f>_xlfn.XLOOKUP(Order_Items_Raw!B2390,Products_Raw!A:A,Products_Raw!D:D)</f>
        <v>1397.32</v>
      </c>
      <c r="F1415" s="18">
        <f t="shared" si="22"/>
        <v>6260.97</v>
      </c>
      <c r="G1415" s="18" t="str">
        <f>PROPER(TRIM(CLEAN(_xlfn.XLOOKUP(Order_Items_Raw!A2390,Orders_Raw!A:A,Orders_Raw!E:E))))</f>
        <v>Marketplace</v>
      </c>
      <c r="H1415" s="18" t="str">
        <f>_xlfn.XLOOKUP(B1415,Products_Raw!A:A,Products_Raw!C:C)</f>
        <v>Electronics</v>
      </c>
      <c r="I1415" t="str">
        <f>_xlfn.XLOOKUP(_xlfn.XLOOKUP(A1415,Orders_Raw!A:A,Orders_Raw!B:B),Customers_Raw!A:A,Customers_Raw!E:E)</f>
        <v>Corporate</v>
      </c>
      <c r="J1415" s="19">
        <f>_xlfn.XLOOKUP(Order_Items_Raw!A2390,Orders_Raw!A:A,Orders_Raw!C:C)</f>
        <v>45746</v>
      </c>
      <c r="K1415" t="s">
        <v>3458</v>
      </c>
      <c r="L1415" s="19" t="str">
        <f>_xlfn.XLOOKUP(A1415,Orders_Raw!A:A,Orders_Raw!D:D)</f>
        <v>Delivered</v>
      </c>
      <c r="M1415" s="19" t="str">
        <f>_xlfn.XLOOKUP(_xlfn.XLOOKUP(A1415,Orders_Raw!A:A,Orders_Raw!B:B),Customers_Raw!A:A,Customers_Raw!E:E)</f>
        <v>Corporate</v>
      </c>
      <c r="N1415">
        <f>IF(COUNTIF($A$2:A1415,A1415)=1,1,0)</f>
        <v>0</v>
      </c>
    </row>
    <row r="1416" spans="1:14">
      <c r="A1416" t="s">
        <v>1561</v>
      </c>
      <c r="B1416" t="s">
        <v>3462</v>
      </c>
      <c r="C1416">
        <v>1</v>
      </c>
      <c r="D1416" s="18">
        <v>5701.11</v>
      </c>
      <c r="E1416" s="18">
        <f>_xlfn.XLOOKUP(Order_Items_Raw!B2399,Products_Raw!A:A,Products_Raw!D:D)</f>
        <v>2857.57</v>
      </c>
      <c r="F1416" s="18">
        <f t="shared" si="22"/>
        <v>2843.54</v>
      </c>
      <c r="G1416" s="18" t="str">
        <f>PROPER(TRIM(CLEAN(_xlfn.XLOOKUP(Order_Items_Raw!A2399,Orders_Raw!A:A,Orders_Raw!E:E))))</f>
        <v>Mobile App</v>
      </c>
      <c r="H1416" s="18" t="str">
        <f>_xlfn.XLOOKUP(B1416,Products_Raw!A:A,Products_Raw!C:C)</f>
        <v>Electronics</v>
      </c>
      <c r="I1416" t="str">
        <f>_xlfn.XLOOKUP(_xlfn.XLOOKUP(A1416,Orders_Raw!A:A,Orders_Raw!B:B),Customers_Raw!A:A,Customers_Raw!E:E)</f>
        <v>Consumer</v>
      </c>
      <c r="J1416" s="19">
        <f>_xlfn.XLOOKUP(Order_Items_Raw!A2399,Orders_Raw!A:A,Orders_Raw!C:C)</f>
        <v>45744</v>
      </c>
      <c r="K1416" t="s">
        <v>3458</v>
      </c>
      <c r="L1416" s="19" t="str">
        <f>_xlfn.XLOOKUP(A1416,Orders_Raw!A:A,Orders_Raw!D:D)</f>
        <v>Delivered</v>
      </c>
      <c r="M1416" s="19" t="str">
        <f>_xlfn.XLOOKUP(_xlfn.XLOOKUP(A1416,Orders_Raw!A:A,Orders_Raw!B:B),Customers_Raw!A:A,Customers_Raw!E:E)</f>
        <v>Consumer</v>
      </c>
      <c r="N1416">
        <f>IF(COUNTIF($A$2:A1416,A1416)=1,1,0)</f>
        <v>1</v>
      </c>
    </row>
    <row r="1417" spans="1:14">
      <c r="A1417" t="s">
        <v>1694</v>
      </c>
      <c r="B1417" t="s">
        <v>3462</v>
      </c>
      <c r="C1417">
        <v>4</v>
      </c>
      <c r="D1417" s="18">
        <v>18734.46</v>
      </c>
      <c r="E1417" s="18">
        <f>_xlfn.XLOOKUP(Order_Items_Raw!B2403,Products_Raw!A:A,Products_Raw!D:D)</f>
        <v>11732.81</v>
      </c>
      <c r="F1417" s="18">
        <f t="shared" si="22"/>
        <v>-28196.78</v>
      </c>
      <c r="G1417" s="18" t="str">
        <f>PROPER(TRIM(CLEAN(_xlfn.XLOOKUP(Order_Items_Raw!A2403,Orders_Raw!A:A,Orders_Raw!E:E))))</f>
        <v>Marketplace</v>
      </c>
      <c r="H1417" s="18" t="str">
        <f>_xlfn.XLOOKUP(B1417,Products_Raw!A:A,Products_Raw!C:C)</f>
        <v>Electronics</v>
      </c>
      <c r="I1417" t="str">
        <f>_xlfn.XLOOKUP(_xlfn.XLOOKUP(A1417,Orders_Raw!A:A,Orders_Raw!B:B),Customers_Raw!A:A,Customers_Raw!E:E)</f>
        <v>Consumer</v>
      </c>
      <c r="J1417" s="19">
        <f>_xlfn.XLOOKUP(Order_Items_Raw!A2403,Orders_Raw!A:A,Orders_Raw!C:C)</f>
        <v>45736</v>
      </c>
      <c r="K1417" t="s">
        <v>3458</v>
      </c>
      <c r="L1417" s="19" t="str">
        <f>_xlfn.XLOOKUP(A1417,Orders_Raw!A:A,Orders_Raw!D:D)</f>
        <v>Delivered</v>
      </c>
      <c r="M1417" s="19" t="str">
        <f>_xlfn.XLOOKUP(_xlfn.XLOOKUP(A1417,Orders_Raw!A:A,Orders_Raw!B:B),Customers_Raw!A:A,Customers_Raw!E:E)</f>
        <v>Consumer</v>
      </c>
      <c r="N1417">
        <f>IF(COUNTIF($A$2:A1417,A1417)=1,1,0)</f>
        <v>0</v>
      </c>
    </row>
    <row r="1418" spans="1:14">
      <c r="A1418" t="s">
        <v>1937</v>
      </c>
      <c r="B1418" t="s">
        <v>3462</v>
      </c>
      <c r="C1418">
        <v>2</v>
      </c>
      <c r="D1418" s="18">
        <v>11849.27</v>
      </c>
      <c r="E1418" s="18">
        <f>_xlfn.XLOOKUP(Order_Items_Raw!B2409,Products_Raw!A:A,Products_Raw!D:D)</f>
        <v>6453.17</v>
      </c>
      <c r="F1418" s="18">
        <f t="shared" si="22"/>
        <v>-1057.07</v>
      </c>
      <c r="G1418" s="18" t="str">
        <f>PROPER(TRIM(CLEAN(_xlfn.XLOOKUP(Order_Items_Raw!A2409,Orders_Raw!A:A,Orders_Raw!E:E))))</f>
        <v>Mobile App</v>
      </c>
      <c r="H1418" s="18" t="str">
        <f>_xlfn.XLOOKUP(B1418,Products_Raw!A:A,Products_Raw!C:C)</f>
        <v>Electronics</v>
      </c>
      <c r="I1418" t="str">
        <f>_xlfn.XLOOKUP(_xlfn.XLOOKUP(A1418,Orders_Raw!A:A,Orders_Raw!B:B),Customers_Raw!A:A,Customers_Raw!E:E)</f>
        <v>Corporate</v>
      </c>
      <c r="J1418" s="19">
        <f>_xlfn.XLOOKUP(Order_Items_Raw!A2409,Orders_Raw!A:A,Orders_Raw!C:C)</f>
        <v>45737</v>
      </c>
      <c r="K1418" t="s">
        <v>3458</v>
      </c>
      <c r="L1418" s="19" t="str">
        <f>_xlfn.XLOOKUP(A1418,Orders_Raw!A:A,Orders_Raw!D:D)</f>
        <v>Delivered</v>
      </c>
      <c r="M1418" s="19" t="str">
        <f>_xlfn.XLOOKUP(_xlfn.XLOOKUP(A1418,Orders_Raw!A:A,Orders_Raw!B:B),Customers_Raw!A:A,Customers_Raw!E:E)</f>
        <v>Corporate</v>
      </c>
      <c r="N1418">
        <f>IF(COUNTIF($A$2:A1418,A1418)=1,1,0)</f>
        <v>0</v>
      </c>
    </row>
    <row r="1419" spans="1:14">
      <c r="A1419" t="s">
        <v>2111</v>
      </c>
      <c r="B1419" t="s">
        <v>3462</v>
      </c>
      <c r="C1419">
        <v>2</v>
      </c>
      <c r="D1419" s="18">
        <v>12606.65</v>
      </c>
      <c r="E1419" s="18">
        <f>_xlfn.XLOOKUP(Order_Items_Raw!B2412,Products_Raw!A:A,Products_Raw!D:D)</f>
        <v>6453.17</v>
      </c>
      <c r="F1419" s="18">
        <f t="shared" si="22"/>
        <v>-299.690000000001</v>
      </c>
      <c r="G1419" s="18" t="str">
        <f>PROPER(TRIM(CLEAN(_xlfn.XLOOKUP(Order_Items_Raw!A2412,Orders_Raw!A:A,Orders_Raw!E:E))))</f>
        <v>Mobile App</v>
      </c>
      <c r="H1419" s="18" t="str">
        <f>_xlfn.XLOOKUP(B1419,Products_Raw!A:A,Products_Raw!C:C)</f>
        <v>Electronics</v>
      </c>
      <c r="I1419" t="str">
        <f>_xlfn.XLOOKUP(_xlfn.XLOOKUP(A1419,Orders_Raw!A:A,Orders_Raw!B:B),Customers_Raw!A:A,Customers_Raw!E:E)</f>
        <v>Corporate</v>
      </c>
      <c r="J1419" s="19">
        <f>_xlfn.XLOOKUP(Order_Items_Raw!A2412,Orders_Raw!A:A,Orders_Raw!C:C)</f>
        <v>45747</v>
      </c>
      <c r="K1419" t="s">
        <v>3458</v>
      </c>
      <c r="L1419" s="19" t="str">
        <f>_xlfn.XLOOKUP(A1419,Orders_Raw!A:A,Orders_Raw!D:D)</f>
        <v>Delivered</v>
      </c>
      <c r="M1419" s="19" t="str">
        <f>_xlfn.XLOOKUP(_xlfn.XLOOKUP(A1419,Orders_Raw!A:A,Orders_Raw!B:B),Customers_Raw!A:A,Customers_Raw!E:E)</f>
        <v>Corporate</v>
      </c>
      <c r="N1419">
        <f>IF(COUNTIF($A$2:A1419,A1419)=1,1,0)</f>
        <v>0</v>
      </c>
    </row>
    <row r="1420" spans="1:14">
      <c r="A1420" t="s">
        <v>2248</v>
      </c>
      <c r="B1420" t="s">
        <v>3462</v>
      </c>
      <c r="C1420">
        <v>3</v>
      </c>
      <c r="D1420" s="18">
        <v>16104.7</v>
      </c>
      <c r="E1420" s="18">
        <f>_xlfn.XLOOKUP(Order_Items_Raw!B2416,Products_Raw!A:A,Products_Raw!D:D)</f>
        <v>1326.73</v>
      </c>
      <c r="F1420" s="18">
        <f t="shared" si="22"/>
        <v>12124.51</v>
      </c>
      <c r="G1420" s="18" t="str">
        <f>PROPER(TRIM(CLEAN(_xlfn.XLOOKUP(Order_Items_Raw!A2416,Orders_Raw!A:A,Orders_Raw!E:E))))</f>
        <v>Mobile App</v>
      </c>
      <c r="H1420" s="18" t="str">
        <f>_xlfn.XLOOKUP(B1420,Products_Raw!A:A,Products_Raw!C:C)</f>
        <v>Electronics</v>
      </c>
      <c r="I1420" t="str">
        <f>_xlfn.XLOOKUP(_xlfn.XLOOKUP(A1420,Orders_Raw!A:A,Orders_Raw!B:B),Customers_Raw!A:A,Customers_Raw!E:E)</f>
        <v>Consumer</v>
      </c>
      <c r="J1420" s="19">
        <f>_xlfn.XLOOKUP(Order_Items_Raw!A2416,Orders_Raw!A:A,Orders_Raw!C:C)</f>
        <v>45739</v>
      </c>
      <c r="K1420" t="s">
        <v>3458</v>
      </c>
      <c r="L1420" s="19" t="str">
        <f>_xlfn.XLOOKUP(A1420,Orders_Raw!A:A,Orders_Raw!D:D)</f>
        <v>Delivered</v>
      </c>
      <c r="M1420" s="19" t="str">
        <f>_xlfn.XLOOKUP(_xlfn.XLOOKUP(A1420,Orders_Raw!A:A,Orders_Raw!B:B),Customers_Raw!A:A,Customers_Raw!E:E)</f>
        <v>Consumer</v>
      </c>
      <c r="N1420">
        <f>IF(COUNTIF($A$2:A1420,A1420)=1,1,0)</f>
        <v>0</v>
      </c>
    </row>
    <row r="1421" spans="1:14">
      <c r="A1421" t="s">
        <v>1181</v>
      </c>
      <c r="B1421" t="s">
        <v>3463</v>
      </c>
      <c r="C1421">
        <v>2</v>
      </c>
      <c r="D1421" s="18">
        <v>4798.06</v>
      </c>
      <c r="E1421" s="18">
        <f>_xlfn.XLOOKUP(Order_Items_Raw!B2434,Products_Raw!A:A,Products_Raw!D:D)</f>
        <v>3861.49</v>
      </c>
      <c r="F1421" s="18">
        <f t="shared" si="22"/>
        <v>-2924.92</v>
      </c>
      <c r="G1421" s="18" t="str">
        <f>PROPER(TRIM(CLEAN(_xlfn.XLOOKUP(Order_Items_Raw!A2434,Orders_Raw!A:A,Orders_Raw!E:E))))</f>
        <v>Mobile App</v>
      </c>
      <c r="H1421" s="18" t="str">
        <f>_xlfn.XLOOKUP(B1421,Products_Raw!A:A,Products_Raw!C:C)</f>
        <v>Beauty</v>
      </c>
      <c r="I1421" t="str">
        <f>_xlfn.XLOOKUP(_xlfn.XLOOKUP(A1421,Orders_Raw!A:A,Orders_Raw!B:B),Customers_Raw!A:A,Customers_Raw!E:E)</f>
        <v>Consumer</v>
      </c>
      <c r="J1421" s="19">
        <f>_xlfn.XLOOKUP(Order_Items_Raw!A2434,Orders_Raw!A:A,Orders_Raw!C:C)</f>
        <v>45725</v>
      </c>
      <c r="K1421" t="s">
        <v>3458</v>
      </c>
      <c r="L1421" s="19" t="str">
        <f>_xlfn.XLOOKUP(A1421,Orders_Raw!A:A,Orders_Raw!D:D)</f>
        <v>Delivered</v>
      </c>
      <c r="M1421" s="19" t="str">
        <f>_xlfn.XLOOKUP(_xlfn.XLOOKUP(A1421,Orders_Raw!A:A,Orders_Raw!B:B),Customers_Raw!A:A,Customers_Raw!E:E)</f>
        <v>Consumer</v>
      </c>
      <c r="N1421">
        <f>IF(COUNTIF($A$2:A1421,A1421)=1,1,0)</f>
        <v>0</v>
      </c>
    </row>
    <row r="1422" spans="1:14">
      <c r="A1422" t="s">
        <v>1995</v>
      </c>
      <c r="B1422" t="s">
        <v>3463</v>
      </c>
      <c r="C1422">
        <v>1</v>
      </c>
      <c r="D1422" s="18">
        <v>2625.94</v>
      </c>
      <c r="E1422" s="18">
        <f>_xlfn.XLOOKUP(Order_Items_Raw!B2450,Products_Raw!A:A,Products_Raw!D:D)</f>
        <v>4539.2</v>
      </c>
      <c r="F1422" s="18">
        <f t="shared" si="22"/>
        <v>-1913.26</v>
      </c>
      <c r="G1422" s="18" t="str">
        <f>PROPER(TRIM(CLEAN(_xlfn.XLOOKUP(Order_Items_Raw!A2450,Orders_Raw!A:A,Orders_Raw!E:E))))</f>
        <v>Website</v>
      </c>
      <c r="H1422" s="18" t="str">
        <f>_xlfn.XLOOKUP(B1422,Products_Raw!A:A,Products_Raw!C:C)</f>
        <v>Beauty</v>
      </c>
      <c r="I1422" t="str">
        <f>_xlfn.XLOOKUP(_xlfn.XLOOKUP(A1422,Orders_Raw!A:A,Orders_Raw!B:B),Customers_Raw!A:A,Customers_Raw!E:E)</f>
        <v>Corporate</v>
      </c>
      <c r="J1422" s="19">
        <f>_xlfn.XLOOKUP(Order_Items_Raw!A2450,Orders_Raw!A:A,Orders_Raw!C:C)</f>
        <v>45723</v>
      </c>
      <c r="K1422" t="s">
        <v>3458</v>
      </c>
      <c r="L1422" s="19" t="str">
        <f>_xlfn.XLOOKUP(A1422,Orders_Raw!A:A,Orders_Raw!D:D)</f>
        <v>Delivered</v>
      </c>
      <c r="M1422" s="19" t="str">
        <f>_xlfn.XLOOKUP(_xlfn.XLOOKUP(A1422,Orders_Raw!A:A,Orders_Raw!B:B),Customers_Raw!A:A,Customers_Raw!E:E)</f>
        <v>Corporate</v>
      </c>
      <c r="N1422">
        <f>IF(COUNTIF($A$2:A1422,A1422)=1,1,0)</f>
        <v>1</v>
      </c>
    </row>
    <row r="1423" spans="1:14">
      <c r="A1423" t="s">
        <v>2770</v>
      </c>
      <c r="B1423" t="s">
        <v>3463</v>
      </c>
      <c r="C1423">
        <v>3</v>
      </c>
      <c r="D1423" s="18">
        <v>9200.15</v>
      </c>
      <c r="E1423" s="18">
        <f>_xlfn.XLOOKUP(Order_Items_Raw!B2463,Products_Raw!A:A,Products_Raw!D:D)</f>
        <v>11939.07</v>
      </c>
      <c r="F1423" s="18">
        <f t="shared" si="22"/>
        <v>-26617.06</v>
      </c>
      <c r="G1423" s="18" t="str">
        <f>PROPER(TRIM(CLEAN(_xlfn.XLOOKUP(Order_Items_Raw!A2463,Orders_Raw!A:A,Orders_Raw!E:E))))</f>
        <v>Website</v>
      </c>
      <c r="H1423" s="18" t="str">
        <f>_xlfn.XLOOKUP(B1423,Products_Raw!A:A,Products_Raw!C:C)</f>
        <v>Beauty</v>
      </c>
      <c r="I1423" t="str">
        <f>_xlfn.XLOOKUP(_xlfn.XLOOKUP(A1423,Orders_Raw!A:A,Orders_Raw!B:B),Customers_Raw!A:A,Customers_Raw!E:E)</f>
        <v>Consumer</v>
      </c>
      <c r="J1423" s="19">
        <f>_xlfn.XLOOKUP(Order_Items_Raw!A2463,Orders_Raw!A:A,Orders_Raw!C:C)</f>
        <v>45735</v>
      </c>
      <c r="K1423" t="s">
        <v>3458</v>
      </c>
      <c r="L1423" s="19" t="str">
        <f>_xlfn.XLOOKUP(A1423,Orders_Raw!A:A,Orders_Raw!D:D)</f>
        <v>Cancelled</v>
      </c>
      <c r="M1423" s="19" t="str">
        <f>_xlfn.XLOOKUP(_xlfn.XLOOKUP(A1423,Orders_Raw!A:A,Orders_Raw!B:B),Customers_Raw!A:A,Customers_Raw!E:E)</f>
        <v>Consumer</v>
      </c>
      <c r="N1423">
        <f>IF(COUNTIF($A$2:A1423,A1423)=1,1,0)</f>
        <v>0</v>
      </c>
    </row>
    <row r="1424" spans="1:14">
      <c r="A1424" t="s">
        <v>2424</v>
      </c>
      <c r="B1424" t="s">
        <v>3464</v>
      </c>
      <c r="C1424">
        <v>4</v>
      </c>
      <c r="D1424" s="18">
        <v>34685.52</v>
      </c>
      <c r="E1424" s="18">
        <f>_xlfn.XLOOKUP(Order_Items_Raw!B2502,Products_Raw!A:A,Products_Raw!D:D)</f>
        <v>5812.86</v>
      </c>
      <c r="F1424" s="18">
        <f t="shared" si="22"/>
        <v>11434.08</v>
      </c>
      <c r="G1424" s="18" t="str">
        <f>PROPER(TRIM(CLEAN(_xlfn.XLOOKUP(Order_Items_Raw!A2502,Orders_Raw!A:A,Orders_Raw!E:E))))</f>
        <v>Website</v>
      </c>
      <c r="H1424" s="18" t="str">
        <f>_xlfn.XLOOKUP(B1424,Products_Raw!A:A,Products_Raw!C:C)</f>
        <v>Office Supplies</v>
      </c>
      <c r="I1424" t="str">
        <f>_xlfn.XLOOKUP(_xlfn.XLOOKUP(A1424,Orders_Raw!A:A,Orders_Raw!B:B),Customers_Raw!A:A,Customers_Raw!E:E)</f>
        <v>Consumer</v>
      </c>
      <c r="J1424" s="19">
        <f>_xlfn.XLOOKUP(Order_Items_Raw!A2502,Orders_Raw!A:A,Orders_Raw!C:C)</f>
        <v>45735</v>
      </c>
      <c r="K1424" t="s">
        <v>3458</v>
      </c>
      <c r="L1424" s="19" t="str">
        <f>_xlfn.XLOOKUP(A1424,Orders_Raw!A:A,Orders_Raw!D:D)</f>
        <v>Delivered</v>
      </c>
      <c r="M1424" s="19" t="str">
        <f>_xlfn.XLOOKUP(_xlfn.XLOOKUP(A1424,Orders_Raw!A:A,Orders_Raw!B:B),Customers_Raw!A:A,Customers_Raw!E:E)</f>
        <v>Consumer</v>
      </c>
      <c r="N1424">
        <f>IF(COUNTIF($A$2:A1424,A1424)=1,1,0)</f>
        <v>1</v>
      </c>
    </row>
    <row r="1425" spans="1:14">
      <c r="A1425" t="s">
        <v>2562</v>
      </c>
      <c r="B1425" t="s">
        <v>3464</v>
      </c>
      <c r="C1425">
        <v>2</v>
      </c>
      <c r="D1425" s="18">
        <v>14495.39</v>
      </c>
      <c r="E1425" s="18">
        <f>_xlfn.XLOOKUP(Order_Items_Raw!B2504,Products_Raw!A:A,Products_Raw!D:D)</f>
        <v>5812.86</v>
      </c>
      <c r="F1425" s="18">
        <f t="shared" si="22"/>
        <v>2869.67</v>
      </c>
      <c r="G1425" s="18" t="str">
        <f>PROPER(TRIM(CLEAN(_xlfn.XLOOKUP(Order_Items_Raw!A2504,Orders_Raw!A:A,Orders_Raw!E:E))))</f>
        <v>Mobile App</v>
      </c>
      <c r="H1425" s="18" t="str">
        <f>_xlfn.XLOOKUP(B1425,Products_Raw!A:A,Products_Raw!C:C)</f>
        <v>Office Supplies</v>
      </c>
      <c r="I1425" t="str">
        <f>_xlfn.XLOOKUP(_xlfn.XLOOKUP(A1425,Orders_Raw!A:A,Orders_Raw!B:B),Customers_Raw!A:A,Customers_Raw!E:E)</f>
        <v>Consumer</v>
      </c>
      <c r="J1425" s="19">
        <f>_xlfn.XLOOKUP(Order_Items_Raw!A2504,Orders_Raw!A:A,Orders_Raw!C:C)</f>
        <v>45721</v>
      </c>
      <c r="K1425" t="s">
        <v>3458</v>
      </c>
      <c r="L1425" s="19" t="str">
        <f>_xlfn.XLOOKUP(A1425,Orders_Raw!A:A,Orders_Raw!D:D)</f>
        <v>Delivered</v>
      </c>
      <c r="M1425" s="19" t="str">
        <f>_xlfn.XLOOKUP(_xlfn.XLOOKUP(A1425,Orders_Raw!A:A,Orders_Raw!B:B),Customers_Raw!A:A,Customers_Raw!E:E)</f>
        <v>Consumer</v>
      </c>
      <c r="N1425">
        <f>IF(COUNTIF($A$2:A1425,A1425)=1,1,0)</f>
        <v>0</v>
      </c>
    </row>
    <row r="1426" spans="1:14">
      <c r="A1426" t="s">
        <v>2940</v>
      </c>
      <c r="B1426" t="s">
        <v>3464</v>
      </c>
      <c r="C1426">
        <v>3</v>
      </c>
      <c r="D1426" s="18">
        <v>25971.52</v>
      </c>
      <c r="E1426" s="18">
        <f>_xlfn.XLOOKUP(Order_Items_Raw!B2509,Products_Raw!A:A,Products_Raw!D:D)</f>
        <v>3075.85</v>
      </c>
      <c r="F1426" s="18">
        <f t="shared" si="22"/>
        <v>16743.97</v>
      </c>
      <c r="G1426" s="18" t="str">
        <f>PROPER(TRIM(CLEAN(_xlfn.XLOOKUP(Order_Items_Raw!A2509,Orders_Raw!A:A,Orders_Raw!E:E))))</f>
        <v>Mobile App</v>
      </c>
      <c r="H1426" s="18" t="str">
        <f>_xlfn.XLOOKUP(B1426,Products_Raw!A:A,Products_Raw!C:C)</f>
        <v>Office Supplies</v>
      </c>
      <c r="I1426" t="str">
        <f>_xlfn.XLOOKUP(_xlfn.XLOOKUP(A1426,Orders_Raw!A:A,Orders_Raw!B:B),Customers_Raw!A:A,Customers_Raw!E:E)</f>
        <v>Consumer</v>
      </c>
      <c r="J1426" s="19">
        <f>_xlfn.XLOOKUP(Order_Items_Raw!A2509,Orders_Raw!A:A,Orders_Raw!C:C)</f>
        <v>45742</v>
      </c>
      <c r="K1426" t="s">
        <v>3458</v>
      </c>
      <c r="L1426" s="19" t="str">
        <f>_xlfn.XLOOKUP(A1426,Orders_Raw!A:A,Orders_Raw!D:D)</f>
        <v>Delivered</v>
      </c>
      <c r="M1426" s="19" t="str">
        <f>_xlfn.XLOOKUP(_xlfn.XLOOKUP(A1426,Orders_Raw!A:A,Orders_Raw!B:B),Customers_Raw!A:A,Customers_Raw!E:E)</f>
        <v>Consumer</v>
      </c>
      <c r="N1426">
        <f>IF(COUNTIF($A$2:A1426,A1426)=1,1,0)</f>
        <v>1</v>
      </c>
    </row>
    <row r="1427" spans="1:14">
      <c r="A1427" t="s">
        <v>1537</v>
      </c>
      <c r="B1427" t="s">
        <v>3465</v>
      </c>
      <c r="C1427">
        <v>1</v>
      </c>
      <c r="D1427" s="18">
        <v>2506.96</v>
      </c>
      <c r="E1427" s="18">
        <f>_xlfn.XLOOKUP(Order_Items_Raw!B2532,Products_Raw!A:A,Products_Raw!D:D)</f>
        <v>8551.81</v>
      </c>
      <c r="F1427" s="18">
        <f t="shared" si="22"/>
        <v>-6044.85</v>
      </c>
      <c r="G1427" s="18" t="str">
        <f>PROPER(TRIM(CLEAN(_xlfn.XLOOKUP(Order_Items_Raw!A2532,Orders_Raw!A:A,Orders_Raw!E:E))))</f>
        <v>Marketplace</v>
      </c>
      <c r="H1427" s="18" t="str">
        <f>_xlfn.XLOOKUP(B1427,Products_Raw!A:A,Products_Raw!C:C)</f>
        <v>Beauty</v>
      </c>
      <c r="I1427" t="str">
        <f>_xlfn.XLOOKUP(_xlfn.XLOOKUP(A1427,Orders_Raw!A:A,Orders_Raw!B:B),Customers_Raw!A:A,Customers_Raw!E:E)</f>
        <v>Corporate</v>
      </c>
      <c r="J1427" s="19">
        <f>_xlfn.XLOOKUP(Order_Items_Raw!A2532,Orders_Raw!A:A,Orders_Raw!C:C)</f>
        <v>45720</v>
      </c>
      <c r="K1427" t="s">
        <v>3458</v>
      </c>
      <c r="L1427" s="19" t="str">
        <f>_xlfn.XLOOKUP(A1427,Orders_Raw!A:A,Orders_Raw!D:D)</f>
        <v>Delivered</v>
      </c>
      <c r="M1427" s="19" t="str">
        <f>_xlfn.XLOOKUP(_xlfn.XLOOKUP(A1427,Orders_Raw!A:A,Orders_Raw!B:B),Customers_Raw!A:A,Customers_Raw!E:E)</f>
        <v>Corporate</v>
      </c>
      <c r="N1427">
        <f>IF(COUNTIF($A$2:A1427,A1427)=1,1,0)</f>
        <v>0</v>
      </c>
    </row>
    <row r="1428" spans="1:14">
      <c r="A1428" t="s">
        <v>1717</v>
      </c>
      <c r="B1428" t="s">
        <v>3465</v>
      </c>
      <c r="C1428">
        <v>3</v>
      </c>
      <c r="D1428" s="18">
        <v>7126.44</v>
      </c>
      <c r="E1428" s="18">
        <f>_xlfn.XLOOKUP(Order_Items_Raw!B2536,Products_Raw!A:A,Products_Raw!D:D)</f>
        <v>2249.48</v>
      </c>
      <c r="F1428" s="18">
        <f t="shared" si="22"/>
        <v>377.999999999999</v>
      </c>
      <c r="G1428" s="18" t="str">
        <f>PROPER(TRIM(CLEAN(_xlfn.XLOOKUP(Order_Items_Raw!A2536,Orders_Raw!A:A,Orders_Raw!E:E))))</f>
        <v>Marketplace</v>
      </c>
      <c r="H1428" s="18" t="str">
        <f>_xlfn.XLOOKUP(B1428,Products_Raw!A:A,Products_Raw!C:C)</f>
        <v>Beauty</v>
      </c>
      <c r="I1428" t="str">
        <f>_xlfn.XLOOKUP(_xlfn.XLOOKUP(A1428,Orders_Raw!A:A,Orders_Raw!B:B),Customers_Raw!A:A,Customers_Raw!E:E)</f>
        <v>Consumer</v>
      </c>
      <c r="J1428" s="19">
        <f>_xlfn.XLOOKUP(Order_Items_Raw!A2536,Orders_Raw!A:A,Orders_Raw!C:C)</f>
        <v>45727</v>
      </c>
      <c r="K1428" t="s">
        <v>3458</v>
      </c>
      <c r="L1428" s="19" t="str">
        <f>_xlfn.XLOOKUP(A1428,Orders_Raw!A:A,Orders_Raw!D:D)</f>
        <v>Delivered</v>
      </c>
      <c r="M1428" s="19" t="str">
        <f>_xlfn.XLOOKUP(_xlfn.XLOOKUP(A1428,Orders_Raw!A:A,Orders_Raw!B:B),Customers_Raw!A:A,Customers_Raw!E:E)</f>
        <v>Consumer</v>
      </c>
      <c r="N1428">
        <f>IF(COUNTIF($A$2:A1428,A1428)=1,1,0)</f>
        <v>0</v>
      </c>
    </row>
    <row r="1429" spans="1:14">
      <c r="A1429" t="s">
        <v>1778</v>
      </c>
      <c r="B1429" t="s">
        <v>3465</v>
      </c>
      <c r="C1429">
        <v>4</v>
      </c>
      <c r="D1429" s="18">
        <v>10256.55</v>
      </c>
      <c r="E1429" s="18">
        <f>_xlfn.XLOOKUP(Order_Items_Raw!B2539,Products_Raw!A:A,Products_Raw!D:D)</f>
        <v>2249.48</v>
      </c>
      <c r="F1429" s="18">
        <f t="shared" si="22"/>
        <v>1258.63</v>
      </c>
      <c r="G1429" s="18" t="str">
        <f>PROPER(TRIM(CLEAN(_xlfn.XLOOKUP(Order_Items_Raw!A2539,Orders_Raw!A:A,Orders_Raw!E:E))))</f>
        <v>Mobile App</v>
      </c>
      <c r="H1429" s="18" t="str">
        <f>_xlfn.XLOOKUP(B1429,Products_Raw!A:A,Products_Raw!C:C)</f>
        <v>Beauty</v>
      </c>
      <c r="I1429" t="str">
        <f>_xlfn.XLOOKUP(_xlfn.XLOOKUP(A1429,Orders_Raw!A:A,Orders_Raw!B:B),Customers_Raw!A:A,Customers_Raw!E:E)</f>
        <v>Corporate</v>
      </c>
      <c r="J1429" s="19">
        <f>_xlfn.XLOOKUP(Order_Items_Raw!A2539,Orders_Raw!A:A,Orders_Raw!C:C)</f>
        <v>45728</v>
      </c>
      <c r="K1429" t="s">
        <v>3458</v>
      </c>
      <c r="L1429" s="19" t="str">
        <f>_xlfn.XLOOKUP(A1429,Orders_Raw!A:A,Orders_Raw!D:D)</f>
        <v>Shipped</v>
      </c>
      <c r="M1429" s="19" t="str">
        <f>_xlfn.XLOOKUP(_xlfn.XLOOKUP(A1429,Orders_Raw!A:A,Orders_Raw!B:B),Customers_Raw!A:A,Customers_Raw!E:E)</f>
        <v>Corporate</v>
      </c>
      <c r="N1429">
        <f>IF(COUNTIF($A$2:A1429,A1429)=1,1,0)</f>
        <v>1</v>
      </c>
    </row>
    <row r="1430" spans="1:14">
      <c r="A1430" t="s">
        <v>1861</v>
      </c>
      <c r="B1430" t="s">
        <v>3465</v>
      </c>
      <c r="C1430">
        <v>1</v>
      </c>
      <c r="D1430" s="18">
        <v>2366.89</v>
      </c>
      <c r="E1430" s="18">
        <f>_xlfn.XLOOKUP(Order_Items_Raw!B2541,Products_Raw!A:A,Products_Raw!D:D)</f>
        <v>2249.48</v>
      </c>
      <c r="F1430" s="18">
        <f t="shared" si="22"/>
        <v>117.41</v>
      </c>
      <c r="G1430" s="18" t="str">
        <f>PROPER(TRIM(CLEAN(_xlfn.XLOOKUP(Order_Items_Raw!A2541,Orders_Raw!A:A,Orders_Raw!E:E))))</f>
        <v>Marketplace</v>
      </c>
      <c r="H1430" s="18" t="str">
        <f>_xlfn.XLOOKUP(B1430,Products_Raw!A:A,Products_Raw!C:C)</f>
        <v>Beauty</v>
      </c>
      <c r="I1430" t="str">
        <f>_xlfn.XLOOKUP(_xlfn.XLOOKUP(A1430,Orders_Raw!A:A,Orders_Raw!B:B),Customers_Raw!A:A,Customers_Raw!E:E)</f>
        <v>Small Business</v>
      </c>
      <c r="J1430" s="19">
        <f>_xlfn.XLOOKUP(Order_Items_Raw!A2541,Orders_Raw!A:A,Orders_Raw!C:C)</f>
        <v>45739</v>
      </c>
      <c r="K1430" t="s">
        <v>3458</v>
      </c>
      <c r="L1430" s="19" t="str">
        <f>_xlfn.XLOOKUP(A1430,Orders_Raw!A:A,Orders_Raw!D:D)</f>
        <v>Delivered</v>
      </c>
      <c r="M1430" s="19" t="str">
        <f>_xlfn.XLOOKUP(_xlfn.XLOOKUP(A1430,Orders_Raw!A:A,Orders_Raw!B:B),Customers_Raw!A:A,Customers_Raw!E:E)</f>
        <v>Small Business</v>
      </c>
      <c r="N1430">
        <f>IF(COUNTIF($A$2:A1430,A1430)=1,1,0)</f>
        <v>0</v>
      </c>
    </row>
    <row r="1431" spans="1:14">
      <c r="A1431" t="s">
        <v>2582</v>
      </c>
      <c r="B1431" t="s">
        <v>3465</v>
      </c>
      <c r="C1431">
        <v>2</v>
      </c>
      <c r="D1431" s="18">
        <v>4645.68</v>
      </c>
      <c r="E1431" s="18">
        <f>_xlfn.XLOOKUP(Order_Items_Raw!B2552,Products_Raw!A:A,Products_Raw!D:D)</f>
        <v>2935.19</v>
      </c>
      <c r="F1431" s="18">
        <f t="shared" si="22"/>
        <v>-1224.7</v>
      </c>
      <c r="G1431" s="18" t="str">
        <f>PROPER(TRIM(CLEAN(_xlfn.XLOOKUP(Order_Items_Raw!A2552,Orders_Raw!A:A,Orders_Raw!E:E))))</f>
        <v>Website</v>
      </c>
      <c r="H1431" s="18" t="str">
        <f>_xlfn.XLOOKUP(B1431,Products_Raw!A:A,Products_Raw!C:C)</f>
        <v>Beauty</v>
      </c>
      <c r="I1431" t="str">
        <f>_xlfn.XLOOKUP(_xlfn.XLOOKUP(A1431,Orders_Raw!A:A,Orders_Raw!B:B),Customers_Raw!A:A,Customers_Raw!E:E)</f>
        <v>Small Business</v>
      </c>
      <c r="J1431" s="19">
        <f>_xlfn.XLOOKUP(Order_Items_Raw!A2552,Orders_Raw!A:A,Orders_Raw!C:C)</f>
        <v>45740</v>
      </c>
      <c r="K1431" t="s">
        <v>3458</v>
      </c>
      <c r="L1431" s="19" t="str">
        <f>_xlfn.XLOOKUP(A1431,Orders_Raw!A:A,Orders_Raw!D:D)</f>
        <v>Delivered</v>
      </c>
      <c r="M1431" s="19" t="str">
        <f>_xlfn.XLOOKUP(_xlfn.XLOOKUP(A1431,Orders_Raw!A:A,Orders_Raw!B:B),Customers_Raw!A:A,Customers_Raw!E:E)</f>
        <v>Small Business</v>
      </c>
      <c r="N1431">
        <f>IF(COUNTIF($A$2:A1431,A1431)=1,1,0)</f>
        <v>1</v>
      </c>
    </row>
    <row r="1432" spans="1:14">
      <c r="A1432" t="s">
        <v>2940</v>
      </c>
      <c r="B1432" t="s">
        <v>3465</v>
      </c>
      <c r="C1432">
        <v>4</v>
      </c>
      <c r="D1432" s="18">
        <v>10220.11</v>
      </c>
      <c r="E1432" s="18">
        <f>_xlfn.XLOOKUP(Order_Items_Raw!B2557,Products_Raw!A:A,Products_Raw!D:D)</f>
        <v>10244.32</v>
      </c>
      <c r="F1432" s="18">
        <f t="shared" si="22"/>
        <v>-30757.17</v>
      </c>
      <c r="G1432" s="18" t="str">
        <f>PROPER(TRIM(CLEAN(_xlfn.XLOOKUP(Order_Items_Raw!A2557,Orders_Raw!A:A,Orders_Raw!E:E))))</f>
        <v>Mobile App</v>
      </c>
      <c r="H1432" s="18" t="str">
        <f>_xlfn.XLOOKUP(B1432,Products_Raw!A:A,Products_Raw!C:C)</f>
        <v>Beauty</v>
      </c>
      <c r="I1432" t="str">
        <f>_xlfn.XLOOKUP(_xlfn.XLOOKUP(A1432,Orders_Raw!A:A,Orders_Raw!B:B),Customers_Raw!A:A,Customers_Raw!E:E)</f>
        <v>Consumer</v>
      </c>
      <c r="J1432" s="19">
        <f>_xlfn.XLOOKUP(Order_Items_Raw!A2557,Orders_Raw!A:A,Orders_Raw!C:C)</f>
        <v>45789</v>
      </c>
      <c r="K1432" t="s">
        <v>3466</v>
      </c>
      <c r="L1432" s="19" t="str">
        <f>_xlfn.XLOOKUP(A1432,Orders_Raw!A:A,Orders_Raw!D:D)</f>
        <v>Delivered</v>
      </c>
      <c r="M1432" s="19" t="str">
        <f>_xlfn.XLOOKUP(_xlfn.XLOOKUP(A1432,Orders_Raw!A:A,Orders_Raw!B:B),Customers_Raw!A:A,Customers_Raw!E:E)</f>
        <v>Consumer</v>
      </c>
      <c r="N1432">
        <f>IF(COUNTIF($A$2:A1432,A1432)=1,1,0)</f>
        <v>0</v>
      </c>
    </row>
    <row r="1433" spans="1:14">
      <c r="A1433" t="s">
        <v>3148</v>
      </c>
      <c r="B1433" t="s">
        <v>3465</v>
      </c>
      <c r="C1433">
        <v>4</v>
      </c>
      <c r="D1433" s="18">
        <v>10263.38</v>
      </c>
      <c r="E1433" s="18">
        <f>_xlfn.XLOOKUP(Order_Items_Raw!B2559,Products_Raw!A:A,Products_Raw!D:D)</f>
        <v>10244.32</v>
      </c>
      <c r="F1433" s="18">
        <f t="shared" si="22"/>
        <v>-30713.9</v>
      </c>
      <c r="G1433" s="18" t="str">
        <f>PROPER(TRIM(CLEAN(_xlfn.XLOOKUP(Order_Items_Raw!A2559,Orders_Raw!A:A,Orders_Raw!E:E))))</f>
        <v>Website</v>
      </c>
      <c r="H1433" s="18" t="str">
        <f>_xlfn.XLOOKUP(B1433,Products_Raw!A:A,Products_Raw!C:C)</f>
        <v>Beauty</v>
      </c>
      <c r="I1433" t="str">
        <f>_xlfn.XLOOKUP(_xlfn.XLOOKUP(A1433,Orders_Raw!A:A,Orders_Raw!B:B),Customers_Raw!A:A,Customers_Raw!E:E)</f>
        <v>Small Business</v>
      </c>
      <c r="J1433" s="19">
        <f>_xlfn.XLOOKUP(Order_Items_Raw!A2559,Orders_Raw!A:A,Orders_Raw!C:C)</f>
        <v>45807</v>
      </c>
      <c r="K1433" t="s">
        <v>3466</v>
      </c>
      <c r="L1433" s="19" t="str">
        <f>_xlfn.XLOOKUP(A1433,Orders_Raw!A:A,Orders_Raw!D:D)</f>
        <v>Processing</v>
      </c>
      <c r="M1433" s="19" t="str">
        <f>_xlfn.XLOOKUP(_xlfn.XLOOKUP(A1433,Orders_Raw!A:A,Orders_Raw!B:B),Customers_Raw!A:A,Customers_Raw!E:E)</f>
        <v>Small Business</v>
      </c>
      <c r="N1433">
        <f>IF(COUNTIF($A$2:A1433,A1433)=1,1,0)</f>
        <v>0</v>
      </c>
    </row>
    <row r="1434" spans="1:14">
      <c r="A1434" t="s">
        <v>2636</v>
      </c>
      <c r="B1434" t="s">
        <v>3467</v>
      </c>
      <c r="C1434">
        <v>1</v>
      </c>
      <c r="D1434" s="18">
        <v>12189.27</v>
      </c>
      <c r="E1434" s="18">
        <f>_xlfn.XLOOKUP(Order_Items_Raw!B2592,Products_Raw!A:A,Products_Raw!D:D)</f>
        <v>7014.31</v>
      </c>
      <c r="F1434" s="18">
        <f t="shared" si="22"/>
        <v>5174.96</v>
      </c>
      <c r="G1434" s="18" t="str">
        <f>PROPER(TRIM(CLEAN(_xlfn.XLOOKUP(Order_Items_Raw!A2592,Orders_Raw!A:A,Orders_Raw!E:E))))</f>
        <v>Website</v>
      </c>
      <c r="H1434" s="18" t="str">
        <f>_xlfn.XLOOKUP(B1434,Products_Raw!A:A,Products_Raw!C:C)</f>
        <v>Fashion</v>
      </c>
      <c r="I1434" t="str">
        <f>_xlfn.XLOOKUP(_xlfn.XLOOKUP(A1434,Orders_Raw!A:A,Orders_Raw!B:B),Customers_Raw!A:A,Customers_Raw!E:E)</f>
        <v>Consumer</v>
      </c>
      <c r="J1434" s="19">
        <f>_xlfn.XLOOKUP(Order_Items_Raw!A2592,Orders_Raw!A:A,Orders_Raw!C:C)</f>
        <v>45784</v>
      </c>
      <c r="K1434" t="s">
        <v>3466</v>
      </c>
      <c r="L1434" s="19" t="str">
        <f>_xlfn.XLOOKUP(A1434,Orders_Raw!A:A,Orders_Raw!D:D)</f>
        <v>Processing</v>
      </c>
      <c r="M1434" s="19" t="str">
        <f>_xlfn.XLOOKUP(_xlfn.XLOOKUP(A1434,Orders_Raw!A:A,Orders_Raw!B:B),Customers_Raw!A:A,Customers_Raw!E:E)</f>
        <v>Consumer</v>
      </c>
      <c r="N1434">
        <f>IF(COUNTIF($A$2:A1434,A1434)=1,1,0)</f>
        <v>1</v>
      </c>
    </row>
    <row r="1435" spans="1:14">
      <c r="A1435" t="s">
        <v>2917</v>
      </c>
      <c r="B1435" t="s">
        <v>3467</v>
      </c>
      <c r="C1435">
        <v>2</v>
      </c>
      <c r="D1435" s="18">
        <v>32938.49</v>
      </c>
      <c r="E1435" s="18">
        <f>_xlfn.XLOOKUP(Order_Items_Raw!B2595,Products_Raw!A:A,Products_Raw!D:D)</f>
        <v>9148.31</v>
      </c>
      <c r="F1435" s="18">
        <f t="shared" si="22"/>
        <v>14641.87</v>
      </c>
      <c r="G1435" s="18" t="str">
        <f>PROPER(TRIM(CLEAN(_xlfn.XLOOKUP(Order_Items_Raw!A2595,Orders_Raw!A:A,Orders_Raw!E:E))))</f>
        <v>Mobile App</v>
      </c>
      <c r="H1435" s="18" t="str">
        <f>_xlfn.XLOOKUP(B1435,Products_Raw!A:A,Products_Raw!C:C)</f>
        <v>Fashion</v>
      </c>
      <c r="I1435" t="str">
        <f>_xlfn.XLOOKUP(_xlfn.XLOOKUP(A1435,Orders_Raw!A:A,Orders_Raw!B:B),Customers_Raw!A:A,Customers_Raw!E:E)</f>
        <v>Consumer</v>
      </c>
      <c r="J1435" s="19">
        <f>_xlfn.XLOOKUP(Order_Items_Raw!A2595,Orders_Raw!A:A,Orders_Raw!C:C)</f>
        <v>45785</v>
      </c>
      <c r="K1435" t="s">
        <v>3466</v>
      </c>
      <c r="L1435" s="19" t="str">
        <f>_xlfn.XLOOKUP(A1435,Orders_Raw!A:A,Orders_Raw!D:D)</f>
        <v>Delivered</v>
      </c>
      <c r="M1435" s="19" t="str">
        <f>_xlfn.XLOOKUP(_xlfn.XLOOKUP(A1435,Orders_Raw!A:A,Orders_Raw!B:B),Customers_Raw!A:A,Customers_Raw!E:E)</f>
        <v>Consumer</v>
      </c>
      <c r="N1435">
        <f>IF(COUNTIF($A$2:A1435,A1435)=1,1,0)</f>
        <v>0</v>
      </c>
    </row>
    <row r="1436" spans="1:14">
      <c r="A1436" t="s">
        <v>966</v>
      </c>
      <c r="B1436" t="s">
        <v>3468</v>
      </c>
      <c r="C1436">
        <v>1</v>
      </c>
      <c r="D1436" s="18">
        <v>6862.54</v>
      </c>
      <c r="E1436" s="18">
        <f>_xlfn.XLOOKUP(Order_Items_Raw!B2605,Products_Raw!A:A,Products_Raw!D:D)</f>
        <v>4535.12</v>
      </c>
      <c r="F1436" s="18">
        <f t="shared" si="22"/>
        <v>2327.42</v>
      </c>
      <c r="G1436" s="18" t="str">
        <f>PROPER(TRIM(CLEAN(_xlfn.XLOOKUP(Order_Items_Raw!A2605,Orders_Raw!A:A,Orders_Raw!E:E))))</f>
        <v>Mobile App</v>
      </c>
      <c r="H1436" s="18" t="str">
        <f>_xlfn.XLOOKUP(B1436,Products_Raw!A:A,Products_Raw!C:C)</f>
        <v>Office Supplies</v>
      </c>
      <c r="I1436" t="str">
        <f>_xlfn.XLOOKUP(_xlfn.XLOOKUP(A1436,Orders_Raw!A:A,Orders_Raw!B:B),Customers_Raw!A:A,Customers_Raw!E:E)</f>
        <v>Consumer</v>
      </c>
      <c r="J1436" s="19">
        <f>_xlfn.XLOOKUP(Order_Items_Raw!A2605,Orders_Raw!A:A,Orders_Raw!C:C)</f>
        <v>45804</v>
      </c>
      <c r="K1436" t="s">
        <v>3466</v>
      </c>
      <c r="L1436" s="19" t="str">
        <f>_xlfn.XLOOKUP(A1436,Orders_Raw!A:A,Orders_Raw!D:D)</f>
        <v>Delivered</v>
      </c>
      <c r="M1436" s="19" t="str">
        <f>_xlfn.XLOOKUP(_xlfn.XLOOKUP(A1436,Orders_Raw!A:A,Orders_Raw!B:B),Customers_Raw!A:A,Customers_Raw!E:E)</f>
        <v>Consumer</v>
      </c>
      <c r="N1436">
        <f>IF(COUNTIF($A$2:A1436,A1436)=1,1,0)</f>
        <v>0</v>
      </c>
    </row>
    <row r="1437" spans="1:14">
      <c r="A1437" t="s">
        <v>1058</v>
      </c>
      <c r="B1437" t="s">
        <v>3468</v>
      </c>
      <c r="C1437">
        <v>2</v>
      </c>
      <c r="D1437" s="18">
        <v>11712.45</v>
      </c>
      <c r="E1437" s="18">
        <f>_xlfn.XLOOKUP(Order_Items_Raw!B2606,Products_Raw!A:A,Products_Raw!D:D)</f>
        <v>4535.12</v>
      </c>
      <c r="F1437" s="18">
        <f t="shared" si="22"/>
        <v>2642.21</v>
      </c>
      <c r="G1437" s="18" t="str">
        <f>PROPER(TRIM(CLEAN(_xlfn.XLOOKUP(Order_Items_Raw!A2606,Orders_Raw!A:A,Orders_Raw!E:E))))</f>
        <v>Marketplace</v>
      </c>
      <c r="H1437" s="18" t="str">
        <f>_xlfn.XLOOKUP(B1437,Products_Raw!A:A,Products_Raw!C:C)</f>
        <v>Office Supplies</v>
      </c>
      <c r="I1437" t="str">
        <f>_xlfn.XLOOKUP(_xlfn.XLOOKUP(A1437,Orders_Raw!A:A,Orders_Raw!B:B),Customers_Raw!A:A,Customers_Raw!E:E)</f>
        <v>Small Business</v>
      </c>
      <c r="J1437" s="19">
        <f>_xlfn.XLOOKUP(Order_Items_Raw!A2606,Orders_Raw!A:A,Orders_Raw!C:C)</f>
        <v>45791</v>
      </c>
      <c r="K1437" t="s">
        <v>3466</v>
      </c>
      <c r="L1437" s="19" t="str">
        <f>_xlfn.XLOOKUP(A1437,Orders_Raw!A:A,Orders_Raw!D:D)</f>
        <v>Delivered</v>
      </c>
      <c r="M1437" s="19" t="str">
        <f>_xlfn.XLOOKUP(_xlfn.XLOOKUP(A1437,Orders_Raw!A:A,Orders_Raw!B:B),Customers_Raw!A:A,Customers_Raw!E:E)</f>
        <v>Small Business</v>
      </c>
      <c r="N1437">
        <f>IF(COUNTIF($A$2:A1437,A1437)=1,1,0)</f>
        <v>0</v>
      </c>
    </row>
    <row r="1438" spans="1:14">
      <c r="A1438" t="s">
        <v>1663</v>
      </c>
      <c r="B1438" t="s">
        <v>3468</v>
      </c>
      <c r="C1438">
        <v>2</v>
      </c>
      <c r="D1438" s="18">
        <v>10813.49</v>
      </c>
      <c r="E1438" s="18">
        <f>_xlfn.XLOOKUP(Order_Items_Raw!B2618,Products_Raw!A:A,Products_Raw!D:D)</f>
        <v>6380.88</v>
      </c>
      <c r="F1438" s="18">
        <f t="shared" si="22"/>
        <v>-1948.27</v>
      </c>
      <c r="G1438" s="18" t="str">
        <f>PROPER(TRIM(CLEAN(_xlfn.XLOOKUP(Order_Items_Raw!A2618,Orders_Raw!A:A,Orders_Raw!E:E))))</f>
        <v>Marketplace</v>
      </c>
      <c r="H1438" s="18" t="str">
        <f>_xlfn.XLOOKUP(B1438,Products_Raw!A:A,Products_Raw!C:C)</f>
        <v>Office Supplies</v>
      </c>
      <c r="I1438" t="str">
        <f>_xlfn.XLOOKUP(_xlfn.XLOOKUP(A1438,Orders_Raw!A:A,Orders_Raw!B:B),Customers_Raw!A:A,Customers_Raw!E:E)</f>
        <v>Consumer</v>
      </c>
      <c r="J1438" s="19">
        <f>_xlfn.XLOOKUP(Order_Items_Raw!A2618,Orders_Raw!A:A,Orders_Raw!C:C)</f>
        <v>45800</v>
      </c>
      <c r="K1438" t="s">
        <v>3466</v>
      </c>
      <c r="L1438" s="19" t="str">
        <f>_xlfn.XLOOKUP(A1438,Orders_Raw!A:A,Orders_Raw!D:D)</f>
        <v>Delivered</v>
      </c>
      <c r="M1438" s="19" t="str">
        <f>_xlfn.XLOOKUP(_xlfn.XLOOKUP(A1438,Orders_Raw!A:A,Orders_Raw!B:B),Customers_Raw!A:A,Customers_Raw!E:E)</f>
        <v>Consumer</v>
      </c>
      <c r="N1438">
        <f>IF(COUNTIF($A$2:A1438,A1438)=1,1,0)</f>
        <v>0</v>
      </c>
    </row>
    <row r="1439" spans="1:14">
      <c r="A1439" t="s">
        <v>1666</v>
      </c>
      <c r="B1439" t="s">
        <v>3468</v>
      </c>
      <c r="C1439">
        <v>1</v>
      </c>
      <c r="D1439" s="18">
        <v>7267.55</v>
      </c>
      <c r="E1439" s="18">
        <f>_xlfn.XLOOKUP(Order_Items_Raw!B2619,Products_Raw!A:A,Products_Raw!D:D)</f>
        <v>6213.42</v>
      </c>
      <c r="F1439" s="18">
        <f t="shared" si="22"/>
        <v>1054.13</v>
      </c>
      <c r="G1439" s="18" t="str">
        <f>PROPER(TRIM(CLEAN(_xlfn.XLOOKUP(Order_Items_Raw!A2619,Orders_Raw!A:A,Orders_Raw!E:E))))</f>
        <v>Website</v>
      </c>
      <c r="H1439" s="18" t="str">
        <f>_xlfn.XLOOKUP(B1439,Products_Raw!A:A,Products_Raw!C:C)</f>
        <v>Office Supplies</v>
      </c>
      <c r="I1439" t="str">
        <f>_xlfn.XLOOKUP(_xlfn.XLOOKUP(A1439,Orders_Raw!A:A,Orders_Raw!B:B),Customers_Raw!A:A,Customers_Raw!E:E)</f>
        <v>Corporate</v>
      </c>
      <c r="J1439" s="19">
        <f>_xlfn.XLOOKUP(Order_Items_Raw!A2619,Orders_Raw!A:A,Orders_Raw!C:C)</f>
        <v>45779</v>
      </c>
      <c r="K1439" t="s">
        <v>3466</v>
      </c>
      <c r="L1439" s="19" t="str">
        <f>_xlfn.XLOOKUP(A1439,Orders_Raw!A:A,Orders_Raw!D:D)</f>
        <v>Delivered</v>
      </c>
      <c r="M1439" s="19" t="str">
        <f>_xlfn.XLOOKUP(_xlfn.XLOOKUP(A1439,Orders_Raw!A:A,Orders_Raw!B:B),Customers_Raw!A:A,Customers_Raw!E:E)</f>
        <v>Corporate</v>
      </c>
      <c r="N1439">
        <f>IF(COUNTIF($A$2:A1439,A1439)=1,1,0)</f>
        <v>1</v>
      </c>
    </row>
    <row r="1440" spans="1:14">
      <c r="A1440" t="s">
        <v>2911</v>
      </c>
      <c r="B1440" t="s">
        <v>3468</v>
      </c>
      <c r="C1440">
        <v>1</v>
      </c>
      <c r="D1440" s="18">
        <v>6185.54</v>
      </c>
      <c r="E1440" s="18">
        <f>_xlfn.XLOOKUP(Order_Items_Raw!B2635,Products_Raw!A:A,Products_Raw!D:D)</f>
        <v>9178.6</v>
      </c>
      <c r="F1440" s="18">
        <f t="shared" si="22"/>
        <v>-2993.06</v>
      </c>
      <c r="G1440" s="18" t="str">
        <f>PROPER(TRIM(CLEAN(_xlfn.XLOOKUP(Order_Items_Raw!A2635,Orders_Raw!A:A,Orders_Raw!E:E))))</f>
        <v>Website</v>
      </c>
      <c r="H1440" s="18" t="str">
        <f>_xlfn.XLOOKUP(B1440,Products_Raw!A:A,Products_Raw!C:C)</f>
        <v>Office Supplies</v>
      </c>
      <c r="I1440" t="str">
        <f>_xlfn.XLOOKUP(_xlfn.XLOOKUP(A1440,Orders_Raw!A:A,Orders_Raw!B:B),Customers_Raw!A:A,Customers_Raw!E:E)</f>
        <v>Consumer</v>
      </c>
      <c r="J1440" s="19">
        <f>_xlfn.XLOOKUP(Order_Items_Raw!A2635,Orders_Raw!A:A,Orders_Raw!C:C)</f>
        <v>45797</v>
      </c>
      <c r="K1440" t="s">
        <v>3466</v>
      </c>
      <c r="L1440" s="19" t="str">
        <f>_xlfn.XLOOKUP(A1440,Orders_Raw!A:A,Orders_Raw!D:D)</f>
        <v>Delivered</v>
      </c>
      <c r="M1440" s="19" t="str">
        <f>_xlfn.XLOOKUP(_xlfn.XLOOKUP(A1440,Orders_Raw!A:A,Orders_Raw!B:B),Customers_Raw!A:A,Customers_Raw!E:E)</f>
        <v>Consumer</v>
      </c>
      <c r="N1440">
        <f>IF(COUNTIF($A$2:A1440,A1440)=1,1,0)</f>
        <v>0</v>
      </c>
    </row>
    <row r="1441" spans="1:14">
      <c r="A1441" t="s">
        <v>992</v>
      </c>
      <c r="B1441" t="s">
        <v>3469</v>
      </c>
      <c r="C1441">
        <v>1</v>
      </c>
      <c r="D1441" s="18">
        <v>5287.85</v>
      </c>
      <c r="E1441" s="18">
        <f>_xlfn.XLOOKUP(Order_Items_Raw!B2649,Products_Raw!A:A,Products_Raw!D:D)</f>
        <v>6279.29</v>
      </c>
      <c r="F1441" s="18">
        <f t="shared" si="22"/>
        <v>-991.44</v>
      </c>
      <c r="G1441" s="18" t="str">
        <f>PROPER(TRIM(CLEAN(_xlfn.XLOOKUP(Order_Items_Raw!A2649,Orders_Raw!A:A,Orders_Raw!E:E))))</f>
        <v>Website</v>
      </c>
      <c r="H1441" s="18" t="str">
        <f>_xlfn.XLOOKUP(B1441,Products_Raw!A:A,Products_Raw!C:C)</f>
        <v>Sports</v>
      </c>
      <c r="I1441" t="str">
        <f>_xlfn.XLOOKUP(_xlfn.XLOOKUP(A1441,Orders_Raw!A:A,Orders_Raw!B:B),Customers_Raw!A:A,Customers_Raw!E:E)</f>
        <v>Consumer</v>
      </c>
      <c r="J1441" s="19">
        <f>_xlfn.XLOOKUP(Order_Items_Raw!A2649,Orders_Raw!A:A,Orders_Raw!C:C)</f>
        <v>45800</v>
      </c>
      <c r="K1441" t="s">
        <v>3466</v>
      </c>
      <c r="L1441" s="19" t="str">
        <f>_xlfn.XLOOKUP(A1441,Orders_Raw!A:A,Orders_Raw!D:D)</f>
        <v>Delivered</v>
      </c>
      <c r="M1441" s="19" t="str">
        <f>_xlfn.XLOOKUP(_xlfn.XLOOKUP(A1441,Orders_Raw!A:A,Orders_Raw!B:B),Customers_Raw!A:A,Customers_Raw!E:E)</f>
        <v>Consumer</v>
      </c>
      <c r="N1441">
        <f>IF(COUNTIF($A$2:A1441,A1441)=1,1,0)</f>
        <v>1</v>
      </c>
    </row>
    <row r="1442" spans="1:14">
      <c r="A1442" t="s">
        <v>1147</v>
      </c>
      <c r="B1442" t="s">
        <v>3469</v>
      </c>
      <c r="C1442">
        <v>4</v>
      </c>
      <c r="D1442" s="18">
        <v>26487.88</v>
      </c>
      <c r="E1442" s="18">
        <f>_xlfn.XLOOKUP(Order_Items_Raw!B2652,Products_Raw!A:A,Products_Raw!D:D)</f>
        <v>4640.09</v>
      </c>
      <c r="F1442" s="18">
        <f t="shared" si="22"/>
        <v>7927.52</v>
      </c>
      <c r="G1442" s="18" t="str">
        <f>PROPER(TRIM(CLEAN(_xlfn.XLOOKUP(Order_Items_Raw!A2652,Orders_Raw!A:A,Orders_Raw!E:E))))</f>
        <v>Mobile App</v>
      </c>
      <c r="H1442" s="18" t="str">
        <f>_xlfn.XLOOKUP(B1442,Products_Raw!A:A,Products_Raw!C:C)</f>
        <v>Sports</v>
      </c>
      <c r="I1442" t="str">
        <f>_xlfn.XLOOKUP(_xlfn.XLOOKUP(A1442,Orders_Raw!A:A,Orders_Raw!B:B),Customers_Raw!A:A,Customers_Raw!E:E)</f>
        <v>Consumer</v>
      </c>
      <c r="J1442" s="19">
        <f>_xlfn.XLOOKUP(Order_Items_Raw!A2652,Orders_Raw!A:A,Orders_Raw!C:C)</f>
        <v>45792</v>
      </c>
      <c r="K1442" t="s">
        <v>3466</v>
      </c>
      <c r="L1442" s="19" t="str">
        <f>_xlfn.XLOOKUP(A1442,Orders_Raw!A:A,Orders_Raw!D:D)</f>
        <v>Delivered</v>
      </c>
      <c r="M1442" s="19" t="str">
        <f>_xlfn.XLOOKUP(_xlfn.XLOOKUP(A1442,Orders_Raw!A:A,Orders_Raw!B:B),Customers_Raw!A:A,Customers_Raw!E:E)</f>
        <v>Consumer</v>
      </c>
      <c r="N1442">
        <f>IF(COUNTIF($A$2:A1442,A1442)=1,1,0)</f>
        <v>1</v>
      </c>
    </row>
    <row r="1443" spans="1:14">
      <c r="A1443" t="s">
        <v>2650</v>
      </c>
      <c r="B1443" t="s">
        <v>3469</v>
      </c>
      <c r="C1443">
        <v>2</v>
      </c>
      <c r="D1443" s="18">
        <v>11678.1</v>
      </c>
      <c r="E1443" s="18">
        <f>_xlfn.XLOOKUP(Order_Items_Raw!B2682,Products_Raw!A:A,Products_Raw!D:D)</f>
        <v>7025.62</v>
      </c>
      <c r="F1443" s="18">
        <f t="shared" si="22"/>
        <v>-2373.14</v>
      </c>
      <c r="G1443" s="18" t="str">
        <f>PROPER(TRIM(CLEAN(_xlfn.XLOOKUP(Order_Items_Raw!A2682,Orders_Raw!A:A,Orders_Raw!E:E))))</f>
        <v>Marketplace</v>
      </c>
      <c r="H1443" s="18" t="str">
        <f>_xlfn.XLOOKUP(B1443,Products_Raw!A:A,Products_Raw!C:C)</f>
        <v>Sports</v>
      </c>
      <c r="I1443" t="str">
        <f>_xlfn.XLOOKUP(_xlfn.XLOOKUP(A1443,Orders_Raw!A:A,Orders_Raw!B:B),Customers_Raw!A:A,Customers_Raw!E:E)</f>
        <v>Consumer</v>
      </c>
      <c r="J1443" s="19">
        <f>_xlfn.XLOOKUP(Order_Items_Raw!A2682,Orders_Raw!A:A,Orders_Raw!C:C)</f>
        <v>45802</v>
      </c>
      <c r="K1443" t="s">
        <v>3466</v>
      </c>
      <c r="L1443" s="19" t="str">
        <f>_xlfn.XLOOKUP(A1443,Orders_Raw!A:A,Orders_Raw!D:D)</f>
        <v>Delivered</v>
      </c>
      <c r="M1443" s="19" t="str">
        <f>_xlfn.XLOOKUP(_xlfn.XLOOKUP(A1443,Orders_Raw!A:A,Orders_Raw!B:B),Customers_Raw!A:A,Customers_Raw!E:E)</f>
        <v>Consumer</v>
      </c>
      <c r="N1443">
        <f>IF(COUNTIF($A$2:A1443,A1443)=1,1,0)</f>
        <v>1</v>
      </c>
    </row>
    <row r="1444" spans="1:14">
      <c r="A1444" t="s">
        <v>2973</v>
      </c>
      <c r="B1444" t="s">
        <v>3469</v>
      </c>
      <c r="C1444">
        <v>3</v>
      </c>
      <c r="D1444" s="18">
        <v>17693.57</v>
      </c>
      <c r="E1444" s="18">
        <f>_xlfn.XLOOKUP(Order_Items_Raw!B2689,Products_Raw!A:A,Products_Raw!D:D)</f>
        <v>6782.31</v>
      </c>
      <c r="F1444" s="18">
        <f t="shared" si="22"/>
        <v>-2653.36</v>
      </c>
      <c r="G1444" s="18" t="str">
        <f>PROPER(TRIM(CLEAN(_xlfn.XLOOKUP(Order_Items_Raw!A2689,Orders_Raw!A:A,Orders_Raw!E:E))))</f>
        <v>Website</v>
      </c>
      <c r="H1444" s="18" t="str">
        <f>_xlfn.XLOOKUP(B1444,Products_Raw!A:A,Products_Raw!C:C)</f>
        <v>Sports</v>
      </c>
      <c r="I1444" t="str">
        <f>_xlfn.XLOOKUP(_xlfn.XLOOKUP(A1444,Orders_Raw!A:A,Orders_Raw!B:B),Customers_Raw!A:A,Customers_Raw!E:E)</f>
        <v>Consumer</v>
      </c>
      <c r="J1444" s="19">
        <f>_xlfn.XLOOKUP(Order_Items_Raw!A2689,Orders_Raw!A:A,Orders_Raw!C:C)</f>
        <v>45792</v>
      </c>
      <c r="K1444" t="s">
        <v>3466</v>
      </c>
      <c r="L1444" s="19" t="str">
        <f>_xlfn.XLOOKUP(A1444,Orders_Raw!A:A,Orders_Raw!D:D)</f>
        <v>Delivered</v>
      </c>
      <c r="M1444" s="19" t="str">
        <f>_xlfn.XLOOKUP(_xlfn.XLOOKUP(A1444,Orders_Raw!A:A,Orders_Raw!B:B),Customers_Raw!A:A,Customers_Raw!E:E)</f>
        <v>Consumer</v>
      </c>
      <c r="N1444">
        <f>IF(COUNTIF($A$2:A1444,A1444)=1,1,0)</f>
        <v>0</v>
      </c>
    </row>
    <row r="1445" spans="1:14">
      <c r="A1445" t="s">
        <v>3011</v>
      </c>
      <c r="B1445" t="s">
        <v>3469</v>
      </c>
      <c r="C1445">
        <v>1</v>
      </c>
      <c r="D1445" s="18">
        <v>5360.25</v>
      </c>
      <c r="E1445" s="18">
        <f>_xlfn.XLOOKUP(Order_Items_Raw!B2691,Products_Raw!A:A,Products_Raw!D:D)</f>
        <v>1397.32</v>
      </c>
      <c r="F1445" s="18">
        <f t="shared" si="22"/>
        <v>3962.93</v>
      </c>
      <c r="G1445" s="18" t="str">
        <f>PROPER(TRIM(CLEAN(_xlfn.XLOOKUP(Order_Items_Raw!A2691,Orders_Raw!A:A,Orders_Raw!E:E))))</f>
        <v>Website</v>
      </c>
      <c r="H1445" s="18" t="str">
        <f>_xlfn.XLOOKUP(B1445,Products_Raw!A:A,Products_Raw!C:C)</f>
        <v>Sports</v>
      </c>
      <c r="I1445" t="str">
        <f>_xlfn.XLOOKUP(_xlfn.XLOOKUP(A1445,Orders_Raw!A:A,Orders_Raw!B:B),Customers_Raw!A:A,Customers_Raw!E:E)</f>
        <v>Consumer</v>
      </c>
      <c r="J1445" s="19">
        <f>_xlfn.XLOOKUP(Order_Items_Raw!A2691,Orders_Raw!A:A,Orders_Raw!C:C)</f>
        <v>45778</v>
      </c>
      <c r="K1445" t="s">
        <v>3466</v>
      </c>
      <c r="L1445" s="19" t="str">
        <f>_xlfn.XLOOKUP(A1445,Orders_Raw!A:A,Orders_Raw!D:D)</f>
        <v>Delivered</v>
      </c>
      <c r="M1445" s="19" t="str">
        <f>_xlfn.XLOOKUP(_xlfn.XLOOKUP(A1445,Orders_Raw!A:A,Orders_Raw!B:B),Customers_Raw!A:A,Customers_Raw!E:E)</f>
        <v>Consumer</v>
      </c>
      <c r="N1445">
        <f>IF(COUNTIF($A$2:A1445,A1445)=1,1,0)</f>
        <v>0</v>
      </c>
    </row>
    <row r="1446" spans="1:14">
      <c r="A1446" t="s">
        <v>3215</v>
      </c>
      <c r="B1446" t="s">
        <v>3469</v>
      </c>
      <c r="C1446">
        <v>1</v>
      </c>
      <c r="D1446" s="18">
        <v>6775.78</v>
      </c>
      <c r="E1446" s="18">
        <f>_xlfn.XLOOKUP(Order_Items_Raw!B2693,Products_Raw!A:A,Products_Raw!D:D)</f>
        <v>2133.21</v>
      </c>
      <c r="F1446" s="18">
        <f t="shared" si="22"/>
        <v>4642.57</v>
      </c>
      <c r="G1446" s="18" t="str">
        <f>PROPER(TRIM(CLEAN(_xlfn.XLOOKUP(Order_Items_Raw!A2693,Orders_Raw!A:A,Orders_Raw!E:E))))</f>
        <v>Website</v>
      </c>
      <c r="H1446" s="18" t="str">
        <f>_xlfn.XLOOKUP(B1446,Products_Raw!A:A,Products_Raw!C:C)</f>
        <v>Sports</v>
      </c>
      <c r="I1446" t="str">
        <f>_xlfn.XLOOKUP(_xlfn.XLOOKUP(A1446,Orders_Raw!A:A,Orders_Raw!B:B),Customers_Raw!A:A,Customers_Raw!E:E)</f>
        <v>Consumer</v>
      </c>
      <c r="J1446" s="19">
        <f>_xlfn.XLOOKUP(Order_Items_Raw!A2693,Orders_Raw!A:A,Orders_Raw!C:C)</f>
        <v>45794</v>
      </c>
      <c r="K1446" t="s">
        <v>3466</v>
      </c>
      <c r="L1446" s="19" t="str">
        <f>_xlfn.XLOOKUP(A1446,Orders_Raw!A:A,Orders_Raw!D:D)</f>
        <v>Processing</v>
      </c>
      <c r="M1446" s="19" t="str">
        <f>_xlfn.XLOOKUP(_xlfn.XLOOKUP(A1446,Orders_Raw!A:A,Orders_Raw!B:B),Customers_Raw!A:A,Customers_Raw!E:E)</f>
        <v>Consumer</v>
      </c>
      <c r="N1446">
        <f>IF(COUNTIF($A$2:A1446,A1446)=1,1,0)</f>
        <v>0</v>
      </c>
    </row>
    <row r="1447" spans="1:14">
      <c r="A1447" t="s">
        <v>1978</v>
      </c>
      <c r="B1447" t="s">
        <v>3470</v>
      </c>
      <c r="C1447">
        <v>4</v>
      </c>
      <c r="D1447" s="18">
        <v>26591.44</v>
      </c>
      <c r="E1447" s="18">
        <f>_xlfn.XLOOKUP(Order_Items_Raw!B2712,Products_Raw!A:A,Products_Raw!D:D)</f>
        <v>1759.1</v>
      </c>
      <c r="F1447" s="18">
        <f t="shared" si="22"/>
        <v>19555.04</v>
      </c>
      <c r="G1447" s="18" t="str">
        <f>PROPER(TRIM(CLEAN(_xlfn.XLOOKUP(Order_Items_Raw!A2712,Orders_Raw!A:A,Orders_Raw!E:E))))</f>
        <v>Website</v>
      </c>
      <c r="H1447" s="18" t="str">
        <f>_xlfn.XLOOKUP(B1447,Products_Raw!A:A,Products_Raw!C:C)</f>
        <v>Home &amp; Kitchen</v>
      </c>
      <c r="I1447" t="str">
        <f>_xlfn.XLOOKUP(_xlfn.XLOOKUP(A1447,Orders_Raw!A:A,Orders_Raw!B:B),Customers_Raw!A:A,Customers_Raw!E:E)</f>
        <v>Consumer</v>
      </c>
      <c r="J1447" s="19">
        <f>_xlfn.XLOOKUP(Order_Items_Raw!A2712,Orders_Raw!A:A,Orders_Raw!C:C)</f>
        <v>45786</v>
      </c>
      <c r="K1447" t="s">
        <v>3466</v>
      </c>
      <c r="L1447" s="19" t="str">
        <f>_xlfn.XLOOKUP(A1447,Orders_Raw!A:A,Orders_Raw!D:D)</f>
        <v>Delivered</v>
      </c>
      <c r="M1447" s="19" t="str">
        <f>_xlfn.XLOOKUP(_xlfn.XLOOKUP(A1447,Orders_Raw!A:A,Orders_Raw!B:B),Customers_Raw!A:A,Customers_Raw!E:E)</f>
        <v>Consumer</v>
      </c>
      <c r="N1447">
        <f>IF(COUNTIF($A$2:A1447,A1447)=1,1,0)</f>
        <v>0</v>
      </c>
    </row>
    <row r="1448" spans="1:14">
      <c r="A1448" t="s">
        <v>2201</v>
      </c>
      <c r="B1448" t="s">
        <v>3470</v>
      </c>
      <c r="C1448">
        <v>4</v>
      </c>
      <c r="D1448" s="18">
        <v>31563.18</v>
      </c>
      <c r="E1448" s="18">
        <f>_xlfn.XLOOKUP(Order_Items_Raw!B2716,Products_Raw!A:A,Products_Raw!D:D)</f>
        <v>2625.04</v>
      </c>
      <c r="F1448" s="18">
        <f t="shared" si="22"/>
        <v>21063.02</v>
      </c>
      <c r="G1448" s="18" t="str">
        <f>PROPER(TRIM(CLEAN(_xlfn.XLOOKUP(Order_Items_Raw!A2716,Orders_Raw!A:A,Orders_Raw!E:E))))</f>
        <v>Mobile App</v>
      </c>
      <c r="H1448" s="18" t="str">
        <f>_xlfn.XLOOKUP(B1448,Products_Raw!A:A,Products_Raw!C:C)</f>
        <v>Home &amp; Kitchen</v>
      </c>
      <c r="I1448" t="str">
        <f>_xlfn.XLOOKUP(_xlfn.XLOOKUP(A1448,Orders_Raw!A:A,Orders_Raw!B:B),Customers_Raw!A:A,Customers_Raw!E:E)</f>
        <v>Consumer</v>
      </c>
      <c r="J1448" s="19">
        <f>_xlfn.XLOOKUP(Order_Items_Raw!A2716,Orders_Raw!A:A,Orders_Raw!C:C)</f>
        <v>45796</v>
      </c>
      <c r="K1448" t="s">
        <v>3466</v>
      </c>
      <c r="L1448" s="19" t="str">
        <f>_xlfn.XLOOKUP(A1448,Orders_Raw!A:A,Orders_Raw!D:D)</f>
        <v>Delivered</v>
      </c>
      <c r="M1448" s="19" t="str">
        <f>_xlfn.XLOOKUP(_xlfn.XLOOKUP(A1448,Orders_Raw!A:A,Orders_Raw!B:B),Customers_Raw!A:A,Customers_Raw!E:E)</f>
        <v>Consumer</v>
      </c>
      <c r="N1448">
        <f>IF(COUNTIF($A$2:A1448,A1448)=1,1,0)</f>
        <v>0</v>
      </c>
    </row>
    <row r="1449" spans="1:14">
      <c r="A1449" t="s">
        <v>2527</v>
      </c>
      <c r="B1449" t="s">
        <v>3470</v>
      </c>
      <c r="C1449">
        <v>1</v>
      </c>
      <c r="D1449" s="18">
        <v>8972.24</v>
      </c>
      <c r="E1449" s="18">
        <f>_xlfn.XLOOKUP(Order_Items_Raw!B2723,Products_Raw!A:A,Products_Raw!D:D)</f>
        <v>5057.68</v>
      </c>
      <c r="F1449" s="18">
        <f t="shared" si="22"/>
        <v>3914.56</v>
      </c>
      <c r="G1449" s="18" t="str">
        <f>PROPER(TRIM(CLEAN(_xlfn.XLOOKUP(Order_Items_Raw!A2723,Orders_Raw!A:A,Orders_Raw!E:E))))</f>
        <v>Mobile App</v>
      </c>
      <c r="H1449" s="18" t="str">
        <f>_xlfn.XLOOKUP(B1449,Products_Raw!A:A,Products_Raw!C:C)</f>
        <v>Home &amp; Kitchen</v>
      </c>
      <c r="I1449" t="str">
        <f>_xlfn.XLOOKUP(_xlfn.XLOOKUP(A1449,Orders_Raw!A:A,Orders_Raw!B:B),Customers_Raw!A:A,Customers_Raw!E:E)</f>
        <v>Consumer</v>
      </c>
      <c r="J1449" s="19">
        <f>_xlfn.XLOOKUP(Order_Items_Raw!A2723,Orders_Raw!A:A,Orders_Raw!C:C)</f>
        <v>45790</v>
      </c>
      <c r="K1449" t="s">
        <v>3466</v>
      </c>
      <c r="L1449" s="19" t="str">
        <f>_xlfn.XLOOKUP(A1449,Orders_Raw!A:A,Orders_Raw!D:D)</f>
        <v>Processing</v>
      </c>
      <c r="M1449" s="19" t="str">
        <f>_xlfn.XLOOKUP(_xlfn.XLOOKUP(A1449,Orders_Raw!A:A,Orders_Raw!B:B),Customers_Raw!A:A,Customers_Raw!E:E)</f>
        <v>Consumer</v>
      </c>
      <c r="N1449">
        <f>IF(COUNTIF($A$2:A1449,A1449)=1,1,0)</f>
        <v>0</v>
      </c>
    </row>
    <row r="1450" spans="1:14">
      <c r="A1450" t="s">
        <v>2723</v>
      </c>
      <c r="B1450" t="s">
        <v>3470</v>
      </c>
      <c r="C1450">
        <v>3</v>
      </c>
      <c r="D1450" s="18">
        <v>22462.27</v>
      </c>
      <c r="E1450" s="18">
        <f>_xlfn.XLOOKUP(Order_Items_Raw!B2731,Products_Raw!A:A,Products_Raw!D:D)</f>
        <v>1892.68</v>
      </c>
      <c r="F1450" s="18">
        <f t="shared" si="22"/>
        <v>16784.23</v>
      </c>
      <c r="G1450" s="18" t="str">
        <f>PROPER(TRIM(CLEAN(_xlfn.XLOOKUP(Order_Items_Raw!A2731,Orders_Raw!A:A,Orders_Raw!E:E))))</f>
        <v>Website</v>
      </c>
      <c r="H1450" s="18" t="str">
        <f>_xlfn.XLOOKUP(B1450,Products_Raw!A:A,Products_Raw!C:C)</f>
        <v>Home &amp; Kitchen</v>
      </c>
      <c r="I1450" t="str">
        <f>_xlfn.XLOOKUP(_xlfn.XLOOKUP(A1450,Orders_Raw!A:A,Orders_Raw!B:B),Customers_Raw!A:A,Customers_Raw!E:E)</f>
        <v>Consumer</v>
      </c>
      <c r="J1450" s="19">
        <f>_xlfn.XLOOKUP(Order_Items_Raw!A2731,Orders_Raw!A:A,Orders_Raw!C:C)</f>
        <v>45802</v>
      </c>
      <c r="K1450" t="s">
        <v>3466</v>
      </c>
      <c r="L1450" s="19" t="str">
        <f>_xlfn.XLOOKUP(A1450,Orders_Raw!A:A,Orders_Raw!D:D)</f>
        <v>Delivered</v>
      </c>
      <c r="M1450" s="19" t="str">
        <f>_xlfn.XLOOKUP(_xlfn.XLOOKUP(A1450,Orders_Raw!A:A,Orders_Raw!B:B),Customers_Raw!A:A,Customers_Raw!E:E)</f>
        <v>Consumer</v>
      </c>
      <c r="N1450">
        <f>IF(COUNTIF($A$2:A1450,A1450)=1,1,0)</f>
        <v>1</v>
      </c>
    </row>
    <row r="1451" spans="1:14">
      <c r="A1451" t="s">
        <v>2811</v>
      </c>
      <c r="B1451" t="s">
        <v>3470</v>
      </c>
      <c r="C1451">
        <v>2</v>
      </c>
      <c r="D1451" s="18">
        <v>14325.85</v>
      </c>
      <c r="E1451" s="18">
        <f>_xlfn.XLOOKUP(Order_Items_Raw!B2734,Products_Raw!A:A,Products_Raw!D:D)</f>
        <v>1892.68</v>
      </c>
      <c r="F1451" s="18">
        <f t="shared" si="22"/>
        <v>10540.49</v>
      </c>
      <c r="G1451" s="18" t="str">
        <f>PROPER(TRIM(CLEAN(_xlfn.XLOOKUP(Order_Items_Raw!A2734,Orders_Raw!A:A,Orders_Raw!E:E))))</f>
        <v>Website</v>
      </c>
      <c r="H1451" s="18" t="str">
        <f>_xlfn.XLOOKUP(B1451,Products_Raw!A:A,Products_Raw!C:C)</f>
        <v>Home &amp; Kitchen</v>
      </c>
      <c r="I1451" t="str">
        <f>_xlfn.XLOOKUP(_xlfn.XLOOKUP(A1451,Orders_Raw!A:A,Orders_Raw!B:B),Customers_Raw!A:A,Customers_Raw!E:E)</f>
        <v>Small Business</v>
      </c>
      <c r="J1451" s="19">
        <f>_xlfn.XLOOKUP(Order_Items_Raw!A2734,Orders_Raw!A:A,Orders_Raw!C:C)</f>
        <v>45787</v>
      </c>
      <c r="K1451" t="s">
        <v>3466</v>
      </c>
      <c r="L1451" s="19" t="str">
        <f>_xlfn.XLOOKUP(A1451,Orders_Raw!A:A,Orders_Raw!D:D)</f>
        <v>Delivered</v>
      </c>
      <c r="M1451" s="19" t="str">
        <f>_xlfn.XLOOKUP(_xlfn.XLOOKUP(A1451,Orders_Raw!A:A,Orders_Raw!B:B),Customers_Raw!A:A,Customers_Raw!E:E)</f>
        <v>Small Business</v>
      </c>
      <c r="N1451">
        <f>IF(COUNTIF($A$2:A1451,A1451)=1,1,0)</f>
        <v>0</v>
      </c>
    </row>
    <row r="1452" spans="1:14">
      <c r="A1452" t="s">
        <v>2892</v>
      </c>
      <c r="B1452" t="s">
        <v>3470</v>
      </c>
      <c r="C1452">
        <v>2</v>
      </c>
      <c r="D1452" s="18">
        <v>16430.84</v>
      </c>
      <c r="E1452" s="18">
        <f>_xlfn.XLOOKUP(Order_Items_Raw!B2736,Products_Raw!A:A,Products_Raw!D:D)</f>
        <v>1892.68</v>
      </c>
      <c r="F1452" s="18">
        <f t="shared" si="22"/>
        <v>12645.48</v>
      </c>
      <c r="G1452" s="18" t="str">
        <f>PROPER(TRIM(CLEAN(_xlfn.XLOOKUP(Order_Items_Raw!A2736,Orders_Raw!A:A,Orders_Raw!E:E))))</f>
        <v>Website</v>
      </c>
      <c r="H1452" s="18" t="str">
        <f>_xlfn.XLOOKUP(B1452,Products_Raw!A:A,Products_Raw!C:C)</f>
        <v>Home &amp; Kitchen</v>
      </c>
      <c r="I1452" t="str">
        <f>_xlfn.XLOOKUP(_xlfn.XLOOKUP(A1452,Orders_Raw!A:A,Orders_Raw!B:B),Customers_Raw!A:A,Customers_Raw!E:E)</f>
        <v>Corporate</v>
      </c>
      <c r="J1452" s="19">
        <f>_xlfn.XLOOKUP(Order_Items_Raw!A2736,Orders_Raw!A:A,Orders_Raw!C:C)</f>
        <v>45792</v>
      </c>
      <c r="K1452" t="s">
        <v>3466</v>
      </c>
      <c r="L1452" s="19" t="str">
        <f>_xlfn.XLOOKUP(A1452,Orders_Raw!A:A,Orders_Raw!D:D)</f>
        <v>Delivered</v>
      </c>
      <c r="M1452" s="19" t="str">
        <f>_xlfn.XLOOKUP(_xlfn.XLOOKUP(A1452,Orders_Raw!A:A,Orders_Raw!B:B),Customers_Raw!A:A,Customers_Raw!E:E)</f>
        <v>Corporate</v>
      </c>
      <c r="N1452">
        <f>IF(COUNTIF($A$2:A1452,A1452)=1,1,0)</f>
        <v>0</v>
      </c>
    </row>
    <row r="1453" spans="1:14">
      <c r="A1453" t="s">
        <v>2955</v>
      </c>
      <c r="B1453" t="s">
        <v>3470</v>
      </c>
      <c r="C1453">
        <v>4</v>
      </c>
      <c r="D1453" s="18">
        <v>31049.08</v>
      </c>
      <c r="E1453" s="18">
        <f>_xlfn.XLOOKUP(Order_Items_Raw!B2737,Products_Raw!A:A,Products_Raw!D:D)</f>
        <v>1892.68</v>
      </c>
      <c r="F1453" s="18">
        <f t="shared" si="22"/>
        <v>23478.36</v>
      </c>
      <c r="G1453" s="18" t="str">
        <f>PROPER(TRIM(CLEAN(_xlfn.XLOOKUP(Order_Items_Raw!A2737,Orders_Raw!A:A,Orders_Raw!E:E))))</f>
        <v>Website</v>
      </c>
      <c r="H1453" s="18" t="str">
        <f>_xlfn.XLOOKUP(B1453,Products_Raw!A:A,Products_Raw!C:C)</f>
        <v>Home &amp; Kitchen</v>
      </c>
      <c r="I1453" t="str">
        <f>_xlfn.XLOOKUP(_xlfn.XLOOKUP(A1453,Orders_Raw!A:A,Orders_Raw!B:B),Customers_Raw!A:A,Customers_Raw!E:E)</f>
        <v>Corporate</v>
      </c>
      <c r="J1453" s="19">
        <f>_xlfn.XLOOKUP(Order_Items_Raw!A2737,Orders_Raw!A:A,Orders_Raw!C:C)</f>
        <v>45796</v>
      </c>
      <c r="K1453" t="s">
        <v>3466</v>
      </c>
      <c r="L1453" s="19" t="str">
        <f>_xlfn.XLOOKUP(A1453,Orders_Raw!A:A,Orders_Raw!D:D)</f>
        <v>Shipped</v>
      </c>
      <c r="M1453" s="19" t="str">
        <f>_xlfn.XLOOKUP(_xlfn.XLOOKUP(A1453,Orders_Raw!A:A,Orders_Raw!B:B),Customers_Raw!A:A,Customers_Raw!E:E)</f>
        <v>Corporate</v>
      </c>
      <c r="N1453">
        <f>IF(COUNTIF($A$2:A1453,A1453)=1,1,0)</f>
        <v>0</v>
      </c>
    </row>
    <row r="1454" spans="1:14">
      <c r="A1454" t="s">
        <v>3021</v>
      </c>
      <c r="B1454" t="s">
        <v>3470</v>
      </c>
      <c r="C1454">
        <v>2</v>
      </c>
      <c r="D1454" s="18">
        <v>14913.39</v>
      </c>
      <c r="E1454" s="18">
        <f>_xlfn.XLOOKUP(Order_Items_Raw!B2738,Products_Raw!A:A,Products_Raw!D:D)</f>
        <v>5931.04</v>
      </c>
      <c r="F1454" s="18">
        <f t="shared" si="22"/>
        <v>3051.31</v>
      </c>
      <c r="G1454" s="18" t="str">
        <f>PROPER(TRIM(CLEAN(_xlfn.XLOOKUP(Order_Items_Raw!A2738,Orders_Raw!A:A,Orders_Raw!E:E))))</f>
        <v>Mobile App</v>
      </c>
      <c r="H1454" s="18" t="str">
        <f>_xlfn.XLOOKUP(B1454,Products_Raw!A:A,Products_Raw!C:C)</f>
        <v>Home &amp; Kitchen</v>
      </c>
      <c r="I1454" t="str">
        <f>_xlfn.XLOOKUP(_xlfn.XLOOKUP(A1454,Orders_Raw!A:A,Orders_Raw!B:B),Customers_Raw!A:A,Customers_Raw!E:E)</f>
        <v>Consumer</v>
      </c>
      <c r="J1454" s="19">
        <f>_xlfn.XLOOKUP(Order_Items_Raw!A2738,Orders_Raw!A:A,Orders_Raw!C:C)</f>
        <v>45801</v>
      </c>
      <c r="K1454" t="s">
        <v>3466</v>
      </c>
      <c r="L1454" s="19" t="str">
        <f>_xlfn.XLOOKUP(A1454,Orders_Raw!A:A,Orders_Raw!D:D)</f>
        <v>Cancelled</v>
      </c>
      <c r="M1454" s="19" t="str">
        <f>_xlfn.XLOOKUP(_xlfn.XLOOKUP(A1454,Orders_Raw!A:A,Orders_Raw!B:B),Customers_Raw!A:A,Customers_Raw!E:E)</f>
        <v>Consumer</v>
      </c>
      <c r="N1454">
        <f>IF(COUNTIF($A$2:A1454,A1454)=1,1,0)</f>
        <v>0</v>
      </c>
    </row>
    <row r="1455" spans="1:14">
      <c r="A1455" t="s">
        <v>1779</v>
      </c>
      <c r="B1455" t="s">
        <v>3471</v>
      </c>
      <c r="C1455">
        <v>4</v>
      </c>
      <c r="D1455" s="18">
        <v>28477.85</v>
      </c>
      <c r="E1455" s="18">
        <f>_xlfn.XLOOKUP(Order_Items_Raw!B2764,Products_Raw!A:A,Products_Raw!D:D)</f>
        <v>6612.77</v>
      </c>
      <c r="F1455" s="18">
        <f t="shared" si="22"/>
        <v>2026.77</v>
      </c>
      <c r="G1455" s="18" t="str">
        <f>PROPER(TRIM(CLEAN(_xlfn.XLOOKUP(Order_Items_Raw!A2764,Orders_Raw!A:A,Orders_Raw!E:E))))</f>
        <v>Marketplace</v>
      </c>
      <c r="H1455" s="18" t="str">
        <f>_xlfn.XLOOKUP(B1455,Products_Raw!A:A,Products_Raw!C:C)</f>
        <v>Sports</v>
      </c>
      <c r="I1455" t="str">
        <f>_xlfn.XLOOKUP(_xlfn.XLOOKUP(A1455,Orders_Raw!A:A,Orders_Raw!B:B),Customers_Raw!A:A,Customers_Raw!E:E)</f>
        <v>Consumer</v>
      </c>
      <c r="J1455" s="19">
        <f>_xlfn.XLOOKUP(Order_Items_Raw!A2764,Orders_Raw!A:A,Orders_Raw!C:C)</f>
        <v>45803</v>
      </c>
      <c r="K1455" t="s">
        <v>3466</v>
      </c>
      <c r="L1455" s="19" t="str">
        <f>_xlfn.XLOOKUP(A1455,Orders_Raw!A:A,Orders_Raw!D:D)</f>
        <v>Delivered</v>
      </c>
      <c r="M1455" s="19" t="str">
        <f>_xlfn.XLOOKUP(_xlfn.XLOOKUP(A1455,Orders_Raw!A:A,Orders_Raw!B:B),Customers_Raw!A:A,Customers_Raw!E:E)</f>
        <v>Consumer</v>
      </c>
      <c r="N1455">
        <f>IF(COUNTIF($A$2:A1455,A1455)=1,1,0)</f>
        <v>0</v>
      </c>
    </row>
    <row r="1456" spans="1:14">
      <c r="A1456" t="s">
        <v>2002</v>
      </c>
      <c r="B1456" t="s">
        <v>3471</v>
      </c>
      <c r="C1456">
        <v>1</v>
      </c>
      <c r="D1456" s="18">
        <v>7729.94</v>
      </c>
      <c r="E1456" s="18">
        <f>_xlfn.XLOOKUP(Order_Items_Raw!B2767,Products_Raw!A:A,Products_Raw!D:D)</f>
        <v>6612.77</v>
      </c>
      <c r="F1456" s="18">
        <f t="shared" si="22"/>
        <v>1117.17</v>
      </c>
      <c r="G1456" s="18" t="str">
        <f>PROPER(TRIM(CLEAN(_xlfn.XLOOKUP(Order_Items_Raw!A2767,Orders_Raw!A:A,Orders_Raw!E:E))))</f>
        <v>Website</v>
      </c>
      <c r="H1456" s="18" t="str">
        <f>_xlfn.XLOOKUP(B1456,Products_Raw!A:A,Products_Raw!C:C)</f>
        <v>Sports</v>
      </c>
      <c r="I1456" t="str">
        <f>_xlfn.XLOOKUP(_xlfn.XLOOKUP(A1456,Orders_Raw!A:A,Orders_Raw!B:B),Customers_Raw!A:A,Customers_Raw!E:E)</f>
        <v>Corporate</v>
      </c>
      <c r="J1456" s="19">
        <f>_xlfn.XLOOKUP(Order_Items_Raw!A2767,Orders_Raw!A:A,Orders_Raw!C:C)</f>
        <v>45794</v>
      </c>
      <c r="K1456" t="s">
        <v>3466</v>
      </c>
      <c r="L1456" s="19" t="str">
        <f>_xlfn.XLOOKUP(A1456,Orders_Raw!A:A,Orders_Raw!D:D)</f>
        <v>Delivered</v>
      </c>
      <c r="M1456" s="19" t="str">
        <f>_xlfn.XLOOKUP(_xlfn.XLOOKUP(A1456,Orders_Raw!A:A,Orders_Raw!B:B),Customers_Raw!A:A,Customers_Raw!E:E)</f>
        <v>Corporate</v>
      </c>
      <c r="N1456">
        <f>IF(COUNTIF($A$2:A1456,A1456)=1,1,0)</f>
        <v>0</v>
      </c>
    </row>
    <row r="1457" spans="1:14">
      <c r="A1457" t="s">
        <v>2114</v>
      </c>
      <c r="B1457" t="s">
        <v>3471</v>
      </c>
      <c r="C1457">
        <v>2</v>
      </c>
      <c r="D1457" s="18">
        <v>13526.95</v>
      </c>
      <c r="E1457" s="18">
        <f>_xlfn.XLOOKUP(Order_Items_Raw!B2771,Products_Raw!A:A,Products_Raw!D:D)</f>
        <v>7341.5</v>
      </c>
      <c r="F1457" s="18">
        <f t="shared" si="22"/>
        <v>-1156.05</v>
      </c>
      <c r="G1457" s="18" t="str">
        <f>PROPER(TRIM(CLEAN(_xlfn.XLOOKUP(Order_Items_Raw!A2771,Orders_Raw!A:A,Orders_Raw!E:E))))</f>
        <v>Website</v>
      </c>
      <c r="H1457" s="18" t="str">
        <f>_xlfn.XLOOKUP(B1457,Products_Raw!A:A,Products_Raw!C:C)</f>
        <v>Sports</v>
      </c>
      <c r="I1457" t="str">
        <f>_xlfn.XLOOKUP(_xlfn.XLOOKUP(A1457,Orders_Raw!A:A,Orders_Raw!B:B),Customers_Raw!A:A,Customers_Raw!E:E)</f>
        <v>Consumer</v>
      </c>
      <c r="J1457" s="19">
        <f>_xlfn.XLOOKUP(Order_Items_Raw!A2771,Orders_Raw!A:A,Orders_Raw!C:C)</f>
        <v>45782</v>
      </c>
      <c r="K1457" t="s">
        <v>3466</v>
      </c>
      <c r="L1457" s="19" t="str">
        <f>_xlfn.XLOOKUP(A1457,Orders_Raw!A:A,Orders_Raw!D:D)</f>
        <v>Delivered</v>
      </c>
      <c r="M1457" s="19" t="str">
        <f>_xlfn.XLOOKUP(_xlfn.XLOOKUP(A1457,Orders_Raw!A:A,Orders_Raw!B:B),Customers_Raw!A:A,Customers_Raw!E:E)</f>
        <v>Consumer</v>
      </c>
      <c r="N1457">
        <f>IF(COUNTIF($A$2:A1457,A1457)=1,1,0)</f>
        <v>0</v>
      </c>
    </row>
    <row r="1458" spans="1:14">
      <c r="A1458" t="s">
        <v>2630</v>
      </c>
      <c r="B1458" t="s">
        <v>3471</v>
      </c>
      <c r="C1458">
        <v>2</v>
      </c>
      <c r="D1458" s="18">
        <v>14814.79</v>
      </c>
      <c r="E1458" s="18">
        <f>_xlfn.XLOOKUP(Order_Items_Raw!B2776,Products_Raw!A:A,Products_Raw!D:D)</f>
        <v>1946.27</v>
      </c>
      <c r="F1458" s="18">
        <f t="shared" si="22"/>
        <v>10922.25</v>
      </c>
      <c r="G1458" s="18" t="str">
        <f>PROPER(TRIM(CLEAN(_xlfn.XLOOKUP(Order_Items_Raw!A2776,Orders_Raw!A:A,Orders_Raw!E:E))))</f>
        <v>Website</v>
      </c>
      <c r="H1458" s="18" t="str">
        <f>_xlfn.XLOOKUP(B1458,Products_Raw!A:A,Products_Raw!C:C)</f>
        <v>Sports</v>
      </c>
      <c r="I1458" t="str">
        <f>_xlfn.XLOOKUP(_xlfn.XLOOKUP(A1458,Orders_Raw!A:A,Orders_Raw!B:B),Customers_Raw!A:A,Customers_Raw!E:E)</f>
        <v>Consumer</v>
      </c>
      <c r="J1458" s="19">
        <f>_xlfn.XLOOKUP(Order_Items_Raw!A2776,Orders_Raw!A:A,Orders_Raw!C:C)</f>
        <v>45805</v>
      </c>
      <c r="K1458" t="s">
        <v>3466</v>
      </c>
      <c r="L1458" s="19" t="str">
        <f>_xlfn.XLOOKUP(A1458,Orders_Raw!A:A,Orders_Raw!D:D)</f>
        <v>Delivered</v>
      </c>
      <c r="M1458" s="19" t="str">
        <f>_xlfn.XLOOKUP(_xlfn.XLOOKUP(A1458,Orders_Raw!A:A,Orders_Raw!B:B),Customers_Raw!A:A,Customers_Raw!E:E)</f>
        <v>Consumer</v>
      </c>
      <c r="N1458">
        <f>IF(COUNTIF($A$2:A1458,A1458)=1,1,0)</f>
        <v>0</v>
      </c>
    </row>
    <row r="1459" spans="1:14">
      <c r="A1459" t="s">
        <v>2670</v>
      </c>
      <c r="B1459" t="s">
        <v>3471</v>
      </c>
      <c r="C1459">
        <v>4</v>
      </c>
      <c r="D1459" s="18">
        <v>34279.39</v>
      </c>
      <c r="E1459" s="18">
        <f>_xlfn.XLOOKUP(Order_Items_Raw!B2779,Products_Raw!A:A,Products_Raw!D:D)</f>
        <v>516.61</v>
      </c>
      <c r="F1459" s="18">
        <f t="shared" si="22"/>
        <v>32212.95</v>
      </c>
      <c r="G1459" s="18" t="str">
        <f>PROPER(TRIM(CLEAN(_xlfn.XLOOKUP(Order_Items_Raw!A2779,Orders_Raw!A:A,Orders_Raw!E:E))))</f>
        <v>Marketplace</v>
      </c>
      <c r="H1459" s="18" t="str">
        <f>_xlfn.XLOOKUP(B1459,Products_Raw!A:A,Products_Raw!C:C)</f>
        <v>Sports</v>
      </c>
      <c r="I1459" t="str">
        <f>_xlfn.XLOOKUP(_xlfn.XLOOKUP(A1459,Orders_Raw!A:A,Orders_Raw!B:B),Customers_Raw!A:A,Customers_Raw!E:E)</f>
        <v>Corporate</v>
      </c>
      <c r="J1459" s="19">
        <f>_xlfn.XLOOKUP(Order_Items_Raw!A2779,Orders_Raw!A:A,Orders_Raw!C:C)</f>
        <v>45800</v>
      </c>
      <c r="K1459" t="s">
        <v>3466</v>
      </c>
      <c r="L1459" s="19" t="str">
        <f>_xlfn.XLOOKUP(A1459,Orders_Raw!A:A,Orders_Raw!D:D)</f>
        <v>Shipped</v>
      </c>
      <c r="M1459" s="19" t="str">
        <f>_xlfn.XLOOKUP(_xlfn.XLOOKUP(A1459,Orders_Raw!A:A,Orders_Raw!B:B),Customers_Raw!A:A,Customers_Raw!E:E)</f>
        <v>Corporate</v>
      </c>
      <c r="N1459">
        <f>IF(COUNTIF($A$2:A1459,A1459)=1,1,0)</f>
        <v>0</v>
      </c>
    </row>
    <row r="1460" spans="1:14">
      <c r="A1460" t="s">
        <v>2736</v>
      </c>
      <c r="B1460" t="s">
        <v>3471</v>
      </c>
      <c r="C1460">
        <v>4</v>
      </c>
      <c r="D1460" s="18">
        <v>25770.52</v>
      </c>
      <c r="E1460" s="18">
        <f>_xlfn.XLOOKUP(Order_Items_Raw!B2780,Products_Raw!A:A,Products_Raw!D:D)</f>
        <v>11653.29</v>
      </c>
      <c r="F1460" s="18">
        <f t="shared" si="22"/>
        <v>-20842.64</v>
      </c>
      <c r="G1460" s="18" t="str">
        <f>PROPER(TRIM(CLEAN(_xlfn.XLOOKUP(Order_Items_Raw!A2780,Orders_Raw!A:A,Orders_Raw!E:E))))</f>
        <v>Mobile App</v>
      </c>
      <c r="H1460" s="18" t="str">
        <f>_xlfn.XLOOKUP(B1460,Products_Raw!A:A,Products_Raw!C:C)</f>
        <v>Sports</v>
      </c>
      <c r="I1460" t="str">
        <f>_xlfn.XLOOKUP(_xlfn.XLOOKUP(A1460,Orders_Raw!A:A,Orders_Raw!B:B),Customers_Raw!A:A,Customers_Raw!E:E)</f>
        <v>Consumer</v>
      </c>
      <c r="J1460" s="19">
        <f>_xlfn.XLOOKUP(Order_Items_Raw!A2780,Orders_Raw!A:A,Orders_Raw!C:C)</f>
        <v>45783</v>
      </c>
      <c r="K1460" t="s">
        <v>3466</v>
      </c>
      <c r="L1460" s="19" t="str">
        <f>_xlfn.XLOOKUP(A1460,Orders_Raw!A:A,Orders_Raw!D:D)</f>
        <v>Delivered</v>
      </c>
      <c r="M1460" s="19" t="str">
        <f>_xlfn.XLOOKUP(_xlfn.XLOOKUP(A1460,Orders_Raw!A:A,Orders_Raw!B:B),Customers_Raw!A:A,Customers_Raw!E:E)</f>
        <v>Consumer</v>
      </c>
      <c r="N1460">
        <f>IF(COUNTIF($A$2:A1460,A1460)=1,1,0)</f>
        <v>1</v>
      </c>
    </row>
    <row r="1461" spans="1:14">
      <c r="A1461" t="s">
        <v>2820</v>
      </c>
      <c r="B1461" t="s">
        <v>3471</v>
      </c>
      <c r="C1461">
        <v>4</v>
      </c>
      <c r="D1461" s="18">
        <v>28588.14</v>
      </c>
      <c r="E1461" s="18">
        <f>_xlfn.XLOOKUP(Order_Items_Raw!B2783,Products_Raw!A:A,Products_Raw!D:D)</f>
        <v>11653.29</v>
      </c>
      <c r="F1461" s="18">
        <f t="shared" si="22"/>
        <v>-18025.02</v>
      </c>
      <c r="G1461" s="18" t="str">
        <f>PROPER(TRIM(CLEAN(_xlfn.XLOOKUP(Order_Items_Raw!A2783,Orders_Raw!A:A,Orders_Raw!E:E))))</f>
        <v>Website</v>
      </c>
      <c r="H1461" s="18" t="str">
        <f>_xlfn.XLOOKUP(B1461,Products_Raw!A:A,Products_Raw!C:C)</f>
        <v>Sports</v>
      </c>
      <c r="I1461" t="str">
        <f>_xlfn.XLOOKUP(_xlfn.XLOOKUP(A1461,Orders_Raw!A:A,Orders_Raw!B:B),Customers_Raw!A:A,Customers_Raw!E:E)</f>
        <v>Corporate</v>
      </c>
      <c r="J1461" s="19">
        <f>_xlfn.XLOOKUP(Order_Items_Raw!A2783,Orders_Raw!A:A,Orders_Raw!C:C)</f>
        <v>45798</v>
      </c>
      <c r="K1461" t="s">
        <v>3466</v>
      </c>
      <c r="L1461" s="19" t="str">
        <f>_xlfn.XLOOKUP(A1461,Orders_Raw!A:A,Orders_Raw!D:D)</f>
        <v>Delivered</v>
      </c>
      <c r="M1461" s="19" t="str">
        <f>_xlfn.XLOOKUP(_xlfn.XLOOKUP(A1461,Orders_Raw!A:A,Orders_Raw!B:B),Customers_Raw!A:A,Customers_Raw!E:E)</f>
        <v>Corporate</v>
      </c>
      <c r="N1461">
        <f>IF(COUNTIF($A$2:A1461,A1461)=1,1,0)</f>
        <v>1</v>
      </c>
    </row>
    <row r="1462" spans="1:14">
      <c r="A1462" t="s">
        <v>2891</v>
      </c>
      <c r="B1462" t="s">
        <v>3471</v>
      </c>
      <c r="C1462">
        <v>4</v>
      </c>
      <c r="D1462" s="18">
        <v>30190.45</v>
      </c>
      <c r="E1462" s="18">
        <f>_xlfn.XLOOKUP(Order_Items_Raw!B2786,Products_Raw!A:A,Products_Raw!D:D)</f>
        <v>9316.44</v>
      </c>
      <c r="F1462" s="18">
        <f t="shared" si="22"/>
        <v>-7075.31</v>
      </c>
      <c r="G1462" s="18" t="str">
        <f>PROPER(TRIM(CLEAN(_xlfn.XLOOKUP(Order_Items_Raw!A2786,Orders_Raw!A:A,Orders_Raw!E:E))))</f>
        <v>Mobile App</v>
      </c>
      <c r="H1462" s="18" t="str">
        <f>_xlfn.XLOOKUP(B1462,Products_Raw!A:A,Products_Raw!C:C)</f>
        <v>Sports</v>
      </c>
      <c r="I1462" t="str">
        <f>_xlfn.XLOOKUP(_xlfn.XLOOKUP(A1462,Orders_Raw!A:A,Orders_Raw!B:B),Customers_Raw!A:A,Customers_Raw!E:E)</f>
        <v>Corporate</v>
      </c>
      <c r="J1462" s="19">
        <f>_xlfn.XLOOKUP(Order_Items_Raw!A2786,Orders_Raw!A:A,Orders_Raw!C:C)</f>
        <v>45789</v>
      </c>
      <c r="K1462" t="s">
        <v>3466</v>
      </c>
      <c r="L1462" s="19" t="str">
        <f>_xlfn.XLOOKUP(A1462,Orders_Raw!A:A,Orders_Raw!D:D)</f>
        <v>Delivered</v>
      </c>
      <c r="M1462" s="19" t="str">
        <f>_xlfn.XLOOKUP(_xlfn.XLOOKUP(A1462,Orders_Raw!A:A,Orders_Raw!B:B),Customers_Raw!A:A,Customers_Raw!E:E)</f>
        <v>Corporate</v>
      </c>
      <c r="N1462">
        <f>IF(COUNTIF($A$2:A1462,A1462)=1,1,0)</f>
        <v>0</v>
      </c>
    </row>
    <row r="1463" spans="1:14">
      <c r="A1463" t="s">
        <v>2911</v>
      </c>
      <c r="B1463" t="s">
        <v>3471</v>
      </c>
      <c r="C1463">
        <v>1</v>
      </c>
      <c r="D1463" s="18">
        <v>6733.31</v>
      </c>
      <c r="E1463" s="18">
        <f>_xlfn.XLOOKUP(Order_Items_Raw!B2788,Products_Raw!A:A,Products_Raw!D:D)</f>
        <v>11764.29</v>
      </c>
      <c r="F1463" s="18">
        <f t="shared" si="22"/>
        <v>-5030.98</v>
      </c>
      <c r="G1463" s="18" t="str">
        <f>PROPER(TRIM(CLEAN(_xlfn.XLOOKUP(Order_Items_Raw!A2788,Orders_Raw!A:A,Orders_Raw!E:E))))</f>
        <v>Mobile App</v>
      </c>
      <c r="H1463" s="18" t="str">
        <f>_xlfn.XLOOKUP(B1463,Products_Raw!A:A,Products_Raw!C:C)</f>
        <v>Sports</v>
      </c>
      <c r="I1463" t="str">
        <f>_xlfn.XLOOKUP(_xlfn.XLOOKUP(A1463,Orders_Raw!A:A,Orders_Raw!B:B),Customers_Raw!A:A,Customers_Raw!E:E)</f>
        <v>Consumer</v>
      </c>
      <c r="J1463" s="19">
        <f>_xlfn.XLOOKUP(Order_Items_Raw!A2788,Orders_Raw!A:A,Orders_Raw!C:C)</f>
        <v>45778</v>
      </c>
      <c r="K1463" t="s">
        <v>3466</v>
      </c>
      <c r="L1463" s="19" t="str">
        <f>_xlfn.XLOOKUP(A1463,Orders_Raw!A:A,Orders_Raw!D:D)</f>
        <v>Delivered</v>
      </c>
      <c r="M1463" s="19" t="str">
        <f>_xlfn.XLOOKUP(_xlfn.XLOOKUP(A1463,Orders_Raw!A:A,Orders_Raw!B:B),Customers_Raw!A:A,Customers_Raw!E:E)</f>
        <v>Consumer</v>
      </c>
      <c r="N1463">
        <f>IF(COUNTIF($A$2:A1463,A1463)=1,1,0)</f>
        <v>0</v>
      </c>
    </row>
    <row r="1464" spans="1:14">
      <c r="A1464" t="s">
        <v>1668</v>
      </c>
      <c r="B1464" t="s">
        <v>3472</v>
      </c>
      <c r="C1464">
        <v>4</v>
      </c>
      <c r="D1464" s="18">
        <v>56940.25</v>
      </c>
      <c r="E1464" s="18">
        <f>_xlfn.XLOOKUP(Order_Items_Raw!B2807,Products_Raw!A:A,Products_Raw!D:D)</f>
        <v>3075.85</v>
      </c>
      <c r="F1464" s="18">
        <f t="shared" si="22"/>
        <v>44636.85</v>
      </c>
      <c r="G1464" s="18" t="str">
        <f>PROPER(TRIM(CLEAN(_xlfn.XLOOKUP(Order_Items_Raw!A2807,Orders_Raw!A:A,Orders_Raw!E:E))))</f>
        <v>Website</v>
      </c>
      <c r="H1464" s="18" t="str">
        <f>_xlfn.XLOOKUP(B1464,Products_Raw!A:A,Products_Raw!C:C)</f>
        <v>Fashion</v>
      </c>
      <c r="I1464" t="str">
        <f>_xlfn.XLOOKUP(_xlfn.XLOOKUP(A1464,Orders_Raw!A:A,Orders_Raw!B:B),Customers_Raw!A:A,Customers_Raw!E:E)</f>
        <v>Consumer</v>
      </c>
      <c r="J1464" s="19">
        <f>_xlfn.XLOOKUP(Order_Items_Raw!A2807,Orders_Raw!A:A,Orders_Raw!C:C)</f>
        <v>45778</v>
      </c>
      <c r="K1464" t="s">
        <v>3466</v>
      </c>
      <c r="L1464" s="19" t="str">
        <f>_xlfn.XLOOKUP(A1464,Orders_Raw!A:A,Orders_Raw!D:D)</f>
        <v>Delivered</v>
      </c>
      <c r="M1464" s="19" t="str">
        <f>_xlfn.XLOOKUP(_xlfn.XLOOKUP(A1464,Orders_Raw!A:A,Orders_Raw!B:B),Customers_Raw!A:A,Customers_Raw!E:E)</f>
        <v>Consumer</v>
      </c>
      <c r="N1464">
        <f>IF(COUNTIF($A$2:A1464,A1464)=1,1,0)</f>
        <v>0</v>
      </c>
    </row>
    <row r="1465" spans="1:14">
      <c r="A1465" t="s">
        <v>2283</v>
      </c>
      <c r="B1465" t="s">
        <v>3472</v>
      </c>
      <c r="C1465">
        <v>4</v>
      </c>
      <c r="D1465" s="18">
        <v>61575.73</v>
      </c>
      <c r="E1465" s="18">
        <f>_xlfn.XLOOKUP(Order_Items_Raw!B2817,Products_Raw!A:A,Products_Raw!D:D)</f>
        <v>8551.81</v>
      </c>
      <c r="F1465" s="18">
        <f t="shared" si="22"/>
        <v>27368.49</v>
      </c>
      <c r="G1465" s="18" t="str">
        <f>PROPER(TRIM(CLEAN(_xlfn.XLOOKUP(Order_Items_Raw!A2817,Orders_Raw!A:A,Orders_Raw!E:E))))</f>
        <v>Website</v>
      </c>
      <c r="H1465" s="18" t="str">
        <f>_xlfn.XLOOKUP(B1465,Products_Raw!A:A,Products_Raw!C:C)</f>
        <v>Fashion</v>
      </c>
      <c r="I1465" t="str">
        <f>_xlfn.XLOOKUP(_xlfn.XLOOKUP(A1465,Orders_Raw!A:A,Orders_Raw!B:B),Customers_Raw!A:A,Customers_Raw!E:E)</f>
        <v>Consumer</v>
      </c>
      <c r="J1465" s="19">
        <f>_xlfn.XLOOKUP(Order_Items_Raw!A2817,Orders_Raw!A:A,Orders_Raw!C:C)</f>
        <v>45796</v>
      </c>
      <c r="K1465" t="s">
        <v>3466</v>
      </c>
      <c r="L1465" s="19" t="str">
        <f>_xlfn.XLOOKUP(A1465,Orders_Raw!A:A,Orders_Raw!D:D)</f>
        <v>Delivered</v>
      </c>
      <c r="M1465" s="19" t="str">
        <f>_xlfn.XLOOKUP(_xlfn.XLOOKUP(A1465,Orders_Raw!A:A,Orders_Raw!B:B),Customers_Raw!A:A,Customers_Raw!E:E)</f>
        <v>Consumer</v>
      </c>
      <c r="N1465">
        <f>IF(COUNTIF($A$2:A1465,A1465)=1,1,0)</f>
        <v>1</v>
      </c>
    </row>
    <row r="1466" spans="1:14">
      <c r="A1466" t="s">
        <v>2615</v>
      </c>
      <c r="B1466" t="s">
        <v>3472</v>
      </c>
      <c r="C1466">
        <v>1</v>
      </c>
      <c r="D1466" s="18">
        <v>18141.6</v>
      </c>
      <c r="E1466" s="18">
        <f>_xlfn.XLOOKUP(Order_Items_Raw!B2821,Products_Raw!A:A,Products_Raw!D:D)</f>
        <v>2249.48</v>
      </c>
      <c r="F1466" s="18">
        <f t="shared" si="22"/>
        <v>15892.12</v>
      </c>
      <c r="G1466" s="18" t="str">
        <f>PROPER(TRIM(CLEAN(_xlfn.XLOOKUP(Order_Items_Raw!A2821,Orders_Raw!A:A,Orders_Raw!E:E))))</f>
        <v>Marketplace</v>
      </c>
      <c r="H1466" s="18" t="str">
        <f>_xlfn.XLOOKUP(B1466,Products_Raw!A:A,Products_Raw!C:C)</f>
        <v>Fashion</v>
      </c>
      <c r="I1466" t="str">
        <f>_xlfn.XLOOKUP(_xlfn.XLOOKUP(A1466,Orders_Raw!A:A,Orders_Raw!B:B),Customers_Raw!A:A,Customers_Raw!E:E)</f>
        <v>Consumer</v>
      </c>
      <c r="J1466" s="19">
        <f>_xlfn.XLOOKUP(Order_Items_Raw!A2821,Orders_Raw!A:A,Orders_Raw!C:C)</f>
        <v>45808</v>
      </c>
      <c r="K1466" t="s">
        <v>3466</v>
      </c>
      <c r="L1466" s="19" t="str">
        <f>_xlfn.XLOOKUP(A1466,Orders_Raw!A:A,Orders_Raw!D:D)</f>
        <v>Delivered</v>
      </c>
      <c r="M1466" s="19" t="str">
        <f>_xlfn.XLOOKUP(_xlfn.XLOOKUP(A1466,Orders_Raw!A:A,Orders_Raw!B:B),Customers_Raw!A:A,Customers_Raw!E:E)</f>
        <v>Consumer</v>
      </c>
      <c r="N1466">
        <f>IF(COUNTIF($A$2:A1466,A1466)=1,1,0)</f>
        <v>1</v>
      </c>
    </row>
    <row r="1467" spans="1:14">
      <c r="A1467" t="s">
        <v>1194</v>
      </c>
      <c r="B1467" t="s">
        <v>3473</v>
      </c>
      <c r="C1467">
        <v>3</v>
      </c>
      <c r="D1467" s="18">
        <v>23841.89</v>
      </c>
      <c r="E1467" s="18">
        <f>_xlfn.XLOOKUP(Order_Items_Raw!B2836,Products_Raw!A:A,Products_Raw!D:D)</f>
        <v>4936.19</v>
      </c>
      <c r="F1467" s="18">
        <f t="shared" si="22"/>
        <v>9033.32</v>
      </c>
      <c r="G1467" s="18" t="str">
        <f>PROPER(TRIM(CLEAN(_xlfn.XLOOKUP(Order_Items_Raw!A2836,Orders_Raw!A:A,Orders_Raw!E:E))))</f>
        <v>Website</v>
      </c>
      <c r="H1467" s="18" t="str">
        <f>_xlfn.XLOOKUP(B1467,Products_Raw!A:A,Products_Raw!C:C)</f>
        <v>Office Supplies</v>
      </c>
      <c r="I1467" t="str">
        <f>_xlfn.XLOOKUP(_xlfn.XLOOKUP(A1467,Orders_Raw!A:A,Orders_Raw!B:B),Customers_Raw!A:A,Customers_Raw!E:E)</f>
        <v>Corporate</v>
      </c>
      <c r="J1467" s="19">
        <f>_xlfn.XLOOKUP(Order_Items_Raw!A2836,Orders_Raw!A:A,Orders_Raw!C:C)</f>
        <v>45967</v>
      </c>
      <c r="K1467" t="s">
        <v>3474</v>
      </c>
      <c r="L1467" s="19" t="str">
        <f>_xlfn.XLOOKUP(A1467,Orders_Raw!A:A,Orders_Raw!D:D)</f>
        <v>Delivered</v>
      </c>
      <c r="M1467" s="19" t="str">
        <f>_xlfn.XLOOKUP(_xlfn.XLOOKUP(A1467,Orders_Raw!A:A,Orders_Raw!B:B),Customers_Raw!A:A,Customers_Raw!E:E)</f>
        <v>Corporate</v>
      </c>
      <c r="N1467">
        <f>IF(COUNTIF($A$2:A1467,A1467)=1,1,0)</f>
        <v>1</v>
      </c>
    </row>
    <row r="1468" spans="1:14">
      <c r="A1468" t="s">
        <v>2242</v>
      </c>
      <c r="B1468" t="s">
        <v>3473</v>
      </c>
      <c r="C1468">
        <v>3</v>
      </c>
      <c r="D1468" s="18">
        <v>29103.65</v>
      </c>
      <c r="E1468" s="18">
        <f>_xlfn.XLOOKUP(Order_Items_Raw!B2854,Products_Raw!A:A,Products_Raw!D:D)</f>
        <v>7144.88</v>
      </c>
      <c r="F1468" s="18">
        <f t="shared" si="22"/>
        <v>7669.01</v>
      </c>
      <c r="G1468" s="18" t="str">
        <f>PROPER(TRIM(CLEAN(_xlfn.XLOOKUP(Order_Items_Raw!A2854,Orders_Raw!A:A,Orders_Raw!E:E))))</f>
        <v>Marketplace</v>
      </c>
      <c r="H1468" s="18" t="str">
        <f>_xlfn.XLOOKUP(B1468,Products_Raw!A:A,Products_Raw!C:C)</f>
        <v>Office Supplies</v>
      </c>
      <c r="I1468" t="str">
        <f>_xlfn.XLOOKUP(_xlfn.XLOOKUP(A1468,Orders_Raw!A:A,Orders_Raw!B:B),Customers_Raw!A:A,Customers_Raw!E:E)</f>
        <v>Small Business</v>
      </c>
      <c r="J1468" s="19">
        <f>_xlfn.XLOOKUP(Order_Items_Raw!A2854,Orders_Raw!A:A,Orders_Raw!C:C)</f>
        <v>45976</v>
      </c>
      <c r="K1468" t="s">
        <v>3474</v>
      </c>
      <c r="L1468" s="19" t="str">
        <f>_xlfn.XLOOKUP(A1468,Orders_Raw!A:A,Orders_Raw!D:D)</f>
        <v>Delivered</v>
      </c>
      <c r="M1468" s="19" t="str">
        <f>_xlfn.XLOOKUP(_xlfn.XLOOKUP(A1468,Orders_Raw!A:A,Orders_Raw!B:B),Customers_Raw!A:A,Customers_Raw!E:E)</f>
        <v>Small Business</v>
      </c>
      <c r="N1468">
        <f>IF(COUNTIF($A$2:A1468,A1468)=1,1,0)</f>
        <v>0</v>
      </c>
    </row>
    <row r="1469" spans="1:14">
      <c r="A1469" t="s">
        <v>3024</v>
      </c>
      <c r="B1469" t="s">
        <v>3473</v>
      </c>
      <c r="C1469">
        <v>3</v>
      </c>
      <c r="D1469" s="18">
        <v>25211.27</v>
      </c>
      <c r="E1469" s="18">
        <f>_xlfn.XLOOKUP(Order_Items_Raw!B2870,Products_Raw!A:A,Products_Raw!D:D)</f>
        <v>7014.31</v>
      </c>
      <c r="F1469" s="18">
        <f t="shared" si="22"/>
        <v>4168.34</v>
      </c>
      <c r="G1469" s="18" t="str">
        <f>PROPER(TRIM(CLEAN(_xlfn.XLOOKUP(Order_Items_Raw!A2870,Orders_Raw!A:A,Orders_Raw!E:E))))</f>
        <v>Marketplace</v>
      </c>
      <c r="H1469" s="18" t="str">
        <f>_xlfn.XLOOKUP(B1469,Products_Raw!A:A,Products_Raw!C:C)</f>
        <v>Office Supplies</v>
      </c>
      <c r="I1469" t="str">
        <f>_xlfn.XLOOKUP(_xlfn.XLOOKUP(A1469,Orders_Raw!A:A,Orders_Raw!B:B),Customers_Raw!A:A,Customers_Raw!E:E)</f>
        <v>Consumer</v>
      </c>
      <c r="J1469" s="19">
        <f>_xlfn.XLOOKUP(Order_Items_Raw!A2870,Orders_Raw!A:A,Orders_Raw!C:C)</f>
        <v>45988</v>
      </c>
      <c r="K1469" t="s">
        <v>3474</v>
      </c>
      <c r="L1469" s="19" t="str">
        <f>_xlfn.XLOOKUP(A1469,Orders_Raw!A:A,Orders_Raw!D:D)</f>
        <v>Delivered</v>
      </c>
      <c r="M1469" s="19" t="str">
        <f>_xlfn.XLOOKUP(_xlfn.XLOOKUP(A1469,Orders_Raw!A:A,Orders_Raw!B:B),Customers_Raw!A:A,Customers_Raw!E:E)</f>
        <v>Consumer</v>
      </c>
      <c r="N1469">
        <f>IF(COUNTIF($A$2:A1469,A1469)=1,1,0)</f>
        <v>0</v>
      </c>
    </row>
    <row r="1470" spans="1:14">
      <c r="A1470" t="s">
        <v>1273</v>
      </c>
      <c r="B1470" t="s">
        <v>3475</v>
      </c>
      <c r="C1470">
        <v>2</v>
      </c>
      <c r="D1470" s="18">
        <v>3313.24</v>
      </c>
      <c r="E1470" s="18">
        <f>_xlfn.XLOOKUP(Order_Items_Raw!B2880,Products_Raw!A:A,Products_Raw!D:D)</f>
        <v>10692.38</v>
      </c>
      <c r="F1470" s="18">
        <f t="shared" si="22"/>
        <v>-18071.52</v>
      </c>
      <c r="G1470" s="18" t="str">
        <f>PROPER(TRIM(CLEAN(_xlfn.XLOOKUP(Order_Items_Raw!A2880,Orders_Raw!A:A,Orders_Raw!E:E))))</f>
        <v>Website</v>
      </c>
      <c r="H1470" s="18" t="str">
        <f>_xlfn.XLOOKUP(B1470,Products_Raw!A:A,Products_Raw!C:C)</f>
        <v>Fashion</v>
      </c>
      <c r="I1470" t="str">
        <f>_xlfn.XLOOKUP(_xlfn.XLOOKUP(A1470,Orders_Raw!A:A,Orders_Raw!B:B),Customers_Raw!A:A,Customers_Raw!E:E)</f>
        <v>Small Business</v>
      </c>
      <c r="J1470" s="19">
        <f>_xlfn.XLOOKUP(Order_Items_Raw!A2880,Orders_Raw!A:A,Orders_Raw!C:C)</f>
        <v>45974</v>
      </c>
      <c r="K1470" t="s">
        <v>3474</v>
      </c>
      <c r="L1470" s="19" t="str">
        <f>_xlfn.XLOOKUP(A1470,Orders_Raw!A:A,Orders_Raw!D:D)</f>
        <v>Processing</v>
      </c>
      <c r="M1470" s="19" t="str">
        <f>_xlfn.XLOOKUP(_xlfn.XLOOKUP(A1470,Orders_Raw!A:A,Orders_Raw!B:B),Customers_Raw!A:A,Customers_Raw!E:E)</f>
        <v>Small Business</v>
      </c>
      <c r="N1470">
        <f>IF(COUNTIF($A$2:A1470,A1470)=1,1,0)</f>
        <v>0</v>
      </c>
    </row>
    <row r="1471" spans="1:14">
      <c r="A1471" t="s">
        <v>1472</v>
      </c>
      <c r="B1471" t="s">
        <v>3475</v>
      </c>
      <c r="C1471">
        <v>4</v>
      </c>
      <c r="D1471" s="18">
        <v>5946.01</v>
      </c>
      <c r="E1471" s="18">
        <f>_xlfn.XLOOKUP(Order_Items_Raw!B2883,Products_Raw!A:A,Products_Raw!D:D)</f>
        <v>295.87</v>
      </c>
      <c r="F1471" s="18">
        <f t="shared" si="22"/>
        <v>4762.53</v>
      </c>
      <c r="G1471" s="18" t="str">
        <f>PROPER(TRIM(CLEAN(_xlfn.XLOOKUP(Order_Items_Raw!A2883,Orders_Raw!A:A,Orders_Raw!E:E))))</f>
        <v>Mobile App</v>
      </c>
      <c r="H1471" s="18" t="str">
        <f>_xlfn.XLOOKUP(B1471,Products_Raw!A:A,Products_Raw!C:C)</f>
        <v>Fashion</v>
      </c>
      <c r="I1471" t="str">
        <f>_xlfn.XLOOKUP(_xlfn.XLOOKUP(A1471,Orders_Raw!A:A,Orders_Raw!B:B),Customers_Raw!A:A,Customers_Raw!E:E)</f>
        <v>Consumer</v>
      </c>
      <c r="J1471" s="19">
        <f>_xlfn.XLOOKUP(Order_Items_Raw!A2883,Orders_Raw!A:A,Orders_Raw!C:C)</f>
        <v>45980</v>
      </c>
      <c r="K1471" t="s">
        <v>3474</v>
      </c>
      <c r="L1471" s="19" t="str">
        <f>_xlfn.XLOOKUP(A1471,Orders_Raw!A:A,Orders_Raw!D:D)</f>
        <v>Shipped</v>
      </c>
      <c r="M1471" s="19" t="str">
        <f>_xlfn.XLOOKUP(_xlfn.XLOOKUP(A1471,Orders_Raw!A:A,Orders_Raw!B:B),Customers_Raw!A:A,Customers_Raw!E:E)</f>
        <v>Consumer</v>
      </c>
      <c r="N1471">
        <f>IF(COUNTIF($A$2:A1471,A1471)=1,1,0)</f>
        <v>1</v>
      </c>
    </row>
    <row r="1472" spans="1:14">
      <c r="A1472" t="s">
        <v>1609</v>
      </c>
      <c r="B1472" t="s">
        <v>3475</v>
      </c>
      <c r="C1472">
        <v>4</v>
      </c>
      <c r="D1472" s="18">
        <v>7006.56</v>
      </c>
      <c r="E1472" s="18">
        <f>_xlfn.XLOOKUP(Order_Items_Raw!B2885,Products_Raw!A:A,Products_Raw!D:D)</f>
        <v>4535.12</v>
      </c>
      <c r="F1472" s="18">
        <f t="shared" si="22"/>
        <v>-11133.92</v>
      </c>
      <c r="G1472" s="18" t="str">
        <f>PROPER(TRIM(CLEAN(_xlfn.XLOOKUP(Order_Items_Raw!A2885,Orders_Raw!A:A,Orders_Raw!E:E))))</f>
        <v>Mobile App</v>
      </c>
      <c r="H1472" s="18" t="str">
        <f>_xlfn.XLOOKUP(B1472,Products_Raw!A:A,Products_Raw!C:C)</f>
        <v>Fashion</v>
      </c>
      <c r="I1472" t="str">
        <f>_xlfn.XLOOKUP(_xlfn.XLOOKUP(A1472,Orders_Raw!A:A,Orders_Raw!B:B),Customers_Raw!A:A,Customers_Raw!E:E)</f>
        <v>Consumer</v>
      </c>
      <c r="J1472" s="19">
        <f>_xlfn.XLOOKUP(Order_Items_Raw!A2885,Orders_Raw!A:A,Orders_Raw!C:C)</f>
        <v>45982</v>
      </c>
      <c r="K1472" t="s">
        <v>3474</v>
      </c>
      <c r="L1472" s="19" t="str">
        <f>_xlfn.XLOOKUP(A1472,Orders_Raw!A:A,Orders_Raw!D:D)</f>
        <v>Delivered</v>
      </c>
      <c r="M1472" s="19" t="str">
        <f>_xlfn.XLOOKUP(_xlfn.XLOOKUP(A1472,Orders_Raw!A:A,Orders_Raw!B:B),Customers_Raw!A:A,Customers_Raw!E:E)</f>
        <v>Consumer</v>
      </c>
      <c r="N1472">
        <f>IF(COUNTIF($A$2:A1472,A1472)=1,1,0)</f>
        <v>0</v>
      </c>
    </row>
    <row r="1473" spans="1:14">
      <c r="A1473" t="s">
        <v>2433</v>
      </c>
      <c r="B1473" t="s">
        <v>3475</v>
      </c>
      <c r="C1473">
        <v>3</v>
      </c>
      <c r="D1473" s="18">
        <v>5314.68</v>
      </c>
      <c r="E1473" s="18">
        <f>_xlfn.XLOOKUP(Order_Items_Raw!B2898,Products_Raw!A:A,Products_Raw!D:D)</f>
        <v>6380.88</v>
      </c>
      <c r="F1473" s="18">
        <f t="shared" si="22"/>
        <v>-13827.96</v>
      </c>
      <c r="G1473" s="18" t="str">
        <f>PROPER(TRIM(CLEAN(_xlfn.XLOOKUP(Order_Items_Raw!A2898,Orders_Raw!A:A,Orders_Raw!E:E))))</f>
        <v>Marketplace</v>
      </c>
      <c r="H1473" s="18" t="str">
        <f>_xlfn.XLOOKUP(B1473,Products_Raw!A:A,Products_Raw!C:C)</f>
        <v>Fashion</v>
      </c>
      <c r="I1473" t="str">
        <f>_xlfn.XLOOKUP(_xlfn.XLOOKUP(A1473,Orders_Raw!A:A,Orders_Raw!B:B),Customers_Raw!A:A,Customers_Raw!E:E)</f>
        <v>Corporate</v>
      </c>
      <c r="J1473" s="19">
        <f>_xlfn.XLOOKUP(Order_Items_Raw!A2898,Orders_Raw!A:A,Orders_Raw!C:C)</f>
        <v>45987</v>
      </c>
      <c r="K1473" t="s">
        <v>3474</v>
      </c>
      <c r="L1473" s="19" t="str">
        <f>_xlfn.XLOOKUP(A1473,Orders_Raw!A:A,Orders_Raw!D:D)</f>
        <v>Delivered</v>
      </c>
      <c r="M1473" s="19" t="str">
        <f>_xlfn.XLOOKUP(_xlfn.XLOOKUP(A1473,Orders_Raw!A:A,Orders_Raw!B:B),Customers_Raw!A:A,Customers_Raw!E:E)</f>
        <v>Corporate</v>
      </c>
      <c r="N1473">
        <f>IF(COUNTIF($A$2:A1473,A1473)=1,1,0)</f>
        <v>1</v>
      </c>
    </row>
    <row r="1474" spans="1:14">
      <c r="A1474" t="s">
        <v>2638</v>
      </c>
      <c r="B1474" t="s">
        <v>3475</v>
      </c>
      <c r="C1474">
        <v>4</v>
      </c>
      <c r="D1474" s="18">
        <v>6768.08</v>
      </c>
      <c r="E1474" s="18">
        <f>_xlfn.XLOOKUP(Order_Items_Raw!B2901,Products_Raw!A:A,Products_Raw!D:D)</f>
        <v>6213.42</v>
      </c>
      <c r="F1474" s="18">
        <f t="shared" ref="F1474:F1537" si="23">D1474-(C1474*E1474)</f>
        <v>-18085.6</v>
      </c>
      <c r="G1474" s="18" t="str">
        <f>PROPER(TRIM(CLEAN(_xlfn.XLOOKUP(Order_Items_Raw!A2901,Orders_Raw!A:A,Orders_Raw!E:E))))</f>
        <v>Website</v>
      </c>
      <c r="H1474" s="18" t="str">
        <f>_xlfn.XLOOKUP(B1474,Products_Raw!A:A,Products_Raw!C:C)</f>
        <v>Fashion</v>
      </c>
      <c r="I1474" t="str">
        <f>_xlfn.XLOOKUP(_xlfn.XLOOKUP(A1474,Orders_Raw!A:A,Orders_Raw!B:B),Customers_Raw!A:A,Customers_Raw!E:E)</f>
        <v>Consumer</v>
      </c>
      <c r="J1474" s="19">
        <f>_xlfn.XLOOKUP(Order_Items_Raw!A2901,Orders_Raw!A:A,Orders_Raw!C:C)</f>
        <v>45967</v>
      </c>
      <c r="K1474" t="s">
        <v>3474</v>
      </c>
      <c r="L1474" s="19" t="str">
        <f>_xlfn.XLOOKUP(A1474,Orders_Raw!A:A,Orders_Raw!D:D)</f>
        <v>Delivered</v>
      </c>
      <c r="M1474" s="19" t="str">
        <f>_xlfn.XLOOKUP(_xlfn.XLOOKUP(A1474,Orders_Raw!A:A,Orders_Raw!B:B),Customers_Raw!A:A,Customers_Raw!E:E)</f>
        <v>Consumer</v>
      </c>
      <c r="N1474">
        <f>IF(COUNTIF($A$2:A1474,A1474)=1,1,0)</f>
        <v>1</v>
      </c>
    </row>
    <row r="1475" spans="1:14">
      <c r="A1475" t="s">
        <v>2682</v>
      </c>
      <c r="B1475" t="s">
        <v>3475</v>
      </c>
      <c r="C1475">
        <v>1</v>
      </c>
      <c r="D1475" s="18">
        <v>1548.15</v>
      </c>
      <c r="E1475" s="18">
        <f>_xlfn.XLOOKUP(Order_Items_Raw!B2902,Products_Raw!A:A,Products_Raw!D:D)</f>
        <v>6213.42</v>
      </c>
      <c r="F1475" s="18">
        <f t="shared" si="23"/>
        <v>-4665.27</v>
      </c>
      <c r="G1475" s="18" t="str">
        <f>PROPER(TRIM(CLEAN(_xlfn.XLOOKUP(Order_Items_Raw!A2902,Orders_Raw!A:A,Orders_Raw!E:E))))</f>
        <v>Mobile App</v>
      </c>
      <c r="H1475" s="18" t="str">
        <f>_xlfn.XLOOKUP(B1475,Products_Raw!A:A,Products_Raw!C:C)</f>
        <v>Fashion</v>
      </c>
      <c r="I1475" t="str">
        <f>_xlfn.XLOOKUP(_xlfn.XLOOKUP(A1475,Orders_Raw!A:A,Orders_Raw!B:B),Customers_Raw!A:A,Customers_Raw!E:E)</f>
        <v>Corporate</v>
      </c>
      <c r="J1475" s="19">
        <f>_xlfn.XLOOKUP(Order_Items_Raw!A2902,Orders_Raw!A:A,Orders_Raw!C:C)</f>
        <v>45969</v>
      </c>
      <c r="K1475" t="s">
        <v>3474</v>
      </c>
      <c r="L1475" s="19" t="str">
        <f>_xlfn.XLOOKUP(A1475,Orders_Raw!A:A,Orders_Raw!D:D)</f>
        <v>Delivered</v>
      </c>
      <c r="M1475" s="19" t="str">
        <f>_xlfn.XLOOKUP(_xlfn.XLOOKUP(A1475,Orders_Raw!A:A,Orders_Raw!B:B),Customers_Raw!A:A,Customers_Raw!E:E)</f>
        <v>Corporate</v>
      </c>
      <c r="N1475">
        <f>IF(COUNTIF($A$2:A1475,A1475)=1,1,0)</f>
        <v>0</v>
      </c>
    </row>
    <row r="1476" spans="1:14">
      <c r="A1476" t="s">
        <v>2696</v>
      </c>
      <c r="B1476" t="s">
        <v>3475</v>
      </c>
      <c r="C1476">
        <v>3</v>
      </c>
      <c r="D1476" s="18">
        <v>4672.7</v>
      </c>
      <c r="E1476" s="18">
        <f>_xlfn.XLOOKUP(Order_Items_Raw!B2903,Products_Raw!A:A,Products_Raw!D:D)</f>
        <v>2112.7</v>
      </c>
      <c r="F1476" s="18">
        <f t="shared" si="23"/>
        <v>-1665.4</v>
      </c>
      <c r="G1476" s="18" t="str">
        <f>PROPER(TRIM(CLEAN(_xlfn.XLOOKUP(Order_Items_Raw!A2903,Orders_Raw!A:A,Orders_Raw!E:E))))</f>
        <v>Mobile App</v>
      </c>
      <c r="H1476" s="18" t="str">
        <f>_xlfn.XLOOKUP(B1476,Products_Raw!A:A,Products_Raw!C:C)</f>
        <v>Fashion</v>
      </c>
      <c r="I1476" t="str">
        <f>_xlfn.XLOOKUP(_xlfn.XLOOKUP(A1476,Orders_Raw!A:A,Orders_Raw!B:B),Customers_Raw!A:A,Customers_Raw!E:E)</f>
        <v>Corporate</v>
      </c>
      <c r="J1476" s="19">
        <f>_xlfn.XLOOKUP(Order_Items_Raw!A2903,Orders_Raw!A:A,Orders_Raw!C:C)</f>
        <v>45970</v>
      </c>
      <c r="K1476" t="s">
        <v>3474</v>
      </c>
      <c r="L1476" s="19" t="str">
        <f>_xlfn.XLOOKUP(A1476,Orders_Raw!A:A,Orders_Raw!D:D)</f>
        <v>Delivered</v>
      </c>
      <c r="M1476" s="19" t="str">
        <f>_xlfn.XLOOKUP(_xlfn.XLOOKUP(A1476,Orders_Raw!A:A,Orders_Raw!B:B),Customers_Raw!A:A,Customers_Raw!E:E)</f>
        <v>Corporate</v>
      </c>
      <c r="N1476">
        <f>IF(COUNTIF($A$2:A1476,A1476)=1,1,0)</f>
        <v>1</v>
      </c>
    </row>
    <row r="1477" spans="1:14">
      <c r="A1477" t="s">
        <v>2783</v>
      </c>
      <c r="B1477" t="s">
        <v>3475</v>
      </c>
      <c r="C1477">
        <v>3</v>
      </c>
      <c r="D1477" s="18">
        <v>5732.44</v>
      </c>
      <c r="E1477" s="18">
        <f>_xlfn.XLOOKUP(Order_Items_Raw!B2905,Products_Raw!A:A,Products_Raw!D:D)</f>
        <v>7802.03</v>
      </c>
      <c r="F1477" s="18">
        <f t="shared" si="23"/>
        <v>-17673.65</v>
      </c>
      <c r="G1477" s="18" t="str">
        <f>PROPER(TRIM(CLEAN(_xlfn.XLOOKUP(Order_Items_Raw!A2905,Orders_Raw!A:A,Orders_Raw!E:E))))</f>
        <v>Website</v>
      </c>
      <c r="H1477" s="18" t="str">
        <f>_xlfn.XLOOKUP(B1477,Products_Raw!A:A,Products_Raw!C:C)</f>
        <v>Fashion</v>
      </c>
      <c r="I1477" t="str">
        <f>_xlfn.XLOOKUP(_xlfn.XLOOKUP(A1477,Orders_Raw!A:A,Orders_Raw!B:B),Customers_Raw!A:A,Customers_Raw!E:E)</f>
        <v>Consumer</v>
      </c>
      <c r="J1477" s="19">
        <f>_xlfn.XLOOKUP(Order_Items_Raw!A2905,Orders_Raw!A:A,Orders_Raw!C:C)</f>
        <v>45971</v>
      </c>
      <c r="K1477" t="s">
        <v>3474</v>
      </c>
      <c r="L1477" s="19" t="str">
        <f>_xlfn.XLOOKUP(A1477,Orders_Raw!A:A,Orders_Raw!D:D)</f>
        <v>Delivered</v>
      </c>
      <c r="M1477" s="19" t="str">
        <f>_xlfn.XLOOKUP(_xlfn.XLOOKUP(A1477,Orders_Raw!A:A,Orders_Raw!B:B),Customers_Raw!A:A,Customers_Raw!E:E)</f>
        <v>Consumer</v>
      </c>
      <c r="N1477">
        <f>IF(COUNTIF($A$2:A1477,A1477)=1,1,0)</f>
        <v>1</v>
      </c>
    </row>
    <row r="1478" spans="1:14">
      <c r="A1478" t="s">
        <v>3090</v>
      </c>
      <c r="B1478" t="s">
        <v>3475</v>
      </c>
      <c r="C1478">
        <v>1</v>
      </c>
      <c r="D1478" s="18">
        <v>1496.96</v>
      </c>
      <c r="E1478" s="18">
        <f>_xlfn.XLOOKUP(Order_Items_Raw!B2908,Products_Raw!A:A,Products_Raw!D:D)</f>
        <v>7802.03</v>
      </c>
      <c r="F1478" s="18">
        <f t="shared" si="23"/>
        <v>-6305.07</v>
      </c>
      <c r="G1478" s="18" t="str">
        <f>PROPER(TRIM(CLEAN(_xlfn.XLOOKUP(Order_Items_Raw!A2908,Orders_Raw!A:A,Orders_Raw!E:E))))</f>
        <v>Website</v>
      </c>
      <c r="H1478" s="18" t="str">
        <f>_xlfn.XLOOKUP(B1478,Products_Raw!A:A,Products_Raw!C:C)</f>
        <v>Fashion</v>
      </c>
      <c r="I1478" t="str">
        <f>_xlfn.XLOOKUP(_xlfn.XLOOKUP(A1478,Orders_Raw!A:A,Orders_Raw!B:B),Customers_Raw!A:A,Customers_Raw!E:E)</f>
        <v>Corporate</v>
      </c>
      <c r="J1478" s="19">
        <f>_xlfn.XLOOKUP(Order_Items_Raw!A2908,Orders_Raw!A:A,Orders_Raw!C:C)</f>
        <v>45990</v>
      </c>
      <c r="K1478" t="s">
        <v>3474</v>
      </c>
      <c r="L1478" s="19" t="str">
        <f>_xlfn.XLOOKUP(A1478,Orders_Raw!A:A,Orders_Raw!D:D)</f>
        <v>Cancelled</v>
      </c>
      <c r="M1478" s="19" t="str">
        <f>_xlfn.XLOOKUP(_xlfn.XLOOKUP(A1478,Orders_Raw!A:A,Orders_Raw!B:B),Customers_Raw!A:A,Customers_Raw!E:E)</f>
        <v>Corporate</v>
      </c>
      <c r="N1478">
        <f>IF(COUNTIF($A$2:A1478,A1478)=1,1,0)</f>
        <v>1</v>
      </c>
    </row>
    <row r="1479" spans="1:14">
      <c r="A1479" t="s">
        <v>3148</v>
      </c>
      <c r="B1479" t="s">
        <v>3475</v>
      </c>
      <c r="C1479">
        <v>4</v>
      </c>
      <c r="D1479" s="18">
        <v>6125.26</v>
      </c>
      <c r="E1479" s="18">
        <f>_xlfn.XLOOKUP(Order_Items_Raw!B2911,Products_Raw!A:A,Products_Raw!D:D)</f>
        <v>7802.03</v>
      </c>
      <c r="F1479" s="18">
        <f t="shared" si="23"/>
        <v>-25082.86</v>
      </c>
      <c r="G1479" s="18" t="str">
        <f>PROPER(TRIM(CLEAN(_xlfn.XLOOKUP(Order_Items_Raw!A2911,Orders_Raw!A:A,Orders_Raw!E:E))))</f>
        <v>Mobile App</v>
      </c>
      <c r="H1479" s="18" t="str">
        <f>_xlfn.XLOOKUP(B1479,Products_Raw!A:A,Products_Raw!C:C)</f>
        <v>Fashion</v>
      </c>
      <c r="I1479" t="str">
        <f>_xlfn.XLOOKUP(_xlfn.XLOOKUP(A1479,Orders_Raw!A:A,Orders_Raw!B:B),Customers_Raw!A:A,Customers_Raw!E:E)</f>
        <v>Small Business</v>
      </c>
      <c r="J1479" s="19">
        <f>_xlfn.XLOOKUP(Order_Items_Raw!A2911,Orders_Raw!A:A,Orders_Raw!C:C)</f>
        <v>45977</v>
      </c>
      <c r="K1479" t="s">
        <v>3474</v>
      </c>
      <c r="L1479" s="19" t="str">
        <f>_xlfn.XLOOKUP(A1479,Orders_Raw!A:A,Orders_Raw!D:D)</f>
        <v>Processing</v>
      </c>
      <c r="M1479" s="19" t="str">
        <f>_xlfn.XLOOKUP(_xlfn.XLOOKUP(A1479,Orders_Raw!A:A,Orders_Raw!B:B),Customers_Raw!A:A,Customers_Raw!E:E)</f>
        <v>Small Business</v>
      </c>
      <c r="N1479">
        <f>IF(COUNTIF($A$2:A1479,A1479)=1,1,0)</f>
        <v>0</v>
      </c>
    </row>
    <row r="1480" spans="1:14">
      <c r="A1480" t="s">
        <v>2283</v>
      </c>
      <c r="B1480" t="s">
        <v>3476</v>
      </c>
      <c r="C1480">
        <v>3</v>
      </c>
      <c r="D1480" s="18">
        <v>31862.49</v>
      </c>
      <c r="E1480" s="18">
        <f>_xlfn.XLOOKUP(Order_Items_Raw!B2943,Products_Raw!A:A,Products_Raw!D:D)</f>
        <v>229.52</v>
      </c>
      <c r="F1480" s="18">
        <f t="shared" si="23"/>
        <v>31173.93</v>
      </c>
      <c r="G1480" s="18" t="str">
        <f>PROPER(TRIM(CLEAN(_xlfn.XLOOKUP(Order_Items_Raw!A2943,Orders_Raw!A:A,Orders_Raw!E:E))))</f>
        <v>Website</v>
      </c>
      <c r="H1480" s="18" t="str">
        <f>_xlfn.XLOOKUP(B1480,Products_Raw!A:A,Products_Raw!C:C)</f>
        <v>Home &amp; Kitchen</v>
      </c>
      <c r="I1480" t="str">
        <f>_xlfn.XLOOKUP(_xlfn.XLOOKUP(A1480,Orders_Raw!A:A,Orders_Raw!B:B),Customers_Raw!A:A,Customers_Raw!E:E)</f>
        <v>Consumer</v>
      </c>
      <c r="J1480" s="19">
        <f>_xlfn.XLOOKUP(Order_Items_Raw!A2943,Orders_Raw!A:A,Orders_Raw!C:C)</f>
        <v>45990</v>
      </c>
      <c r="K1480" t="s">
        <v>3474</v>
      </c>
      <c r="L1480" s="19" t="str">
        <f>_xlfn.XLOOKUP(A1480,Orders_Raw!A:A,Orders_Raw!D:D)</f>
        <v>Delivered</v>
      </c>
      <c r="M1480" s="19" t="str">
        <f>_xlfn.XLOOKUP(_xlfn.XLOOKUP(A1480,Orders_Raw!A:A,Orders_Raw!B:B),Customers_Raw!A:A,Customers_Raw!E:E)</f>
        <v>Consumer</v>
      </c>
      <c r="N1480">
        <f>IF(COUNTIF($A$2:A1480,A1480)=1,1,0)</f>
        <v>0</v>
      </c>
    </row>
    <row r="1481" spans="1:14">
      <c r="A1481" t="s">
        <v>3370</v>
      </c>
      <c r="B1481" t="s">
        <v>3476</v>
      </c>
      <c r="C1481">
        <v>3</v>
      </c>
      <c r="D1481" s="18">
        <v>35401.31</v>
      </c>
      <c r="E1481" s="18">
        <f>_xlfn.XLOOKUP(Order_Items_Raw!B2963,Products_Raw!A:A,Products_Raw!D:D)</f>
        <v>10124.42</v>
      </c>
      <c r="F1481" s="18">
        <f t="shared" si="23"/>
        <v>5028.05</v>
      </c>
      <c r="G1481" s="18" t="str">
        <f>PROPER(TRIM(CLEAN(_xlfn.XLOOKUP(Order_Items_Raw!A2963,Orders_Raw!A:A,Orders_Raw!E:E))))</f>
        <v>Website</v>
      </c>
      <c r="H1481" s="18" t="str">
        <f>_xlfn.XLOOKUP(B1481,Products_Raw!A:A,Products_Raw!C:C)</f>
        <v>Home &amp; Kitchen</v>
      </c>
      <c r="I1481" t="str">
        <f>_xlfn.XLOOKUP(_xlfn.XLOOKUP(A1481,Orders_Raw!A:A,Orders_Raw!B:B),Customers_Raw!A:A,Customers_Raw!E:E)</f>
        <v>Consumer</v>
      </c>
      <c r="J1481" s="19">
        <f>_xlfn.XLOOKUP(Order_Items_Raw!A2963,Orders_Raw!A:A,Orders_Raw!C:C)</f>
        <v>45990</v>
      </c>
      <c r="K1481" t="s">
        <v>3474</v>
      </c>
      <c r="L1481" s="19" t="str">
        <f>_xlfn.XLOOKUP(A1481,Orders_Raw!A:A,Orders_Raw!D:D)</f>
        <v>Delivered</v>
      </c>
      <c r="M1481" s="19" t="str">
        <f>_xlfn.XLOOKUP(_xlfn.XLOOKUP(A1481,Orders_Raw!A:A,Orders_Raw!B:B),Customers_Raw!A:A,Customers_Raw!E:E)</f>
        <v>Consumer</v>
      </c>
      <c r="N1481">
        <f>IF(COUNTIF($A$2:A1481,A1481)=1,1,0)</f>
        <v>0</v>
      </c>
    </row>
    <row r="1482" spans="1:14">
      <c r="A1482" t="s">
        <v>940</v>
      </c>
      <c r="B1482" t="s">
        <v>3477</v>
      </c>
      <c r="C1482">
        <v>2</v>
      </c>
      <c r="D1482" s="18">
        <v>5709.79</v>
      </c>
      <c r="E1482" s="18">
        <f>_xlfn.XLOOKUP(Order_Items_Raw!B2964,Products_Raw!A:A,Products_Raw!D:D)</f>
        <v>10124.42</v>
      </c>
      <c r="F1482" s="18">
        <f t="shared" si="23"/>
        <v>-14539.05</v>
      </c>
      <c r="G1482" s="18" t="str">
        <f>PROPER(TRIM(CLEAN(_xlfn.XLOOKUP(Order_Items_Raw!A2964,Orders_Raw!A:A,Orders_Raw!E:E))))</f>
        <v>Website</v>
      </c>
      <c r="H1482" s="18" t="str">
        <f>_xlfn.XLOOKUP(B1482,Products_Raw!A:A,Products_Raw!C:C)</f>
        <v>Electronics</v>
      </c>
      <c r="I1482" t="str">
        <f>_xlfn.XLOOKUP(_xlfn.XLOOKUP(A1482,Orders_Raw!A:A,Orders_Raw!B:B),Customers_Raw!A:A,Customers_Raw!E:E)</f>
        <v>Corporate</v>
      </c>
      <c r="J1482" s="19">
        <f>_xlfn.XLOOKUP(Order_Items_Raw!A2964,Orders_Raw!A:A,Orders_Raw!C:C)</f>
        <v>45981</v>
      </c>
      <c r="K1482" t="s">
        <v>3474</v>
      </c>
      <c r="L1482" s="19" t="str">
        <f>_xlfn.XLOOKUP(A1482,Orders_Raw!A:A,Orders_Raw!D:D)</f>
        <v>Delivered</v>
      </c>
      <c r="M1482" s="19" t="str">
        <f>_xlfn.XLOOKUP(_xlfn.XLOOKUP(A1482,Orders_Raw!A:A,Orders_Raw!B:B),Customers_Raw!A:A,Customers_Raw!E:E)</f>
        <v>Corporate</v>
      </c>
      <c r="N1482">
        <f>IF(COUNTIF($A$2:A1482,A1482)=1,1,0)</f>
        <v>1</v>
      </c>
    </row>
    <row r="1483" spans="1:14">
      <c r="A1483" t="s">
        <v>1104</v>
      </c>
      <c r="B1483" t="s">
        <v>3477</v>
      </c>
      <c r="C1483">
        <v>2</v>
      </c>
      <c r="D1483" s="18">
        <v>6020.84</v>
      </c>
      <c r="E1483" s="18">
        <f>_xlfn.XLOOKUP(Order_Items_Raw!B2969,Products_Raw!A:A,Products_Raw!D:D)</f>
        <v>10124.42</v>
      </c>
      <c r="F1483" s="18">
        <f t="shared" si="23"/>
        <v>-14228</v>
      </c>
      <c r="G1483" s="18" t="str">
        <f>PROPER(TRIM(CLEAN(_xlfn.XLOOKUP(Order_Items_Raw!A2969,Orders_Raw!A:A,Orders_Raw!E:E))))</f>
        <v>Mobile App</v>
      </c>
      <c r="H1483" s="18" t="str">
        <f>_xlfn.XLOOKUP(B1483,Products_Raw!A:A,Products_Raw!C:C)</f>
        <v>Electronics</v>
      </c>
      <c r="I1483" t="str">
        <f>_xlfn.XLOOKUP(_xlfn.XLOOKUP(A1483,Orders_Raw!A:A,Orders_Raw!B:B),Customers_Raw!A:A,Customers_Raw!E:E)</f>
        <v>Corporate</v>
      </c>
      <c r="J1483" s="19">
        <f>_xlfn.XLOOKUP(Order_Items_Raw!A2969,Orders_Raw!A:A,Orders_Raw!C:C)</f>
        <v>45988</v>
      </c>
      <c r="K1483" t="s">
        <v>3474</v>
      </c>
      <c r="L1483" s="19" t="str">
        <f>_xlfn.XLOOKUP(A1483,Orders_Raw!A:A,Orders_Raw!D:D)</f>
        <v>Delivered</v>
      </c>
      <c r="M1483" s="19" t="str">
        <f>_xlfn.XLOOKUP(_xlfn.XLOOKUP(A1483,Orders_Raw!A:A,Orders_Raw!B:B),Customers_Raw!A:A,Customers_Raw!E:E)</f>
        <v>Corporate</v>
      </c>
      <c r="N1483">
        <f>IF(COUNTIF($A$2:A1483,A1483)=1,1,0)</f>
        <v>0</v>
      </c>
    </row>
    <row r="1484" spans="1:14">
      <c r="A1484" t="s">
        <v>1350</v>
      </c>
      <c r="B1484" t="s">
        <v>3477</v>
      </c>
      <c r="C1484">
        <v>2</v>
      </c>
      <c r="D1484" s="18">
        <v>6064.35</v>
      </c>
      <c r="E1484" s="18">
        <f>_xlfn.XLOOKUP(Order_Items_Raw!B2971,Products_Raw!A:A,Products_Raw!D:D)</f>
        <v>7025.62</v>
      </c>
      <c r="F1484" s="18">
        <f t="shared" si="23"/>
        <v>-7986.89</v>
      </c>
      <c r="G1484" s="18" t="str">
        <f>PROPER(TRIM(CLEAN(_xlfn.XLOOKUP(Order_Items_Raw!A2971,Orders_Raw!A:A,Orders_Raw!E:E))))</f>
        <v>Mobile App</v>
      </c>
      <c r="H1484" s="18" t="str">
        <f>_xlfn.XLOOKUP(B1484,Products_Raw!A:A,Products_Raw!C:C)</f>
        <v>Electronics</v>
      </c>
      <c r="I1484" t="str">
        <f>_xlfn.XLOOKUP(_xlfn.XLOOKUP(A1484,Orders_Raw!A:A,Orders_Raw!B:B),Customers_Raw!A:A,Customers_Raw!E:E)</f>
        <v>Corporate</v>
      </c>
      <c r="J1484" s="19">
        <f>_xlfn.XLOOKUP(Order_Items_Raw!A2971,Orders_Raw!A:A,Orders_Raw!C:C)</f>
        <v>45973</v>
      </c>
      <c r="K1484" t="s">
        <v>3474</v>
      </c>
      <c r="L1484" s="19" t="str">
        <f>_xlfn.XLOOKUP(A1484,Orders_Raw!A:A,Orders_Raw!D:D)</f>
        <v>Delivered</v>
      </c>
      <c r="M1484" s="19" t="str">
        <f>_xlfn.XLOOKUP(_xlfn.XLOOKUP(A1484,Orders_Raw!A:A,Orders_Raw!B:B),Customers_Raw!A:A,Customers_Raw!E:E)</f>
        <v>Corporate</v>
      </c>
      <c r="N1484">
        <f>IF(COUNTIF($A$2:A1484,A1484)=1,1,0)</f>
        <v>1</v>
      </c>
    </row>
    <row r="1485" spans="1:14">
      <c r="A1485" t="s">
        <v>2438</v>
      </c>
      <c r="B1485" t="s">
        <v>3477</v>
      </c>
      <c r="C1485">
        <v>1</v>
      </c>
      <c r="D1485" s="18">
        <v>2660.23</v>
      </c>
      <c r="E1485" s="18">
        <f>_xlfn.XLOOKUP(Order_Items_Raw!B2990,Products_Raw!A:A,Products_Raw!D:D)</f>
        <v>11668.5</v>
      </c>
      <c r="F1485" s="18">
        <f t="shared" si="23"/>
        <v>-9008.27</v>
      </c>
      <c r="G1485" s="18" t="str">
        <f>PROPER(TRIM(CLEAN(_xlfn.XLOOKUP(Order_Items_Raw!A2990,Orders_Raw!A:A,Orders_Raw!E:E))))</f>
        <v>Website</v>
      </c>
      <c r="H1485" s="18" t="str">
        <f>_xlfn.XLOOKUP(B1485,Products_Raw!A:A,Products_Raw!C:C)</f>
        <v>Electronics</v>
      </c>
      <c r="I1485" t="str">
        <f>_xlfn.XLOOKUP(_xlfn.XLOOKUP(A1485,Orders_Raw!A:A,Orders_Raw!B:B),Customers_Raw!A:A,Customers_Raw!E:E)</f>
        <v>Consumer</v>
      </c>
      <c r="J1485" s="19">
        <f>_xlfn.XLOOKUP(Order_Items_Raw!A2990,Orders_Raw!A:A,Orders_Raw!C:C)</f>
        <v>45978</v>
      </c>
      <c r="K1485" t="s">
        <v>3474</v>
      </c>
      <c r="L1485" s="19" t="str">
        <f>_xlfn.XLOOKUP(A1485,Orders_Raw!A:A,Orders_Raw!D:D)</f>
        <v>Delivered</v>
      </c>
      <c r="M1485" s="19" t="str">
        <f>_xlfn.XLOOKUP(_xlfn.XLOOKUP(A1485,Orders_Raw!A:A,Orders_Raw!B:B),Customers_Raw!A:A,Customers_Raw!E:E)</f>
        <v>Consumer</v>
      </c>
      <c r="N1485">
        <f>IF(COUNTIF($A$2:A1485,A1485)=1,1,0)</f>
        <v>0</v>
      </c>
    </row>
    <row r="1486" spans="1:14">
      <c r="A1486" t="s">
        <v>983</v>
      </c>
      <c r="B1486" t="s">
        <v>3478</v>
      </c>
      <c r="C1486">
        <v>3</v>
      </c>
      <c r="D1486" s="18">
        <v>2215.48</v>
      </c>
      <c r="E1486" s="18">
        <f>_xlfn.XLOOKUP(Order_Items_Raw!B3007,Products_Raw!A:A,Products_Raw!D:D)</f>
        <v>1759.1</v>
      </c>
      <c r="F1486" s="18">
        <f t="shared" si="23"/>
        <v>-3061.82</v>
      </c>
      <c r="G1486" s="18" t="str">
        <f>PROPER(TRIM(CLEAN(_xlfn.XLOOKUP(Order_Items_Raw!A3007,Orders_Raw!A:A,Orders_Raw!E:E))))</f>
        <v>Website</v>
      </c>
      <c r="H1486" s="18" t="str">
        <f>_xlfn.XLOOKUP(B1486,Products_Raw!A:A,Products_Raw!C:C)</f>
        <v>Electronics</v>
      </c>
      <c r="I1486" t="str">
        <f>_xlfn.XLOOKUP(_xlfn.XLOOKUP(A1486,Orders_Raw!A:A,Orders_Raw!B:B),Customers_Raw!A:A,Customers_Raw!E:E)</f>
        <v>Corporate</v>
      </c>
      <c r="J1486" s="19">
        <f>_xlfn.XLOOKUP(Order_Items_Raw!A3007,Orders_Raw!A:A,Orders_Raw!C:C)</f>
        <v>45980</v>
      </c>
      <c r="K1486" t="s">
        <v>3474</v>
      </c>
      <c r="L1486" s="19" t="str">
        <f>_xlfn.XLOOKUP(A1486,Orders_Raw!A:A,Orders_Raw!D:D)</f>
        <v>Delivered</v>
      </c>
      <c r="M1486" s="19" t="str">
        <f>_xlfn.XLOOKUP(_xlfn.XLOOKUP(A1486,Orders_Raw!A:A,Orders_Raw!B:B),Customers_Raw!A:A,Customers_Raw!E:E)</f>
        <v>Corporate</v>
      </c>
      <c r="N1486">
        <f>IF(COUNTIF($A$2:A1486,A1486)=1,1,0)</f>
        <v>1</v>
      </c>
    </row>
    <row r="1487" spans="1:14">
      <c r="A1487" t="s">
        <v>1427</v>
      </c>
      <c r="B1487" t="s">
        <v>3478</v>
      </c>
      <c r="C1487">
        <v>4</v>
      </c>
      <c r="D1487" s="18">
        <v>3051.62</v>
      </c>
      <c r="E1487" s="18">
        <f>_xlfn.XLOOKUP(Order_Items_Raw!B3016,Products_Raw!A:A,Products_Raw!D:D)</f>
        <v>5057.68</v>
      </c>
      <c r="F1487" s="18">
        <f t="shared" si="23"/>
        <v>-17179.1</v>
      </c>
      <c r="G1487" s="18" t="str">
        <f>PROPER(TRIM(CLEAN(_xlfn.XLOOKUP(Order_Items_Raw!A3016,Orders_Raw!A:A,Orders_Raw!E:E))))</f>
        <v>Mobile App</v>
      </c>
      <c r="H1487" s="18" t="str">
        <f>_xlfn.XLOOKUP(B1487,Products_Raw!A:A,Products_Raw!C:C)</f>
        <v>Electronics</v>
      </c>
      <c r="I1487" t="str">
        <f>_xlfn.XLOOKUP(_xlfn.XLOOKUP(A1487,Orders_Raw!A:A,Orders_Raw!B:B),Customers_Raw!A:A,Customers_Raw!E:E)</f>
        <v>Consumer</v>
      </c>
      <c r="J1487" s="19">
        <f>_xlfn.XLOOKUP(Order_Items_Raw!A3016,Orders_Raw!A:A,Orders_Raw!C:C)</f>
        <v>45966</v>
      </c>
      <c r="K1487" t="s">
        <v>3474</v>
      </c>
      <c r="L1487" s="19" t="str">
        <f>_xlfn.XLOOKUP(A1487,Orders_Raw!A:A,Orders_Raw!D:D)</f>
        <v>Delivered</v>
      </c>
      <c r="M1487" s="19" t="str">
        <f>_xlfn.XLOOKUP(_xlfn.XLOOKUP(A1487,Orders_Raw!A:A,Orders_Raw!B:B),Customers_Raw!A:A,Customers_Raw!E:E)</f>
        <v>Consumer</v>
      </c>
      <c r="N1487">
        <f>IF(COUNTIF($A$2:A1487,A1487)=1,1,0)</f>
        <v>1</v>
      </c>
    </row>
    <row r="1488" spans="1:14">
      <c r="A1488" t="s">
        <v>1500</v>
      </c>
      <c r="B1488" t="s">
        <v>3478</v>
      </c>
      <c r="C1488">
        <v>1</v>
      </c>
      <c r="D1488" s="18">
        <v>696.53</v>
      </c>
      <c r="E1488" s="18">
        <f>_xlfn.XLOOKUP(Order_Items_Raw!B3019,Products_Raw!A:A,Products_Raw!D:D)</f>
        <v>5057.68</v>
      </c>
      <c r="F1488" s="18">
        <f t="shared" si="23"/>
        <v>-4361.15</v>
      </c>
      <c r="G1488" s="18" t="str">
        <f>PROPER(TRIM(CLEAN(_xlfn.XLOOKUP(Order_Items_Raw!A3019,Orders_Raw!A:A,Orders_Raw!E:E))))</f>
        <v>Website</v>
      </c>
      <c r="H1488" s="18" t="str">
        <f>_xlfn.XLOOKUP(B1488,Products_Raw!A:A,Products_Raw!C:C)</f>
        <v>Electronics</v>
      </c>
      <c r="I1488" t="str">
        <f>_xlfn.XLOOKUP(_xlfn.XLOOKUP(A1488,Orders_Raw!A:A,Orders_Raw!B:B),Customers_Raw!A:A,Customers_Raw!E:E)</f>
        <v>Consumer</v>
      </c>
      <c r="J1488" s="19">
        <f>_xlfn.XLOOKUP(Order_Items_Raw!A3019,Orders_Raw!A:A,Orders_Raw!C:C)</f>
        <v>45991</v>
      </c>
      <c r="K1488" t="s">
        <v>3474</v>
      </c>
      <c r="L1488" s="19" t="str">
        <f>_xlfn.XLOOKUP(A1488,Orders_Raw!A:A,Orders_Raw!D:D)</f>
        <v>Delivered</v>
      </c>
      <c r="M1488" s="19" t="str">
        <f>_xlfn.XLOOKUP(_xlfn.XLOOKUP(A1488,Orders_Raw!A:A,Orders_Raw!B:B),Customers_Raw!A:A,Customers_Raw!E:E)</f>
        <v>Consumer</v>
      </c>
      <c r="N1488">
        <f>IF(COUNTIF($A$2:A1488,A1488)=1,1,0)</f>
        <v>1</v>
      </c>
    </row>
    <row r="1489" spans="1:14">
      <c r="A1489" t="s">
        <v>1694</v>
      </c>
      <c r="B1489" t="s">
        <v>3478</v>
      </c>
      <c r="C1489">
        <v>1</v>
      </c>
      <c r="D1489" s="18">
        <v>792.31</v>
      </c>
      <c r="E1489" s="18">
        <f>_xlfn.XLOOKUP(Order_Items_Raw!B3022,Products_Raw!A:A,Products_Raw!D:D)</f>
        <v>5057.68</v>
      </c>
      <c r="F1489" s="18">
        <f t="shared" si="23"/>
        <v>-4265.37</v>
      </c>
      <c r="G1489" s="18" t="str">
        <f>PROPER(TRIM(CLEAN(_xlfn.XLOOKUP(Order_Items_Raw!A3022,Orders_Raw!A:A,Orders_Raw!E:E))))</f>
        <v>Mobile App</v>
      </c>
      <c r="H1489" s="18" t="str">
        <f>_xlfn.XLOOKUP(B1489,Products_Raw!A:A,Products_Raw!C:C)</f>
        <v>Electronics</v>
      </c>
      <c r="I1489" t="str">
        <f>_xlfn.XLOOKUP(_xlfn.XLOOKUP(A1489,Orders_Raw!A:A,Orders_Raw!B:B),Customers_Raw!A:A,Customers_Raw!E:E)</f>
        <v>Consumer</v>
      </c>
      <c r="J1489" s="19">
        <f>_xlfn.XLOOKUP(Order_Items_Raw!A3022,Orders_Raw!A:A,Orders_Raw!C:C)</f>
        <v>45970</v>
      </c>
      <c r="K1489" t="s">
        <v>3474</v>
      </c>
      <c r="L1489" s="19" t="str">
        <f>_xlfn.XLOOKUP(A1489,Orders_Raw!A:A,Orders_Raw!D:D)</f>
        <v>Delivered</v>
      </c>
      <c r="M1489" s="19" t="str">
        <f>_xlfn.XLOOKUP(_xlfn.XLOOKUP(A1489,Orders_Raw!A:A,Orders_Raw!B:B),Customers_Raw!A:A,Customers_Raw!E:E)</f>
        <v>Consumer</v>
      </c>
      <c r="N1489">
        <f>IF(COUNTIF($A$2:A1489,A1489)=1,1,0)</f>
        <v>0</v>
      </c>
    </row>
    <row r="1490" spans="1:14">
      <c r="A1490" t="s">
        <v>2127</v>
      </c>
      <c r="B1490" t="s">
        <v>3478</v>
      </c>
      <c r="C1490">
        <v>3</v>
      </c>
      <c r="D1490" s="18">
        <v>2100.57</v>
      </c>
      <c r="E1490" s="18">
        <f>_xlfn.XLOOKUP(Order_Items_Raw!B3035,Products_Raw!A:A,Products_Raw!D:D)</f>
        <v>1892.68</v>
      </c>
      <c r="F1490" s="18">
        <f t="shared" si="23"/>
        <v>-3577.47</v>
      </c>
      <c r="G1490" s="18" t="str">
        <f>PROPER(TRIM(CLEAN(_xlfn.XLOOKUP(Order_Items_Raw!A3035,Orders_Raw!A:A,Orders_Raw!E:E))))</f>
        <v>Website</v>
      </c>
      <c r="H1490" s="18" t="str">
        <f>_xlfn.XLOOKUP(B1490,Products_Raw!A:A,Products_Raw!C:C)</f>
        <v>Electronics</v>
      </c>
      <c r="I1490" t="str">
        <f>_xlfn.XLOOKUP(_xlfn.XLOOKUP(A1490,Orders_Raw!A:A,Orders_Raw!B:B),Customers_Raw!A:A,Customers_Raw!E:E)</f>
        <v>Consumer</v>
      </c>
      <c r="J1490" s="19">
        <f>_xlfn.XLOOKUP(Order_Items_Raw!A3035,Orders_Raw!A:A,Orders_Raw!C:C)</f>
        <v>45984</v>
      </c>
      <c r="K1490" t="s">
        <v>3474</v>
      </c>
      <c r="L1490" s="19" t="str">
        <f>_xlfn.XLOOKUP(A1490,Orders_Raw!A:A,Orders_Raw!D:D)</f>
        <v>Delivered</v>
      </c>
      <c r="M1490" s="19" t="str">
        <f>_xlfn.XLOOKUP(_xlfn.XLOOKUP(A1490,Orders_Raw!A:A,Orders_Raw!B:B),Customers_Raw!A:A,Customers_Raw!E:E)</f>
        <v>Consumer</v>
      </c>
      <c r="N1490">
        <f>IF(COUNTIF($A$2:A1490,A1490)=1,1,0)</f>
        <v>0</v>
      </c>
    </row>
    <row r="1491" spans="1:14">
      <c r="A1491" t="s">
        <v>3136</v>
      </c>
      <c r="B1491" t="s">
        <v>3478</v>
      </c>
      <c r="C1491">
        <v>4</v>
      </c>
      <c r="D1491" s="18">
        <v>2864.29</v>
      </c>
      <c r="E1491" s="18">
        <f>_xlfn.XLOOKUP(Order_Items_Raw!B3048,Products_Raw!A:A,Products_Raw!D:D)</f>
        <v>10050.44</v>
      </c>
      <c r="F1491" s="18">
        <f t="shared" si="23"/>
        <v>-37337.47</v>
      </c>
      <c r="G1491" s="18" t="str">
        <f>PROPER(TRIM(CLEAN(_xlfn.XLOOKUP(Order_Items_Raw!A3048,Orders_Raw!A:A,Orders_Raw!E:E))))</f>
        <v>Website</v>
      </c>
      <c r="H1491" s="18" t="str">
        <f>_xlfn.XLOOKUP(B1491,Products_Raw!A:A,Products_Raw!C:C)</f>
        <v>Electronics</v>
      </c>
      <c r="I1491" t="str">
        <f>_xlfn.XLOOKUP(_xlfn.XLOOKUP(A1491,Orders_Raw!A:A,Orders_Raw!B:B),Customers_Raw!A:A,Customers_Raw!E:E)</f>
        <v>Consumer</v>
      </c>
      <c r="J1491" s="19">
        <f>_xlfn.XLOOKUP(Order_Items_Raw!A3048,Orders_Raw!A:A,Orders_Raw!C:C)</f>
        <v>45985</v>
      </c>
      <c r="K1491" t="s">
        <v>3474</v>
      </c>
      <c r="L1491" s="19" t="str">
        <f>_xlfn.XLOOKUP(A1491,Orders_Raw!A:A,Orders_Raw!D:D)</f>
        <v>Delivered</v>
      </c>
      <c r="M1491" s="19" t="str">
        <f>_xlfn.XLOOKUP(_xlfn.XLOOKUP(A1491,Orders_Raw!A:A,Orders_Raw!B:B),Customers_Raw!A:A,Customers_Raw!E:E)</f>
        <v>Consumer</v>
      </c>
      <c r="N1491">
        <f>IF(COUNTIF($A$2:A1491,A1491)=1,1,0)</f>
        <v>0</v>
      </c>
    </row>
    <row r="1492" spans="1:14">
      <c r="A1492" t="s">
        <v>940</v>
      </c>
      <c r="B1492" t="s">
        <v>3479</v>
      </c>
      <c r="C1492">
        <v>3</v>
      </c>
      <c r="D1492" s="18">
        <v>48457.82</v>
      </c>
      <c r="E1492" s="18">
        <f>_xlfn.XLOOKUP(Order_Items_Raw!B3055,Products_Raw!A:A,Products_Raw!D:D)</f>
        <v>4591.42</v>
      </c>
      <c r="F1492" s="18">
        <f t="shared" si="23"/>
        <v>34683.56</v>
      </c>
      <c r="G1492" s="18" t="str">
        <f>PROPER(TRIM(CLEAN(_xlfn.XLOOKUP(Order_Items_Raw!A3055,Orders_Raw!A:A,Orders_Raw!E:E))))</f>
        <v>Marketplace</v>
      </c>
      <c r="H1492" s="18" t="str">
        <f>_xlfn.XLOOKUP(B1492,Products_Raw!A:A,Products_Raw!C:C)</f>
        <v>Fashion</v>
      </c>
      <c r="I1492" t="str">
        <f>_xlfn.XLOOKUP(_xlfn.XLOOKUP(A1492,Orders_Raw!A:A,Orders_Raw!B:B),Customers_Raw!A:A,Customers_Raw!E:E)</f>
        <v>Corporate</v>
      </c>
      <c r="J1492" s="19">
        <f>_xlfn.XLOOKUP(Order_Items_Raw!A3055,Orders_Raw!A:A,Orders_Raw!C:C)</f>
        <v>45988</v>
      </c>
      <c r="K1492" t="s">
        <v>3474</v>
      </c>
      <c r="L1492" s="19" t="str">
        <f>_xlfn.XLOOKUP(A1492,Orders_Raw!A:A,Orders_Raw!D:D)</f>
        <v>Delivered</v>
      </c>
      <c r="M1492" s="19" t="str">
        <f>_xlfn.XLOOKUP(_xlfn.XLOOKUP(A1492,Orders_Raw!A:A,Orders_Raw!B:B),Customers_Raw!A:A,Customers_Raw!E:E)</f>
        <v>Corporate</v>
      </c>
      <c r="N1492">
        <f>IF(COUNTIF($A$2:A1492,A1492)=1,1,0)</f>
        <v>0</v>
      </c>
    </row>
    <row r="1493" spans="1:14">
      <c r="A1493" t="s">
        <v>1934</v>
      </c>
      <c r="B1493" t="s">
        <v>3479</v>
      </c>
      <c r="C1493">
        <v>2</v>
      </c>
      <c r="D1493" s="18">
        <v>35180.58</v>
      </c>
      <c r="E1493" s="18">
        <f>_xlfn.XLOOKUP(Order_Items_Raw!B3075,Products_Raw!A:A,Products_Raw!D:D)</f>
        <v>6612.77</v>
      </c>
      <c r="F1493" s="18">
        <f t="shared" si="23"/>
        <v>21955.04</v>
      </c>
      <c r="G1493" s="18" t="str">
        <f>PROPER(TRIM(CLEAN(_xlfn.XLOOKUP(Order_Items_Raw!A3075,Orders_Raw!A:A,Orders_Raw!E:E))))</f>
        <v>Mobile App</v>
      </c>
      <c r="H1493" s="18" t="str">
        <f>_xlfn.XLOOKUP(B1493,Products_Raw!A:A,Products_Raw!C:C)</f>
        <v>Fashion</v>
      </c>
      <c r="I1493" t="str">
        <f>_xlfn.XLOOKUP(_xlfn.XLOOKUP(A1493,Orders_Raw!A:A,Orders_Raw!B:B),Customers_Raw!A:A,Customers_Raw!E:E)</f>
        <v>Small Business</v>
      </c>
      <c r="J1493" s="19">
        <f>_xlfn.XLOOKUP(Order_Items_Raw!A3075,Orders_Raw!A:A,Orders_Raw!C:C)</f>
        <v>45986</v>
      </c>
      <c r="K1493" t="s">
        <v>3474</v>
      </c>
      <c r="L1493" s="19" t="str">
        <f>_xlfn.XLOOKUP(A1493,Orders_Raw!A:A,Orders_Raw!D:D)</f>
        <v>Delivered</v>
      </c>
      <c r="M1493" s="19" t="str">
        <f>_xlfn.XLOOKUP(_xlfn.XLOOKUP(A1493,Orders_Raw!A:A,Orders_Raw!B:B),Customers_Raw!A:A,Customers_Raw!E:E)</f>
        <v>Small Business</v>
      </c>
      <c r="N1493">
        <f>IF(COUNTIF($A$2:A1493,A1493)=1,1,0)</f>
        <v>0</v>
      </c>
    </row>
    <row r="1494" spans="1:14">
      <c r="A1494" t="s">
        <v>2579</v>
      </c>
      <c r="B1494" t="s">
        <v>3479</v>
      </c>
      <c r="C1494">
        <v>1</v>
      </c>
      <c r="D1494" s="18">
        <v>16664.31</v>
      </c>
      <c r="E1494" s="18">
        <f>_xlfn.XLOOKUP(Order_Items_Raw!B3092,Products_Raw!A:A,Products_Raw!D:D)</f>
        <v>11653.29</v>
      </c>
      <c r="F1494" s="18">
        <f t="shared" si="23"/>
        <v>5011.02</v>
      </c>
      <c r="G1494" s="18" t="str">
        <f>PROPER(TRIM(CLEAN(_xlfn.XLOOKUP(Order_Items_Raw!A3092,Orders_Raw!A:A,Orders_Raw!E:E))))</f>
        <v>Website</v>
      </c>
      <c r="H1494" s="18" t="str">
        <f>_xlfn.XLOOKUP(B1494,Products_Raw!A:A,Products_Raw!C:C)</f>
        <v>Fashion</v>
      </c>
      <c r="I1494" t="str">
        <f>_xlfn.XLOOKUP(_xlfn.XLOOKUP(A1494,Orders_Raw!A:A,Orders_Raw!B:B),Customers_Raw!A:A,Customers_Raw!E:E)</f>
        <v>Corporate</v>
      </c>
      <c r="J1494" s="19">
        <f>_xlfn.XLOOKUP(Order_Items_Raw!A3092,Orders_Raw!A:A,Orders_Raw!C:C)</f>
        <v>45971</v>
      </c>
      <c r="K1494" t="s">
        <v>3474</v>
      </c>
      <c r="L1494" s="19" t="str">
        <f>_xlfn.XLOOKUP(A1494,Orders_Raw!A:A,Orders_Raw!D:D)</f>
        <v>Delivered</v>
      </c>
      <c r="M1494" s="19" t="str">
        <f>_xlfn.XLOOKUP(_xlfn.XLOOKUP(A1494,Orders_Raw!A:A,Orders_Raw!B:B),Customers_Raw!A:A,Customers_Raw!E:E)</f>
        <v>Corporate</v>
      </c>
      <c r="N1494">
        <f>IF(COUNTIF($A$2:A1494,A1494)=1,1,0)</f>
        <v>0</v>
      </c>
    </row>
    <row r="1495" spans="1:14">
      <c r="A1495" t="s">
        <v>2712</v>
      </c>
      <c r="B1495" t="s">
        <v>3479</v>
      </c>
      <c r="C1495">
        <v>1</v>
      </c>
      <c r="D1495" s="18">
        <v>19102.47</v>
      </c>
      <c r="E1495" s="18">
        <f>_xlfn.XLOOKUP(Order_Items_Raw!B3094,Products_Raw!A:A,Products_Raw!D:D)</f>
        <v>11653.29</v>
      </c>
      <c r="F1495" s="18">
        <f t="shared" si="23"/>
        <v>7449.18</v>
      </c>
      <c r="G1495" s="18" t="str">
        <f>PROPER(TRIM(CLEAN(_xlfn.XLOOKUP(Order_Items_Raw!A3094,Orders_Raw!A:A,Orders_Raw!E:E))))</f>
        <v>Website</v>
      </c>
      <c r="H1495" s="18" t="str">
        <f>_xlfn.XLOOKUP(B1495,Products_Raw!A:A,Products_Raw!C:C)</f>
        <v>Fashion</v>
      </c>
      <c r="I1495" t="str">
        <f>_xlfn.XLOOKUP(_xlfn.XLOOKUP(A1495,Orders_Raw!A:A,Orders_Raw!B:B),Customers_Raw!A:A,Customers_Raw!E:E)</f>
        <v>Consumer</v>
      </c>
      <c r="J1495" s="19">
        <f>_xlfn.XLOOKUP(Order_Items_Raw!A3094,Orders_Raw!A:A,Orders_Raw!C:C)</f>
        <v>45982</v>
      </c>
      <c r="K1495" t="s">
        <v>3474</v>
      </c>
      <c r="L1495" s="19" t="str">
        <f>_xlfn.XLOOKUP(A1495,Orders_Raw!A:A,Orders_Raw!D:D)</f>
        <v>Delivered</v>
      </c>
      <c r="M1495" s="19" t="str">
        <f>_xlfn.XLOOKUP(_xlfn.XLOOKUP(A1495,Orders_Raw!A:A,Orders_Raw!B:B),Customers_Raw!A:A,Customers_Raw!E:E)</f>
        <v>Consumer</v>
      </c>
      <c r="N1495">
        <f>IF(COUNTIF($A$2:A1495,A1495)=1,1,0)</f>
        <v>1</v>
      </c>
    </row>
    <row r="1496" spans="1:14">
      <c r="A1496" t="s">
        <v>1001</v>
      </c>
      <c r="B1496" t="s">
        <v>3480</v>
      </c>
      <c r="C1496">
        <v>3</v>
      </c>
      <c r="D1496" s="18">
        <v>38489.96</v>
      </c>
      <c r="E1496" s="18">
        <f>_xlfn.XLOOKUP(Order_Items_Raw!B3112,Products_Raw!A:A,Products_Raw!D:D)</f>
        <v>5812.86</v>
      </c>
      <c r="F1496" s="18">
        <f t="shared" si="23"/>
        <v>21051.38</v>
      </c>
      <c r="G1496" s="18" t="str">
        <f>PROPER(TRIM(CLEAN(_xlfn.XLOOKUP(Order_Items_Raw!A3112,Orders_Raw!A:A,Orders_Raw!E:E))))</f>
        <v>Website</v>
      </c>
      <c r="H1496" s="18" t="str">
        <f>_xlfn.XLOOKUP(B1496,Products_Raw!A:A,Products_Raw!C:C)</f>
        <v>Beauty</v>
      </c>
      <c r="I1496" t="str">
        <f>_xlfn.XLOOKUP(_xlfn.XLOOKUP(A1496,Orders_Raw!A:A,Orders_Raw!B:B),Customers_Raw!A:A,Customers_Raw!E:E)</f>
        <v>Consumer</v>
      </c>
      <c r="J1496" s="19">
        <f>_xlfn.XLOOKUP(Order_Items_Raw!A3112,Orders_Raw!A:A,Orders_Raw!C:C)</f>
        <v>45976</v>
      </c>
      <c r="K1496" t="s">
        <v>3474</v>
      </c>
      <c r="L1496" s="19" t="str">
        <f>_xlfn.XLOOKUP(A1496,Orders_Raw!A:A,Orders_Raw!D:D)</f>
        <v>Delivered</v>
      </c>
      <c r="M1496" s="19" t="str">
        <f>_xlfn.XLOOKUP(_xlfn.XLOOKUP(A1496,Orders_Raw!A:A,Orders_Raw!B:B),Customers_Raw!A:A,Customers_Raw!E:E)</f>
        <v>Consumer</v>
      </c>
      <c r="N1496">
        <f>IF(COUNTIF($A$2:A1496,A1496)=1,1,0)</f>
        <v>1</v>
      </c>
    </row>
    <row r="1497" spans="1:14">
      <c r="A1497" t="s">
        <v>1742</v>
      </c>
      <c r="B1497" t="s">
        <v>3480</v>
      </c>
      <c r="C1497">
        <v>3</v>
      </c>
      <c r="D1497" s="18">
        <v>40425.87</v>
      </c>
      <c r="E1497" s="18">
        <f>_xlfn.XLOOKUP(Order_Items_Raw!B3125,Products_Raw!A:A,Products_Raw!D:D)</f>
        <v>3075.85</v>
      </c>
      <c r="F1497" s="18">
        <f t="shared" si="23"/>
        <v>31198.32</v>
      </c>
      <c r="G1497" s="18" t="str">
        <f>PROPER(TRIM(CLEAN(_xlfn.XLOOKUP(Order_Items_Raw!A3125,Orders_Raw!A:A,Orders_Raw!E:E))))</f>
        <v>Website</v>
      </c>
      <c r="H1497" s="18" t="str">
        <f>_xlfn.XLOOKUP(B1497,Products_Raw!A:A,Products_Raw!C:C)</f>
        <v>Beauty</v>
      </c>
      <c r="I1497" t="str">
        <f>_xlfn.XLOOKUP(_xlfn.XLOOKUP(A1497,Orders_Raw!A:A,Orders_Raw!B:B),Customers_Raw!A:A,Customers_Raw!E:E)</f>
        <v>Consumer</v>
      </c>
      <c r="J1497" s="19">
        <f>_xlfn.XLOOKUP(Order_Items_Raw!A3125,Orders_Raw!A:A,Orders_Raw!C:C)</f>
        <v>45976</v>
      </c>
      <c r="K1497" t="s">
        <v>3474</v>
      </c>
      <c r="L1497" s="19" t="str">
        <f>_xlfn.XLOOKUP(A1497,Orders_Raw!A:A,Orders_Raw!D:D)</f>
        <v>Processing</v>
      </c>
      <c r="M1497" s="19" t="str">
        <f>_xlfn.XLOOKUP(_xlfn.XLOOKUP(A1497,Orders_Raw!A:A,Orders_Raw!B:B),Customers_Raw!A:A,Customers_Raw!E:E)</f>
        <v>Consumer</v>
      </c>
      <c r="N1497">
        <f>IF(COUNTIF($A$2:A1497,A1497)=1,1,0)</f>
        <v>1</v>
      </c>
    </row>
    <row r="1498" spans="1:14">
      <c r="A1498" t="s">
        <v>2035</v>
      </c>
      <c r="B1498" t="s">
        <v>3480</v>
      </c>
      <c r="C1498">
        <v>2</v>
      </c>
      <c r="D1498" s="18">
        <v>26848.92</v>
      </c>
      <c r="E1498" s="18">
        <f>_xlfn.XLOOKUP(Order_Items_Raw!B3134,Products_Raw!A:A,Products_Raw!D:D)</f>
        <v>10086.81</v>
      </c>
      <c r="F1498" s="18">
        <f t="shared" si="23"/>
        <v>6675.3</v>
      </c>
      <c r="G1498" s="18" t="str">
        <f>PROPER(TRIM(CLEAN(_xlfn.XLOOKUP(Order_Items_Raw!A3134,Orders_Raw!A:A,Orders_Raw!E:E))))</f>
        <v>Mobile App</v>
      </c>
      <c r="H1498" s="18" t="str">
        <f>_xlfn.XLOOKUP(B1498,Products_Raw!A:A,Products_Raw!C:C)</f>
        <v>Beauty</v>
      </c>
      <c r="I1498" t="str">
        <f>_xlfn.XLOOKUP(_xlfn.XLOOKUP(A1498,Orders_Raw!A:A,Orders_Raw!B:B),Customers_Raw!A:A,Customers_Raw!E:E)</f>
        <v>Consumer</v>
      </c>
      <c r="J1498" s="19">
        <f>_xlfn.XLOOKUP(Order_Items_Raw!A3134,Orders_Raw!A:A,Orders_Raw!C:C)</f>
        <v>45991</v>
      </c>
      <c r="K1498" t="s">
        <v>3474</v>
      </c>
      <c r="L1498" s="19" t="str">
        <f>_xlfn.XLOOKUP(A1498,Orders_Raw!A:A,Orders_Raw!D:D)</f>
        <v>Delivered</v>
      </c>
      <c r="M1498" s="19" t="str">
        <f>_xlfn.XLOOKUP(_xlfn.XLOOKUP(A1498,Orders_Raw!A:A,Orders_Raw!B:B),Customers_Raw!A:A,Customers_Raw!E:E)</f>
        <v>Consumer</v>
      </c>
      <c r="N1498">
        <f>IF(COUNTIF($A$2:A1498,A1498)=1,1,0)</f>
        <v>0</v>
      </c>
    </row>
    <row r="1499" spans="1:14">
      <c r="A1499" t="s">
        <v>2067</v>
      </c>
      <c r="B1499" t="s">
        <v>3480</v>
      </c>
      <c r="C1499">
        <v>2</v>
      </c>
      <c r="D1499" s="18">
        <v>25910.47</v>
      </c>
      <c r="E1499" s="18">
        <f>_xlfn.XLOOKUP(Order_Items_Raw!B3135,Products_Raw!A:A,Products_Raw!D:D)</f>
        <v>4370.8</v>
      </c>
      <c r="F1499" s="18">
        <f t="shared" si="23"/>
        <v>17168.87</v>
      </c>
      <c r="G1499" s="18" t="str">
        <f>PROPER(TRIM(CLEAN(_xlfn.XLOOKUP(Order_Items_Raw!A3135,Orders_Raw!A:A,Orders_Raw!E:E))))</f>
        <v>Marketplace</v>
      </c>
      <c r="H1499" s="18" t="str">
        <f>_xlfn.XLOOKUP(B1499,Products_Raw!A:A,Products_Raw!C:C)</f>
        <v>Beauty</v>
      </c>
      <c r="I1499" t="str">
        <f>_xlfn.XLOOKUP(_xlfn.XLOOKUP(A1499,Orders_Raw!A:A,Orders_Raw!B:B),Customers_Raw!A:A,Customers_Raw!E:E)</f>
        <v>Consumer</v>
      </c>
      <c r="J1499" s="19">
        <f>_xlfn.XLOOKUP(Order_Items_Raw!A3135,Orders_Raw!A:A,Orders_Raw!C:C)</f>
        <v>45969</v>
      </c>
      <c r="K1499" t="s">
        <v>3474</v>
      </c>
      <c r="L1499" s="19" t="str">
        <f>_xlfn.XLOOKUP(A1499,Orders_Raw!A:A,Orders_Raw!D:D)</f>
        <v>Delivered</v>
      </c>
      <c r="M1499" s="19" t="str">
        <f>_xlfn.XLOOKUP(_xlfn.XLOOKUP(A1499,Orders_Raw!A:A,Orders_Raw!B:B),Customers_Raw!A:A,Customers_Raw!E:E)</f>
        <v>Consumer</v>
      </c>
      <c r="N1499">
        <f>IF(COUNTIF($A$2:A1499,A1499)=1,1,0)</f>
        <v>0</v>
      </c>
    </row>
    <row r="1500" spans="1:14">
      <c r="A1500" t="s">
        <v>2194</v>
      </c>
      <c r="B1500" t="s">
        <v>3480</v>
      </c>
      <c r="C1500">
        <v>2</v>
      </c>
      <c r="D1500" s="18">
        <v>26065.81</v>
      </c>
      <c r="E1500" s="18">
        <f>_xlfn.XLOOKUP(Order_Items_Raw!B3137,Products_Raw!A:A,Products_Raw!D:D)</f>
        <v>4370.8</v>
      </c>
      <c r="F1500" s="18">
        <f t="shared" si="23"/>
        <v>17324.21</v>
      </c>
      <c r="G1500" s="18" t="str">
        <f>PROPER(TRIM(CLEAN(_xlfn.XLOOKUP(Order_Items_Raw!A3137,Orders_Raw!A:A,Orders_Raw!E:E))))</f>
        <v>Website</v>
      </c>
      <c r="H1500" s="18" t="str">
        <f>_xlfn.XLOOKUP(B1500,Products_Raw!A:A,Products_Raw!C:C)</f>
        <v>Beauty</v>
      </c>
      <c r="I1500" t="str">
        <f>_xlfn.XLOOKUP(_xlfn.XLOOKUP(A1500,Orders_Raw!A:A,Orders_Raw!B:B),Customers_Raw!A:A,Customers_Raw!E:E)</f>
        <v>Consumer</v>
      </c>
      <c r="J1500" s="19">
        <f>_xlfn.XLOOKUP(Order_Items_Raw!A3137,Orders_Raw!A:A,Orders_Raw!C:C)</f>
        <v>45964</v>
      </c>
      <c r="K1500" t="s">
        <v>3474</v>
      </c>
      <c r="L1500" s="19" t="str">
        <f>_xlfn.XLOOKUP(A1500,Orders_Raw!A:A,Orders_Raw!D:D)</f>
        <v>Delivered</v>
      </c>
      <c r="M1500" s="19" t="str">
        <f>_xlfn.XLOOKUP(_xlfn.XLOOKUP(A1500,Orders_Raw!A:A,Orders_Raw!B:B),Customers_Raw!A:A,Customers_Raw!E:E)</f>
        <v>Consumer</v>
      </c>
      <c r="N1500">
        <f>IF(COUNTIF($A$2:A1500,A1500)=1,1,0)</f>
        <v>0</v>
      </c>
    </row>
    <row r="1501" spans="1:14">
      <c r="A1501" t="s">
        <v>2264</v>
      </c>
      <c r="B1501" t="s">
        <v>3480</v>
      </c>
      <c r="C1501">
        <v>3</v>
      </c>
      <c r="D1501" s="18">
        <v>42435.28</v>
      </c>
      <c r="E1501" s="18">
        <f>_xlfn.XLOOKUP(Order_Items_Raw!B3138,Products_Raw!A:A,Products_Raw!D:D)</f>
        <v>4370.8</v>
      </c>
      <c r="F1501" s="18">
        <f t="shared" si="23"/>
        <v>29322.88</v>
      </c>
      <c r="G1501" s="18" t="str">
        <f>PROPER(TRIM(CLEAN(_xlfn.XLOOKUP(Order_Items_Raw!A3138,Orders_Raw!A:A,Orders_Raw!E:E))))</f>
        <v>Website</v>
      </c>
      <c r="H1501" s="18" t="str">
        <f>_xlfn.XLOOKUP(B1501,Products_Raw!A:A,Products_Raw!C:C)</f>
        <v>Beauty</v>
      </c>
      <c r="I1501" t="str">
        <f>_xlfn.XLOOKUP(_xlfn.XLOOKUP(A1501,Orders_Raw!A:A,Orders_Raw!B:B),Customers_Raw!A:A,Customers_Raw!E:E)</f>
        <v>Corporate</v>
      </c>
      <c r="J1501" s="19">
        <f>_xlfn.XLOOKUP(Order_Items_Raw!A3138,Orders_Raw!A:A,Orders_Raw!C:C)</f>
        <v>45978</v>
      </c>
      <c r="K1501" t="s">
        <v>3474</v>
      </c>
      <c r="L1501" s="19" t="str">
        <f>_xlfn.XLOOKUP(A1501,Orders_Raw!A:A,Orders_Raw!D:D)</f>
        <v>Delivered</v>
      </c>
      <c r="M1501" s="19" t="str">
        <f>_xlfn.XLOOKUP(_xlfn.XLOOKUP(A1501,Orders_Raw!A:A,Orders_Raw!B:B),Customers_Raw!A:A,Customers_Raw!E:E)</f>
        <v>Corporate</v>
      </c>
      <c r="N1501">
        <f>IF(COUNTIF($A$2:A1501,A1501)=1,1,0)</f>
        <v>1</v>
      </c>
    </row>
    <row r="1502" spans="1:14">
      <c r="A1502" t="s">
        <v>2290</v>
      </c>
      <c r="B1502" t="s">
        <v>3480</v>
      </c>
      <c r="C1502">
        <v>1</v>
      </c>
      <c r="D1502" s="18">
        <v>14970.47</v>
      </c>
      <c r="E1502" s="18">
        <f>_xlfn.XLOOKUP(Order_Items_Raw!B3139,Products_Raw!A:A,Products_Raw!D:D)</f>
        <v>4370.8</v>
      </c>
      <c r="F1502" s="18">
        <f t="shared" si="23"/>
        <v>10599.67</v>
      </c>
      <c r="G1502" s="18" t="str">
        <f>PROPER(TRIM(CLEAN(_xlfn.XLOOKUP(Order_Items_Raw!A3139,Orders_Raw!A:A,Orders_Raw!E:E))))</f>
        <v>Website</v>
      </c>
      <c r="H1502" s="18" t="str">
        <f>_xlfn.XLOOKUP(B1502,Products_Raw!A:A,Products_Raw!C:C)</f>
        <v>Beauty</v>
      </c>
      <c r="I1502" t="str">
        <f>_xlfn.XLOOKUP(_xlfn.XLOOKUP(A1502,Orders_Raw!A:A,Orders_Raw!B:B),Customers_Raw!A:A,Customers_Raw!E:E)</f>
        <v>Corporate</v>
      </c>
      <c r="J1502" s="19">
        <f>_xlfn.XLOOKUP(Order_Items_Raw!A3139,Orders_Raw!A:A,Orders_Raw!C:C)</f>
        <v>45965</v>
      </c>
      <c r="K1502" t="s">
        <v>3474</v>
      </c>
      <c r="L1502" s="19" t="str">
        <f>_xlfn.XLOOKUP(A1502,Orders_Raw!A:A,Orders_Raw!D:D)</f>
        <v>Delivered</v>
      </c>
      <c r="M1502" s="19" t="str">
        <f>_xlfn.XLOOKUP(_xlfn.XLOOKUP(A1502,Orders_Raw!A:A,Orders_Raw!B:B),Customers_Raw!A:A,Customers_Raw!E:E)</f>
        <v>Corporate</v>
      </c>
      <c r="N1502">
        <f>IF(COUNTIF($A$2:A1502,A1502)=1,1,0)</f>
        <v>0</v>
      </c>
    </row>
    <row r="1503" spans="1:14">
      <c r="A1503" t="s">
        <v>2995</v>
      </c>
      <c r="B1503" t="s">
        <v>3480</v>
      </c>
      <c r="C1503">
        <v>1</v>
      </c>
      <c r="D1503" s="18">
        <v>12395.81</v>
      </c>
      <c r="E1503" s="18">
        <f>_xlfn.XLOOKUP(Order_Items_Raw!B3149,Products_Raw!A:A,Products_Raw!D:D)</f>
        <v>6163.24</v>
      </c>
      <c r="F1503" s="18">
        <f t="shared" si="23"/>
        <v>6232.57</v>
      </c>
      <c r="G1503" s="18" t="str">
        <f>PROPER(TRIM(CLEAN(_xlfn.XLOOKUP(Order_Items_Raw!A3149,Orders_Raw!A:A,Orders_Raw!E:E))))</f>
        <v>Mobile App</v>
      </c>
      <c r="H1503" s="18" t="str">
        <f>_xlfn.XLOOKUP(B1503,Products_Raw!A:A,Products_Raw!C:C)</f>
        <v>Beauty</v>
      </c>
      <c r="I1503" t="str">
        <f>_xlfn.XLOOKUP(_xlfn.XLOOKUP(A1503,Orders_Raw!A:A,Orders_Raw!B:B),Customers_Raw!A:A,Customers_Raw!E:E)</f>
        <v>Small Business</v>
      </c>
      <c r="J1503" s="19">
        <f>_xlfn.XLOOKUP(Order_Items_Raw!A3149,Orders_Raw!A:A,Orders_Raw!C:C)</f>
        <v>45966</v>
      </c>
      <c r="K1503" t="s">
        <v>3474</v>
      </c>
      <c r="L1503" s="19" t="str">
        <f>_xlfn.XLOOKUP(A1503,Orders_Raw!A:A,Orders_Raw!D:D)</f>
        <v>Delivered</v>
      </c>
      <c r="M1503" s="19" t="str">
        <f>_xlfn.XLOOKUP(_xlfn.XLOOKUP(A1503,Orders_Raw!A:A,Orders_Raw!B:B),Customers_Raw!A:A,Customers_Raw!E:E)</f>
        <v>Small Business</v>
      </c>
      <c r="N1503">
        <f>IF(COUNTIF($A$2:A1503,A1503)=1,1,0)</f>
        <v>1</v>
      </c>
    </row>
    <row r="1504" spans="1:14">
      <c r="A1504" t="s">
        <v>3272</v>
      </c>
      <c r="B1504" t="s">
        <v>3480</v>
      </c>
      <c r="C1504">
        <v>1</v>
      </c>
      <c r="D1504" s="18">
        <v>11268.95</v>
      </c>
      <c r="E1504" s="18">
        <f>_xlfn.XLOOKUP(Order_Items_Raw!B3154,Products_Raw!A:A,Products_Raw!D:D)</f>
        <v>2935.19</v>
      </c>
      <c r="F1504" s="18">
        <f t="shared" si="23"/>
        <v>8333.76</v>
      </c>
      <c r="G1504" s="18" t="str">
        <f>PROPER(TRIM(CLEAN(_xlfn.XLOOKUP(Order_Items_Raw!A3154,Orders_Raw!A:A,Orders_Raw!E:E))))</f>
        <v>Website</v>
      </c>
      <c r="H1504" s="18" t="str">
        <f>_xlfn.XLOOKUP(B1504,Products_Raw!A:A,Products_Raw!C:C)</f>
        <v>Beauty</v>
      </c>
      <c r="I1504" t="str">
        <f>_xlfn.XLOOKUP(_xlfn.XLOOKUP(A1504,Orders_Raw!A:A,Orders_Raw!B:B),Customers_Raw!A:A,Customers_Raw!E:E)</f>
        <v>Consumer</v>
      </c>
      <c r="J1504" s="19">
        <f>_xlfn.XLOOKUP(Order_Items_Raw!A3154,Orders_Raw!A:A,Orders_Raw!C:C)</f>
        <v>45990</v>
      </c>
      <c r="K1504" t="s">
        <v>3474</v>
      </c>
      <c r="L1504" s="19" t="str">
        <f>_xlfn.XLOOKUP(A1504,Orders_Raw!A:A,Orders_Raw!D:D)</f>
        <v>Shipped</v>
      </c>
      <c r="M1504" s="19" t="str">
        <f>_xlfn.XLOOKUP(_xlfn.XLOOKUP(A1504,Orders_Raw!A:A,Orders_Raw!B:B),Customers_Raw!A:A,Customers_Raw!E:E)</f>
        <v>Consumer</v>
      </c>
      <c r="N1504">
        <f>IF(COUNTIF($A$2:A1504,A1504)=1,1,0)</f>
        <v>0</v>
      </c>
    </row>
    <row r="1505" spans="1:14">
      <c r="A1505" t="s">
        <v>1142</v>
      </c>
      <c r="B1505" t="s">
        <v>3482</v>
      </c>
      <c r="C1505">
        <v>1</v>
      </c>
      <c r="D1505" s="18">
        <v>15738.64</v>
      </c>
      <c r="E1505" s="18">
        <f>_xlfn.XLOOKUP(Order_Items_Raw!B3167,Products_Raw!A:A,Products_Raw!D:D)</f>
        <v>10244.32</v>
      </c>
      <c r="F1505" s="18">
        <f t="shared" si="23"/>
        <v>5494.32</v>
      </c>
      <c r="G1505" s="18" t="str">
        <f>PROPER(TRIM(CLEAN(_xlfn.XLOOKUP(Order_Items_Raw!A3167,Orders_Raw!A:A,Orders_Raw!E:E))))</f>
        <v>Website</v>
      </c>
      <c r="H1505" s="18" t="str">
        <f>_xlfn.XLOOKUP(B1505,Products_Raw!A:A,Products_Raw!C:C)</f>
        <v>Office Supplies</v>
      </c>
      <c r="I1505" t="str">
        <f>_xlfn.XLOOKUP(_xlfn.XLOOKUP(A1505,Orders_Raw!A:A,Orders_Raw!B:B),Customers_Raw!A:A,Customers_Raw!E:E)</f>
        <v>Consumer</v>
      </c>
      <c r="J1505" s="19">
        <f>_xlfn.XLOOKUP(Order_Items_Raw!A3167,Orders_Raw!A:A,Orders_Raw!C:C)</f>
        <v>45953</v>
      </c>
      <c r="K1505" t="s">
        <v>3481</v>
      </c>
      <c r="L1505" s="19" t="str">
        <f>_xlfn.XLOOKUP(A1505,Orders_Raw!A:A,Orders_Raw!D:D)</f>
        <v>Delivered</v>
      </c>
      <c r="M1505" s="19" t="str">
        <f>_xlfn.XLOOKUP(_xlfn.XLOOKUP(A1505,Orders_Raw!A:A,Orders_Raw!B:B),Customers_Raw!A:A,Customers_Raw!E:E)</f>
        <v>Consumer</v>
      </c>
      <c r="N1505">
        <f>IF(COUNTIF($A$2:A1505,A1505)=1,1,0)</f>
        <v>0</v>
      </c>
    </row>
    <row r="1506" spans="1:14">
      <c r="A1506" t="s">
        <v>2033</v>
      </c>
      <c r="B1506" t="s">
        <v>3482</v>
      </c>
      <c r="C1506">
        <v>1</v>
      </c>
      <c r="D1506" s="18">
        <v>15888.74</v>
      </c>
      <c r="E1506" s="18">
        <f>_xlfn.XLOOKUP(Order_Items_Raw!B3184,Products_Raw!A:A,Products_Raw!D:D)</f>
        <v>10361.65</v>
      </c>
      <c r="F1506" s="18">
        <f t="shared" si="23"/>
        <v>5527.09</v>
      </c>
      <c r="G1506" s="18" t="str">
        <f>PROPER(TRIM(CLEAN(_xlfn.XLOOKUP(Order_Items_Raw!A3184,Orders_Raw!A:A,Orders_Raw!E:E))))</f>
        <v>Website</v>
      </c>
      <c r="H1506" s="18" t="str">
        <f>_xlfn.XLOOKUP(B1506,Products_Raw!A:A,Products_Raw!C:C)</f>
        <v>Office Supplies</v>
      </c>
      <c r="I1506" t="str">
        <f>_xlfn.XLOOKUP(_xlfn.XLOOKUP(A1506,Orders_Raw!A:A,Orders_Raw!B:B),Customers_Raw!A:A,Customers_Raw!E:E)</f>
        <v>Consumer</v>
      </c>
      <c r="J1506" s="19">
        <f>_xlfn.XLOOKUP(Order_Items_Raw!A3184,Orders_Raw!A:A,Orders_Raw!C:C)</f>
        <v>45948</v>
      </c>
      <c r="K1506" t="s">
        <v>3481</v>
      </c>
      <c r="L1506" s="19" t="str">
        <f>_xlfn.XLOOKUP(A1506,Orders_Raw!A:A,Orders_Raw!D:D)</f>
        <v>Delivered</v>
      </c>
      <c r="M1506" s="19" t="str">
        <f>_xlfn.XLOOKUP(_xlfn.XLOOKUP(A1506,Orders_Raw!A:A,Orders_Raw!B:B),Customers_Raw!A:A,Customers_Raw!E:E)</f>
        <v>Consumer</v>
      </c>
      <c r="N1506">
        <f>IF(COUNTIF($A$2:A1506,A1506)=1,1,0)</f>
        <v>0</v>
      </c>
    </row>
    <row r="1507" spans="1:14">
      <c r="A1507" t="s">
        <v>2481</v>
      </c>
      <c r="B1507" t="s">
        <v>3482</v>
      </c>
      <c r="C1507">
        <v>2</v>
      </c>
      <c r="D1507" s="18">
        <v>34456.93</v>
      </c>
      <c r="E1507" s="18">
        <f>_xlfn.XLOOKUP(Order_Items_Raw!B3190,Products_Raw!A:A,Products_Raw!D:D)</f>
        <v>7144.88</v>
      </c>
      <c r="F1507" s="18">
        <f t="shared" si="23"/>
        <v>20167.17</v>
      </c>
      <c r="G1507" s="18" t="str">
        <f>PROPER(TRIM(CLEAN(_xlfn.XLOOKUP(Order_Items_Raw!A3190,Orders_Raw!A:A,Orders_Raw!E:E))))</f>
        <v>Marketplace</v>
      </c>
      <c r="H1507" s="18" t="str">
        <f>_xlfn.XLOOKUP(B1507,Products_Raw!A:A,Products_Raw!C:C)</f>
        <v>Office Supplies</v>
      </c>
      <c r="I1507" t="str">
        <f>_xlfn.XLOOKUP(_xlfn.XLOOKUP(A1507,Orders_Raw!A:A,Orders_Raw!B:B),Customers_Raw!A:A,Customers_Raw!E:E)</f>
        <v>Small Business</v>
      </c>
      <c r="J1507" s="19">
        <f>_xlfn.XLOOKUP(Order_Items_Raw!A3190,Orders_Raw!A:A,Orders_Raw!C:C)</f>
        <v>45932</v>
      </c>
      <c r="K1507" t="s">
        <v>3481</v>
      </c>
      <c r="L1507" s="19" t="str">
        <f>_xlfn.XLOOKUP(A1507,Orders_Raw!A:A,Orders_Raw!D:D)</f>
        <v>Delivered</v>
      </c>
      <c r="M1507" s="19" t="str">
        <f>_xlfn.XLOOKUP(_xlfn.XLOOKUP(A1507,Orders_Raw!A:A,Orders_Raw!B:B),Customers_Raw!A:A,Customers_Raw!E:E)</f>
        <v>Small Business</v>
      </c>
      <c r="N1507">
        <f>IF(COUNTIF($A$2:A1507,A1507)=1,1,0)</f>
        <v>0</v>
      </c>
    </row>
    <row r="1508" spans="1:14">
      <c r="A1508" t="s">
        <v>918</v>
      </c>
      <c r="B1508" t="s">
        <v>3483</v>
      </c>
      <c r="C1508">
        <v>1</v>
      </c>
      <c r="D1508" s="18">
        <v>7697.77</v>
      </c>
      <c r="E1508" s="18">
        <f>_xlfn.XLOOKUP(Order_Items_Raw!B3212,Products_Raw!A:A,Products_Raw!D:D)</f>
        <v>295.87</v>
      </c>
      <c r="F1508" s="18">
        <f t="shared" si="23"/>
        <v>7401.9</v>
      </c>
      <c r="G1508" s="18" t="str">
        <f>PROPER(TRIM(CLEAN(_xlfn.XLOOKUP(Order_Items_Raw!A3212,Orders_Raw!A:A,Orders_Raw!E:E))))</f>
        <v>Website</v>
      </c>
      <c r="H1508" s="18" t="str">
        <f>_xlfn.XLOOKUP(B1508,Products_Raw!A:A,Products_Raw!C:C)</f>
        <v>Office Supplies</v>
      </c>
      <c r="I1508" t="str">
        <f>_xlfn.XLOOKUP(_xlfn.XLOOKUP(A1508,Orders_Raw!A:A,Orders_Raw!B:B),Customers_Raw!A:A,Customers_Raw!E:E)</f>
        <v>Consumer</v>
      </c>
      <c r="J1508" s="19">
        <f>_xlfn.XLOOKUP(Order_Items_Raw!A3212,Orders_Raw!A:A,Orders_Raw!C:C)</f>
        <v>45936</v>
      </c>
      <c r="K1508" t="s">
        <v>3481</v>
      </c>
      <c r="L1508" s="19" t="str">
        <f>_xlfn.XLOOKUP(A1508,Orders_Raw!A:A,Orders_Raw!D:D)</f>
        <v>Delivered</v>
      </c>
      <c r="M1508" s="19" t="str">
        <f>_xlfn.XLOOKUP(_xlfn.XLOOKUP(A1508,Orders_Raw!A:A,Orders_Raw!B:B),Customers_Raw!A:A,Customers_Raw!E:E)</f>
        <v>Consumer</v>
      </c>
      <c r="N1508">
        <f>IF(COUNTIF($A$2:A1508,A1508)=1,1,0)</f>
        <v>1</v>
      </c>
    </row>
    <row r="1509" spans="1:14">
      <c r="A1509" t="s">
        <v>1995</v>
      </c>
      <c r="B1509" t="s">
        <v>3483</v>
      </c>
      <c r="C1509">
        <v>3</v>
      </c>
      <c r="D1509" s="18">
        <v>26945.71</v>
      </c>
      <c r="E1509" s="18">
        <f>_xlfn.XLOOKUP(Order_Items_Raw!B3233,Products_Raw!A:A,Products_Raw!D:D)</f>
        <v>7802.03</v>
      </c>
      <c r="F1509" s="18">
        <f t="shared" si="23"/>
        <v>3539.62</v>
      </c>
      <c r="G1509" s="18" t="str">
        <f>PROPER(TRIM(CLEAN(_xlfn.XLOOKUP(Order_Items_Raw!A3233,Orders_Raw!A:A,Orders_Raw!E:E))))</f>
        <v>Website</v>
      </c>
      <c r="H1509" s="18" t="str">
        <f>_xlfn.XLOOKUP(B1509,Products_Raw!A:A,Products_Raw!C:C)</f>
        <v>Office Supplies</v>
      </c>
      <c r="I1509" t="str">
        <f>_xlfn.XLOOKUP(_xlfn.XLOOKUP(A1509,Orders_Raw!A:A,Orders_Raw!B:B),Customers_Raw!A:A,Customers_Raw!E:E)</f>
        <v>Corporate</v>
      </c>
      <c r="J1509" s="19">
        <f>_xlfn.XLOOKUP(Order_Items_Raw!A3233,Orders_Raw!A:A,Orders_Raw!C:C)</f>
        <v>45961</v>
      </c>
      <c r="K1509" t="s">
        <v>3481</v>
      </c>
      <c r="L1509" s="19" t="str">
        <f>_xlfn.XLOOKUP(A1509,Orders_Raw!A:A,Orders_Raw!D:D)</f>
        <v>Delivered</v>
      </c>
      <c r="M1509" s="19" t="str">
        <f>_xlfn.XLOOKUP(_xlfn.XLOOKUP(A1509,Orders_Raw!A:A,Orders_Raw!B:B),Customers_Raw!A:A,Customers_Raw!E:E)</f>
        <v>Corporate</v>
      </c>
      <c r="N1509">
        <f>IF(COUNTIF($A$2:A1509,A1509)=1,1,0)</f>
        <v>0</v>
      </c>
    </row>
    <row r="1510" spans="1:14">
      <c r="A1510" t="s">
        <v>2319</v>
      </c>
      <c r="B1510" t="s">
        <v>3483</v>
      </c>
      <c r="C1510">
        <v>3</v>
      </c>
      <c r="D1510" s="18">
        <v>21333.64</v>
      </c>
      <c r="E1510" s="18">
        <f>_xlfn.XLOOKUP(Order_Items_Raw!B3240,Products_Raw!A:A,Products_Raw!D:D)</f>
        <v>9178.6</v>
      </c>
      <c r="F1510" s="18">
        <f t="shared" si="23"/>
        <v>-6202.16</v>
      </c>
      <c r="G1510" s="18" t="str">
        <f>PROPER(TRIM(CLEAN(_xlfn.XLOOKUP(Order_Items_Raw!A3240,Orders_Raw!A:A,Orders_Raw!E:E))))</f>
        <v>Marketplace</v>
      </c>
      <c r="H1510" s="18" t="str">
        <f>_xlfn.XLOOKUP(B1510,Products_Raw!A:A,Products_Raw!C:C)</f>
        <v>Office Supplies</v>
      </c>
      <c r="I1510" t="str">
        <f>_xlfn.XLOOKUP(_xlfn.XLOOKUP(A1510,Orders_Raw!A:A,Orders_Raw!B:B),Customers_Raw!A:A,Customers_Raw!E:E)</f>
        <v>Consumer</v>
      </c>
      <c r="J1510" s="19">
        <f>_xlfn.XLOOKUP(Order_Items_Raw!A3240,Orders_Raw!A:A,Orders_Raw!C:C)</f>
        <v>45941</v>
      </c>
      <c r="K1510" t="s">
        <v>3481</v>
      </c>
      <c r="L1510" s="19" t="str">
        <f>_xlfn.XLOOKUP(A1510,Orders_Raw!A:A,Orders_Raw!D:D)</f>
        <v>Shipped</v>
      </c>
      <c r="M1510" s="19" t="str">
        <f>_xlfn.XLOOKUP(_xlfn.XLOOKUP(A1510,Orders_Raw!A:A,Orders_Raw!B:B),Customers_Raw!A:A,Customers_Raw!E:E)</f>
        <v>Consumer</v>
      </c>
      <c r="N1510">
        <f>IF(COUNTIF($A$2:A1510,A1510)=1,1,0)</f>
        <v>0</v>
      </c>
    </row>
    <row r="1511" spans="1:14">
      <c r="A1511" t="s">
        <v>2458</v>
      </c>
      <c r="B1511" t="s">
        <v>3483</v>
      </c>
      <c r="C1511">
        <v>4</v>
      </c>
      <c r="D1511" s="18">
        <v>35468.89</v>
      </c>
      <c r="E1511" s="18">
        <f>_xlfn.XLOOKUP(Order_Items_Raw!B3244,Products_Raw!A:A,Products_Raw!D:D)</f>
        <v>9178.6</v>
      </c>
      <c r="F1511" s="18">
        <f t="shared" si="23"/>
        <v>-1245.51</v>
      </c>
      <c r="G1511" s="18" t="str">
        <f>PROPER(TRIM(CLEAN(_xlfn.XLOOKUP(Order_Items_Raw!A3244,Orders_Raw!A:A,Orders_Raw!E:E))))</f>
        <v>Mobile App</v>
      </c>
      <c r="H1511" s="18" t="str">
        <f>_xlfn.XLOOKUP(B1511,Products_Raw!A:A,Products_Raw!C:C)</f>
        <v>Office Supplies</v>
      </c>
      <c r="I1511" t="str">
        <f>_xlfn.XLOOKUP(_xlfn.XLOOKUP(A1511,Orders_Raw!A:A,Orders_Raw!B:B),Customers_Raw!A:A,Customers_Raw!E:E)</f>
        <v>Corporate</v>
      </c>
      <c r="J1511" s="19">
        <f>_xlfn.XLOOKUP(Order_Items_Raw!A3244,Orders_Raw!A:A,Orders_Raw!C:C)</f>
        <v>45961</v>
      </c>
      <c r="K1511" t="s">
        <v>3481</v>
      </c>
      <c r="L1511" s="19" t="str">
        <f>_xlfn.XLOOKUP(A1511,Orders_Raw!A:A,Orders_Raw!D:D)</f>
        <v>Delivered</v>
      </c>
      <c r="M1511" s="19" t="str">
        <f>_xlfn.XLOOKUP(_xlfn.XLOOKUP(A1511,Orders_Raw!A:A,Orders_Raw!B:B),Customers_Raw!A:A,Customers_Raw!E:E)</f>
        <v>Corporate</v>
      </c>
      <c r="N1511">
        <f>IF(COUNTIF($A$2:A1511,A1511)=1,1,0)</f>
        <v>0</v>
      </c>
    </row>
    <row r="1512" spans="1:14">
      <c r="A1512" t="s">
        <v>1160</v>
      </c>
      <c r="B1512" t="s">
        <v>3484</v>
      </c>
      <c r="C1512">
        <v>3</v>
      </c>
      <c r="D1512" s="18">
        <v>31204.3</v>
      </c>
      <c r="E1512" s="18">
        <f>_xlfn.XLOOKUP(Order_Items_Raw!B3263,Products_Raw!A:A,Products_Raw!D:D)</f>
        <v>229.52</v>
      </c>
      <c r="F1512" s="18">
        <f t="shared" si="23"/>
        <v>30515.74</v>
      </c>
      <c r="G1512" s="18" t="str">
        <f>PROPER(TRIM(CLEAN(_xlfn.XLOOKUP(Order_Items_Raw!A3263,Orders_Raw!A:A,Orders_Raw!E:E))))</f>
        <v>Marketplace</v>
      </c>
      <c r="H1512" s="18" t="str">
        <f>_xlfn.XLOOKUP(B1512,Products_Raw!A:A,Products_Raw!C:C)</f>
        <v>Electronics</v>
      </c>
      <c r="I1512" t="str">
        <f>_xlfn.XLOOKUP(_xlfn.XLOOKUP(A1512,Orders_Raw!A:A,Orders_Raw!B:B),Customers_Raw!A:A,Customers_Raw!E:E)</f>
        <v>Consumer</v>
      </c>
      <c r="J1512" s="19">
        <f>_xlfn.XLOOKUP(Order_Items_Raw!A3263,Orders_Raw!A:A,Orders_Raw!C:C)</f>
        <v>45942</v>
      </c>
      <c r="K1512" t="s">
        <v>3481</v>
      </c>
      <c r="L1512" s="19" t="str">
        <f>_xlfn.XLOOKUP(A1512,Orders_Raw!A:A,Orders_Raw!D:D)</f>
        <v>Processing</v>
      </c>
      <c r="M1512" s="19" t="str">
        <f>_xlfn.XLOOKUP(_xlfn.XLOOKUP(A1512,Orders_Raw!A:A,Orders_Raw!B:B),Customers_Raw!A:A,Customers_Raw!E:E)</f>
        <v>Consumer</v>
      </c>
      <c r="N1512">
        <f>IF(COUNTIF($A$2:A1512,A1512)=1,1,0)</f>
        <v>1</v>
      </c>
    </row>
    <row r="1513" spans="1:14">
      <c r="A1513" t="s">
        <v>2424</v>
      </c>
      <c r="B1513" t="s">
        <v>3484</v>
      </c>
      <c r="C1513">
        <v>2</v>
      </c>
      <c r="D1513" s="18">
        <v>18078.32</v>
      </c>
      <c r="E1513" s="18">
        <f>_xlfn.XLOOKUP(Order_Items_Raw!B3280,Products_Raw!A:A,Products_Raw!D:D)</f>
        <v>10188.6</v>
      </c>
      <c r="F1513" s="18">
        <f t="shared" si="23"/>
        <v>-2298.88</v>
      </c>
      <c r="G1513" s="18" t="str">
        <f>PROPER(TRIM(CLEAN(_xlfn.XLOOKUP(Order_Items_Raw!A3280,Orders_Raw!A:A,Orders_Raw!E:E))))</f>
        <v>Mobile App</v>
      </c>
      <c r="H1513" s="18" t="str">
        <f>_xlfn.XLOOKUP(B1513,Products_Raw!A:A,Products_Raw!C:C)</f>
        <v>Electronics</v>
      </c>
      <c r="I1513" t="str">
        <f>_xlfn.XLOOKUP(_xlfn.XLOOKUP(A1513,Orders_Raw!A:A,Orders_Raw!B:B),Customers_Raw!A:A,Customers_Raw!E:E)</f>
        <v>Consumer</v>
      </c>
      <c r="J1513" s="19">
        <f>_xlfn.XLOOKUP(Order_Items_Raw!A3280,Orders_Raw!A:A,Orders_Raw!C:C)</f>
        <v>45939</v>
      </c>
      <c r="K1513" t="s">
        <v>3481</v>
      </c>
      <c r="L1513" s="19" t="str">
        <f>_xlfn.XLOOKUP(A1513,Orders_Raw!A:A,Orders_Raw!D:D)</f>
        <v>Delivered</v>
      </c>
      <c r="M1513" s="19" t="str">
        <f>_xlfn.XLOOKUP(_xlfn.XLOOKUP(A1513,Orders_Raw!A:A,Orders_Raw!B:B),Customers_Raw!A:A,Customers_Raw!E:E)</f>
        <v>Consumer</v>
      </c>
      <c r="N1513">
        <f>IF(COUNTIF($A$2:A1513,A1513)=1,1,0)</f>
        <v>0</v>
      </c>
    </row>
    <row r="1514" spans="1:14">
      <c r="A1514" t="s">
        <v>2636</v>
      </c>
      <c r="B1514" t="s">
        <v>3484</v>
      </c>
      <c r="C1514">
        <v>3</v>
      </c>
      <c r="D1514" s="18">
        <v>27664.5</v>
      </c>
      <c r="E1514" s="18">
        <f>_xlfn.XLOOKUP(Order_Items_Raw!B3285,Products_Raw!A:A,Products_Raw!D:D)</f>
        <v>6443.36</v>
      </c>
      <c r="F1514" s="18">
        <f t="shared" si="23"/>
        <v>8334.42</v>
      </c>
      <c r="G1514" s="18" t="str">
        <f>PROPER(TRIM(CLEAN(_xlfn.XLOOKUP(Order_Items_Raw!A3285,Orders_Raw!A:A,Orders_Raw!E:E))))</f>
        <v>Website</v>
      </c>
      <c r="H1514" s="18" t="str">
        <f>_xlfn.XLOOKUP(B1514,Products_Raw!A:A,Products_Raw!C:C)</f>
        <v>Electronics</v>
      </c>
      <c r="I1514" t="str">
        <f>_xlfn.XLOOKUP(_xlfn.XLOOKUP(A1514,Orders_Raw!A:A,Orders_Raw!B:B),Customers_Raw!A:A,Customers_Raw!E:E)</f>
        <v>Consumer</v>
      </c>
      <c r="J1514" s="19">
        <f>_xlfn.XLOOKUP(Order_Items_Raw!A3285,Orders_Raw!A:A,Orders_Raw!C:C)</f>
        <v>45940</v>
      </c>
      <c r="K1514" t="s">
        <v>3481</v>
      </c>
      <c r="L1514" s="19" t="str">
        <f>_xlfn.XLOOKUP(A1514,Orders_Raw!A:A,Orders_Raw!D:D)</f>
        <v>Processing</v>
      </c>
      <c r="M1514" s="19" t="str">
        <f>_xlfn.XLOOKUP(_xlfn.XLOOKUP(A1514,Orders_Raw!A:A,Orders_Raw!B:B),Customers_Raw!A:A,Customers_Raw!E:E)</f>
        <v>Consumer</v>
      </c>
      <c r="N1514">
        <f>IF(COUNTIF($A$2:A1514,A1514)=1,1,0)</f>
        <v>0</v>
      </c>
    </row>
    <row r="1515" spans="1:14">
      <c r="A1515" t="s">
        <v>3124</v>
      </c>
      <c r="B1515" t="s">
        <v>3484</v>
      </c>
      <c r="C1515">
        <v>3</v>
      </c>
      <c r="D1515" s="18">
        <v>29899.42</v>
      </c>
      <c r="E1515" s="18">
        <f>_xlfn.XLOOKUP(Order_Items_Raw!B3294,Products_Raw!A:A,Products_Raw!D:D)</f>
        <v>6782.31</v>
      </c>
      <c r="F1515" s="18">
        <f t="shared" si="23"/>
        <v>9552.49</v>
      </c>
      <c r="G1515" s="18" t="str">
        <f>PROPER(TRIM(CLEAN(_xlfn.XLOOKUP(Order_Items_Raw!A3294,Orders_Raw!A:A,Orders_Raw!E:E))))</f>
        <v>Website</v>
      </c>
      <c r="H1515" s="18" t="str">
        <f>_xlfn.XLOOKUP(B1515,Products_Raw!A:A,Products_Raw!C:C)</f>
        <v>Electronics</v>
      </c>
      <c r="I1515" t="str">
        <f>_xlfn.XLOOKUP(_xlfn.XLOOKUP(A1515,Orders_Raw!A:A,Orders_Raw!B:B),Customers_Raw!A:A,Customers_Raw!E:E)</f>
        <v>Small Business</v>
      </c>
      <c r="J1515" s="19">
        <f>_xlfn.XLOOKUP(Order_Items_Raw!A3294,Orders_Raw!A:A,Orders_Raw!C:C)</f>
        <v>45933</v>
      </c>
      <c r="K1515" t="s">
        <v>3481</v>
      </c>
      <c r="L1515" s="19" t="str">
        <f>_xlfn.XLOOKUP(A1515,Orders_Raw!A:A,Orders_Raw!D:D)</f>
        <v>Delivered</v>
      </c>
      <c r="M1515" s="19" t="str">
        <f>_xlfn.XLOOKUP(_xlfn.XLOOKUP(A1515,Orders_Raw!A:A,Orders_Raw!B:B),Customers_Raw!A:A,Customers_Raw!E:E)</f>
        <v>Small Business</v>
      </c>
      <c r="N1515">
        <f>IF(COUNTIF($A$2:A1515,A1515)=1,1,0)</f>
        <v>1</v>
      </c>
    </row>
    <row r="1516" spans="1:14">
      <c r="A1516" t="s">
        <v>930</v>
      </c>
      <c r="B1516" t="s">
        <v>3485</v>
      </c>
      <c r="C1516">
        <v>2</v>
      </c>
      <c r="D1516" s="18">
        <v>5378.89</v>
      </c>
      <c r="E1516" s="18">
        <f>_xlfn.XLOOKUP(Order_Items_Raw!B3299,Products_Raw!A:A,Products_Raw!D:D)</f>
        <v>1397.32</v>
      </c>
      <c r="F1516" s="18">
        <f t="shared" si="23"/>
        <v>2584.25</v>
      </c>
      <c r="G1516" s="18" t="str">
        <f>PROPER(TRIM(CLEAN(_xlfn.XLOOKUP(Order_Items_Raw!A3299,Orders_Raw!A:A,Orders_Raw!E:E))))</f>
        <v>Website</v>
      </c>
      <c r="H1516" s="18" t="str">
        <f>_xlfn.XLOOKUP(B1516,Products_Raw!A:A,Products_Raw!C:C)</f>
        <v>Sports</v>
      </c>
      <c r="I1516" t="str">
        <f>_xlfn.XLOOKUP(_xlfn.XLOOKUP(A1516,Orders_Raw!A:A,Orders_Raw!B:B),Customers_Raw!A:A,Customers_Raw!E:E)</f>
        <v>Consumer</v>
      </c>
      <c r="J1516" s="19">
        <f>_xlfn.XLOOKUP(Order_Items_Raw!A3299,Orders_Raw!A:A,Orders_Raw!C:C)</f>
        <v>45938</v>
      </c>
      <c r="K1516" t="s">
        <v>3481</v>
      </c>
      <c r="L1516" s="19" t="str">
        <f>_xlfn.XLOOKUP(A1516,Orders_Raw!A:A,Orders_Raw!D:D)</f>
        <v>Delivered</v>
      </c>
      <c r="M1516" s="19" t="str">
        <f>_xlfn.XLOOKUP(_xlfn.XLOOKUP(A1516,Orders_Raw!A:A,Orders_Raw!B:B),Customers_Raw!A:A,Customers_Raw!E:E)</f>
        <v>Consumer</v>
      </c>
      <c r="N1516">
        <f>IF(COUNTIF($A$2:A1516,A1516)=1,1,0)</f>
        <v>1</v>
      </c>
    </row>
    <row r="1517" spans="1:14">
      <c r="A1517" t="s">
        <v>964</v>
      </c>
      <c r="B1517" t="s">
        <v>3485</v>
      </c>
      <c r="C1517">
        <v>4</v>
      </c>
      <c r="D1517" s="18">
        <v>12054.14</v>
      </c>
      <c r="E1517" s="18">
        <f>_xlfn.XLOOKUP(Order_Items_Raw!B3301,Products_Raw!A:A,Products_Raw!D:D)</f>
        <v>1397.32</v>
      </c>
      <c r="F1517" s="18">
        <f t="shared" si="23"/>
        <v>6464.86</v>
      </c>
      <c r="G1517" s="18" t="str">
        <f>PROPER(TRIM(CLEAN(_xlfn.XLOOKUP(Order_Items_Raw!A3301,Orders_Raw!A:A,Orders_Raw!E:E))))</f>
        <v>Marketplace</v>
      </c>
      <c r="H1517" s="18" t="str">
        <f>_xlfn.XLOOKUP(B1517,Products_Raw!A:A,Products_Raw!C:C)</f>
        <v>Sports</v>
      </c>
      <c r="I1517" t="str">
        <f>_xlfn.XLOOKUP(_xlfn.XLOOKUP(A1517,Orders_Raw!A:A,Orders_Raw!B:B),Customers_Raw!A:A,Customers_Raw!E:E)</f>
        <v>Small Business</v>
      </c>
      <c r="J1517" s="19">
        <f>_xlfn.XLOOKUP(Order_Items_Raw!A3301,Orders_Raw!A:A,Orders_Raw!C:C)</f>
        <v>45937</v>
      </c>
      <c r="K1517" t="s">
        <v>3481</v>
      </c>
      <c r="L1517" s="19" t="str">
        <f>_xlfn.XLOOKUP(A1517,Orders_Raw!A:A,Orders_Raw!D:D)</f>
        <v>Delivered</v>
      </c>
      <c r="M1517" s="19" t="str">
        <f>_xlfn.XLOOKUP(_xlfn.XLOOKUP(A1517,Orders_Raw!A:A,Orders_Raw!B:B),Customers_Raw!A:A,Customers_Raw!E:E)</f>
        <v>Small Business</v>
      </c>
      <c r="N1517">
        <f>IF(COUNTIF($A$2:A1517,A1517)=1,1,0)</f>
        <v>0</v>
      </c>
    </row>
    <row r="1518" spans="1:14">
      <c r="A1518" t="s">
        <v>1208</v>
      </c>
      <c r="B1518" t="s">
        <v>3485</v>
      </c>
      <c r="C1518">
        <v>2</v>
      </c>
      <c r="D1518" s="18">
        <v>6566.48</v>
      </c>
      <c r="E1518" s="18">
        <f>_xlfn.XLOOKUP(Order_Items_Raw!B3304,Products_Raw!A:A,Products_Raw!D:D)</f>
        <v>2133.21</v>
      </c>
      <c r="F1518" s="18">
        <f t="shared" si="23"/>
        <v>2300.06</v>
      </c>
      <c r="G1518" s="18" t="str">
        <f>PROPER(TRIM(CLEAN(_xlfn.XLOOKUP(Order_Items_Raw!A3304,Orders_Raw!A:A,Orders_Raw!E:E))))</f>
        <v>Website</v>
      </c>
      <c r="H1518" s="18" t="str">
        <f>_xlfn.XLOOKUP(B1518,Products_Raw!A:A,Products_Raw!C:C)</f>
        <v>Sports</v>
      </c>
      <c r="I1518" t="str">
        <f>_xlfn.XLOOKUP(_xlfn.XLOOKUP(A1518,Orders_Raw!A:A,Orders_Raw!B:B),Customers_Raw!A:A,Customers_Raw!E:E)</f>
        <v>Corporate</v>
      </c>
      <c r="J1518" s="19">
        <f>_xlfn.XLOOKUP(Order_Items_Raw!A3304,Orders_Raw!A:A,Orders_Raw!C:C)</f>
        <v>45957</v>
      </c>
      <c r="K1518" t="s">
        <v>3481</v>
      </c>
      <c r="L1518" s="19" t="str">
        <f>_xlfn.XLOOKUP(A1518,Orders_Raw!A:A,Orders_Raw!D:D)</f>
        <v>Delivered</v>
      </c>
      <c r="M1518" s="19" t="str">
        <f>_xlfn.XLOOKUP(_xlfn.XLOOKUP(A1518,Orders_Raw!A:A,Orders_Raw!B:B),Customers_Raw!A:A,Customers_Raw!E:E)</f>
        <v>Corporate</v>
      </c>
      <c r="N1518">
        <f>IF(COUNTIF($A$2:A1518,A1518)=1,1,0)</f>
        <v>1</v>
      </c>
    </row>
    <row r="1519" spans="1:14">
      <c r="A1519" t="s">
        <v>1420</v>
      </c>
      <c r="B1519" t="s">
        <v>3485</v>
      </c>
      <c r="C1519">
        <v>2</v>
      </c>
      <c r="D1519" s="18">
        <v>6918.92</v>
      </c>
      <c r="E1519" s="18">
        <f>_xlfn.XLOOKUP(Order_Items_Raw!B3307,Products_Raw!A:A,Products_Raw!D:D)</f>
        <v>11668.5</v>
      </c>
      <c r="F1519" s="18">
        <f t="shared" si="23"/>
        <v>-16418.08</v>
      </c>
      <c r="G1519" s="18" t="str">
        <f>PROPER(TRIM(CLEAN(_xlfn.XLOOKUP(Order_Items_Raw!A3307,Orders_Raw!A:A,Orders_Raw!E:E))))</f>
        <v>Mobile App</v>
      </c>
      <c r="H1519" s="18" t="str">
        <f>_xlfn.XLOOKUP(B1519,Products_Raw!A:A,Products_Raw!C:C)</f>
        <v>Sports</v>
      </c>
      <c r="I1519" t="str">
        <f>_xlfn.XLOOKUP(_xlfn.XLOOKUP(A1519,Orders_Raw!A:A,Orders_Raw!B:B),Customers_Raw!A:A,Customers_Raw!E:E)</f>
        <v>Consumer</v>
      </c>
      <c r="J1519" s="19">
        <f>_xlfn.XLOOKUP(Order_Items_Raw!A3307,Orders_Raw!A:A,Orders_Raw!C:C)</f>
        <v>45954</v>
      </c>
      <c r="K1519" t="s">
        <v>3481</v>
      </c>
      <c r="L1519" s="19" t="str">
        <f>_xlfn.XLOOKUP(A1519,Orders_Raw!A:A,Orders_Raw!D:D)</f>
        <v>Delivered</v>
      </c>
      <c r="M1519" s="19" t="str">
        <f>_xlfn.XLOOKUP(_xlfn.XLOOKUP(A1519,Orders_Raw!A:A,Orders_Raw!B:B),Customers_Raw!A:A,Customers_Raw!E:E)</f>
        <v>Consumer</v>
      </c>
      <c r="N1519">
        <f>IF(COUNTIF($A$2:A1519,A1519)=1,1,0)</f>
        <v>0</v>
      </c>
    </row>
    <row r="1520" spans="1:14">
      <c r="A1520" t="s">
        <v>1687</v>
      </c>
      <c r="B1520" t="s">
        <v>3485</v>
      </c>
      <c r="C1520">
        <v>3</v>
      </c>
      <c r="D1520" s="18">
        <v>10016.42</v>
      </c>
      <c r="E1520" s="18">
        <f>_xlfn.XLOOKUP(Order_Items_Raw!B3311,Products_Raw!A:A,Products_Raw!D:D)</f>
        <v>2857.57</v>
      </c>
      <c r="F1520" s="18">
        <f t="shared" si="23"/>
        <v>1443.71</v>
      </c>
      <c r="G1520" s="18" t="str">
        <f>PROPER(TRIM(CLEAN(_xlfn.XLOOKUP(Order_Items_Raw!A3311,Orders_Raw!A:A,Orders_Raw!E:E))))</f>
        <v>Website</v>
      </c>
      <c r="H1520" s="18" t="str">
        <f>_xlfn.XLOOKUP(B1520,Products_Raw!A:A,Products_Raw!C:C)</f>
        <v>Sports</v>
      </c>
      <c r="I1520" t="str">
        <f>_xlfn.XLOOKUP(_xlfn.XLOOKUP(A1520,Orders_Raw!A:A,Orders_Raw!B:B),Customers_Raw!A:A,Customers_Raw!E:E)</f>
        <v>Corporate</v>
      </c>
      <c r="J1520" s="19">
        <f>_xlfn.XLOOKUP(Order_Items_Raw!A3311,Orders_Raw!A:A,Orders_Raw!C:C)</f>
        <v>45959</v>
      </c>
      <c r="K1520" t="s">
        <v>3481</v>
      </c>
      <c r="L1520" s="19" t="str">
        <f>_xlfn.XLOOKUP(A1520,Orders_Raw!A:A,Orders_Raw!D:D)</f>
        <v>Delivered</v>
      </c>
      <c r="M1520" s="19" t="str">
        <f>_xlfn.XLOOKUP(_xlfn.XLOOKUP(A1520,Orders_Raw!A:A,Orders_Raw!B:B),Customers_Raw!A:A,Customers_Raw!E:E)</f>
        <v>Corporate</v>
      </c>
      <c r="N1520">
        <f>IF(COUNTIF($A$2:A1520,A1520)=1,1,0)</f>
        <v>0</v>
      </c>
    </row>
    <row r="1521" spans="1:14">
      <c r="A1521" t="s">
        <v>2201</v>
      </c>
      <c r="B1521" t="s">
        <v>3485</v>
      </c>
      <c r="C1521">
        <v>1</v>
      </c>
      <c r="D1521" s="18">
        <v>2945.44</v>
      </c>
      <c r="E1521" s="18">
        <f>_xlfn.XLOOKUP(Order_Items_Raw!B3323,Products_Raw!A:A,Products_Raw!D:D)</f>
        <v>1759.1</v>
      </c>
      <c r="F1521" s="18">
        <f t="shared" si="23"/>
        <v>1186.34</v>
      </c>
      <c r="G1521" s="18" t="str">
        <f>PROPER(TRIM(CLEAN(_xlfn.XLOOKUP(Order_Items_Raw!A3323,Orders_Raw!A:A,Orders_Raw!E:E))))</f>
        <v>Mobile App</v>
      </c>
      <c r="H1521" s="18" t="str">
        <f>_xlfn.XLOOKUP(B1521,Products_Raw!A:A,Products_Raw!C:C)</f>
        <v>Sports</v>
      </c>
      <c r="I1521" t="str">
        <f>_xlfn.XLOOKUP(_xlfn.XLOOKUP(A1521,Orders_Raw!A:A,Orders_Raw!B:B),Customers_Raw!A:A,Customers_Raw!E:E)</f>
        <v>Consumer</v>
      </c>
      <c r="J1521" s="19">
        <f>_xlfn.XLOOKUP(Order_Items_Raw!A3323,Orders_Raw!A:A,Orders_Raw!C:C)</f>
        <v>45961</v>
      </c>
      <c r="K1521" t="s">
        <v>3481</v>
      </c>
      <c r="L1521" s="19" t="str">
        <f>_xlfn.XLOOKUP(A1521,Orders_Raw!A:A,Orders_Raw!D:D)</f>
        <v>Delivered</v>
      </c>
      <c r="M1521" s="19" t="str">
        <f>_xlfn.XLOOKUP(_xlfn.XLOOKUP(A1521,Orders_Raw!A:A,Orders_Raw!B:B),Customers_Raw!A:A,Customers_Raw!E:E)</f>
        <v>Consumer</v>
      </c>
      <c r="N1521">
        <f>IF(COUNTIF($A$2:A1521,A1521)=1,1,0)</f>
        <v>0</v>
      </c>
    </row>
    <row r="1522" spans="1:14">
      <c r="A1522" t="s">
        <v>3377</v>
      </c>
      <c r="B1522" t="s">
        <v>3485</v>
      </c>
      <c r="C1522">
        <v>3</v>
      </c>
      <c r="D1522" s="18">
        <v>8594.75</v>
      </c>
      <c r="E1522" s="18">
        <f>_xlfn.XLOOKUP(Order_Items_Raw!B3343,Products_Raw!A:A,Products_Raw!D:D)</f>
        <v>5057.68</v>
      </c>
      <c r="F1522" s="18">
        <f t="shared" si="23"/>
        <v>-6578.29</v>
      </c>
      <c r="G1522" s="18" t="str">
        <f>PROPER(TRIM(CLEAN(_xlfn.XLOOKUP(Order_Items_Raw!A3343,Orders_Raw!A:A,Orders_Raw!E:E))))</f>
        <v>Marketplace</v>
      </c>
      <c r="H1522" s="18" t="str">
        <f>_xlfn.XLOOKUP(B1522,Products_Raw!A:A,Products_Raw!C:C)</f>
        <v>Sports</v>
      </c>
      <c r="I1522" t="str">
        <f>_xlfn.XLOOKUP(_xlfn.XLOOKUP(A1522,Orders_Raw!A:A,Orders_Raw!B:B),Customers_Raw!A:A,Customers_Raw!E:E)</f>
        <v>Consumer</v>
      </c>
      <c r="J1522" s="19">
        <f>_xlfn.XLOOKUP(Order_Items_Raw!A3343,Orders_Raw!A:A,Orders_Raw!C:C)</f>
        <v>45943</v>
      </c>
      <c r="K1522" t="s">
        <v>3481</v>
      </c>
      <c r="L1522" s="19" t="str">
        <f>_xlfn.XLOOKUP(A1522,Orders_Raw!A:A,Orders_Raw!D:D)</f>
        <v>Delivered</v>
      </c>
      <c r="M1522" s="19" t="str">
        <f>_xlfn.XLOOKUP(_xlfn.XLOOKUP(A1522,Orders_Raw!A:A,Orders_Raw!B:B),Customers_Raw!A:A,Customers_Raw!E:E)</f>
        <v>Consumer</v>
      </c>
      <c r="N1522">
        <f>IF(COUNTIF($A$2:A1522,A1522)=1,1,0)</f>
        <v>0</v>
      </c>
    </row>
    <row r="1523" spans="1:14">
      <c r="A1523" t="s">
        <v>1041</v>
      </c>
      <c r="B1523" t="s">
        <v>3486</v>
      </c>
      <c r="C1523">
        <v>3</v>
      </c>
      <c r="D1523" s="18">
        <v>12582.38</v>
      </c>
      <c r="E1523" s="18">
        <f>_xlfn.XLOOKUP(Order_Items_Raw!B3344,Products_Raw!A:A,Products_Raw!D:D)</f>
        <v>5057.68</v>
      </c>
      <c r="F1523" s="18">
        <f t="shared" si="23"/>
        <v>-2590.66</v>
      </c>
      <c r="G1523" s="18" t="str">
        <f>PROPER(TRIM(CLEAN(_xlfn.XLOOKUP(Order_Items_Raw!A3344,Orders_Raw!A:A,Orders_Raw!E:E))))</f>
        <v>Website</v>
      </c>
      <c r="H1523" s="18" t="str">
        <f>_xlfn.XLOOKUP(B1523,Products_Raw!A:A,Products_Raw!C:C)</f>
        <v>Home &amp; Kitchen</v>
      </c>
      <c r="I1523" t="str">
        <f>_xlfn.XLOOKUP(_xlfn.XLOOKUP(A1523,Orders_Raw!A:A,Orders_Raw!B:B),Customers_Raw!A:A,Customers_Raw!E:E)</f>
        <v>Corporate</v>
      </c>
      <c r="J1523" s="19">
        <f>_xlfn.XLOOKUP(Order_Items_Raw!A3344,Orders_Raw!A:A,Orders_Raw!C:C)</f>
        <v>45946</v>
      </c>
      <c r="K1523" t="s">
        <v>3481</v>
      </c>
      <c r="L1523" s="19" t="str">
        <f>_xlfn.XLOOKUP(A1523,Orders_Raw!A:A,Orders_Raw!D:D)</f>
        <v>Delivered</v>
      </c>
      <c r="M1523" s="19" t="str">
        <f>_xlfn.XLOOKUP(_xlfn.XLOOKUP(A1523,Orders_Raw!A:A,Orders_Raw!B:B),Customers_Raw!A:A,Customers_Raw!E:E)</f>
        <v>Corporate</v>
      </c>
      <c r="N1523">
        <f>IF(COUNTIF($A$2:A1523,A1523)=1,1,0)</f>
        <v>1</v>
      </c>
    </row>
    <row r="1524" spans="1:14">
      <c r="A1524" t="s">
        <v>1259</v>
      </c>
      <c r="B1524" t="s">
        <v>3486</v>
      </c>
      <c r="C1524">
        <v>4</v>
      </c>
      <c r="D1524" s="18">
        <v>17150.7</v>
      </c>
      <c r="E1524" s="18">
        <f>_xlfn.XLOOKUP(Order_Items_Raw!B3348,Products_Raw!A:A,Products_Raw!D:D)</f>
        <v>3861.49</v>
      </c>
      <c r="F1524" s="18">
        <f t="shared" si="23"/>
        <v>1704.74</v>
      </c>
      <c r="G1524" s="18" t="str">
        <f>PROPER(TRIM(CLEAN(_xlfn.XLOOKUP(Order_Items_Raw!A3348,Orders_Raw!A:A,Orders_Raw!E:E))))</f>
        <v>Mobile App</v>
      </c>
      <c r="H1524" s="18" t="str">
        <f>_xlfn.XLOOKUP(B1524,Products_Raw!A:A,Products_Raw!C:C)</f>
        <v>Home &amp; Kitchen</v>
      </c>
      <c r="I1524" t="str">
        <f>_xlfn.XLOOKUP(_xlfn.XLOOKUP(A1524,Orders_Raw!A:A,Orders_Raw!B:B),Customers_Raw!A:A,Customers_Raw!E:E)</f>
        <v>Consumer</v>
      </c>
      <c r="J1524" s="19">
        <f>_xlfn.XLOOKUP(Order_Items_Raw!A3348,Orders_Raw!A:A,Orders_Raw!C:C)</f>
        <v>45932</v>
      </c>
      <c r="K1524" t="s">
        <v>3481</v>
      </c>
      <c r="L1524" s="19" t="str">
        <f>_xlfn.XLOOKUP(A1524,Orders_Raw!A:A,Orders_Raw!D:D)</f>
        <v>Delivered</v>
      </c>
      <c r="M1524" s="19" t="str">
        <f>_xlfn.XLOOKUP(_xlfn.XLOOKUP(A1524,Orders_Raw!A:A,Orders_Raw!B:B),Customers_Raw!A:A,Customers_Raw!E:E)</f>
        <v>Consumer</v>
      </c>
      <c r="N1524">
        <f>IF(COUNTIF($A$2:A1524,A1524)=1,1,0)</f>
        <v>1</v>
      </c>
    </row>
    <row r="1525" spans="1:14">
      <c r="A1525" t="s">
        <v>1510</v>
      </c>
      <c r="B1525" t="s">
        <v>3486</v>
      </c>
      <c r="C1525">
        <v>4</v>
      </c>
      <c r="D1525" s="18">
        <v>20166.37</v>
      </c>
      <c r="E1525" s="18">
        <f>_xlfn.XLOOKUP(Order_Items_Raw!B3352,Products_Raw!A:A,Products_Raw!D:D)</f>
        <v>3861.49</v>
      </c>
      <c r="F1525" s="18">
        <f t="shared" si="23"/>
        <v>4720.41</v>
      </c>
      <c r="G1525" s="18" t="str">
        <f>PROPER(TRIM(CLEAN(_xlfn.XLOOKUP(Order_Items_Raw!A3352,Orders_Raw!A:A,Orders_Raw!E:E))))</f>
        <v>Mobile App</v>
      </c>
      <c r="H1525" s="18" t="str">
        <f>_xlfn.XLOOKUP(B1525,Products_Raw!A:A,Products_Raw!C:C)</f>
        <v>Home &amp; Kitchen</v>
      </c>
      <c r="I1525" t="str">
        <f>_xlfn.XLOOKUP(_xlfn.XLOOKUP(A1525,Orders_Raw!A:A,Orders_Raw!B:B),Customers_Raw!A:A,Customers_Raw!E:E)</f>
        <v>Corporate</v>
      </c>
      <c r="J1525" s="19">
        <f>_xlfn.XLOOKUP(Order_Items_Raw!A3352,Orders_Raw!A:A,Orders_Raw!C:C)</f>
        <v>45943</v>
      </c>
      <c r="K1525" t="s">
        <v>3481</v>
      </c>
      <c r="L1525" s="19" t="str">
        <f>_xlfn.XLOOKUP(A1525,Orders_Raw!A:A,Orders_Raw!D:D)</f>
        <v>Delivered</v>
      </c>
      <c r="M1525" s="19" t="str">
        <f>_xlfn.XLOOKUP(_xlfn.XLOOKUP(A1525,Orders_Raw!A:A,Orders_Raw!B:B),Customers_Raw!A:A,Customers_Raw!E:E)</f>
        <v>Corporate</v>
      </c>
      <c r="N1525">
        <f>IF(COUNTIF($A$2:A1525,A1525)=1,1,0)</f>
        <v>0</v>
      </c>
    </row>
    <row r="1526" spans="1:14">
      <c r="A1526" t="s">
        <v>1155</v>
      </c>
      <c r="B1526" t="s">
        <v>3487</v>
      </c>
      <c r="C1526">
        <v>3</v>
      </c>
      <c r="D1526" s="18">
        <v>42819.39</v>
      </c>
      <c r="E1526" s="18">
        <f>_xlfn.XLOOKUP(Order_Items_Raw!B3386,Products_Raw!A:A,Products_Raw!D:D)</f>
        <v>7341.5</v>
      </c>
      <c r="F1526" s="18">
        <f t="shared" si="23"/>
        <v>20794.89</v>
      </c>
      <c r="G1526" s="18" t="str">
        <f>PROPER(TRIM(CLEAN(_xlfn.XLOOKUP(Order_Items_Raw!A3386,Orders_Raw!A:A,Orders_Raw!E:E))))</f>
        <v>Marketplace</v>
      </c>
      <c r="H1526" s="18" t="str">
        <f>_xlfn.XLOOKUP(B1526,Products_Raw!A:A,Products_Raw!C:C)</f>
        <v>Sports</v>
      </c>
      <c r="I1526" t="str">
        <f>_xlfn.XLOOKUP(_xlfn.XLOOKUP(A1526,Orders_Raw!A:A,Orders_Raw!B:B),Customers_Raw!A:A,Customers_Raw!E:E)</f>
        <v>Small Business</v>
      </c>
      <c r="J1526" s="19">
        <f>_xlfn.XLOOKUP(Order_Items_Raw!A3386,Orders_Raw!A:A,Orders_Raw!C:C)</f>
        <v>45959</v>
      </c>
      <c r="K1526" t="s">
        <v>3481</v>
      </c>
      <c r="L1526" s="19" t="str">
        <f>_xlfn.XLOOKUP(A1526,Orders_Raw!A:A,Orders_Raw!D:D)</f>
        <v>Delivered</v>
      </c>
      <c r="M1526" s="19" t="str">
        <f>_xlfn.XLOOKUP(_xlfn.XLOOKUP(A1526,Orders_Raw!A:A,Orders_Raw!B:B),Customers_Raw!A:A,Customers_Raw!E:E)</f>
        <v>Small Business</v>
      </c>
      <c r="N1526">
        <f>IF(COUNTIF($A$2:A1526,A1526)=1,1,0)</f>
        <v>1</v>
      </c>
    </row>
    <row r="1527" spans="1:14">
      <c r="A1527" t="s">
        <v>1972</v>
      </c>
      <c r="B1527" t="s">
        <v>3487</v>
      </c>
      <c r="C1527">
        <v>2</v>
      </c>
      <c r="D1527" s="18">
        <v>28919.91</v>
      </c>
      <c r="E1527" s="18">
        <f>_xlfn.XLOOKUP(Order_Items_Raw!B3402,Products_Raw!A:A,Products_Raw!D:D)</f>
        <v>11764.29</v>
      </c>
      <c r="F1527" s="18">
        <f t="shared" si="23"/>
        <v>5391.33</v>
      </c>
      <c r="G1527" s="18" t="str">
        <f>PROPER(TRIM(CLEAN(_xlfn.XLOOKUP(Order_Items_Raw!A3402,Orders_Raw!A:A,Orders_Raw!E:E))))</f>
        <v>Mobile App</v>
      </c>
      <c r="H1527" s="18" t="str">
        <f>_xlfn.XLOOKUP(B1527,Products_Raw!A:A,Products_Raw!C:C)</f>
        <v>Sports</v>
      </c>
      <c r="I1527" t="str">
        <f>_xlfn.XLOOKUP(_xlfn.XLOOKUP(A1527,Orders_Raw!A:A,Orders_Raw!B:B),Customers_Raw!A:A,Customers_Raw!E:E)</f>
        <v>Corporate</v>
      </c>
      <c r="J1527" s="19">
        <f>_xlfn.XLOOKUP(Order_Items_Raw!A3402,Orders_Raw!A:A,Orders_Raw!C:C)</f>
        <v>45951</v>
      </c>
      <c r="K1527" t="s">
        <v>3481</v>
      </c>
      <c r="L1527" s="19" t="str">
        <f>_xlfn.XLOOKUP(A1527,Orders_Raw!A:A,Orders_Raw!D:D)</f>
        <v>Delivered</v>
      </c>
      <c r="M1527" s="19" t="str">
        <f>_xlfn.XLOOKUP(_xlfn.XLOOKUP(A1527,Orders_Raw!A:A,Orders_Raw!B:B),Customers_Raw!A:A,Customers_Raw!E:E)</f>
        <v>Corporate</v>
      </c>
      <c r="N1527">
        <f>IF(COUNTIF($A$2:A1527,A1527)=1,1,0)</f>
        <v>0</v>
      </c>
    </row>
    <row r="1528" spans="1:14">
      <c r="A1528" t="s">
        <v>1979</v>
      </c>
      <c r="B1528" t="s">
        <v>3487</v>
      </c>
      <c r="C1528">
        <v>1</v>
      </c>
      <c r="D1528" s="18">
        <v>12525.59</v>
      </c>
      <c r="E1528" s="18">
        <f>_xlfn.XLOOKUP(Order_Items_Raw!B3403,Products_Raw!A:A,Products_Raw!D:D)</f>
        <v>6457.25</v>
      </c>
      <c r="F1528" s="18">
        <f t="shared" si="23"/>
        <v>6068.34</v>
      </c>
      <c r="G1528" s="18" t="str">
        <f>PROPER(TRIM(CLEAN(_xlfn.XLOOKUP(Order_Items_Raw!A3403,Orders_Raw!A:A,Orders_Raw!E:E))))</f>
        <v>Mobile App</v>
      </c>
      <c r="H1528" s="18" t="str">
        <f>_xlfn.XLOOKUP(B1528,Products_Raw!A:A,Products_Raw!C:C)</f>
        <v>Sports</v>
      </c>
      <c r="I1528" t="str">
        <f>_xlfn.XLOOKUP(_xlfn.XLOOKUP(A1528,Orders_Raw!A:A,Orders_Raw!B:B),Customers_Raw!A:A,Customers_Raw!E:E)</f>
        <v>Consumer</v>
      </c>
      <c r="J1528" s="19">
        <f>_xlfn.XLOOKUP(Order_Items_Raw!A3403,Orders_Raw!A:A,Orders_Raw!C:C)</f>
        <v>45947</v>
      </c>
      <c r="K1528" t="s">
        <v>3481</v>
      </c>
      <c r="L1528" s="19" t="str">
        <f>_xlfn.XLOOKUP(A1528,Orders_Raw!A:A,Orders_Raw!D:D)</f>
        <v>Delivered</v>
      </c>
      <c r="M1528" s="19" t="str">
        <f>_xlfn.XLOOKUP(_xlfn.XLOOKUP(A1528,Orders_Raw!A:A,Orders_Raw!B:B),Customers_Raw!A:A,Customers_Raw!E:E)</f>
        <v>Consumer</v>
      </c>
      <c r="N1528">
        <f>IF(COUNTIF($A$2:A1528,A1528)=1,1,0)</f>
        <v>1</v>
      </c>
    </row>
    <row r="1529" spans="1:14">
      <c r="A1529" t="s">
        <v>2026</v>
      </c>
      <c r="B1529" t="s">
        <v>3487</v>
      </c>
      <c r="C1529">
        <v>1</v>
      </c>
      <c r="D1529" s="18">
        <v>15496.95</v>
      </c>
      <c r="E1529" s="18">
        <f>_xlfn.XLOOKUP(Order_Items_Raw!B3406,Products_Raw!A:A,Products_Raw!D:D)</f>
        <v>2144.79</v>
      </c>
      <c r="F1529" s="18">
        <f t="shared" si="23"/>
        <v>13352.16</v>
      </c>
      <c r="G1529" s="18" t="str">
        <f>PROPER(TRIM(CLEAN(_xlfn.XLOOKUP(Order_Items_Raw!A3406,Orders_Raw!A:A,Orders_Raw!E:E))))</f>
        <v>Website</v>
      </c>
      <c r="H1529" s="18" t="str">
        <f>_xlfn.XLOOKUP(B1529,Products_Raw!A:A,Products_Raw!C:C)</f>
        <v>Sports</v>
      </c>
      <c r="I1529" t="str">
        <f>_xlfn.XLOOKUP(_xlfn.XLOOKUP(A1529,Orders_Raw!A:A,Orders_Raw!B:B),Customers_Raw!A:A,Customers_Raw!E:E)</f>
        <v>Consumer</v>
      </c>
      <c r="J1529" s="19">
        <f>_xlfn.XLOOKUP(Order_Items_Raw!A3406,Orders_Raw!A:A,Orders_Raw!C:C)</f>
        <v>45951</v>
      </c>
      <c r="K1529" t="s">
        <v>3481</v>
      </c>
      <c r="L1529" s="19" t="str">
        <f>_xlfn.XLOOKUP(A1529,Orders_Raw!A:A,Orders_Raw!D:D)</f>
        <v>Delivered</v>
      </c>
      <c r="M1529" s="19" t="str">
        <f>_xlfn.XLOOKUP(_xlfn.XLOOKUP(A1529,Orders_Raw!A:A,Orders_Raw!B:B),Customers_Raw!A:A,Customers_Raw!E:E)</f>
        <v>Consumer</v>
      </c>
      <c r="N1529">
        <f>IF(COUNTIF($A$2:A1529,A1529)=1,1,0)</f>
        <v>0</v>
      </c>
    </row>
    <row r="1530" spans="1:14">
      <c r="A1530" t="s">
        <v>2726</v>
      </c>
      <c r="B1530" t="s">
        <v>3487</v>
      </c>
      <c r="C1530">
        <v>2</v>
      </c>
      <c r="D1530" s="18">
        <v>25243.98</v>
      </c>
      <c r="E1530" s="18">
        <f>_xlfn.XLOOKUP(Order_Items_Raw!B3425,Products_Raw!A:A,Products_Raw!D:D)</f>
        <v>9947.76</v>
      </c>
      <c r="F1530" s="18">
        <f t="shared" si="23"/>
        <v>5348.46</v>
      </c>
      <c r="G1530" s="18" t="str">
        <f>PROPER(TRIM(CLEAN(_xlfn.XLOOKUP(Order_Items_Raw!A3425,Orders_Raw!A:A,Orders_Raw!E:E))))</f>
        <v>Mobile App</v>
      </c>
      <c r="H1530" s="18" t="str">
        <f>_xlfn.XLOOKUP(B1530,Products_Raw!A:A,Products_Raw!C:C)</f>
        <v>Sports</v>
      </c>
      <c r="I1530" t="str">
        <f>_xlfn.XLOOKUP(_xlfn.XLOOKUP(A1530,Orders_Raw!A:A,Orders_Raw!B:B),Customers_Raw!A:A,Customers_Raw!E:E)</f>
        <v>Small Business</v>
      </c>
      <c r="J1530" s="19">
        <f>_xlfn.XLOOKUP(Order_Items_Raw!A3425,Orders_Raw!A:A,Orders_Raw!C:C)</f>
        <v>45934</v>
      </c>
      <c r="K1530" t="s">
        <v>3481</v>
      </c>
      <c r="L1530" s="19" t="str">
        <f>_xlfn.XLOOKUP(A1530,Orders_Raw!A:A,Orders_Raw!D:D)</f>
        <v>Delivered</v>
      </c>
      <c r="M1530" s="19" t="str">
        <f>_xlfn.XLOOKUP(_xlfn.XLOOKUP(A1530,Orders_Raw!A:A,Orders_Raw!B:B),Customers_Raw!A:A,Customers_Raw!E:E)</f>
        <v>Small Business</v>
      </c>
      <c r="N1530">
        <f>IF(COUNTIF($A$2:A1530,A1530)=1,1,0)</f>
        <v>0</v>
      </c>
    </row>
    <row r="1531" spans="1:14">
      <c r="A1531" t="s">
        <v>2920</v>
      </c>
      <c r="B1531" t="s">
        <v>3487</v>
      </c>
      <c r="C1531">
        <v>3</v>
      </c>
      <c r="D1531" s="18">
        <v>49797.22</v>
      </c>
      <c r="E1531" s="18">
        <f>_xlfn.XLOOKUP(Order_Items_Raw!B3429,Products_Raw!A:A,Products_Raw!D:D)</f>
        <v>9947.76</v>
      </c>
      <c r="F1531" s="18">
        <f t="shared" si="23"/>
        <v>19953.94</v>
      </c>
      <c r="G1531" s="18" t="str">
        <f>PROPER(TRIM(CLEAN(_xlfn.XLOOKUP(Order_Items_Raw!A3429,Orders_Raw!A:A,Orders_Raw!E:E))))</f>
        <v>Mobile App</v>
      </c>
      <c r="H1531" s="18" t="str">
        <f>_xlfn.XLOOKUP(B1531,Products_Raw!A:A,Products_Raw!C:C)</f>
        <v>Sports</v>
      </c>
      <c r="I1531" t="str">
        <f>_xlfn.XLOOKUP(_xlfn.XLOOKUP(A1531,Orders_Raw!A:A,Orders_Raw!B:B),Customers_Raw!A:A,Customers_Raw!E:E)</f>
        <v>Consumer</v>
      </c>
      <c r="J1531" s="19">
        <f>_xlfn.XLOOKUP(Order_Items_Raw!A3429,Orders_Raw!A:A,Orders_Raw!C:C)</f>
        <v>45940</v>
      </c>
      <c r="K1531" t="s">
        <v>3481</v>
      </c>
      <c r="L1531" s="19" t="str">
        <f>_xlfn.XLOOKUP(A1531,Orders_Raw!A:A,Orders_Raw!D:D)</f>
        <v>Shipped</v>
      </c>
      <c r="M1531" s="19" t="str">
        <f>_xlfn.XLOOKUP(_xlfn.XLOOKUP(A1531,Orders_Raw!A:A,Orders_Raw!B:B),Customers_Raw!A:A,Customers_Raw!E:E)</f>
        <v>Consumer</v>
      </c>
      <c r="N1531">
        <f>IF(COUNTIF($A$2:A1531,A1531)=1,1,0)</f>
        <v>1</v>
      </c>
    </row>
    <row r="1532" spans="1:14">
      <c r="A1532" t="s">
        <v>3272</v>
      </c>
      <c r="B1532" t="s">
        <v>3487</v>
      </c>
      <c r="C1532">
        <v>2</v>
      </c>
      <c r="D1532" s="18">
        <v>27190.85</v>
      </c>
      <c r="E1532" s="18">
        <f>_xlfn.XLOOKUP(Order_Items_Raw!B3438,Products_Raw!A:A,Products_Raw!D:D)</f>
        <v>2249.48</v>
      </c>
      <c r="F1532" s="18">
        <f t="shared" si="23"/>
        <v>22691.89</v>
      </c>
      <c r="G1532" s="18" t="str">
        <f>PROPER(TRIM(CLEAN(_xlfn.XLOOKUP(Order_Items_Raw!A3438,Orders_Raw!A:A,Orders_Raw!E:E))))</f>
        <v>Mobile App</v>
      </c>
      <c r="H1532" s="18" t="str">
        <f>_xlfn.XLOOKUP(B1532,Products_Raw!A:A,Products_Raw!C:C)</f>
        <v>Sports</v>
      </c>
      <c r="I1532" t="str">
        <f>_xlfn.XLOOKUP(_xlfn.XLOOKUP(A1532,Orders_Raw!A:A,Orders_Raw!B:B),Customers_Raw!A:A,Customers_Raw!E:E)</f>
        <v>Consumer</v>
      </c>
      <c r="J1532" s="19">
        <f>_xlfn.XLOOKUP(Order_Items_Raw!A3438,Orders_Raw!A:A,Orders_Raw!C:C)</f>
        <v>45956</v>
      </c>
      <c r="K1532" t="s">
        <v>3481</v>
      </c>
      <c r="L1532" s="19" t="str">
        <f>_xlfn.XLOOKUP(A1532,Orders_Raw!A:A,Orders_Raw!D:D)</f>
        <v>Shipped</v>
      </c>
      <c r="M1532" s="19" t="str">
        <f>_xlfn.XLOOKUP(_xlfn.XLOOKUP(A1532,Orders_Raw!A:A,Orders_Raw!B:B),Customers_Raw!A:A,Customers_Raw!E:E)</f>
        <v>Consumer</v>
      </c>
      <c r="N1532">
        <f>IF(COUNTIF($A$2:A1532,A1532)=1,1,0)</f>
        <v>0</v>
      </c>
    </row>
    <row r="1533" spans="1:14">
      <c r="A1533" t="s">
        <v>1080</v>
      </c>
      <c r="B1533" t="s">
        <v>3488</v>
      </c>
      <c r="C1533">
        <v>3</v>
      </c>
      <c r="D1533" s="18">
        <v>15228.88</v>
      </c>
      <c r="E1533" s="18">
        <f>_xlfn.XLOOKUP(Order_Items_Raw!B3442,Products_Raw!A:A,Products_Raw!D:D)</f>
        <v>2249.48</v>
      </c>
      <c r="F1533" s="18">
        <f t="shared" si="23"/>
        <v>8480.44</v>
      </c>
      <c r="G1533" s="18" t="str">
        <f>PROPER(TRIM(CLEAN(_xlfn.XLOOKUP(Order_Items_Raw!A3442,Orders_Raw!A:A,Orders_Raw!E:E))))</f>
        <v>Mobile App</v>
      </c>
      <c r="H1533" s="18" t="str">
        <f>_xlfn.XLOOKUP(B1533,Products_Raw!A:A,Products_Raw!C:C)</f>
        <v>Sports</v>
      </c>
      <c r="I1533" t="str">
        <f>_xlfn.XLOOKUP(_xlfn.XLOOKUP(A1533,Orders_Raw!A:A,Orders_Raw!B:B),Customers_Raw!A:A,Customers_Raw!E:E)</f>
        <v>Consumer</v>
      </c>
      <c r="J1533" s="19">
        <f>_xlfn.XLOOKUP(Order_Items_Raw!A3442,Orders_Raw!A:A,Orders_Raw!C:C)</f>
        <v>45950</v>
      </c>
      <c r="K1533" t="s">
        <v>3481</v>
      </c>
      <c r="L1533" s="19" t="str">
        <f>_xlfn.XLOOKUP(A1533,Orders_Raw!A:A,Orders_Raw!D:D)</f>
        <v>Delivered</v>
      </c>
      <c r="M1533" s="19" t="str">
        <f>_xlfn.XLOOKUP(_xlfn.XLOOKUP(A1533,Orders_Raw!A:A,Orders_Raw!B:B),Customers_Raw!A:A,Customers_Raw!E:E)</f>
        <v>Consumer</v>
      </c>
      <c r="N1533">
        <f>IF(COUNTIF($A$2:A1533,A1533)=1,1,0)</f>
        <v>1</v>
      </c>
    </row>
    <row r="1534" spans="1:14">
      <c r="A1534" t="s">
        <v>1526</v>
      </c>
      <c r="B1534" t="s">
        <v>3488</v>
      </c>
      <c r="C1534">
        <v>4</v>
      </c>
      <c r="D1534" s="18">
        <v>28251.42</v>
      </c>
      <c r="E1534" s="18">
        <f>_xlfn.XLOOKUP(Order_Items_Raw!B3453,Products_Raw!A:A,Products_Raw!D:D)</f>
        <v>8177.04</v>
      </c>
      <c r="F1534" s="18">
        <f t="shared" si="23"/>
        <v>-4456.74</v>
      </c>
      <c r="G1534" s="18" t="str">
        <f>PROPER(TRIM(CLEAN(_xlfn.XLOOKUP(Order_Items_Raw!A3453,Orders_Raw!A:A,Orders_Raw!E:E))))</f>
        <v>Website</v>
      </c>
      <c r="H1534" s="18" t="str">
        <f>_xlfn.XLOOKUP(B1534,Products_Raw!A:A,Products_Raw!C:C)</f>
        <v>Sports</v>
      </c>
      <c r="I1534" t="str">
        <f>_xlfn.XLOOKUP(_xlfn.XLOOKUP(A1534,Orders_Raw!A:A,Orders_Raw!B:B),Customers_Raw!A:A,Customers_Raw!E:E)</f>
        <v>Consumer</v>
      </c>
      <c r="J1534" s="19">
        <f>_xlfn.XLOOKUP(Order_Items_Raw!A3453,Orders_Raw!A:A,Orders_Raw!C:C)</f>
        <v>45943</v>
      </c>
      <c r="K1534" t="s">
        <v>3481</v>
      </c>
      <c r="L1534" s="19" t="str">
        <f>_xlfn.XLOOKUP(A1534,Orders_Raw!A:A,Orders_Raw!D:D)</f>
        <v>Shipped</v>
      </c>
      <c r="M1534" s="19" t="str">
        <f>_xlfn.XLOOKUP(_xlfn.XLOOKUP(A1534,Orders_Raw!A:A,Orders_Raw!B:B),Customers_Raw!A:A,Customers_Raw!E:E)</f>
        <v>Consumer</v>
      </c>
      <c r="N1534">
        <f>IF(COUNTIF($A$2:A1534,A1534)=1,1,0)</f>
        <v>0</v>
      </c>
    </row>
    <row r="1535" spans="1:14">
      <c r="A1535" t="s">
        <v>2052</v>
      </c>
      <c r="B1535" t="s">
        <v>3488</v>
      </c>
      <c r="C1535">
        <v>4</v>
      </c>
      <c r="D1535" s="18">
        <v>28480.26</v>
      </c>
      <c r="E1535" s="18">
        <f>_xlfn.XLOOKUP(Order_Items_Raw!B3469,Products_Raw!A:A,Products_Raw!D:D)</f>
        <v>1069.73</v>
      </c>
      <c r="F1535" s="18">
        <f t="shared" si="23"/>
        <v>24201.34</v>
      </c>
      <c r="G1535" s="18" t="str">
        <f>PROPER(TRIM(CLEAN(_xlfn.XLOOKUP(Order_Items_Raw!A3469,Orders_Raw!A:A,Orders_Raw!E:E))))</f>
        <v>Marketplace</v>
      </c>
      <c r="H1535" s="18" t="str">
        <f>_xlfn.XLOOKUP(B1535,Products_Raw!A:A,Products_Raw!C:C)</f>
        <v>Sports</v>
      </c>
      <c r="I1535" t="str">
        <f>_xlfn.XLOOKUP(_xlfn.XLOOKUP(A1535,Orders_Raw!A:A,Orders_Raw!B:B),Customers_Raw!A:A,Customers_Raw!E:E)</f>
        <v>Consumer</v>
      </c>
      <c r="J1535" s="19">
        <f>_xlfn.XLOOKUP(Order_Items_Raw!A3469,Orders_Raw!A:A,Orders_Raw!C:C)</f>
        <v>45919</v>
      </c>
      <c r="K1535" t="s">
        <v>3489</v>
      </c>
      <c r="L1535" s="19" t="str">
        <f>_xlfn.XLOOKUP(A1535,Orders_Raw!A:A,Orders_Raw!D:D)</f>
        <v>Delivered</v>
      </c>
      <c r="M1535" s="19" t="str">
        <f>_xlfn.XLOOKUP(_xlfn.XLOOKUP(A1535,Orders_Raw!A:A,Orders_Raw!B:B),Customers_Raw!A:A,Customers_Raw!E:E)</f>
        <v>Consumer</v>
      </c>
      <c r="N1535">
        <f>IF(COUNTIF($A$2:A1535,A1535)=1,1,0)</f>
        <v>1</v>
      </c>
    </row>
    <row r="1536" spans="1:14">
      <c r="A1536" t="s">
        <v>1311</v>
      </c>
      <c r="B1536" t="s">
        <v>3490</v>
      </c>
      <c r="C1536">
        <v>1</v>
      </c>
      <c r="D1536" s="18">
        <v>14707.99</v>
      </c>
      <c r="E1536" s="18">
        <f>_xlfn.XLOOKUP(Order_Items_Raw!B3497,Products_Raw!A:A,Products_Raw!D:D)</f>
        <v>7014.31</v>
      </c>
      <c r="F1536" s="18">
        <f t="shared" si="23"/>
        <v>7693.68</v>
      </c>
      <c r="G1536" s="18" t="str">
        <f>PROPER(TRIM(CLEAN(_xlfn.XLOOKUP(Order_Items_Raw!A3497,Orders_Raw!A:A,Orders_Raw!E:E))))</f>
        <v>Mobile App</v>
      </c>
      <c r="H1536" s="18" t="str">
        <f>_xlfn.XLOOKUP(B1536,Products_Raw!A:A,Products_Raw!C:C)</f>
        <v>Fashion</v>
      </c>
      <c r="I1536" t="str">
        <f>_xlfn.XLOOKUP(_xlfn.XLOOKUP(A1536,Orders_Raw!A:A,Orders_Raw!B:B),Customers_Raw!A:A,Customers_Raw!E:E)</f>
        <v>Consumer</v>
      </c>
      <c r="J1536" s="19">
        <f>_xlfn.XLOOKUP(Order_Items_Raw!A3497,Orders_Raw!A:A,Orders_Raw!C:C)</f>
        <v>45915</v>
      </c>
      <c r="K1536" t="s">
        <v>3489</v>
      </c>
      <c r="L1536" s="19" t="str">
        <f>_xlfn.XLOOKUP(A1536,Orders_Raw!A:A,Orders_Raw!D:D)</f>
        <v>Delivered</v>
      </c>
      <c r="M1536" s="19" t="str">
        <f>_xlfn.XLOOKUP(_xlfn.XLOOKUP(A1536,Orders_Raw!A:A,Orders_Raw!B:B),Customers_Raw!A:A,Customers_Raw!E:E)</f>
        <v>Consumer</v>
      </c>
      <c r="N1536">
        <f>IF(COUNTIF($A$2:A1536,A1536)=1,1,0)</f>
        <v>1</v>
      </c>
    </row>
    <row r="1537" spans="1:14">
      <c r="A1537" t="s">
        <v>2712</v>
      </c>
      <c r="B1537" t="s">
        <v>3490</v>
      </c>
      <c r="C1537">
        <v>4</v>
      </c>
      <c r="D1537" s="18">
        <v>48278.21</v>
      </c>
      <c r="E1537" s="18">
        <f>_xlfn.XLOOKUP(Order_Items_Raw!B3519,Products_Raw!A:A,Products_Raw!D:D)</f>
        <v>474.93</v>
      </c>
      <c r="F1537" s="18">
        <f t="shared" si="23"/>
        <v>46378.49</v>
      </c>
      <c r="G1537" s="18" t="str">
        <f>PROPER(TRIM(CLEAN(_xlfn.XLOOKUP(Order_Items_Raw!A3519,Orders_Raw!A:A,Orders_Raw!E:E))))</f>
        <v>Website</v>
      </c>
      <c r="H1537" s="18" t="str">
        <f>_xlfn.XLOOKUP(B1537,Products_Raw!A:A,Products_Raw!C:C)</f>
        <v>Fashion</v>
      </c>
      <c r="I1537" t="str">
        <f>_xlfn.XLOOKUP(_xlfn.XLOOKUP(A1537,Orders_Raw!A:A,Orders_Raw!B:B),Customers_Raw!A:A,Customers_Raw!E:E)</f>
        <v>Consumer</v>
      </c>
      <c r="J1537" s="19">
        <f>_xlfn.XLOOKUP(Order_Items_Raw!A3519,Orders_Raw!A:A,Orders_Raw!C:C)</f>
        <v>45915</v>
      </c>
      <c r="K1537" t="s">
        <v>3489</v>
      </c>
      <c r="L1537" s="19" t="str">
        <f>_xlfn.XLOOKUP(A1537,Orders_Raw!A:A,Orders_Raw!D:D)</f>
        <v>Delivered</v>
      </c>
      <c r="M1537" s="19" t="str">
        <f>_xlfn.XLOOKUP(_xlfn.XLOOKUP(A1537,Orders_Raw!A:A,Orders_Raw!B:B),Customers_Raw!A:A,Customers_Raw!E:E)</f>
        <v>Consumer</v>
      </c>
      <c r="N1537">
        <f>IF(COUNTIF($A$2:A1537,A1537)=1,1,0)</f>
        <v>0</v>
      </c>
    </row>
    <row r="1538" spans="1:14">
      <c r="A1538" t="s">
        <v>2627</v>
      </c>
      <c r="B1538" t="s">
        <v>3491</v>
      </c>
      <c r="C1538">
        <v>3</v>
      </c>
      <c r="D1538" s="18">
        <v>32910.31</v>
      </c>
      <c r="E1538" s="18">
        <f>_xlfn.XLOOKUP(Order_Items_Raw!B3556,Products_Raw!A:A,Products_Raw!D:D)</f>
        <v>4176.26</v>
      </c>
      <c r="F1538" s="18">
        <f t="shared" ref="F1538:F1601" si="24">D1538-(C1538*E1538)</f>
        <v>20381.53</v>
      </c>
      <c r="G1538" s="18" t="str">
        <f>PROPER(TRIM(CLEAN(_xlfn.XLOOKUP(Order_Items_Raw!A3556,Orders_Raw!A:A,Orders_Raw!E:E))))</f>
        <v>Website</v>
      </c>
      <c r="H1538" s="18" t="str">
        <f>_xlfn.XLOOKUP(B1538,Products_Raw!A:A,Products_Raw!C:C)</f>
        <v>Electronics</v>
      </c>
      <c r="I1538" t="str">
        <f>_xlfn.XLOOKUP(_xlfn.XLOOKUP(A1538,Orders_Raw!A:A,Orders_Raw!B:B),Customers_Raw!A:A,Customers_Raw!E:E)</f>
        <v>Consumer</v>
      </c>
      <c r="J1538" s="19">
        <f>_xlfn.XLOOKUP(Order_Items_Raw!A3556,Orders_Raw!A:A,Orders_Raw!C:C)</f>
        <v>45904</v>
      </c>
      <c r="K1538" t="s">
        <v>3489</v>
      </c>
      <c r="L1538" s="19" t="str">
        <f>_xlfn.XLOOKUP(A1538,Orders_Raw!A:A,Orders_Raw!D:D)</f>
        <v>Delivered</v>
      </c>
      <c r="M1538" s="19" t="str">
        <f>_xlfn.XLOOKUP(_xlfn.XLOOKUP(A1538,Orders_Raw!A:A,Orders_Raw!B:B),Customers_Raw!A:A,Customers_Raw!E:E)</f>
        <v>Consumer</v>
      </c>
      <c r="N1538">
        <f>IF(COUNTIF($A$2:A1538,A1538)=1,1,0)</f>
        <v>1</v>
      </c>
    </row>
    <row r="1539" spans="1:14">
      <c r="A1539" t="s">
        <v>2813</v>
      </c>
      <c r="B1539" t="s">
        <v>3491</v>
      </c>
      <c r="C1539">
        <v>1</v>
      </c>
      <c r="D1539" s="18">
        <v>12978.59</v>
      </c>
      <c r="E1539" s="18">
        <f>_xlfn.XLOOKUP(Order_Items_Raw!B3561,Products_Raw!A:A,Products_Raw!D:D)</f>
        <v>4640.09</v>
      </c>
      <c r="F1539" s="18">
        <f t="shared" si="24"/>
        <v>8338.5</v>
      </c>
      <c r="G1539" s="18" t="str">
        <f>PROPER(TRIM(CLEAN(_xlfn.XLOOKUP(Order_Items_Raw!A3561,Orders_Raw!A:A,Orders_Raw!E:E))))</f>
        <v>Website</v>
      </c>
      <c r="H1539" s="18" t="str">
        <f>_xlfn.XLOOKUP(B1539,Products_Raw!A:A,Products_Raw!C:C)</f>
        <v>Electronics</v>
      </c>
      <c r="I1539" t="str">
        <f>_xlfn.XLOOKUP(_xlfn.XLOOKUP(A1539,Orders_Raw!A:A,Orders_Raw!B:B),Customers_Raw!A:A,Customers_Raw!E:E)</f>
        <v>Corporate</v>
      </c>
      <c r="J1539" s="19">
        <f>_xlfn.XLOOKUP(Order_Items_Raw!A3561,Orders_Raw!A:A,Orders_Raw!C:C)</f>
        <v>45930</v>
      </c>
      <c r="K1539" t="s">
        <v>3489</v>
      </c>
      <c r="L1539" s="19" t="str">
        <f>_xlfn.XLOOKUP(A1539,Orders_Raw!A:A,Orders_Raw!D:D)</f>
        <v>Delivered</v>
      </c>
      <c r="M1539" s="19" t="str">
        <f>_xlfn.XLOOKUP(_xlfn.XLOOKUP(A1539,Orders_Raw!A:A,Orders_Raw!B:B),Customers_Raw!A:A,Customers_Raw!E:E)</f>
        <v>Corporate</v>
      </c>
      <c r="N1539">
        <f>IF(COUNTIF($A$2:A1539,A1539)=1,1,0)</f>
        <v>0</v>
      </c>
    </row>
    <row r="1540" spans="1:14">
      <c r="A1540" t="s">
        <v>1925</v>
      </c>
      <c r="B1540" t="s">
        <v>3492</v>
      </c>
      <c r="C1540">
        <v>4</v>
      </c>
      <c r="D1540" s="18">
        <v>12558.72</v>
      </c>
      <c r="E1540" s="18">
        <f>_xlfn.XLOOKUP(Order_Items_Raw!B3595,Products_Raw!A:A,Products_Raw!D:D)</f>
        <v>10188.6</v>
      </c>
      <c r="F1540" s="18">
        <f t="shared" si="24"/>
        <v>-28195.68</v>
      </c>
      <c r="G1540" s="18" t="str">
        <f>PROPER(TRIM(CLEAN(_xlfn.XLOOKUP(Order_Items_Raw!A3595,Orders_Raw!A:A,Orders_Raw!E:E))))</f>
        <v>Website</v>
      </c>
      <c r="H1540" s="18" t="str">
        <f>_xlfn.XLOOKUP(B1540,Products_Raw!A:A,Products_Raw!C:C)</f>
        <v>Electronics</v>
      </c>
      <c r="I1540" t="str">
        <f>_xlfn.XLOOKUP(_xlfn.XLOOKUP(A1540,Orders_Raw!A:A,Orders_Raw!B:B),Customers_Raw!A:A,Customers_Raw!E:E)</f>
        <v>Consumer</v>
      </c>
      <c r="J1540" s="19">
        <f>_xlfn.XLOOKUP(Order_Items_Raw!A3595,Orders_Raw!A:A,Orders_Raw!C:C)</f>
        <v>45912</v>
      </c>
      <c r="K1540" t="s">
        <v>3489</v>
      </c>
      <c r="L1540" s="19" t="str">
        <f>_xlfn.XLOOKUP(A1540,Orders_Raw!A:A,Orders_Raw!D:D)</f>
        <v>Delivered</v>
      </c>
      <c r="M1540" s="19" t="str">
        <f>_xlfn.XLOOKUP(_xlfn.XLOOKUP(A1540,Orders_Raw!A:A,Orders_Raw!B:B),Customers_Raw!A:A,Customers_Raw!E:E)</f>
        <v>Consumer</v>
      </c>
      <c r="N1540">
        <f>IF(COUNTIF($A$2:A1540,A1540)=1,1,0)</f>
        <v>1</v>
      </c>
    </row>
    <row r="1541" spans="1:14">
      <c r="A1541" t="s">
        <v>1941</v>
      </c>
      <c r="B1541" t="s">
        <v>3492</v>
      </c>
      <c r="C1541">
        <v>4</v>
      </c>
      <c r="D1541" s="18">
        <v>14475.27</v>
      </c>
      <c r="E1541" s="18">
        <f>_xlfn.XLOOKUP(Order_Items_Raw!B3596,Products_Raw!A:A,Products_Raw!D:D)</f>
        <v>10188.6</v>
      </c>
      <c r="F1541" s="18">
        <f t="shared" si="24"/>
        <v>-26279.13</v>
      </c>
      <c r="G1541" s="18" t="str">
        <f>PROPER(TRIM(CLEAN(_xlfn.XLOOKUP(Order_Items_Raw!A3596,Orders_Raw!A:A,Orders_Raw!E:E))))</f>
        <v>Website</v>
      </c>
      <c r="H1541" s="18" t="str">
        <f>_xlfn.XLOOKUP(B1541,Products_Raw!A:A,Products_Raw!C:C)</f>
        <v>Electronics</v>
      </c>
      <c r="I1541" t="str">
        <f>_xlfn.XLOOKUP(_xlfn.XLOOKUP(A1541,Orders_Raw!A:A,Orders_Raw!B:B),Customers_Raw!A:A,Customers_Raw!E:E)</f>
        <v>Corporate</v>
      </c>
      <c r="J1541" s="19">
        <f>_xlfn.XLOOKUP(Order_Items_Raw!A3596,Orders_Raw!A:A,Orders_Raw!C:C)</f>
        <v>45923</v>
      </c>
      <c r="K1541" t="s">
        <v>3489</v>
      </c>
      <c r="L1541" s="19" t="str">
        <f>_xlfn.XLOOKUP(A1541,Orders_Raw!A:A,Orders_Raw!D:D)</f>
        <v>Delivered</v>
      </c>
      <c r="M1541" s="19" t="str">
        <f>_xlfn.XLOOKUP(_xlfn.XLOOKUP(A1541,Orders_Raw!A:A,Orders_Raw!B:B),Customers_Raw!A:A,Customers_Raw!E:E)</f>
        <v>Corporate</v>
      </c>
      <c r="N1541">
        <f>IF(COUNTIF($A$2:A1541,A1541)=1,1,0)</f>
        <v>1</v>
      </c>
    </row>
    <row r="1542" spans="1:14">
      <c r="A1542" t="s">
        <v>2606</v>
      </c>
      <c r="B1542" t="s">
        <v>3492</v>
      </c>
      <c r="C1542">
        <v>2</v>
      </c>
      <c r="D1542" s="18">
        <v>6131.21</v>
      </c>
      <c r="E1542" s="18">
        <f>_xlfn.XLOOKUP(Order_Items_Raw!B3605,Products_Raw!A:A,Products_Raw!D:D)</f>
        <v>6443.36</v>
      </c>
      <c r="F1542" s="18">
        <f t="shared" si="24"/>
        <v>-6755.51</v>
      </c>
      <c r="G1542" s="18" t="str">
        <f>PROPER(TRIM(CLEAN(_xlfn.XLOOKUP(Order_Items_Raw!A3605,Orders_Raw!A:A,Orders_Raw!E:E))))</f>
        <v>Marketplace</v>
      </c>
      <c r="H1542" s="18" t="str">
        <f>_xlfn.XLOOKUP(B1542,Products_Raw!A:A,Products_Raw!C:C)</f>
        <v>Electronics</v>
      </c>
      <c r="I1542" t="str">
        <f>_xlfn.XLOOKUP(_xlfn.XLOOKUP(A1542,Orders_Raw!A:A,Orders_Raw!B:B),Customers_Raw!A:A,Customers_Raw!E:E)</f>
        <v>Consumer</v>
      </c>
      <c r="J1542" s="19">
        <f>_xlfn.XLOOKUP(Order_Items_Raw!A3605,Orders_Raw!A:A,Orders_Raw!C:C)</f>
        <v>45923</v>
      </c>
      <c r="K1542" t="s">
        <v>3489</v>
      </c>
      <c r="L1542" s="19" t="str">
        <f>_xlfn.XLOOKUP(A1542,Orders_Raw!A:A,Orders_Raw!D:D)</f>
        <v>Delivered</v>
      </c>
      <c r="M1542" s="19" t="str">
        <f>_xlfn.XLOOKUP(_xlfn.XLOOKUP(A1542,Orders_Raw!A:A,Orders_Raw!B:B),Customers_Raw!A:A,Customers_Raw!E:E)</f>
        <v>Consumer</v>
      </c>
      <c r="N1542">
        <f>IF(COUNTIF($A$2:A1542,A1542)=1,1,0)</f>
        <v>1</v>
      </c>
    </row>
    <row r="1543" spans="1:14">
      <c r="A1543" t="s">
        <v>2723</v>
      </c>
      <c r="B1543" t="s">
        <v>3492</v>
      </c>
      <c r="C1543">
        <v>3</v>
      </c>
      <c r="D1543" s="18">
        <v>8114.75</v>
      </c>
      <c r="E1543" s="18">
        <f>_xlfn.XLOOKUP(Order_Items_Raw!B3607,Products_Raw!A:A,Products_Raw!D:D)</f>
        <v>7025.62</v>
      </c>
      <c r="F1543" s="18">
        <f t="shared" si="24"/>
        <v>-12962.11</v>
      </c>
      <c r="G1543" s="18" t="str">
        <f>PROPER(TRIM(CLEAN(_xlfn.XLOOKUP(Order_Items_Raw!A3607,Orders_Raw!A:A,Orders_Raw!E:E))))</f>
        <v>Website</v>
      </c>
      <c r="H1543" s="18" t="str">
        <f>_xlfn.XLOOKUP(B1543,Products_Raw!A:A,Products_Raw!C:C)</f>
        <v>Electronics</v>
      </c>
      <c r="I1543" t="str">
        <f>_xlfn.XLOOKUP(_xlfn.XLOOKUP(A1543,Orders_Raw!A:A,Orders_Raw!B:B),Customers_Raw!A:A,Customers_Raw!E:E)</f>
        <v>Consumer</v>
      </c>
      <c r="J1543" s="19">
        <f>_xlfn.XLOOKUP(Order_Items_Raw!A3607,Orders_Raw!A:A,Orders_Raw!C:C)</f>
        <v>45927</v>
      </c>
      <c r="K1543" t="s">
        <v>3489</v>
      </c>
      <c r="L1543" s="19" t="str">
        <f>_xlfn.XLOOKUP(A1543,Orders_Raw!A:A,Orders_Raw!D:D)</f>
        <v>Delivered</v>
      </c>
      <c r="M1543" s="19" t="str">
        <f>_xlfn.XLOOKUP(_xlfn.XLOOKUP(A1543,Orders_Raw!A:A,Orders_Raw!B:B),Customers_Raw!A:A,Customers_Raw!E:E)</f>
        <v>Consumer</v>
      </c>
      <c r="N1543">
        <f>IF(COUNTIF($A$2:A1543,A1543)=1,1,0)</f>
        <v>0</v>
      </c>
    </row>
    <row r="1544" spans="1:14">
      <c r="A1544" t="s">
        <v>2743</v>
      </c>
      <c r="B1544" t="s">
        <v>3492</v>
      </c>
      <c r="C1544">
        <v>4</v>
      </c>
      <c r="D1544" s="18">
        <v>12152.25</v>
      </c>
      <c r="E1544" s="18">
        <f>_xlfn.XLOOKUP(Order_Items_Raw!B3609,Products_Raw!A:A,Products_Raw!D:D)</f>
        <v>7025.62</v>
      </c>
      <c r="F1544" s="18">
        <f t="shared" si="24"/>
        <v>-15950.23</v>
      </c>
      <c r="G1544" s="18" t="str">
        <f>PROPER(TRIM(CLEAN(_xlfn.XLOOKUP(Order_Items_Raw!A3609,Orders_Raw!A:A,Orders_Raw!E:E))))</f>
        <v>Website</v>
      </c>
      <c r="H1544" s="18" t="str">
        <f>_xlfn.XLOOKUP(B1544,Products_Raw!A:A,Products_Raw!C:C)</f>
        <v>Electronics</v>
      </c>
      <c r="I1544" t="str">
        <f>_xlfn.XLOOKUP(_xlfn.XLOOKUP(A1544,Orders_Raw!A:A,Orders_Raw!B:B),Customers_Raw!A:A,Customers_Raw!E:E)</f>
        <v>Consumer</v>
      </c>
      <c r="J1544" s="19">
        <f>_xlfn.XLOOKUP(Order_Items_Raw!A3609,Orders_Raw!A:A,Orders_Raw!C:C)</f>
        <v>45930</v>
      </c>
      <c r="K1544" t="s">
        <v>3489</v>
      </c>
      <c r="L1544" s="19" t="str">
        <f>_xlfn.XLOOKUP(A1544,Orders_Raw!A:A,Orders_Raw!D:D)</f>
        <v>Delivered</v>
      </c>
      <c r="M1544" s="19" t="str">
        <f>_xlfn.XLOOKUP(_xlfn.XLOOKUP(A1544,Orders_Raw!A:A,Orders_Raw!B:B),Customers_Raw!A:A,Customers_Raw!E:E)</f>
        <v>Consumer</v>
      </c>
      <c r="N1544">
        <f>IF(COUNTIF($A$2:A1544,A1544)=1,1,0)</f>
        <v>1</v>
      </c>
    </row>
    <row r="1545" spans="1:14">
      <c r="A1545" t="s">
        <v>2999</v>
      </c>
      <c r="B1545" t="s">
        <v>3492</v>
      </c>
      <c r="C1545">
        <v>2</v>
      </c>
      <c r="D1545" s="18">
        <v>5302.25</v>
      </c>
      <c r="E1545" s="18">
        <f>_xlfn.XLOOKUP(Order_Items_Raw!B3613,Products_Raw!A:A,Products_Raw!D:D)</f>
        <v>6782.31</v>
      </c>
      <c r="F1545" s="18">
        <f t="shared" si="24"/>
        <v>-8262.37</v>
      </c>
      <c r="G1545" s="18" t="str">
        <f>PROPER(TRIM(CLEAN(_xlfn.XLOOKUP(Order_Items_Raw!A3613,Orders_Raw!A:A,Orders_Raw!E:E))))</f>
        <v>Mobile App</v>
      </c>
      <c r="H1545" s="18" t="str">
        <f>_xlfn.XLOOKUP(B1545,Products_Raw!A:A,Products_Raw!C:C)</f>
        <v>Electronics</v>
      </c>
      <c r="I1545" t="str">
        <f>_xlfn.XLOOKUP(_xlfn.XLOOKUP(A1545,Orders_Raw!A:A,Orders_Raw!B:B),Customers_Raw!A:A,Customers_Raw!E:E)</f>
        <v>Small Business</v>
      </c>
      <c r="J1545" s="19">
        <f>_xlfn.XLOOKUP(Order_Items_Raw!A3613,Orders_Raw!A:A,Orders_Raw!C:C)</f>
        <v>45910</v>
      </c>
      <c r="K1545" t="s">
        <v>3489</v>
      </c>
      <c r="L1545" s="19" t="str">
        <f>_xlfn.XLOOKUP(A1545,Orders_Raw!A:A,Orders_Raw!D:D)</f>
        <v>Cancelled</v>
      </c>
      <c r="M1545" s="19" t="str">
        <f>_xlfn.XLOOKUP(_xlfn.XLOOKUP(A1545,Orders_Raw!A:A,Orders_Raw!B:B),Customers_Raw!A:A,Customers_Raw!E:E)</f>
        <v>Small Business</v>
      </c>
      <c r="N1545">
        <f>IF(COUNTIF($A$2:A1545,A1545)=1,1,0)</f>
        <v>1</v>
      </c>
    </row>
    <row r="1546" spans="1:14">
      <c r="A1546" t="s">
        <v>1634</v>
      </c>
      <c r="B1546" t="s">
        <v>3493</v>
      </c>
      <c r="C1546">
        <v>4</v>
      </c>
      <c r="D1546" s="18">
        <v>32873.8</v>
      </c>
      <c r="E1546" s="18">
        <f>_xlfn.XLOOKUP(Order_Items_Raw!B3628,Products_Raw!A:A,Products_Raw!D:D)</f>
        <v>2857.57</v>
      </c>
      <c r="F1546" s="18">
        <f t="shared" si="24"/>
        <v>21443.52</v>
      </c>
      <c r="G1546" s="18" t="str">
        <f>PROPER(TRIM(CLEAN(_xlfn.XLOOKUP(Order_Items_Raw!A3628,Orders_Raw!A:A,Orders_Raw!E:E))))</f>
        <v>Mobile App</v>
      </c>
      <c r="H1546" s="18" t="str">
        <f>_xlfn.XLOOKUP(B1546,Products_Raw!A:A,Products_Raw!C:C)</f>
        <v>Electronics</v>
      </c>
      <c r="I1546" t="str">
        <f>_xlfn.XLOOKUP(_xlfn.XLOOKUP(A1546,Orders_Raw!A:A,Orders_Raw!B:B),Customers_Raw!A:A,Customers_Raw!E:E)</f>
        <v>Consumer</v>
      </c>
      <c r="J1546" s="19">
        <f>_xlfn.XLOOKUP(Order_Items_Raw!A3628,Orders_Raw!A:A,Orders_Raw!C:C)</f>
        <v>45911</v>
      </c>
      <c r="K1546" t="s">
        <v>3489</v>
      </c>
      <c r="L1546" s="19" t="str">
        <f>_xlfn.XLOOKUP(A1546,Orders_Raw!A:A,Orders_Raw!D:D)</f>
        <v>Delivered</v>
      </c>
      <c r="M1546" s="19" t="str">
        <f>_xlfn.XLOOKUP(_xlfn.XLOOKUP(A1546,Orders_Raw!A:A,Orders_Raw!B:B),Customers_Raw!A:A,Customers_Raw!E:E)</f>
        <v>Consumer</v>
      </c>
      <c r="N1546">
        <f>IF(COUNTIF($A$2:A1546,A1546)=1,1,0)</f>
        <v>0</v>
      </c>
    </row>
    <row r="1547" spans="1:14">
      <c r="A1547" t="s">
        <v>2553</v>
      </c>
      <c r="B1547" t="s">
        <v>3493</v>
      </c>
      <c r="C1547">
        <v>4</v>
      </c>
      <c r="D1547" s="18">
        <v>32347.52</v>
      </c>
      <c r="E1547" s="18">
        <f>_xlfn.XLOOKUP(Order_Items_Raw!B3646,Products_Raw!A:A,Products_Raw!D:D)</f>
        <v>11118.8</v>
      </c>
      <c r="F1547" s="18">
        <f t="shared" si="24"/>
        <v>-12127.68</v>
      </c>
      <c r="G1547" s="18" t="str">
        <f>PROPER(TRIM(CLEAN(_xlfn.XLOOKUP(Order_Items_Raw!A3646,Orders_Raw!A:A,Orders_Raw!E:E))))</f>
        <v>Website</v>
      </c>
      <c r="H1547" s="18" t="str">
        <f>_xlfn.XLOOKUP(B1547,Products_Raw!A:A,Products_Raw!C:C)</f>
        <v>Electronics</v>
      </c>
      <c r="I1547" t="str">
        <f>_xlfn.XLOOKUP(_xlfn.XLOOKUP(A1547,Orders_Raw!A:A,Orders_Raw!B:B),Customers_Raw!A:A,Customers_Raw!E:E)</f>
        <v>Consumer</v>
      </c>
      <c r="J1547" s="19">
        <f>_xlfn.XLOOKUP(Order_Items_Raw!A3646,Orders_Raw!A:A,Orders_Raw!C:C)</f>
        <v>45921</v>
      </c>
      <c r="K1547" t="s">
        <v>3489</v>
      </c>
      <c r="L1547" s="19" t="str">
        <f>_xlfn.XLOOKUP(A1547,Orders_Raw!A:A,Orders_Raw!D:D)</f>
        <v>Delivered</v>
      </c>
      <c r="M1547" s="19" t="str">
        <f>_xlfn.XLOOKUP(_xlfn.XLOOKUP(A1547,Orders_Raw!A:A,Orders_Raw!B:B),Customers_Raw!A:A,Customers_Raw!E:E)</f>
        <v>Consumer</v>
      </c>
      <c r="N1547">
        <f>IF(COUNTIF($A$2:A1547,A1547)=1,1,0)</f>
        <v>1</v>
      </c>
    </row>
    <row r="1548" spans="1:14">
      <c r="A1548" t="s">
        <v>921</v>
      </c>
      <c r="B1548" t="s">
        <v>3494</v>
      </c>
      <c r="C1548">
        <v>3</v>
      </c>
      <c r="D1548" s="18">
        <v>38680.06</v>
      </c>
      <c r="E1548" s="18">
        <f>_xlfn.XLOOKUP(Order_Items_Raw!B3664,Products_Raw!A:A,Products_Raw!D:D)</f>
        <v>5931.04</v>
      </c>
      <c r="F1548" s="18">
        <f t="shared" si="24"/>
        <v>20886.94</v>
      </c>
      <c r="G1548" s="18" t="str">
        <f>PROPER(TRIM(CLEAN(_xlfn.XLOOKUP(Order_Items_Raw!A3664,Orders_Raw!A:A,Orders_Raw!E:E))))</f>
        <v>Website</v>
      </c>
      <c r="H1548" s="18" t="str">
        <f>_xlfn.XLOOKUP(B1548,Products_Raw!A:A,Products_Raw!C:C)</f>
        <v>Fashion</v>
      </c>
      <c r="I1548" t="str">
        <f>_xlfn.XLOOKUP(_xlfn.XLOOKUP(A1548,Orders_Raw!A:A,Orders_Raw!B:B),Customers_Raw!A:A,Customers_Raw!E:E)</f>
        <v>Consumer</v>
      </c>
      <c r="J1548" s="19">
        <f>_xlfn.XLOOKUP(Order_Items_Raw!A3664,Orders_Raw!A:A,Orders_Raw!C:C)</f>
        <v>45916</v>
      </c>
      <c r="K1548" t="s">
        <v>3489</v>
      </c>
      <c r="L1548" s="19" t="str">
        <f>_xlfn.XLOOKUP(A1548,Orders_Raw!A:A,Orders_Raw!D:D)</f>
        <v>Processing</v>
      </c>
      <c r="M1548" s="19" t="str">
        <f>_xlfn.XLOOKUP(_xlfn.XLOOKUP(A1548,Orders_Raw!A:A,Orders_Raw!B:B),Customers_Raw!A:A,Customers_Raw!E:E)</f>
        <v>Consumer</v>
      </c>
      <c r="N1548">
        <f>IF(COUNTIF($A$2:A1548,A1548)=1,1,0)</f>
        <v>0</v>
      </c>
    </row>
    <row r="1549" spans="1:14">
      <c r="A1549" t="s">
        <v>1077</v>
      </c>
      <c r="B1549" t="s">
        <v>3494</v>
      </c>
      <c r="C1549">
        <v>4</v>
      </c>
      <c r="D1549" s="18">
        <v>49674.07</v>
      </c>
      <c r="E1549" s="18">
        <f>_xlfn.XLOOKUP(Order_Items_Raw!B3669,Products_Raw!A:A,Products_Raw!D:D)</f>
        <v>1691.07</v>
      </c>
      <c r="F1549" s="18">
        <f t="shared" si="24"/>
        <v>42909.79</v>
      </c>
      <c r="G1549" s="18" t="str">
        <f>PROPER(TRIM(CLEAN(_xlfn.XLOOKUP(Order_Items_Raw!A3669,Orders_Raw!A:A,Orders_Raw!E:E))))</f>
        <v>Mobile App</v>
      </c>
      <c r="H1549" s="18" t="str">
        <f>_xlfn.XLOOKUP(B1549,Products_Raw!A:A,Products_Raw!C:C)</f>
        <v>Fashion</v>
      </c>
      <c r="I1549" t="str">
        <f>_xlfn.XLOOKUP(_xlfn.XLOOKUP(A1549,Orders_Raw!A:A,Orders_Raw!B:B),Customers_Raw!A:A,Customers_Raw!E:E)</f>
        <v>Consumer</v>
      </c>
      <c r="J1549" s="19">
        <f>_xlfn.XLOOKUP(Order_Items_Raw!A3669,Orders_Raw!A:A,Orders_Raw!C:C)</f>
        <v>45904</v>
      </c>
      <c r="K1549" t="s">
        <v>3489</v>
      </c>
      <c r="L1549" s="19" t="str">
        <f>_xlfn.XLOOKUP(A1549,Orders_Raw!A:A,Orders_Raw!D:D)</f>
        <v>Processing</v>
      </c>
      <c r="M1549" s="19" t="str">
        <f>_xlfn.XLOOKUP(_xlfn.XLOOKUP(A1549,Orders_Raw!A:A,Orders_Raw!B:B),Customers_Raw!A:A,Customers_Raw!E:E)</f>
        <v>Consumer</v>
      </c>
      <c r="N1549">
        <f>IF(COUNTIF($A$2:A1549,A1549)=1,1,0)</f>
        <v>1</v>
      </c>
    </row>
    <row r="1550" spans="1:14">
      <c r="A1550" t="s">
        <v>2319</v>
      </c>
      <c r="B1550" t="s">
        <v>3494</v>
      </c>
      <c r="C1550">
        <v>1</v>
      </c>
      <c r="D1550" s="18">
        <v>9653.37</v>
      </c>
      <c r="E1550" s="18">
        <f>_xlfn.XLOOKUP(Order_Items_Raw!B3687,Products_Raw!A:A,Products_Raw!D:D)</f>
        <v>5766.98</v>
      </c>
      <c r="F1550" s="18">
        <f t="shared" si="24"/>
        <v>3886.39</v>
      </c>
      <c r="G1550" s="18" t="str">
        <f>PROPER(TRIM(CLEAN(_xlfn.XLOOKUP(Order_Items_Raw!A3687,Orders_Raw!A:A,Orders_Raw!E:E))))</f>
        <v>Marketplace</v>
      </c>
      <c r="H1550" s="18" t="str">
        <f>_xlfn.XLOOKUP(B1550,Products_Raw!A:A,Products_Raw!C:C)</f>
        <v>Fashion</v>
      </c>
      <c r="I1550" t="str">
        <f>_xlfn.XLOOKUP(_xlfn.XLOOKUP(A1550,Orders_Raw!A:A,Orders_Raw!B:B),Customers_Raw!A:A,Customers_Raw!E:E)</f>
        <v>Consumer</v>
      </c>
      <c r="J1550" s="19">
        <f>_xlfn.XLOOKUP(Order_Items_Raw!A3687,Orders_Raw!A:A,Orders_Raw!C:C)</f>
        <v>45930</v>
      </c>
      <c r="K1550" t="s">
        <v>3489</v>
      </c>
      <c r="L1550" s="19" t="str">
        <f>_xlfn.XLOOKUP(A1550,Orders_Raw!A:A,Orders_Raw!D:D)</f>
        <v>Shipped</v>
      </c>
      <c r="M1550" s="19" t="str">
        <f>_xlfn.XLOOKUP(_xlfn.XLOOKUP(A1550,Orders_Raw!A:A,Orders_Raw!B:B),Customers_Raw!A:A,Customers_Raw!E:E)</f>
        <v>Consumer</v>
      </c>
      <c r="N1550">
        <f>IF(COUNTIF($A$2:A1550,A1550)=1,1,0)</f>
        <v>0</v>
      </c>
    </row>
    <row r="1551" spans="1:14">
      <c r="A1551" t="s">
        <v>2998</v>
      </c>
      <c r="B1551" t="s">
        <v>3494</v>
      </c>
      <c r="C1551">
        <v>1</v>
      </c>
      <c r="D1551" s="18">
        <v>11012.17</v>
      </c>
      <c r="E1551" s="18">
        <f>_xlfn.XLOOKUP(Order_Items_Raw!B3697,Products_Raw!A:A,Products_Raw!D:D)</f>
        <v>5412.91</v>
      </c>
      <c r="F1551" s="18">
        <f t="shared" si="24"/>
        <v>5599.26</v>
      </c>
      <c r="G1551" s="18" t="str">
        <f>PROPER(TRIM(CLEAN(_xlfn.XLOOKUP(Order_Items_Raw!A3697,Orders_Raw!A:A,Orders_Raw!E:E))))</f>
        <v>Website</v>
      </c>
      <c r="H1551" s="18" t="str">
        <f>_xlfn.XLOOKUP(B1551,Products_Raw!A:A,Products_Raw!C:C)</f>
        <v>Fashion</v>
      </c>
      <c r="I1551" t="str">
        <f>_xlfn.XLOOKUP(_xlfn.XLOOKUP(A1551,Orders_Raw!A:A,Orders_Raw!B:B),Customers_Raw!A:A,Customers_Raw!E:E)</f>
        <v>Consumer</v>
      </c>
      <c r="J1551" s="19">
        <f>_xlfn.XLOOKUP(Order_Items_Raw!A3697,Orders_Raw!A:A,Orders_Raw!C:C)</f>
        <v>45901</v>
      </c>
      <c r="K1551" t="s">
        <v>3489</v>
      </c>
      <c r="L1551" s="19" t="str">
        <f>_xlfn.XLOOKUP(A1551,Orders_Raw!A:A,Orders_Raw!D:D)</f>
        <v>Delivered</v>
      </c>
      <c r="M1551" s="19" t="str">
        <f>_xlfn.XLOOKUP(_xlfn.XLOOKUP(A1551,Orders_Raw!A:A,Orders_Raw!B:B),Customers_Raw!A:A,Customers_Raw!E:E)</f>
        <v>Consumer</v>
      </c>
      <c r="N1551">
        <f>IF(COUNTIF($A$2:A1551,A1551)=1,1,0)</f>
        <v>1</v>
      </c>
    </row>
    <row r="1552" spans="1:14">
      <c r="A1552" t="s">
        <v>1001</v>
      </c>
      <c r="B1552" t="s">
        <v>3495</v>
      </c>
      <c r="C1552">
        <v>1</v>
      </c>
      <c r="D1552" s="18">
        <v>4146.75</v>
      </c>
      <c r="E1552" s="18">
        <f>_xlfn.XLOOKUP(Order_Items_Raw!B3703,Products_Raw!A:A,Products_Raw!D:D)</f>
        <v>11939.07</v>
      </c>
      <c r="F1552" s="18">
        <f t="shared" si="24"/>
        <v>-7792.32</v>
      </c>
      <c r="G1552" s="18" t="str">
        <f>PROPER(TRIM(CLEAN(_xlfn.XLOOKUP(Order_Items_Raw!A3703,Orders_Raw!A:A,Orders_Raw!E:E))))</f>
        <v>Mobile App</v>
      </c>
      <c r="H1552" s="18" t="str">
        <f>_xlfn.XLOOKUP(B1552,Products_Raw!A:A,Products_Raw!C:C)</f>
        <v>Beauty</v>
      </c>
      <c r="I1552" t="str">
        <f>_xlfn.XLOOKUP(_xlfn.XLOOKUP(A1552,Orders_Raw!A:A,Orders_Raw!B:B),Customers_Raw!A:A,Customers_Raw!E:E)</f>
        <v>Consumer</v>
      </c>
      <c r="J1552" s="19">
        <f>_xlfn.XLOOKUP(Order_Items_Raw!A3703,Orders_Raw!A:A,Orders_Raw!C:C)</f>
        <v>45904</v>
      </c>
      <c r="K1552" t="s">
        <v>3489</v>
      </c>
      <c r="L1552" s="19" t="str">
        <f>_xlfn.XLOOKUP(A1552,Orders_Raw!A:A,Orders_Raw!D:D)</f>
        <v>Delivered</v>
      </c>
      <c r="M1552" s="19" t="str">
        <f>_xlfn.XLOOKUP(_xlfn.XLOOKUP(A1552,Orders_Raw!A:A,Orders_Raw!B:B),Customers_Raw!A:A,Customers_Raw!E:E)</f>
        <v>Consumer</v>
      </c>
      <c r="N1552">
        <f>IF(COUNTIF($A$2:A1552,A1552)=1,1,0)</f>
        <v>0</v>
      </c>
    </row>
    <row r="1553" spans="1:14">
      <c r="A1553" t="s">
        <v>2400</v>
      </c>
      <c r="B1553" t="s">
        <v>3495</v>
      </c>
      <c r="C1553">
        <v>4</v>
      </c>
      <c r="D1553" s="18">
        <v>18952.4</v>
      </c>
      <c r="E1553" s="18">
        <f>_xlfn.XLOOKUP(Order_Items_Raw!B3730,Products_Raw!A:A,Products_Raw!D:D)</f>
        <v>11764.29</v>
      </c>
      <c r="F1553" s="18">
        <f t="shared" si="24"/>
        <v>-28104.76</v>
      </c>
      <c r="G1553" s="18" t="str">
        <f>PROPER(TRIM(CLEAN(_xlfn.XLOOKUP(Order_Items_Raw!A3730,Orders_Raw!A:A,Orders_Raw!E:E))))</f>
        <v>Website</v>
      </c>
      <c r="H1553" s="18" t="str">
        <f>_xlfn.XLOOKUP(B1553,Products_Raw!A:A,Products_Raw!C:C)</f>
        <v>Beauty</v>
      </c>
      <c r="I1553" t="str">
        <f>_xlfn.XLOOKUP(_xlfn.XLOOKUP(A1553,Orders_Raw!A:A,Orders_Raw!B:B),Customers_Raw!A:A,Customers_Raw!E:E)</f>
        <v>Consumer</v>
      </c>
      <c r="J1553" s="19">
        <f>_xlfn.XLOOKUP(Order_Items_Raw!A3730,Orders_Raw!A:A,Orders_Raw!C:C)</f>
        <v>45903</v>
      </c>
      <c r="K1553" t="s">
        <v>3489</v>
      </c>
      <c r="L1553" s="19" t="str">
        <f>_xlfn.XLOOKUP(A1553,Orders_Raw!A:A,Orders_Raw!D:D)</f>
        <v>Delivered</v>
      </c>
      <c r="M1553" s="19" t="str">
        <f>_xlfn.XLOOKUP(_xlfn.XLOOKUP(A1553,Orders_Raw!A:A,Orders_Raw!B:B),Customers_Raw!A:A,Customers_Raw!E:E)</f>
        <v>Consumer</v>
      </c>
      <c r="N1553">
        <f>IF(COUNTIF($A$2:A1553,A1553)=1,1,0)</f>
        <v>0</v>
      </c>
    </row>
    <row r="1554" spans="1:14">
      <c r="A1554" t="s">
        <v>2967</v>
      </c>
      <c r="B1554" t="s">
        <v>3495</v>
      </c>
      <c r="C1554">
        <v>4</v>
      </c>
      <c r="D1554" s="18">
        <v>17170.66</v>
      </c>
      <c r="E1554" s="18">
        <f>_xlfn.XLOOKUP(Order_Items_Raw!B3744,Products_Raw!A:A,Products_Raw!D:D)</f>
        <v>4370.8</v>
      </c>
      <c r="F1554" s="18">
        <f t="shared" si="24"/>
        <v>-312.540000000001</v>
      </c>
      <c r="G1554" s="18" t="str">
        <f>PROPER(TRIM(CLEAN(_xlfn.XLOOKUP(Order_Items_Raw!A3744,Orders_Raw!A:A,Orders_Raw!E:E))))</f>
        <v>Mobile App</v>
      </c>
      <c r="H1554" s="18" t="str">
        <f>_xlfn.XLOOKUP(B1554,Products_Raw!A:A,Products_Raw!C:C)</f>
        <v>Beauty</v>
      </c>
      <c r="I1554" t="str">
        <f>_xlfn.XLOOKUP(_xlfn.XLOOKUP(A1554,Orders_Raw!A:A,Orders_Raw!B:B),Customers_Raw!A:A,Customers_Raw!E:E)</f>
        <v>Consumer</v>
      </c>
      <c r="J1554" s="19">
        <f>_xlfn.XLOOKUP(Order_Items_Raw!A3744,Orders_Raw!A:A,Orders_Raw!C:C)</f>
        <v>45920</v>
      </c>
      <c r="K1554" t="s">
        <v>3489</v>
      </c>
      <c r="L1554" s="19" t="str">
        <f>_xlfn.XLOOKUP(A1554,Orders_Raw!A:A,Orders_Raw!D:D)</f>
        <v>Cancelled</v>
      </c>
      <c r="M1554" s="19" t="str">
        <f>_xlfn.XLOOKUP(_xlfn.XLOOKUP(A1554,Orders_Raw!A:A,Orders_Raw!B:B),Customers_Raw!A:A,Customers_Raw!E:E)</f>
        <v>Consumer</v>
      </c>
      <c r="N1554">
        <f>IF(COUNTIF($A$2:A1554,A1554)=1,1,0)</f>
        <v>1</v>
      </c>
    </row>
    <row r="1555" spans="1:14">
      <c r="A1555" t="s">
        <v>3020</v>
      </c>
      <c r="B1555" t="s">
        <v>3495</v>
      </c>
      <c r="C1555">
        <v>4</v>
      </c>
      <c r="D1555" s="18">
        <v>15804.51</v>
      </c>
      <c r="E1555" s="18">
        <f>_xlfn.XLOOKUP(Order_Items_Raw!B3746,Products_Raw!A:A,Products_Raw!D:D)</f>
        <v>4370.8</v>
      </c>
      <c r="F1555" s="18">
        <f t="shared" si="24"/>
        <v>-1678.69</v>
      </c>
      <c r="G1555" s="18" t="str">
        <f>PROPER(TRIM(CLEAN(_xlfn.XLOOKUP(Order_Items_Raw!A3746,Orders_Raw!A:A,Orders_Raw!E:E))))</f>
        <v>Website</v>
      </c>
      <c r="H1555" s="18" t="str">
        <f>_xlfn.XLOOKUP(B1555,Products_Raw!A:A,Products_Raw!C:C)</f>
        <v>Beauty</v>
      </c>
      <c r="I1555" t="str">
        <f>_xlfn.XLOOKUP(_xlfn.XLOOKUP(A1555,Orders_Raw!A:A,Orders_Raw!B:B),Customers_Raw!A:A,Customers_Raw!E:E)</f>
        <v>Consumer</v>
      </c>
      <c r="J1555" s="19">
        <f>_xlfn.XLOOKUP(Order_Items_Raw!A3746,Orders_Raw!A:A,Orders_Raw!C:C)</f>
        <v>45908</v>
      </c>
      <c r="K1555" t="s">
        <v>3489</v>
      </c>
      <c r="L1555" s="19" t="str">
        <f>_xlfn.XLOOKUP(A1555,Orders_Raw!A:A,Orders_Raw!D:D)</f>
        <v>Delivered</v>
      </c>
      <c r="M1555" s="19" t="str">
        <f>_xlfn.XLOOKUP(_xlfn.XLOOKUP(A1555,Orders_Raw!A:A,Orders_Raw!B:B),Customers_Raw!A:A,Customers_Raw!E:E)</f>
        <v>Consumer</v>
      </c>
      <c r="N1555">
        <f>IF(COUNTIF($A$2:A1555,A1555)=1,1,0)</f>
        <v>1</v>
      </c>
    </row>
    <row r="1556" spans="1:14">
      <c r="A1556" t="s">
        <v>3021</v>
      </c>
      <c r="B1556" t="s">
        <v>3495</v>
      </c>
      <c r="C1556">
        <v>3</v>
      </c>
      <c r="D1556" s="18">
        <v>11821.77</v>
      </c>
      <c r="E1556" s="18">
        <f>_xlfn.XLOOKUP(Order_Items_Raw!B3747,Products_Raw!A:A,Products_Raw!D:D)</f>
        <v>9947.76</v>
      </c>
      <c r="F1556" s="18">
        <f t="shared" si="24"/>
        <v>-18021.51</v>
      </c>
      <c r="G1556" s="18" t="str">
        <f>PROPER(TRIM(CLEAN(_xlfn.XLOOKUP(Order_Items_Raw!A3747,Orders_Raw!A:A,Orders_Raw!E:E))))</f>
        <v>Website</v>
      </c>
      <c r="H1556" s="18" t="str">
        <f>_xlfn.XLOOKUP(B1556,Products_Raw!A:A,Products_Raw!C:C)</f>
        <v>Beauty</v>
      </c>
      <c r="I1556" t="str">
        <f>_xlfn.XLOOKUP(_xlfn.XLOOKUP(A1556,Orders_Raw!A:A,Orders_Raw!B:B),Customers_Raw!A:A,Customers_Raw!E:E)</f>
        <v>Consumer</v>
      </c>
      <c r="J1556" s="19">
        <f>_xlfn.XLOOKUP(Order_Items_Raw!A3747,Orders_Raw!A:A,Orders_Raw!C:C)</f>
        <v>45915</v>
      </c>
      <c r="K1556" t="s">
        <v>3489</v>
      </c>
      <c r="L1556" s="19" t="str">
        <f>_xlfn.XLOOKUP(A1556,Orders_Raw!A:A,Orders_Raw!D:D)</f>
        <v>Cancelled</v>
      </c>
      <c r="M1556" s="19" t="str">
        <f>_xlfn.XLOOKUP(_xlfn.XLOOKUP(A1556,Orders_Raw!A:A,Orders_Raw!B:B),Customers_Raw!A:A,Customers_Raw!E:E)</f>
        <v>Consumer</v>
      </c>
      <c r="N1556">
        <f>IF(COUNTIF($A$2:A1556,A1556)=1,1,0)</f>
        <v>0</v>
      </c>
    </row>
    <row r="1557" spans="1:14">
      <c r="A1557" t="s">
        <v>1284</v>
      </c>
      <c r="B1557" t="s">
        <v>3406</v>
      </c>
      <c r="C1557">
        <v>4</v>
      </c>
      <c r="D1557" s="18">
        <v>30074.11</v>
      </c>
      <c r="E1557" s="18">
        <f>_xlfn.XLOOKUP(Order_Items_Raw!B10,Products_Raw!A:A,Products_Raw!D:D)</f>
        <v>4936.19</v>
      </c>
      <c r="F1557" s="18">
        <f t="shared" si="24"/>
        <v>10329.35</v>
      </c>
      <c r="G1557" s="18" t="str">
        <f>PROPER(TRIM(CLEAN(_xlfn.XLOOKUP(Order_Items_Raw!A10,Orders_Raw!A:A,Orders_Raw!E:E))))</f>
        <v>Marketplace</v>
      </c>
      <c r="H1557" s="18" t="str">
        <f>_xlfn.XLOOKUP(B1557,Products_Raw!A:A,Products_Raw!C:C)</f>
        <v>Sports</v>
      </c>
      <c r="I1557" t="str">
        <f>_xlfn.XLOOKUP(_xlfn.XLOOKUP(A1557,Orders_Raw!A:A,Orders_Raw!B:B),Customers_Raw!A:A,Customers_Raw!E:E)</f>
        <v>Corporate</v>
      </c>
      <c r="J1557" s="19">
        <f>_xlfn.XLOOKUP(Order_Items_Raw!A10,Orders_Raw!A:A,Orders_Raw!C:C)</f>
        <v>45773</v>
      </c>
      <c r="K1557" t="s">
        <v>3407</v>
      </c>
      <c r="L1557" s="19" t="str">
        <f>_xlfn.XLOOKUP(A1557,Orders_Raw!A:A,Orders_Raw!D:D)</f>
        <v>Delivered</v>
      </c>
      <c r="M1557" s="19" t="str">
        <f>_xlfn.XLOOKUP(_xlfn.XLOOKUP(A1557,Orders_Raw!A:A,Orders_Raw!B:B),Customers_Raw!A:A,Customers_Raw!E:E)</f>
        <v>Corporate</v>
      </c>
      <c r="N1557">
        <f>IF(COUNTIF($A$2:A1557,A1557)=1,1,0)</f>
        <v>1</v>
      </c>
    </row>
    <row r="1558" spans="1:14">
      <c r="A1558" t="s">
        <v>2309</v>
      </c>
      <c r="B1558" t="s">
        <v>3406</v>
      </c>
      <c r="C1558">
        <v>2</v>
      </c>
      <c r="D1558" s="18">
        <v>15308.15</v>
      </c>
      <c r="E1558" s="18">
        <f>_xlfn.XLOOKUP(Order_Items_Raw!B30,Products_Raw!A:A,Products_Raw!D:D)</f>
        <v>5483.96</v>
      </c>
      <c r="F1558" s="18">
        <f t="shared" si="24"/>
        <v>4340.23</v>
      </c>
      <c r="G1558" s="18" t="str">
        <f>PROPER(TRIM(CLEAN(_xlfn.XLOOKUP(Order_Items_Raw!A30,Orders_Raw!A:A,Orders_Raw!E:E))))</f>
        <v>Website</v>
      </c>
      <c r="H1558" s="18" t="str">
        <f>_xlfn.XLOOKUP(B1558,Products_Raw!A:A,Products_Raw!C:C)</f>
        <v>Sports</v>
      </c>
      <c r="I1558" t="str">
        <f>_xlfn.XLOOKUP(_xlfn.XLOOKUP(A1558,Orders_Raw!A:A,Orders_Raw!B:B),Customers_Raw!A:A,Customers_Raw!E:E)</f>
        <v>Consumer</v>
      </c>
      <c r="J1558" s="19">
        <f>_xlfn.XLOOKUP(Order_Items_Raw!A30,Orders_Raw!A:A,Orders_Raw!C:C)</f>
        <v>45765</v>
      </c>
      <c r="K1558" t="s">
        <v>3407</v>
      </c>
      <c r="L1558" s="19" t="str">
        <f>_xlfn.XLOOKUP(A1558,Orders_Raw!A:A,Orders_Raw!D:D)</f>
        <v>Cancelled</v>
      </c>
      <c r="M1558" s="19" t="str">
        <f>_xlfn.XLOOKUP(_xlfn.XLOOKUP(A1558,Orders_Raw!A:A,Orders_Raw!B:B),Customers_Raw!A:A,Customers_Raw!E:E)</f>
        <v>Consumer</v>
      </c>
      <c r="N1558">
        <f>IF(COUNTIF($A$2:A1558,A1558)=1,1,0)</f>
        <v>1</v>
      </c>
    </row>
    <row r="1559" spans="1:14">
      <c r="A1559" t="s">
        <v>3292</v>
      </c>
      <c r="B1559" t="s">
        <v>3406</v>
      </c>
      <c r="C1559">
        <v>4</v>
      </c>
      <c r="D1559" s="18">
        <v>27331.79</v>
      </c>
      <c r="E1559" s="18">
        <f>_xlfn.XLOOKUP(Order_Items_Raw!B44,Products_Raw!A:A,Products_Raw!D:D)</f>
        <v>1321.65</v>
      </c>
      <c r="F1559" s="18">
        <f t="shared" si="24"/>
        <v>22045.19</v>
      </c>
      <c r="G1559" s="18" t="str">
        <f>PROPER(TRIM(CLEAN(_xlfn.XLOOKUP(Order_Items_Raw!A44,Orders_Raw!A:A,Orders_Raw!E:E))))</f>
        <v>Marketplace</v>
      </c>
      <c r="H1559" s="18" t="str">
        <f>_xlfn.XLOOKUP(B1559,Products_Raw!A:A,Products_Raw!C:C)</f>
        <v>Sports</v>
      </c>
      <c r="I1559" t="str">
        <f>_xlfn.XLOOKUP(_xlfn.XLOOKUP(A1559,Orders_Raw!A:A,Orders_Raw!B:B),Customers_Raw!A:A,Customers_Raw!E:E)</f>
        <v>Small Business</v>
      </c>
      <c r="J1559" s="19">
        <f>_xlfn.XLOOKUP(Order_Items_Raw!A44,Orders_Raw!A:A,Orders_Raw!C:C)</f>
        <v>45758</v>
      </c>
      <c r="K1559" t="s">
        <v>3407</v>
      </c>
      <c r="L1559" s="19" t="str">
        <f>_xlfn.XLOOKUP(A1559,Orders_Raw!A:A,Orders_Raw!D:D)</f>
        <v>Delivered</v>
      </c>
      <c r="M1559" s="19" t="str">
        <f>_xlfn.XLOOKUP(_xlfn.XLOOKUP(A1559,Orders_Raw!A:A,Orders_Raw!B:B),Customers_Raw!A:A,Customers_Raw!E:E)</f>
        <v>Small Business</v>
      </c>
      <c r="N1559">
        <f>IF(COUNTIF($A$2:A1559,A1559)=1,1,0)</f>
        <v>1</v>
      </c>
    </row>
    <row r="1560" spans="1:14">
      <c r="A1560" t="s">
        <v>3355</v>
      </c>
      <c r="B1560" t="s">
        <v>3406</v>
      </c>
      <c r="C1560">
        <v>3</v>
      </c>
      <c r="D1560" s="18">
        <v>17648.03</v>
      </c>
      <c r="E1560" s="18">
        <f>_xlfn.XLOOKUP(Order_Items_Raw!B46,Products_Raw!A:A,Products_Raw!D:D)</f>
        <v>10692.38</v>
      </c>
      <c r="F1560" s="18">
        <f t="shared" si="24"/>
        <v>-14429.11</v>
      </c>
      <c r="G1560" s="18" t="str">
        <f>PROPER(TRIM(CLEAN(_xlfn.XLOOKUP(Order_Items_Raw!A46,Orders_Raw!A:A,Orders_Raw!E:E))))</f>
        <v>Website</v>
      </c>
      <c r="H1560" s="18" t="str">
        <f>_xlfn.XLOOKUP(B1560,Products_Raw!A:A,Products_Raw!C:C)</f>
        <v>Sports</v>
      </c>
      <c r="I1560" t="str">
        <f>_xlfn.XLOOKUP(_xlfn.XLOOKUP(A1560,Orders_Raw!A:A,Orders_Raw!B:B),Customers_Raw!A:A,Customers_Raw!E:E)</f>
        <v>Consumer</v>
      </c>
      <c r="J1560" s="19">
        <f>_xlfn.XLOOKUP(Order_Items_Raw!A46,Orders_Raw!A:A,Orders_Raw!C:C)</f>
        <v>45762</v>
      </c>
      <c r="K1560" t="s">
        <v>3407</v>
      </c>
      <c r="L1560" s="19" t="str">
        <f>_xlfn.XLOOKUP(A1560,Orders_Raw!A:A,Orders_Raw!D:D)</f>
        <v>Delivered</v>
      </c>
      <c r="M1560" s="19" t="str">
        <f>_xlfn.XLOOKUP(_xlfn.XLOOKUP(A1560,Orders_Raw!A:A,Orders_Raw!B:B),Customers_Raw!A:A,Customers_Raw!E:E)</f>
        <v>Consumer</v>
      </c>
      <c r="N1560">
        <f>IF(COUNTIF($A$2:A1560,A1560)=1,1,0)</f>
        <v>1</v>
      </c>
    </row>
    <row r="1561" spans="1:14">
      <c r="A1561" t="s">
        <v>3383</v>
      </c>
      <c r="B1561" t="s">
        <v>3406</v>
      </c>
      <c r="C1561">
        <v>1</v>
      </c>
      <c r="D1561" s="18">
        <v>5676.47</v>
      </c>
      <c r="E1561" s="18">
        <f>_xlfn.XLOOKUP(Order_Items_Raw!B47,Products_Raw!A:A,Products_Raw!D:D)</f>
        <v>10692.38</v>
      </c>
      <c r="F1561" s="18">
        <f t="shared" si="24"/>
        <v>-5015.91</v>
      </c>
      <c r="G1561" s="18" t="str">
        <f>PROPER(TRIM(CLEAN(_xlfn.XLOOKUP(Order_Items_Raw!A47,Orders_Raw!A:A,Orders_Raw!E:E))))</f>
        <v>Mobile App</v>
      </c>
      <c r="H1561" s="18" t="str">
        <f>_xlfn.XLOOKUP(B1561,Products_Raw!A:A,Products_Raw!C:C)</f>
        <v>Sports</v>
      </c>
      <c r="I1561" t="str">
        <f>_xlfn.XLOOKUP(_xlfn.XLOOKUP(A1561,Orders_Raw!A:A,Orders_Raw!B:B),Customers_Raw!A:A,Customers_Raw!E:E)</f>
        <v>Consumer</v>
      </c>
      <c r="J1561" s="19">
        <f>_xlfn.XLOOKUP(Order_Items_Raw!A47,Orders_Raw!A:A,Orders_Raw!C:C)</f>
        <v>45761</v>
      </c>
      <c r="K1561" t="s">
        <v>3407</v>
      </c>
      <c r="L1561" s="19" t="str">
        <f>_xlfn.XLOOKUP(A1561,Orders_Raw!A:A,Orders_Raw!D:D)</f>
        <v>Delivered</v>
      </c>
      <c r="M1561" s="19" t="str">
        <f>_xlfn.XLOOKUP(_xlfn.XLOOKUP(A1561,Orders_Raw!A:A,Orders_Raw!B:B),Customers_Raw!A:A,Customers_Raw!E:E)</f>
        <v>Consumer</v>
      </c>
      <c r="N1561">
        <f>IF(COUNTIF($A$2:A1561,A1561)=1,1,0)</f>
        <v>1</v>
      </c>
    </row>
    <row r="1562" spans="1:14">
      <c r="A1562" t="s">
        <v>1454</v>
      </c>
      <c r="B1562" t="s">
        <v>3408</v>
      </c>
      <c r="C1562">
        <v>4</v>
      </c>
      <c r="D1562" s="18">
        <v>62794.41</v>
      </c>
      <c r="E1562" s="18">
        <f>_xlfn.XLOOKUP(Order_Items_Raw!B56,Products_Raw!A:A,Products_Raw!D:D)</f>
        <v>295.87</v>
      </c>
      <c r="F1562" s="18">
        <f t="shared" si="24"/>
        <v>61610.93</v>
      </c>
      <c r="G1562" s="18" t="str">
        <f>PROPER(TRIM(CLEAN(_xlfn.XLOOKUP(Order_Items_Raw!A56,Orders_Raw!A:A,Orders_Raw!E:E))))</f>
        <v>Mobile App</v>
      </c>
      <c r="H1562" s="18" t="str">
        <f>_xlfn.XLOOKUP(B1562,Products_Raw!A:A,Products_Raw!C:C)</f>
        <v>Sports</v>
      </c>
      <c r="I1562" t="str">
        <f>_xlfn.XLOOKUP(_xlfn.XLOOKUP(A1562,Orders_Raw!A:A,Orders_Raw!B:B),Customers_Raw!A:A,Customers_Raw!E:E)</f>
        <v>Corporate</v>
      </c>
      <c r="J1562" s="19">
        <f>_xlfn.XLOOKUP(Order_Items_Raw!A56,Orders_Raw!A:A,Orders_Raw!C:C)</f>
        <v>45773</v>
      </c>
      <c r="K1562" t="s">
        <v>3407</v>
      </c>
      <c r="L1562" s="19" t="str">
        <f>_xlfn.XLOOKUP(A1562,Orders_Raw!A:A,Orders_Raw!D:D)</f>
        <v>Shipped</v>
      </c>
      <c r="M1562" s="19" t="str">
        <f>_xlfn.XLOOKUP(_xlfn.XLOOKUP(A1562,Orders_Raw!A:A,Orders_Raw!B:B),Customers_Raw!A:A,Customers_Raw!E:E)</f>
        <v>Corporate</v>
      </c>
      <c r="N1562">
        <f>IF(COUNTIF($A$2:A1562,A1562)=1,1,0)</f>
        <v>1</v>
      </c>
    </row>
    <row r="1563" spans="1:14">
      <c r="A1563" t="s">
        <v>1867</v>
      </c>
      <c r="B1563" t="s">
        <v>3408</v>
      </c>
      <c r="C1563">
        <v>2</v>
      </c>
      <c r="D1563" s="18">
        <v>31447.69</v>
      </c>
      <c r="E1563" s="18">
        <f>_xlfn.XLOOKUP(Order_Items_Raw!B63,Products_Raw!A:A,Products_Raw!D:D)</f>
        <v>474.93</v>
      </c>
      <c r="F1563" s="18">
        <f t="shared" si="24"/>
        <v>30497.83</v>
      </c>
      <c r="G1563" s="18" t="str">
        <f>PROPER(TRIM(CLEAN(_xlfn.XLOOKUP(Order_Items_Raw!A63,Orders_Raw!A:A,Orders_Raw!E:E))))</f>
        <v>Website</v>
      </c>
      <c r="H1563" s="18" t="str">
        <f>_xlfn.XLOOKUP(B1563,Products_Raw!A:A,Products_Raw!C:C)</f>
        <v>Sports</v>
      </c>
      <c r="I1563" t="str">
        <f>_xlfn.XLOOKUP(_xlfn.XLOOKUP(A1563,Orders_Raw!A:A,Orders_Raw!B:B),Customers_Raw!A:A,Customers_Raw!E:E)</f>
        <v>Consumer</v>
      </c>
      <c r="J1563" s="19">
        <f>_xlfn.XLOOKUP(Order_Items_Raw!A63,Orders_Raw!A:A,Orders_Raw!C:C)</f>
        <v>45760</v>
      </c>
      <c r="K1563" t="s">
        <v>3407</v>
      </c>
      <c r="L1563" s="19" t="str">
        <f>_xlfn.XLOOKUP(A1563,Orders_Raw!A:A,Orders_Raw!D:D)</f>
        <v>Delivered</v>
      </c>
      <c r="M1563" s="19" t="str">
        <f>_xlfn.XLOOKUP(_xlfn.XLOOKUP(A1563,Orders_Raw!A:A,Orders_Raw!B:B),Customers_Raw!A:A,Customers_Raw!E:E)</f>
        <v>Consumer</v>
      </c>
      <c r="N1563">
        <f>IF(COUNTIF($A$2:A1563,A1563)=1,1,0)</f>
        <v>1</v>
      </c>
    </row>
    <row r="1564" spans="1:14">
      <c r="A1564" t="s">
        <v>2278</v>
      </c>
      <c r="B1564" t="s">
        <v>3408</v>
      </c>
      <c r="C1564">
        <v>1</v>
      </c>
      <c r="D1564" s="18">
        <v>15072.59</v>
      </c>
      <c r="E1564" s="18">
        <f>_xlfn.XLOOKUP(Order_Items_Raw!B70,Products_Raw!A:A,Products_Raw!D:D)</f>
        <v>6380.88</v>
      </c>
      <c r="F1564" s="18">
        <f t="shared" si="24"/>
        <v>8691.71</v>
      </c>
      <c r="G1564" s="18" t="str">
        <f>PROPER(TRIM(CLEAN(_xlfn.XLOOKUP(Order_Items_Raw!A70,Orders_Raw!A:A,Orders_Raw!E:E))))</f>
        <v>Website</v>
      </c>
      <c r="H1564" s="18" t="str">
        <f>_xlfn.XLOOKUP(B1564,Products_Raw!A:A,Products_Raw!C:C)</f>
        <v>Sports</v>
      </c>
      <c r="I1564" t="str">
        <f>_xlfn.XLOOKUP(_xlfn.XLOOKUP(A1564,Orders_Raw!A:A,Orders_Raw!B:B),Customers_Raw!A:A,Customers_Raw!E:E)</f>
        <v>Consumer</v>
      </c>
      <c r="J1564" s="19">
        <f>_xlfn.XLOOKUP(Order_Items_Raw!A70,Orders_Raw!A:A,Orders_Raw!C:C)</f>
        <v>45749</v>
      </c>
      <c r="K1564" t="s">
        <v>3407</v>
      </c>
      <c r="L1564" s="19" t="str">
        <f>_xlfn.XLOOKUP(A1564,Orders_Raw!A:A,Orders_Raw!D:D)</f>
        <v>Delivered</v>
      </c>
      <c r="M1564" s="19" t="str">
        <f>_xlfn.XLOOKUP(_xlfn.XLOOKUP(A1564,Orders_Raw!A:A,Orders_Raw!B:B),Customers_Raw!A:A,Customers_Raw!E:E)</f>
        <v>Consumer</v>
      </c>
      <c r="N1564">
        <f>IF(COUNTIF($A$2:A1564,A1564)=1,1,0)</f>
        <v>1</v>
      </c>
    </row>
    <row r="1565" spans="1:14">
      <c r="A1565" t="s">
        <v>2421</v>
      </c>
      <c r="B1565" t="s">
        <v>3408</v>
      </c>
      <c r="C1565">
        <v>3</v>
      </c>
      <c r="D1565" s="18">
        <v>37502.69</v>
      </c>
      <c r="E1565" s="18">
        <f>_xlfn.XLOOKUP(Order_Items_Raw!B74,Products_Raw!A:A,Products_Raw!D:D)</f>
        <v>6213.42</v>
      </c>
      <c r="F1565" s="18">
        <f t="shared" si="24"/>
        <v>18862.43</v>
      </c>
      <c r="G1565" s="18" t="str">
        <f>PROPER(TRIM(CLEAN(_xlfn.XLOOKUP(Order_Items_Raw!A74,Orders_Raw!A:A,Orders_Raw!E:E))))</f>
        <v>Website</v>
      </c>
      <c r="H1565" s="18" t="str">
        <f>_xlfn.XLOOKUP(B1565,Products_Raw!A:A,Products_Raw!C:C)</f>
        <v>Sports</v>
      </c>
      <c r="I1565" t="str">
        <f>_xlfn.XLOOKUP(_xlfn.XLOOKUP(A1565,Orders_Raw!A:A,Orders_Raw!B:B),Customers_Raw!A:A,Customers_Raw!E:E)</f>
        <v>Corporate</v>
      </c>
      <c r="J1565" s="19">
        <f>_xlfn.XLOOKUP(Order_Items_Raw!A74,Orders_Raw!A:A,Orders_Raw!C:C)</f>
        <v>45762</v>
      </c>
      <c r="K1565" t="s">
        <v>3407</v>
      </c>
      <c r="L1565" s="19" t="str">
        <f>_xlfn.XLOOKUP(A1565,Orders_Raw!A:A,Orders_Raw!D:D)</f>
        <v>Delivered</v>
      </c>
      <c r="M1565" s="19" t="str">
        <f>_xlfn.XLOOKUP(_xlfn.XLOOKUP(A1565,Orders_Raw!A:A,Orders_Raw!B:B),Customers_Raw!A:A,Customers_Raw!E:E)</f>
        <v>Corporate</v>
      </c>
      <c r="N1565">
        <f>IF(COUNTIF($A$2:A1565,A1565)=1,1,0)</f>
        <v>1</v>
      </c>
    </row>
    <row r="1566" spans="1:14">
      <c r="A1566" t="s">
        <v>2939</v>
      </c>
      <c r="B1566" t="s">
        <v>3408</v>
      </c>
      <c r="C1566">
        <v>3</v>
      </c>
      <c r="D1566" s="18">
        <v>36308.73</v>
      </c>
      <c r="E1566" s="18">
        <f>_xlfn.XLOOKUP(Order_Items_Raw!B79,Products_Raw!A:A,Products_Raw!D:D)</f>
        <v>2112.7</v>
      </c>
      <c r="F1566" s="18">
        <f t="shared" si="24"/>
        <v>29970.63</v>
      </c>
      <c r="G1566" s="18" t="str">
        <f>PROPER(TRIM(CLEAN(_xlfn.XLOOKUP(Order_Items_Raw!A79,Orders_Raw!A:A,Orders_Raw!E:E))))</f>
        <v>Website</v>
      </c>
      <c r="H1566" s="18" t="str">
        <f>_xlfn.XLOOKUP(B1566,Products_Raw!A:A,Products_Raw!C:C)</f>
        <v>Sports</v>
      </c>
      <c r="I1566" t="str">
        <f>_xlfn.XLOOKUP(_xlfn.XLOOKUP(A1566,Orders_Raw!A:A,Orders_Raw!B:B),Customers_Raw!A:A,Customers_Raw!E:E)</f>
        <v>Consumer</v>
      </c>
      <c r="J1566" s="19">
        <f>_xlfn.XLOOKUP(Order_Items_Raw!A79,Orders_Raw!A:A,Orders_Raw!C:C)</f>
        <v>45755</v>
      </c>
      <c r="K1566" t="s">
        <v>3407</v>
      </c>
      <c r="L1566" s="19" t="str">
        <f>_xlfn.XLOOKUP(A1566,Orders_Raw!A:A,Orders_Raw!D:D)</f>
        <v>Delivered</v>
      </c>
      <c r="M1566" s="19" t="str">
        <f>_xlfn.XLOOKUP(_xlfn.XLOOKUP(A1566,Orders_Raw!A:A,Orders_Raw!B:B),Customers_Raw!A:A,Customers_Raw!E:E)</f>
        <v>Consumer</v>
      </c>
      <c r="N1566">
        <f>IF(COUNTIF($A$2:A1566,A1566)=1,1,0)</f>
        <v>1</v>
      </c>
    </row>
    <row r="1567" spans="1:14">
      <c r="A1567" t="s">
        <v>3076</v>
      </c>
      <c r="B1567" t="s">
        <v>3408</v>
      </c>
      <c r="C1567">
        <v>3</v>
      </c>
      <c r="D1567" s="18">
        <v>48404.37</v>
      </c>
      <c r="E1567" s="18">
        <f>_xlfn.XLOOKUP(Order_Items_Raw!B82,Products_Raw!A:A,Products_Raw!D:D)</f>
        <v>2112.7</v>
      </c>
      <c r="F1567" s="18">
        <f t="shared" si="24"/>
        <v>42066.27</v>
      </c>
      <c r="G1567" s="18" t="str">
        <f>PROPER(TRIM(CLEAN(_xlfn.XLOOKUP(Order_Items_Raw!A82,Orders_Raw!A:A,Orders_Raw!E:E))))</f>
        <v>Mobile App</v>
      </c>
      <c r="H1567" s="18" t="str">
        <f>_xlfn.XLOOKUP(B1567,Products_Raw!A:A,Products_Raw!C:C)</f>
        <v>Sports</v>
      </c>
      <c r="I1567" t="str">
        <f>_xlfn.XLOOKUP(_xlfn.XLOOKUP(A1567,Orders_Raw!A:A,Orders_Raw!B:B),Customers_Raw!A:A,Customers_Raw!E:E)</f>
        <v>Consumer</v>
      </c>
      <c r="J1567" s="19">
        <f>_xlfn.XLOOKUP(Order_Items_Raw!A82,Orders_Raw!A:A,Orders_Raw!C:C)</f>
        <v>45761</v>
      </c>
      <c r="K1567" t="s">
        <v>3407</v>
      </c>
      <c r="L1567" s="19" t="str">
        <f>_xlfn.XLOOKUP(A1567,Orders_Raw!A:A,Orders_Raw!D:D)</f>
        <v>Delivered</v>
      </c>
      <c r="M1567" s="19" t="str">
        <f>_xlfn.XLOOKUP(_xlfn.XLOOKUP(A1567,Orders_Raw!A:A,Orders_Raw!B:B),Customers_Raw!A:A,Customers_Raw!E:E)</f>
        <v>Consumer</v>
      </c>
      <c r="N1567">
        <f>IF(COUNTIF($A$2:A1567,A1567)=1,1,0)</f>
        <v>1</v>
      </c>
    </row>
    <row r="1568" spans="1:14">
      <c r="A1568" t="s">
        <v>3261</v>
      </c>
      <c r="B1568" t="s">
        <v>3408</v>
      </c>
      <c r="C1568">
        <v>3</v>
      </c>
      <c r="D1568" s="18">
        <v>46769.43</v>
      </c>
      <c r="E1568" s="18">
        <f>_xlfn.XLOOKUP(Order_Items_Raw!B87,Products_Raw!A:A,Products_Raw!D:D)</f>
        <v>7802.03</v>
      </c>
      <c r="F1568" s="18">
        <f t="shared" si="24"/>
        <v>23363.34</v>
      </c>
      <c r="G1568" s="18" t="str">
        <f>PROPER(TRIM(CLEAN(_xlfn.XLOOKUP(Order_Items_Raw!A87,Orders_Raw!A:A,Orders_Raw!E:E))))</f>
        <v>Website</v>
      </c>
      <c r="H1568" s="18" t="str">
        <f>_xlfn.XLOOKUP(B1568,Products_Raw!A:A,Products_Raw!C:C)</f>
        <v>Sports</v>
      </c>
      <c r="I1568" t="str">
        <f>_xlfn.XLOOKUP(_xlfn.XLOOKUP(A1568,Orders_Raw!A:A,Orders_Raw!B:B),Customers_Raw!A:A,Customers_Raw!E:E)</f>
        <v>Consumer</v>
      </c>
      <c r="J1568" s="19">
        <f>_xlfn.XLOOKUP(Order_Items_Raw!A87,Orders_Raw!A:A,Orders_Raw!C:C)</f>
        <v>45756</v>
      </c>
      <c r="K1568" t="s">
        <v>3407</v>
      </c>
      <c r="L1568" s="19" t="str">
        <f>_xlfn.XLOOKUP(A1568,Orders_Raw!A:A,Orders_Raw!D:D)</f>
        <v>Delivered</v>
      </c>
      <c r="M1568" s="19" t="str">
        <f>_xlfn.XLOOKUP(_xlfn.XLOOKUP(A1568,Orders_Raw!A:A,Orders_Raw!B:B),Customers_Raw!A:A,Customers_Raw!E:E)</f>
        <v>Consumer</v>
      </c>
      <c r="N1568">
        <f>IF(COUNTIF($A$2:A1568,A1568)=1,1,0)</f>
        <v>1</v>
      </c>
    </row>
    <row r="1569" spans="1:14">
      <c r="A1569" t="s">
        <v>1013</v>
      </c>
      <c r="B1569" t="s">
        <v>3409</v>
      </c>
      <c r="C1569">
        <v>2</v>
      </c>
      <c r="D1569" s="18">
        <v>13244.96</v>
      </c>
      <c r="E1569" s="18">
        <f>_xlfn.XLOOKUP(Order_Items_Raw!B91,Products_Raw!A:A,Products_Raw!D:D)</f>
        <v>9178.6</v>
      </c>
      <c r="F1569" s="18">
        <f t="shared" si="24"/>
        <v>-5112.24</v>
      </c>
      <c r="G1569" s="18" t="str">
        <f>PROPER(TRIM(CLEAN(_xlfn.XLOOKUP(Order_Items_Raw!A91,Orders_Raw!A:A,Orders_Raw!E:E))))</f>
        <v>Website</v>
      </c>
      <c r="H1569" s="18" t="str">
        <f>_xlfn.XLOOKUP(B1569,Products_Raw!A:A,Products_Raw!C:C)</f>
        <v>Sports</v>
      </c>
      <c r="I1569" t="str">
        <f>_xlfn.XLOOKUP(_xlfn.XLOOKUP(A1569,Orders_Raw!A:A,Orders_Raw!B:B),Customers_Raw!A:A,Customers_Raw!E:E)</f>
        <v>Consumer</v>
      </c>
      <c r="J1569" s="19">
        <f>_xlfn.XLOOKUP(Order_Items_Raw!A91,Orders_Raw!A:A,Orders_Raw!C:C)</f>
        <v>45772</v>
      </c>
      <c r="K1569" t="s">
        <v>3407</v>
      </c>
      <c r="L1569" s="19" t="str">
        <f>_xlfn.XLOOKUP(A1569,Orders_Raw!A:A,Orders_Raw!D:D)</f>
        <v>Delivered</v>
      </c>
      <c r="M1569" s="19" t="str">
        <f>_xlfn.XLOOKUP(_xlfn.XLOOKUP(A1569,Orders_Raw!A:A,Orders_Raw!B:B),Customers_Raw!A:A,Customers_Raw!E:E)</f>
        <v>Consumer</v>
      </c>
      <c r="N1569">
        <f>IF(COUNTIF($A$2:A1569,A1569)=1,1,0)</f>
        <v>1</v>
      </c>
    </row>
    <row r="1570" spans="1:14">
      <c r="A1570" t="s">
        <v>2125</v>
      </c>
      <c r="B1570" t="s">
        <v>3409</v>
      </c>
      <c r="C1570">
        <v>1</v>
      </c>
      <c r="D1570" s="18">
        <v>7405.29</v>
      </c>
      <c r="E1570" s="18">
        <f>_xlfn.XLOOKUP(Order_Items_Raw!B110,Products_Raw!A:A,Products_Raw!D:D)</f>
        <v>4640.09</v>
      </c>
      <c r="F1570" s="18">
        <f t="shared" si="24"/>
        <v>2765.2</v>
      </c>
      <c r="G1570" s="18" t="str">
        <f>PROPER(TRIM(CLEAN(_xlfn.XLOOKUP(Order_Items_Raw!A110,Orders_Raw!A:A,Orders_Raw!E:E))))</f>
        <v>Website</v>
      </c>
      <c r="H1570" s="18" t="str">
        <f>_xlfn.XLOOKUP(B1570,Products_Raw!A:A,Products_Raw!C:C)</f>
        <v>Sports</v>
      </c>
      <c r="I1570" t="str">
        <f>_xlfn.XLOOKUP(_xlfn.XLOOKUP(A1570,Orders_Raw!A:A,Orders_Raw!B:B),Customers_Raw!A:A,Customers_Raw!E:E)</f>
        <v>Corporate</v>
      </c>
      <c r="J1570" s="19">
        <f>_xlfn.XLOOKUP(Order_Items_Raw!A110,Orders_Raw!A:A,Orders_Raw!C:C)</f>
        <v>45775</v>
      </c>
      <c r="K1570" t="s">
        <v>3407</v>
      </c>
      <c r="L1570" s="19" t="str">
        <f>_xlfn.XLOOKUP(A1570,Orders_Raw!A:A,Orders_Raw!D:D)</f>
        <v>Delivered</v>
      </c>
      <c r="M1570" s="19" t="str">
        <f>_xlfn.XLOOKUP(_xlfn.XLOOKUP(A1570,Orders_Raw!A:A,Orders_Raw!B:B),Customers_Raw!A:A,Customers_Raw!E:E)</f>
        <v>Corporate</v>
      </c>
      <c r="N1570">
        <f>IF(COUNTIF($A$2:A1570,A1570)=1,1,0)</f>
        <v>1</v>
      </c>
    </row>
    <row r="1571" spans="1:14">
      <c r="A1571" t="s">
        <v>2465</v>
      </c>
      <c r="B1571" t="s">
        <v>3409</v>
      </c>
      <c r="C1571">
        <v>2</v>
      </c>
      <c r="D1571" s="18">
        <v>12262.78</v>
      </c>
      <c r="E1571" s="18">
        <f>_xlfn.XLOOKUP(Order_Items_Raw!B118,Products_Raw!A:A,Products_Raw!D:D)</f>
        <v>9531.89</v>
      </c>
      <c r="F1571" s="18">
        <f t="shared" si="24"/>
        <v>-6801</v>
      </c>
      <c r="G1571" s="18" t="str">
        <f>PROPER(TRIM(CLEAN(_xlfn.XLOOKUP(Order_Items_Raw!A118,Orders_Raw!A:A,Orders_Raw!E:E))))</f>
        <v>Mobile App</v>
      </c>
      <c r="H1571" s="18" t="str">
        <f>_xlfn.XLOOKUP(B1571,Products_Raw!A:A,Products_Raw!C:C)</f>
        <v>Sports</v>
      </c>
      <c r="I1571" t="str">
        <f>_xlfn.XLOOKUP(_xlfn.XLOOKUP(A1571,Orders_Raw!A:A,Orders_Raw!B:B),Customers_Raw!A:A,Customers_Raw!E:E)</f>
        <v>Small Business</v>
      </c>
      <c r="J1571" s="19">
        <f>_xlfn.XLOOKUP(Order_Items_Raw!A118,Orders_Raw!A:A,Orders_Raw!C:C)</f>
        <v>45755</v>
      </c>
      <c r="K1571" t="s">
        <v>3407</v>
      </c>
      <c r="L1571" s="19" t="str">
        <f>_xlfn.XLOOKUP(A1571,Orders_Raw!A:A,Orders_Raw!D:D)</f>
        <v>Delivered</v>
      </c>
      <c r="M1571" s="19" t="str">
        <f>_xlfn.XLOOKUP(_xlfn.XLOOKUP(A1571,Orders_Raw!A:A,Orders_Raw!B:B),Customers_Raw!A:A,Customers_Raw!E:E)</f>
        <v>Small Business</v>
      </c>
      <c r="N1571">
        <f>IF(COUNTIF($A$2:A1571,A1571)=1,1,0)</f>
        <v>1</v>
      </c>
    </row>
    <row r="1572" spans="1:14">
      <c r="A1572" t="s">
        <v>2539</v>
      </c>
      <c r="B1572" t="s">
        <v>3409</v>
      </c>
      <c r="C1572">
        <v>1</v>
      </c>
      <c r="D1572" s="18">
        <v>7051.95</v>
      </c>
      <c r="E1572" s="18">
        <f>_xlfn.XLOOKUP(Order_Items_Raw!B123,Products_Raw!A:A,Products_Raw!D:D)</f>
        <v>7212.47</v>
      </c>
      <c r="F1572" s="18">
        <f t="shared" si="24"/>
        <v>-160.52</v>
      </c>
      <c r="G1572" s="18" t="str">
        <f>PROPER(TRIM(CLEAN(_xlfn.XLOOKUP(Order_Items_Raw!A123,Orders_Raw!A:A,Orders_Raw!E:E))))</f>
        <v>Website</v>
      </c>
      <c r="H1572" s="18" t="str">
        <f>_xlfn.XLOOKUP(B1572,Products_Raw!A:A,Products_Raw!C:C)</f>
        <v>Sports</v>
      </c>
      <c r="I1572" t="str">
        <f>_xlfn.XLOOKUP(_xlfn.XLOOKUP(A1572,Orders_Raw!A:A,Orders_Raw!B:B),Customers_Raw!A:A,Customers_Raw!E:E)</f>
        <v>Consumer</v>
      </c>
      <c r="J1572" s="19">
        <f>_xlfn.XLOOKUP(Order_Items_Raw!A123,Orders_Raw!A:A,Orders_Raw!C:C)</f>
        <v>45749</v>
      </c>
      <c r="K1572" t="s">
        <v>3407</v>
      </c>
      <c r="L1572" s="19" t="str">
        <f>_xlfn.XLOOKUP(A1572,Orders_Raw!A:A,Orders_Raw!D:D)</f>
        <v>Shipped</v>
      </c>
      <c r="M1572" s="19" t="str">
        <f>_xlfn.XLOOKUP(_xlfn.XLOOKUP(A1572,Orders_Raw!A:A,Orders_Raw!B:B),Customers_Raw!A:A,Customers_Raw!E:E)</f>
        <v>Consumer</v>
      </c>
      <c r="N1572">
        <f>IF(COUNTIF($A$2:A1572,A1572)=1,1,0)</f>
        <v>1</v>
      </c>
    </row>
    <row r="1573" spans="1:14">
      <c r="A1573" t="s">
        <v>3049</v>
      </c>
      <c r="B1573" t="s">
        <v>3409</v>
      </c>
      <c r="C1573">
        <v>1</v>
      </c>
      <c r="D1573" s="18">
        <v>7438.61</v>
      </c>
      <c r="E1573" s="18">
        <f>_xlfn.XLOOKUP(Order_Items_Raw!B134,Products_Raw!A:A,Products_Raw!D:D)</f>
        <v>10188.6</v>
      </c>
      <c r="F1573" s="18">
        <f t="shared" si="24"/>
        <v>-2749.99</v>
      </c>
      <c r="G1573" s="18" t="str">
        <f>PROPER(TRIM(CLEAN(_xlfn.XLOOKUP(Order_Items_Raw!A134,Orders_Raw!A:A,Orders_Raw!E:E))))</f>
        <v>Mobile App</v>
      </c>
      <c r="H1573" s="18" t="str">
        <f>_xlfn.XLOOKUP(B1573,Products_Raw!A:A,Products_Raw!C:C)</f>
        <v>Sports</v>
      </c>
      <c r="I1573" t="str">
        <f>_xlfn.XLOOKUP(_xlfn.XLOOKUP(A1573,Orders_Raw!A:A,Orders_Raw!B:B),Customers_Raw!A:A,Customers_Raw!E:E)</f>
        <v>Corporate</v>
      </c>
      <c r="J1573" s="19">
        <f>_xlfn.XLOOKUP(Order_Items_Raw!A134,Orders_Raw!A:A,Orders_Raw!C:C)</f>
        <v>45756</v>
      </c>
      <c r="K1573" t="s">
        <v>3407</v>
      </c>
      <c r="L1573" s="19" t="str">
        <f>_xlfn.XLOOKUP(A1573,Orders_Raw!A:A,Orders_Raw!D:D)</f>
        <v>Delivered</v>
      </c>
      <c r="M1573" s="19" t="str">
        <f>_xlfn.XLOOKUP(_xlfn.XLOOKUP(A1573,Orders_Raw!A:A,Orders_Raw!B:B),Customers_Raw!A:A,Customers_Raw!E:E)</f>
        <v>Corporate</v>
      </c>
      <c r="N1573">
        <f>IF(COUNTIF($A$2:A1573,A1573)=1,1,0)</f>
        <v>1</v>
      </c>
    </row>
    <row r="1574" spans="1:14">
      <c r="A1574" t="s">
        <v>3105</v>
      </c>
      <c r="B1574" t="s">
        <v>3409</v>
      </c>
      <c r="C1574">
        <v>4</v>
      </c>
      <c r="D1574" s="18">
        <v>24108</v>
      </c>
      <c r="E1574" s="18">
        <f>_xlfn.XLOOKUP(Order_Items_Raw!B136,Products_Raw!A:A,Products_Raw!D:D)</f>
        <v>10188.6</v>
      </c>
      <c r="F1574" s="18">
        <f t="shared" si="24"/>
        <v>-16646.4</v>
      </c>
      <c r="G1574" s="18" t="str">
        <f>PROPER(TRIM(CLEAN(_xlfn.XLOOKUP(Order_Items_Raw!A136,Orders_Raw!A:A,Orders_Raw!E:E))))</f>
        <v>Website</v>
      </c>
      <c r="H1574" s="18" t="str">
        <f>_xlfn.XLOOKUP(B1574,Products_Raw!A:A,Products_Raw!C:C)</f>
        <v>Sports</v>
      </c>
      <c r="I1574" t="str">
        <f>_xlfn.XLOOKUP(_xlfn.XLOOKUP(A1574,Orders_Raw!A:A,Orders_Raw!B:B),Customers_Raw!A:A,Customers_Raw!E:E)</f>
        <v>Consumer</v>
      </c>
      <c r="J1574" s="19">
        <f>_xlfn.XLOOKUP(Order_Items_Raw!A136,Orders_Raw!A:A,Orders_Raw!C:C)</f>
        <v>45761</v>
      </c>
      <c r="K1574" t="s">
        <v>3407</v>
      </c>
      <c r="L1574" s="19" t="str">
        <f>_xlfn.XLOOKUP(A1574,Orders_Raw!A:A,Orders_Raw!D:D)</f>
        <v>Delivered</v>
      </c>
      <c r="M1574" s="19" t="str">
        <f>_xlfn.XLOOKUP(_xlfn.XLOOKUP(A1574,Orders_Raw!A:A,Orders_Raw!B:B),Customers_Raw!A:A,Customers_Raw!E:E)</f>
        <v>Consumer</v>
      </c>
      <c r="N1574">
        <f>IF(COUNTIF($A$2:A1574,A1574)=1,1,0)</f>
        <v>1</v>
      </c>
    </row>
    <row r="1575" spans="1:14">
      <c r="A1575" t="s">
        <v>1576</v>
      </c>
      <c r="B1575" t="s">
        <v>3411</v>
      </c>
      <c r="C1575">
        <v>2</v>
      </c>
      <c r="D1575" s="18">
        <v>19235.59</v>
      </c>
      <c r="E1575" s="18">
        <f>_xlfn.XLOOKUP(Order_Items_Raw!B199,Products_Raw!A:A,Products_Raw!D:D)</f>
        <v>2625.04</v>
      </c>
      <c r="F1575" s="18">
        <f t="shared" si="24"/>
        <v>13985.51</v>
      </c>
      <c r="G1575" s="18" t="str">
        <f>PROPER(TRIM(CLEAN(_xlfn.XLOOKUP(Order_Items_Raw!A199,Orders_Raw!A:A,Orders_Raw!E:E))))</f>
        <v>Website</v>
      </c>
      <c r="H1575" s="18" t="str">
        <f>_xlfn.XLOOKUP(B1575,Products_Raw!A:A,Products_Raw!C:C)</f>
        <v>Sports</v>
      </c>
      <c r="I1575" t="str">
        <f>_xlfn.XLOOKUP(_xlfn.XLOOKUP(A1575,Orders_Raw!A:A,Orders_Raw!B:B),Customers_Raw!A:A,Customers_Raw!E:E)</f>
        <v>Corporate</v>
      </c>
      <c r="J1575" s="19">
        <f>_xlfn.XLOOKUP(Order_Items_Raw!A199,Orders_Raw!A:A,Orders_Raw!C:C)</f>
        <v>45764</v>
      </c>
      <c r="K1575" t="s">
        <v>3407</v>
      </c>
      <c r="L1575" s="19" t="str">
        <f>_xlfn.XLOOKUP(A1575,Orders_Raw!A:A,Orders_Raw!D:D)</f>
        <v>Delivered</v>
      </c>
      <c r="M1575" s="19" t="str">
        <f>_xlfn.XLOOKUP(_xlfn.XLOOKUP(A1575,Orders_Raw!A:A,Orders_Raw!B:B),Customers_Raw!A:A,Customers_Raw!E:E)</f>
        <v>Corporate</v>
      </c>
      <c r="N1575">
        <f>IF(COUNTIF($A$2:A1575,A1575)=1,1,0)</f>
        <v>1</v>
      </c>
    </row>
    <row r="1576" spans="1:14">
      <c r="A1576" t="s">
        <v>2289</v>
      </c>
      <c r="B1576" t="s">
        <v>3411</v>
      </c>
      <c r="C1576">
        <v>2</v>
      </c>
      <c r="D1576" s="18">
        <v>16866.31</v>
      </c>
      <c r="E1576" s="18">
        <f>_xlfn.XLOOKUP(Order_Items_Raw!B214,Products_Raw!A:A,Products_Raw!D:D)</f>
        <v>1892.68</v>
      </c>
      <c r="F1576" s="18">
        <f t="shared" si="24"/>
        <v>13080.95</v>
      </c>
      <c r="G1576" s="18" t="str">
        <f>PROPER(TRIM(CLEAN(_xlfn.XLOOKUP(Order_Items_Raw!A214,Orders_Raw!A:A,Orders_Raw!E:E))))</f>
        <v>Website</v>
      </c>
      <c r="H1576" s="18" t="str">
        <f>_xlfn.XLOOKUP(B1576,Products_Raw!A:A,Products_Raw!C:C)</f>
        <v>Sports</v>
      </c>
      <c r="I1576" t="str">
        <f>_xlfn.XLOOKUP(_xlfn.XLOOKUP(A1576,Orders_Raw!A:A,Orders_Raw!B:B),Customers_Raw!A:A,Customers_Raw!E:E)</f>
        <v>Corporate</v>
      </c>
      <c r="J1576" s="19">
        <f>_xlfn.XLOOKUP(Order_Items_Raw!A214,Orders_Raw!A:A,Orders_Raw!C:C)</f>
        <v>45759</v>
      </c>
      <c r="K1576" t="s">
        <v>3407</v>
      </c>
      <c r="L1576" s="19" t="str">
        <f>_xlfn.XLOOKUP(A1576,Orders_Raw!A:A,Orders_Raw!D:D)</f>
        <v>Delivered</v>
      </c>
      <c r="M1576" s="19" t="str">
        <f>_xlfn.XLOOKUP(_xlfn.XLOOKUP(A1576,Orders_Raw!A:A,Orders_Raw!B:B),Customers_Raw!A:A,Customers_Raw!E:E)</f>
        <v>Corporate</v>
      </c>
      <c r="N1576">
        <f>IF(COUNTIF($A$2:A1576,A1576)=1,1,0)</f>
        <v>1</v>
      </c>
    </row>
    <row r="1577" spans="1:14">
      <c r="A1577" t="s">
        <v>2939</v>
      </c>
      <c r="B1577" t="s">
        <v>3411</v>
      </c>
      <c r="C1577">
        <v>1</v>
      </c>
      <c r="D1577" s="18">
        <v>9171.32</v>
      </c>
      <c r="E1577" s="18">
        <f>_xlfn.XLOOKUP(Order_Items_Raw!B229,Products_Raw!A:A,Products_Raw!D:D)</f>
        <v>4539.2</v>
      </c>
      <c r="F1577" s="18">
        <f t="shared" si="24"/>
        <v>4632.12</v>
      </c>
      <c r="G1577" s="18" t="str">
        <f>PROPER(TRIM(CLEAN(_xlfn.XLOOKUP(Order_Items_Raw!A229,Orders_Raw!A:A,Orders_Raw!E:E))))</f>
        <v>Mobile App</v>
      </c>
      <c r="H1577" s="18" t="str">
        <f>_xlfn.XLOOKUP(B1577,Products_Raw!A:A,Products_Raw!C:C)</f>
        <v>Sports</v>
      </c>
      <c r="I1577" t="str">
        <f>_xlfn.XLOOKUP(_xlfn.XLOOKUP(A1577,Orders_Raw!A:A,Orders_Raw!B:B),Customers_Raw!A:A,Customers_Raw!E:E)</f>
        <v>Consumer</v>
      </c>
      <c r="J1577" s="19">
        <f>_xlfn.XLOOKUP(Order_Items_Raw!A229,Orders_Raw!A:A,Orders_Raw!C:C)</f>
        <v>45765</v>
      </c>
      <c r="K1577" t="s">
        <v>3407</v>
      </c>
      <c r="L1577" s="19" t="str">
        <f>_xlfn.XLOOKUP(A1577,Orders_Raw!A:A,Orders_Raw!D:D)</f>
        <v>Delivered</v>
      </c>
      <c r="M1577" s="19" t="str">
        <f>_xlfn.XLOOKUP(_xlfn.XLOOKUP(A1577,Orders_Raw!A:A,Orders_Raw!B:B),Customers_Raw!A:A,Customers_Raw!E:E)</f>
        <v>Consumer</v>
      </c>
      <c r="N1577">
        <f>IF(COUNTIF($A$2:A1577,A1577)=1,1,0)</f>
        <v>0</v>
      </c>
    </row>
    <row r="1578" spans="1:14">
      <c r="A1578" t="s">
        <v>2954</v>
      </c>
      <c r="B1578" t="s">
        <v>3411</v>
      </c>
      <c r="C1578">
        <v>1</v>
      </c>
      <c r="D1578" s="18">
        <v>7614.74</v>
      </c>
      <c r="E1578" s="18">
        <f>_xlfn.XLOOKUP(Order_Items_Raw!B230,Products_Raw!A:A,Products_Raw!D:D)</f>
        <v>4591.42</v>
      </c>
      <c r="F1578" s="18">
        <f t="shared" si="24"/>
        <v>3023.32</v>
      </c>
      <c r="G1578" s="18" t="str">
        <f>PROPER(TRIM(CLEAN(_xlfn.XLOOKUP(Order_Items_Raw!A230,Orders_Raw!A:A,Orders_Raw!E:E))))</f>
        <v>Website</v>
      </c>
      <c r="H1578" s="18" t="str">
        <f>_xlfn.XLOOKUP(B1578,Products_Raw!A:A,Products_Raw!C:C)</f>
        <v>Sports</v>
      </c>
      <c r="I1578" t="str">
        <f>_xlfn.XLOOKUP(_xlfn.XLOOKUP(A1578,Orders_Raw!A:A,Orders_Raw!B:B),Customers_Raw!A:A,Customers_Raw!E:E)</f>
        <v>Consumer</v>
      </c>
      <c r="J1578" s="19">
        <f>_xlfn.XLOOKUP(Order_Items_Raw!A230,Orders_Raw!A:A,Orders_Raw!C:C)</f>
        <v>45749</v>
      </c>
      <c r="K1578" t="s">
        <v>3407</v>
      </c>
      <c r="L1578" s="19" t="str">
        <f>_xlfn.XLOOKUP(A1578,Orders_Raw!A:A,Orders_Raw!D:D)</f>
        <v>Shipped</v>
      </c>
      <c r="M1578" s="19" t="str">
        <f>_xlfn.XLOOKUP(_xlfn.XLOOKUP(A1578,Orders_Raw!A:A,Orders_Raw!B:B),Customers_Raw!A:A,Customers_Raw!E:E)</f>
        <v>Consumer</v>
      </c>
      <c r="N1578">
        <f>IF(COUNTIF($A$2:A1578,A1578)=1,1,0)</f>
        <v>1</v>
      </c>
    </row>
    <row r="1579" spans="1:14">
      <c r="A1579" t="s">
        <v>942</v>
      </c>
      <c r="B1579" t="s">
        <v>3412</v>
      </c>
      <c r="C1579">
        <v>4</v>
      </c>
      <c r="D1579" s="18">
        <v>48176.99</v>
      </c>
      <c r="E1579" s="18">
        <f>_xlfn.XLOOKUP(Order_Items_Raw!B238,Products_Raw!A:A,Products_Raw!D:D)</f>
        <v>5412.91</v>
      </c>
      <c r="F1579" s="18">
        <f t="shared" si="24"/>
        <v>26525.35</v>
      </c>
      <c r="G1579" s="18" t="str">
        <f>PROPER(TRIM(CLEAN(_xlfn.XLOOKUP(Order_Items_Raw!A238,Orders_Raw!A:A,Orders_Raw!E:E))))</f>
        <v>Website</v>
      </c>
      <c r="H1579" s="18" t="str">
        <f>_xlfn.XLOOKUP(B1579,Products_Raw!A:A,Products_Raw!C:C)</f>
        <v>Electronics</v>
      </c>
      <c r="I1579" t="str">
        <f>_xlfn.XLOOKUP(_xlfn.XLOOKUP(A1579,Orders_Raw!A:A,Orders_Raw!B:B),Customers_Raw!A:A,Customers_Raw!E:E)</f>
        <v>Consumer</v>
      </c>
      <c r="J1579" s="19">
        <f>_xlfn.XLOOKUP(Order_Items_Raw!A238,Orders_Raw!A:A,Orders_Raw!C:C)</f>
        <v>45764</v>
      </c>
      <c r="K1579" t="s">
        <v>3407</v>
      </c>
      <c r="L1579" s="19" t="str">
        <f>_xlfn.XLOOKUP(A1579,Orders_Raw!A:A,Orders_Raw!D:D)</f>
        <v>Delivered</v>
      </c>
      <c r="M1579" s="19" t="str">
        <f>_xlfn.XLOOKUP(_xlfn.XLOOKUP(A1579,Orders_Raw!A:A,Orders_Raw!B:B),Customers_Raw!A:A,Customers_Raw!E:E)</f>
        <v>Consumer</v>
      </c>
      <c r="N1579">
        <f>IF(COUNTIF($A$2:A1579,A1579)=1,1,0)</f>
        <v>1</v>
      </c>
    </row>
    <row r="1580" spans="1:14">
      <c r="A1580" t="s">
        <v>1690</v>
      </c>
      <c r="B1580" t="s">
        <v>3412</v>
      </c>
      <c r="C1580">
        <v>1</v>
      </c>
      <c r="D1580" s="18">
        <v>16039.58</v>
      </c>
      <c r="E1580" s="18">
        <f>_xlfn.XLOOKUP(Order_Items_Raw!B254,Products_Raw!A:A,Products_Raw!D:D)</f>
        <v>1946.27</v>
      </c>
      <c r="F1580" s="18">
        <f t="shared" si="24"/>
        <v>14093.31</v>
      </c>
      <c r="G1580" s="18" t="str">
        <f>PROPER(TRIM(CLEAN(_xlfn.XLOOKUP(Order_Items_Raw!A254,Orders_Raw!A:A,Orders_Raw!E:E))))</f>
        <v>Mobile App</v>
      </c>
      <c r="H1580" s="18" t="str">
        <f>_xlfn.XLOOKUP(B1580,Products_Raw!A:A,Products_Raw!C:C)</f>
        <v>Electronics</v>
      </c>
      <c r="I1580" t="str">
        <f>_xlfn.XLOOKUP(_xlfn.XLOOKUP(A1580,Orders_Raw!A:A,Orders_Raw!B:B),Customers_Raw!A:A,Customers_Raw!E:E)</f>
        <v>Small Business</v>
      </c>
      <c r="J1580" s="19">
        <f>_xlfn.XLOOKUP(Order_Items_Raw!A254,Orders_Raw!A:A,Orders_Raw!C:C)</f>
        <v>45760</v>
      </c>
      <c r="K1580" t="s">
        <v>3407</v>
      </c>
      <c r="L1580" s="19" t="str">
        <f>_xlfn.XLOOKUP(A1580,Orders_Raw!A:A,Orders_Raw!D:D)</f>
        <v>Cancelled</v>
      </c>
      <c r="M1580" s="19" t="str">
        <f>_xlfn.XLOOKUP(_xlfn.XLOOKUP(A1580,Orders_Raw!A:A,Orders_Raw!B:B),Customers_Raw!A:A,Customers_Raw!E:E)</f>
        <v>Small Business</v>
      </c>
      <c r="N1580">
        <f>IF(COUNTIF($A$2:A1580,A1580)=1,1,0)</f>
        <v>1</v>
      </c>
    </row>
    <row r="1581" spans="1:14">
      <c r="A1581" t="s">
        <v>3129</v>
      </c>
      <c r="B1581" t="s">
        <v>3412</v>
      </c>
      <c r="C1581">
        <v>2</v>
      </c>
      <c r="D1581" s="18">
        <v>30174.02</v>
      </c>
      <c r="E1581" s="18">
        <f>_xlfn.XLOOKUP(Order_Items_Raw!B276,Products_Raw!A:A,Products_Raw!D:D)</f>
        <v>11764.29</v>
      </c>
      <c r="F1581" s="18">
        <f t="shared" si="24"/>
        <v>6645.44</v>
      </c>
      <c r="G1581" s="18" t="str">
        <f>PROPER(TRIM(CLEAN(_xlfn.XLOOKUP(Order_Items_Raw!A276,Orders_Raw!A:A,Orders_Raw!E:E))))</f>
        <v>Website</v>
      </c>
      <c r="H1581" s="18" t="str">
        <f>_xlfn.XLOOKUP(B1581,Products_Raw!A:A,Products_Raw!C:C)</f>
        <v>Electronics</v>
      </c>
      <c r="I1581" t="str">
        <f>_xlfn.XLOOKUP(_xlfn.XLOOKUP(A1581,Orders_Raw!A:A,Orders_Raw!B:B),Customers_Raw!A:A,Customers_Raw!E:E)</f>
        <v>Corporate</v>
      </c>
      <c r="J1581" s="19">
        <f>_xlfn.XLOOKUP(Order_Items_Raw!A276,Orders_Raw!A:A,Orders_Raw!C:C)</f>
        <v>45772</v>
      </c>
      <c r="K1581" t="s">
        <v>3407</v>
      </c>
      <c r="L1581" s="19" t="str">
        <f>_xlfn.XLOOKUP(A1581,Orders_Raw!A:A,Orders_Raw!D:D)</f>
        <v>Delivered</v>
      </c>
      <c r="M1581" s="19" t="str">
        <f>_xlfn.XLOOKUP(_xlfn.XLOOKUP(A1581,Orders_Raw!A:A,Orders_Raw!B:B),Customers_Raw!A:A,Customers_Raw!E:E)</f>
        <v>Corporate</v>
      </c>
      <c r="N1581">
        <f>IF(COUNTIF($A$2:A1581,A1581)=1,1,0)</f>
        <v>1</v>
      </c>
    </row>
    <row r="1582" spans="1:14">
      <c r="A1582" t="s">
        <v>1966</v>
      </c>
      <c r="B1582" t="s">
        <v>3413</v>
      </c>
      <c r="C1582">
        <v>2</v>
      </c>
      <c r="D1582" s="18">
        <v>20859.74</v>
      </c>
      <c r="E1582" s="18">
        <f>_xlfn.XLOOKUP(Order_Items_Raw!B303,Products_Raw!A:A,Products_Raw!D:D)</f>
        <v>9947.76</v>
      </c>
      <c r="F1582" s="18">
        <f t="shared" si="24"/>
        <v>964.220000000001</v>
      </c>
      <c r="G1582" s="18" t="str">
        <f>PROPER(TRIM(CLEAN(_xlfn.XLOOKUP(Order_Items_Raw!A303,Orders_Raw!A:A,Orders_Raw!E:E))))</f>
        <v>Marketplace</v>
      </c>
      <c r="H1582" s="18" t="str">
        <f>_xlfn.XLOOKUP(B1582,Products_Raw!A:A,Products_Raw!C:C)</f>
        <v>Sports</v>
      </c>
      <c r="I1582" t="str">
        <f>_xlfn.XLOOKUP(_xlfn.XLOOKUP(A1582,Orders_Raw!A:A,Orders_Raw!B:B),Customers_Raw!A:A,Customers_Raw!E:E)</f>
        <v>Consumer</v>
      </c>
      <c r="J1582" s="19">
        <f>_xlfn.XLOOKUP(Order_Items_Raw!A303,Orders_Raw!A:A,Orders_Raw!C:C)</f>
        <v>45773</v>
      </c>
      <c r="K1582" t="s">
        <v>3407</v>
      </c>
      <c r="L1582" s="19" t="str">
        <f>_xlfn.XLOOKUP(A1582,Orders_Raw!A:A,Orders_Raw!D:D)</f>
        <v>Delivered</v>
      </c>
      <c r="M1582" s="19" t="str">
        <f>_xlfn.XLOOKUP(_xlfn.XLOOKUP(A1582,Orders_Raw!A:A,Orders_Raw!B:B),Customers_Raw!A:A,Customers_Raw!E:E)</f>
        <v>Consumer</v>
      </c>
      <c r="N1582">
        <f>IF(COUNTIF($A$2:A1582,A1582)=1,1,0)</f>
        <v>1</v>
      </c>
    </row>
    <row r="1583" spans="1:14">
      <c r="A1583" t="s">
        <v>2055</v>
      </c>
      <c r="B1583" t="s">
        <v>3413</v>
      </c>
      <c r="C1583">
        <v>3</v>
      </c>
      <c r="D1583" s="18">
        <v>25984.68</v>
      </c>
      <c r="E1583" s="18">
        <f>_xlfn.XLOOKUP(Order_Items_Raw!B305,Products_Raw!A:A,Products_Raw!D:D)</f>
        <v>9947.76</v>
      </c>
      <c r="F1583" s="18">
        <f t="shared" si="24"/>
        <v>-3858.6</v>
      </c>
      <c r="G1583" s="18" t="str">
        <f>PROPER(TRIM(CLEAN(_xlfn.XLOOKUP(Order_Items_Raw!A305,Orders_Raw!A:A,Orders_Raw!E:E))))</f>
        <v>Marketplace</v>
      </c>
      <c r="H1583" s="18" t="str">
        <f>_xlfn.XLOOKUP(B1583,Products_Raw!A:A,Products_Raw!C:C)</f>
        <v>Sports</v>
      </c>
      <c r="I1583" t="str">
        <f>_xlfn.XLOOKUP(_xlfn.XLOOKUP(A1583,Orders_Raw!A:A,Orders_Raw!B:B),Customers_Raw!A:A,Customers_Raw!E:E)</f>
        <v>Consumer</v>
      </c>
      <c r="J1583" s="19">
        <f>_xlfn.XLOOKUP(Order_Items_Raw!A305,Orders_Raw!A:A,Orders_Raw!C:C)</f>
        <v>45757</v>
      </c>
      <c r="K1583" t="s">
        <v>3407</v>
      </c>
      <c r="L1583" s="19" t="str">
        <f>_xlfn.XLOOKUP(A1583,Orders_Raw!A:A,Orders_Raw!D:D)</f>
        <v>Delivered</v>
      </c>
      <c r="M1583" s="19" t="str">
        <f>_xlfn.XLOOKUP(_xlfn.XLOOKUP(A1583,Orders_Raw!A:A,Orders_Raw!B:B),Customers_Raw!A:A,Customers_Raw!E:E)</f>
        <v>Consumer</v>
      </c>
      <c r="N1583">
        <f>IF(COUNTIF($A$2:A1583,A1583)=1,1,0)</f>
        <v>1</v>
      </c>
    </row>
    <row r="1584" spans="1:14">
      <c r="A1584" t="s">
        <v>2301</v>
      </c>
      <c r="B1584" t="s">
        <v>3413</v>
      </c>
      <c r="C1584">
        <v>2</v>
      </c>
      <c r="D1584" s="18">
        <v>19611.04</v>
      </c>
      <c r="E1584" s="18">
        <f>_xlfn.XLOOKUP(Order_Items_Raw!B310,Products_Raw!A:A,Products_Raw!D:D)</f>
        <v>8551.81</v>
      </c>
      <c r="F1584" s="18">
        <f t="shared" si="24"/>
        <v>2507.42</v>
      </c>
      <c r="G1584" s="18" t="str">
        <f>PROPER(TRIM(CLEAN(_xlfn.XLOOKUP(Order_Items_Raw!A310,Orders_Raw!A:A,Orders_Raw!E:E))))</f>
        <v>Mobile App</v>
      </c>
      <c r="H1584" s="18" t="str">
        <f>_xlfn.XLOOKUP(B1584,Products_Raw!A:A,Products_Raw!C:C)</f>
        <v>Sports</v>
      </c>
      <c r="I1584" t="str">
        <f>_xlfn.XLOOKUP(_xlfn.XLOOKUP(A1584,Orders_Raw!A:A,Orders_Raw!B:B),Customers_Raw!A:A,Customers_Raw!E:E)</f>
        <v>Consumer</v>
      </c>
      <c r="J1584" s="19">
        <f>_xlfn.XLOOKUP(Order_Items_Raw!A310,Orders_Raw!A:A,Orders_Raw!C:C)</f>
        <v>45765</v>
      </c>
      <c r="K1584" t="s">
        <v>3407</v>
      </c>
      <c r="L1584" s="19" t="str">
        <f>_xlfn.XLOOKUP(A1584,Orders_Raw!A:A,Orders_Raw!D:D)</f>
        <v>Processing</v>
      </c>
      <c r="M1584" s="19" t="str">
        <f>_xlfn.XLOOKUP(_xlfn.XLOOKUP(A1584,Orders_Raw!A:A,Orders_Raw!B:B),Customers_Raw!A:A,Customers_Raw!E:E)</f>
        <v>Consumer</v>
      </c>
      <c r="N1584">
        <f>IF(COUNTIF($A$2:A1584,A1584)=1,1,0)</f>
        <v>1</v>
      </c>
    </row>
    <row r="1585" spans="1:14">
      <c r="A1585" t="s">
        <v>2581</v>
      </c>
      <c r="B1585" t="s">
        <v>3413</v>
      </c>
      <c r="C1585">
        <v>4</v>
      </c>
      <c r="D1585" s="18">
        <v>35200.23</v>
      </c>
      <c r="E1585" s="18">
        <f>_xlfn.XLOOKUP(Order_Items_Raw!B316,Products_Raw!A:A,Products_Raw!D:D)</f>
        <v>6163.24</v>
      </c>
      <c r="F1585" s="18">
        <f t="shared" si="24"/>
        <v>10547.27</v>
      </c>
      <c r="G1585" s="18" t="str">
        <f>PROPER(TRIM(CLEAN(_xlfn.XLOOKUP(Order_Items_Raw!A316,Orders_Raw!A:A,Orders_Raw!E:E))))</f>
        <v>Website</v>
      </c>
      <c r="H1585" s="18" t="str">
        <f>_xlfn.XLOOKUP(B1585,Products_Raw!A:A,Products_Raw!C:C)</f>
        <v>Sports</v>
      </c>
      <c r="I1585" t="str">
        <f>_xlfn.XLOOKUP(_xlfn.XLOOKUP(A1585,Orders_Raw!A:A,Orders_Raw!B:B),Customers_Raw!A:A,Customers_Raw!E:E)</f>
        <v>Consumer</v>
      </c>
      <c r="J1585" s="19">
        <f>_xlfn.XLOOKUP(Order_Items_Raw!A316,Orders_Raw!A:A,Orders_Raw!C:C)</f>
        <v>45755</v>
      </c>
      <c r="K1585" t="s">
        <v>3407</v>
      </c>
      <c r="L1585" s="19" t="str">
        <f>_xlfn.XLOOKUP(A1585,Orders_Raw!A:A,Orders_Raw!D:D)</f>
        <v>Shipped</v>
      </c>
      <c r="M1585" s="19" t="str">
        <f>_xlfn.XLOOKUP(_xlfn.XLOOKUP(A1585,Orders_Raw!A:A,Orders_Raw!B:B),Customers_Raw!A:A,Customers_Raw!E:E)</f>
        <v>Consumer</v>
      </c>
      <c r="N1585">
        <f>IF(COUNTIF($A$2:A1585,A1585)=1,1,0)</f>
        <v>1</v>
      </c>
    </row>
    <row r="1586" spans="1:14">
      <c r="A1586" t="s">
        <v>2789</v>
      </c>
      <c r="B1586" t="s">
        <v>3413</v>
      </c>
      <c r="C1586">
        <v>2</v>
      </c>
      <c r="D1586" s="18">
        <v>17952.86</v>
      </c>
      <c r="E1586" s="18">
        <f>_xlfn.XLOOKUP(Order_Items_Raw!B321,Products_Raw!A:A,Products_Raw!D:D)</f>
        <v>6163.24</v>
      </c>
      <c r="F1586" s="18">
        <f t="shared" si="24"/>
        <v>5626.38</v>
      </c>
      <c r="G1586" s="18" t="str">
        <f>PROPER(TRIM(CLEAN(_xlfn.XLOOKUP(Order_Items_Raw!A321,Orders_Raw!A:A,Orders_Raw!E:E))))</f>
        <v>Marketplace</v>
      </c>
      <c r="H1586" s="18" t="str">
        <f>_xlfn.XLOOKUP(B1586,Products_Raw!A:A,Products_Raw!C:C)</f>
        <v>Sports</v>
      </c>
      <c r="I1586" t="str">
        <f>_xlfn.XLOOKUP(_xlfn.XLOOKUP(A1586,Orders_Raw!A:A,Orders_Raw!B:B),Customers_Raw!A:A,Customers_Raw!E:E)</f>
        <v>Consumer</v>
      </c>
      <c r="J1586" s="19">
        <f>_xlfn.XLOOKUP(Order_Items_Raw!A321,Orders_Raw!A:A,Orders_Raw!C:C)</f>
        <v>45772</v>
      </c>
      <c r="K1586" t="s">
        <v>3407</v>
      </c>
      <c r="L1586" s="19" t="str">
        <f>_xlfn.XLOOKUP(A1586,Orders_Raw!A:A,Orders_Raw!D:D)</f>
        <v>Processing</v>
      </c>
      <c r="M1586" s="19" t="str">
        <f>_xlfn.XLOOKUP(_xlfn.XLOOKUP(A1586,Orders_Raw!A:A,Orders_Raw!B:B),Customers_Raw!A:A,Customers_Raw!E:E)</f>
        <v>Consumer</v>
      </c>
      <c r="N1586">
        <f>IF(COUNTIF($A$2:A1586,A1586)=1,1,0)</f>
        <v>1</v>
      </c>
    </row>
    <row r="1587" spans="1:14">
      <c r="A1587" t="s">
        <v>1236</v>
      </c>
      <c r="B1587" t="s">
        <v>3496</v>
      </c>
      <c r="C1587">
        <v>2</v>
      </c>
      <c r="D1587" s="18">
        <v>7290.42</v>
      </c>
      <c r="E1587" s="18">
        <f>_xlfn.XLOOKUP(Order_Items_Raw!B335,Products_Raw!A:A,Products_Raw!D:D)</f>
        <v>10244.32</v>
      </c>
      <c r="F1587" s="18">
        <f t="shared" si="24"/>
        <v>-13198.22</v>
      </c>
      <c r="G1587" s="18" t="str">
        <f>PROPER(TRIM(CLEAN(_xlfn.XLOOKUP(Order_Items_Raw!A335,Orders_Raw!A:A,Orders_Raw!E:E))))</f>
        <v>Website</v>
      </c>
      <c r="H1587" s="18" t="str">
        <f>_xlfn.XLOOKUP(B1587,Products_Raw!A:A,Products_Raw!C:C)</f>
        <v>Home &amp; Kitchen</v>
      </c>
      <c r="I1587" t="str">
        <f>_xlfn.XLOOKUP(_xlfn.XLOOKUP(A1587,Orders_Raw!A:A,Orders_Raw!B:B),Customers_Raw!A:A,Customers_Raw!E:E)</f>
        <v>Small Business</v>
      </c>
      <c r="J1587" s="19">
        <f>_xlfn.XLOOKUP(Order_Items_Raw!A335,Orders_Raw!A:A,Orders_Raw!C:C)</f>
        <v>45881</v>
      </c>
      <c r="K1587" t="s">
        <v>3415</v>
      </c>
      <c r="L1587" s="19" t="str">
        <f>_xlfn.XLOOKUP(A1587,Orders_Raw!A:A,Orders_Raw!D:D)</f>
        <v>Delivered</v>
      </c>
      <c r="M1587" s="19" t="str">
        <f>_xlfn.XLOOKUP(_xlfn.XLOOKUP(A1587,Orders_Raw!A:A,Orders_Raw!B:B),Customers_Raw!A:A,Customers_Raw!E:E)</f>
        <v>Small Business</v>
      </c>
      <c r="N1587">
        <f>IF(COUNTIF($A$2:A1587,A1587)=1,1,0)</f>
        <v>1</v>
      </c>
    </row>
    <row r="1588" spans="1:14">
      <c r="A1588" t="s">
        <v>1588</v>
      </c>
      <c r="B1588" t="s">
        <v>3496</v>
      </c>
      <c r="C1588">
        <v>3</v>
      </c>
      <c r="D1588" s="18">
        <v>12474.96</v>
      </c>
      <c r="E1588" s="18">
        <f>_xlfn.XLOOKUP(Order_Items_Raw!B345,Products_Raw!A:A,Products_Raw!D:D)</f>
        <v>1069.73</v>
      </c>
      <c r="F1588" s="18">
        <f t="shared" si="24"/>
        <v>9265.77</v>
      </c>
      <c r="G1588" s="18" t="str">
        <f>PROPER(TRIM(CLEAN(_xlfn.XLOOKUP(Order_Items_Raw!A345,Orders_Raw!A:A,Orders_Raw!E:E))))</f>
        <v>Mobile App</v>
      </c>
      <c r="H1588" s="18" t="str">
        <f>_xlfn.XLOOKUP(B1588,Products_Raw!A:A,Products_Raw!C:C)</f>
        <v>Home &amp; Kitchen</v>
      </c>
      <c r="I1588" t="str">
        <f>_xlfn.XLOOKUP(_xlfn.XLOOKUP(A1588,Orders_Raw!A:A,Orders_Raw!B:B),Customers_Raw!A:A,Customers_Raw!E:E)</f>
        <v>Corporate</v>
      </c>
      <c r="J1588" s="19">
        <f>_xlfn.XLOOKUP(Order_Items_Raw!A345,Orders_Raw!A:A,Orders_Raw!C:C)</f>
        <v>45897</v>
      </c>
      <c r="K1588" t="s">
        <v>3415</v>
      </c>
      <c r="L1588" s="19" t="str">
        <f>_xlfn.XLOOKUP(A1588,Orders_Raw!A:A,Orders_Raw!D:D)</f>
        <v>Processing</v>
      </c>
      <c r="M1588" s="19" t="str">
        <f>_xlfn.XLOOKUP(_xlfn.XLOOKUP(A1588,Orders_Raw!A:A,Orders_Raw!B:B),Customers_Raw!A:A,Customers_Raw!E:E)</f>
        <v>Corporate</v>
      </c>
      <c r="N1588">
        <f>IF(COUNTIF($A$2:A1588,A1588)=1,1,0)</f>
        <v>1</v>
      </c>
    </row>
    <row r="1589" spans="1:14">
      <c r="A1589" t="s">
        <v>1988</v>
      </c>
      <c r="B1589" t="s">
        <v>3496</v>
      </c>
      <c r="C1589">
        <v>4</v>
      </c>
      <c r="D1589" s="18">
        <v>15800.29</v>
      </c>
      <c r="E1589" s="18">
        <f>_xlfn.XLOOKUP(Order_Items_Raw!B350,Products_Raw!A:A,Products_Raw!D:D)</f>
        <v>10361.65</v>
      </c>
      <c r="F1589" s="18">
        <f t="shared" si="24"/>
        <v>-25646.31</v>
      </c>
      <c r="G1589" s="18" t="str">
        <f>PROPER(TRIM(CLEAN(_xlfn.XLOOKUP(Order_Items_Raw!A350,Orders_Raw!A:A,Orders_Raw!E:E))))</f>
        <v>Mobile App</v>
      </c>
      <c r="H1589" s="18" t="str">
        <f>_xlfn.XLOOKUP(B1589,Products_Raw!A:A,Products_Raw!C:C)</f>
        <v>Home &amp; Kitchen</v>
      </c>
      <c r="I1589" t="str">
        <f>_xlfn.XLOOKUP(_xlfn.XLOOKUP(A1589,Orders_Raw!A:A,Orders_Raw!B:B),Customers_Raw!A:A,Customers_Raw!E:E)</f>
        <v>Corporate</v>
      </c>
      <c r="J1589" s="19">
        <f>_xlfn.XLOOKUP(Order_Items_Raw!A350,Orders_Raw!A:A,Orders_Raw!C:C)</f>
        <v>45873</v>
      </c>
      <c r="K1589" t="s">
        <v>3415</v>
      </c>
      <c r="L1589" s="19" t="str">
        <f>_xlfn.XLOOKUP(A1589,Orders_Raw!A:A,Orders_Raw!D:D)</f>
        <v>Delivered</v>
      </c>
      <c r="M1589" s="19" t="str">
        <f>_xlfn.XLOOKUP(_xlfn.XLOOKUP(A1589,Orders_Raw!A:A,Orders_Raw!B:B),Customers_Raw!A:A,Customers_Raw!E:E)</f>
        <v>Corporate</v>
      </c>
      <c r="N1589">
        <f>IF(COUNTIF($A$2:A1589,A1589)=1,1,0)</f>
        <v>1</v>
      </c>
    </row>
    <row r="1590" spans="1:14">
      <c r="A1590" t="s">
        <v>2354</v>
      </c>
      <c r="B1590" t="s">
        <v>3496</v>
      </c>
      <c r="C1590">
        <v>4</v>
      </c>
      <c r="D1590" s="18">
        <v>16688.32</v>
      </c>
      <c r="E1590" s="18">
        <f>_xlfn.XLOOKUP(Order_Items_Raw!B357,Products_Raw!A:A,Products_Raw!D:D)</f>
        <v>2831.41</v>
      </c>
      <c r="F1590" s="18">
        <f t="shared" si="24"/>
        <v>5362.68</v>
      </c>
      <c r="G1590" s="18" t="str">
        <f>PROPER(TRIM(CLEAN(_xlfn.XLOOKUP(Order_Items_Raw!A357,Orders_Raw!A:A,Orders_Raw!E:E))))</f>
        <v>Marketplace</v>
      </c>
      <c r="H1590" s="18" t="str">
        <f>_xlfn.XLOOKUP(B1590,Products_Raw!A:A,Products_Raw!C:C)</f>
        <v>Home &amp; Kitchen</v>
      </c>
      <c r="I1590" t="str">
        <f>_xlfn.XLOOKUP(_xlfn.XLOOKUP(A1590,Orders_Raw!A:A,Orders_Raw!B:B),Customers_Raw!A:A,Customers_Raw!E:E)</f>
        <v>Consumer</v>
      </c>
      <c r="J1590" s="19">
        <f>_xlfn.XLOOKUP(Order_Items_Raw!A357,Orders_Raw!A:A,Orders_Raw!C:C)</f>
        <v>45876</v>
      </c>
      <c r="K1590" t="s">
        <v>3415</v>
      </c>
      <c r="L1590" s="19" t="str">
        <f>_xlfn.XLOOKUP(A1590,Orders_Raw!A:A,Orders_Raw!D:D)</f>
        <v>Delivered</v>
      </c>
      <c r="M1590" s="19" t="str">
        <f>_xlfn.XLOOKUP(_xlfn.XLOOKUP(A1590,Orders_Raw!A:A,Orders_Raw!B:B),Customers_Raw!A:A,Customers_Raw!E:E)</f>
        <v>Consumer</v>
      </c>
      <c r="N1590">
        <f>IF(COUNTIF($A$2:A1590,A1590)=1,1,0)</f>
        <v>1</v>
      </c>
    </row>
    <row r="1591" spans="1:14">
      <c r="A1591" t="s">
        <v>1063</v>
      </c>
      <c r="B1591" t="s">
        <v>3414</v>
      </c>
      <c r="C1591">
        <v>4</v>
      </c>
      <c r="D1591" s="18">
        <v>23161.65</v>
      </c>
      <c r="E1591" s="18">
        <f>_xlfn.XLOOKUP(Order_Items_Raw!B382,Products_Raw!A:A,Products_Raw!D:D)</f>
        <v>1321.65</v>
      </c>
      <c r="F1591" s="18">
        <f t="shared" si="24"/>
        <v>17875.05</v>
      </c>
      <c r="G1591" s="18" t="str">
        <f>PROPER(TRIM(CLEAN(_xlfn.XLOOKUP(Order_Items_Raw!A382,Orders_Raw!A:A,Orders_Raw!E:E))))</f>
        <v>Website</v>
      </c>
      <c r="H1591" s="18" t="str">
        <f>_xlfn.XLOOKUP(B1591,Products_Raw!A:A,Products_Raw!C:C)</f>
        <v>Beauty</v>
      </c>
      <c r="I1591" t="str">
        <f>_xlfn.XLOOKUP(_xlfn.XLOOKUP(A1591,Orders_Raw!A:A,Orders_Raw!B:B),Customers_Raw!A:A,Customers_Raw!E:E)</f>
        <v>Small Business</v>
      </c>
      <c r="J1591" s="19">
        <f>_xlfn.XLOOKUP(Order_Items_Raw!A382,Orders_Raw!A:A,Orders_Raw!C:C)</f>
        <v>45871</v>
      </c>
      <c r="K1591" t="s">
        <v>3415</v>
      </c>
      <c r="L1591" s="19" t="str">
        <f>_xlfn.XLOOKUP(A1591,Orders_Raw!A:A,Orders_Raw!D:D)</f>
        <v>Delivered</v>
      </c>
      <c r="M1591" s="19" t="str">
        <f>_xlfn.XLOOKUP(_xlfn.XLOOKUP(A1591,Orders_Raw!A:A,Orders_Raw!B:B),Customers_Raw!A:A,Customers_Raw!E:E)</f>
        <v>Small Business</v>
      </c>
      <c r="N1591">
        <f>IF(COUNTIF($A$2:A1591,A1591)=1,1,0)</f>
        <v>1</v>
      </c>
    </row>
    <row r="1592" spans="1:14">
      <c r="A1592" t="s">
        <v>1396</v>
      </c>
      <c r="B1592" t="s">
        <v>3414</v>
      </c>
      <c r="C1592">
        <v>4</v>
      </c>
      <c r="D1592" s="18">
        <v>28469.09</v>
      </c>
      <c r="E1592" s="18">
        <f>_xlfn.XLOOKUP(Order_Items_Raw!B385,Products_Raw!A:A,Products_Raw!D:D)</f>
        <v>10692.38</v>
      </c>
      <c r="F1592" s="18">
        <f t="shared" si="24"/>
        <v>-14300.43</v>
      </c>
      <c r="G1592" s="18" t="str">
        <f>PROPER(TRIM(CLEAN(_xlfn.XLOOKUP(Order_Items_Raw!A385,Orders_Raw!A:A,Orders_Raw!E:E))))</f>
        <v>Website</v>
      </c>
      <c r="H1592" s="18" t="str">
        <f>_xlfn.XLOOKUP(B1592,Products_Raw!A:A,Products_Raw!C:C)</f>
        <v>Beauty</v>
      </c>
      <c r="I1592" t="str">
        <f>_xlfn.XLOOKUP(_xlfn.XLOOKUP(A1592,Orders_Raw!A:A,Orders_Raw!B:B),Customers_Raw!A:A,Customers_Raw!E:E)</f>
        <v>Consumer</v>
      </c>
      <c r="J1592" s="19">
        <f>_xlfn.XLOOKUP(Order_Items_Raw!A385,Orders_Raw!A:A,Orders_Raw!C:C)</f>
        <v>45891</v>
      </c>
      <c r="K1592" t="s">
        <v>3415</v>
      </c>
      <c r="L1592" s="19" t="str">
        <f>_xlfn.XLOOKUP(A1592,Orders_Raw!A:A,Orders_Raw!D:D)</f>
        <v>Delivered</v>
      </c>
      <c r="M1592" s="19" t="str">
        <f>_xlfn.XLOOKUP(_xlfn.XLOOKUP(A1592,Orders_Raw!A:A,Orders_Raw!B:B),Customers_Raw!A:A,Customers_Raw!E:E)</f>
        <v>Consumer</v>
      </c>
      <c r="N1592">
        <f>IF(COUNTIF($A$2:A1592,A1592)=1,1,0)</f>
        <v>1</v>
      </c>
    </row>
    <row r="1593" spans="1:14">
      <c r="A1593" t="s">
        <v>1879</v>
      </c>
      <c r="B1593" t="s">
        <v>3414</v>
      </c>
      <c r="C1593">
        <v>4</v>
      </c>
      <c r="D1593" s="18">
        <v>26669.41</v>
      </c>
      <c r="E1593" s="18">
        <f>_xlfn.XLOOKUP(Order_Items_Raw!B394,Products_Raw!A:A,Products_Raw!D:D)</f>
        <v>295.87</v>
      </c>
      <c r="F1593" s="18">
        <f t="shared" si="24"/>
        <v>25485.93</v>
      </c>
      <c r="G1593" s="18" t="str">
        <f>PROPER(TRIM(CLEAN(_xlfn.XLOOKUP(Order_Items_Raw!A394,Orders_Raw!A:A,Orders_Raw!E:E))))</f>
        <v>Marketplace</v>
      </c>
      <c r="H1593" s="18" t="str">
        <f>_xlfn.XLOOKUP(B1593,Products_Raw!A:A,Products_Raw!C:C)</f>
        <v>Beauty</v>
      </c>
      <c r="I1593" t="str">
        <f>_xlfn.XLOOKUP(_xlfn.XLOOKUP(A1593,Orders_Raw!A:A,Orders_Raw!B:B),Customers_Raw!A:A,Customers_Raw!E:E)</f>
        <v>Consumer</v>
      </c>
      <c r="J1593" s="19">
        <f>_xlfn.XLOOKUP(Order_Items_Raw!A394,Orders_Raw!A:A,Orders_Raw!C:C)</f>
        <v>45885</v>
      </c>
      <c r="K1593" t="s">
        <v>3415</v>
      </c>
      <c r="L1593" s="19" t="str">
        <f>_xlfn.XLOOKUP(A1593,Orders_Raw!A:A,Orders_Raw!D:D)</f>
        <v>Delivered</v>
      </c>
      <c r="M1593" s="19" t="str">
        <f>_xlfn.XLOOKUP(_xlfn.XLOOKUP(A1593,Orders_Raw!A:A,Orders_Raw!B:B),Customers_Raw!A:A,Customers_Raw!E:E)</f>
        <v>Consumer</v>
      </c>
      <c r="N1593">
        <f>IF(COUNTIF($A$2:A1593,A1593)=1,1,0)</f>
        <v>1</v>
      </c>
    </row>
    <row r="1594" spans="1:14">
      <c r="A1594" t="s">
        <v>3245</v>
      </c>
      <c r="B1594" t="s">
        <v>3414</v>
      </c>
      <c r="C1594">
        <v>4</v>
      </c>
      <c r="D1594" s="18">
        <v>23248.64</v>
      </c>
      <c r="E1594" s="18">
        <f>_xlfn.XLOOKUP(Order_Items_Raw!B416,Products_Raw!A:A,Products_Raw!D:D)</f>
        <v>6213.42</v>
      </c>
      <c r="F1594" s="18">
        <f t="shared" si="24"/>
        <v>-1605.04</v>
      </c>
      <c r="G1594" s="18" t="str">
        <f>PROPER(TRIM(CLEAN(_xlfn.XLOOKUP(Order_Items_Raw!A416,Orders_Raw!A:A,Orders_Raw!E:E))))</f>
        <v>Website</v>
      </c>
      <c r="H1594" s="18" t="str">
        <f>_xlfn.XLOOKUP(B1594,Products_Raw!A:A,Products_Raw!C:C)</f>
        <v>Beauty</v>
      </c>
      <c r="I1594" t="str">
        <f>_xlfn.XLOOKUP(_xlfn.XLOOKUP(A1594,Orders_Raw!A:A,Orders_Raw!B:B),Customers_Raw!A:A,Customers_Raw!E:E)</f>
        <v>Consumer</v>
      </c>
      <c r="J1594" s="19">
        <f>_xlfn.XLOOKUP(Order_Items_Raw!A416,Orders_Raw!A:A,Orders_Raw!C:C)</f>
        <v>45872</v>
      </c>
      <c r="K1594" t="s">
        <v>3415</v>
      </c>
      <c r="L1594" s="19" t="str">
        <f>_xlfn.XLOOKUP(A1594,Orders_Raw!A:A,Orders_Raw!D:D)</f>
        <v>Delivered</v>
      </c>
      <c r="M1594" s="19" t="str">
        <f>_xlfn.XLOOKUP(_xlfn.XLOOKUP(A1594,Orders_Raw!A:A,Orders_Raw!B:B),Customers_Raw!A:A,Customers_Raw!E:E)</f>
        <v>Consumer</v>
      </c>
      <c r="N1594">
        <f>IF(COUNTIF($A$2:A1594,A1594)=1,1,0)</f>
        <v>1</v>
      </c>
    </row>
    <row r="1595" spans="1:14">
      <c r="A1595" t="s">
        <v>1359</v>
      </c>
      <c r="B1595" t="s">
        <v>3416</v>
      </c>
      <c r="C1595">
        <v>1</v>
      </c>
      <c r="D1595" s="18">
        <v>8336.62</v>
      </c>
      <c r="E1595" s="18">
        <f>_xlfn.XLOOKUP(Order_Items_Raw!B432,Products_Raw!A:A,Products_Raw!D:D)</f>
        <v>680.62</v>
      </c>
      <c r="F1595" s="18">
        <f t="shared" si="24"/>
        <v>7656</v>
      </c>
      <c r="G1595" s="18" t="str">
        <f>PROPER(TRIM(CLEAN(_xlfn.XLOOKUP(Order_Items_Raw!A432,Orders_Raw!A:A,Orders_Raw!E:E))))</f>
        <v>Website</v>
      </c>
      <c r="H1595" s="18" t="str">
        <f>_xlfn.XLOOKUP(B1595,Products_Raw!A:A,Products_Raw!C:C)</f>
        <v>Home &amp; Kitchen</v>
      </c>
      <c r="I1595" t="str">
        <f>_xlfn.XLOOKUP(_xlfn.XLOOKUP(A1595,Orders_Raw!A:A,Orders_Raw!B:B),Customers_Raw!A:A,Customers_Raw!E:E)</f>
        <v>Consumer</v>
      </c>
      <c r="J1595" s="19">
        <f>_xlfn.XLOOKUP(Order_Items_Raw!A432,Orders_Raw!A:A,Orders_Raw!C:C)</f>
        <v>45891</v>
      </c>
      <c r="K1595" t="s">
        <v>3415</v>
      </c>
      <c r="L1595" s="19" t="str">
        <f>_xlfn.XLOOKUP(A1595,Orders_Raw!A:A,Orders_Raw!D:D)</f>
        <v>Cancelled</v>
      </c>
      <c r="M1595" s="19" t="str">
        <f>_xlfn.XLOOKUP(_xlfn.XLOOKUP(A1595,Orders_Raw!A:A,Orders_Raw!B:B),Customers_Raw!A:A,Customers_Raw!E:E)</f>
        <v>Consumer</v>
      </c>
      <c r="N1595">
        <f>IF(COUNTIF($A$2:A1595,A1595)=1,1,0)</f>
        <v>1</v>
      </c>
    </row>
    <row r="1596" spans="1:14">
      <c r="A1596" t="s">
        <v>1534</v>
      </c>
      <c r="B1596" t="s">
        <v>3416</v>
      </c>
      <c r="C1596">
        <v>1</v>
      </c>
      <c r="D1596" s="18">
        <v>7479.58</v>
      </c>
      <c r="E1596" s="18">
        <f>_xlfn.XLOOKUP(Order_Items_Raw!B436,Products_Raw!A:A,Products_Raw!D:D)</f>
        <v>11367.74</v>
      </c>
      <c r="F1596" s="18">
        <f t="shared" si="24"/>
        <v>-3888.16</v>
      </c>
      <c r="G1596" s="18" t="str">
        <f>PROPER(TRIM(CLEAN(_xlfn.XLOOKUP(Order_Items_Raw!A436,Orders_Raw!A:A,Orders_Raw!E:E))))</f>
        <v>Mobile App</v>
      </c>
      <c r="H1596" s="18" t="str">
        <f>_xlfn.XLOOKUP(B1596,Products_Raw!A:A,Products_Raw!C:C)</f>
        <v>Home &amp; Kitchen</v>
      </c>
      <c r="I1596" t="str">
        <f>_xlfn.XLOOKUP(_xlfn.XLOOKUP(A1596,Orders_Raw!A:A,Orders_Raw!B:B),Customers_Raw!A:A,Customers_Raw!E:E)</f>
        <v>Consumer</v>
      </c>
      <c r="J1596" s="19">
        <f>_xlfn.XLOOKUP(Order_Items_Raw!A436,Orders_Raw!A:A,Orders_Raw!C:C)</f>
        <v>45870</v>
      </c>
      <c r="K1596" t="s">
        <v>3415</v>
      </c>
      <c r="L1596" s="19" t="str">
        <f>_xlfn.XLOOKUP(A1596,Orders_Raw!A:A,Orders_Raw!D:D)</f>
        <v>Delivered</v>
      </c>
      <c r="M1596" s="19" t="str">
        <f>_xlfn.XLOOKUP(_xlfn.XLOOKUP(A1596,Orders_Raw!A:A,Orders_Raw!B:B),Customers_Raw!A:A,Customers_Raw!E:E)</f>
        <v>Consumer</v>
      </c>
      <c r="N1596">
        <f>IF(COUNTIF($A$2:A1596,A1596)=1,1,0)</f>
        <v>1</v>
      </c>
    </row>
    <row r="1597" spans="1:14">
      <c r="A1597" t="s">
        <v>2434</v>
      </c>
      <c r="B1597" t="s">
        <v>3416</v>
      </c>
      <c r="C1597">
        <v>3</v>
      </c>
      <c r="D1597" s="18">
        <v>22317.2</v>
      </c>
      <c r="E1597" s="18">
        <f>_xlfn.XLOOKUP(Order_Items_Raw!B451,Products_Raw!A:A,Products_Raw!D:D)</f>
        <v>229.52</v>
      </c>
      <c r="F1597" s="18">
        <f t="shared" si="24"/>
        <v>21628.64</v>
      </c>
      <c r="G1597" s="18" t="str">
        <f>PROPER(TRIM(CLEAN(_xlfn.XLOOKUP(Order_Items_Raw!A451,Orders_Raw!A:A,Orders_Raw!E:E))))</f>
        <v>Website</v>
      </c>
      <c r="H1597" s="18" t="str">
        <f>_xlfn.XLOOKUP(B1597,Products_Raw!A:A,Products_Raw!C:C)</f>
        <v>Home &amp; Kitchen</v>
      </c>
      <c r="I1597" t="str">
        <f>_xlfn.XLOOKUP(_xlfn.XLOOKUP(A1597,Orders_Raw!A:A,Orders_Raw!B:B),Customers_Raw!A:A,Customers_Raw!E:E)</f>
        <v>Corporate</v>
      </c>
      <c r="J1597" s="19">
        <f>_xlfn.XLOOKUP(Order_Items_Raw!A451,Orders_Raw!A:A,Orders_Raw!C:C)</f>
        <v>45893</v>
      </c>
      <c r="K1597" t="s">
        <v>3415</v>
      </c>
      <c r="L1597" s="19" t="str">
        <f>_xlfn.XLOOKUP(A1597,Orders_Raw!A:A,Orders_Raw!D:D)</f>
        <v>Delivered</v>
      </c>
      <c r="M1597" s="19" t="str">
        <f>_xlfn.XLOOKUP(_xlfn.XLOOKUP(A1597,Orders_Raw!A:A,Orders_Raw!B:B),Customers_Raw!A:A,Customers_Raw!E:E)</f>
        <v>Corporate</v>
      </c>
      <c r="N1597">
        <f>IF(COUNTIF($A$2:A1597,A1597)=1,1,0)</f>
        <v>1</v>
      </c>
    </row>
    <row r="1598" spans="1:14">
      <c r="A1598" t="s">
        <v>3048</v>
      </c>
      <c r="B1598" t="s">
        <v>3416</v>
      </c>
      <c r="C1598">
        <v>4</v>
      </c>
      <c r="D1598" s="18">
        <v>28483.87</v>
      </c>
      <c r="E1598" s="18">
        <f>_xlfn.XLOOKUP(Order_Items_Raw!B465,Products_Raw!A:A,Products_Raw!D:D)</f>
        <v>9531.89</v>
      </c>
      <c r="F1598" s="18">
        <f t="shared" si="24"/>
        <v>-9643.69</v>
      </c>
      <c r="G1598" s="18" t="str">
        <f>PROPER(TRIM(CLEAN(_xlfn.XLOOKUP(Order_Items_Raw!A465,Orders_Raw!A:A,Orders_Raw!E:E))))</f>
        <v>Mobile App</v>
      </c>
      <c r="H1598" s="18" t="str">
        <f>_xlfn.XLOOKUP(B1598,Products_Raw!A:A,Products_Raw!C:C)</f>
        <v>Home &amp; Kitchen</v>
      </c>
      <c r="I1598" t="str">
        <f>_xlfn.XLOOKUP(_xlfn.XLOOKUP(A1598,Orders_Raw!A:A,Orders_Raw!B:B),Customers_Raw!A:A,Customers_Raw!E:E)</f>
        <v>Consumer</v>
      </c>
      <c r="J1598" s="19">
        <f>_xlfn.XLOOKUP(Order_Items_Raw!A465,Orders_Raw!A:A,Orders_Raw!C:C)</f>
        <v>45870</v>
      </c>
      <c r="K1598" t="s">
        <v>3415</v>
      </c>
      <c r="L1598" s="19" t="str">
        <f>_xlfn.XLOOKUP(A1598,Orders_Raw!A:A,Orders_Raw!D:D)</f>
        <v>Delivered</v>
      </c>
      <c r="M1598" s="19" t="str">
        <f>_xlfn.XLOOKUP(_xlfn.XLOOKUP(A1598,Orders_Raw!A:A,Orders_Raw!B:B),Customers_Raw!A:A,Customers_Raw!E:E)</f>
        <v>Consumer</v>
      </c>
      <c r="N1598">
        <f>IF(COUNTIF($A$2:A1598,A1598)=1,1,0)</f>
        <v>1</v>
      </c>
    </row>
    <row r="1599" spans="1:14">
      <c r="A1599" t="s">
        <v>3175</v>
      </c>
      <c r="B1599" t="s">
        <v>3416</v>
      </c>
      <c r="C1599">
        <v>4</v>
      </c>
      <c r="D1599" s="18">
        <v>36164.09</v>
      </c>
      <c r="E1599" s="18">
        <f>_xlfn.XLOOKUP(Order_Items_Raw!B469,Products_Raw!A:A,Products_Raw!D:D)</f>
        <v>1349.93</v>
      </c>
      <c r="F1599" s="18">
        <f t="shared" si="24"/>
        <v>30764.37</v>
      </c>
      <c r="G1599" s="18" t="str">
        <f>PROPER(TRIM(CLEAN(_xlfn.XLOOKUP(Order_Items_Raw!A469,Orders_Raw!A:A,Orders_Raw!E:E))))</f>
        <v>Mobile App</v>
      </c>
      <c r="H1599" s="18" t="str">
        <f>_xlfn.XLOOKUP(B1599,Products_Raw!A:A,Products_Raw!C:C)</f>
        <v>Home &amp; Kitchen</v>
      </c>
      <c r="I1599" t="str">
        <f>_xlfn.XLOOKUP(_xlfn.XLOOKUP(A1599,Orders_Raw!A:A,Orders_Raw!B:B),Customers_Raw!A:A,Customers_Raw!E:E)</f>
        <v>Consumer</v>
      </c>
      <c r="J1599" s="19">
        <f>_xlfn.XLOOKUP(Order_Items_Raw!A469,Orders_Raw!A:A,Orders_Raw!C:C)</f>
        <v>45883</v>
      </c>
      <c r="K1599" t="s">
        <v>3415</v>
      </c>
      <c r="L1599" s="19" t="str">
        <f>_xlfn.XLOOKUP(A1599,Orders_Raw!A:A,Orders_Raw!D:D)</f>
        <v>Cancelled</v>
      </c>
      <c r="M1599" s="19" t="str">
        <f>_xlfn.XLOOKUP(_xlfn.XLOOKUP(A1599,Orders_Raw!A:A,Orders_Raw!B:B),Customers_Raw!A:A,Customers_Raw!E:E)</f>
        <v>Consumer</v>
      </c>
      <c r="N1599">
        <f>IF(COUNTIF($A$2:A1599,A1599)=1,1,0)</f>
        <v>1</v>
      </c>
    </row>
    <row r="1600" spans="1:14">
      <c r="A1600" t="s">
        <v>2015</v>
      </c>
      <c r="B1600" t="s">
        <v>3417</v>
      </c>
      <c r="C1600">
        <v>3</v>
      </c>
      <c r="D1600" s="18">
        <v>30724.05</v>
      </c>
      <c r="E1600" s="18">
        <f>_xlfn.XLOOKUP(Order_Items_Raw!B493,Products_Raw!A:A,Products_Raw!D:D)</f>
        <v>1397.32</v>
      </c>
      <c r="F1600" s="18">
        <f t="shared" si="24"/>
        <v>26532.09</v>
      </c>
      <c r="G1600" s="18" t="str">
        <f>PROPER(TRIM(CLEAN(_xlfn.XLOOKUP(Order_Items_Raw!A493,Orders_Raw!A:A,Orders_Raw!E:E))))</f>
        <v>Mobile App</v>
      </c>
      <c r="H1600" s="18" t="str">
        <f>_xlfn.XLOOKUP(B1600,Products_Raw!A:A,Products_Raw!C:C)</f>
        <v>Sports</v>
      </c>
      <c r="I1600" t="str">
        <f>_xlfn.XLOOKUP(_xlfn.XLOOKUP(A1600,Orders_Raw!A:A,Orders_Raw!B:B),Customers_Raw!A:A,Customers_Raw!E:E)</f>
        <v>Consumer</v>
      </c>
      <c r="J1600" s="19">
        <f>_xlfn.XLOOKUP(Order_Items_Raw!A493,Orders_Raw!A:A,Orders_Raw!C:C)</f>
        <v>45873</v>
      </c>
      <c r="K1600" t="s">
        <v>3415</v>
      </c>
      <c r="L1600" s="19" t="str">
        <f>_xlfn.XLOOKUP(A1600,Orders_Raw!A:A,Orders_Raw!D:D)</f>
        <v>Delivered</v>
      </c>
      <c r="M1600" s="19" t="str">
        <f>_xlfn.XLOOKUP(_xlfn.XLOOKUP(A1600,Orders_Raw!A:A,Orders_Raw!B:B),Customers_Raw!A:A,Customers_Raw!E:E)</f>
        <v>Consumer</v>
      </c>
      <c r="N1600">
        <f>IF(COUNTIF($A$2:A1600,A1600)=1,1,0)</f>
        <v>1</v>
      </c>
    </row>
    <row r="1601" spans="1:14">
      <c r="A1601" t="s">
        <v>2629</v>
      </c>
      <c r="B1601" t="s">
        <v>3417</v>
      </c>
      <c r="C1601">
        <v>3</v>
      </c>
      <c r="D1601" s="18">
        <v>25465.82</v>
      </c>
      <c r="E1601" s="18">
        <f>_xlfn.XLOOKUP(Order_Items_Raw!B511,Products_Raw!A:A,Products_Raw!D:D)</f>
        <v>11732.81</v>
      </c>
      <c r="F1601" s="18">
        <f t="shared" si="24"/>
        <v>-9732.61</v>
      </c>
      <c r="G1601" s="18" t="str">
        <f>PROPER(TRIM(CLEAN(_xlfn.XLOOKUP(Order_Items_Raw!A511,Orders_Raw!A:A,Orders_Raw!E:E))))</f>
        <v>Marketplace</v>
      </c>
      <c r="H1601" s="18" t="str">
        <f>_xlfn.XLOOKUP(B1601,Products_Raw!A:A,Products_Raw!C:C)</f>
        <v>Sports</v>
      </c>
      <c r="I1601" t="str">
        <f>_xlfn.XLOOKUP(_xlfn.XLOOKUP(A1601,Orders_Raw!A:A,Orders_Raw!B:B),Customers_Raw!A:A,Customers_Raw!E:E)</f>
        <v>Consumer</v>
      </c>
      <c r="J1601" s="19">
        <f>_xlfn.XLOOKUP(Order_Items_Raw!A511,Orders_Raw!A:A,Orders_Raw!C:C)</f>
        <v>45879</v>
      </c>
      <c r="K1601" t="s">
        <v>3415</v>
      </c>
      <c r="L1601" s="19" t="str">
        <f>_xlfn.XLOOKUP(A1601,Orders_Raw!A:A,Orders_Raw!D:D)</f>
        <v>Delivered</v>
      </c>
      <c r="M1601" s="19" t="str">
        <f>_xlfn.XLOOKUP(_xlfn.XLOOKUP(A1601,Orders_Raw!A:A,Orders_Raw!B:B),Customers_Raw!A:A,Customers_Raw!E:E)</f>
        <v>Consumer</v>
      </c>
      <c r="N1601">
        <f>IF(COUNTIF($A$2:A1601,A1601)=1,1,0)</f>
        <v>1</v>
      </c>
    </row>
    <row r="1602" spans="1:14">
      <c r="A1602" t="s">
        <v>3006</v>
      </c>
      <c r="B1602" t="s">
        <v>3417</v>
      </c>
      <c r="C1602">
        <v>3</v>
      </c>
      <c r="D1602" s="18">
        <v>27544.12</v>
      </c>
      <c r="E1602" s="18">
        <f>_xlfn.XLOOKUP(Order_Items_Raw!B517,Products_Raw!A:A,Products_Raw!D:D)</f>
        <v>6453.17</v>
      </c>
      <c r="F1602" s="18">
        <f t="shared" ref="F1602:F1665" si="25">D1602-(C1602*E1602)</f>
        <v>8184.61</v>
      </c>
      <c r="G1602" s="18" t="str">
        <f>PROPER(TRIM(CLEAN(_xlfn.XLOOKUP(Order_Items_Raw!A517,Orders_Raw!A:A,Orders_Raw!E:E))))</f>
        <v>Website</v>
      </c>
      <c r="H1602" s="18" t="str">
        <f>_xlfn.XLOOKUP(B1602,Products_Raw!A:A,Products_Raw!C:C)</f>
        <v>Sports</v>
      </c>
      <c r="I1602" t="str">
        <f>_xlfn.XLOOKUP(_xlfn.XLOOKUP(A1602,Orders_Raw!A:A,Orders_Raw!B:B),Customers_Raw!A:A,Customers_Raw!E:E)</f>
        <v>Consumer</v>
      </c>
      <c r="J1602" s="19">
        <f>_xlfn.XLOOKUP(Order_Items_Raw!A517,Orders_Raw!A:A,Orders_Raw!C:C)</f>
        <v>45894</v>
      </c>
      <c r="K1602" t="s">
        <v>3415</v>
      </c>
      <c r="L1602" s="19" t="str">
        <f>_xlfn.XLOOKUP(A1602,Orders_Raw!A:A,Orders_Raw!D:D)</f>
        <v>Processing</v>
      </c>
      <c r="M1602" s="19" t="str">
        <f>_xlfn.XLOOKUP(_xlfn.XLOOKUP(A1602,Orders_Raw!A:A,Orders_Raw!B:B),Customers_Raw!A:A,Customers_Raw!E:E)</f>
        <v>Consumer</v>
      </c>
      <c r="N1602">
        <f>IF(COUNTIF($A$2:A1602,A1602)=1,1,0)</f>
        <v>1</v>
      </c>
    </row>
    <row r="1603" spans="1:14">
      <c r="A1603" t="s">
        <v>1105</v>
      </c>
      <c r="B1603" t="s">
        <v>3418</v>
      </c>
      <c r="C1603">
        <v>1</v>
      </c>
      <c r="D1603" s="18">
        <v>11759.13</v>
      </c>
      <c r="E1603" s="18">
        <f>_xlfn.XLOOKUP(Order_Items_Raw!B529,Products_Raw!A:A,Products_Raw!D:D)</f>
        <v>2625.04</v>
      </c>
      <c r="F1603" s="18">
        <f t="shared" si="25"/>
        <v>9134.09</v>
      </c>
      <c r="G1603" s="18" t="str">
        <f>PROPER(TRIM(CLEAN(_xlfn.XLOOKUP(Order_Items_Raw!A529,Orders_Raw!A:A,Orders_Raw!E:E))))</f>
        <v>Mobile App</v>
      </c>
      <c r="H1603" s="18" t="str">
        <f>_xlfn.XLOOKUP(B1603,Products_Raw!A:A,Products_Raw!C:C)</f>
        <v>Electronics</v>
      </c>
      <c r="I1603" t="str">
        <f>_xlfn.XLOOKUP(_xlfn.XLOOKUP(A1603,Orders_Raw!A:A,Orders_Raw!B:B),Customers_Raw!A:A,Customers_Raw!E:E)</f>
        <v>Consumer</v>
      </c>
      <c r="J1603" s="19">
        <f>_xlfn.XLOOKUP(Order_Items_Raw!A529,Orders_Raw!A:A,Orders_Raw!C:C)</f>
        <v>45899</v>
      </c>
      <c r="K1603" t="s">
        <v>3415</v>
      </c>
      <c r="L1603" s="19" t="str">
        <f>_xlfn.XLOOKUP(A1603,Orders_Raw!A:A,Orders_Raw!D:D)</f>
        <v>Delivered</v>
      </c>
      <c r="M1603" s="19" t="str">
        <f>_xlfn.XLOOKUP(_xlfn.XLOOKUP(A1603,Orders_Raw!A:A,Orders_Raw!B:B),Customers_Raw!A:A,Customers_Raw!E:E)</f>
        <v>Consumer</v>
      </c>
      <c r="N1603">
        <f>IF(COUNTIF($A$2:A1603,A1603)=1,1,0)</f>
        <v>1</v>
      </c>
    </row>
    <row r="1604" spans="1:14">
      <c r="A1604" t="s">
        <v>1890</v>
      </c>
      <c r="B1604" t="s">
        <v>3418</v>
      </c>
      <c r="C1604">
        <v>3</v>
      </c>
      <c r="D1604" s="18">
        <v>43725.4</v>
      </c>
      <c r="E1604" s="18">
        <f>_xlfn.XLOOKUP(Order_Items_Raw!B539,Products_Raw!A:A,Products_Raw!D:D)</f>
        <v>3861.49</v>
      </c>
      <c r="F1604" s="18">
        <f t="shared" si="25"/>
        <v>32140.93</v>
      </c>
      <c r="G1604" s="18" t="str">
        <f>PROPER(TRIM(CLEAN(_xlfn.XLOOKUP(Order_Items_Raw!A539,Orders_Raw!A:A,Orders_Raw!E:E))))</f>
        <v>Mobile App</v>
      </c>
      <c r="H1604" s="18" t="str">
        <f>_xlfn.XLOOKUP(B1604,Products_Raw!A:A,Products_Raw!C:C)</f>
        <v>Electronics</v>
      </c>
      <c r="I1604" t="str">
        <f>_xlfn.XLOOKUP(_xlfn.XLOOKUP(A1604,Orders_Raw!A:A,Orders_Raw!B:B),Customers_Raw!A:A,Customers_Raw!E:E)</f>
        <v>Consumer</v>
      </c>
      <c r="J1604" s="19">
        <f>_xlfn.XLOOKUP(Order_Items_Raw!A539,Orders_Raw!A:A,Orders_Raw!C:C)</f>
        <v>45885</v>
      </c>
      <c r="K1604" t="s">
        <v>3415</v>
      </c>
      <c r="L1604" s="19" t="str">
        <f>_xlfn.XLOOKUP(A1604,Orders_Raw!A:A,Orders_Raw!D:D)</f>
        <v>Delivered</v>
      </c>
      <c r="M1604" s="19" t="str">
        <f>_xlfn.XLOOKUP(_xlfn.XLOOKUP(A1604,Orders_Raw!A:A,Orders_Raw!B:B),Customers_Raw!A:A,Customers_Raw!E:E)</f>
        <v>Consumer</v>
      </c>
      <c r="N1604">
        <f>IF(COUNTIF($A$2:A1604,A1604)=1,1,0)</f>
        <v>1</v>
      </c>
    </row>
    <row r="1605" spans="1:14">
      <c r="A1605" t="s">
        <v>2193</v>
      </c>
      <c r="B1605" t="s">
        <v>3418</v>
      </c>
      <c r="C1605">
        <v>4</v>
      </c>
      <c r="D1605" s="18">
        <v>49464.28</v>
      </c>
      <c r="E1605" s="18">
        <f>_xlfn.XLOOKUP(Order_Items_Raw!B545,Products_Raw!A:A,Products_Raw!D:D)</f>
        <v>1892.68</v>
      </c>
      <c r="F1605" s="18">
        <f t="shared" si="25"/>
        <v>41893.56</v>
      </c>
      <c r="G1605" s="18" t="str">
        <f>PROPER(TRIM(CLEAN(_xlfn.XLOOKUP(Order_Items_Raw!A545,Orders_Raw!A:A,Orders_Raw!E:E))))</f>
        <v>Mobile App</v>
      </c>
      <c r="H1605" s="18" t="str">
        <f>_xlfn.XLOOKUP(B1605,Products_Raw!A:A,Products_Raw!C:C)</f>
        <v>Electronics</v>
      </c>
      <c r="I1605" t="str">
        <f>_xlfn.XLOOKUP(_xlfn.XLOOKUP(A1605,Orders_Raw!A:A,Orders_Raw!B:B),Customers_Raw!A:A,Customers_Raw!E:E)</f>
        <v>Consumer</v>
      </c>
      <c r="J1605" s="19">
        <f>_xlfn.XLOOKUP(Order_Items_Raw!A545,Orders_Raw!A:A,Orders_Raw!C:C)</f>
        <v>45898</v>
      </c>
      <c r="K1605" t="s">
        <v>3415</v>
      </c>
      <c r="L1605" s="19" t="str">
        <f>_xlfn.XLOOKUP(A1605,Orders_Raw!A:A,Orders_Raw!D:D)</f>
        <v>Cancelled</v>
      </c>
      <c r="M1605" s="19" t="str">
        <f>_xlfn.XLOOKUP(_xlfn.XLOOKUP(A1605,Orders_Raw!A:A,Orders_Raw!B:B),Customers_Raw!A:A,Customers_Raw!E:E)</f>
        <v>Consumer</v>
      </c>
      <c r="N1605">
        <f>IF(COUNTIF($A$2:A1605,A1605)=1,1,0)</f>
        <v>1</v>
      </c>
    </row>
    <row r="1606" spans="1:14">
      <c r="A1606" t="s">
        <v>2346</v>
      </c>
      <c r="B1606" t="s">
        <v>3418</v>
      </c>
      <c r="C1606">
        <v>2</v>
      </c>
      <c r="D1606" s="18">
        <v>23166.5</v>
      </c>
      <c r="E1606" s="18">
        <f>_xlfn.XLOOKUP(Order_Items_Raw!B552,Products_Raw!A:A,Products_Raw!D:D)</f>
        <v>10050.44</v>
      </c>
      <c r="F1606" s="18">
        <f t="shared" si="25"/>
        <v>3065.62</v>
      </c>
      <c r="G1606" s="18" t="str">
        <f>PROPER(TRIM(CLEAN(_xlfn.XLOOKUP(Order_Items_Raw!A552,Orders_Raw!A:A,Orders_Raw!E:E))))</f>
        <v>Marketplace</v>
      </c>
      <c r="H1606" s="18" t="str">
        <f>_xlfn.XLOOKUP(B1606,Products_Raw!A:A,Products_Raw!C:C)</f>
        <v>Electronics</v>
      </c>
      <c r="I1606" t="str">
        <f>_xlfn.XLOOKUP(_xlfn.XLOOKUP(A1606,Orders_Raw!A:A,Orders_Raw!B:B),Customers_Raw!A:A,Customers_Raw!E:E)</f>
        <v>Consumer</v>
      </c>
      <c r="J1606" s="19">
        <f>_xlfn.XLOOKUP(Order_Items_Raw!A552,Orders_Raw!A:A,Orders_Raw!C:C)</f>
        <v>45876</v>
      </c>
      <c r="K1606" t="s">
        <v>3415</v>
      </c>
      <c r="L1606" s="19" t="str">
        <f>_xlfn.XLOOKUP(A1606,Orders_Raw!A:A,Orders_Raw!D:D)</f>
        <v>Processing</v>
      </c>
      <c r="M1606" s="19" t="str">
        <f>_xlfn.XLOOKUP(_xlfn.XLOOKUP(A1606,Orders_Raw!A:A,Orders_Raw!B:B),Customers_Raw!A:A,Customers_Raw!E:E)</f>
        <v>Consumer</v>
      </c>
      <c r="N1606">
        <f>IF(COUNTIF($A$2:A1606,A1606)=1,1,0)</f>
        <v>1</v>
      </c>
    </row>
    <row r="1607" spans="1:14">
      <c r="A1607" t="s">
        <v>3150</v>
      </c>
      <c r="B1607" t="s">
        <v>3418</v>
      </c>
      <c r="C1607">
        <v>1</v>
      </c>
      <c r="D1607" s="18">
        <v>11045.21</v>
      </c>
      <c r="E1607" s="18">
        <f>_xlfn.XLOOKUP(Order_Items_Raw!B567,Products_Raw!A:A,Products_Raw!D:D)</f>
        <v>5766.98</v>
      </c>
      <c r="F1607" s="18">
        <f t="shared" si="25"/>
        <v>5278.23</v>
      </c>
      <c r="G1607" s="18" t="str">
        <f>PROPER(TRIM(CLEAN(_xlfn.XLOOKUP(Order_Items_Raw!A567,Orders_Raw!A:A,Orders_Raw!E:E))))</f>
        <v>Website</v>
      </c>
      <c r="H1607" s="18" t="str">
        <f>_xlfn.XLOOKUP(B1607,Products_Raw!A:A,Products_Raw!C:C)</f>
        <v>Electronics</v>
      </c>
      <c r="I1607" t="str">
        <f>_xlfn.XLOOKUP(_xlfn.XLOOKUP(A1607,Orders_Raw!A:A,Orders_Raw!B:B),Customers_Raw!A:A,Customers_Raw!E:E)</f>
        <v>Corporate</v>
      </c>
      <c r="J1607" s="19">
        <f>_xlfn.XLOOKUP(Order_Items_Raw!A567,Orders_Raw!A:A,Orders_Raw!C:C)</f>
        <v>45900</v>
      </c>
      <c r="K1607" t="s">
        <v>3415</v>
      </c>
      <c r="L1607" s="19" t="str">
        <f>_xlfn.XLOOKUP(A1607,Orders_Raw!A:A,Orders_Raw!D:D)</f>
        <v>Delivered</v>
      </c>
      <c r="M1607" s="19" t="str">
        <f>_xlfn.XLOOKUP(_xlfn.XLOOKUP(A1607,Orders_Raw!A:A,Orders_Raw!B:B),Customers_Raw!A:A,Customers_Raw!E:E)</f>
        <v>Corporate</v>
      </c>
      <c r="N1607">
        <f>IF(COUNTIF($A$2:A1607,A1607)=1,1,0)</f>
        <v>1</v>
      </c>
    </row>
    <row r="1608" spans="1:14">
      <c r="A1608" t="s">
        <v>914</v>
      </c>
      <c r="B1608" t="s">
        <v>3419</v>
      </c>
      <c r="C1608">
        <v>1</v>
      </c>
      <c r="D1608" s="18">
        <v>1928.12</v>
      </c>
      <c r="E1608" s="18">
        <f>_xlfn.XLOOKUP(Order_Items_Raw!B571,Products_Raw!A:A,Products_Raw!D:D)</f>
        <v>11939.07</v>
      </c>
      <c r="F1608" s="18">
        <f t="shared" si="25"/>
        <v>-10010.95</v>
      </c>
      <c r="G1608" s="18" t="str">
        <f>PROPER(TRIM(CLEAN(_xlfn.XLOOKUP(Order_Items_Raw!A571,Orders_Raw!A:A,Orders_Raw!E:E))))</f>
        <v>Marketplace</v>
      </c>
      <c r="H1608" s="18" t="str">
        <f>_xlfn.XLOOKUP(B1608,Products_Raw!A:A,Products_Raw!C:C)</f>
        <v>Office Supplies</v>
      </c>
      <c r="I1608" t="str">
        <f>_xlfn.XLOOKUP(_xlfn.XLOOKUP(A1608,Orders_Raw!A:A,Orders_Raw!B:B),Customers_Raw!A:A,Customers_Raw!E:E)</f>
        <v>Corporate</v>
      </c>
      <c r="J1608" s="19">
        <f>_xlfn.XLOOKUP(Order_Items_Raw!A571,Orders_Raw!A:A,Orders_Raw!C:C)</f>
        <v>45870</v>
      </c>
      <c r="K1608" t="s">
        <v>3415</v>
      </c>
      <c r="L1608" s="19" t="str">
        <f>_xlfn.XLOOKUP(A1608,Orders_Raw!A:A,Orders_Raw!D:D)</f>
        <v>Delivered</v>
      </c>
      <c r="M1608" s="19" t="str">
        <f>_xlfn.XLOOKUP(_xlfn.XLOOKUP(A1608,Orders_Raw!A:A,Orders_Raw!B:B),Customers_Raw!A:A,Customers_Raw!E:E)</f>
        <v>Corporate</v>
      </c>
      <c r="N1608">
        <f>IF(COUNTIF($A$2:A1608,A1608)=1,1,0)</f>
        <v>1</v>
      </c>
    </row>
    <row r="1609" spans="1:14">
      <c r="A1609" t="s">
        <v>1013</v>
      </c>
      <c r="B1609" t="s">
        <v>3419</v>
      </c>
      <c r="C1609">
        <v>2</v>
      </c>
      <c r="D1609" s="18">
        <v>3644.94</v>
      </c>
      <c r="E1609" s="18">
        <f>_xlfn.XLOOKUP(Order_Items_Raw!B572,Products_Raw!A:A,Products_Raw!D:D)</f>
        <v>6612.77</v>
      </c>
      <c r="F1609" s="18">
        <f t="shared" si="25"/>
        <v>-9580.6</v>
      </c>
      <c r="G1609" s="18" t="str">
        <f>PROPER(TRIM(CLEAN(_xlfn.XLOOKUP(Order_Items_Raw!A572,Orders_Raw!A:A,Orders_Raw!E:E))))</f>
        <v>Website</v>
      </c>
      <c r="H1609" s="18" t="str">
        <f>_xlfn.XLOOKUP(B1609,Products_Raw!A:A,Products_Raw!C:C)</f>
        <v>Office Supplies</v>
      </c>
      <c r="I1609" t="str">
        <f>_xlfn.XLOOKUP(_xlfn.XLOOKUP(A1609,Orders_Raw!A:A,Orders_Raw!B:B),Customers_Raw!A:A,Customers_Raw!E:E)</f>
        <v>Consumer</v>
      </c>
      <c r="J1609" s="19">
        <f>_xlfn.XLOOKUP(Order_Items_Raw!A572,Orders_Raw!A:A,Orders_Raw!C:C)</f>
        <v>45871</v>
      </c>
      <c r="K1609" t="s">
        <v>3415</v>
      </c>
      <c r="L1609" s="19" t="str">
        <f>_xlfn.XLOOKUP(A1609,Orders_Raw!A:A,Orders_Raw!D:D)</f>
        <v>Delivered</v>
      </c>
      <c r="M1609" s="19" t="str">
        <f>_xlfn.XLOOKUP(_xlfn.XLOOKUP(A1609,Orders_Raw!A:A,Orders_Raw!B:B),Customers_Raw!A:A,Customers_Raw!E:E)</f>
        <v>Consumer</v>
      </c>
      <c r="N1609">
        <f>IF(COUNTIF($A$2:A1609,A1609)=1,1,0)</f>
        <v>0</v>
      </c>
    </row>
    <row r="1610" spans="1:14">
      <c r="A1610" t="s">
        <v>1113</v>
      </c>
      <c r="B1610" t="s">
        <v>3419</v>
      </c>
      <c r="C1610">
        <v>1</v>
      </c>
      <c r="D1610" s="18">
        <v>1861.34</v>
      </c>
      <c r="E1610" s="18">
        <f>_xlfn.XLOOKUP(Order_Items_Raw!B573,Products_Raw!A:A,Products_Raw!D:D)</f>
        <v>6612.77</v>
      </c>
      <c r="F1610" s="18">
        <f t="shared" si="25"/>
        <v>-4751.43</v>
      </c>
      <c r="G1610" s="18" t="str">
        <f>PROPER(TRIM(CLEAN(_xlfn.XLOOKUP(Order_Items_Raw!A573,Orders_Raw!A:A,Orders_Raw!E:E))))</f>
        <v>Mobile App</v>
      </c>
      <c r="H1610" s="18" t="str">
        <f>_xlfn.XLOOKUP(B1610,Products_Raw!A:A,Products_Raw!C:C)</f>
        <v>Office Supplies</v>
      </c>
      <c r="I1610" t="str">
        <f>_xlfn.XLOOKUP(_xlfn.XLOOKUP(A1610,Orders_Raw!A:A,Orders_Raw!B:B),Customers_Raw!A:A,Customers_Raw!E:E)</f>
        <v>Consumer</v>
      </c>
      <c r="J1610" s="19">
        <f>_xlfn.XLOOKUP(Order_Items_Raw!A573,Orders_Raw!A:A,Orders_Raw!C:C)</f>
        <v>45883</v>
      </c>
      <c r="K1610" t="s">
        <v>3415</v>
      </c>
      <c r="L1610" s="19" t="str">
        <f>_xlfn.XLOOKUP(A1610,Orders_Raw!A:A,Orders_Raw!D:D)</f>
        <v>Delivered</v>
      </c>
      <c r="M1610" s="19" t="str">
        <f>_xlfn.XLOOKUP(_xlfn.XLOOKUP(A1610,Orders_Raw!A:A,Orders_Raw!B:B),Customers_Raw!A:A,Customers_Raw!E:E)</f>
        <v>Consumer</v>
      </c>
      <c r="N1610">
        <f>IF(COUNTIF($A$2:A1610,A1610)=1,1,0)</f>
        <v>1</v>
      </c>
    </row>
    <row r="1611" spans="1:14">
      <c r="A1611" t="s">
        <v>2311</v>
      </c>
      <c r="B1611" t="s">
        <v>3419</v>
      </c>
      <c r="C1611">
        <v>1</v>
      </c>
      <c r="D1611" s="18">
        <v>1767.64</v>
      </c>
      <c r="E1611" s="18">
        <f>_xlfn.XLOOKUP(Order_Items_Raw!B592,Products_Raw!A:A,Products_Raw!D:D)</f>
        <v>11653.29</v>
      </c>
      <c r="F1611" s="18">
        <f t="shared" si="25"/>
        <v>-9885.65</v>
      </c>
      <c r="G1611" s="18" t="str">
        <f>PROPER(TRIM(CLEAN(_xlfn.XLOOKUP(Order_Items_Raw!A592,Orders_Raw!A:A,Orders_Raw!E:E))))</f>
        <v>Marketplace</v>
      </c>
      <c r="H1611" s="18" t="str">
        <f>_xlfn.XLOOKUP(B1611,Products_Raw!A:A,Products_Raw!C:C)</f>
        <v>Office Supplies</v>
      </c>
      <c r="I1611" t="str">
        <f>_xlfn.XLOOKUP(_xlfn.XLOOKUP(A1611,Orders_Raw!A:A,Orders_Raw!B:B),Customers_Raw!A:A,Customers_Raw!E:E)</f>
        <v>Consumer</v>
      </c>
      <c r="J1611" s="19">
        <f>_xlfn.XLOOKUP(Order_Items_Raw!A592,Orders_Raw!A:A,Orders_Raw!C:C)</f>
        <v>45884</v>
      </c>
      <c r="K1611" t="s">
        <v>3415</v>
      </c>
      <c r="L1611" s="19" t="str">
        <f>_xlfn.XLOOKUP(A1611,Orders_Raw!A:A,Orders_Raw!D:D)</f>
        <v>Delivered</v>
      </c>
      <c r="M1611" s="19" t="str">
        <f>_xlfn.XLOOKUP(_xlfn.XLOOKUP(A1611,Orders_Raw!A:A,Orders_Raw!B:B),Customers_Raw!A:A,Customers_Raw!E:E)</f>
        <v>Consumer</v>
      </c>
      <c r="N1611">
        <f>IF(COUNTIF($A$2:A1611,A1611)=1,1,0)</f>
        <v>1</v>
      </c>
    </row>
    <row r="1612" spans="1:14">
      <c r="A1612" t="s">
        <v>2362</v>
      </c>
      <c r="B1612" t="s">
        <v>3419</v>
      </c>
      <c r="C1612">
        <v>3</v>
      </c>
      <c r="D1612" s="18">
        <v>5995.54</v>
      </c>
      <c r="E1612" s="18">
        <f>_xlfn.XLOOKUP(Order_Items_Raw!B593,Products_Raw!A:A,Products_Raw!D:D)</f>
        <v>11653.29</v>
      </c>
      <c r="F1612" s="18">
        <f t="shared" si="25"/>
        <v>-28964.33</v>
      </c>
      <c r="G1612" s="18" t="str">
        <f>PROPER(TRIM(CLEAN(_xlfn.XLOOKUP(Order_Items_Raw!A593,Orders_Raw!A:A,Orders_Raw!E:E))))</f>
        <v>Mobile App</v>
      </c>
      <c r="H1612" s="18" t="str">
        <f>_xlfn.XLOOKUP(B1612,Products_Raw!A:A,Products_Raw!C:C)</f>
        <v>Office Supplies</v>
      </c>
      <c r="I1612" t="str">
        <f>_xlfn.XLOOKUP(_xlfn.XLOOKUP(A1612,Orders_Raw!A:A,Orders_Raw!B:B),Customers_Raw!A:A,Customers_Raw!E:E)</f>
        <v>Small Business</v>
      </c>
      <c r="J1612" s="19">
        <f>_xlfn.XLOOKUP(Order_Items_Raw!A593,Orders_Raw!A:A,Orders_Raw!C:C)</f>
        <v>45894</v>
      </c>
      <c r="K1612" t="s">
        <v>3415</v>
      </c>
      <c r="L1612" s="19" t="str">
        <f>_xlfn.XLOOKUP(A1612,Orders_Raw!A:A,Orders_Raw!D:D)</f>
        <v>Delivered</v>
      </c>
      <c r="M1612" s="19" t="str">
        <f>_xlfn.XLOOKUP(_xlfn.XLOOKUP(A1612,Orders_Raw!A:A,Orders_Raw!B:B),Customers_Raw!A:A,Customers_Raw!E:E)</f>
        <v>Small Business</v>
      </c>
      <c r="N1612">
        <f>IF(COUNTIF($A$2:A1612,A1612)=1,1,0)</f>
        <v>1</v>
      </c>
    </row>
    <row r="1613" spans="1:14">
      <c r="A1613" t="s">
        <v>2018</v>
      </c>
      <c r="B1613" t="s">
        <v>3420</v>
      </c>
      <c r="C1613">
        <v>1</v>
      </c>
      <c r="D1613" s="18">
        <v>14011.66</v>
      </c>
      <c r="E1613" s="18">
        <f>_xlfn.XLOOKUP(Order_Items_Raw!B629,Products_Raw!A:A,Products_Raw!D:D)</f>
        <v>2249.48</v>
      </c>
      <c r="F1613" s="18">
        <f t="shared" si="25"/>
        <v>11762.18</v>
      </c>
      <c r="G1613" s="18" t="str">
        <f>PROPER(TRIM(CLEAN(_xlfn.XLOOKUP(Order_Items_Raw!A629,Orders_Raw!A:A,Orders_Raw!E:E))))</f>
        <v>Website</v>
      </c>
      <c r="H1613" s="18" t="str">
        <f>_xlfn.XLOOKUP(B1613,Products_Raw!A:A,Products_Raw!C:C)</f>
        <v>Fashion</v>
      </c>
      <c r="I1613" t="str">
        <f>_xlfn.XLOOKUP(_xlfn.XLOOKUP(A1613,Orders_Raw!A:A,Orders_Raw!B:B),Customers_Raw!A:A,Customers_Raw!E:E)</f>
        <v>Consumer</v>
      </c>
      <c r="J1613" s="19">
        <f>_xlfn.XLOOKUP(Order_Items_Raw!A629,Orders_Raw!A:A,Orders_Raw!C:C)</f>
        <v>45895</v>
      </c>
      <c r="K1613" t="s">
        <v>3415</v>
      </c>
      <c r="L1613" s="19" t="str">
        <f>_xlfn.XLOOKUP(A1613,Orders_Raw!A:A,Orders_Raw!D:D)</f>
        <v>Shipped</v>
      </c>
      <c r="M1613" s="19" t="str">
        <f>_xlfn.XLOOKUP(_xlfn.XLOOKUP(A1613,Orders_Raw!A:A,Orders_Raw!B:B),Customers_Raw!A:A,Customers_Raw!E:E)</f>
        <v>Consumer</v>
      </c>
      <c r="N1613">
        <f>IF(COUNTIF($A$2:A1613,A1613)=1,1,0)</f>
        <v>1</v>
      </c>
    </row>
    <row r="1614" spans="1:14">
      <c r="A1614" t="s">
        <v>2054</v>
      </c>
      <c r="B1614" t="s">
        <v>3420</v>
      </c>
      <c r="C1614">
        <v>1</v>
      </c>
      <c r="D1614" s="18">
        <v>17594.5</v>
      </c>
      <c r="E1614" s="18">
        <f>_xlfn.XLOOKUP(Order_Items_Raw!B631,Products_Raw!A:A,Products_Raw!D:D)</f>
        <v>2249.48</v>
      </c>
      <c r="F1614" s="18">
        <f t="shared" si="25"/>
        <v>15345.02</v>
      </c>
      <c r="G1614" s="18" t="str">
        <f>PROPER(TRIM(CLEAN(_xlfn.XLOOKUP(Order_Items_Raw!A631,Orders_Raw!A:A,Orders_Raw!E:E))))</f>
        <v>Mobile App</v>
      </c>
      <c r="H1614" s="18" t="str">
        <f>_xlfn.XLOOKUP(B1614,Products_Raw!A:A,Products_Raw!C:C)</f>
        <v>Fashion</v>
      </c>
      <c r="I1614" t="str">
        <f>_xlfn.XLOOKUP(_xlfn.XLOOKUP(A1614,Orders_Raw!A:A,Orders_Raw!B:B),Customers_Raw!A:A,Customers_Raw!E:E)</f>
        <v>Consumer</v>
      </c>
      <c r="J1614" s="19">
        <f>_xlfn.XLOOKUP(Order_Items_Raw!A631,Orders_Raw!A:A,Orders_Raw!C:C)</f>
        <v>45890</v>
      </c>
      <c r="K1614" t="s">
        <v>3415</v>
      </c>
      <c r="L1614" s="19" t="str">
        <f>_xlfn.XLOOKUP(A1614,Orders_Raw!A:A,Orders_Raw!D:D)</f>
        <v>Cancelled</v>
      </c>
      <c r="M1614" s="19" t="str">
        <f>_xlfn.XLOOKUP(_xlfn.XLOOKUP(A1614,Orders_Raw!A:A,Orders_Raw!B:B),Customers_Raw!A:A,Customers_Raw!E:E)</f>
        <v>Consumer</v>
      </c>
      <c r="N1614">
        <f>IF(COUNTIF($A$2:A1614,A1614)=1,1,0)</f>
        <v>1</v>
      </c>
    </row>
    <row r="1615" spans="1:14">
      <c r="A1615" t="s">
        <v>2834</v>
      </c>
      <c r="B1615" t="s">
        <v>3420</v>
      </c>
      <c r="C1615">
        <v>4</v>
      </c>
      <c r="D1615" s="18">
        <v>54380.1</v>
      </c>
      <c r="E1615" s="18">
        <f>_xlfn.XLOOKUP(Order_Items_Raw!B645,Products_Raw!A:A,Products_Raw!D:D)</f>
        <v>2935.19</v>
      </c>
      <c r="F1615" s="18">
        <f t="shared" si="25"/>
        <v>42639.34</v>
      </c>
      <c r="G1615" s="18" t="str">
        <f>PROPER(TRIM(CLEAN(_xlfn.XLOOKUP(Order_Items_Raw!A645,Orders_Raw!A:A,Orders_Raw!E:E))))</f>
        <v>Website</v>
      </c>
      <c r="H1615" s="18" t="str">
        <f>_xlfn.XLOOKUP(B1615,Products_Raw!A:A,Products_Raw!C:C)</f>
        <v>Fashion</v>
      </c>
      <c r="I1615" t="str">
        <f>_xlfn.XLOOKUP(_xlfn.XLOOKUP(A1615,Orders_Raw!A:A,Orders_Raw!B:B),Customers_Raw!A:A,Customers_Raw!E:E)</f>
        <v>Consumer</v>
      </c>
      <c r="J1615" s="19">
        <f>_xlfn.XLOOKUP(Order_Items_Raw!A645,Orders_Raw!A:A,Orders_Raw!C:C)</f>
        <v>45875</v>
      </c>
      <c r="K1615" t="s">
        <v>3415</v>
      </c>
      <c r="L1615" s="19" t="str">
        <f>_xlfn.XLOOKUP(A1615,Orders_Raw!A:A,Orders_Raw!D:D)</f>
        <v>Delivered</v>
      </c>
      <c r="M1615" s="19" t="str">
        <f>_xlfn.XLOOKUP(_xlfn.XLOOKUP(A1615,Orders_Raw!A:A,Orders_Raw!B:B),Customers_Raw!A:A,Customers_Raw!E:E)</f>
        <v>Consumer</v>
      </c>
      <c r="N1615">
        <f>IF(COUNTIF($A$2:A1615,A1615)=1,1,0)</f>
        <v>1</v>
      </c>
    </row>
    <row r="1616" spans="1:14">
      <c r="A1616" t="s">
        <v>3383</v>
      </c>
      <c r="B1616" t="s">
        <v>3420</v>
      </c>
      <c r="C1616">
        <v>2</v>
      </c>
      <c r="D1616" s="18">
        <v>32367.16</v>
      </c>
      <c r="E1616" s="18">
        <f>_xlfn.XLOOKUP(Order_Items_Raw!B654,Products_Raw!A:A,Products_Raw!D:D)</f>
        <v>1069.73</v>
      </c>
      <c r="F1616" s="18">
        <f t="shared" si="25"/>
        <v>30227.7</v>
      </c>
      <c r="G1616" s="18" t="str">
        <f>PROPER(TRIM(CLEAN(_xlfn.XLOOKUP(Order_Items_Raw!A654,Orders_Raw!A:A,Orders_Raw!E:E))))</f>
        <v>Mobile App</v>
      </c>
      <c r="H1616" s="18" t="str">
        <f>_xlfn.XLOOKUP(B1616,Products_Raw!A:A,Products_Raw!C:C)</f>
        <v>Fashion</v>
      </c>
      <c r="I1616" t="str">
        <f>_xlfn.XLOOKUP(_xlfn.XLOOKUP(A1616,Orders_Raw!A:A,Orders_Raw!B:B),Customers_Raw!A:A,Customers_Raw!E:E)</f>
        <v>Consumer</v>
      </c>
      <c r="J1616" s="19">
        <f>_xlfn.XLOOKUP(Order_Items_Raw!A654,Orders_Raw!A:A,Orders_Raw!C:C)</f>
        <v>45997</v>
      </c>
      <c r="K1616" t="s">
        <v>3421</v>
      </c>
      <c r="L1616" s="19" t="str">
        <f>_xlfn.XLOOKUP(A1616,Orders_Raw!A:A,Orders_Raw!D:D)</f>
        <v>Delivered</v>
      </c>
      <c r="M1616" s="19" t="str">
        <f>_xlfn.XLOOKUP(_xlfn.XLOOKUP(A1616,Orders_Raw!A:A,Orders_Raw!B:B),Customers_Raw!A:A,Customers_Raw!E:E)</f>
        <v>Consumer</v>
      </c>
      <c r="N1616">
        <f>IF(COUNTIF($A$2:A1616,A1616)=1,1,0)</f>
        <v>0</v>
      </c>
    </row>
    <row r="1617" spans="1:14">
      <c r="A1617" t="s">
        <v>1958</v>
      </c>
      <c r="B1617" t="s">
        <v>3422</v>
      </c>
      <c r="C1617">
        <v>4</v>
      </c>
      <c r="D1617" s="18">
        <v>1403.43</v>
      </c>
      <c r="E1617" s="18">
        <f>_xlfn.XLOOKUP(Order_Items_Raw!B674,Products_Raw!A:A,Products_Raw!D:D)</f>
        <v>7144.88</v>
      </c>
      <c r="F1617" s="18">
        <f t="shared" si="25"/>
        <v>-27176.09</v>
      </c>
      <c r="G1617" s="18" t="str">
        <f>PROPER(TRIM(CLEAN(_xlfn.XLOOKUP(Order_Items_Raw!A674,Orders_Raw!A:A,Orders_Raw!E:E))))</f>
        <v>Website</v>
      </c>
      <c r="H1617" s="18" t="str">
        <f>_xlfn.XLOOKUP(B1617,Products_Raw!A:A,Products_Raw!C:C)</f>
        <v>Fashion</v>
      </c>
      <c r="I1617" t="str">
        <f>_xlfn.XLOOKUP(_xlfn.XLOOKUP(A1617,Orders_Raw!A:A,Orders_Raw!B:B),Customers_Raw!A:A,Customers_Raw!E:E)</f>
        <v>Corporate</v>
      </c>
      <c r="J1617" s="19">
        <f>_xlfn.XLOOKUP(Order_Items_Raw!A674,Orders_Raw!A:A,Orders_Raw!C:C)</f>
        <v>45995</v>
      </c>
      <c r="K1617" t="s">
        <v>3421</v>
      </c>
      <c r="L1617" s="19" t="str">
        <f>_xlfn.XLOOKUP(A1617,Orders_Raw!A:A,Orders_Raw!D:D)</f>
        <v>Delivered</v>
      </c>
      <c r="M1617" s="19" t="str">
        <f>_xlfn.XLOOKUP(_xlfn.XLOOKUP(A1617,Orders_Raw!A:A,Orders_Raw!B:B),Customers_Raw!A:A,Customers_Raw!E:E)</f>
        <v>Corporate</v>
      </c>
      <c r="N1617">
        <f>IF(COUNTIF($A$2:A1617,A1617)=1,1,0)</f>
        <v>1</v>
      </c>
    </row>
    <row r="1618" spans="1:14">
      <c r="A1618" t="s">
        <v>2005</v>
      </c>
      <c r="B1618" t="s">
        <v>3422</v>
      </c>
      <c r="C1618">
        <v>2</v>
      </c>
      <c r="D1618" s="18">
        <v>712.58</v>
      </c>
      <c r="E1618" s="18">
        <f>_xlfn.XLOOKUP(Order_Items_Raw!B677,Products_Raw!A:A,Products_Raw!D:D)</f>
        <v>7144.88</v>
      </c>
      <c r="F1618" s="18">
        <f t="shared" si="25"/>
        <v>-13577.18</v>
      </c>
      <c r="G1618" s="18" t="str">
        <f>PROPER(TRIM(CLEAN(_xlfn.XLOOKUP(Order_Items_Raw!A677,Orders_Raw!A:A,Orders_Raw!E:E))))</f>
        <v>Marketplace</v>
      </c>
      <c r="H1618" s="18" t="str">
        <f>_xlfn.XLOOKUP(B1618,Products_Raw!A:A,Products_Raw!C:C)</f>
        <v>Fashion</v>
      </c>
      <c r="I1618" t="str">
        <f>_xlfn.XLOOKUP(_xlfn.XLOOKUP(A1618,Orders_Raw!A:A,Orders_Raw!B:B),Customers_Raw!A:A,Customers_Raw!E:E)</f>
        <v>Corporate</v>
      </c>
      <c r="J1618" s="19">
        <f>_xlfn.XLOOKUP(Order_Items_Raw!A677,Orders_Raw!A:A,Orders_Raw!C:C)</f>
        <v>45993</v>
      </c>
      <c r="K1618" t="s">
        <v>3421</v>
      </c>
      <c r="L1618" s="19" t="str">
        <f>_xlfn.XLOOKUP(A1618,Orders_Raw!A:A,Orders_Raw!D:D)</f>
        <v>Delivered</v>
      </c>
      <c r="M1618" s="19" t="str">
        <f>_xlfn.XLOOKUP(_xlfn.XLOOKUP(A1618,Orders_Raw!A:A,Orders_Raw!B:B),Customers_Raw!A:A,Customers_Raw!E:E)</f>
        <v>Corporate</v>
      </c>
      <c r="N1618">
        <f>IF(COUNTIF($A$2:A1618,A1618)=1,1,0)</f>
        <v>1</v>
      </c>
    </row>
    <row r="1619" spans="1:14">
      <c r="A1619" t="s">
        <v>914</v>
      </c>
      <c r="B1619" t="s">
        <v>3423</v>
      </c>
      <c r="C1619">
        <v>4</v>
      </c>
      <c r="D1619" s="18">
        <v>21768.74</v>
      </c>
      <c r="E1619" s="18">
        <f>_xlfn.XLOOKUP(Order_Items_Raw!B710,Products_Raw!A:A,Products_Raw!D:D)</f>
        <v>4535.12</v>
      </c>
      <c r="F1619" s="18">
        <f t="shared" si="25"/>
        <v>3628.26</v>
      </c>
      <c r="G1619" s="18" t="str">
        <f>PROPER(TRIM(CLEAN(_xlfn.XLOOKUP(Order_Items_Raw!A710,Orders_Raw!A:A,Orders_Raw!E:E))))</f>
        <v>Mobile App</v>
      </c>
      <c r="H1619" s="18" t="str">
        <f>_xlfn.XLOOKUP(B1619,Products_Raw!A:A,Products_Raw!C:C)</f>
        <v>Sports</v>
      </c>
      <c r="I1619" t="str">
        <f>_xlfn.XLOOKUP(_xlfn.XLOOKUP(A1619,Orders_Raw!A:A,Orders_Raw!B:B),Customers_Raw!A:A,Customers_Raw!E:E)</f>
        <v>Corporate</v>
      </c>
      <c r="J1619" s="19">
        <f>_xlfn.XLOOKUP(Order_Items_Raw!A710,Orders_Raw!A:A,Orders_Raw!C:C)</f>
        <v>46022</v>
      </c>
      <c r="K1619" t="s">
        <v>3421</v>
      </c>
      <c r="L1619" s="19" t="str">
        <f>_xlfn.XLOOKUP(A1619,Orders_Raw!A:A,Orders_Raw!D:D)</f>
        <v>Delivered</v>
      </c>
      <c r="M1619" s="19" t="str">
        <f>_xlfn.XLOOKUP(_xlfn.XLOOKUP(A1619,Orders_Raw!A:A,Orders_Raw!B:B),Customers_Raw!A:A,Customers_Raw!E:E)</f>
        <v>Corporate</v>
      </c>
      <c r="N1619">
        <f>IF(COUNTIF($A$2:A1619,A1619)=1,1,0)</f>
        <v>0</v>
      </c>
    </row>
    <row r="1620" spans="1:14">
      <c r="A1620" t="s">
        <v>1008</v>
      </c>
      <c r="B1620" t="s">
        <v>3423</v>
      </c>
      <c r="C1620">
        <v>1</v>
      </c>
      <c r="D1620" s="18">
        <v>6744.62</v>
      </c>
      <c r="E1620" s="18">
        <f>_xlfn.XLOOKUP(Order_Items_Raw!B713,Products_Raw!A:A,Products_Raw!D:D)</f>
        <v>4535.12</v>
      </c>
      <c r="F1620" s="18">
        <f t="shared" si="25"/>
        <v>2209.5</v>
      </c>
      <c r="G1620" s="18" t="str">
        <f>PROPER(TRIM(CLEAN(_xlfn.XLOOKUP(Order_Items_Raw!A713,Orders_Raw!A:A,Orders_Raw!E:E))))</f>
        <v>Website</v>
      </c>
      <c r="H1620" s="18" t="str">
        <f>_xlfn.XLOOKUP(B1620,Products_Raw!A:A,Products_Raw!C:C)</f>
        <v>Sports</v>
      </c>
      <c r="I1620" t="str">
        <f>_xlfn.XLOOKUP(_xlfn.XLOOKUP(A1620,Orders_Raw!A:A,Orders_Raw!B:B),Customers_Raw!A:A,Customers_Raw!E:E)</f>
        <v>Consumer</v>
      </c>
      <c r="J1620" s="19">
        <f>_xlfn.XLOOKUP(Order_Items_Raw!A713,Orders_Raw!A:A,Orders_Raw!C:C)</f>
        <v>46019</v>
      </c>
      <c r="K1620" t="s">
        <v>3421</v>
      </c>
      <c r="L1620" s="19" t="str">
        <f>_xlfn.XLOOKUP(A1620,Orders_Raw!A:A,Orders_Raw!D:D)</f>
        <v>Delivered</v>
      </c>
      <c r="M1620" s="19" t="str">
        <f>_xlfn.XLOOKUP(_xlfn.XLOOKUP(A1620,Orders_Raw!A:A,Orders_Raw!B:B),Customers_Raw!A:A,Customers_Raw!E:E)</f>
        <v>Consumer</v>
      </c>
      <c r="N1620">
        <f>IF(COUNTIF($A$2:A1620,A1620)=1,1,0)</f>
        <v>1</v>
      </c>
    </row>
    <row r="1621" spans="1:14">
      <c r="A1621" t="s">
        <v>1127</v>
      </c>
      <c r="B1621" t="s">
        <v>3424</v>
      </c>
      <c r="C1621">
        <v>2</v>
      </c>
      <c r="D1621" s="18">
        <v>1187.06</v>
      </c>
      <c r="E1621" s="18">
        <f>_xlfn.XLOOKUP(Order_Items_Raw!B763,Products_Raw!A:A,Products_Raw!D:D)</f>
        <v>4640.09</v>
      </c>
      <c r="F1621" s="18">
        <f t="shared" si="25"/>
        <v>-8093.12</v>
      </c>
      <c r="G1621" s="18" t="str">
        <f>PROPER(TRIM(CLEAN(_xlfn.XLOOKUP(Order_Items_Raw!A763,Orders_Raw!A:A,Orders_Raw!E:E))))</f>
        <v>Mobile App</v>
      </c>
      <c r="H1621" s="18" t="str">
        <f>_xlfn.XLOOKUP(B1621,Products_Raw!A:A,Products_Raw!C:C)</f>
        <v>Electronics</v>
      </c>
      <c r="I1621" t="str">
        <f>_xlfn.XLOOKUP(_xlfn.XLOOKUP(A1621,Orders_Raw!A:A,Orders_Raw!B:B),Customers_Raw!A:A,Customers_Raw!E:E)</f>
        <v>Consumer</v>
      </c>
      <c r="J1621" s="19">
        <f>_xlfn.XLOOKUP(Order_Items_Raw!A763,Orders_Raw!A:A,Orders_Raw!C:C)</f>
        <v>46001</v>
      </c>
      <c r="K1621" t="s">
        <v>3421</v>
      </c>
      <c r="L1621" s="19" t="str">
        <f>_xlfn.XLOOKUP(A1621,Orders_Raw!A:A,Orders_Raw!D:D)</f>
        <v>Cancelled</v>
      </c>
      <c r="M1621" s="19" t="str">
        <f>_xlfn.XLOOKUP(_xlfn.XLOOKUP(A1621,Orders_Raw!A:A,Orders_Raw!B:B),Customers_Raw!A:A,Customers_Raw!E:E)</f>
        <v>Consumer</v>
      </c>
      <c r="N1621">
        <f>IF(COUNTIF($A$2:A1621,A1621)=1,1,0)</f>
        <v>1</v>
      </c>
    </row>
    <row r="1622" spans="1:14">
      <c r="A1622" t="s">
        <v>1727</v>
      </c>
      <c r="B1622" t="s">
        <v>3424</v>
      </c>
      <c r="C1622">
        <v>4</v>
      </c>
      <c r="D1622" s="18">
        <v>3011.24</v>
      </c>
      <c r="E1622" s="18">
        <f>_xlfn.XLOOKUP(Order_Items_Raw!B775,Products_Raw!A:A,Products_Raw!D:D)</f>
        <v>9531.89</v>
      </c>
      <c r="F1622" s="18">
        <f t="shared" si="25"/>
        <v>-35116.32</v>
      </c>
      <c r="G1622" s="18" t="str">
        <f>PROPER(TRIM(CLEAN(_xlfn.XLOOKUP(Order_Items_Raw!A775,Orders_Raw!A:A,Orders_Raw!E:E))))</f>
        <v>Website</v>
      </c>
      <c r="H1622" s="18" t="str">
        <f>_xlfn.XLOOKUP(B1622,Products_Raw!A:A,Products_Raw!C:C)</f>
        <v>Electronics</v>
      </c>
      <c r="I1622" t="str">
        <f>_xlfn.XLOOKUP(_xlfn.XLOOKUP(A1622,Orders_Raw!A:A,Orders_Raw!B:B),Customers_Raw!A:A,Customers_Raw!E:E)</f>
        <v>Consumer</v>
      </c>
      <c r="J1622" s="19">
        <f>_xlfn.XLOOKUP(Order_Items_Raw!A775,Orders_Raw!A:A,Orders_Raw!C:C)</f>
        <v>46019</v>
      </c>
      <c r="K1622" t="s">
        <v>3421</v>
      </c>
      <c r="L1622" s="19" t="str">
        <f>_xlfn.XLOOKUP(A1622,Orders_Raw!A:A,Orders_Raw!D:D)</f>
        <v>Delivered</v>
      </c>
      <c r="M1622" s="19" t="str">
        <f>_xlfn.XLOOKUP(_xlfn.XLOOKUP(A1622,Orders_Raw!A:A,Orders_Raw!B:B),Customers_Raw!A:A,Customers_Raw!E:E)</f>
        <v>Consumer</v>
      </c>
      <c r="N1622">
        <f>IF(COUNTIF($A$2:A1622,A1622)=1,1,0)</f>
        <v>1</v>
      </c>
    </row>
    <row r="1623" spans="1:14">
      <c r="A1623" t="s">
        <v>2819</v>
      </c>
      <c r="B1623" t="s">
        <v>3424</v>
      </c>
      <c r="C1623">
        <v>2</v>
      </c>
      <c r="D1623" s="18">
        <v>1518.61</v>
      </c>
      <c r="E1623" s="18">
        <f>_xlfn.XLOOKUP(Order_Items_Raw!B795,Products_Raw!A:A,Products_Raw!D:D)</f>
        <v>7025.62</v>
      </c>
      <c r="F1623" s="18">
        <f t="shared" si="25"/>
        <v>-12532.63</v>
      </c>
      <c r="G1623" s="18" t="str">
        <f>PROPER(TRIM(CLEAN(_xlfn.XLOOKUP(Order_Items_Raw!A795,Orders_Raw!A:A,Orders_Raw!E:E))))</f>
        <v>Marketplace</v>
      </c>
      <c r="H1623" s="18" t="str">
        <f>_xlfn.XLOOKUP(B1623,Products_Raw!A:A,Products_Raw!C:C)</f>
        <v>Electronics</v>
      </c>
      <c r="I1623" t="str">
        <f>_xlfn.XLOOKUP(_xlfn.XLOOKUP(A1623,Orders_Raw!A:A,Orders_Raw!B:B),Customers_Raw!A:A,Customers_Raw!E:E)</f>
        <v>Consumer</v>
      </c>
      <c r="J1623" s="19">
        <f>_xlfn.XLOOKUP(Order_Items_Raw!A795,Orders_Raw!A:A,Orders_Raw!C:C)</f>
        <v>45992</v>
      </c>
      <c r="K1623" t="s">
        <v>3421</v>
      </c>
      <c r="L1623" s="19" t="str">
        <f>_xlfn.XLOOKUP(A1623,Orders_Raw!A:A,Orders_Raw!D:D)</f>
        <v>Delivered</v>
      </c>
      <c r="M1623" s="19" t="str">
        <f>_xlfn.XLOOKUP(_xlfn.XLOOKUP(A1623,Orders_Raw!A:A,Orders_Raw!B:B),Customers_Raw!A:A,Customers_Raw!E:E)</f>
        <v>Consumer</v>
      </c>
      <c r="N1623">
        <f>IF(COUNTIF($A$2:A1623,A1623)=1,1,0)</f>
        <v>1</v>
      </c>
    </row>
    <row r="1624" spans="1:14">
      <c r="A1624" t="s">
        <v>3042</v>
      </c>
      <c r="B1624" t="s">
        <v>3424</v>
      </c>
      <c r="C1624">
        <v>4</v>
      </c>
      <c r="D1624" s="18">
        <v>2783.36</v>
      </c>
      <c r="E1624" s="18">
        <f>_xlfn.XLOOKUP(Order_Items_Raw!B798,Products_Raw!A:A,Products_Raw!D:D)</f>
        <v>6782.31</v>
      </c>
      <c r="F1624" s="18">
        <f t="shared" si="25"/>
        <v>-24345.88</v>
      </c>
      <c r="G1624" s="18" t="str">
        <f>PROPER(TRIM(CLEAN(_xlfn.XLOOKUP(Order_Items_Raw!A798,Orders_Raw!A:A,Orders_Raw!E:E))))</f>
        <v>Mobile App</v>
      </c>
      <c r="H1624" s="18" t="str">
        <f>_xlfn.XLOOKUP(B1624,Products_Raw!A:A,Products_Raw!C:C)</f>
        <v>Electronics</v>
      </c>
      <c r="I1624" t="str">
        <f>_xlfn.XLOOKUP(_xlfn.XLOOKUP(A1624,Orders_Raw!A:A,Orders_Raw!B:B),Customers_Raw!A:A,Customers_Raw!E:E)</f>
        <v>Consumer</v>
      </c>
      <c r="J1624" s="19">
        <f>_xlfn.XLOOKUP(Order_Items_Raw!A798,Orders_Raw!A:A,Orders_Raw!C:C)</f>
        <v>46016</v>
      </c>
      <c r="K1624" t="s">
        <v>3421</v>
      </c>
      <c r="L1624" s="19" t="str">
        <f>_xlfn.XLOOKUP(A1624,Orders_Raw!A:A,Orders_Raw!D:D)</f>
        <v>Delivered</v>
      </c>
      <c r="M1624" s="19" t="str">
        <f>_xlfn.XLOOKUP(_xlfn.XLOOKUP(A1624,Orders_Raw!A:A,Orders_Raw!B:B),Customers_Raw!A:A,Customers_Raw!E:E)</f>
        <v>Consumer</v>
      </c>
      <c r="N1624">
        <f>IF(COUNTIF($A$2:A1624,A1624)=1,1,0)</f>
        <v>1</v>
      </c>
    </row>
    <row r="1625" spans="1:14">
      <c r="A1625" t="s">
        <v>1851</v>
      </c>
      <c r="B1625" t="s">
        <v>3425</v>
      </c>
      <c r="C1625">
        <v>4</v>
      </c>
      <c r="D1625" s="18">
        <v>24082.02</v>
      </c>
      <c r="E1625" s="18">
        <f>_xlfn.XLOOKUP(Order_Items_Raw!B822,Products_Raw!A:A,Products_Raw!D:D)</f>
        <v>11732.81</v>
      </c>
      <c r="F1625" s="18">
        <f t="shared" si="25"/>
        <v>-22849.22</v>
      </c>
      <c r="G1625" s="18" t="str">
        <f>PROPER(TRIM(CLEAN(_xlfn.XLOOKUP(Order_Items_Raw!A822,Orders_Raw!A:A,Orders_Raw!E:E))))</f>
        <v>Marketplace</v>
      </c>
      <c r="H1625" s="18" t="str">
        <f>_xlfn.XLOOKUP(B1625,Products_Raw!A:A,Products_Raw!C:C)</f>
        <v>Beauty</v>
      </c>
      <c r="I1625" t="str">
        <f>_xlfn.XLOOKUP(_xlfn.XLOOKUP(A1625,Orders_Raw!A:A,Orders_Raw!B:B),Customers_Raw!A:A,Customers_Raw!E:E)</f>
        <v>Corporate</v>
      </c>
      <c r="J1625" s="19">
        <f>_xlfn.XLOOKUP(Order_Items_Raw!A822,Orders_Raw!A:A,Orders_Raw!C:C)</f>
        <v>45999</v>
      </c>
      <c r="K1625" t="s">
        <v>3421</v>
      </c>
      <c r="L1625" s="19" t="str">
        <f>_xlfn.XLOOKUP(A1625,Orders_Raw!A:A,Orders_Raw!D:D)</f>
        <v>Cancelled</v>
      </c>
      <c r="M1625" s="19" t="str">
        <f>_xlfn.XLOOKUP(_xlfn.XLOOKUP(A1625,Orders_Raw!A:A,Orders_Raw!B:B),Customers_Raw!A:A,Customers_Raw!E:E)</f>
        <v>Corporate</v>
      </c>
      <c r="N1625">
        <f>IF(COUNTIF($A$2:A1625,A1625)=1,1,0)</f>
        <v>1</v>
      </c>
    </row>
    <row r="1626" spans="1:14">
      <c r="A1626" t="s">
        <v>1931</v>
      </c>
      <c r="B1626" t="s">
        <v>3425</v>
      </c>
      <c r="C1626">
        <v>2</v>
      </c>
      <c r="D1626" s="18">
        <v>13155.43</v>
      </c>
      <c r="E1626" s="18">
        <f>_xlfn.XLOOKUP(Order_Items_Raw!B825,Products_Raw!A:A,Products_Raw!D:D)</f>
        <v>11732.81</v>
      </c>
      <c r="F1626" s="18">
        <f t="shared" si="25"/>
        <v>-10310.19</v>
      </c>
      <c r="G1626" s="18" t="str">
        <f>PROPER(TRIM(CLEAN(_xlfn.XLOOKUP(Order_Items_Raw!A825,Orders_Raw!A:A,Orders_Raw!E:E))))</f>
        <v>Mobile App</v>
      </c>
      <c r="H1626" s="18" t="str">
        <f>_xlfn.XLOOKUP(B1626,Products_Raw!A:A,Products_Raw!C:C)</f>
        <v>Beauty</v>
      </c>
      <c r="I1626" t="str">
        <f>_xlfn.XLOOKUP(_xlfn.XLOOKUP(A1626,Orders_Raw!A:A,Orders_Raw!B:B),Customers_Raw!A:A,Customers_Raw!E:E)</f>
        <v>Consumer</v>
      </c>
      <c r="J1626" s="19">
        <f>_xlfn.XLOOKUP(Order_Items_Raw!A825,Orders_Raw!A:A,Orders_Raw!C:C)</f>
        <v>46021</v>
      </c>
      <c r="K1626" t="s">
        <v>3421</v>
      </c>
      <c r="L1626" s="19" t="str">
        <f>_xlfn.XLOOKUP(A1626,Orders_Raw!A:A,Orders_Raw!D:D)</f>
        <v>Delivered</v>
      </c>
      <c r="M1626" s="19" t="str">
        <f>_xlfn.XLOOKUP(_xlfn.XLOOKUP(A1626,Orders_Raw!A:A,Orders_Raw!B:B),Customers_Raw!A:A,Customers_Raw!E:E)</f>
        <v>Consumer</v>
      </c>
      <c r="N1626">
        <f>IF(COUNTIF($A$2:A1626,A1626)=1,1,0)</f>
        <v>1</v>
      </c>
    </row>
    <row r="1627" spans="1:14">
      <c r="A1627" t="s">
        <v>2677</v>
      </c>
      <c r="B1627" t="s">
        <v>3425</v>
      </c>
      <c r="C1627">
        <v>1</v>
      </c>
      <c r="D1627" s="18">
        <v>6835.34</v>
      </c>
      <c r="E1627" s="18">
        <f>_xlfn.XLOOKUP(Order_Items_Raw!B843,Products_Raw!A:A,Products_Raw!D:D)</f>
        <v>5057.68</v>
      </c>
      <c r="F1627" s="18">
        <f t="shared" si="25"/>
        <v>1777.66</v>
      </c>
      <c r="G1627" s="18" t="str">
        <f>PROPER(TRIM(CLEAN(_xlfn.XLOOKUP(Order_Items_Raw!A843,Orders_Raw!A:A,Orders_Raw!E:E))))</f>
        <v>Mobile App</v>
      </c>
      <c r="H1627" s="18" t="str">
        <f>_xlfn.XLOOKUP(B1627,Products_Raw!A:A,Products_Raw!C:C)</f>
        <v>Beauty</v>
      </c>
      <c r="I1627" t="str">
        <f>_xlfn.XLOOKUP(_xlfn.XLOOKUP(A1627,Orders_Raw!A:A,Orders_Raw!B:B),Customers_Raw!A:A,Customers_Raw!E:E)</f>
        <v>Consumer</v>
      </c>
      <c r="J1627" s="19">
        <f>_xlfn.XLOOKUP(Order_Items_Raw!A843,Orders_Raw!A:A,Orders_Raw!C:C)</f>
        <v>46014</v>
      </c>
      <c r="K1627" t="s">
        <v>3421</v>
      </c>
      <c r="L1627" s="19" t="str">
        <f>_xlfn.XLOOKUP(A1627,Orders_Raw!A:A,Orders_Raw!D:D)</f>
        <v>Delivered</v>
      </c>
      <c r="M1627" s="19" t="str">
        <f>_xlfn.XLOOKUP(_xlfn.XLOOKUP(A1627,Orders_Raw!A:A,Orders_Raw!B:B),Customers_Raw!A:A,Customers_Raw!E:E)</f>
        <v>Consumer</v>
      </c>
      <c r="N1627">
        <f>IF(COUNTIF($A$2:A1627,A1627)=1,1,0)</f>
        <v>1</v>
      </c>
    </row>
    <row r="1628" spans="1:14">
      <c r="A1628" t="s">
        <v>1064</v>
      </c>
      <c r="B1628" t="s">
        <v>3426</v>
      </c>
      <c r="C1628">
        <v>2</v>
      </c>
      <c r="D1628" s="18">
        <v>18866.37</v>
      </c>
      <c r="E1628" s="18">
        <f>_xlfn.XLOOKUP(Order_Items_Raw!B859,Products_Raw!A:A,Products_Raw!D:D)</f>
        <v>1691.07</v>
      </c>
      <c r="F1628" s="18">
        <f t="shared" si="25"/>
        <v>15484.23</v>
      </c>
      <c r="G1628" s="18" t="str">
        <f>PROPER(TRIM(CLEAN(_xlfn.XLOOKUP(Order_Items_Raw!A859,Orders_Raw!A:A,Orders_Raw!E:E))))</f>
        <v>Mobile App</v>
      </c>
      <c r="H1628" s="18" t="str">
        <f>_xlfn.XLOOKUP(B1628,Products_Raw!A:A,Products_Raw!C:C)</f>
        <v>Home &amp; Kitchen</v>
      </c>
      <c r="I1628" t="str">
        <f>_xlfn.XLOOKUP(_xlfn.XLOOKUP(A1628,Orders_Raw!A:A,Orders_Raw!B:B),Customers_Raw!A:A,Customers_Raw!E:E)</f>
        <v>Consumer</v>
      </c>
      <c r="J1628" s="19">
        <f>_xlfn.XLOOKUP(Order_Items_Raw!A859,Orders_Raw!A:A,Orders_Raw!C:C)</f>
        <v>46016</v>
      </c>
      <c r="K1628" t="s">
        <v>3421</v>
      </c>
      <c r="L1628" s="19" t="str">
        <f>_xlfn.XLOOKUP(A1628,Orders_Raw!A:A,Orders_Raw!D:D)</f>
        <v>Shipped</v>
      </c>
      <c r="M1628" s="19" t="str">
        <f>_xlfn.XLOOKUP(_xlfn.XLOOKUP(A1628,Orders_Raw!A:A,Orders_Raw!B:B),Customers_Raw!A:A,Customers_Raw!E:E)</f>
        <v>Consumer</v>
      </c>
      <c r="N1628">
        <f>IF(COUNTIF($A$2:A1628,A1628)=1,1,0)</f>
        <v>1</v>
      </c>
    </row>
    <row r="1629" spans="1:14">
      <c r="A1629" t="s">
        <v>2441</v>
      </c>
      <c r="B1629" t="s">
        <v>3426</v>
      </c>
      <c r="C1629">
        <v>2</v>
      </c>
      <c r="D1629" s="18">
        <v>16198.73</v>
      </c>
      <c r="E1629" s="18">
        <f>_xlfn.XLOOKUP(Order_Items_Raw!B879,Products_Raw!A:A,Products_Raw!D:D)</f>
        <v>6612.77</v>
      </c>
      <c r="F1629" s="18">
        <f t="shared" si="25"/>
        <v>2973.19</v>
      </c>
      <c r="G1629" s="18" t="str">
        <f>PROPER(TRIM(CLEAN(_xlfn.XLOOKUP(Order_Items_Raw!A879,Orders_Raw!A:A,Orders_Raw!E:E))))</f>
        <v>Website</v>
      </c>
      <c r="H1629" s="18" t="str">
        <f>_xlfn.XLOOKUP(B1629,Products_Raw!A:A,Products_Raw!C:C)</f>
        <v>Home &amp; Kitchen</v>
      </c>
      <c r="I1629" t="str">
        <f>_xlfn.XLOOKUP(_xlfn.XLOOKUP(A1629,Orders_Raw!A:A,Orders_Raw!B:B),Customers_Raw!A:A,Customers_Raw!E:E)</f>
        <v>Small Business</v>
      </c>
      <c r="J1629" s="19">
        <f>_xlfn.XLOOKUP(Order_Items_Raw!A879,Orders_Raw!A:A,Orders_Raw!C:C)</f>
        <v>45998</v>
      </c>
      <c r="K1629" t="s">
        <v>3421</v>
      </c>
      <c r="L1629" s="19" t="str">
        <f>_xlfn.XLOOKUP(A1629,Orders_Raw!A:A,Orders_Raw!D:D)</f>
        <v>Delivered</v>
      </c>
      <c r="M1629" s="19" t="str">
        <f>_xlfn.XLOOKUP(_xlfn.XLOOKUP(A1629,Orders_Raw!A:A,Orders_Raw!B:B),Customers_Raw!A:A,Customers_Raw!E:E)</f>
        <v>Small Business</v>
      </c>
      <c r="N1629">
        <f>IF(COUNTIF($A$2:A1629,A1629)=1,1,0)</f>
        <v>1</v>
      </c>
    </row>
    <row r="1630" spans="1:14">
      <c r="A1630" t="s">
        <v>2581</v>
      </c>
      <c r="B1630" t="s">
        <v>3426</v>
      </c>
      <c r="C1630">
        <v>3</v>
      </c>
      <c r="D1630" s="18">
        <v>26236.19</v>
      </c>
      <c r="E1630" s="18">
        <f>_xlfn.XLOOKUP(Order_Items_Raw!B883,Products_Raw!A:A,Products_Raw!D:D)</f>
        <v>7341.5</v>
      </c>
      <c r="F1630" s="18">
        <f t="shared" si="25"/>
        <v>4211.69</v>
      </c>
      <c r="G1630" s="18" t="str">
        <f>PROPER(TRIM(CLEAN(_xlfn.XLOOKUP(Order_Items_Raw!A883,Orders_Raw!A:A,Orders_Raw!E:E))))</f>
        <v>Website</v>
      </c>
      <c r="H1630" s="18" t="str">
        <f>_xlfn.XLOOKUP(B1630,Products_Raw!A:A,Products_Raw!C:C)</f>
        <v>Home &amp; Kitchen</v>
      </c>
      <c r="I1630" t="str">
        <f>_xlfn.XLOOKUP(_xlfn.XLOOKUP(A1630,Orders_Raw!A:A,Orders_Raw!B:B),Customers_Raw!A:A,Customers_Raw!E:E)</f>
        <v>Consumer</v>
      </c>
      <c r="J1630" s="19">
        <f>_xlfn.XLOOKUP(Order_Items_Raw!A883,Orders_Raw!A:A,Orders_Raw!C:C)</f>
        <v>46018</v>
      </c>
      <c r="K1630" t="s">
        <v>3421</v>
      </c>
      <c r="L1630" s="19" t="str">
        <f>_xlfn.XLOOKUP(A1630,Orders_Raw!A:A,Orders_Raw!D:D)</f>
        <v>Shipped</v>
      </c>
      <c r="M1630" s="19" t="str">
        <f>_xlfn.XLOOKUP(_xlfn.XLOOKUP(A1630,Orders_Raw!A:A,Orders_Raw!B:B),Customers_Raw!A:A,Customers_Raw!E:E)</f>
        <v>Consumer</v>
      </c>
      <c r="N1630">
        <f>IF(COUNTIF($A$2:A1630,A1630)=1,1,0)</f>
        <v>0</v>
      </c>
    </row>
    <row r="1631" spans="1:14">
      <c r="A1631" t="s">
        <v>2872</v>
      </c>
      <c r="B1631" t="s">
        <v>3426</v>
      </c>
      <c r="C1631">
        <v>2</v>
      </c>
      <c r="D1631" s="18">
        <v>16722.16</v>
      </c>
      <c r="E1631" s="18">
        <f>_xlfn.XLOOKUP(Order_Items_Raw!B892,Products_Raw!A:A,Products_Raw!D:D)</f>
        <v>11653.29</v>
      </c>
      <c r="F1631" s="18">
        <f t="shared" si="25"/>
        <v>-6584.42</v>
      </c>
      <c r="G1631" s="18" t="str">
        <f>PROPER(TRIM(CLEAN(_xlfn.XLOOKUP(Order_Items_Raw!A892,Orders_Raw!A:A,Orders_Raw!E:E))))</f>
        <v>Website</v>
      </c>
      <c r="H1631" s="18" t="str">
        <f>_xlfn.XLOOKUP(B1631,Products_Raw!A:A,Products_Raw!C:C)</f>
        <v>Home &amp; Kitchen</v>
      </c>
      <c r="I1631" t="str">
        <f>_xlfn.XLOOKUP(_xlfn.XLOOKUP(A1631,Orders_Raw!A:A,Orders_Raw!B:B),Customers_Raw!A:A,Customers_Raw!E:E)</f>
        <v>Consumer</v>
      </c>
      <c r="J1631" s="19">
        <f>_xlfn.XLOOKUP(Order_Items_Raw!A892,Orders_Raw!A:A,Orders_Raw!C:C)</f>
        <v>45997</v>
      </c>
      <c r="K1631" t="s">
        <v>3421</v>
      </c>
      <c r="L1631" s="19" t="str">
        <f>_xlfn.XLOOKUP(A1631,Orders_Raw!A:A,Orders_Raw!D:D)</f>
        <v>Delivered</v>
      </c>
      <c r="M1631" s="19" t="str">
        <f>_xlfn.XLOOKUP(_xlfn.XLOOKUP(A1631,Orders_Raw!A:A,Orders_Raw!B:B),Customers_Raw!A:A,Customers_Raw!E:E)</f>
        <v>Consumer</v>
      </c>
      <c r="N1631">
        <f>IF(COUNTIF($A$2:A1631,A1631)=1,1,0)</f>
        <v>1</v>
      </c>
    </row>
    <row r="1632" spans="1:14">
      <c r="A1632" t="s">
        <v>1095</v>
      </c>
      <c r="B1632" t="s">
        <v>3427</v>
      </c>
      <c r="C1632">
        <v>3</v>
      </c>
      <c r="D1632" s="18">
        <v>30736</v>
      </c>
      <c r="E1632" s="18">
        <f>_xlfn.XLOOKUP(Order_Items_Raw!B905,Products_Raw!A:A,Products_Raw!D:D)</f>
        <v>11764.29</v>
      </c>
      <c r="F1632" s="18">
        <f t="shared" si="25"/>
        <v>-4556.87</v>
      </c>
      <c r="G1632" s="18" t="str">
        <f>PROPER(TRIM(CLEAN(_xlfn.XLOOKUP(Order_Items_Raw!A905,Orders_Raw!A:A,Orders_Raw!E:E))))</f>
        <v>Mobile App</v>
      </c>
      <c r="H1632" s="18" t="str">
        <f>_xlfn.XLOOKUP(B1632,Products_Raw!A:A,Products_Raw!C:C)</f>
        <v>Home &amp; Kitchen</v>
      </c>
      <c r="I1632" t="str">
        <f>_xlfn.XLOOKUP(_xlfn.XLOOKUP(A1632,Orders_Raw!A:A,Orders_Raw!B:B),Customers_Raw!A:A,Customers_Raw!E:E)</f>
        <v>Corporate</v>
      </c>
      <c r="J1632" s="19">
        <f>_xlfn.XLOOKUP(Order_Items_Raw!A905,Orders_Raw!A:A,Orders_Raw!C:C)</f>
        <v>46009</v>
      </c>
      <c r="K1632" t="s">
        <v>3421</v>
      </c>
      <c r="L1632" s="19" t="str">
        <f>_xlfn.XLOOKUP(A1632,Orders_Raw!A:A,Orders_Raw!D:D)</f>
        <v>Delivered</v>
      </c>
      <c r="M1632" s="19" t="str">
        <f>_xlfn.XLOOKUP(_xlfn.XLOOKUP(A1632,Orders_Raw!A:A,Orders_Raw!B:B),Customers_Raw!A:A,Customers_Raw!E:E)</f>
        <v>Corporate</v>
      </c>
      <c r="N1632">
        <f>IF(COUNTIF($A$2:A1632,A1632)=1,1,0)</f>
        <v>1</v>
      </c>
    </row>
    <row r="1633" spans="1:14">
      <c r="A1633" t="s">
        <v>2480</v>
      </c>
      <c r="B1633" t="s">
        <v>3427</v>
      </c>
      <c r="C1633">
        <v>1</v>
      </c>
      <c r="D1633" s="18">
        <v>9594.07</v>
      </c>
      <c r="E1633" s="18">
        <f>_xlfn.XLOOKUP(Order_Items_Raw!B931,Products_Raw!A:A,Products_Raw!D:D)</f>
        <v>2935.19</v>
      </c>
      <c r="F1633" s="18">
        <f t="shared" si="25"/>
        <v>6658.88</v>
      </c>
      <c r="G1633" s="18" t="str">
        <f>PROPER(TRIM(CLEAN(_xlfn.XLOOKUP(Order_Items_Raw!A931,Orders_Raw!A:A,Orders_Raw!E:E))))</f>
        <v>Website</v>
      </c>
      <c r="H1633" s="18" t="str">
        <f>_xlfn.XLOOKUP(B1633,Products_Raw!A:A,Products_Raw!C:C)</f>
        <v>Home &amp; Kitchen</v>
      </c>
      <c r="I1633" t="str">
        <f>_xlfn.XLOOKUP(_xlfn.XLOOKUP(A1633,Orders_Raw!A:A,Orders_Raw!B:B),Customers_Raw!A:A,Customers_Raw!E:E)</f>
        <v>Corporate</v>
      </c>
      <c r="J1633" s="19">
        <f>_xlfn.XLOOKUP(Order_Items_Raw!A931,Orders_Raw!A:A,Orders_Raw!C:C)</f>
        <v>46004</v>
      </c>
      <c r="K1633" t="s">
        <v>3421</v>
      </c>
      <c r="L1633" s="19" t="str">
        <f>_xlfn.XLOOKUP(A1633,Orders_Raw!A:A,Orders_Raw!D:D)</f>
        <v>Delivered</v>
      </c>
      <c r="M1633" s="19" t="str">
        <f>_xlfn.XLOOKUP(_xlfn.XLOOKUP(A1633,Orders_Raw!A:A,Orders_Raw!B:B),Customers_Raw!A:A,Customers_Raw!E:E)</f>
        <v>Corporate</v>
      </c>
      <c r="N1633">
        <f>IF(COUNTIF($A$2:A1633,A1633)=1,1,0)</f>
        <v>1</v>
      </c>
    </row>
    <row r="1634" spans="1:14">
      <c r="A1634" t="s">
        <v>2930</v>
      </c>
      <c r="B1634" t="s">
        <v>3427</v>
      </c>
      <c r="C1634">
        <v>2</v>
      </c>
      <c r="D1634" s="18">
        <v>19310.86</v>
      </c>
      <c r="E1634" s="18">
        <f>_xlfn.XLOOKUP(Order_Items_Raw!B945,Products_Raw!A:A,Products_Raw!D:D)</f>
        <v>6579.03</v>
      </c>
      <c r="F1634" s="18">
        <f t="shared" si="25"/>
        <v>6152.8</v>
      </c>
      <c r="G1634" s="18" t="str">
        <f>PROPER(TRIM(CLEAN(_xlfn.XLOOKUP(Order_Items_Raw!A945,Orders_Raw!A:A,Orders_Raw!E:E))))</f>
        <v>Mobile App</v>
      </c>
      <c r="H1634" s="18" t="str">
        <f>_xlfn.XLOOKUP(B1634,Products_Raw!A:A,Products_Raw!C:C)</f>
        <v>Home &amp; Kitchen</v>
      </c>
      <c r="I1634" t="str">
        <f>_xlfn.XLOOKUP(_xlfn.XLOOKUP(A1634,Orders_Raw!A:A,Orders_Raw!B:B),Customers_Raw!A:A,Customers_Raw!E:E)</f>
        <v>Consumer</v>
      </c>
      <c r="J1634" s="19">
        <f>_xlfn.XLOOKUP(Order_Items_Raw!A945,Orders_Raw!A:A,Orders_Raw!C:C)</f>
        <v>45691</v>
      </c>
      <c r="K1634" t="s">
        <v>3429</v>
      </c>
      <c r="L1634" s="19" t="str">
        <f>_xlfn.XLOOKUP(A1634,Orders_Raw!A:A,Orders_Raw!D:D)</f>
        <v>Delivered</v>
      </c>
      <c r="M1634" s="19" t="str">
        <f>_xlfn.XLOOKUP(_xlfn.XLOOKUP(A1634,Orders_Raw!A:A,Orders_Raw!B:B),Customers_Raw!A:A,Customers_Raw!E:E)</f>
        <v>Consumer</v>
      </c>
      <c r="N1634">
        <f>IF(COUNTIF($A$2:A1634,A1634)=1,1,0)</f>
        <v>1</v>
      </c>
    </row>
    <row r="1635" spans="1:14">
      <c r="A1635" t="s">
        <v>3113</v>
      </c>
      <c r="B1635" t="s">
        <v>3427</v>
      </c>
      <c r="C1635">
        <v>2</v>
      </c>
      <c r="D1635" s="18">
        <v>17013.41</v>
      </c>
      <c r="E1635" s="18">
        <f>_xlfn.XLOOKUP(Order_Items_Raw!B948,Products_Raw!A:A,Products_Raw!D:D)</f>
        <v>6579.03</v>
      </c>
      <c r="F1635" s="18">
        <f t="shared" si="25"/>
        <v>3855.35</v>
      </c>
      <c r="G1635" s="18" t="str">
        <f>PROPER(TRIM(CLEAN(_xlfn.XLOOKUP(Order_Items_Raw!A948,Orders_Raw!A:A,Orders_Raw!E:E))))</f>
        <v>Mobile App</v>
      </c>
      <c r="H1635" s="18" t="str">
        <f>_xlfn.XLOOKUP(B1635,Products_Raw!A:A,Products_Raw!C:C)</f>
        <v>Home &amp; Kitchen</v>
      </c>
      <c r="I1635" t="str">
        <f>_xlfn.XLOOKUP(_xlfn.XLOOKUP(A1635,Orders_Raw!A:A,Orders_Raw!B:B),Customers_Raw!A:A,Customers_Raw!E:E)</f>
        <v>Consumer</v>
      </c>
      <c r="J1635" s="19">
        <f>_xlfn.XLOOKUP(Order_Items_Raw!A948,Orders_Raw!A:A,Orders_Raw!C:C)</f>
        <v>45709</v>
      </c>
      <c r="K1635" t="s">
        <v>3429</v>
      </c>
      <c r="L1635" s="19" t="str">
        <f>_xlfn.XLOOKUP(A1635,Orders_Raw!A:A,Orders_Raw!D:D)</f>
        <v>Delivered</v>
      </c>
      <c r="M1635" s="19" t="str">
        <f>_xlfn.XLOOKUP(_xlfn.XLOOKUP(A1635,Orders_Raw!A:A,Orders_Raw!B:B),Customers_Raw!A:A,Customers_Raw!E:E)</f>
        <v>Consumer</v>
      </c>
      <c r="N1635">
        <f>IF(COUNTIF($A$2:A1635,A1635)=1,1,0)</f>
        <v>1</v>
      </c>
    </row>
    <row r="1636" spans="1:14">
      <c r="A1636" t="s">
        <v>3285</v>
      </c>
      <c r="B1636" t="s">
        <v>3427</v>
      </c>
      <c r="C1636">
        <v>4</v>
      </c>
      <c r="D1636" s="18">
        <v>32889.31</v>
      </c>
      <c r="E1636" s="18">
        <f>_xlfn.XLOOKUP(Order_Items_Raw!B953,Products_Raw!A:A,Products_Raw!D:D)</f>
        <v>10361.65</v>
      </c>
      <c r="F1636" s="18">
        <f t="shared" si="25"/>
        <v>-8557.29</v>
      </c>
      <c r="G1636" s="18" t="str">
        <f>PROPER(TRIM(CLEAN(_xlfn.XLOOKUP(Order_Items_Raw!A953,Orders_Raw!A:A,Orders_Raw!E:E))))</f>
        <v>Mobile App</v>
      </c>
      <c r="H1636" s="18" t="str">
        <f>_xlfn.XLOOKUP(B1636,Products_Raw!A:A,Products_Raw!C:C)</f>
        <v>Home &amp; Kitchen</v>
      </c>
      <c r="I1636" t="str">
        <f>_xlfn.XLOOKUP(_xlfn.XLOOKUP(A1636,Orders_Raw!A:A,Orders_Raw!B:B),Customers_Raw!A:A,Customers_Raw!E:E)</f>
        <v>Consumer</v>
      </c>
      <c r="J1636" s="19">
        <f>_xlfn.XLOOKUP(Order_Items_Raw!A953,Orders_Raw!A:A,Orders_Raw!C:C)</f>
        <v>45699</v>
      </c>
      <c r="K1636" t="s">
        <v>3429</v>
      </c>
      <c r="L1636" s="19" t="str">
        <f>_xlfn.XLOOKUP(A1636,Orders_Raw!A:A,Orders_Raw!D:D)</f>
        <v>Delivered</v>
      </c>
      <c r="M1636" s="19" t="str">
        <f>_xlfn.XLOOKUP(_xlfn.XLOOKUP(A1636,Orders_Raw!A:A,Orders_Raw!B:B),Customers_Raw!A:A,Customers_Raw!E:E)</f>
        <v>Consumer</v>
      </c>
      <c r="N1636">
        <f>IF(COUNTIF($A$2:A1636,A1636)=1,1,0)</f>
        <v>1</v>
      </c>
    </row>
    <row r="1637" spans="1:14">
      <c r="A1637" t="s">
        <v>979</v>
      </c>
      <c r="B1637" t="s">
        <v>3428</v>
      </c>
      <c r="C1637">
        <v>3</v>
      </c>
      <c r="D1637" s="18">
        <v>10294.92</v>
      </c>
      <c r="E1637" s="18">
        <f>_xlfn.XLOOKUP(Order_Items_Raw!B956,Products_Raw!A:A,Products_Raw!D:D)</f>
        <v>7144.88</v>
      </c>
      <c r="F1637" s="18">
        <f t="shared" si="25"/>
        <v>-11139.72</v>
      </c>
      <c r="G1637" s="18" t="str">
        <f>PROPER(TRIM(CLEAN(_xlfn.XLOOKUP(Order_Items_Raw!A956,Orders_Raw!A:A,Orders_Raw!E:E))))</f>
        <v>Website</v>
      </c>
      <c r="H1637" s="18" t="str">
        <f>_xlfn.XLOOKUP(B1637,Products_Raw!A:A,Products_Raw!C:C)</f>
        <v>Home &amp; Kitchen</v>
      </c>
      <c r="I1637" t="str">
        <f>_xlfn.XLOOKUP(_xlfn.XLOOKUP(A1637,Orders_Raw!A:A,Orders_Raw!B:B),Customers_Raw!A:A,Customers_Raw!E:E)</f>
        <v>Consumer</v>
      </c>
      <c r="J1637" s="19">
        <f>_xlfn.XLOOKUP(Order_Items_Raw!A956,Orders_Raw!A:A,Orders_Raw!C:C)</f>
        <v>45710</v>
      </c>
      <c r="K1637" t="s">
        <v>3429</v>
      </c>
      <c r="L1637" s="19" t="str">
        <f>_xlfn.XLOOKUP(A1637,Orders_Raw!A:A,Orders_Raw!D:D)</f>
        <v>Delivered</v>
      </c>
      <c r="M1637" s="19" t="str">
        <f>_xlfn.XLOOKUP(_xlfn.XLOOKUP(A1637,Orders_Raw!A:A,Orders_Raw!B:B),Customers_Raw!A:A,Customers_Raw!E:E)</f>
        <v>Consumer</v>
      </c>
      <c r="N1637">
        <f>IF(COUNTIF($A$2:A1637,A1637)=1,1,0)</f>
        <v>1</v>
      </c>
    </row>
    <row r="1638" spans="1:14">
      <c r="A1638" t="s">
        <v>1296</v>
      </c>
      <c r="B1638" t="s">
        <v>3428</v>
      </c>
      <c r="C1638">
        <v>1</v>
      </c>
      <c r="D1638" s="18">
        <v>2738.09</v>
      </c>
      <c r="E1638" s="18">
        <f>_xlfn.XLOOKUP(Order_Items_Raw!B968,Products_Raw!A:A,Products_Raw!D:D)</f>
        <v>9148.31</v>
      </c>
      <c r="F1638" s="18">
        <f t="shared" si="25"/>
        <v>-6410.22</v>
      </c>
      <c r="G1638" s="18" t="str">
        <f>PROPER(TRIM(CLEAN(_xlfn.XLOOKUP(Order_Items_Raw!A968,Orders_Raw!A:A,Orders_Raw!E:E))))</f>
        <v>Website</v>
      </c>
      <c r="H1638" s="18" t="str">
        <f>_xlfn.XLOOKUP(B1638,Products_Raw!A:A,Products_Raw!C:C)</f>
        <v>Home &amp; Kitchen</v>
      </c>
      <c r="I1638" t="str">
        <f>_xlfn.XLOOKUP(_xlfn.XLOOKUP(A1638,Orders_Raw!A:A,Orders_Raw!B:B),Customers_Raw!A:A,Customers_Raw!E:E)</f>
        <v>Corporate</v>
      </c>
      <c r="J1638" s="19">
        <f>_xlfn.XLOOKUP(Order_Items_Raw!A968,Orders_Raw!A:A,Orders_Raw!C:C)</f>
        <v>45699</v>
      </c>
      <c r="K1638" t="s">
        <v>3429</v>
      </c>
      <c r="L1638" s="19" t="str">
        <f>_xlfn.XLOOKUP(A1638,Orders_Raw!A:A,Orders_Raw!D:D)</f>
        <v>Shipped</v>
      </c>
      <c r="M1638" s="19" t="str">
        <f>_xlfn.XLOOKUP(_xlfn.XLOOKUP(A1638,Orders_Raw!A:A,Orders_Raw!B:B),Customers_Raw!A:A,Customers_Raw!E:E)</f>
        <v>Corporate</v>
      </c>
      <c r="N1638">
        <f>IF(COUNTIF($A$2:A1638,A1638)=1,1,0)</f>
        <v>1</v>
      </c>
    </row>
    <row r="1639" spans="1:14">
      <c r="A1639" t="s">
        <v>2001</v>
      </c>
      <c r="B1639" t="s">
        <v>3428</v>
      </c>
      <c r="C1639">
        <v>1</v>
      </c>
      <c r="D1639" s="18">
        <v>2669</v>
      </c>
      <c r="E1639" s="18">
        <f>_xlfn.XLOOKUP(Order_Items_Raw!B990,Products_Raw!A:A,Products_Raw!D:D)</f>
        <v>6213.42</v>
      </c>
      <c r="F1639" s="18">
        <f t="shared" si="25"/>
        <v>-3544.42</v>
      </c>
      <c r="G1639" s="18" t="str">
        <f>PROPER(TRIM(CLEAN(_xlfn.XLOOKUP(Order_Items_Raw!A990,Orders_Raw!A:A,Orders_Raw!E:E))))</f>
        <v>Mobile App</v>
      </c>
      <c r="H1639" s="18" t="str">
        <f>_xlfn.XLOOKUP(B1639,Products_Raw!A:A,Products_Raw!C:C)</f>
        <v>Home &amp; Kitchen</v>
      </c>
      <c r="I1639" t="str">
        <f>_xlfn.XLOOKUP(_xlfn.XLOOKUP(A1639,Orders_Raw!A:A,Orders_Raw!B:B),Customers_Raw!A:A,Customers_Raw!E:E)</f>
        <v>Consumer</v>
      </c>
      <c r="J1639" s="19">
        <f>_xlfn.XLOOKUP(Order_Items_Raw!A990,Orders_Raw!A:A,Orders_Raw!C:C)</f>
        <v>45689</v>
      </c>
      <c r="K1639" t="s">
        <v>3429</v>
      </c>
      <c r="L1639" s="19" t="str">
        <f>_xlfn.XLOOKUP(A1639,Orders_Raw!A:A,Orders_Raw!D:D)</f>
        <v>Shipped</v>
      </c>
      <c r="M1639" s="19" t="str">
        <f>_xlfn.XLOOKUP(_xlfn.XLOOKUP(A1639,Orders_Raw!A:A,Orders_Raw!B:B),Customers_Raw!A:A,Customers_Raw!E:E)</f>
        <v>Consumer</v>
      </c>
      <c r="N1639">
        <f>IF(COUNTIF($A$2:A1639,A1639)=1,1,0)</f>
        <v>1</v>
      </c>
    </row>
    <row r="1640" spans="1:14">
      <c r="A1640" t="s">
        <v>3356</v>
      </c>
      <c r="B1640" t="s">
        <v>3428</v>
      </c>
      <c r="C1640">
        <v>4</v>
      </c>
      <c r="D1640" s="18">
        <v>11827.54</v>
      </c>
      <c r="E1640" s="18">
        <f>_xlfn.XLOOKUP(Order_Items_Raw!B1008,Products_Raw!A:A,Products_Raw!D:D)</f>
        <v>9178.6</v>
      </c>
      <c r="F1640" s="18">
        <f t="shared" si="25"/>
        <v>-24886.86</v>
      </c>
      <c r="G1640" s="18" t="str">
        <f>PROPER(TRIM(CLEAN(_xlfn.XLOOKUP(Order_Items_Raw!A1008,Orders_Raw!A:A,Orders_Raw!E:E))))</f>
        <v>Mobile App</v>
      </c>
      <c r="H1640" s="18" t="str">
        <f>_xlfn.XLOOKUP(B1640,Products_Raw!A:A,Products_Raw!C:C)</f>
        <v>Home &amp; Kitchen</v>
      </c>
      <c r="I1640" t="str">
        <f>_xlfn.XLOOKUP(_xlfn.XLOOKUP(A1640,Orders_Raw!A:A,Orders_Raw!B:B),Customers_Raw!A:A,Customers_Raw!E:E)</f>
        <v>Consumer</v>
      </c>
      <c r="J1640" s="19">
        <f>_xlfn.XLOOKUP(Order_Items_Raw!A1008,Orders_Raw!A:A,Orders_Raw!C:C)</f>
        <v>45693</v>
      </c>
      <c r="K1640" t="s">
        <v>3429</v>
      </c>
      <c r="L1640" s="19" t="str">
        <f>_xlfn.XLOOKUP(A1640,Orders_Raw!A:A,Orders_Raw!D:D)</f>
        <v>Delivered</v>
      </c>
      <c r="M1640" s="19" t="str">
        <f>_xlfn.XLOOKUP(_xlfn.XLOOKUP(A1640,Orders_Raw!A:A,Orders_Raw!B:B),Customers_Raw!A:A,Customers_Raw!E:E)</f>
        <v>Consumer</v>
      </c>
      <c r="N1640">
        <f>IF(COUNTIF($A$2:A1640,A1640)=1,1,0)</f>
        <v>1</v>
      </c>
    </row>
    <row r="1641" spans="1:14">
      <c r="A1641" t="s">
        <v>1062</v>
      </c>
      <c r="B1641" t="s">
        <v>3430</v>
      </c>
      <c r="C1641">
        <v>1</v>
      </c>
      <c r="D1641" s="18">
        <v>10928.32</v>
      </c>
      <c r="E1641" s="18">
        <f>_xlfn.XLOOKUP(Order_Items_Raw!B1013,Products_Raw!A:A,Products_Raw!D:D)</f>
        <v>11367.74</v>
      </c>
      <c r="F1641" s="18">
        <f t="shared" si="25"/>
        <v>-439.42</v>
      </c>
      <c r="G1641" s="18" t="str">
        <f>PROPER(TRIM(CLEAN(_xlfn.XLOOKUP(Order_Items_Raw!A1013,Orders_Raw!A:A,Orders_Raw!E:E))))</f>
        <v>Website</v>
      </c>
      <c r="H1641" s="18" t="str">
        <f>_xlfn.XLOOKUP(B1641,Products_Raw!A:A,Products_Raw!C:C)</f>
        <v>Beauty</v>
      </c>
      <c r="I1641" t="str">
        <f>_xlfn.XLOOKUP(_xlfn.XLOOKUP(A1641,Orders_Raw!A:A,Orders_Raw!B:B),Customers_Raw!A:A,Customers_Raw!E:E)</f>
        <v>Consumer</v>
      </c>
      <c r="J1641" s="19">
        <f>_xlfn.XLOOKUP(Order_Items_Raw!A1013,Orders_Raw!A:A,Orders_Raw!C:C)</f>
        <v>45692</v>
      </c>
      <c r="K1641" t="s">
        <v>3429</v>
      </c>
      <c r="L1641" s="19" t="str">
        <f>_xlfn.XLOOKUP(A1641,Orders_Raw!A:A,Orders_Raw!D:D)</f>
        <v>Processing</v>
      </c>
      <c r="M1641" s="19" t="str">
        <f>_xlfn.XLOOKUP(_xlfn.XLOOKUP(A1641,Orders_Raw!A:A,Orders_Raw!B:B),Customers_Raw!A:A,Customers_Raw!E:E)</f>
        <v>Consumer</v>
      </c>
      <c r="N1641">
        <f>IF(COUNTIF($A$2:A1641,A1641)=1,1,0)</f>
        <v>1</v>
      </c>
    </row>
    <row r="1642" spans="1:14">
      <c r="A1642" t="s">
        <v>1118</v>
      </c>
      <c r="B1642" t="s">
        <v>3430</v>
      </c>
      <c r="C1642">
        <v>2</v>
      </c>
      <c r="D1642" s="18">
        <v>19043.05</v>
      </c>
      <c r="E1642" s="18">
        <f>_xlfn.XLOOKUP(Order_Items_Raw!B1016,Products_Raw!A:A,Products_Raw!D:D)</f>
        <v>11367.74</v>
      </c>
      <c r="F1642" s="18">
        <f t="shared" si="25"/>
        <v>-3692.43</v>
      </c>
      <c r="G1642" s="18" t="str">
        <f>PROPER(TRIM(CLEAN(_xlfn.XLOOKUP(Order_Items_Raw!A1016,Orders_Raw!A:A,Orders_Raw!E:E))))</f>
        <v>Mobile App</v>
      </c>
      <c r="H1642" s="18" t="str">
        <f>_xlfn.XLOOKUP(B1642,Products_Raw!A:A,Products_Raw!C:C)</f>
        <v>Beauty</v>
      </c>
      <c r="I1642" t="str">
        <f>_xlfn.XLOOKUP(_xlfn.XLOOKUP(A1642,Orders_Raw!A:A,Orders_Raw!B:B),Customers_Raw!A:A,Customers_Raw!E:E)</f>
        <v>Corporate</v>
      </c>
      <c r="J1642" s="19">
        <f>_xlfn.XLOOKUP(Order_Items_Raw!A1016,Orders_Raw!A:A,Orders_Raw!C:C)</f>
        <v>45699</v>
      </c>
      <c r="K1642" t="s">
        <v>3429</v>
      </c>
      <c r="L1642" s="19" t="str">
        <f>_xlfn.XLOOKUP(A1642,Orders_Raw!A:A,Orders_Raw!D:D)</f>
        <v>Shipped</v>
      </c>
      <c r="M1642" s="19" t="str">
        <f>_xlfn.XLOOKUP(_xlfn.XLOOKUP(A1642,Orders_Raw!A:A,Orders_Raw!B:B),Customers_Raw!A:A,Customers_Raw!E:E)</f>
        <v>Corporate</v>
      </c>
      <c r="N1642">
        <f>IF(COUNTIF($A$2:A1642,A1642)=1,1,0)</f>
        <v>1</v>
      </c>
    </row>
    <row r="1643" spans="1:14">
      <c r="A1643" t="s">
        <v>1201</v>
      </c>
      <c r="B1643" t="s">
        <v>3430</v>
      </c>
      <c r="C1643">
        <v>3</v>
      </c>
      <c r="D1643" s="18">
        <v>38598.56</v>
      </c>
      <c r="E1643" s="18">
        <f>_xlfn.XLOOKUP(Order_Items_Raw!B1019,Products_Raw!A:A,Products_Raw!D:D)</f>
        <v>4176.26</v>
      </c>
      <c r="F1643" s="18">
        <f t="shared" si="25"/>
        <v>26069.78</v>
      </c>
      <c r="G1643" s="18" t="str">
        <f>PROPER(TRIM(CLEAN(_xlfn.XLOOKUP(Order_Items_Raw!A1019,Orders_Raw!A:A,Orders_Raw!E:E))))</f>
        <v>Website</v>
      </c>
      <c r="H1643" s="18" t="str">
        <f>_xlfn.XLOOKUP(B1643,Products_Raw!A:A,Products_Raw!C:C)</f>
        <v>Beauty</v>
      </c>
      <c r="I1643" t="str">
        <f>_xlfn.XLOOKUP(_xlfn.XLOOKUP(A1643,Orders_Raw!A:A,Orders_Raw!B:B),Customers_Raw!A:A,Customers_Raw!E:E)</f>
        <v>Consumer</v>
      </c>
      <c r="J1643" s="19">
        <f>_xlfn.XLOOKUP(Order_Items_Raw!A1019,Orders_Raw!A:A,Orders_Raw!C:C)</f>
        <v>45694</v>
      </c>
      <c r="K1643" t="s">
        <v>3429</v>
      </c>
      <c r="L1643" s="19" t="str">
        <f>_xlfn.XLOOKUP(A1643,Orders_Raw!A:A,Orders_Raw!D:D)</f>
        <v>Processing</v>
      </c>
      <c r="M1643" s="19" t="str">
        <f>_xlfn.XLOOKUP(_xlfn.XLOOKUP(A1643,Orders_Raw!A:A,Orders_Raw!B:B),Customers_Raw!A:A,Customers_Raw!E:E)</f>
        <v>Consumer</v>
      </c>
      <c r="N1643">
        <f>IF(COUNTIF($A$2:A1643,A1643)=1,1,0)</f>
        <v>1</v>
      </c>
    </row>
    <row r="1644" spans="1:14">
      <c r="A1644" t="s">
        <v>1686</v>
      </c>
      <c r="B1644" t="s">
        <v>3430</v>
      </c>
      <c r="C1644">
        <v>1</v>
      </c>
      <c r="D1644" s="18">
        <v>12863.2</v>
      </c>
      <c r="E1644" s="18">
        <f>_xlfn.XLOOKUP(Order_Items_Raw!B1033,Products_Raw!A:A,Products_Raw!D:D)</f>
        <v>229.52</v>
      </c>
      <c r="F1644" s="18">
        <f t="shared" si="25"/>
        <v>12633.68</v>
      </c>
      <c r="G1644" s="18" t="str">
        <f>PROPER(TRIM(CLEAN(_xlfn.XLOOKUP(Order_Items_Raw!A1033,Orders_Raw!A:A,Orders_Raw!E:E))))</f>
        <v>Website</v>
      </c>
      <c r="H1644" s="18" t="str">
        <f>_xlfn.XLOOKUP(B1644,Products_Raw!A:A,Products_Raw!C:C)</f>
        <v>Beauty</v>
      </c>
      <c r="I1644" t="str">
        <f>_xlfn.XLOOKUP(_xlfn.XLOOKUP(A1644,Orders_Raw!A:A,Orders_Raw!B:B),Customers_Raw!A:A,Customers_Raw!E:E)</f>
        <v>Corporate</v>
      </c>
      <c r="J1644" s="19">
        <f>_xlfn.XLOOKUP(Order_Items_Raw!A1033,Orders_Raw!A:A,Orders_Raw!C:C)</f>
        <v>45712</v>
      </c>
      <c r="K1644" t="s">
        <v>3429</v>
      </c>
      <c r="L1644" s="19" t="str">
        <f>_xlfn.XLOOKUP(A1644,Orders_Raw!A:A,Orders_Raw!D:D)</f>
        <v>Delivered</v>
      </c>
      <c r="M1644" s="19" t="str">
        <f>_xlfn.XLOOKUP(_xlfn.XLOOKUP(A1644,Orders_Raw!A:A,Orders_Raw!B:B),Customers_Raw!A:A,Customers_Raw!E:E)</f>
        <v>Corporate</v>
      </c>
      <c r="N1644">
        <f>IF(COUNTIF($A$2:A1644,A1644)=1,1,0)</f>
        <v>1</v>
      </c>
    </row>
    <row r="1645" spans="1:14">
      <c r="A1645" t="s">
        <v>2055</v>
      </c>
      <c r="B1645" t="s">
        <v>3430</v>
      </c>
      <c r="C1645">
        <v>2</v>
      </c>
      <c r="D1645" s="18">
        <v>19172.08</v>
      </c>
      <c r="E1645" s="18">
        <f>_xlfn.XLOOKUP(Order_Items_Raw!B1039,Products_Raw!A:A,Products_Raw!D:D)</f>
        <v>7212.47</v>
      </c>
      <c r="F1645" s="18">
        <f t="shared" si="25"/>
        <v>4747.14</v>
      </c>
      <c r="G1645" s="18" t="str">
        <f>PROPER(TRIM(CLEAN(_xlfn.XLOOKUP(Order_Items_Raw!A1039,Orders_Raw!A:A,Orders_Raw!E:E))))</f>
        <v>Website</v>
      </c>
      <c r="H1645" s="18" t="str">
        <f>_xlfn.XLOOKUP(B1645,Products_Raw!A:A,Products_Raw!C:C)</f>
        <v>Beauty</v>
      </c>
      <c r="I1645" t="str">
        <f>_xlfn.XLOOKUP(_xlfn.XLOOKUP(A1645,Orders_Raw!A:A,Orders_Raw!B:B),Customers_Raw!A:A,Customers_Raw!E:E)</f>
        <v>Consumer</v>
      </c>
      <c r="J1645" s="19">
        <f>_xlfn.XLOOKUP(Order_Items_Raw!A1039,Orders_Raw!A:A,Orders_Raw!C:C)</f>
        <v>45699</v>
      </c>
      <c r="K1645" t="s">
        <v>3429</v>
      </c>
      <c r="L1645" s="19" t="str">
        <f>_xlfn.XLOOKUP(A1645,Orders_Raw!A:A,Orders_Raw!D:D)</f>
        <v>Delivered</v>
      </c>
      <c r="M1645" s="19" t="str">
        <f>_xlfn.XLOOKUP(_xlfn.XLOOKUP(A1645,Orders_Raw!A:A,Orders_Raw!B:B),Customers_Raw!A:A,Customers_Raw!E:E)</f>
        <v>Consumer</v>
      </c>
      <c r="N1645">
        <f>IF(COUNTIF($A$2:A1645,A1645)=1,1,0)</f>
        <v>0</v>
      </c>
    </row>
    <row r="1646" spans="1:14">
      <c r="A1646" t="s">
        <v>2799</v>
      </c>
      <c r="B1646" t="s">
        <v>3430</v>
      </c>
      <c r="C1646">
        <v>1</v>
      </c>
      <c r="D1646" s="18">
        <v>10746</v>
      </c>
      <c r="E1646" s="18">
        <f>_xlfn.XLOOKUP(Order_Items_Raw!B1050,Products_Raw!A:A,Products_Raw!D:D)</f>
        <v>6443.36</v>
      </c>
      <c r="F1646" s="18">
        <f t="shared" si="25"/>
        <v>4302.64</v>
      </c>
      <c r="G1646" s="18" t="str">
        <f>PROPER(TRIM(CLEAN(_xlfn.XLOOKUP(Order_Items_Raw!A1050,Orders_Raw!A:A,Orders_Raw!E:E))))</f>
        <v>Website</v>
      </c>
      <c r="H1646" s="18" t="str">
        <f>_xlfn.XLOOKUP(B1646,Products_Raw!A:A,Products_Raw!C:C)</f>
        <v>Beauty</v>
      </c>
      <c r="I1646" t="str">
        <f>_xlfn.XLOOKUP(_xlfn.XLOOKUP(A1646,Orders_Raw!A:A,Orders_Raw!B:B),Customers_Raw!A:A,Customers_Raw!E:E)</f>
        <v>Consumer</v>
      </c>
      <c r="J1646" s="19">
        <f>_xlfn.XLOOKUP(Order_Items_Raw!A1050,Orders_Raw!A:A,Orders_Raw!C:C)</f>
        <v>45712</v>
      </c>
      <c r="K1646" t="s">
        <v>3429</v>
      </c>
      <c r="L1646" s="19" t="str">
        <f>_xlfn.XLOOKUP(A1646,Orders_Raw!A:A,Orders_Raw!D:D)</f>
        <v>Delivered</v>
      </c>
      <c r="M1646" s="19" t="str">
        <f>_xlfn.XLOOKUP(_xlfn.XLOOKUP(A1646,Orders_Raw!A:A,Orders_Raw!B:B),Customers_Raw!A:A,Customers_Raw!E:E)</f>
        <v>Consumer</v>
      </c>
      <c r="N1646">
        <f>IF(COUNTIF($A$2:A1646,A1646)=1,1,0)</f>
        <v>1</v>
      </c>
    </row>
    <row r="1647" spans="1:14">
      <c r="A1647" t="s">
        <v>2832</v>
      </c>
      <c r="B1647" t="s">
        <v>3431</v>
      </c>
      <c r="C1647">
        <v>3</v>
      </c>
      <c r="D1647" s="18">
        <v>3315.26</v>
      </c>
      <c r="E1647" s="18">
        <f>_xlfn.XLOOKUP(Order_Items_Raw!B1100,Products_Raw!A:A,Products_Raw!D:D)</f>
        <v>1892.68</v>
      </c>
      <c r="F1647" s="18">
        <f t="shared" si="25"/>
        <v>-2362.78</v>
      </c>
      <c r="G1647" s="18" t="str">
        <f>PROPER(TRIM(CLEAN(_xlfn.XLOOKUP(Order_Items_Raw!A1100,Orders_Raw!A:A,Orders_Raw!E:E))))</f>
        <v>Mobile App</v>
      </c>
      <c r="H1647" s="18" t="str">
        <f>_xlfn.XLOOKUP(B1647,Products_Raw!A:A,Products_Raw!C:C)</f>
        <v>Fashion</v>
      </c>
      <c r="I1647" t="str">
        <f>_xlfn.XLOOKUP(_xlfn.XLOOKUP(A1647,Orders_Raw!A:A,Orders_Raw!B:B),Customers_Raw!A:A,Customers_Raw!E:E)</f>
        <v>Consumer</v>
      </c>
      <c r="J1647" s="19">
        <f>_xlfn.XLOOKUP(Order_Items_Raw!A1100,Orders_Raw!A:A,Orders_Raw!C:C)</f>
        <v>45701</v>
      </c>
      <c r="K1647" t="s">
        <v>3429</v>
      </c>
      <c r="L1647" s="19" t="str">
        <f>_xlfn.XLOOKUP(A1647,Orders_Raw!A:A,Orders_Raw!D:D)</f>
        <v>Delivered</v>
      </c>
      <c r="M1647" s="19" t="str">
        <f>_xlfn.XLOOKUP(_xlfn.XLOOKUP(A1647,Orders_Raw!A:A,Orders_Raw!B:B),Customers_Raw!A:A,Customers_Raw!E:E)</f>
        <v>Consumer</v>
      </c>
      <c r="N1647">
        <f>IF(COUNTIF($A$2:A1647,A1647)=1,1,0)</f>
        <v>1</v>
      </c>
    </row>
    <row r="1648" spans="1:14">
      <c r="A1648" t="s">
        <v>2188</v>
      </c>
      <c r="B1648" t="s">
        <v>3432</v>
      </c>
      <c r="C1648">
        <v>2</v>
      </c>
      <c r="D1648" s="18">
        <v>30235.21</v>
      </c>
      <c r="E1648" s="18">
        <f>_xlfn.XLOOKUP(Order_Items_Raw!B1142,Products_Raw!A:A,Products_Raw!D:D)</f>
        <v>11653.29</v>
      </c>
      <c r="F1648" s="18">
        <f t="shared" si="25"/>
        <v>6928.63</v>
      </c>
      <c r="G1648" s="18" t="str">
        <f>PROPER(TRIM(CLEAN(_xlfn.XLOOKUP(Order_Items_Raw!A1142,Orders_Raw!A:A,Orders_Raw!E:E))))</f>
        <v>Website</v>
      </c>
      <c r="H1648" s="18" t="str">
        <f>_xlfn.XLOOKUP(B1648,Products_Raw!A:A,Products_Raw!C:C)</f>
        <v>Electronics</v>
      </c>
      <c r="I1648" t="str">
        <f>_xlfn.XLOOKUP(_xlfn.XLOOKUP(A1648,Orders_Raw!A:A,Orders_Raw!B:B),Customers_Raw!A:A,Customers_Raw!E:E)</f>
        <v>Consumer</v>
      </c>
      <c r="J1648" s="19">
        <f>_xlfn.XLOOKUP(Order_Items_Raw!A1142,Orders_Raw!A:A,Orders_Raw!C:C)</f>
        <v>45705</v>
      </c>
      <c r="K1648" t="s">
        <v>3429</v>
      </c>
      <c r="L1648" s="19" t="str">
        <f>_xlfn.XLOOKUP(A1648,Orders_Raw!A:A,Orders_Raw!D:D)</f>
        <v>Processing</v>
      </c>
      <c r="M1648" s="19" t="str">
        <f>_xlfn.XLOOKUP(_xlfn.XLOOKUP(A1648,Orders_Raw!A:A,Orders_Raw!B:B),Customers_Raw!A:A,Customers_Raw!E:E)</f>
        <v>Consumer</v>
      </c>
      <c r="N1648">
        <f>IF(COUNTIF($A$2:A1648,A1648)=1,1,0)</f>
        <v>1</v>
      </c>
    </row>
    <row r="1649" spans="1:14">
      <c r="A1649" t="s">
        <v>2781</v>
      </c>
      <c r="B1649" t="s">
        <v>3432</v>
      </c>
      <c r="C1649">
        <v>3</v>
      </c>
      <c r="D1649" s="18">
        <v>34817.19</v>
      </c>
      <c r="E1649" s="18">
        <f>_xlfn.XLOOKUP(Order_Items_Raw!B1150,Products_Raw!A:A,Products_Raw!D:D)</f>
        <v>5812.86</v>
      </c>
      <c r="F1649" s="18">
        <f t="shared" si="25"/>
        <v>17378.61</v>
      </c>
      <c r="G1649" s="18" t="str">
        <f>PROPER(TRIM(CLEAN(_xlfn.XLOOKUP(Order_Items_Raw!A1150,Orders_Raw!A:A,Orders_Raw!E:E))))</f>
        <v>Mobile App</v>
      </c>
      <c r="H1649" s="18" t="str">
        <f>_xlfn.XLOOKUP(B1649,Products_Raw!A:A,Products_Raw!C:C)</f>
        <v>Electronics</v>
      </c>
      <c r="I1649" t="str">
        <f>_xlfn.XLOOKUP(_xlfn.XLOOKUP(A1649,Orders_Raw!A:A,Orders_Raw!B:B),Customers_Raw!A:A,Customers_Raw!E:E)</f>
        <v>Consumer</v>
      </c>
      <c r="J1649" s="19">
        <f>_xlfn.XLOOKUP(Order_Items_Raw!A1150,Orders_Raw!A:A,Orders_Raw!C:C)</f>
        <v>45690</v>
      </c>
      <c r="K1649" t="s">
        <v>3429</v>
      </c>
      <c r="L1649" s="19" t="str">
        <f>_xlfn.XLOOKUP(A1649,Orders_Raw!A:A,Orders_Raw!D:D)</f>
        <v>Delivered</v>
      </c>
      <c r="M1649" s="19" t="str">
        <f>_xlfn.XLOOKUP(_xlfn.XLOOKUP(A1649,Orders_Raw!A:A,Orders_Raw!B:B),Customers_Raw!A:A,Customers_Raw!E:E)</f>
        <v>Consumer</v>
      </c>
      <c r="N1649">
        <f>IF(COUNTIF($A$2:A1649,A1649)=1,1,0)</f>
        <v>1</v>
      </c>
    </row>
    <row r="1650" spans="1:14">
      <c r="A1650" t="s">
        <v>3125</v>
      </c>
      <c r="B1650" t="s">
        <v>3433</v>
      </c>
      <c r="C1650">
        <v>3</v>
      </c>
      <c r="D1650" s="18">
        <v>39875.51</v>
      </c>
      <c r="E1650" s="18">
        <f>_xlfn.XLOOKUP(Order_Items_Raw!B1196,Products_Raw!A:A,Products_Raw!D:D)</f>
        <v>2935.19</v>
      </c>
      <c r="F1650" s="18">
        <f t="shared" si="25"/>
        <v>31069.94</v>
      </c>
      <c r="G1650" s="18" t="str">
        <f>PROPER(TRIM(CLEAN(_xlfn.XLOOKUP(Order_Items_Raw!A1196,Orders_Raw!A:A,Orders_Raw!E:E))))</f>
        <v>Marketplace</v>
      </c>
      <c r="H1650" s="18" t="str">
        <f>_xlfn.XLOOKUP(B1650,Products_Raw!A:A,Products_Raw!C:C)</f>
        <v>Beauty</v>
      </c>
      <c r="I1650" t="str">
        <f>_xlfn.XLOOKUP(_xlfn.XLOOKUP(A1650,Orders_Raw!A:A,Orders_Raw!B:B),Customers_Raw!A:A,Customers_Raw!E:E)</f>
        <v>Corporate</v>
      </c>
      <c r="J1650" s="19">
        <f>_xlfn.XLOOKUP(Order_Items_Raw!A1196,Orders_Raw!A:A,Orders_Raw!C:C)</f>
        <v>45710</v>
      </c>
      <c r="K1650" t="s">
        <v>3429</v>
      </c>
      <c r="L1650" s="19" t="str">
        <f>_xlfn.XLOOKUP(A1650,Orders_Raw!A:A,Orders_Raw!D:D)</f>
        <v>Delivered</v>
      </c>
      <c r="M1650" s="19" t="str">
        <f>_xlfn.XLOOKUP(_xlfn.XLOOKUP(A1650,Orders_Raw!A:A,Orders_Raw!B:B),Customers_Raw!A:A,Customers_Raw!E:E)</f>
        <v>Corporate</v>
      </c>
      <c r="N1650">
        <f>IF(COUNTIF($A$2:A1650,A1650)=1,1,0)</f>
        <v>1</v>
      </c>
    </row>
    <row r="1651" spans="1:14">
      <c r="A1651" t="s">
        <v>1957</v>
      </c>
      <c r="B1651" t="s">
        <v>3434</v>
      </c>
      <c r="C1651">
        <v>2</v>
      </c>
      <c r="D1651" s="18">
        <v>12413.47</v>
      </c>
      <c r="E1651" s="18">
        <f>_xlfn.XLOOKUP(Order_Items_Raw!B1224,Products_Raw!A:A,Products_Raw!D:D)</f>
        <v>10361.65</v>
      </c>
      <c r="F1651" s="18">
        <f t="shared" si="25"/>
        <v>-8309.83</v>
      </c>
      <c r="G1651" s="18" t="str">
        <f>PROPER(TRIM(CLEAN(_xlfn.XLOOKUP(Order_Items_Raw!A1224,Orders_Raw!A:A,Orders_Raw!E:E))))</f>
        <v>Mobile App</v>
      </c>
      <c r="H1651" s="18" t="str">
        <f>_xlfn.XLOOKUP(B1651,Products_Raw!A:A,Products_Raw!C:C)</f>
        <v>Home &amp; Kitchen</v>
      </c>
      <c r="I1651" t="str">
        <f>_xlfn.XLOOKUP(_xlfn.XLOOKUP(A1651,Orders_Raw!A:A,Orders_Raw!B:B),Customers_Raw!A:A,Customers_Raw!E:E)</f>
        <v>Consumer</v>
      </c>
      <c r="J1651" s="19">
        <f>_xlfn.XLOOKUP(Order_Items_Raw!A1224,Orders_Raw!A:A,Orders_Raw!C:C)</f>
        <v>45666</v>
      </c>
      <c r="K1651" t="s">
        <v>3435</v>
      </c>
      <c r="L1651" s="19" t="str">
        <f>_xlfn.XLOOKUP(A1651,Orders_Raw!A:A,Orders_Raw!D:D)</f>
        <v>Delivered</v>
      </c>
      <c r="M1651" s="19" t="str">
        <f>_xlfn.XLOOKUP(_xlfn.XLOOKUP(A1651,Orders_Raw!A:A,Orders_Raw!B:B),Customers_Raw!A:A,Customers_Raw!E:E)</f>
        <v>Consumer</v>
      </c>
      <c r="N1651">
        <f>IF(COUNTIF($A$2:A1651,A1651)=1,1,0)</f>
        <v>1</v>
      </c>
    </row>
    <row r="1652" spans="1:14">
      <c r="A1652" t="s">
        <v>2461</v>
      </c>
      <c r="B1652" t="s">
        <v>3434</v>
      </c>
      <c r="C1652">
        <v>4</v>
      </c>
      <c r="D1652" s="18">
        <v>21734.07</v>
      </c>
      <c r="E1652" s="18">
        <f>_xlfn.XLOOKUP(Order_Items_Raw!B1238,Products_Raw!A:A,Products_Raw!D:D)</f>
        <v>2831.41</v>
      </c>
      <c r="F1652" s="18">
        <f t="shared" si="25"/>
        <v>10408.43</v>
      </c>
      <c r="G1652" s="18" t="str">
        <f>PROPER(TRIM(CLEAN(_xlfn.XLOOKUP(Order_Items_Raw!A1238,Orders_Raw!A:A,Orders_Raw!E:E))))</f>
        <v>Mobile App</v>
      </c>
      <c r="H1652" s="18" t="str">
        <f>_xlfn.XLOOKUP(B1652,Products_Raw!A:A,Products_Raw!C:C)</f>
        <v>Home &amp; Kitchen</v>
      </c>
      <c r="I1652" t="str">
        <f>_xlfn.XLOOKUP(_xlfn.XLOOKUP(A1652,Orders_Raw!A:A,Orders_Raw!B:B),Customers_Raw!A:A,Customers_Raw!E:E)</f>
        <v>Consumer</v>
      </c>
      <c r="J1652" s="19">
        <f>_xlfn.XLOOKUP(Order_Items_Raw!A1238,Orders_Raw!A:A,Orders_Raw!C:C)</f>
        <v>45674</v>
      </c>
      <c r="K1652" t="s">
        <v>3435</v>
      </c>
      <c r="L1652" s="19" t="str">
        <f>_xlfn.XLOOKUP(A1652,Orders_Raw!A:A,Orders_Raw!D:D)</f>
        <v>Delivered</v>
      </c>
      <c r="M1652" s="19" t="str">
        <f>_xlfn.XLOOKUP(_xlfn.XLOOKUP(A1652,Orders_Raw!A:A,Orders_Raw!B:B),Customers_Raw!A:A,Customers_Raw!E:E)</f>
        <v>Consumer</v>
      </c>
      <c r="N1652">
        <f>IF(COUNTIF($A$2:A1652,A1652)=1,1,0)</f>
        <v>1</v>
      </c>
    </row>
    <row r="1653" spans="1:14">
      <c r="A1653" t="s">
        <v>956</v>
      </c>
      <c r="B1653" t="s">
        <v>3436</v>
      </c>
      <c r="C1653">
        <v>1</v>
      </c>
      <c r="D1653" s="18">
        <v>7411.6</v>
      </c>
      <c r="E1653" s="18">
        <f>_xlfn.XLOOKUP(Order_Items_Raw!B1264,Products_Raw!A:A,Products_Raw!D:D)</f>
        <v>1321.65</v>
      </c>
      <c r="F1653" s="18">
        <f t="shared" si="25"/>
        <v>6089.95</v>
      </c>
      <c r="G1653" s="18" t="str">
        <f>PROPER(TRIM(CLEAN(_xlfn.XLOOKUP(Order_Items_Raw!A1264,Orders_Raw!A:A,Orders_Raw!E:E))))</f>
        <v>Marketplace</v>
      </c>
      <c r="H1653" s="18" t="str">
        <f>_xlfn.XLOOKUP(B1653,Products_Raw!A:A,Products_Raw!C:C)</f>
        <v>Sports</v>
      </c>
      <c r="I1653" t="str">
        <f>_xlfn.XLOOKUP(_xlfn.XLOOKUP(A1653,Orders_Raw!A:A,Orders_Raw!B:B),Customers_Raw!A:A,Customers_Raw!E:E)</f>
        <v>Consumer</v>
      </c>
      <c r="J1653" s="19">
        <f>_xlfn.XLOOKUP(Order_Items_Raw!A1264,Orders_Raw!A:A,Orders_Raw!C:C)</f>
        <v>45681</v>
      </c>
      <c r="K1653" t="s">
        <v>3435</v>
      </c>
      <c r="L1653" s="19" t="str">
        <f>_xlfn.XLOOKUP(A1653,Orders_Raw!A:A,Orders_Raw!D:D)</f>
        <v>Cancelled</v>
      </c>
      <c r="M1653" s="19" t="str">
        <f>_xlfn.XLOOKUP(_xlfn.XLOOKUP(A1653,Orders_Raw!A:A,Orders_Raw!B:B),Customers_Raw!A:A,Customers_Raw!E:E)</f>
        <v>Consumer</v>
      </c>
      <c r="N1653">
        <f>IF(COUNTIF($A$2:A1653,A1653)=1,1,0)</f>
        <v>1</v>
      </c>
    </row>
    <row r="1654" spans="1:14">
      <c r="A1654" t="s">
        <v>1190</v>
      </c>
      <c r="B1654" t="s">
        <v>3436</v>
      </c>
      <c r="C1654">
        <v>4</v>
      </c>
      <c r="D1654" s="18">
        <v>33731.14</v>
      </c>
      <c r="E1654" s="18">
        <f>_xlfn.XLOOKUP(Order_Items_Raw!B1270,Products_Raw!A:A,Products_Raw!D:D)</f>
        <v>295.87</v>
      </c>
      <c r="F1654" s="18">
        <f t="shared" si="25"/>
        <v>32547.66</v>
      </c>
      <c r="G1654" s="18" t="str">
        <f>PROPER(TRIM(CLEAN(_xlfn.XLOOKUP(Order_Items_Raw!A1270,Orders_Raw!A:A,Orders_Raw!E:E))))</f>
        <v>Website</v>
      </c>
      <c r="H1654" s="18" t="str">
        <f>_xlfn.XLOOKUP(B1654,Products_Raw!A:A,Products_Raw!C:C)</f>
        <v>Sports</v>
      </c>
      <c r="I1654" t="str">
        <f>_xlfn.XLOOKUP(_xlfn.XLOOKUP(A1654,Orders_Raw!A:A,Orders_Raw!B:B),Customers_Raw!A:A,Customers_Raw!E:E)</f>
        <v>Corporate</v>
      </c>
      <c r="J1654" s="19">
        <f>_xlfn.XLOOKUP(Order_Items_Raw!A1270,Orders_Raw!A:A,Orders_Raw!C:C)</f>
        <v>45671</v>
      </c>
      <c r="K1654" t="s">
        <v>3435</v>
      </c>
      <c r="L1654" s="19" t="str">
        <f>_xlfn.XLOOKUP(A1654,Orders_Raw!A:A,Orders_Raw!D:D)</f>
        <v>Delivered</v>
      </c>
      <c r="M1654" s="19" t="str">
        <f>_xlfn.XLOOKUP(_xlfn.XLOOKUP(A1654,Orders_Raw!A:A,Orders_Raw!B:B),Customers_Raw!A:A,Customers_Raw!E:E)</f>
        <v>Corporate</v>
      </c>
      <c r="N1654">
        <f>IF(COUNTIF($A$2:A1654,A1654)=1,1,0)</f>
        <v>1</v>
      </c>
    </row>
    <row r="1655" spans="1:14">
      <c r="A1655" t="s">
        <v>1650</v>
      </c>
      <c r="B1655" t="s">
        <v>3436</v>
      </c>
      <c r="C1655">
        <v>2</v>
      </c>
      <c r="D1655" s="18">
        <v>14566.3</v>
      </c>
      <c r="E1655" s="18">
        <f>_xlfn.XLOOKUP(Order_Items_Raw!B1280,Products_Raw!A:A,Products_Raw!D:D)</f>
        <v>474.93</v>
      </c>
      <c r="F1655" s="18">
        <f t="shared" si="25"/>
        <v>13616.44</v>
      </c>
      <c r="G1655" s="18" t="str">
        <f>PROPER(TRIM(CLEAN(_xlfn.XLOOKUP(Order_Items_Raw!A1280,Orders_Raw!A:A,Orders_Raw!E:E))))</f>
        <v>Marketplace</v>
      </c>
      <c r="H1655" s="18" t="str">
        <f>_xlfn.XLOOKUP(B1655,Products_Raw!A:A,Products_Raw!C:C)</f>
        <v>Sports</v>
      </c>
      <c r="I1655" t="str">
        <f>_xlfn.XLOOKUP(_xlfn.XLOOKUP(A1655,Orders_Raw!A:A,Orders_Raw!B:B),Customers_Raw!A:A,Customers_Raw!E:E)</f>
        <v>Consumer</v>
      </c>
      <c r="J1655" s="19">
        <f>_xlfn.XLOOKUP(Order_Items_Raw!A1280,Orders_Raw!A:A,Orders_Raw!C:C)</f>
        <v>45675</v>
      </c>
      <c r="K1655" t="s">
        <v>3435</v>
      </c>
      <c r="L1655" s="19" t="str">
        <f>_xlfn.XLOOKUP(A1655,Orders_Raw!A:A,Orders_Raw!D:D)</f>
        <v>Delivered</v>
      </c>
      <c r="M1655" s="19" t="str">
        <f>_xlfn.XLOOKUP(_xlfn.XLOOKUP(A1655,Orders_Raw!A:A,Orders_Raw!B:B),Customers_Raw!A:A,Customers_Raw!E:E)</f>
        <v>Consumer</v>
      </c>
      <c r="N1655">
        <f>IF(COUNTIF($A$2:A1655,A1655)=1,1,0)</f>
        <v>1</v>
      </c>
    </row>
    <row r="1656" spans="1:14">
      <c r="A1656" t="s">
        <v>2681</v>
      </c>
      <c r="B1656" t="s">
        <v>3436</v>
      </c>
      <c r="C1656">
        <v>4</v>
      </c>
      <c r="D1656" s="18">
        <v>34376.8</v>
      </c>
      <c r="E1656" s="18">
        <f>_xlfn.XLOOKUP(Order_Items_Raw!B1289,Products_Raw!A:A,Products_Raw!D:D)</f>
        <v>6380.88</v>
      </c>
      <c r="F1656" s="18">
        <f t="shared" si="25"/>
        <v>8853.28</v>
      </c>
      <c r="G1656" s="18" t="str">
        <f>PROPER(TRIM(CLEAN(_xlfn.XLOOKUP(Order_Items_Raw!A1289,Orders_Raw!A:A,Orders_Raw!E:E))))</f>
        <v>Mobile App</v>
      </c>
      <c r="H1656" s="18" t="str">
        <f>_xlfn.XLOOKUP(B1656,Products_Raw!A:A,Products_Raw!C:C)</f>
        <v>Sports</v>
      </c>
      <c r="I1656" t="str">
        <f>_xlfn.XLOOKUP(_xlfn.XLOOKUP(A1656,Orders_Raw!A:A,Orders_Raw!B:B),Customers_Raw!A:A,Customers_Raw!E:E)</f>
        <v>Small Business</v>
      </c>
      <c r="J1656" s="19">
        <f>_xlfn.XLOOKUP(Order_Items_Raw!A1289,Orders_Raw!A:A,Orders_Raw!C:C)</f>
        <v>45667</v>
      </c>
      <c r="K1656" t="s">
        <v>3435</v>
      </c>
      <c r="L1656" s="19" t="str">
        <f>_xlfn.XLOOKUP(A1656,Orders_Raw!A:A,Orders_Raw!D:D)</f>
        <v>Delivered</v>
      </c>
      <c r="M1656" s="19" t="str">
        <f>_xlfn.XLOOKUP(_xlfn.XLOOKUP(A1656,Orders_Raw!A:A,Orders_Raw!B:B),Customers_Raw!A:A,Customers_Raw!E:E)</f>
        <v>Small Business</v>
      </c>
      <c r="N1656">
        <f>IF(COUNTIF($A$2:A1656,A1656)=1,1,0)</f>
        <v>1</v>
      </c>
    </row>
    <row r="1657" spans="1:14">
      <c r="A1657" t="s">
        <v>3318</v>
      </c>
      <c r="B1657" t="s">
        <v>3436</v>
      </c>
      <c r="C1657">
        <v>1</v>
      </c>
      <c r="D1657" s="18">
        <v>9336.89</v>
      </c>
      <c r="E1657" s="18">
        <f>_xlfn.XLOOKUP(Order_Items_Raw!B1304,Products_Raw!A:A,Products_Raw!D:D)</f>
        <v>680.62</v>
      </c>
      <c r="F1657" s="18">
        <f t="shared" si="25"/>
        <v>8656.27</v>
      </c>
      <c r="G1657" s="18" t="str">
        <f>PROPER(TRIM(CLEAN(_xlfn.XLOOKUP(Order_Items_Raw!A1304,Orders_Raw!A:A,Orders_Raw!E:E))))</f>
        <v>Mobile App</v>
      </c>
      <c r="H1657" s="18" t="str">
        <f>_xlfn.XLOOKUP(B1657,Products_Raw!A:A,Products_Raw!C:C)</f>
        <v>Sports</v>
      </c>
      <c r="I1657" t="str">
        <f>_xlfn.XLOOKUP(_xlfn.XLOOKUP(A1657,Orders_Raw!A:A,Orders_Raw!B:B),Customers_Raw!A:A,Customers_Raw!E:E)</f>
        <v>Corporate</v>
      </c>
      <c r="J1657" s="19">
        <f>_xlfn.XLOOKUP(Order_Items_Raw!A1304,Orders_Raw!A:A,Orders_Raw!C:C)</f>
        <v>45675</v>
      </c>
      <c r="K1657" t="s">
        <v>3435</v>
      </c>
      <c r="L1657" s="19" t="str">
        <f>_xlfn.XLOOKUP(A1657,Orders_Raw!A:A,Orders_Raw!D:D)</f>
        <v>Delivered</v>
      </c>
      <c r="M1657" s="19" t="str">
        <f>_xlfn.XLOOKUP(_xlfn.XLOOKUP(A1657,Orders_Raw!A:A,Orders_Raw!B:B),Customers_Raw!A:A,Customers_Raw!E:E)</f>
        <v>Corporate</v>
      </c>
      <c r="N1657">
        <f>IF(COUNTIF($A$2:A1657,A1657)=1,1,0)</f>
        <v>1</v>
      </c>
    </row>
    <row r="1658" spans="1:14">
      <c r="A1658" t="s">
        <v>1902</v>
      </c>
      <c r="B1658" t="s">
        <v>3437</v>
      </c>
      <c r="C1658">
        <v>1</v>
      </c>
      <c r="D1658" s="18">
        <v>5765.99</v>
      </c>
      <c r="E1658" s="18">
        <f>_xlfn.XLOOKUP(Order_Items_Raw!B1327,Products_Raw!A:A,Products_Raw!D:D)</f>
        <v>6279.29</v>
      </c>
      <c r="F1658" s="18">
        <f t="shared" si="25"/>
        <v>-513.3</v>
      </c>
      <c r="G1658" s="18" t="str">
        <f>PROPER(TRIM(CLEAN(_xlfn.XLOOKUP(Order_Items_Raw!A1327,Orders_Raw!A:A,Orders_Raw!E:E))))</f>
        <v>Marketplace</v>
      </c>
      <c r="H1658" s="18" t="str">
        <f>_xlfn.XLOOKUP(B1658,Products_Raw!A:A,Products_Raw!C:C)</f>
        <v>Office Supplies</v>
      </c>
      <c r="I1658" t="str">
        <f>_xlfn.XLOOKUP(_xlfn.XLOOKUP(A1658,Orders_Raw!A:A,Orders_Raw!B:B),Customers_Raw!A:A,Customers_Raw!E:E)</f>
        <v>Corporate</v>
      </c>
      <c r="J1658" s="19">
        <f>_xlfn.XLOOKUP(Order_Items_Raw!A1327,Orders_Raw!A:A,Orders_Raw!C:C)</f>
        <v>45683</v>
      </c>
      <c r="K1658" t="s">
        <v>3435</v>
      </c>
      <c r="L1658" s="19" t="str">
        <f>_xlfn.XLOOKUP(A1658,Orders_Raw!A:A,Orders_Raw!D:D)</f>
        <v>Delivered</v>
      </c>
      <c r="M1658" s="19" t="str">
        <f>_xlfn.XLOOKUP(_xlfn.XLOOKUP(A1658,Orders_Raw!A:A,Orders_Raw!B:B),Customers_Raw!A:A,Customers_Raw!E:E)</f>
        <v>Corporate</v>
      </c>
      <c r="N1658">
        <f>IF(COUNTIF($A$2:A1658,A1658)=1,1,0)</f>
        <v>1</v>
      </c>
    </row>
    <row r="1659" spans="1:14">
      <c r="A1659" t="s">
        <v>2328</v>
      </c>
      <c r="B1659" t="s">
        <v>3437</v>
      </c>
      <c r="C1659">
        <v>1</v>
      </c>
      <c r="D1659" s="18">
        <v>5664.95</v>
      </c>
      <c r="E1659" s="18">
        <f>_xlfn.XLOOKUP(Order_Items_Raw!B1339,Products_Raw!A:A,Products_Raw!D:D)</f>
        <v>4722.61</v>
      </c>
      <c r="F1659" s="18">
        <f t="shared" si="25"/>
        <v>942.34</v>
      </c>
      <c r="G1659" s="18" t="str">
        <f>PROPER(TRIM(CLEAN(_xlfn.XLOOKUP(Order_Items_Raw!A1339,Orders_Raw!A:A,Orders_Raw!E:E))))</f>
        <v>Marketplace</v>
      </c>
      <c r="H1659" s="18" t="str">
        <f>_xlfn.XLOOKUP(B1659,Products_Raw!A:A,Products_Raw!C:C)</f>
        <v>Office Supplies</v>
      </c>
      <c r="I1659" t="str">
        <f>_xlfn.XLOOKUP(_xlfn.XLOOKUP(A1659,Orders_Raw!A:A,Orders_Raw!B:B),Customers_Raw!A:A,Customers_Raw!E:E)</f>
        <v>Consumer</v>
      </c>
      <c r="J1659" s="19">
        <f>_xlfn.XLOOKUP(Order_Items_Raw!A1339,Orders_Raw!A:A,Orders_Raw!C:C)</f>
        <v>45670</v>
      </c>
      <c r="K1659" t="s">
        <v>3435</v>
      </c>
      <c r="L1659" s="19" t="str">
        <f>_xlfn.XLOOKUP(A1659,Orders_Raw!A:A,Orders_Raw!D:D)</f>
        <v>Delivered</v>
      </c>
      <c r="M1659" s="19" t="str">
        <f>_xlfn.XLOOKUP(_xlfn.XLOOKUP(A1659,Orders_Raw!A:A,Orders_Raw!B:B),Customers_Raw!A:A,Customers_Raw!E:E)</f>
        <v>Consumer</v>
      </c>
      <c r="N1659">
        <f>IF(COUNTIF($A$2:A1659,A1659)=1,1,0)</f>
        <v>1</v>
      </c>
    </row>
    <row r="1660" spans="1:14">
      <c r="A1660" t="s">
        <v>1418</v>
      </c>
      <c r="B1660" t="s">
        <v>3438</v>
      </c>
      <c r="C1660">
        <v>1</v>
      </c>
      <c r="D1660" s="18">
        <v>352.69</v>
      </c>
      <c r="E1660" s="18">
        <f>_xlfn.XLOOKUP(Order_Items_Raw!B1369,Products_Raw!A:A,Products_Raw!D:D)</f>
        <v>1397.32</v>
      </c>
      <c r="F1660" s="18">
        <f t="shared" si="25"/>
        <v>-1044.63</v>
      </c>
      <c r="G1660" s="18" t="str">
        <f>PROPER(TRIM(CLEAN(_xlfn.XLOOKUP(Order_Items_Raw!A1369,Orders_Raw!A:A,Orders_Raw!E:E))))</f>
        <v>Website</v>
      </c>
      <c r="H1660" s="18" t="str">
        <f>_xlfn.XLOOKUP(B1660,Products_Raw!A:A,Products_Raw!C:C)</f>
        <v>Beauty</v>
      </c>
      <c r="I1660" t="str">
        <f>_xlfn.XLOOKUP(_xlfn.XLOOKUP(A1660,Orders_Raw!A:A,Orders_Raw!B:B),Customers_Raw!A:A,Customers_Raw!E:E)</f>
        <v>Consumer</v>
      </c>
      <c r="J1660" s="19">
        <f>_xlfn.XLOOKUP(Order_Items_Raw!A1369,Orders_Raw!A:A,Orders_Raw!C:C)</f>
        <v>45666</v>
      </c>
      <c r="K1660" t="s">
        <v>3435</v>
      </c>
      <c r="L1660" s="19" t="str">
        <f>_xlfn.XLOOKUP(A1660,Orders_Raw!A:A,Orders_Raw!D:D)</f>
        <v>Delivered</v>
      </c>
      <c r="M1660" s="19" t="str">
        <f>_xlfn.XLOOKUP(_xlfn.XLOOKUP(A1660,Orders_Raw!A:A,Orders_Raw!B:B),Customers_Raw!A:A,Customers_Raw!E:E)</f>
        <v>Consumer</v>
      </c>
      <c r="N1660">
        <f>IF(COUNTIF($A$2:A1660,A1660)=1,1,0)</f>
        <v>1</v>
      </c>
    </row>
    <row r="1661" spans="1:14">
      <c r="A1661" t="s">
        <v>1854</v>
      </c>
      <c r="B1661" t="s">
        <v>3438</v>
      </c>
      <c r="C1661">
        <v>3</v>
      </c>
      <c r="D1661" s="18">
        <v>1060.99</v>
      </c>
      <c r="E1661" s="18">
        <f>_xlfn.XLOOKUP(Order_Items_Raw!B1380,Products_Raw!A:A,Products_Raw!D:D)</f>
        <v>2857.57</v>
      </c>
      <c r="F1661" s="18">
        <f t="shared" si="25"/>
        <v>-7511.72</v>
      </c>
      <c r="G1661" s="18" t="str">
        <f>PROPER(TRIM(CLEAN(_xlfn.XLOOKUP(Order_Items_Raw!A1380,Orders_Raw!A:A,Orders_Raw!E:E))))</f>
        <v>Mobile App</v>
      </c>
      <c r="H1661" s="18" t="str">
        <f>_xlfn.XLOOKUP(B1661,Products_Raw!A:A,Products_Raw!C:C)</f>
        <v>Beauty</v>
      </c>
      <c r="I1661" t="str">
        <f>_xlfn.XLOOKUP(_xlfn.XLOOKUP(A1661,Orders_Raw!A:A,Orders_Raw!B:B),Customers_Raw!A:A,Customers_Raw!E:E)</f>
        <v>Corporate</v>
      </c>
      <c r="J1661" s="19">
        <f>_xlfn.XLOOKUP(Order_Items_Raw!A1380,Orders_Raw!A:A,Orders_Raw!C:C)</f>
        <v>45680</v>
      </c>
      <c r="K1661" t="s">
        <v>3435</v>
      </c>
      <c r="L1661" s="19" t="str">
        <f>_xlfn.XLOOKUP(A1661,Orders_Raw!A:A,Orders_Raw!D:D)</f>
        <v>Delivered</v>
      </c>
      <c r="M1661" s="19" t="str">
        <f>_xlfn.XLOOKUP(_xlfn.XLOOKUP(A1661,Orders_Raw!A:A,Orders_Raw!B:B),Customers_Raw!A:A,Customers_Raw!E:E)</f>
        <v>Corporate</v>
      </c>
      <c r="N1661">
        <f>IF(COUNTIF($A$2:A1661,A1661)=1,1,0)</f>
        <v>1</v>
      </c>
    </row>
    <row r="1662" spans="1:14">
      <c r="A1662" t="s">
        <v>1957</v>
      </c>
      <c r="B1662" t="s">
        <v>3438</v>
      </c>
      <c r="C1662">
        <v>3</v>
      </c>
      <c r="D1662" s="18">
        <v>844.75</v>
      </c>
      <c r="E1662" s="18">
        <f>_xlfn.XLOOKUP(Order_Items_Raw!B1383,Products_Raw!A:A,Products_Raw!D:D)</f>
        <v>11732.81</v>
      </c>
      <c r="F1662" s="18">
        <f t="shared" si="25"/>
        <v>-34353.68</v>
      </c>
      <c r="G1662" s="18" t="str">
        <f>PROPER(TRIM(CLEAN(_xlfn.XLOOKUP(Order_Items_Raw!A1383,Orders_Raw!A:A,Orders_Raw!E:E))))</f>
        <v>Website</v>
      </c>
      <c r="H1662" s="18" t="str">
        <f>_xlfn.XLOOKUP(B1662,Products_Raw!A:A,Products_Raw!C:C)</f>
        <v>Beauty</v>
      </c>
      <c r="I1662" t="str">
        <f>_xlfn.XLOOKUP(_xlfn.XLOOKUP(A1662,Orders_Raw!A:A,Orders_Raw!B:B),Customers_Raw!A:A,Customers_Raw!E:E)</f>
        <v>Consumer</v>
      </c>
      <c r="J1662" s="19">
        <f>_xlfn.XLOOKUP(Order_Items_Raw!A1383,Orders_Raw!A:A,Orders_Raw!C:C)</f>
        <v>45661</v>
      </c>
      <c r="K1662" t="s">
        <v>3435</v>
      </c>
      <c r="L1662" s="19" t="str">
        <f>_xlfn.XLOOKUP(A1662,Orders_Raw!A:A,Orders_Raw!D:D)</f>
        <v>Delivered</v>
      </c>
      <c r="M1662" s="19" t="str">
        <f>_xlfn.XLOOKUP(_xlfn.XLOOKUP(A1662,Orders_Raw!A:A,Orders_Raw!B:B),Customers_Raw!A:A,Customers_Raw!E:E)</f>
        <v>Consumer</v>
      </c>
      <c r="N1662">
        <f>IF(COUNTIF($A$2:A1662,A1662)=1,1,0)</f>
        <v>0</v>
      </c>
    </row>
    <row r="1663" spans="1:14">
      <c r="A1663" t="s">
        <v>2121</v>
      </c>
      <c r="B1663" t="s">
        <v>3438</v>
      </c>
      <c r="C1663">
        <v>3</v>
      </c>
      <c r="D1663" s="18">
        <v>1019.04</v>
      </c>
      <c r="E1663" s="18">
        <f>_xlfn.XLOOKUP(Order_Items_Raw!B1387,Products_Raw!A:A,Products_Raw!D:D)</f>
        <v>11732.81</v>
      </c>
      <c r="F1663" s="18">
        <f t="shared" si="25"/>
        <v>-34179.39</v>
      </c>
      <c r="G1663" s="18" t="str">
        <f>PROPER(TRIM(CLEAN(_xlfn.XLOOKUP(Order_Items_Raw!A1387,Orders_Raw!A:A,Orders_Raw!E:E))))</f>
        <v>Website</v>
      </c>
      <c r="H1663" s="18" t="str">
        <f>_xlfn.XLOOKUP(B1663,Products_Raw!A:A,Products_Raw!C:C)</f>
        <v>Beauty</v>
      </c>
      <c r="I1663" t="str">
        <f>_xlfn.XLOOKUP(_xlfn.XLOOKUP(A1663,Orders_Raw!A:A,Orders_Raw!B:B),Customers_Raw!A:A,Customers_Raw!E:E)</f>
        <v>Consumer</v>
      </c>
      <c r="J1663" s="19">
        <f>_xlfn.XLOOKUP(Order_Items_Raw!A1387,Orders_Raw!A:A,Orders_Raw!C:C)</f>
        <v>45664</v>
      </c>
      <c r="K1663" t="s">
        <v>3435</v>
      </c>
      <c r="L1663" s="19" t="str">
        <f>_xlfn.XLOOKUP(A1663,Orders_Raw!A:A,Orders_Raw!D:D)</f>
        <v>Delivered</v>
      </c>
      <c r="M1663" s="19" t="str">
        <f>_xlfn.XLOOKUP(_xlfn.XLOOKUP(A1663,Orders_Raw!A:A,Orders_Raw!B:B),Customers_Raw!A:A,Customers_Raw!E:E)</f>
        <v>Consumer</v>
      </c>
      <c r="N1663">
        <f>IF(COUNTIF($A$2:A1663,A1663)=1,1,0)</f>
        <v>1</v>
      </c>
    </row>
    <row r="1664" spans="1:14">
      <c r="A1664" t="s">
        <v>3105</v>
      </c>
      <c r="B1664" t="s">
        <v>3438</v>
      </c>
      <c r="C1664">
        <v>1</v>
      </c>
      <c r="D1664" s="18">
        <v>378.14</v>
      </c>
      <c r="E1664" s="18">
        <f>_xlfn.XLOOKUP(Order_Items_Raw!B1404,Products_Raw!A:A,Products_Raw!D:D)</f>
        <v>11118.8</v>
      </c>
      <c r="F1664" s="18">
        <f t="shared" si="25"/>
        <v>-10740.66</v>
      </c>
      <c r="G1664" s="18" t="str">
        <f>PROPER(TRIM(CLEAN(_xlfn.XLOOKUP(Order_Items_Raw!A1404,Orders_Raw!A:A,Orders_Raw!E:E))))</f>
        <v>Marketplace</v>
      </c>
      <c r="H1664" s="18" t="str">
        <f>_xlfn.XLOOKUP(B1664,Products_Raw!A:A,Products_Raw!C:C)</f>
        <v>Beauty</v>
      </c>
      <c r="I1664" t="str">
        <f>_xlfn.XLOOKUP(_xlfn.XLOOKUP(A1664,Orders_Raw!A:A,Orders_Raw!B:B),Customers_Raw!A:A,Customers_Raw!E:E)</f>
        <v>Consumer</v>
      </c>
      <c r="J1664" s="19">
        <f>_xlfn.XLOOKUP(Order_Items_Raw!A1404,Orders_Raw!A:A,Orders_Raw!C:C)</f>
        <v>45667</v>
      </c>
      <c r="K1664" t="s">
        <v>3435</v>
      </c>
      <c r="L1664" s="19" t="str">
        <f>_xlfn.XLOOKUP(A1664,Orders_Raw!A:A,Orders_Raw!D:D)</f>
        <v>Delivered</v>
      </c>
      <c r="M1664" s="19" t="str">
        <f>_xlfn.XLOOKUP(_xlfn.XLOOKUP(A1664,Orders_Raw!A:A,Orders_Raw!B:B),Customers_Raw!A:A,Customers_Raw!E:E)</f>
        <v>Consumer</v>
      </c>
      <c r="N1664">
        <f>IF(COUNTIF($A$2:A1664,A1664)=1,1,0)</f>
        <v>0</v>
      </c>
    </row>
    <row r="1665" spans="1:14">
      <c r="A1665" t="s">
        <v>3325</v>
      </c>
      <c r="B1665" t="s">
        <v>3438</v>
      </c>
      <c r="C1665">
        <v>3</v>
      </c>
      <c r="D1665" s="18">
        <v>842.15</v>
      </c>
      <c r="E1665" s="18">
        <f>_xlfn.XLOOKUP(Order_Items_Raw!B1407,Products_Raw!A:A,Products_Raw!D:D)</f>
        <v>11118.8</v>
      </c>
      <c r="F1665" s="18">
        <f t="shared" si="25"/>
        <v>-32514.25</v>
      </c>
      <c r="G1665" s="18" t="str">
        <f>PROPER(TRIM(CLEAN(_xlfn.XLOOKUP(Order_Items_Raw!A1407,Orders_Raw!A:A,Orders_Raw!E:E))))</f>
        <v>Mobile App</v>
      </c>
      <c r="H1665" s="18" t="str">
        <f>_xlfn.XLOOKUP(B1665,Products_Raw!A:A,Products_Raw!C:C)</f>
        <v>Beauty</v>
      </c>
      <c r="I1665" t="str">
        <f>_xlfn.XLOOKUP(_xlfn.XLOOKUP(A1665,Orders_Raw!A:A,Orders_Raw!B:B),Customers_Raw!A:A,Customers_Raw!E:E)</f>
        <v>Consumer</v>
      </c>
      <c r="J1665" s="19">
        <f>_xlfn.XLOOKUP(Order_Items_Raw!A1407,Orders_Raw!A:A,Orders_Raw!C:C)</f>
        <v>45678</v>
      </c>
      <c r="K1665" t="s">
        <v>3435</v>
      </c>
      <c r="L1665" s="19" t="str">
        <f>_xlfn.XLOOKUP(A1665,Orders_Raw!A:A,Orders_Raw!D:D)</f>
        <v>Delivered</v>
      </c>
      <c r="M1665" s="19" t="str">
        <f>_xlfn.XLOOKUP(_xlfn.XLOOKUP(A1665,Orders_Raw!A:A,Orders_Raw!B:B),Customers_Raw!A:A,Customers_Raw!E:E)</f>
        <v>Consumer</v>
      </c>
      <c r="N1665">
        <f>IF(COUNTIF($A$2:A1665,A1665)=1,1,0)</f>
        <v>1</v>
      </c>
    </row>
    <row r="1666" spans="1:14">
      <c r="A1666" t="s">
        <v>1167</v>
      </c>
      <c r="B1666" t="s">
        <v>3497</v>
      </c>
      <c r="C1666">
        <v>3</v>
      </c>
      <c r="D1666" s="18">
        <v>22961.38</v>
      </c>
      <c r="E1666" s="18">
        <f>_xlfn.XLOOKUP(Order_Items_Raw!B1415,Products_Raw!A:A,Products_Raw!D:D)</f>
        <v>4835.9</v>
      </c>
      <c r="F1666" s="18">
        <f t="shared" ref="F1666:F1729" si="26">D1666-(C1666*E1666)</f>
        <v>8453.68</v>
      </c>
      <c r="G1666" s="18" t="str">
        <f>PROPER(TRIM(CLEAN(_xlfn.XLOOKUP(Order_Items_Raw!A1415,Orders_Raw!A:A,Orders_Raw!E:E))))</f>
        <v>Website</v>
      </c>
      <c r="H1666" s="18" t="str">
        <f>_xlfn.XLOOKUP(B1666,Products_Raw!A:A,Products_Raw!C:C)</f>
        <v>Beauty</v>
      </c>
      <c r="I1666" t="str">
        <f>_xlfn.XLOOKUP(_xlfn.XLOOKUP(A1666,Orders_Raw!A:A,Orders_Raw!B:B),Customers_Raw!A:A,Customers_Raw!E:E)</f>
        <v>Consumer</v>
      </c>
      <c r="J1666" s="19">
        <f>_xlfn.XLOOKUP(Order_Items_Raw!A1415,Orders_Raw!A:A,Orders_Raw!C:C)</f>
        <v>45666</v>
      </c>
      <c r="K1666" t="s">
        <v>3435</v>
      </c>
      <c r="L1666" s="19" t="str">
        <f>_xlfn.XLOOKUP(A1666,Orders_Raw!A:A,Orders_Raw!D:D)</f>
        <v>Delivered</v>
      </c>
      <c r="M1666" s="19" t="str">
        <f>_xlfn.XLOOKUP(_xlfn.XLOOKUP(A1666,Orders_Raw!A:A,Orders_Raw!B:B),Customers_Raw!A:A,Customers_Raw!E:E)</f>
        <v>Consumer</v>
      </c>
      <c r="N1666">
        <f>IF(COUNTIF($A$2:A1666,A1666)=1,1,0)</f>
        <v>1</v>
      </c>
    </row>
    <row r="1667" spans="1:14">
      <c r="A1667" t="s">
        <v>1588</v>
      </c>
      <c r="B1667" t="s">
        <v>3497</v>
      </c>
      <c r="C1667">
        <v>1</v>
      </c>
      <c r="D1667" s="18">
        <v>5456.23</v>
      </c>
      <c r="E1667" s="18">
        <f>_xlfn.XLOOKUP(Order_Items_Raw!B1421,Products_Raw!A:A,Products_Raw!D:D)</f>
        <v>1892.68</v>
      </c>
      <c r="F1667" s="18">
        <f t="shared" si="26"/>
        <v>3563.55</v>
      </c>
      <c r="G1667" s="18" t="str">
        <f>PROPER(TRIM(CLEAN(_xlfn.XLOOKUP(Order_Items_Raw!A1421,Orders_Raw!A:A,Orders_Raw!E:E))))</f>
        <v>Marketplace</v>
      </c>
      <c r="H1667" s="18" t="str">
        <f>_xlfn.XLOOKUP(B1667,Products_Raw!A:A,Products_Raw!C:C)</f>
        <v>Beauty</v>
      </c>
      <c r="I1667" t="str">
        <f>_xlfn.XLOOKUP(_xlfn.XLOOKUP(A1667,Orders_Raw!A:A,Orders_Raw!B:B),Customers_Raw!A:A,Customers_Raw!E:E)</f>
        <v>Corporate</v>
      </c>
      <c r="J1667" s="19">
        <f>_xlfn.XLOOKUP(Order_Items_Raw!A1421,Orders_Raw!A:A,Orders_Raw!C:C)</f>
        <v>45673</v>
      </c>
      <c r="K1667" t="s">
        <v>3435</v>
      </c>
      <c r="L1667" s="19" t="str">
        <f>_xlfn.XLOOKUP(A1667,Orders_Raw!A:A,Orders_Raw!D:D)</f>
        <v>Processing</v>
      </c>
      <c r="M1667" s="19" t="str">
        <f>_xlfn.XLOOKUP(_xlfn.XLOOKUP(A1667,Orders_Raw!A:A,Orders_Raw!B:B),Customers_Raw!A:A,Customers_Raw!E:E)</f>
        <v>Corporate</v>
      </c>
      <c r="N1667">
        <f>IF(COUNTIF($A$2:A1667,A1667)=1,1,0)</f>
        <v>0</v>
      </c>
    </row>
    <row r="1668" spans="1:14">
      <c r="A1668" t="s">
        <v>1745</v>
      </c>
      <c r="B1668" t="s">
        <v>3497</v>
      </c>
      <c r="C1668">
        <v>3</v>
      </c>
      <c r="D1668" s="18">
        <v>21327.85</v>
      </c>
      <c r="E1668" s="18">
        <f>_xlfn.XLOOKUP(Order_Items_Raw!B1423,Products_Raw!A:A,Products_Raw!D:D)</f>
        <v>1892.68</v>
      </c>
      <c r="F1668" s="18">
        <f t="shared" si="26"/>
        <v>15649.81</v>
      </c>
      <c r="G1668" s="18" t="str">
        <f>PROPER(TRIM(CLEAN(_xlfn.XLOOKUP(Order_Items_Raw!A1423,Orders_Raw!A:A,Orders_Raw!E:E))))</f>
        <v>Mobile App</v>
      </c>
      <c r="H1668" s="18" t="str">
        <f>_xlfn.XLOOKUP(B1668,Products_Raw!A:A,Products_Raw!C:C)</f>
        <v>Beauty</v>
      </c>
      <c r="I1668" t="str">
        <f>_xlfn.XLOOKUP(_xlfn.XLOOKUP(A1668,Orders_Raw!A:A,Orders_Raw!B:B),Customers_Raw!A:A,Customers_Raw!E:E)</f>
        <v>Consumer</v>
      </c>
      <c r="J1668" s="19">
        <f>_xlfn.XLOOKUP(Order_Items_Raw!A1423,Orders_Raw!A:A,Orders_Raw!C:C)</f>
        <v>45683</v>
      </c>
      <c r="K1668" t="s">
        <v>3435</v>
      </c>
      <c r="L1668" s="19" t="str">
        <f>_xlfn.XLOOKUP(A1668,Orders_Raw!A:A,Orders_Raw!D:D)</f>
        <v>Delivered</v>
      </c>
      <c r="M1668" s="19" t="str">
        <f>_xlfn.XLOOKUP(_xlfn.XLOOKUP(A1668,Orders_Raw!A:A,Orders_Raw!B:B),Customers_Raw!A:A,Customers_Raw!E:E)</f>
        <v>Consumer</v>
      </c>
      <c r="N1668">
        <f>IF(COUNTIF($A$2:A1668,A1668)=1,1,0)</f>
        <v>1</v>
      </c>
    </row>
    <row r="1669" spans="1:14">
      <c r="A1669" t="s">
        <v>2091</v>
      </c>
      <c r="B1669" t="s">
        <v>3497</v>
      </c>
      <c r="C1669">
        <v>3</v>
      </c>
      <c r="D1669" s="18">
        <v>18799.92</v>
      </c>
      <c r="E1669" s="18">
        <f>_xlfn.XLOOKUP(Order_Items_Raw!B1425,Products_Raw!A:A,Products_Raw!D:D)</f>
        <v>5931.04</v>
      </c>
      <c r="F1669" s="18">
        <f t="shared" si="26"/>
        <v>1006.8</v>
      </c>
      <c r="G1669" s="18" t="str">
        <f>PROPER(TRIM(CLEAN(_xlfn.XLOOKUP(Order_Items_Raw!A1425,Orders_Raw!A:A,Orders_Raw!E:E))))</f>
        <v>Website</v>
      </c>
      <c r="H1669" s="18" t="str">
        <f>_xlfn.XLOOKUP(B1669,Products_Raw!A:A,Products_Raw!C:C)</f>
        <v>Beauty</v>
      </c>
      <c r="I1669" t="str">
        <f>_xlfn.XLOOKUP(_xlfn.XLOOKUP(A1669,Orders_Raw!A:A,Orders_Raw!B:B),Customers_Raw!A:A,Customers_Raw!E:E)</f>
        <v>Consumer</v>
      </c>
      <c r="J1669" s="19">
        <f>_xlfn.XLOOKUP(Order_Items_Raw!A1425,Orders_Raw!A:A,Orders_Raw!C:C)</f>
        <v>45686</v>
      </c>
      <c r="K1669" t="s">
        <v>3435</v>
      </c>
      <c r="L1669" s="19" t="str">
        <f>_xlfn.XLOOKUP(A1669,Orders_Raw!A:A,Orders_Raw!D:D)</f>
        <v>Shipped</v>
      </c>
      <c r="M1669" s="19" t="str">
        <f>_xlfn.XLOOKUP(_xlfn.XLOOKUP(A1669,Orders_Raw!A:A,Orders_Raw!B:B),Customers_Raw!A:A,Customers_Raw!E:E)</f>
        <v>Consumer</v>
      </c>
      <c r="N1669">
        <f>IF(COUNTIF($A$2:A1669,A1669)=1,1,0)</f>
        <v>1</v>
      </c>
    </row>
    <row r="1670" spans="1:14">
      <c r="A1670" t="s">
        <v>2629</v>
      </c>
      <c r="B1670" t="s">
        <v>3439</v>
      </c>
      <c r="C1670">
        <v>1</v>
      </c>
      <c r="D1670" s="18">
        <v>12984.42</v>
      </c>
      <c r="E1670" s="18">
        <f>_xlfn.XLOOKUP(Order_Items_Raw!B1488,Products_Raw!A:A,Products_Raw!D:D)</f>
        <v>516.61</v>
      </c>
      <c r="F1670" s="18">
        <f t="shared" si="26"/>
        <v>12467.81</v>
      </c>
      <c r="G1670" s="18" t="str">
        <f>PROPER(TRIM(CLEAN(_xlfn.XLOOKUP(Order_Items_Raw!A1488,Orders_Raw!A:A,Orders_Raw!E:E))))</f>
        <v>Website</v>
      </c>
      <c r="H1670" s="18" t="str">
        <f>_xlfn.XLOOKUP(B1670,Products_Raw!A:A,Products_Raw!C:C)</f>
        <v>Electronics</v>
      </c>
      <c r="I1670" t="str">
        <f>_xlfn.XLOOKUP(_xlfn.XLOOKUP(A1670,Orders_Raw!A:A,Orders_Raw!B:B),Customers_Raw!A:A,Customers_Raw!E:E)</f>
        <v>Consumer</v>
      </c>
      <c r="J1670" s="19">
        <f>_xlfn.XLOOKUP(Order_Items_Raw!A1488,Orders_Raw!A:A,Orders_Raw!C:C)</f>
        <v>45674</v>
      </c>
      <c r="K1670" t="s">
        <v>3435</v>
      </c>
      <c r="L1670" s="19" t="str">
        <f>_xlfn.XLOOKUP(A1670,Orders_Raw!A:A,Orders_Raw!D:D)</f>
        <v>Delivered</v>
      </c>
      <c r="M1670" s="19" t="str">
        <f>_xlfn.XLOOKUP(_xlfn.XLOOKUP(A1670,Orders_Raw!A:A,Orders_Raw!B:B),Customers_Raw!A:A,Customers_Raw!E:E)</f>
        <v>Consumer</v>
      </c>
      <c r="N1670">
        <f>IF(COUNTIF($A$2:A1670,A1670)=1,1,0)</f>
        <v>0</v>
      </c>
    </row>
    <row r="1671" spans="1:14">
      <c r="A1671" t="s">
        <v>1156</v>
      </c>
      <c r="B1671" t="s">
        <v>3440</v>
      </c>
      <c r="C1671">
        <v>3</v>
      </c>
      <c r="D1671" s="18">
        <v>30310.19</v>
      </c>
      <c r="E1671" s="18">
        <f>_xlfn.XLOOKUP(Order_Items_Raw!B1508,Products_Raw!A:A,Products_Raw!D:D)</f>
        <v>5812.86</v>
      </c>
      <c r="F1671" s="18">
        <f t="shared" si="26"/>
        <v>12871.61</v>
      </c>
      <c r="G1671" s="18" t="str">
        <f>PROPER(TRIM(CLEAN(_xlfn.XLOOKUP(Order_Items_Raw!A1508,Orders_Raw!A:A,Orders_Raw!E:E))))</f>
        <v>Website</v>
      </c>
      <c r="H1671" s="18" t="str">
        <f>_xlfn.XLOOKUP(B1671,Products_Raw!A:A,Products_Raw!C:C)</f>
        <v>Electronics</v>
      </c>
      <c r="I1671" t="str">
        <f>_xlfn.XLOOKUP(_xlfn.XLOOKUP(A1671,Orders_Raw!A:A,Orders_Raw!B:B),Customers_Raw!A:A,Customers_Raw!E:E)</f>
        <v>Consumer</v>
      </c>
      <c r="J1671" s="19">
        <f>_xlfn.XLOOKUP(Order_Items_Raw!A1508,Orders_Raw!A:A,Orders_Raw!C:C)</f>
        <v>45667</v>
      </c>
      <c r="K1671" t="s">
        <v>3435</v>
      </c>
      <c r="L1671" s="19" t="str">
        <f>_xlfn.XLOOKUP(A1671,Orders_Raw!A:A,Orders_Raw!D:D)</f>
        <v>Delivered</v>
      </c>
      <c r="M1671" s="19" t="str">
        <f>_xlfn.XLOOKUP(_xlfn.XLOOKUP(A1671,Orders_Raw!A:A,Orders_Raw!B:B),Customers_Raw!A:A,Customers_Raw!E:E)</f>
        <v>Consumer</v>
      </c>
      <c r="N1671">
        <f>IF(COUNTIF($A$2:A1671,A1671)=1,1,0)</f>
        <v>1</v>
      </c>
    </row>
    <row r="1672" spans="1:14">
      <c r="A1672" t="s">
        <v>1405</v>
      </c>
      <c r="B1672" t="s">
        <v>3440</v>
      </c>
      <c r="C1672">
        <v>2</v>
      </c>
      <c r="D1672" s="18">
        <v>21977.34</v>
      </c>
      <c r="E1672" s="18">
        <f>_xlfn.XLOOKUP(Order_Items_Raw!B1512,Products_Raw!A:A,Products_Raw!D:D)</f>
        <v>6457.25</v>
      </c>
      <c r="F1672" s="18">
        <f t="shared" si="26"/>
        <v>9062.84</v>
      </c>
      <c r="G1672" s="18" t="str">
        <f>PROPER(TRIM(CLEAN(_xlfn.XLOOKUP(Order_Items_Raw!A1512,Orders_Raw!A:A,Orders_Raw!E:E))))</f>
        <v>Website</v>
      </c>
      <c r="H1672" s="18" t="str">
        <f>_xlfn.XLOOKUP(B1672,Products_Raw!A:A,Products_Raw!C:C)</f>
        <v>Electronics</v>
      </c>
      <c r="I1672" t="str">
        <f>_xlfn.XLOOKUP(_xlfn.XLOOKUP(A1672,Orders_Raw!A:A,Orders_Raw!B:B),Customers_Raw!A:A,Customers_Raw!E:E)</f>
        <v>Consumer</v>
      </c>
      <c r="J1672" s="19">
        <f>_xlfn.XLOOKUP(Order_Items_Raw!A1512,Orders_Raw!A:A,Orders_Raw!C:C)</f>
        <v>45688</v>
      </c>
      <c r="K1672" t="s">
        <v>3435</v>
      </c>
      <c r="L1672" s="19" t="str">
        <f>_xlfn.XLOOKUP(A1672,Orders_Raw!A:A,Orders_Raw!D:D)</f>
        <v>Delivered</v>
      </c>
      <c r="M1672" s="19" t="str">
        <f>_xlfn.XLOOKUP(_xlfn.XLOOKUP(A1672,Orders_Raw!A:A,Orders_Raw!B:B),Customers_Raw!A:A,Customers_Raw!E:E)</f>
        <v>Consumer</v>
      </c>
      <c r="N1672">
        <f>IF(COUNTIF($A$2:A1672,A1672)=1,1,0)</f>
        <v>1</v>
      </c>
    </row>
    <row r="1673" spans="1:14">
      <c r="A1673" t="s">
        <v>1858</v>
      </c>
      <c r="B1673" t="s">
        <v>3440</v>
      </c>
      <c r="C1673">
        <v>1</v>
      </c>
      <c r="D1673" s="18">
        <v>9974.94</v>
      </c>
      <c r="E1673" s="18">
        <f>_xlfn.XLOOKUP(Order_Items_Raw!B1522,Products_Raw!A:A,Products_Raw!D:D)</f>
        <v>2144.79</v>
      </c>
      <c r="F1673" s="18">
        <f t="shared" si="26"/>
        <v>7830.15</v>
      </c>
      <c r="G1673" s="18" t="str">
        <f>PROPER(TRIM(CLEAN(_xlfn.XLOOKUP(Order_Items_Raw!A1522,Orders_Raw!A:A,Orders_Raw!E:E))))</f>
        <v>Mobile App</v>
      </c>
      <c r="H1673" s="18" t="str">
        <f>_xlfn.XLOOKUP(B1673,Products_Raw!A:A,Products_Raw!C:C)</f>
        <v>Electronics</v>
      </c>
      <c r="I1673" t="str">
        <f>_xlfn.XLOOKUP(_xlfn.XLOOKUP(A1673,Orders_Raw!A:A,Orders_Raw!B:B),Customers_Raw!A:A,Customers_Raw!E:E)</f>
        <v>Consumer</v>
      </c>
      <c r="J1673" s="19">
        <f>_xlfn.XLOOKUP(Order_Items_Raw!A1522,Orders_Raw!A:A,Orders_Raw!C:C)</f>
        <v>45668</v>
      </c>
      <c r="K1673" t="s">
        <v>3435</v>
      </c>
      <c r="L1673" s="19" t="str">
        <f>_xlfn.XLOOKUP(A1673,Orders_Raw!A:A,Orders_Raw!D:D)</f>
        <v>Delivered</v>
      </c>
      <c r="M1673" s="19" t="str">
        <f>_xlfn.XLOOKUP(_xlfn.XLOOKUP(A1673,Orders_Raw!A:A,Orders_Raw!B:B),Customers_Raw!A:A,Customers_Raw!E:E)</f>
        <v>Consumer</v>
      </c>
      <c r="N1673">
        <f>IF(COUNTIF($A$2:A1673,A1673)=1,1,0)</f>
        <v>1</v>
      </c>
    </row>
    <row r="1674" spans="1:14">
      <c r="A1674" t="s">
        <v>1026</v>
      </c>
      <c r="B1674" t="s">
        <v>3441</v>
      </c>
      <c r="C1674">
        <v>4</v>
      </c>
      <c r="D1674" s="18">
        <v>7656.24</v>
      </c>
      <c r="E1674" s="18">
        <f>_xlfn.XLOOKUP(Order_Items_Raw!B1536,Products_Raw!A:A,Products_Raw!D:D)</f>
        <v>9947.76</v>
      </c>
      <c r="F1674" s="18">
        <f t="shared" si="26"/>
        <v>-32134.8</v>
      </c>
      <c r="G1674" s="18" t="str">
        <f>PROPER(TRIM(CLEAN(_xlfn.XLOOKUP(Order_Items_Raw!A1536,Orders_Raw!A:A,Orders_Raw!E:E))))</f>
        <v>Website</v>
      </c>
      <c r="H1674" s="18" t="str">
        <f>_xlfn.XLOOKUP(B1674,Products_Raw!A:A,Products_Raw!C:C)</f>
        <v>Beauty</v>
      </c>
      <c r="I1674" t="str">
        <f>_xlfn.XLOOKUP(_xlfn.XLOOKUP(A1674,Orders_Raw!A:A,Orders_Raw!B:B),Customers_Raw!A:A,Customers_Raw!E:E)</f>
        <v>Consumer</v>
      </c>
      <c r="J1674" s="19">
        <f>_xlfn.XLOOKUP(Order_Items_Raw!A1536,Orders_Raw!A:A,Orders_Raw!C:C)</f>
        <v>45682</v>
      </c>
      <c r="K1674" t="s">
        <v>3435</v>
      </c>
      <c r="L1674" s="19" t="str">
        <f>_xlfn.XLOOKUP(A1674,Orders_Raw!A:A,Orders_Raw!D:D)</f>
        <v>Delivered</v>
      </c>
      <c r="M1674" s="19" t="str">
        <f>_xlfn.XLOOKUP(_xlfn.XLOOKUP(A1674,Orders_Raw!A:A,Orders_Raw!B:B),Customers_Raw!A:A,Customers_Raw!E:E)</f>
        <v>Consumer</v>
      </c>
      <c r="N1674">
        <f>IF(COUNTIF($A$2:A1674,A1674)=1,1,0)</f>
        <v>1</v>
      </c>
    </row>
    <row r="1675" spans="1:14">
      <c r="A1675" t="s">
        <v>1110</v>
      </c>
      <c r="B1675" t="s">
        <v>3441</v>
      </c>
      <c r="C1675">
        <v>3</v>
      </c>
      <c r="D1675" s="18">
        <v>5417.22</v>
      </c>
      <c r="E1675" s="18">
        <f>_xlfn.XLOOKUP(Order_Items_Raw!B1537,Products_Raw!A:A,Products_Raw!D:D)</f>
        <v>9947.76</v>
      </c>
      <c r="F1675" s="18">
        <f t="shared" si="26"/>
        <v>-24426.06</v>
      </c>
      <c r="G1675" s="18" t="str">
        <f>PROPER(TRIM(CLEAN(_xlfn.XLOOKUP(Order_Items_Raw!A1537,Orders_Raw!A:A,Orders_Raw!E:E))))</f>
        <v>Marketplace</v>
      </c>
      <c r="H1675" s="18" t="str">
        <f>_xlfn.XLOOKUP(B1675,Products_Raw!A:A,Products_Raw!C:C)</f>
        <v>Beauty</v>
      </c>
      <c r="I1675" t="str">
        <f>_xlfn.XLOOKUP(_xlfn.XLOOKUP(A1675,Orders_Raw!A:A,Orders_Raw!B:B),Customers_Raw!A:A,Customers_Raw!E:E)</f>
        <v>Consumer</v>
      </c>
      <c r="J1675" s="19">
        <f>_xlfn.XLOOKUP(Order_Items_Raw!A1537,Orders_Raw!A:A,Orders_Raw!C:C)</f>
        <v>45683</v>
      </c>
      <c r="K1675" t="s">
        <v>3435</v>
      </c>
      <c r="L1675" s="19" t="str">
        <f>_xlfn.XLOOKUP(A1675,Orders_Raw!A:A,Orders_Raw!D:D)</f>
        <v>Delivered</v>
      </c>
      <c r="M1675" s="19" t="str">
        <f>_xlfn.XLOOKUP(_xlfn.XLOOKUP(A1675,Orders_Raw!A:A,Orders_Raw!B:B),Customers_Raw!A:A,Customers_Raw!E:E)</f>
        <v>Consumer</v>
      </c>
      <c r="N1675">
        <f>IF(COUNTIF($A$2:A1675,A1675)=1,1,0)</f>
        <v>1</v>
      </c>
    </row>
    <row r="1676" spans="1:14">
      <c r="A1676" t="s">
        <v>1298</v>
      </c>
      <c r="B1676" t="s">
        <v>3441</v>
      </c>
      <c r="C1676">
        <v>3</v>
      </c>
      <c r="D1676" s="18">
        <v>5179.55</v>
      </c>
      <c r="E1676" s="18">
        <f>_xlfn.XLOOKUP(Order_Items_Raw!B1540,Products_Raw!A:A,Products_Raw!D:D)</f>
        <v>2249.48</v>
      </c>
      <c r="F1676" s="18">
        <f t="shared" si="26"/>
        <v>-1568.89</v>
      </c>
      <c r="G1676" s="18" t="str">
        <f>PROPER(TRIM(CLEAN(_xlfn.XLOOKUP(Order_Items_Raw!A1540,Orders_Raw!A:A,Orders_Raw!E:E))))</f>
        <v>Mobile App</v>
      </c>
      <c r="H1676" s="18" t="str">
        <f>_xlfn.XLOOKUP(B1676,Products_Raw!A:A,Products_Raw!C:C)</f>
        <v>Beauty</v>
      </c>
      <c r="I1676" t="str">
        <f>_xlfn.XLOOKUP(_xlfn.XLOOKUP(A1676,Orders_Raw!A:A,Orders_Raw!B:B),Customers_Raw!A:A,Customers_Raw!E:E)</f>
        <v>Corporate</v>
      </c>
      <c r="J1676" s="19">
        <f>_xlfn.XLOOKUP(Order_Items_Raw!A1540,Orders_Raw!A:A,Orders_Raw!C:C)</f>
        <v>45678</v>
      </c>
      <c r="K1676" t="s">
        <v>3435</v>
      </c>
      <c r="L1676" s="19" t="str">
        <f>_xlfn.XLOOKUP(A1676,Orders_Raw!A:A,Orders_Raw!D:D)</f>
        <v>Processing</v>
      </c>
      <c r="M1676" s="19" t="str">
        <f>_xlfn.XLOOKUP(_xlfn.XLOOKUP(A1676,Orders_Raw!A:A,Orders_Raw!B:B),Customers_Raw!A:A,Customers_Raw!E:E)</f>
        <v>Corporate</v>
      </c>
      <c r="N1676">
        <f>IF(COUNTIF($A$2:A1676,A1676)=1,1,0)</f>
        <v>1</v>
      </c>
    </row>
    <row r="1677" spans="1:14">
      <c r="A1677" t="s">
        <v>1344</v>
      </c>
      <c r="B1677" t="s">
        <v>3441</v>
      </c>
      <c r="C1677">
        <v>4</v>
      </c>
      <c r="D1677" s="18">
        <v>7054.65</v>
      </c>
      <c r="E1677" s="18">
        <f>_xlfn.XLOOKUP(Order_Items_Raw!B1544,Products_Raw!A:A,Products_Raw!D:D)</f>
        <v>2249.48</v>
      </c>
      <c r="F1677" s="18">
        <f t="shared" si="26"/>
        <v>-1943.27</v>
      </c>
      <c r="G1677" s="18" t="str">
        <f>PROPER(TRIM(CLEAN(_xlfn.XLOOKUP(Order_Items_Raw!A1544,Orders_Raw!A:A,Orders_Raw!E:E))))</f>
        <v>Website</v>
      </c>
      <c r="H1677" s="18" t="str">
        <f>_xlfn.XLOOKUP(B1677,Products_Raw!A:A,Products_Raw!C:C)</f>
        <v>Beauty</v>
      </c>
      <c r="I1677" t="str">
        <f>_xlfn.XLOOKUP(_xlfn.XLOOKUP(A1677,Orders_Raw!A:A,Orders_Raw!B:B),Customers_Raw!A:A,Customers_Raw!E:E)</f>
        <v>Consumer</v>
      </c>
      <c r="J1677" s="19">
        <f>_xlfn.XLOOKUP(Order_Items_Raw!A1544,Orders_Raw!A:A,Orders_Raw!C:C)</f>
        <v>45675</v>
      </c>
      <c r="K1677" t="s">
        <v>3435</v>
      </c>
      <c r="L1677" s="19" t="str">
        <f>_xlfn.XLOOKUP(A1677,Orders_Raw!A:A,Orders_Raw!D:D)</f>
        <v>Delivered</v>
      </c>
      <c r="M1677" s="19" t="str">
        <f>_xlfn.XLOOKUP(_xlfn.XLOOKUP(A1677,Orders_Raw!A:A,Orders_Raw!B:B),Customers_Raw!A:A,Customers_Raw!E:E)</f>
        <v>Consumer</v>
      </c>
      <c r="N1677">
        <f>IF(COUNTIF($A$2:A1677,A1677)=1,1,0)</f>
        <v>1</v>
      </c>
    </row>
    <row r="1678" spans="1:14">
      <c r="A1678" t="s">
        <v>1674</v>
      </c>
      <c r="B1678" t="s">
        <v>3441</v>
      </c>
      <c r="C1678">
        <v>3</v>
      </c>
      <c r="D1678" s="18">
        <v>6070.13</v>
      </c>
      <c r="E1678" s="18">
        <f>_xlfn.XLOOKUP(Order_Items_Raw!B1549,Products_Raw!A:A,Products_Raw!D:D)</f>
        <v>8177.04</v>
      </c>
      <c r="F1678" s="18">
        <f t="shared" si="26"/>
        <v>-18460.99</v>
      </c>
      <c r="G1678" s="18" t="str">
        <f>PROPER(TRIM(CLEAN(_xlfn.XLOOKUP(Order_Items_Raw!A1549,Orders_Raw!A:A,Orders_Raw!E:E))))</f>
        <v>Marketplace</v>
      </c>
      <c r="H1678" s="18" t="str">
        <f>_xlfn.XLOOKUP(B1678,Products_Raw!A:A,Products_Raw!C:C)</f>
        <v>Beauty</v>
      </c>
      <c r="I1678" t="str">
        <f>_xlfn.XLOOKUP(_xlfn.XLOOKUP(A1678,Orders_Raw!A:A,Orders_Raw!B:B),Customers_Raw!A:A,Customers_Raw!E:E)</f>
        <v>Small Business</v>
      </c>
      <c r="J1678" s="19">
        <f>_xlfn.XLOOKUP(Order_Items_Raw!A1549,Orders_Raw!A:A,Orders_Raw!C:C)</f>
        <v>45675</v>
      </c>
      <c r="K1678" t="s">
        <v>3435</v>
      </c>
      <c r="L1678" s="19" t="str">
        <f>_xlfn.XLOOKUP(A1678,Orders_Raw!A:A,Orders_Raw!D:D)</f>
        <v>Delivered</v>
      </c>
      <c r="M1678" s="19" t="str">
        <f>_xlfn.XLOOKUP(_xlfn.XLOOKUP(A1678,Orders_Raw!A:A,Orders_Raw!B:B),Customers_Raw!A:A,Customers_Raw!E:E)</f>
        <v>Small Business</v>
      </c>
      <c r="N1678">
        <f>IF(COUNTIF($A$2:A1678,A1678)=1,1,0)</f>
        <v>1</v>
      </c>
    </row>
    <row r="1679" spans="1:14">
      <c r="A1679" t="s">
        <v>2997</v>
      </c>
      <c r="B1679" t="s">
        <v>3441</v>
      </c>
      <c r="C1679">
        <v>3</v>
      </c>
      <c r="D1679" s="18">
        <v>4857.74</v>
      </c>
      <c r="E1679" s="18">
        <f>_xlfn.XLOOKUP(Order_Items_Raw!B1574,Products_Raw!A:A,Products_Raw!D:D)</f>
        <v>4936.19</v>
      </c>
      <c r="F1679" s="18">
        <f t="shared" si="26"/>
        <v>-9950.83</v>
      </c>
      <c r="G1679" s="18" t="str">
        <f>PROPER(TRIM(CLEAN(_xlfn.XLOOKUP(Order_Items_Raw!A1574,Orders_Raw!A:A,Orders_Raw!E:E))))</f>
        <v>Marketplace</v>
      </c>
      <c r="H1679" s="18" t="str">
        <f>_xlfn.XLOOKUP(B1679,Products_Raw!A:A,Products_Raw!C:C)</f>
        <v>Beauty</v>
      </c>
      <c r="I1679" t="str">
        <f>_xlfn.XLOOKUP(_xlfn.XLOOKUP(A1679,Orders_Raw!A:A,Orders_Raw!B:B),Customers_Raw!A:A,Customers_Raw!E:E)</f>
        <v>Small Business</v>
      </c>
      <c r="J1679" s="19">
        <f>_xlfn.XLOOKUP(Order_Items_Raw!A1574,Orders_Raw!A:A,Orders_Raw!C:C)</f>
        <v>45851</v>
      </c>
      <c r="K1679" t="s">
        <v>3442</v>
      </c>
      <c r="L1679" s="19" t="str">
        <f>_xlfn.XLOOKUP(A1679,Orders_Raw!A:A,Orders_Raw!D:D)</f>
        <v>Delivered</v>
      </c>
      <c r="M1679" s="19" t="str">
        <f>_xlfn.XLOOKUP(_xlfn.XLOOKUP(A1679,Orders_Raw!A:A,Orders_Raw!B:B),Customers_Raw!A:A,Customers_Raw!E:E)</f>
        <v>Small Business</v>
      </c>
      <c r="N1679">
        <f>IF(COUNTIF($A$2:A1679,A1679)=1,1,0)</f>
        <v>1</v>
      </c>
    </row>
    <row r="1680" spans="1:14">
      <c r="A1680" t="s">
        <v>1145</v>
      </c>
      <c r="B1680" t="s">
        <v>3443</v>
      </c>
      <c r="C1680">
        <v>3</v>
      </c>
      <c r="D1680" s="18">
        <v>35835.75</v>
      </c>
      <c r="E1680" s="18">
        <f>_xlfn.XLOOKUP(Order_Items_Raw!B1587,Products_Raw!A:A,Products_Raw!D:D)</f>
        <v>2831.41</v>
      </c>
      <c r="F1680" s="18">
        <f t="shared" si="26"/>
        <v>27341.52</v>
      </c>
      <c r="G1680" s="18" t="str">
        <f>PROPER(TRIM(CLEAN(_xlfn.XLOOKUP(Order_Items_Raw!A1587,Orders_Raw!A:A,Orders_Raw!E:E))))</f>
        <v>Mobile App</v>
      </c>
      <c r="H1680" s="18" t="str">
        <f>_xlfn.XLOOKUP(B1680,Products_Raw!A:A,Products_Raw!C:C)</f>
        <v>Home &amp; Kitchen</v>
      </c>
      <c r="I1680" t="str">
        <f>_xlfn.XLOOKUP(_xlfn.XLOOKUP(A1680,Orders_Raw!A:A,Orders_Raw!B:B),Customers_Raw!A:A,Customers_Raw!E:E)</f>
        <v>Small Business</v>
      </c>
      <c r="J1680" s="19">
        <f>_xlfn.XLOOKUP(Order_Items_Raw!A1587,Orders_Raw!A:A,Orders_Raw!C:C)</f>
        <v>45842</v>
      </c>
      <c r="K1680" t="s">
        <v>3442</v>
      </c>
      <c r="L1680" s="19" t="str">
        <f>_xlfn.XLOOKUP(A1680,Orders_Raw!A:A,Orders_Raw!D:D)</f>
        <v>Delivered</v>
      </c>
      <c r="M1680" s="19" t="str">
        <f>_xlfn.XLOOKUP(_xlfn.XLOOKUP(A1680,Orders_Raw!A:A,Orders_Raw!B:B),Customers_Raw!A:A,Customers_Raw!E:E)</f>
        <v>Small Business</v>
      </c>
      <c r="N1680">
        <f>IF(COUNTIF($A$2:A1680,A1680)=1,1,0)</f>
        <v>1</v>
      </c>
    </row>
    <row r="1681" spans="1:14">
      <c r="A1681" t="s">
        <v>1749</v>
      </c>
      <c r="B1681" t="s">
        <v>3443</v>
      </c>
      <c r="C1681">
        <v>1</v>
      </c>
      <c r="D1681" s="18">
        <v>14588.08</v>
      </c>
      <c r="E1681" s="18">
        <f>_xlfn.XLOOKUP(Order_Items_Raw!B1603,Products_Raw!A:A,Products_Raw!D:D)</f>
        <v>9148.31</v>
      </c>
      <c r="F1681" s="18">
        <f t="shared" si="26"/>
        <v>5439.77</v>
      </c>
      <c r="G1681" s="18" t="str">
        <f>PROPER(TRIM(CLEAN(_xlfn.XLOOKUP(Order_Items_Raw!A1603,Orders_Raw!A:A,Orders_Raw!E:E))))</f>
        <v>Marketplace</v>
      </c>
      <c r="H1681" s="18" t="str">
        <f>_xlfn.XLOOKUP(B1681,Products_Raw!A:A,Products_Raw!C:C)</f>
        <v>Home &amp; Kitchen</v>
      </c>
      <c r="I1681" t="str">
        <f>_xlfn.XLOOKUP(_xlfn.XLOOKUP(A1681,Orders_Raw!A:A,Orders_Raw!B:B),Customers_Raw!A:A,Customers_Raw!E:E)</f>
        <v>Consumer</v>
      </c>
      <c r="J1681" s="19">
        <f>_xlfn.XLOOKUP(Order_Items_Raw!A1603,Orders_Raw!A:A,Orders_Raw!C:C)</f>
        <v>45839</v>
      </c>
      <c r="K1681" t="s">
        <v>3442</v>
      </c>
      <c r="L1681" s="19" t="str">
        <f>_xlfn.XLOOKUP(A1681,Orders_Raw!A:A,Orders_Raw!D:D)</f>
        <v>Delivered</v>
      </c>
      <c r="M1681" s="19" t="str">
        <f>_xlfn.XLOOKUP(_xlfn.XLOOKUP(A1681,Orders_Raw!A:A,Orders_Raw!B:B),Customers_Raw!A:A,Customers_Raw!E:E)</f>
        <v>Consumer</v>
      </c>
      <c r="N1681">
        <f>IF(COUNTIF($A$2:A1681,A1681)=1,1,0)</f>
        <v>1</v>
      </c>
    </row>
    <row r="1682" spans="1:14">
      <c r="A1682" t="s">
        <v>2044</v>
      </c>
      <c r="B1682" t="s">
        <v>3443</v>
      </c>
      <c r="C1682">
        <v>4</v>
      </c>
      <c r="D1682" s="18">
        <v>61288.93</v>
      </c>
      <c r="E1682" s="18">
        <f>_xlfn.XLOOKUP(Order_Items_Raw!B1609,Products_Raw!A:A,Products_Raw!D:D)</f>
        <v>1321.65</v>
      </c>
      <c r="F1682" s="18">
        <f t="shared" si="26"/>
        <v>56002.33</v>
      </c>
      <c r="G1682" s="18" t="str">
        <f>PROPER(TRIM(CLEAN(_xlfn.XLOOKUP(Order_Items_Raw!A1609,Orders_Raw!A:A,Orders_Raw!E:E))))</f>
        <v>Website</v>
      </c>
      <c r="H1682" s="18" t="str">
        <f>_xlfn.XLOOKUP(B1682,Products_Raw!A:A,Products_Raw!C:C)</f>
        <v>Home &amp; Kitchen</v>
      </c>
      <c r="I1682" t="str">
        <f>_xlfn.XLOOKUP(_xlfn.XLOOKUP(A1682,Orders_Raw!A:A,Orders_Raw!B:B),Customers_Raw!A:A,Customers_Raw!E:E)</f>
        <v>Consumer</v>
      </c>
      <c r="J1682" s="19">
        <f>_xlfn.XLOOKUP(Order_Items_Raw!A1609,Orders_Raw!A:A,Orders_Raw!C:C)</f>
        <v>45846</v>
      </c>
      <c r="K1682" t="s">
        <v>3442</v>
      </c>
      <c r="L1682" s="19" t="str">
        <f>_xlfn.XLOOKUP(A1682,Orders_Raw!A:A,Orders_Raw!D:D)</f>
        <v>Delivered</v>
      </c>
      <c r="M1682" s="19" t="str">
        <f>_xlfn.XLOOKUP(_xlfn.XLOOKUP(A1682,Orders_Raw!A:A,Orders_Raw!B:B),Customers_Raw!A:A,Customers_Raw!E:E)</f>
        <v>Consumer</v>
      </c>
      <c r="N1682">
        <f>IF(COUNTIF($A$2:A1682,A1682)=1,1,0)</f>
        <v>1</v>
      </c>
    </row>
    <row r="1683" spans="1:14">
      <c r="A1683" t="s">
        <v>2632</v>
      </c>
      <c r="B1683" t="s">
        <v>3443</v>
      </c>
      <c r="C1683">
        <v>3</v>
      </c>
      <c r="D1683" s="18">
        <v>39220.07</v>
      </c>
      <c r="E1683" s="18">
        <f>_xlfn.XLOOKUP(Order_Items_Raw!B1622,Products_Raw!A:A,Products_Raw!D:D)</f>
        <v>474.93</v>
      </c>
      <c r="F1683" s="18">
        <f t="shared" si="26"/>
        <v>37795.28</v>
      </c>
      <c r="G1683" s="18" t="str">
        <f>PROPER(TRIM(CLEAN(_xlfn.XLOOKUP(Order_Items_Raw!A1622,Orders_Raw!A:A,Orders_Raw!E:E))))</f>
        <v>Website</v>
      </c>
      <c r="H1683" s="18" t="str">
        <f>_xlfn.XLOOKUP(B1683,Products_Raw!A:A,Products_Raw!C:C)</f>
        <v>Home &amp; Kitchen</v>
      </c>
      <c r="I1683" t="str">
        <f>_xlfn.XLOOKUP(_xlfn.XLOOKUP(A1683,Orders_Raw!A:A,Orders_Raw!B:B),Customers_Raw!A:A,Customers_Raw!E:E)</f>
        <v>Corporate</v>
      </c>
      <c r="J1683" s="19">
        <f>_xlfn.XLOOKUP(Order_Items_Raw!A1622,Orders_Raw!A:A,Orders_Raw!C:C)</f>
        <v>45846</v>
      </c>
      <c r="K1683" t="s">
        <v>3442</v>
      </c>
      <c r="L1683" s="19" t="str">
        <f>_xlfn.XLOOKUP(A1683,Orders_Raw!A:A,Orders_Raw!D:D)</f>
        <v>Cancelled</v>
      </c>
      <c r="M1683" s="19" t="str">
        <f>_xlfn.XLOOKUP(_xlfn.XLOOKUP(A1683,Orders_Raw!A:A,Orders_Raw!B:B),Customers_Raw!A:A,Customers_Raw!E:E)</f>
        <v>Corporate</v>
      </c>
      <c r="N1683">
        <f>IF(COUNTIF($A$2:A1683,A1683)=1,1,0)</f>
        <v>1</v>
      </c>
    </row>
    <row r="1684" spans="1:14">
      <c r="A1684" t="s">
        <v>978</v>
      </c>
      <c r="B1684" t="s">
        <v>3444</v>
      </c>
      <c r="C1684">
        <v>4</v>
      </c>
      <c r="D1684" s="18">
        <v>30379.01</v>
      </c>
      <c r="E1684" s="18">
        <f>_xlfn.XLOOKUP(Order_Items_Raw!B1639,Products_Raw!A:A,Products_Raw!D:D)</f>
        <v>2112.7</v>
      </c>
      <c r="F1684" s="18">
        <f t="shared" si="26"/>
        <v>21928.21</v>
      </c>
      <c r="G1684" s="18" t="str">
        <f>PROPER(TRIM(CLEAN(_xlfn.XLOOKUP(Order_Items_Raw!A1639,Orders_Raw!A:A,Orders_Raw!E:E))))</f>
        <v>Mobile App</v>
      </c>
      <c r="H1684" s="18" t="str">
        <f>_xlfn.XLOOKUP(B1684,Products_Raw!A:A,Products_Raw!C:C)</f>
        <v>Office Supplies</v>
      </c>
      <c r="I1684" t="str">
        <f>_xlfn.XLOOKUP(_xlfn.XLOOKUP(A1684,Orders_Raw!A:A,Orders_Raw!B:B),Customers_Raw!A:A,Customers_Raw!E:E)</f>
        <v>Consumer</v>
      </c>
      <c r="J1684" s="19">
        <f>_xlfn.XLOOKUP(Order_Items_Raw!A1639,Orders_Raw!A:A,Orders_Raw!C:C)</f>
        <v>45867</v>
      </c>
      <c r="K1684" t="s">
        <v>3442</v>
      </c>
      <c r="L1684" s="19" t="str">
        <f>_xlfn.XLOOKUP(A1684,Orders_Raw!A:A,Orders_Raw!D:D)</f>
        <v>Delivered</v>
      </c>
      <c r="M1684" s="19" t="str">
        <f>_xlfn.XLOOKUP(_xlfn.XLOOKUP(A1684,Orders_Raw!A:A,Orders_Raw!B:B),Customers_Raw!A:A,Customers_Raw!E:E)</f>
        <v>Consumer</v>
      </c>
      <c r="N1684">
        <f>IF(COUNTIF($A$2:A1684,A1684)=1,1,0)</f>
        <v>1</v>
      </c>
    </row>
    <row r="1685" spans="1:14">
      <c r="A1685" t="s">
        <v>2125</v>
      </c>
      <c r="B1685" t="s">
        <v>3444</v>
      </c>
      <c r="C1685">
        <v>3</v>
      </c>
      <c r="D1685" s="18">
        <v>26406.59</v>
      </c>
      <c r="E1685" s="18">
        <f>_xlfn.XLOOKUP(Order_Items_Raw!B1657,Products_Raw!A:A,Products_Raw!D:D)</f>
        <v>6279.29</v>
      </c>
      <c r="F1685" s="18">
        <f t="shared" si="26"/>
        <v>7568.72</v>
      </c>
      <c r="G1685" s="18" t="str">
        <f>PROPER(TRIM(CLEAN(_xlfn.XLOOKUP(Order_Items_Raw!A1657,Orders_Raw!A:A,Orders_Raw!E:E))))</f>
        <v>Website</v>
      </c>
      <c r="H1685" s="18" t="str">
        <f>_xlfn.XLOOKUP(B1685,Products_Raw!A:A,Products_Raw!C:C)</f>
        <v>Office Supplies</v>
      </c>
      <c r="I1685" t="str">
        <f>_xlfn.XLOOKUP(_xlfn.XLOOKUP(A1685,Orders_Raw!A:A,Orders_Raw!B:B),Customers_Raw!A:A,Customers_Raw!E:E)</f>
        <v>Corporate</v>
      </c>
      <c r="J1685" s="19">
        <f>_xlfn.XLOOKUP(Order_Items_Raw!A1657,Orders_Raw!A:A,Orders_Raw!C:C)</f>
        <v>45856</v>
      </c>
      <c r="K1685" t="s">
        <v>3442</v>
      </c>
      <c r="L1685" s="19" t="str">
        <f>_xlfn.XLOOKUP(A1685,Orders_Raw!A:A,Orders_Raw!D:D)</f>
        <v>Delivered</v>
      </c>
      <c r="M1685" s="19" t="str">
        <f>_xlfn.XLOOKUP(_xlfn.XLOOKUP(A1685,Orders_Raw!A:A,Orders_Raw!B:B),Customers_Raw!A:A,Customers_Raw!E:E)</f>
        <v>Corporate</v>
      </c>
      <c r="N1685">
        <f>IF(COUNTIF($A$2:A1685,A1685)=1,1,0)</f>
        <v>0</v>
      </c>
    </row>
    <row r="1686" spans="1:14">
      <c r="A1686" t="s">
        <v>2862</v>
      </c>
      <c r="B1686" t="s">
        <v>3444</v>
      </c>
      <c r="C1686">
        <v>2</v>
      </c>
      <c r="D1686" s="18">
        <v>17130.54</v>
      </c>
      <c r="E1686" s="18">
        <f>_xlfn.XLOOKUP(Order_Items_Raw!B1673,Products_Raw!A:A,Products_Raw!D:D)</f>
        <v>7212.47</v>
      </c>
      <c r="F1686" s="18">
        <f t="shared" si="26"/>
        <v>2705.6</v>
      </c>
      <c r="G1686" s="18" t="str">
        <f>PROPER(TRIM(CLEAN(_xlfn.XLOOKUP(Order_Items_Raw!A1673,Orders_Raw!A:A,Orders_Raw!E:E))))</f>
        <v>Website</v>
      </c>
      <c r="H1686" s="18" t="str">
        <f>_xlfn.XLOOKUP(B1686,Products_Raw!A:A,Products_Raw!C:C)</f>
        <v>Office Supplies</v>
      </c>
      <c r="I1686" t="str">
        <f>_xlfn.XLOOKUP(_xlfn.XLOOKUP(A1686,Orders_Raw!A:A,Orders_Raw!B:B),Customers_Raw!A:A,Customers_Raw!E:E)</f>
        <v>Consumer</v>
      </c>
      <c r="J1686" s="19">
        <f>_xlfn.XLOOKUP(Order_Items_Raw!A1673,Orders_Raw!A:A,Orders_Raw!C:C)</f>
        <v>45864</v>
      </c>
      <c r="K1686" t="s">
        <v>3442</v>
      </c>
      <c r="L1686" s="19" t="str">
        <f>_xlfn.XLOOKUP(A1686,Orders_Raw!A:A,Orders_Raw!D:D)</f>
        <v>Delivered</v>
      </c>
      <c r="M1686" s="19" t="str">
        <f>_xlfn.XLOOKUP(_xlfn.XLOOKUP(A1686,Orders_Raw!A:A,Orders_Raw!B:B),Customers_Raw!A:A,Customers_Raw!E:E)</f>
        <v>Consumer</v>
      </c>
      <c r="N1686">
        <f>IF(COUNTIF($A$2:A1686,A1686)=1,1,0)</f>
        <v>1</v>
      </c>
    </row>
    <row r="1687" spans="1:14">
      <c r="A1687" t="s">
        <v>2929</v>
      </c>
      <c r="B1687" t="s">
        <v>3444</v>
      </c>
      <c r="C1687">
        <v>4</v>
      </c>
      <c r="D1687" s="18">
        <v>31522.96</v>
      </c>
      <c r="E1687" s="18">
        <f>_xlfn.XLOOKUP(Order_Items_Raw!B1674,Products_Raw!A:A,Products_Raw!D:D)</f>
        <v>1349.93</v>
      </c>
      <c r="F1687" s="18">
        <f t="shared" si="26"/>
        <v>26123.24</v>
      </c>
      <c r="G1687" s="18" t="str">
        <f>PROPER(TRIM(CLEAN(_xlfn.XLOOKUP(Order_Items_Raw!A1674,Orders_Raw!A:A,Orders_Raw!E:E))))</f>
        <v>Website</v>
      </c>
      <c r="H1687" s="18" t="str">
        <f>_xlfn.XLOOKUP(B1687,Products_Raw!A:A,Products_Raw!C:C)</f>
        <v>Office Supplies</v>
      </c>
      <c r="I1687" t="str">
        <f>_xlfn.XLOOKUP(_xlfn.XLOOKUP(A1687,Orders_Raw!A:A,Orders_Raw!B:B),Customers_Raw!A:A,Customers_Raw!E:E)</f>
        <v>Consumer</v>
      </c>
      <c r="J1687" s="19">
        <f>_xlfn.XLOOKUP(Order_Items_Raw!A1674,Orders_Raw!A:A,Orders_Raw!C:C)</f>
        <v>45849</v>
      </c>
      <c r="K1687" t="s">
        <v>3442</v>
      </c>
      <c r="L1687" s="19" t="str">
        <f>_xlfn.XLOOKUP(A1687,Orders_Raw!A:A,Orders_Raw!D:D)</f>
        <v>Delivered</v>
      </c>
      <c r="M1687" s="19" t="str">
        <f>_xlfn.XLOOKUP(_xlfn.XLOOKUP(A1687,Orders_Raw!A:A,Orders_Raw!B:B),Customers_Raw!A:A,Customers_Raw!E:E)</f>
        <v>Consumer</v>
      </c>
      <c r="N1687">
        <f>IF(COUNTIF($A$2:A1687,A1687)=1,1,0)</f>
        <v>1</v>
      </c>
    </row>
    <row r="1688" spans="1:14">
      <c r="A1688" t="s">
        <v>2942</v>
      </c>
      <c r="B1688" t="s">
        <v>3444</v>
      </c>
      <c r="C1688">
        <v>1</v>
      </c>
      <c r="D1688" s="18">
        <v>9043.22</v>
      </c>
      <c r="E1688" s="18">
        <f>_xlfn.XLOOKUP(Order_Items_Raw!B1675,Products_Raw!A:A,Products_Raw!D:D)</f>
        <v>1349.93</v>
      </c>
      <c r="F1688" s="18">
        <f t="shared" si="26"/>
        <v>7693.29</v>
      </c>
      <c r="G1688" s="18" t="str">
        <f>PROPER(TRIM(CLEAN(_xlfn.XLOOKUP(Order_Items_Raw!A1675,Orders_Raw!A:A,Orders_Raw!E:E))))</f>
        <v>Mobile App</v>
      </c>
      <c r="H1688" s="18" t="str">
        <f>_xlfn.XLOOKUP(B1688,Products_Raw!A:A,Products_Raw!C:C)</f>
        <v>Office Supplies</v>
      </c>
      <c r="I1688" t="str">
        <f>_xlfn.XLOOKUP(_xlfn.XLOOKUP(A1688,Orders_Raw!A:A,Orders_Raw!B:B),Customers_Raw!A:A,Customers_Raw!E:E)</f>
        <v>Small Business</v>
      </c>
      <c r="J1688" s="19">
        <f>_xlfn.XLOOKUP(Order_Items_Raw!A1675,Orders_Raw!A:A,Orders_Raw!C:C)</f>
        <v>45846</v>
      </c>
      <c r="K1688" t="s">
        <v>3442</v>
      </c>
      <c r="L1688" s="19" t="str">
        <f>_xlfn.XLOOKUP(A1688,Orders_Raw!A:A,Orders_Raw!D:D)</f>
        <v>Cancelled</v>
      </c>
      <c r="M1688" s="19" t="str">
        <f>_xlfn.XLOOKUP(_xlfn.XLOOKUP(A1688,Orders_Raw!A:A,Orders_Raw!B:B),Customers_Raw!A:A,Customers_Raw!E:E)</f>
        <v>Small Business</v>
      </c>
      <c r="N1688">
        <f>IF(COUNTIF($A$2:A1688,A1688)=1,1,0)</f>
        <v>1</v>
      </c>
    </row>
    <row r="1689" spans="1:14">
      <c r="A1689" t="s">
        <v>1246</v>
      </c>
      <c r="B1689" t="s">
        <v>3445</v>
      </c>
      <c r="C1689">
        <v>4</v>
      </c>
      <c r="D1689" s="18">
        <v>52161.99</v>
      </c>
      <c r="E1689" s="18">
        <f>_xlfn.XLOOKUP(Order_Items_Raw!B1684,Products_Raw!A:A,Products_Raw!D:D)</f>
        <v>6443.36</v>
      </c>
      <c r="F1689" s="18">
        <f t="shared" si="26"/>
        <v>26388.55</v>
      </c>
      <c r="G1689" s="18" t="str">
        <f>PROPER(TRIM(CLEAN(_xlfn.XLOOKUP(Order_Items_Raw!A1684,Orders_Raw!A:A,Orders_Raw!E:E))))</f>
        <v>Website</v>
      </c>
      <c r="H1689" s="18" t="str">
        <f>_xlfn.XLOOKUP(B1689,Products_Raw!A:A,Products_Raw!C:C)</f>
        <v>Electronics</v>
      </c>
      <c r="I1689" t="str">
        <f>_xlfn.XLOOKUP(_xlfn.XLOOKUP(A1689,Orders_Raw!A:A,Orders_Raw!B:B),Customers_Raw!A:A,Customers_Raw!E:E)</f>
        <v>Consumer</v>
      </c>
      <c r="J1689" s="19">
        <f>_xlfn.XLOOKUP(Order_Items_Raw!A1684,Orders_Raw!A:A,Orders_Raw!C:C)</f>
        <v>45844</v>
      </c>
      <c r="K1689" t="s">
        <v>3442</v>
      </c>
      <c r="L1689" s="19" t="str">
        <f>_xlfn.XLOOKUP(A1689,Orders_Raw!A:A,Orders_Raw!D:D)</f>
        <v>Delivered</v>
      </c>
      <c r="M1689" s="19" t="str">
        <f>_xlfn.XLOOKUP(_xlfn.XLOOKUP(A1689,Orders_Raw!A:A,Orders_Raw!B:B),Customers_Raw!A:A,Customers_Raw!E:E)</f>
        <v>Consumer</v>
      </c>
      <c r="N1689">
        <f>IF(COUNTIF($A$2:A1689,A1689)=1,1,0)</f>
        <v>1</v>
      </c>
    </row>
    <row r="1690" spans="1:14">
      <c r="A1690" t="s">
        <v>1958</v>
      </c>
      <c r="B1690" t="s">
        <v>3445</v>
      </c>
      <c r="C1690">
        <v>2</v>
      </c>
      <c r="D1690" s="18">
        <v>33321.09</v>
      </c>
      <c r="E1690" s="18">
        <f>_xlfn.XLOOKUP(Order_Items_Raw!B1698,Products_Raw!A:A,Products_Raw!D:D)</f>
        <v>6782.31</v>
      </c>
      <c r="F1690" s="18">
        <f t="shared" si="26"/>
        <v>19756.47</v>
      </c>
      <c r="G1690" s="18" t="str">
        <f>PROPER(TRIM(CLEAN(_xlfn.XLOOKUP(Order_Items_Raw!A1698,Orders_Raw!A:A,Orders_Raw!E:E))))</f>
        <v>Mobile App</v>
      </c>
      <c r="H1690" s="18" t="str">
        <f>_xlfn.XLOOKUP(B1690,Products_Raw!A:A,Products_Raw!C:C)</f>
        <v>Electronics</v>
      </c>
      <c r="I1690" t="str">
        <f>_xlfn.XLOOKUP(_xlfn.XLOOKUP(A1690,Orders_Raw!A:A,Orders_Raw!B:B),Customers_Raw!A:A,Customers_Raw!E:E)</f>
        <v>Corporate</v>
      </c>
      <c r="J1690" s="19">
        <f>_xlfn.XLOOKUP(Order_Items_Raw!A1698,Orders_Raw!A:A,Orders_Raw!C:C)</f>
        <v>45855</v>
      </c>
      <c r="K1690" t="s">
        <v>3442</v>
      </c>
      <c r="L1690" s="19" t="str">
        <f>_xlfn.XLOOKUP(A1690,Orders_Raw!A:A,Orders_Raw!D:D)</f>
        <v>Delivered</v>
      </c>
      <c r="M1690" s="19" t="str">
        <f>_xlfn.XLOOKUP(_xlfn.XLOOKUP(A1690,Orders_Raw!A:A,Orders_Raw!B:B),Customers_Raw!A:A,Customers_Raw!E:E)</f>
        <v>Corporate</v>
      </c>
      <c r="N1690">
        <f>IF(COUNTIF($A$2:A1690,A1690)=1,1,0)</f>
        <v>0</v>
      </c>
    </row>
    <row r="1691" spans="1:14">
      <c r="A1691" t="s">
        <v>2441</v>
      </c>
      <c r="B1691" t="s">
        <v>3445</v>
      </c>
      <c r="C1691">
        <v>2</v>
      </c>
      <c r="D1691" s="18">
        <v>24525.38</v>
      </c>
      <c r="E1691" s="18">
        <f>_xlfn.XLOOKUP(Order_Items_Raw!B1703,Products_Raw!A:A,Products_Raw!D:D)</f>
        <v>1397.32</v>
      </c>
      <c r="F1691" s="18">
        <f t="shared" si="26"/>
        <v>21730.74</v>
      </c>
      <c r="G1691" s="18" t="str">
        <f>PROPER(TRIM(CLEAN(_xlfn.XLOOKUP(Order_Items_Raw!A1703,Orders_Raw!A:A,Orders_Raw!E:E))))</f>
        <v>Mobile App</v>
      </c>
      <c r="H1691" s="18" t="str">
        <f>_xlfn.XLOOKUP(B1691,Products_Raw!A:A,Products_Raw!C:C)</f>
        <v>Electronics</v>
      </c>
      <c r="I1691" t="str">
        <f>_xlfn.XLOOKUP(_xlfn.XLOOKUP(A1691,Orders_Raw!A:A,Orders_Raw!B:B),Customers_Raw!A:A,Customers_Raw!E:E)</f>
        <v>Small Business</v>
      </c>
      <c r="J1691" s="19">
        <f>_xlfn.XLOOKUP(Order_Items_Raw!A1703,Orders_Raw!A:A,Orders_Raw!C:C)</f>
        <v>45864</v>
      </c>
      <c r="K1691" t="s">
        <v>3442</v>
      </c>
      <c r="L1691" s="19" t="str">
        <f>_xlfn.XLOOKUP(A1691,Orders_Raw!A:A,Orders_Raw!D:D)</f>
        <v>Delivered</v>
      </c>
      <c r="M1691" s="19" t="str">
        <f>_xlfn.XLOOKUP(_xlfn.XLOOKUP(A1691,Orders_Raw!A:A,Orders_Raw!B:B),Customers_Raw!A:A,Customers_Raw!E:E)</f>
        <v>Small Business</v>
      </c>
      <c r="N1691">
        <f>IF(COUNTIF($A$2:A1691,A1691)=1,1,0)</f>
        <v>0</v>
      </c>
    </row>
    <row r="1692" spans="1:14">
      <c r="A1692" t="s">
        <v>1765</v>
      </c>
      <c r="B1692" t="s">
        <v>3446</v>
      </c>
      <c r="C1692">
        <v>1</v>
      </c>
      <c r="D1692" s="18">
        <v>9760.45</v>
      </c>
      <c r="E1692" s="18">
        <f>_xlfn.XLOOKUP(Order_Items_Raw!B1742,Products_Raw!A:A,Products_Raw!D:D)</f>
        <v>11118.8</v>
      </c>
      <c r="F1692" s="18">
        <f t="shared" si="26"/>
        <v>-1358.35</v>
      </c>
      <c r="G1692" s="18" t="str">
        <f>PROPER(TRIM(CLEAN(_xlfn.XLOOKUP(Order_Items_Raw!A1742,Orders_Raw!A:A,Orders_Raw!E:E))))</f>
        <v>Website</v>
      </c>
      <c r="H1692" s="18" t="str">
        <f>_xlfn.XLOOKUP(B1692,Products_Raw!A:A,Products_Raw!C:C)</f>
        <v>Home &amp; Kitchen</v>
      </c>
      <c r="I1692" t="str">
        <f>_xlfn.XLOOKUP(_xlfn.XLOOKUP(A1692,Orders_Raw!A:A,Orders_Raw!B:B),Customers_Raw!A:A,Customers_Raw!E:E)</f>
        <v>Corporate</v>
      </c>
      <c r="J1692" s="19">
        <f>_xlfn.XLOOKUP(Order_Items_Raw!A1742,Orders_Raw!A:A,Orders_Raw!C:C)</f>
        <v>45845</v>
      </c>
      <c r="K1692" t="s">
        <v>3442</v>
      </c>
      <c r="L1692" s="19" t="str">
        <f>_xlfn.XLOOKUP(A1692,Orders_Raw!A:A,Orders_Raw!D:D)</f>
        <v>Delivered</v>
      </c>
      <c r="M1692" s="19" t="str">
        <f>_xlfn.XLOOKUP(_xlfn.XLOOKUP(A1692,Orders_Raw!A:A,Orders_Raw!B:B),Customers_Raw!A:A,Customers_Raw!E:E)</f>
        <v>Corporate</v>
      </c>
      <c r="N1692">
        <f>IF(COUNTIF($A$2:A1692,A1692)=1,1,0)</f>
        <v>1</v>
      </c>
    </row>
    <row r="1693" spans="1:14">
      <c r="A1693" t="s">
        <v>2045</v>
      </c>
      <c r="B1693" t="s">
        <v>3446</v>
      </c>
      <c r="C1693">
        <v>2</v>
      </c>
      <c r="D1693" s="18">
        <v>21700.68</v>
      </c>
      <c r="E1693" s="18">
        <f>_xlfn.XLOOKUP(Order_Items_Raw!B1750,Products_Raw!A:A,Products_Raw!D:D)</f>
        <v>5057.68</v>
      </c>
      <c r="F1693" s="18">
        <f t="shared" si="26"/>
        <v>11585.32</v>
      </c>
      <c r="G1693" s="18" t="str">
        <f>PROPER(TRIM(CLEAN(_xlfn.XLOOKUP(Order_Items_Raw!A1750,Orders_Raw!A:A,Orders_Raw!E:E))))</f>
        <v>Website</v>
      </c>
      <c r="H1693" s="18" t="str">
        <f>_xlfn.XLOOKUP(B1693,Products_Raw!A:A,Products_Raw!C:C)</f>
        <v>Home &amp; Kitchen</v>
      </c>
      <c r="I1693" t="str">
        <f>_xlfn.XLOOKUP(_xlfn.XLOOKUP(A1693,Orders_Raw!A:A,Orders_Raw!B:B),Customers_Raw!A:A,Customers_Raw!E:E)</f>
        <v>Small Business</v>
      </c>
      <c r="J1693" s="19">
        <f>_xlfn.XLOOKUP(Order_Items_Raw!A1750,Orders_Raw!A:A,Orders_Raw!C:C)</f>
        <v>45841</v>
      </c>
      <c r="K1693" t="s">
        <v>3442</v>
      </c>
      <c r="L1693" s="19" t="str">
        <f>_xlfn.XLOOKUP(A1693,Orders_Raw!A:A,Orders_Raw!D:D)</f>
        <v>Delivered</v>
      </c>
      <c r="M1693" s="19" t="str">
        <f>_xlfn.XLOOKUP(_xlfn.XLOOKUP(A1693,Orders_Raw!A:A,Orders_Raw!B:B),Customers_Raw!A:A,Customers_Raw!E:E)</f>
        <v>Small Business</v>
      </c>
      <c r="N1693">
        <f>IF(COUNTIF($A$2:A1693,A1693)=1,1,0)</f>
        <v>1</v>
      </c>
    </row>
    <row r="1694" spans="1:14">
      <c r="A1694" t="s">
        <v>3008</v>
      </c>
      <c r="B1694" t="s">
        <v>3446</v>
      </c>
      <c r="C1694">
        <v>2</v>
      </c>
      <c r="D1694" s="18">
        <v>21805.44</v>
      </c>
      <c r="E1694" s="18">
        <f>_xlfn.XLOOKUP(Order_Items_Raw!B1760,Products_Raw!A:A,Products_Raw!D:D)</f>
        <v>4835.9</v>
      </c>
      <c r="F1694" s="18">
        <f t="shared" si="26"/>
        <v>12133.64</v>
      </c>
      <c r="G1694" s="18" t="str">
        <f>PROPER(TRIM(CLEAN(_xlfn.XLOOKUP(Order_Items_Raw!A1760,Orders_Raw!A:A,Orders_Raw!E:E))))</f>
        <v>Mobile App</v>
      </c>
      <c r="H1694" s="18" t="str">
        <f>_xlfn.XLOOKUP(B1694,Products_Raw!A:A,Products_Raw!C:C)</f>
        <v>Home &amp; Kitchen</v>
      </c>
      <c r="I1694" t="str">
        <f>_xlfn.XLOOKUP(_xlfn.XLOOKUP(A1694,Orders_Raw!A:A,Orders_Raw!B:B),Customers_Raw!A:A,Customers_Raw!E:E)</f>
        <v>Consumer</v>
      </c>
      <c r="J1694" s="19">
        <f>_xlfn.XLOOKUP(Order_Items_Raw!A1760,Orders_Raw!A:A,Orders_Raw!C:C)</f>
        <v>45855</v>
      </c>
      <c r="K1694" t="s">
        <v>3442</v>
      </c>
      <c r="L1694" s="19" t="str">
        <f>_xlfn.XLOOKUP(A1694,Orders_Raw!A:A,Orders_Raw!D:D)</f>
        <v>Delivered</v>
      </c>
      <c r="M1694" s="19" t="str">
        <f>_xlfn.XLOOKUP(_xlfn.XLOOKUP(A1694,Orders_Raw!A:A,Orders_Raw!B:B),Customers_Raw!A:A,Customers_Raw!E:E)</f>
        <v>Consumer</v>
      </c>
      <c r="N1694">
        <f>IF(COUNTIF($A$2:A1694,A1694)=1,1,0)</f>
        <v>1</v>
      </c>
    </row>
    <row r="1695" spans="1:14">
      <c r="A1695" t="s">
        <v>1776</v>
      </c>
      <c r="B1695" t="s">
        <v>3447</v>
      </c>
      <c r="C1695">
        <v>1</v>
      </c>
      <c r="D1695" s="18">
        <v>10836.28</v>
      </c>
      <c r="E1695" s="18">
        <f>_xlfn.XLOOKUP(Order_Items_Raw!B1781,Products_Raw!A:A,Products_Raw!D:D)</f>
        <v>4539.2</v>
      </c>
      <c r="F1695" s="18">
        <f t="shared" si="26"/>
        <v>6297.08</v>
      </c>
      <c r="G1695" s="18" t="str">
        <f>PROPER(TRIM(CLEAN(_xlfn.XLOOKUP(Order_Items_Raw!A1781,Orders_Raw!A:A,Orders_Raw!E:E))))</f>
        <v>Mobile App</v>
      </c>
      <c r="H1695" s="18" t="str">
        <f>_xlfn.XLOOKUP(B1695,Products_Raw!A:A,Products_Raw!C:C)</f>
        <v>Sports</v>
      </c>
      <c r="I1695" t="str">
        <f>_xlfn.XLOOKUP(_xlfn.XLOOKUP(A1695,Orders_Raw!A:A,Orders_Raw!B:B),Customers_Raw!A:A,Customers_Raw!E:E)</f>
        <v>Consumer</v>
      </c>
      <c r="J1695" s="19">
        <f>_xlfn.XLOOKUP(Order_Items_Raw!A1781,Orders_Raw!A:A,Orders_Raw!C:C)</f>
        <v>45857</v>
      </c>
      <c r="K1695" t="s">
        <v>3442</v>
      </c>
      <c r="L1695" s="19" t="str">
        <f>_xlfn.XLOOKUP(A1695,Orders_Raw!A:A,Orders_Raw!D:D)</f>
        <v>Cancelled</v>
      </c>
      <c r="M1695" s="19" t="str">
        <f>_xlfn.XLOOKUP(_xlfn.XLOOKUP(A1695,Orders_Raw!A:A,Orders_Raw!B:B),Customers_Raw!A:A,Customers_Raw!E:E)</f>
        <v>Consumer</v>
      </c>
      <c r="N1695">
        <f>IF(COUNTIF($A$2:A1695,A1695)=1,1,0)</f>
        <v>1</v>
      </c>
    </row>
    <row r="1696" spans="1:14">
      <c r="A1696" t="s">
        <v>1854</v>
      </c>
      <c r="B1696" t="s">
        <v>3447</v>
      </c>
      <c r="C1696">
        <v>1</v>
      </c>
      <c r="D1696" s="18">
        <v>9356.49</v>
      </c>
      <c r="E1696" s="18">
        <f>_xlfn.XLOOKUP(Order_Items_Raw!B1783,Products_Raw!A:A,Products_Raw!D:D)</f>
        <v>4591.42</v>
      </c>
      <c r="F1696" s="18">
        <f t="shared" si="26"/>
        <v>4765.07</v>
      </c>
      <c r="G1696" s="18" t="str">
        <f>PROPER(TRIM(CLEAN(_xlfn.XLOOKUP(Order_Items_Raw!A1783,Orders_Raw!A:A,Orders_Raw!E:E))))</f>
        <v>Mobile App</v>
      </c>
      <c r="H1696" s="18" t="str">
        <f>_xlfn.XLOOKUP(B1696,Products_Raw!A:A,Products_Raw!C:C)</f>
        <v>Sports</v>
      </c>
      <c r="I1696" t="str">
        <f>_xlfn.XLOOKUP(_xlfn.XLOOKUP(A1696,Orders_Raw!A:A,Orders_Raw!B:B),Customers_Raw!A:A,Customers_Raw!E:E)</f>
        <v>Corporate</v>
      </c>
      <c r="J1696" s="19">
        <f>_xlfn.XLOOKUP(Order_Items_Raw!A1783,Orders_Raw!A:A,Orders_Raw!C:C)</f>
        <v>45858</v>
      </c>
      <c r="K1696" t="s">
        <v>3442</v>
      </c>
      <c r="L1696" s="19" t="str">
        <f>_xlfn.XLOOKUP(A1696,Orders_Raw!A:A,Orders_Raw!D:D)</f>
        <v>Delivered</v>
      </c>
      <c r="M1696" s="19" t="str">
        <f>_xlfn.XLOOKUP(_xlfn.XLOOKUP(A1696,Orders_Raw!A:A,Orders_Raw!B:B),Customers_Raw!A:A,Customers_Raw!E:E)</f>
        <v>Corporate</v>
      </c>
      <c r="N1696">
        <f>IF(COUNTIF($A$2:A1696,A1696)=1,1,0)</f>
        <v>0</v>
      </c>
    </row>
    <row r="1697" spans="1:14">
      <c r="A1697" t="s">
        <v>2610</v>
      </c>
      <c r="B1697" t="s">
        <v>3447</v>
      </c>
      <c r="C1697">
        <v>3</v>
      </c>
      <c r="D1697" s="18">
        <v>29767.96</v>
      </c>
      <c r="E1697" s="18">
        <f>_xlfn.XLOOKUP(Order_Items_Raw!B1799,Products_Raw!A:A,Products_Raw!D:D)</f>
        <v>6612.77</v>
      </c>
      <c r="F1697" s="18">
        <f t="shared" si="26"/>
        <v>9929.65</v>
      </c>
      <c r="G1697" s="18" t="str">
        <f>PROPER(TRIM(CLEAN(_xlfn.XLOOKUP(Order_Items_Raw!A1799,Orders_Raw!A:A,Orders_Raw!E:E))))</f>
        <v>Mobile App</v>
      </c>
      <c r="H1697" s="18" t="str">
        <f>_xlfn.XLOOKUP(B1697,Products_Raw!A:A,Products_Raw!C:C)</f>
        <v>Sports</v>
      </c>
      <c r="I1697" t="str">
        <f>_xlfn.XLOOKUP(_xlfn.XLOOKUP(A1697,Orders_Raw!A:A,Orders_Raw!B:B),Customers_Raw!A:A,Customers_Raw!E:E)</f>
        <v>Small Business</v>
      </c>
      <c r="J1697" s="19">
        <f>_xlfn.XLOOKUP(Order_Items_Raw!A1799,Orders_Raw!A:A,Orders_Raw!C:C)</f>
        <v>45851</v>
      </c>
      <c r="K1697" t="s">
        <v>3442</v>
      </c>
      <c r="L1697" s="19" t="str">
        <f>_xlfn.XLOOKUP(A1697,Orders_Raw!A:A,Orders_Raw!D:D)</f>
        <v>Delivered</v>
      </c>
      <c r="M1697" s="19" t="str">
        <f>_xlfn.XLOOKUP(_xlfn.XLOOKUP(A1697,Orders_Raw!A:A,Orders_Raw!B:B),Customers_Raw!A:A,Customers_Raw!E:E)</f>
        <v>Small Business</v>
      </c>
      <c r="N1697">
        <f>IF(COUNTIF($A$2:A1697,A1697)=1,1,0)</f>
        <v>1</v>
      </c>
    </row>
    <row r="1698" spans="1:14">
      <c r="A1698" t="s">
        <v>2675</v>
      </c>
      <c r="B1698" t="s">
        <v>3447</v>
      </c>
      <c r="C1698">
        <v>3</v>
      </c>
      <c r="D1698" s="18">
        <v>23531.9</v>
      </c>
      <c r="E1698" s="18">
        <f>_xlfn.XLOOKUP(Order_Items_Raw!B1804,Products_Raw!A:A,Products_Raw!D:D)</f>
        <v>1195.19</v>
      </c>
      <c r="F1698" s="18">
        <f t="shared" si="26"/>
        <v>19946.33</v>
      </c>
      <c r="G1698" s="18" t="str">
        <f>PROPER(TRIM(CLEAN(_xlfn.XLOOKUP(Order_Items_Raw!A1804,Orders_Raw!A:A,Orders_Raw!E:E))))</f>
        <v>Mobile App</v>
      </c>
      <c r="H1698" s="18" t="str">
        <f>_xlfn.XLOOKUP(B1698,Products_Raw!A:A,Products_Raw!C:C)</f>
        <v>Sports</v>
      </c>
      <c r="I1698" t="str">
        <f>_xlfn.XLOOKUP(_xlfn.XLOOKUP(A1698,Orders_Raw!A:A,Orders_Raw!B:B),Customers_Raw!A:A,Customers_Raw!E:E)</f>
        <v>Corporate</v>
      </c>
      <c r="J1698" s="19">
        <f>_xlfn.XLOOKUP(Order_Items_Raw!A1804,Orders_Raw!A:A,Orders_Raw!C:C)</f>
        <v>45859</v>
      </c>
      <c r="K1698" t="s">
        <v>3442</v>
      </c>
      <c r="L1698" s="19" t="str">
        <f>_xlfn.XLOOKUP(A1698,Orders_Raw!A:A,Orders_Raw!D:D)</f>
        <v>Cancelled</v>
      </c>
      <c r="M1698" s="19" t="str">
        <f>_xlfn.XLOOKUP(_xlfn.XLOOKUP(A1698,Orders_Raw!A:A,Orders_Raw!B:B),Customers_Raw!A:A,Customers_Raw!E:E)</f>
        <v>Corporate</v>
      </c>
      <c r="N1698">
        <f>IF(COUNTIF($A$2:A1698,A1698)=1,1,0)</f>
        <v>1</v>
      </c>
    </row>
    <row r="1699" spans="1:14">
      <c r="A1699" t="s">
        <v>2832</v>
      </c>
      <c r="B1699" t="s">
        <v>3447</v>
      </c>
      <c r="C1699">
        <v>1</v>
      </c>
      <c r="D1699" s="18">
        <v>8007.13</v>
      </c>
      <c r="E1699" s="18">
        <f>_xlfn.XLOOKUP(Order_Items_Raw!B1808,Products_Raw!A:A,Products_Raw!D:D)</f>
        <v>7341.5</v>
      </c>
      <c r="F1699" s="18">
        <f t="shared" si="26"/>
        <v>665.63</v>
      </c>
      <c r="G1699" s="18" t="str">
        <f>PROPER(TRIM(CLEAN(_xlfn.XLOOKUP(Order_Items_Raw!A1808,Orders_Raw!A:A,Orders_Raw!E:E))))</f>
        <v>Website</v>
      </c>
      <c r="H1699" s="18" t="str">
        <f>_xlfn.XLOOKUP(B1699,Products_Raw!A:A,Products_Raw!C:C)</f>
        <v>Sports</v>
      </c>
      <c r="I1699" t="str">
        <f>_xlfn.XLOOKUP(_xlfn.XLOOKUP(A1699,Orders_Raw!A:A,Orders_Raw!B:B),Customers_Raw!A:A,Customers_Raw!E:E)</f>
        <v>Consumer</v>
      </c>
      <c r="J1699" s="19">
        <f>_xlfn.XLOOKUP(Order_Items_Raw!A1808,Orders_Raw!A:A,Orders_Raw!C:C)</f>
        <v>45845</v>
      </c>
      <c r="K1699" t="s">
        <v>3442</v>
      </c>
      <c r="L1699" s="19" t="str">
        <f>_xlfn.XLOOKUP(A1699,Orders_Raw!A:A,Orders_Raw!D:D)</f>
        <v>Delivered</v>
      </c>
      <c r="M1699" s="19" t="str">
        <f>_xlfn.XLOOKUP(_xlfn.XLOOKUP(A1699,Orders_Raw!A:A,Orders_Raw!B:B),Customers_Raw!A:A,Customers_Raw!E:E)</f>
        <v>Consumer</v>
      </c>
      <c r="N1699">
        <f>IF(COUNTIF($A$2:A1699,A1699)=1,1,0)</f>
        <v>0</v>
      </c>
    </row>
    <row r="1700" spans="1:14">
      <c r="A1700" t="s">
        <v>2939</v>
      </c>
      <c r="B1700" t="s">
        <v>3447</v>
      </c>
      <c r="C1700">
        <v>1</v>
      </c>
      <c r="D1700" s="18">
        <v>9405.46</v>
      </c>
      <c r="E1700" s="18">
        <f>_xlfn.XLOOKUP(Order_Items_Raw!B1811,Products_Raw!A:A,Products_Raw!D:D)</f>
        <v>1946.27</v>
      </c>
      <c r="F1700" s="18">
        <f t="shared" si="26"/>
        <v>7459.19</v>
      </c>
      <c r="G1700" s="18" t="str">
        <f>PROPER(TRIM(CLEAN(_xlfn.XLOOKUP(Order_Items_Raw!A1811,Orders_Raw!A:A,Orders_Raw!E:E))))</f>
        <v>Marketplace</v>
      </c>
      <c r="H1700" s="18" t="str">
        <f>_xlfn.XLOOKUP(B1700,Products_Raw!A:A,Products_Raw!C:C)</f>
        <v>Sports</v>
      </c>
      <c r="I1700" t="str">
        <f>_xlfn.XLOOKUP(_xlfn.XLOOKUP(A1700,Orders_Raw!A:A,Orders_Raw!B:B),Customers_Raw!A:A,Customers_Raw!E:E)</f>
        <v>Consumer</v>
      </c>
      <c r="J1700" s="19">
        <f>_xlfn.XLOOKUP(Order_Items_Raw!A1811,Orders_Raw!A:A,Orders_Raw!C:C)</f>
        <v>45854</v>
      </c>
      <c r="K1700" t="s">
        <v>3442</v>
      </c>
      <c r="L1700" s="19" t="str">
        <f>_xlfn.XLOOKUP(A1700,Orders_Raw!A:A,Orders_Raw!D:D)</f>
        <v>Delivered</v>
      </c>
      <c r="M1700" s="19" t="str">
        <f>_xlfn.XLOOKUP(_xlfn.XLOOKUP(A1700,Orders_Raw!A:A,Orders_Raw!B:B),Customers_Raw!A:A,Customers_Raw!E:E)</f>
        <v>Consumer</v>
      </c>
      <c r="N1700">
        <f>IF(COUNTIF($A$2:A1700,A1700)=1,1,0)</f>
        <v>0</v>
      </c>
    </row>
    <row r="1701" spans="1:14">
      <c r="A1701" t="s">
        <v>1064</v>
      </c>
      <c r="B1701" t="s">
        <v>3448</v>
      </c>
      <c r="C1701">
        <v>2</v>
      </c>
      <c r="D1701" s="18">
        <v>4308.77</v>
      </c>
      <c r="E1701" s="18">
        <f>_xlfn.XLOOKUP(Order_Items_Raw!B1823,Products_Raw!A:A,Products_Raw!D:D)</f>
        <v>9316.44</v>
      </c>
      <c r="F1701" s="18">
        <f t="shared" si="26"/>
        <v>-14324.11</v>
      </c>
      <c r="G1701" s="18" t="str">
        <f>PROPER(TRIM(CLEAN(_xlfn.XLOOKUP(Order_Items_Raw!A1823,Orders_Raw!A:A,Orders_Raw!E:E))))</f>
        <v>Marketplace</v>
      </c>
      <c r="H1701" s="18" t="str">
        <f>_xlfn.XLOOKUP(B1701,Products_Raw!A:A,Products_Raw!C:C)</f>
        <v>Electronics</v>
      </c>
      <c r="I1701" t="str">
        <f>_xlfn.XLOOKUP(_xlfn.XLOOKUP(A1701,Orders_Raw!A:A,Orders_Raw!B:B),Customers_Raw!A:A,Customers_Raw!E:E)</f>
        <v>Consumer</v>
      </c>
      <c r="J1701" s="19">
        <f>_xlfn.XLOOKUP(Order_Items_Raw!A1823,Orders_Raw!A:A,Orders_Raw!C:C)</f>
        <v>45846</v>
      </c>
      <c r="K1701" t="s">
        <v>3442</v>
      </c>
      <c r="L1701" s="19" t="str">
        <f>_xlfn.XLOOKUP(A1701,Orders_Raw!A:A,Orders_Raw!D:D)</f>
        <v>Shipped</v>
      </c>
      <c r="M1701" s="19" t="str">
        <f>_xlfn.XLOOKUP(_xlfn.XLOOKUP(A1701,Orders_Raw!A:A,Orders_Raw!B:B),Customers_Raw!A:A,Customers_Raw!E:E)</f>
        <v>Consumer</v>
      </c>
      <c r="N1701">
        <f>IF(COUNTIF($A$2:A1701,A1701)=1,1,0)</f>
        <v>0</v>
      </c>
    </row>
    <row r="1702" spans="1:14">
      <c r="A1702" t="s">
        <v>1576</v>
      </c>
      <c r="B1702" t="s">
        <v>3448</v>
      </c>
      <c r="C1702">
        <v>4</v>
      </c>
      <c r="D1702" s="18">
        <v>6618.63</v>
      </c>
      <c r="E1702" s="18">
        <f>_xlfn.XLOOKUP(Order_Items_Raw!B1832,Products_Raw!A:A,Products_Raw!D:D)</f>
        <v>5812.86</v>
      </c>
      <c r="F1702" s="18">
        <f t="shared" si="26"/>
        <v>-16632.81</v>
      </c>
      <c r="G1702" s="18" t="str">
        <f>PROPER(TRIM(CLEAN(_xlfn.XLOOKUP(Order_Items_Raw!A1832,Orders_Raw!A:A,Orders_Raw!E:E))))</f>
        <v>Mobile App</v>
      </c>
      <c r="H1702" s="18" t="str">
        <f>_xlfn.XLOOKUP(B1702,Products_Raw!A:A,Products_Raw!C:C)</f>
        <v>Electronics</v>
      </c>
      <c r="I1702" t="str">
        <f>_xlfn.XLOOKUP(_xlfn.XLOOKUP(A1702,Orders_Raw!A:A,Orders_Raw!B:B),Customers_Raw!A:A,Customers_Raw!E:E)</f>
        <v>Corporate</v>
      </c>
      <c r="J1702" s="19">
        <f>_xlfn.XLOOKUP(Order_Items_Raw!A1832,Orders_Raw!A:A,Orders_Raw!C:C)</f>
        <v>45846</v>
      </c>
      <c r="K1702" t="s">
        <v>3442</v>
      </c>
      <c r="L1702" s="19" t="str">
        <f>_xlfn.XLOOKUP(A1702,Orders_Raw!A:A,Orders_Raw!D:D)</f>
        <v>Delivered</v>
      </c>
      <c r="M1702" s="19" t="str">
        <f>_xlfn.XLOOKUP(_xlfn.XLOOKUP(A1702,Orders_Raw!A:A,Orders_Raw!B:B),Customers_Raw!A:A,Customers_Raw!E:E)</f>
        <v>Corporate</v>
      </c>
      <c r="N1702">
        <f>IF(COUNTIF($A$2:A1702,A1702)=1,1,0)</f>
        <v>0</v>
      </c>
    </row>
    <row r="1703" spans="1:14">
      <c r="A1703" t="s">
        <v>2707</v>
      </c>
      <c r="B1703" t="s">
        <v>3448</v>
      </c>
      <c r="C1703">
        <v>1</v>
      </c>
      <c r="D1703" s="18">
        <v>1688.84</v>
      </c>
      <c r="E1703" s="18">
        <f>_xlfn.XLOOKUP(Order_Items_Raw!B1854,Products_Raw!A:A,Products_Raw!D:D)</f>
        <v>10086.81</v>
      </c>
      <c r="F1703" s="18">
        <f t="shared" si="26"/>
        <v>-8397.97</v>
      </c>
      <c r="G1703" s="18" t="str">
        <f>PROPER(TRIM(CLEAN(_xlfn.XLOOKUP(Order_Items_Raw!A1854,Orders_Raw!A:A,Orders_Raw!E:E))))</f>
        <v>Website</v>
      </c>
      <c r="H1703" s="18" t="str">
        <f>_xlfn.XLOOKUP(B1703,Products_Raw!A:A,Products_Raw!C:C)</f>
        <v>Electronics</v>
      </c>
      <c r="I1703" t="str">
        <f>_xlfn.XLOOKUP(_xlfn.XLOOKUP(A1703,Orders_Raw!A:A,Orders_Raw!B:B),Customers_Raw!A:A,Customers_Raw!E:E)</f>
        <v>Consumer</v>
      </c>
      <c r="J1703" s="19">
        <f>_xlfn.XLOOKUP(Order_Items_Raw!A1854,Orders_Raw!A:A,Orders_Raw!C:C)</f>
        <v>45864</v>
      </c>
      <c r="K1703" t="s">
        <v>3442</v>
      </c>
      <c r="L1703" s="19" t="str">
        <f>_xlfn.XLOOKUP(A1703,Orders_Raw!A:A,Orders_Raw!D:D)</f>
        <v>Delivered</v>
      </c>
      <c r="M1703" s="19" t="str">
        <f>_xlfn.XLOOKUP(_xlfn.XLOOKUP(A1703,Orders_Raw!A:A,Orders_Raw!B:B),Customers_Raw!A:A,Customers_Raw!E:E)</f>
        <v>Consumer</v>
      </c>
      <c r="N1703">
        <f>IF(COUNTIF($A$2:A1703,A1703)=1,1,0)</f>
        <v>1</v>
      </c>
    </row>
    <row r="1704" spans="1:14">
      <c r="A1704" t="s">
        <v>3113</v>
      </c>
      <c r="B1704" t="s">
        <v>3448</v>
      </c>
      <c r="C1704">
        <v>1</v>
      </c>
      <c r="D1704" s="18">
        <v>2061.26</v>
      </c>
      <c r="E1704" s="18">
        <f>_xlfn.XLOOKUP(Order_Items_Raw!B1863,Products_Raw!A:A,Products_Raw!D:D)</f>
        <v>9947.76</v>
      </c>
      <c r="F1704" s="18">
        <f t="shared" si="26"/>
        <v>-7886.5</v>
      </c>
      <c r="G1704" s="18" t="str">
        <f>PROPER(TRIM(CLEAN(_xlfn.XLOOKUP(Order_Items_Raw!A1863,Orders_Raw!A:A,Orders_Raw!E:E))))</f>
        <v>Mobile App</v>
      </c>
      <c r="H1704" s="18" t="str">
        <f>_xlfn.XLOOKUP(B1704,Products_Raw!A:A,Products_Raw!C:C)</f>
        <v>Electronics</v>
      </c>
      <c r="I1704" t="str">
        <f>_xlfn.XLOOKUP(_xlfn.XLOOKUP(A1704,Orders_Raw!A:A,Orders_Raw!B:B),Customers_Raw!A:A,Customers_Raw!E:E)</f>
        <v>Consumer</v>
      </c>
      <c r="J1704" s="19">
        <f>_xlfn.XLOOKUP(Order_Items_Raw!A1863,Orders_Raw!A:A,Orders_Raw!C:C)</f>
        <v>45846</v>
      </c>
      <c r="K1704" t="s">
        <v>3442</v>
      </c>
      <c r="L1704" s="19" t="str">
        <f>_xlfn.XLOOKUP(A1704,Orders_Raw!A:A,Orders_Raw!D:D)</f>
        <v>Delivered</v>
      </c>
      <c r="M1704" s="19" t="str">
        <f>_xlfn.XLOOKUP(_xlfn.XLOOKUP(A1704,Orders_Raw!A:A,Orders_Raw!B:B),Customers_Raw!A:A,Customers_Raw!E:E)</f>
        <v>Consumer</v>
      </c>
      <c r="N1704">
        <f>IF(COUNTIF($A$2:A1704,A1704)=1,1,0)</f>
        <v>0</v>
      </c>
    </row>
    <row r="1705" spans="1:14">
      <c r="A1705" t="s">
        <v>1335</v>
      </c>
      <c r="B1705" t="s">
        <v>3449</v>
      </c>
      <c r="C1705">
        <v>3</v>
      </c>
      <c r="D1705" s="18">
        <v>10287.35</v>
      </c>
      <c r="E1705" s="18">
        <f>_xlfn.XLOOKUP(Order_Items_Raw!B1877,Products_Raw!A:A,Products_Raw!D:D)</f>
        <v>8177.04</v>
      </c>
      <c r="F1705" s="18">
        <f t="shared" si="26"/>
        <v>-14243.77</v>
      </c>
      <c r="G1705" s="18" t="str">
        <f>PROPER(TRIM(CLEAN(_xlfn.XLOOKUP(Order_Items_Raw!A1877,Orders_Raw!A:A,Orders_Raw!E:E))))</f>
        <v>Mobile App</v>
      </c>
      <c r="H1705" s="18" t="str">
        <f>_xlfn.XLOOKUP(B1705,Products_Raw!A:A,Products_Raw!C:C)</f>
        <v>Home &amp; Kitchen</v>
      </c>
      <c r="I1705" t="str">
        <f>_xlfn.XLOOKUP(_xlfn.XLOOKUP(A1705,Orders_Raw!A:A,Orders_Raw!B:B),Customers_Raw!A:A,Customers_Raw!E:E)</f>
        <v>Corporate</v>
      </c>
      <c r="J1705" s="19">
        <f>_xlfn.XLOOKUP(Order_Items_Raw!A1877,Orders_Raw!A:A,Orders_Raw!C:C)</f>
        <v>45857</v>
      </c>
      <c r="K1705" t="s">
        <v>3442</v>
      </c>
      <c r="L1705" s="19" t="str">
        <f>_xlfn.XLOOKUP(A1705,Orders_Raw!A:A,Orders_Raw!D:D)</f>
        <v>Delivered</v>
      </c>
      <c r="M1705" s="19" t="str">
        <f>_xlfn.XLOOKUP(_xlfn.XLOOKUP(A1705,Orders_Raw!A:A,Orders_Raw!B:B),Customers_Raw!A:A,Customers_Raw!E:E)</f>
        <v>Corporate</v>
      </c>
      <c r="N1705">
        <f>IF(COUNTIF($A$2:A1705,A1705)=1,1,0)</f>
        <v>1</v>
      </c>
    </row>
    <row r="1706" spans="1:14">
      <c r="A1706" t="s">
        <v>1713</v>
      </c>
      <c r="B1706" t="s">
        <v>3449</v>
      </c>
      <c r="C1706">
        <v>3</v>
      </c>
      <c r="D1706" s="18">
        <v>8037.72</v>
      </c>
      <c r="E1706" s="18">
        <f>_xlfn.XLOOKUP(Order_Items_Raw!B1883,Products_Raw!A:A,Products_Raw!D:D)</f>
        <v>2935.19</v>
      </c>
      <c r="F1706" s="18">
        <f t="shared" si="26"/>
        <v>-767.849999999999</v>
      </c>
      <c r="G1706" s="18" t="str">
        <f>PROPER(TRIM(CLEAN(_xlfn.XLOOKUP(Order_Items_Raw!A1883,Orders_Raw!A:A,Orders_Raw!E:E))))</f>
        <v>Website</v>
      </c>
      <c r="H1706" s="18" t="str">
        <f>_xlfn.XLOOKUP(B1706,Products_Raw!A:A,Products_Raw!C:C)</f>
        <v>Home &amp; Kitchen</v>
      </c>
      <c r="I1706" t="str">
        <f>_xlfn.XLOOKUP(_xlfn.XLOOKUP(A1706,Orders_Raw!A:A,Orders_Raw!B:B),Customers_Raw!A:A,Customers_Raw!E:E)</f>
        <v>Consumer</v>
      </c>
      <c r="J1706" s="19">
        <f>_xlfn.XLOOKUP(Order_Items_Raw!A1883,Orders_Raw!A:A,Orders_Raw!C:C)</f>
        <v>45854</v>
      </c>
      <c r="K1706" t="s">
        <v>3442</v>
      </c>
      <c r="L1706" s="19" t="str">
        <f>_xlfn.XLOOKUP(A1706,Orders_Raw!A:A,Orders_Raw!D:D)</f>
        <v>Delivered</v>
      </c>
      <c r="M1706" s="19" t="str">
        <f>_xlfn.XLOOKUP(_xlfn.XLOOKUP(A1706,Orders_Raw!A:A,Orders_Raw!B:B),Customers_Raw!A:A,Customers_Raw!E:E)</f>
        <v>Consumer</v>
      </c>
      <c r="N1706">
        <f>IF(COUNTIF($A$2:A1706,A1706)=1,1,0)</f>
        <v>1</v>
      </c>
    </row>
    <row r="1707" spans="1:14">
      <c r="A1707" t="s">
        <v>2328</v>
      </c>
      <c r="B1707" t="s">
        <v>3449</v>
      </c>
      <c r="C1707">
        <v>2</v>
      </c>
      <c r="D1707" s="18">
        <v>7017.86</v>
      </c>
      <c r="E1707" s="18">
        <f>_xlfn.XLOOKUP(Order_Items_Raw!B1897,Products_Raw!A:A,Products_Raw!D:D)</f>
        <v>6579.03</v>
      </c>
      <c r="F1707" s="18">
        <f t="shared" si="26"/>
        <v>-6140.2</v>
      </c>
      <c r="G1707" s="18" t="str">
        <f>PROPER(TRIM(CLEAN(_xlfn.XLOOKUP(Order_Items_Raw!A1897,Orders_Raw!A:A,Orders_Raw!E:E))))</f>
        <v>Website</v>
      </c>
      <c r="H1707" s="18" t="str">
        <f>_xlfn.XLOOKUP(B1707,Products_Raw!A:A,Products_Raw!C:C)</f>
        <v>Home &amp; Kitchen</v>
      </c>
      <c r="I1707" t="str">
        <f>_xlfn.XLOOKUP(_xlfn.XLOOKUP(A1707,Orders_Raw!A:A,Orders_Raw!B:B),Customers_Raw!A:A,Customers_Raw!E:E)</f>
        <v>Consumer</v>
      </c>
      <c r="J1707" s="19">
        <f>_xlfn.XLOOKUP(Order_Items_Raw!A1897,Orders_Raw!A:A,Orders_Raw!C:C)</f>
        <v>45826</v>
      </c>
      <c r="K1707" t="s">
        <v>3450</v>
      </c>
      <c r="L1707" s="19" t="str">
        <f>_xlfn.XLOOKUP(A1707,Orders_Raw!A:A,Orders_Raw!D:D)</f>
        <v>Delivered</v>
      </c>
      <c r="M1707" s="19" t="str">
        <f>_xlfn.XLOOKUP(_xlfn.XLOOKUP(A1707,Orders_Raw!A:A,Orders_Raw!B:B),Customers_Raw!A:A,Customers_Raw!E:E)</f>
        <v>Consumer</v>
      </c>
      <c r="N1707">
        <f>IF(COUNTIF($A$2:A1707,A1707)=1,1,0)</f>
        <v>0</v>
      </c>
    </row>
    <row r="1708" spans="1:14">
      <c r="A1708" t="s">
        <v>3356</v>
      </c>
      <c r="B1708" t="s">
        <v>3449</v>
      </c>
      <c r="C1708">
        <v>1</v>
      </c>
      <c r="D1708" s="18">
        <v>3129.6</v>
      </c>
      <c r="E1708" s="18">
        <f>_xlfn.XLOOKUP(Order_Items_Raw!B1911,Products_Raw!A:A,Products_Raw!D:D)</f>
        <v>2831.41</v>
      </c>
      <c r="F1708" s="18">
        <f t="shared" si="26"/>
        <v>298.19</v>
      </c>
      <c r="G1708" s="18" t="str">
        <f>PROPER(TRIM(CLEAN(_xlfn.XLOOKUP(Order_Items_Raw!A1911,Orders_Raw!A:A,Orders_Raw!E:E))))</f>
        <v>Mobile App</v>
      </c>
      <c r="H1708" s="18" t="str">
        <f>_xlfn.XLOOKUP(B1708,Products_Raw!A:A,Products_Raw!C:C)</f>
        <v>Home &amp; Kitchen</v>
      </c>
      <c r="I1708" t="str">
        <f>_xlfn.XLOOKUP(_xlfn.XLOOKUP(A1708,Orders_Raw!A:A,Orders_Raw!B:B),Customers_Raw!A:A,Customers_Raw!E:E)</f>
        <v>Consumer</v>
      </c>
      <c r="J1708" s="19">
        <f>_xlfn.XLOOKUP(Order_Items_Raw!A1911,Orders_Raw!A:A,Orders_Raw!C:C)</f>
        <v>45838</v>
      </c>
      <c r="K1708" t="s">
        <v>3450</v>
      </c>
      <c r="L1708" s="19" t="str">
        <f>_xlfn.XLOOKUP(A1708,Orders_Raw!A:A,Orders_Raw!D:D)</f>
        <v>Delivered</v>
      </c>
      <c r="M1708" s="19" t="str">
        <f>_xlfn.XLOOKUP(_xlfn.XLOOKUP(A1708,Orders_Raw!A:A,Orders_Raw!B:B),Customers_Raw!A:A,Customers_Raw!E:E)</f>
        <v>Consumer</v>
      </c>
      <c r="N1708">
        <f>IF(COUNTIF($A$2:A1708,A1708)=1,1,0)</f>
        <v>0</v>
      </c>
    </row>
    <row r="1709" spans="1:14">
      <c r="A1709" t="s">
        <v>1338</v>
      </c>
      <c r="B1709" t="s">
        <v>3451</v>
      </c>
      <c r="C1709">
        <v>4</v>
      </c>
      <c r="D1709" s="18">
        <v>75438.75</v>
      </c>
      <c r="E1709" s="18">
        <f>_xlfn.XLOOKUP(Order_Items_Raw!B1925,Products_Raw!A:A,Products_Raw!D:D)</f>
        <v>7014.31</v>
      </c>
      <c r="F1709" s="18">
        <f t="shared" si="26"/>
        <v>47381.51</v>
      </c>
      <c r="G1709" s="18" t="str">
        <f>PROPER(TRIM(CLEAN(_xlfn.XLOOKUP(Order_Items_Raw!A1925,Orders_Raw!A:A,Orders_Raw!E:E))))</f>
        <v>Marketplace</v>
      </c>
      <c r="H1709" s="18" t="str">
        <f>_xlfn.XLOOKUP(B1709,Products_Raw!A:A,Products_Raw!C:C)</f>
        <v>Home &amp; Kitchen</v>
      </c>
      <c r="I1709" t="str">
        <f>_xlfn.XLOOKUP(_xlfn.XLOOKUP(A1709,Orders_Raw!A:A,Orders_Raw!B:B),Customers_Raw!A:A,Customers_Raw!E:E)</f>
        <v>Corporate</v>
      </c>
      <c r="J1709" s="19">
        <f>_xlfn.XLOOKUP(Order_Items_Raw!A1925,Orders_Raw!A:A,Orders_Raw!C:C)</f>
        <v>45831</v>
      </c>
      <c r="K1709" t="s">
        <v>3450</v>
      </c>
      <c r="L1709" s="19" t="str">
        <f>_xlfn.XLOOKUP(A1709,Orders_Raw!A:A,Orders_Raw!D:D)</f>
        <v>Delivered</v>
      </c>
      <c r="M1709" s="19" t="str">
        <f>_xlfn.XLOOKUP(_xlfn.XLOOKUP(A1709,Orders_Raw!A:A,Orders_Raw!B:B),Customers_Raw!A:A,Customers_Raw!E:E)</f>
        <v>Corporate</v>
      </c>
      <c r="N1709">
        <f>IF(COUNTIF($A$2:A1709,A1709)=1,1,0)</f>
        <v>1</v>
      </c>
    </row>
    <row r="1710" spans="1:14">
      <c r="A1710" t="s">
        <v>1454</v>
      </c>
      <c r="B1710" t="s">
        <v>3451</v>
      </c>
      <c r="C1710">
        <v>4</v>
      </c>
      <c r="D1710" s="18">
        <v>63125.93</v>
      </c>
      <c r="E1710" s="18">
        <f>_xlfn.XLOOKUP(Order_Items_Raw!B1926,Products_Raw!A:A,Products_Raw!D:D)</f>
        <v>7014.31</v>
      </c>
      <c r="F1710" s="18">
        <f t="shared" si="26"/>
        <v>35068.69</v>
      </c>
      <c r="G1710" s="18" t="str">
        <f>PROPER(TRIM(CLEAN(_xlfn.XLOOKUP(Order_Items_Raw!A1926,Orders_Raw!A:A,Orders_Raw!E:E))))</f>
        <v>Website</v>
      </c>
      <c r="H1710" s="18" t="str">
        <f>_xlfn.XLOOKUP(B1710,Products_Raw!A:A,Products_Raw!C:C)</f>
        <v>Home &amp; Kitchen</v>
      </c>
      <c r="I1710" t="str">
        <f>_xlfn.XLOOKUP(_xlfn.XLOOKUP(A1710,Orders_Raw!A:A,Orders_Raw!B:B),Customers_Raw!A:A,Customers_Raw!E:E)</f>
        <v>Corporate</v>
      </c>
      <c r="J1710" s="19">
        <f>_xlfn.XLOOKUP(Order_Items_Raw!A1926,Orders_Raw!A:A,Orders_Raw!C:C)</f>
        <v>45810</v>
      </c>
      <c r="K1710" t="s">
        <v>3450</v>
      </c>
      <c r="L1710" s="19" t="str">
        <f>_xlfn.XLOOKUP(A1710,Orders_Raw!A:A,Orders_Raw!D:D)</f>
        <v>Shipped</v>
      </c>
      <c r="M1710" s="19" t="str">
        <f>_xlfn.XLOOKUP(_xlfn.XLOOKUP(A1710,Orders_Raw!A:A,Orders_Raw!B:B),Customers_Raw!A:A,Customers_Raw!E:E)</f>
        <v>Corporate</v>
      </c>
      <c r="N1710">
        <f>IF(COUNTIF($A$2:A1710,A1710)=1,1,0)</f>
        <v>0</v>
      </c>
    </row>
    <row r="1711" spans="1:14">
      <c r="A1711" t="s">
        <v>1943</v>
      </c>
      <c r="B1711" t="s">
        <v>3451</v>
      </c>
      <c r="C1711">
        <v>1</v>
      </c>
      <c r="D1711" s="18">
        <v>16221.47</v>
      </c>
      <c r="E1711" s="18">
        <f>_xlfn.XLOOKUP(Order_Items_Raw!B1938,Products_Raw!A:A,Products_Raw!D:D)</f>
        <v>295.87</v>
      </c>
      <c r="F1711" s="18">
        <f t="shared" si="26"/>
        <v>15925.6</v>
      </c>
      <c r="G1711" s="18" t="str">
        <f>PROPER(TRIM(CLEAN(_xlfn.XLOOKUP(Order_Items_Raw!A1938,Orders_Raw!A:A,Orders_Raw!E:E))))</f>
        <v>Marketplace</v>
      </c>
      <c r="H1711" s="18" t="str">
        <f>_xlfn.XLOOKUP(B1711,Products_Raw!A:A,Products_Raw!C:C)</f>
        <v>Home &amp; Kitchen</v>
      </c>
      <c r="I1711" t="str">
        <f>_xlfn.XLOOKUP(_xlfn.XLOOKUP(A1711,Orders_Raw!A:A,Orders_Raw!B:B),Customers_Raw!A:A,Customers_Raw!E:E)</f>
        <v>Corporate</v>
      </c>
      <c r="J1711" s="19">
        <f>_xlfn.XLOOKUP(Order_Items_Raw!A1938,Orders_Raw!A:A,Orders_Raw!C:C)</f>
        <v>45821</v>
      </c>
      <c r="K1711" t="s">
        <v>3450</v>
      </c>
      <c r="L1711" s="19" t="str">
        <f>_xlfn.XLOOKUP(A1711,Orders_Raw!A:A,Orders_Raw!D:D)</f>
        <v>Delivered</v>
      </c>
      <c r="M1711" s="19" t="str">
        <f>_xlfn.XLOOKUP(_xlfn.XLOOKUP(A1711,Orders_Raw!A:A,Orders_Raw!B:B),Customers_Raw!A:A,Customers_Raw!E:E)</f>
        <v>Corporate</v>
      </c>
      <c r="N1711">
        <f>IF(COUNTIF($A$2:A1711,A1711)=1,1,0)</f>
        <v>1</v>
      </c>
    </row>
    <row r="1712" spans="1:14">
      <c r="A1712" t="s">
        <v>2054</v>
      </c>
      <c r="B1712" t="s">
        <v>3451</v>
      </c>
      <c r="C1712">
        <v>2</v>
      </c>
      <c r="D1712" s="18">
        <v>36966.93</v>
      </c>
      <c r="E1712" s="18">
        <f>_xlfn.XLOOKUP(Order_Items_Raw!B1942,Products_Raw!A:A,Products_Raw!D:D)</f>
        <v>4535.12</v>
      </c>
      <c r="F1712" s="18">
        <f t="shared" si="26"/>
        <v>27896.69</v>
      </c>
      <c r="G1712" s="18" t="str">
        <f>PROPER(TRIM(CLEAN(_xlfn.XLOOKUP(Order_Items_Raw!A1942,Orders_Raw!A:A,Orders_Raw!E:E))))</f>
        <v>Website</v>
      </c>
      <c r="H1712" s="18" t="str">
        <f>_xlfn.XLOOKUP(B1712,Products_Raw!A:A,Products_Raw!C:C)</f>
        <v>Home &amp; Kitchen</v>
      </c>
      <c r="I1712" t="str">
        <f>_xlfn.XLOOKUP(_xlfn.XLOOKUP(A1712,Orders_Raw!A:A,Orders_Raw!B:B),Customers_Raw!A:A,Customers_Raw!E:E)</f>
        <v>Consumer</v>
      </c>
      <c r="J1712" s="19">
        <f>_xlfn.XLOOKUP(Order_Items_Raw!A1942,Orders_Raw!A:A,Orders_Raw!C:C)</f>
        <v>45811</v>
      </c>
      <c r="K1712" t="s">
        <v>3450</v>
      </c>
      <c r="L1712" s="19" t="str">
        <f>_xlfn.XLOOKUP(A1712,Orders_Raw!A:A,Orders_Raw!D:D)</f>
        <v>Cancelled</v>
      </c>
      <c r="M1712" s="19" t="str">
        <f>_xlfn.XLOOKUP(_xlfn.XLOOKUP(A1712,Orders_Raw!A:A,Orders_Raw!B:B),Customers_Raw!A:A,Customers_Raw!E:E)</f>
        <v>Consumer</v>
      </c>
      <c r="N1712">
        <f>IF(COUNTIF($A$2:A1712,A1712)=1,1,0)</f>
        <v>0</v>
      </c>
    </row>
    <row r="1713" spans="1:14">
      <c r="A1713" t="s">
        <v>959</v>
      </c>
      <c r="B1713" t="s">
        <v>3452</v>
      </c>
      <c r="C1713">
        <v>3</v>
      </c>
      <c r="D1713" s="18">
        <v>10510.87</v>
      </c>
      <c r="E1713" s="18">
        <f>_xlfn.XLOOKUP(Order_Items_Raw!B1971,Products_Raw!A:A,Products_Raw!D:D)</f>
        <v>680.62</v>
      </c>
      <c r="F1713" s="18">
        <f t="shared" si="26"/>
        <v>8469.01</v>
      </c>
      <c r="G1713" s="18" t="str">
        <f>PROPER(TRIM(CLEAN(_xlfn.XLOOKUP(Order_Items_Raw!A1971,Orders_Raw!A:A,Orders_Raw!E:E))))</f>
        <v>Mobile App</v>
      </c>
      <c r="H1713" s="18" t="str">
        <f>_xlfn.XLOOKUP(B1713,Products_Raw!A:A,Products_Raw!C:C)</f>
        <v>Office Supplies</v>
      </c>
      <c r="I1713" t="str">
        <f>_xlfn.XLOOKUP(_xlfn.XLOOKUP(A1713,Orders_Raw!A:A,Orders_Raw!B:B),Customers_Raw!A:A,Customers_Raw!E:E)</f>
        <v>Corporate</v>
      </c>
      <c r="J1713" s="19">
        <f>_xlfn.XLOOKUP(Order_Items_Raw!A1971,Orders_Raw!A:A,Orders_Raw!C:C)</f>
        <v>45836</v>
      </c>
      <c r="K1713" t="s">
        <v>3450</v>
      </c>
      <c r="L1713" s="19" t="str">
        <f>_xlfn.XLOOKUP(A1713,Orders_Raw!A:A,Orders_Raw!D:D)</f>
        <v>Delivered</v>
      </c>
      <c r="M1713" s="19" t="str">
        <f>_xlfn.XLOOKUP(_xlfn.XLOOKUP(A1713,Orders_Raw!A:A,Orders_Raw!B:B),Customers_Raw!A:A,Customers_Raw!E:E)</f>
        <v>Corporate</v>
      </c>
      <c r="N1713">
        <f>IF(COUNTIF($A$2:A1713,A1713)=1,1,0)</f>
        <v>1</v>
      </c>
    </row>
    <row r="1714" spans="1:14">
      <c r="A1714" t="s">
        <v>1150</v>
      </c>
      <c r="B1714" t="s">
        <v>3452</v>
      </c>
      <c r="C1714">
        <v>1</v>
      </c>
      <c r="D1714" s="18">
        <v>4466.69</v>
      </c>
      <c r="E1714" s="18">
        <f>_xlfn.XLOOKUP(Order_Items_Raw!B1976,Products_Raw!A:A,Products_Raw!D:D)</f>
        <v>680.62</v>
      </c>
      <c r="F1714" s="18">
        <f t="shared" si="26"/>
        <v>3786.07</v>
      </c>
      <c r="G1714" s="18" t="str">
        <f>PROPER(TRIM(CLEAN(_xlfn.XLOOKUP(Order_Items_Raw!A1976,Orders_Raw!A:A,Orders_Raw!E:E))))</f>
        <v>Website</v>
      </c>
      <c r="H1714" s="18" t="str">
        <f>_xlfn.XLOOKUP(B1714,Products_Raw!A:A,Products_Raw!C:C)</f>
        <v>Office Supplies</v>
      </c>
      <c r="I1714" t="str">
        <f>_xlfn.XLOOKUP(_xlfn.XLOOKUP(A1714,Orders_Raw!A:A,Orders_Raw!B:B),Customers_Raw!A:A,Customers_Raw!E:E)</f>
        <v>Consumer</v>
      </c>
      <c r="J1714" s="19">
        <f>_xlfn.XLOOKUP(Order_Items_Raw!A1976,Orders_Raw!A:A,Orders_Raw!C:C)</f>
        <v>45824</v>
      </c>
      <c r="K1714" t="s">
        <v>3450</v>
      </c>
      <c r="L1714" s="19" t="str">
        <f>_xlfn.XLOOKUP(A1714,Orders_Raw!A:A,Orders_Raw!D:D)</f>
        <v>Delivered</v>
      </c>
      <c r="M1714" s="19" t="str">
        <f>_xlfn.XLOOKUP(_xlfn.XLOOKUP(A1714,Orders_Raw!A:A,Orders_Raw!B:B),Customers_Raw!A:A,Customers_Raw!E:E)</f>
        <v>Consumer</v>
      </c>
      <c r="N1714">
        <f>IF(COUNTIF($A$2:A1714,A1714)=1,1,0)</f>
        <v>1</v>
      </c>
    </row>
    <row r="1715" spans="1:14">
      <c r="A1715" t="s">
        <v>1220</v>
      </c>
      <c r="B1715" t="s">
        <v>3452</v>
      </c>
      <c r="C1715">
        <v>4</v>
      </c>
      <c r="D1715" s="18">
        <v>18327.02</v>
      </c>
      <c r="E1715" s="18">
        <f>_xlfn.XLOOKUP(Order_Items_Raw!B1978,Products_Raw!A:A,Products_Raw!D:D)</f>
        <v>9178.6</v>
      </c>
      <c r="F1715" s="18">
        <f t="shared" si="26"/>
        <v>-18387.38</v>
      </c>
      <c r="G1715" s="18" t="str">
        <f>PROPER(TRIM(CLEAN(_xlfn.XLOOKUP(Order_Items_Raw!A1978,Orders_Raw!A:A,Orders_Raw!E:E))))</f>
        <v>Marketplace</v>
      </c>
      <c r="H1715" s="18" t="str">
        <f>_xlfn.XLOOKUP(B1715,Products_Raw!A:A,Products_Raw!C:C)</f>
        <v>Office Supplies</v>
      </c>
      <c r="I1715" t="str">
        <f>_xlfn.XLOOKUP(_xlfn.XLOOKUP(A1715,Orders_Raw!A:A,Orders_Raw!B:B),Customers_Raw!A:A,Customers_Raw!E:E)</f>
        <v>Consumer</v>
      </c>
      <c r="J1715" s="19">
        <f>_xlfn.XLOOKUP(Order_Items_Raw!A1978,Orders_Raw!A:A,Orders_Raw!C:C)</f>
        <v>45834</v>
      </c>
      <c r="K1715" t="s">
        <v>3450</v>
      </c>
      <c r="L1715" s="19" t="str">
        <f>_xlfn.XLOOKUP(A1715,Orders_Raw!A:A,Orders_Raw!D:D)</f>
        <v>Delivered</v>
      </c>
      <c r="M1715" s="19" t="str">
        <f>_xlfn.XLOOKUP(_xlfn.XLOOKUP(A1715,Orders_Raw!A:A,Orders_Raw!B:B),Customers_Raw!A:A,Customers_Raw!E:E)</f>
        <v>Consumer</v>
      </c>
      <c r="N1715">
        <f>IF(COUNTIF($A$2:A1715,A1715)=1,1,0)</f>
        <v>1</v>
      </c>
    </row>
    <row r="1716" spans="1:14">
      <c r="A1716" t="s">
        <v>1221</v>
      </c>
      <c r="B1716" t="s">
        <v>3452</v>
      </c>
      <c r="C1716">
        <v>1</v>
      </c>
      <c r="D1716" s="18">
        <v>3977.29</v>
      </c>
      <c r="E1716" s="18">
        <f>_xlfn.XLOOKUP(Order_Items_Raw!B1979,Products_Raw!A:A,Products_Raw!D:D)</f>
        <v>9178.6</v>
      </c>
      <c r="F1716" s="18">
        <f t="shared" si="26"/>
        <v>-5201.31</v>
      </c>
      <c r="G1716" s="18" t="str">
        <f>PROPER(TRIM(CLEAN(_xlfn.XLOOKUP(Order_Items_Raw!A1979,Orders_Raw!A:A,Orders_Raw!E:E))))</f>
        <v>Website</v>
      </c>
      <c r="H1716" s="18" t="str">
        <f>_xlfn.XLOOKUP(B1716,Products_Raw!A:A,Products_Raw!C:C)</f>
        <v>Office Supplies</v>
      </c>
      <c r="I1716" t="str">
        <f>_xlfn.XLOOKUP(_xlfn.XLOOKUP(A1716,Orders_Raw!A:A,Orders_Raw!B:B),Customers_Raw!A:A,Customers_Raw!E:E)</f>
        <v>Consumer</v>
      </c>
      <c r="J1716" s="19">
        <f>_xlfn.XLOOKUP(Order_Items_Raw!A1979,Orders_Raw!A:A,Orders_Raw!C:C)</f>
        <v>45811</v>
      </c>
      <c r="K1716" t="s">
        <v>3450</v>
      </c>
      <c r="L1716" s="19" t="str">
        <f>_xlfn.XLOOKUP(A1716,Orders_Raw!A:A,Orders_Raw!D:D)</f>
        <v>Shipped</v>
      </c>
      <c r="M1716" s="19" t="str">
        <f>_xlfn.XLOOKUP(_xlfn.XLOOKUP(A1716,Orders_Raw!A:A,Orders_Raw!B:B),Customers_Raw!A:A,Customers_Raw!E:E)</f>
        <v>Consumer</v>
      </c>
      <c r="N1716">
        <f>IF(COUNTIF($A$2:A1716,A1716)=1,1,0)</f>
        <v>1</v>
      </c>
    </row>
    <row r="1717" spans="1:14">
      <c r="A1717" t="s">
        <v>2707</v>
      </c>
      <c r="B1717" t="s">
        <v>3452</v>
      </c>
      <c r="C1717">
        <v>4</v>
      </c>
      <c r="D1717" s="18">
        <v>16169.82</v>
      </c>
      <c r="E1717" s="18">
        <f>_xlfn.XLOOKUP(Order_Items_Raw!B2007,Products_Raw!A:A,Products_Raw!D:D)</f>
        <v>4722.61</v>
      </c>
      <c r="F1717" s="18">
        <f t="shared" si="26"/>
        <v>-2720.62</v>
      </c>
      <c r="G1717" s="18" t="str">
        <f>PROPER(TRIM(CLEAN(_xlfn.XLOOKUP(Order_Items_Raw!A2007,Orders_Raw!A:A,Orders_Raw!E:E))))</f>
        <v>Mobile App</v>
      </c>
      <c r="H1717" s="18" t="str">
        <f>_xlfn.XLOOKUP(B1717,Products_Raw!A:A,Products_Raw!C:C)</f>
        <v>Office Supplies</v>
      </c>
      <c r="I1717" t="str">
        <f>_xlfn.XLOOKUP(_xlfn.XLOOKUP(A1717,Orders_Raw!A:A,Orders_Raw!B:B),Customers_Raw!A:A,Customers_Raw!E:E)</f>
        <v>Consumer</v>
      </c>
      <c r="J1717" s="19">
        <f>_xlfn.XLOOKUP(Order_Items_Raw!A2007,Orders_Raw!A:A,Orders_Raw!C:C)</f>
        <v>45830</v>
      </c>
      <c r="K1717" t="s">
        <v>3450</v>
      </c>
      <c r="L1717" s="19" t="str">
        <f>_xlfn.XLOOKUP(A1717,Orders_Raw!A:A,Orders_Raw!D:D)</f>
        <v>Delivered</v>
      </c>
      <c r="M1717" s="19" t="str">
        <f>_xlfn.XLOOKUP(_xlfn.XLOOKUP(A1717,Orders_Raw!A:A,Orders_Raw!B:B),Customers_Raw!A:A,Customers_Raw!E:E)</f>
        <v>Consumer</v>
      </c>
      <c r="N1717">
        <f>IF(COUNTIF($A$2:A1717,A1717)=1,1,0)</f>
        <v>0</v>
      </c>
    </row>
    <row r="1718" spans="1:14">
      <c r="A1718" t="s">
        <v>2797</v>
      </c>
      <c r="B1718" t="s">
        <v>3452</v>
      </c>
      <c r="C1718">
        <v>4</v>
      </c>
      <c r="D1718" s="18">
        <v>15572.81</v>
      </c>
      <c r="E1718" s="18">
        <f>_xlfn.XLOOKUP(Order_Items_Raw!B2010,Products_Raw!A:A,Products_Raw!D:D)</f>
        <v>9531.89</v>
      </c>
      <c r="F1718" s="18">
        <f t="shared" si="26"/>
        <v>-22554.75</v>
      </c>
      <c r="G1718" s="18" t="str">
        <f>PROPER(TRIM(CLEAN(_xlfn.XLOOKUP(Order_Items_Raw!A2010,Orders_Raw!A:A,Orders_Raw!E:E))))</f>
        <v>Website</v>
      </c>
      <c r="H1718" s="18" t="str">
        <f>_xlfn.XLOOKUP(B1718,Products_Raw!A:A,Products_Raw!C:C)</f>
        <v>Office Supplies</v>
      </c>
      <c r="I1718" t="str">
        <f>_xlfn.XLOOKUP(_xlfn.XLOOKUP(A1718,Orders_Raw!A:A,Orders_Raw!B:B),Customers_Raw!A:A,Customers_Raw!E:E)</f>
        <v>Consumer</v>
      </c>
      <c r="J1718" s="19">
        <f>_xlfn.XLOOKUP(Order_Items_Raw!A2010,Orders_Raw!A:A,Orders_Raw!C:C)</f>
        <v>45818</v>
      </c>
      <c r="K1718" t="s">
        <v>3450</v>
      </c>
      <c r="L1718" s="19" t="str">
        <f>_xlfn.XLOOKUP(A1718,Orders_Raw!A:A,Orders_Raw!D:D)</f>
        <v>Delivered</v>
      </c>
      <c r="M1718" s="19" t="str">
        <f>_xlfn.XLOOKUP(_xlfn.XLOOKUP(A1718,Orders_Raw!A:A,Orders_Raw!B:B),Customers_Raw!A:A,Customers_Raw!E:E)</f>
        <v>Consumer</v>
      </c>
      <c r="N1718">
        <f>IF(COUNTIF($A$2:A1718,A1718)=1,1,0)</f>
        <v>1</v>
      </c>
    </row>
    <row r="1719" spans="1:14">
      <c r="A1719" t="s">
        <v>3238</v>
      </c>
      <c r="B1719" t="s">
        <v>3452</v>
      </c>
      <c r="C1719">
        <v>2</v>
      </c>
      <c r="D1719" s="18">
        <v>6930.5</v>
      </c>
      <c r="E1719" s="18">
        <f>_xlfn.XLOOKUP(Order_Items_Raw!B2020,Products_Raw!A:A,Products_Raw!D:D)</f>
        <v>1349.93</v>
      </c>
      <c r="F1719" s="18">
        <f t="shared" si="26"/>
        <v>4230.64</v>
      </c>
      <c r="G1719" s="18" t="str">
        <f>PROPER(TRIM(CLEAN(_xlfn.XLOOKUP(Order_Items_Raw!A2020,Orders_Raw!A:A,Orders_Raw!E:E))))</f>
        <v>Mobile App</v>
      </c>
      <c r="H1719" s="18" t="str">
        <f>_xlfn.XLOOKUP(B1719,Products_Raw!A:A,Products_Raw!C:C)</f>
        <v>Office Supplies</v>
      </c>
      <c r="I1719" t="str">
        <f>_xlfn.XLOOKUP(_xlfn.XLOOKUP(A1719,Orders_Raw!A:A,Orders_Raw!B:B),Customers_Raw!A:A,Customers_Raw!E:E)</f>
        <v>Consumer</v>
      </c>
      <c r="J1719" s="19">
        <f>_xlfn.XLOOKUP(Order_Items_Raw!A2020,Orders_Raw!A:A,Orders_Raw!C:C)</f>
        <v>45821</v>
      </c>
      <c r="K1719" t="s">
        <v>3450</v>
      </c>
      <c r="L1719" s="19" t="str">
        <f>_xlfn.XLOOKUP(A1719,Orders_Raw!A:A,Orders_Raw!D:D)</f>
        <v>Delivered</v>
      </c>
      <c r="M1719" s="19" t="str">
        <f>_xlfn.XLOOKUP(_xlfn.XLOOKUP(A1719,Orders_Raw!A:A,Orders_Raw!B:B),Customers_Raw!A:A,Customers_Raw!E:E)</f>
        <v>Consumer</v>
      </c>
      <c r="N1719">
        <f>IF(COUNTIF($A$2:A1719,A1719)=1,1,0)</f>
        <v>1</v>
      </c>
    </row>
    <row r="1720" spans="1:14">
      <c r="A1720" t="s">
        <v>3268</v>
      </c>
      <c r="B1720" t="s">
        <v>3452</v>
      </c>
      <c r="C1720">
        <v>4</v>
      </c>
      <c r="D1720" s="18">
        <v>17554.87</v>
      </c>
      <c r="E1720" s="18">
        <f>_xlfn.XLOOKUP(Order_Items_Raw!B2022,Products_Raw!A:A,Products_Raw!D:D)</f>
        <v>10188.6</v>
      </c>
      <c r="F1720" s="18">
        <f t="shared" si="26"/>
        <v>-23199.53</v>
      </c>
      <c r="G1720" s="18" t="str">
        <f>PROPER(TRIM(CLEAN(_xlfn.XLOOKUP(Order_Items_Raw!A2022,Orders_Raw!A:A,Orders_Raw!E:E))))</f>
        <v>Mobile App</v>
      </c>
      <c r="H1720" s="18" t="str">
        <f>_xlfn.XLOOKUP(B1720,Products_Raw!A:A,Products_Raw!C:C)</f>
        <v>Office Supplies</v>
      </c>
      <c r="I1720" t="str">
        <f>_xlfn.XLOOKUP(_xlfn.XLOOKUP(A1720,Orders_Raw!A:A,Orders_Raw!B:B),Customers_Raw!A:A,Customers_Raw!E:E)</f>
        <v>Consumer</v>
      </c>
      <c r="J1720" s="19">
        <f>_xlfn.XLOOKUP(Order_Items_Raw!A2022,Orders_Raw!A:A,Orders_Raw!C:C)</f>
        <v>45818</v>
      </c>
      <c r="K1720" t="s">
        <v>3450</v>
      </c>
      <c r="L1720" s="19" t="str">
        <f>_xlfn.XLOOKUP(A1720,Orders_Raw!A:A,Orders_Raw!D:D)</f>
        <v>Delivered</v>
      </c>
      <c r="M1720" s="19" t="str">
        <f>_xlfn.XLOOKUP(_xlfn.XLOOKUP(A1720,Orders_Raw!A:A,Orders_Raw!B:B),Customers_Raw!A:A,Customers_Raw!E:E)</f>
        <v>Consumer</v>
      </c>
      <c r="N1720">
        <f>IF(COUNTIF($A$2:A1720,A1720)=1,1,0)</f>
        <v>1</v>
      </c>
    </row>
    <row r="1721" spans="1:14">
      <c r="A1721" t="s">
        <v>2346</v>
      </c>
      <c r="B1721" t="s">
        <v>3453</v>
      </c>
      <c r="C1721">
        <v>3</v>
      </c>
      <c r="D1721" s="18">
        <v>56205.25</v>
      </c>
      <c r="E1721" s="18">
        <f>_xlfn.XLOOKUP(Order_Items_Raw!B2060,Products_Raw!A:A,Products_Raw!D:D)</f>
        <v>2857.57</v>
      </c>
      <c r="F1721" s="18">
        <f t="shared" si="26"/>
        <v>47632.54</v>
      </c>
      <c r="G1721" s="18" t="str">
        <f>PROPER(TRIM(CLEAN(_xlfn.XLOOKUP(Order_Items_Raw!A2060,Orders_Raw!A:A,Orders_Raw!E:E))))</f>
        <v>Mobile App</v>
      </c>
      <c r="H1721" s="18" t="str">
        <f>_xlfn.XLOOKUP(B1721,Products_Raw!A:A,Products_Raw!C:C)</f>
        <v>Office Supplies</v>
      </c>
      <c r="I1721" t="str">
        <f>_xlfn.XLOOKUP(_xlfn.XLOOKUP(A1721,Orders_Raw!A:A,Orders_Raw!B:B),Customers_Raw!A:A,Customers_Raw!E:E)</f>
        <v>Consumer</v>
      </c>
      <c r="J1721" s="19">
        <f>_xlfn.XLOOKUP(Order_Items_Raw!A2060,Orders_Raw!A:A,Orders_Raw!C:C)</f>
        <v>45827</v>
      </c>
      <c r="K1721" t="s">
        <v>3450</v>
      </c>
      <c r="L1721" s="19" t="str">
        <f>_xlfn.XLOOKUP(A1721,Orders_Raw!A:A,Orders_Raw!D:D)</f>
        <v>Processing</v>
      </c>
      <c r="M1721" s="19" t="str">
        <f>_xlfn.XLOOKUP(_xlfn.XLOOKUP(A1721,Orders_Raw!A:A,Orders_Raw!B:B),Customers_Raw!A:A,Customers_Raw!E:E)</f>
        <v>Consumer</v>
      </c>
      <c r="N1721">
        <f>IF(COUNTIF($A$2:A1721,A1721)=1,1,0)</f>
        <v>0</v>
      </c>
    </row>
    <row r="1722" spans="1:14">
      <c r="A1722" t="s">
        <v>3063</v>
      </c>
      <c r="B1722" t="s">
        <v>3453</v>
      </c>
      <c r="C1722">
        <v>4</v>
      </c>
      <c r="D1722" s="18">
        <v>59278.31</v>
      </c>
      <c r="E1722" s="18">
        <f>_xlfn.XLOOKUP(Order_Items_Raw!B2079,Products_Raw!A:A,Products_Raw!D:D)</f>
        <v>5057.68</v>
      </c>
      <c r="F1722" s="18">
        <f t="shared" si="26"/>
        <v>39047.59</v>
      </c>
      <c r="G1722" s="18" t="str">
        <f>PROPER(TRIM(CLEAN(_xlfn.XLOOKUP(Order_Items_Raw!A2079,Orders_Raw!A:A,Orders_Raw!E:E))))</f>
        <v>Website</v>
      </c>
      <c r="H1722" s="18" t="str">
        <f>_xlfn.XLOOKUP(B1722,Products_Raw!A:A,Products_Raw!C:C)</f>
        <v>Office Supplies</v>
      </c>
      <c r="I1722" t="str">
        <f>_xlfn.XLOOKUP(_xlfn.XLOOKUP(A1722,Orders_Raw!A:A,Orders_Raw!B:B),Customers_Raw!A:A,Customers_Raw!E:E)</f>
        <v>Consumer</v>
      </c>
      <c r="J1722" s="19">
        <f>_xlfn.XLOOKUP(Order_Items_Raw!A2079,Orders_Raw!A:A,Orders_Raw!C:C)</f>
        <v>45812</v>
      </c>
      <c r="K1722" t="s">
        <v>3450</v>
      </c>
      <c r="L1722" s="19" t="str">
        <f>_xlfn.XLOOKUP(A1722,Orders_Raw!A:A,Orders_Raw!D:D)</f>
        <v>Processing</v>
      </c>
      <c r="M1722" s="19" t="str">
        <f>_xlfn.XLOOKUP(_xlfn.XLOOKUP(A1722,Orders_Raw!A:A,Orders_Raw!B:B),Customers_Raw!A:A,Customers_Raw!E:E)</f>
        <v>Consumer</v>
      </c>
      <c r="N1722">
        <f>IF(COUNTIF($A$2:A1722,A1722)=1,1,0)</f>
        <v>1</v>
      </c>
    </row>
    <row r="1723" spans="1:14">
      <c r="A1723" t="s">
        <v>957</v>
      </c>
      <c r="B1723" t="s">
        <v>3454</v>
      </c>
      <c r="C1723">
        <v>2</v>
      </c>
      <c r="D1723" s="18">
        <v>15275.67</v>
      </c>
      <c r="E1723" s="18">
        <f>_xlfn.XLOOKUP(Order_Items_Raw!B2089,Products_Raw!A:A,Products_Raw!D:D)</f>
        <v>1892.68</v>
      </c>
      <c r="F1723" s="18">
        <f t="shared" si="26"/>
        <v>11490.31</v>
      </c>
      <c r="G1723" s="18" t="str">
        <f>PROPER(TRIM(CLEAN(_xlfn.XLOOKUP(Order_Items_Raw!A2089,Orders_Raw!A:A,Orders_Raw!E:E))))</f>
        <v>Website</v>
      </c>
      <c r="H1723" s="18" t="str">
        <f>_xlfn.XLOOKUP(B1723,Products_Raw!A:A,Products_Raw!C:C)</f>
        <v>Sports</v>
      </c>
      <c r="I1723" t="str">
        <f>_xlfn.XLOOKUP(_xlfn.XLOOKUP(A1723,Orders_Raw!A:A,Orders_Raw!B:B),Customers_Raw!A:A,Customers_Raw!E:E)</f>
        <v>Corporate</v>
      </c>
      <c r="J1723" s="19">
        <f>_xlfn.XLOOKUP(Order_Items_Raw!A2089,Orders_Raw!A:A,Orders_Raw!C:C)</f>
        <v>45814</v>
      </c>
      <c r="K1723" t="s">
        <v>3450</v>
      </c>
      <c r="L1723" s="19" t="str">
        <f>_xlfn.XLOOKUP(A1723,Orders_Raw!A:A,Orders_Raw!D:D)</f>
        <v>Delivered</v>
      </c>
      <c r="M1723" s="19" t="str">
        <f>_xlfn.XLOOKUP(_xlfn.XLOOKUP(A1723,Orders_Raw!A:A,Orders_Raw!B:B),Customers_Raw!A:A,Customers_Raw!E:E)</f>
        <v>Corporate</v>
      </c>
      <c r="N1723">
        <f>IF(COUNTIF($A$2:A1723,A1723)=1,1,0)</f>
        <v>1</v>
      </c>
    </row>
    <row r="1724" spans="1:14">
      <c r="A1724" t="s">
        <v>1776</v>
      </c>
      <c r="B1724" t="s">
        <v>3454</v>
      </c>
      <c r="C1724">
        <v>4</v>
      </c>
      <c r="D1724" s="18">
        <v>34814.19</v>
      </c>
      <c r="E1724" s="18">
        <f>_xlfn.XLOOKUP(Order_Items_Raw!B2107,Products_Raw!A:A,Products_Raw!D:D)</f>
        <v>4539.2</v>
      </c>
      <c r="F1724" s="18">
        <f t="shared" si="26"/>
        <v>16657.39</v>
      </c>
      <c r="G1724" s="18" t="str">
        <f>PROPER(TRIM(CLEAN(_xlfn.XLOOKUP(Order_Items_Raw!A2107,Orders_Raw!A:A,Orders_Raw!E:E))))</f>
        <v>Mobile App</v>
      </c>
      <c r="H1724" s="18" t="str">
        <f>_xlfn.XLOOKUP(B1724,Products_Raw!A:A,Products_Raw!C:C)</f>
        <v>Sports</v>
      </c>
      <c r="I1724" t="str">
        <f>_xlfn.XLOOKUP(_xlfn.XLOOKUP(A1724,Orders_Raw!A:A,Orders_Raw!B:B),Customers_Raw!A:A,Customers_Raw!E:E)</f>
        <v>Consumer</v>
      </c>
      <c r="J1724" s="19">
        <f>_xlfn.XLOOKUP(Order_Items_Raw!A2107,Orders_Raw!A:A,Orders_Raw!C:C)</f>
        <v>45838</v>
      </c>
      <c r="K1724" t="s">
        <v>3450</v>
      </c>
      <c r="L1724" s="19" t="str">
        <f>_xlfn.XLOOKUP(A1724,Orders_Raw!A:A,Orders_Raw!D:D)</f>
        <v>Cancelled</v>
      </c>
      <c r="M1724" s="19" t="str">
        <f>_xlfn.XLOOKUP(_xlfn.XLOOKUP(A1724,Orders_Raw!A:A,Orders_Raw!B:B),Customers_Raw!A:A,Customers_Raw!E:E)</f>
        <v>Consumer</v>
      </c>
      <c r="N1724">
        <f>IF(COUNTIF($A$2:A1724,A1724)=1,1,0)</f>
        <v>0</v>
      </c>
    </row>
    <row r="1725" spans="1:14">
      <c r="A1725" t="s">
        <v>2008</v>
      </c>
      <c r="B1725" t="s">
        <v>3454</v>
      </c>
      <c r="C1725">
        <v>4</v>
      </c>
      <c r="D1725" s="18">
        <v>37591.25</v>
      </c>
      <c r="E1725" s="18">
        <f>_xlfn.XLOOKUP(Order_Items_Raw!B2114,Products_Raw!A:A,Products_Raw!D:D)</f>
        <v>5766.98</v>
      </c>
      <c r="F1725" s="18">
        <f t="shared" si="26"/>
        <v>14523.33</v>
      </c>
      <c r="G1725" s="18" t="str">
        <f>PROPER(TRIM(CLEAN(_xlfn.XLOOKUP(Order_Items_Raw!A2114,Orders_Raw!A:A,Orders_Raw!E:E))))</f>
        <v>Website</v>
      </c>
      <c r="H1725" s="18" t="str">
        <f>_xlfn.XLOOKUP(B1725,Products_Raw!A:A,Products_Raw!C:C)</f>
        <v>Sports</v>
      </c>
      <c r="I1725" t="str">
        <f>_xlfn.XLOOKUP(_xlfn.XLOOKUP(A1725,Orders_Raw!A:A,Orders_Raw!B:B),Customers_Raw!A:A,Customers_Raw!E:E)</f>
        <v>Consumer</v>
      </c>
      <c r="J1725" s="19">
        <f>_xlfn.XLOOKUP(Order_Items_Raw!A2114,Orders_Raw!A:A,Orders_Raw!C:C)</f>
        <v>45836</v>
      </c>
      <c r="K1725" t="s">
        <v>3450</v>
      </c>
      <c r="L1725" s="19" t="str">
        <f>_xlfn.XLOOKUP(A1725,Orders_Raw!A:A,Orders_Raw!D:D)</f>
        <v>Delivered</v>
      </c>
      <c r="M1725" s="19" t="str">
        <f>_xlfn.XLOOKUP(_xlfn.XLOOKUP(A1725,Orders_Raw!A:A,Orders_Raw!B:B),Customers_Raw!A:A,Customers_Raw!E:E)</f>
        <v>Consumer</v>
      </c>
      <c r="N1725">
        <f>IF(COUNTIF($A$2:A1725,A1725)=1,1,0)</f>
        <v>1</v>
      </c>
    </row>
    <row r="1726" spans="1:14">
      <c r="A1726" t="s">
        <v>2259</v>
      </c>
      <c r="B1726" t="s">
        <v>3454</v>
      </c>
      <c r="C1726">
        <v>1</v>
      </c>
      <c r="D1726" s="18">
        <v>7734.01</v>
      </c>
      <c r="E1726" s="18">
        <f>_xlfn.XLOOKUP(Order_Items_Raw!B2119,Products_Raw!A:A,Products_Raw!D:D)</f>
        <v>5412.91</v>
      </c>
      <c r="F1726" s="18">
        <f t="shared" si="26"/>
        <v>2321.1</v>
      </c>
      <c r="G1726" s="18" t="str">
        <f>PROPER(TRIM(CLEAN(_xlfn.XLOOKUP(Order_Items_Raw!A2119,Orders_Raw!A:A,Orders_Raw!E:E))))</f>
        <v>Website</v>
      </c>
      <c r="H1726" s="18" t="str">
        <f>_xlfn.XLOOKUP(B1726,Products_Raw!A:A,Products_Raw!C:C)</f>
        <v>Sports</v>
      </c>
      <c r="I1726" t="str">
        <f>_xlfn.XLOOKUP(_xlfn.XLOOKUP(A1726,Orders_Raw!A:A,Orders_Raw!B:B),Customers_Raw!A:A,Customers_Raw!E:E)</f>
        <v>Consumer</v>
      </c>
      <c r="J1726" s="19">
        <f>_xlfn.XLOOKUP(Order_Items_Raw!A2119,Orders_Raw!A:A,Orders_Raw!C:C)</f>
        <v>45836</v>
      </c>
      <c r="K1726" t="s">
        <v>3450</v>
      </c>
      <c r="L1726" s="19" t="str">
        <f>_xlfn.XLOOKUP(A1726,Orders_Raw!A:A,Orders_Raw!D:D)</f>
        <v>Delivered</v>
      </c>
      <c r="M1726" s="19" t="str">
        <f>_xlfn.XLOOKUP(_xlfn.XLOOKUP(A1726,Orders_Raw!A:A,Orders_Raw!B:B),Customers_Raw!A:A,Customers_Raw!E:E)</f>
        <v>Consumer</v>
      </c>
      <c r="N1726">
        <f>IF(COUNTIF($A$2:A1726,A1726)=1,1,0)</f>
        <v>1</v>
      </c>
    </row>
    <row r="1727" spans="1:14">
      <c r="A1727" t="s">
        <v>2316</v>
      </c>
      <c r="B1727" t="s">
        <v>3454</v>
      </c>
      <c r="C1727">
        <v>4</v>
      </c>
      <c r="D1727" s="18">
        <v>34460.74</v>
      </c>
      <c r="E1727" s="18">
        <f>_xlfn.XLOOKUP(Order_Items_Raw!B2120,Products_Raw!A:A,Products_Raw!D:D)</f>
        <v>5412.91</v>
      </c>
      <c r="F1727" s="18">
        <f t="shared" si="26"/>
        <v>12809.1</v>
      </c>
      <c r="G1727" s="18" t="str">
        <f>PROPER(TRIM(CLEAN(_xlfn.XLOOKUP(Order_Items_Raw!A2120,Orders_Raw!A:A,Orders_Raw!E:E))))</f>
        <v>Website</v>
      </c>
      <c r="H1727" s="18" t="str">
        <f>_xlfn.XLOOKUP(B1727,Products_Raw!A:A,Products_Raw!C:C)</f>
        <v>Sports</v>
      </c>
      <c r="I1727" t="str">
        <f>_xlfn.XLOOKUP(_xlfn.XLOOKUP(A1727,Orders_Raw!A:A,Orders_Raw!B:B),Customers_Raw!A:A,Customers_Raw!E:E)</f>
        <v>Consumer</v>
      </c>
      <c r="J1727" s="19">
        <f>_xlfn.XLOOKUP(Order_Items_Raw!A2120,Orders_Raw!A:A,Orders_Raw!C:C)</f>
        <v>45817</v>
      </c>
      <c r="K1727" t="s">
        <v>3450</v>
      </c>
      <c r="L1727" s="19" t="str">
        <f>_xlfn.XLOOKUP(A1727,Orders_Raw!A:A,Orders_Raw!D:D)</f>
        <v>Shipped</v>
      </c>
      <c r="M1727" s="19" t="str">
        <f>_xlfn.XLOOKUP(_xlfn.XLOOKUP(A1727,Orders_Raw!A:A,Orders_Raw!B:B),Customers_Raw!A:A,Customers_Raw!E:E)</f>
        <v>Consumer</v>
      </c>
      <c r="N1727">
        <f>IF(COUNTIF($A$2:A1727,A1727)=1,1,0)</f>
        <v>1</v>
      </c>
    </row>
    <row r="1728" spans="1:14">
      <c r="A1728" t="s">
        <v>2421</v>
      </c>
      <c r="B1728" t="s">
        <v>3454</v>
      </c>
      <c r="C1728">
        <v>3</v>
      </c>
      <c r="D1728" s="18">
        <v>27692.94</v>
      </c>
      <c r="E1728" s="18">
        <f>_xlfn.XLOOKUP(Order_Items_Raw!B2124,Products_Raw!A:A,Products_Raw!D:D)</f>
        <v>11939.07</v>
      </c>
      <c r="F1728" s="18">
        <f t="shared" si="26"/>
        <v>-8124.27</v>
      </c>
      <c r="G1728" s="18" t="str">
        <f>PROPER(TRIM(CLEAN(_xlfn.XLOOKUP(Order_Items_Raw!A2124,Orders_Raw!A:A,Orders_Raw!E:E))))</f>
        <v>Website</v>
      </c>
      <c r="H1728" s="18" t="str">
        <f>_xlfn.XLOOKUP(B1728,Products_Raw!A:A,Products_Raw!C:C)</f>
        <v>Sports</v>
      </c>
      <c r="I1728" t="str">
        <f>_xlfn.XLOOKUP(_xlfn.XLOOKUP(A1728,Orders_Raw!A:A,Orders_Raw!B:B),Customers_Raw!A:A,Customers_Raw!E:E)</f>
        <v>Corporate</v>
      </c>
      <c r="J1728" s="19">
        <f>_xlfn.XLOOKUP(Order_Items_Raw!A2124,Orders_Raw!A:A,Orders_Raw!C:C)</f>
        <v>45838</v>
      </c>
      <c r="K1728" t="s">
        <v>3450</v>
      </c>
      <c r="L1728" s="19" t="str">
        <f>_xlfn.XLOOKUP(A1728,Orders_Raw!A:A,Orders_Raw!D:D)</f>
        <v>Delivered</v>
      </c>
      <c r="M1728" s="19" t="str">
        <f>_xlfn.XLOOKUP(_xlfn.XLOOKUP(A1728,Orders_Raw!A:A,Orders_Raw!B:B),Customers_Raw!A:A,Customers_Raw!E:E)</f>
        <v>Corporate</v>
      </c>
      <c r="N1728">
        <f>IF(COUNTIF($A$2:A1728,A1728)=1,1,0)</f>
        <v>0</v>
      </c>
    </row>
    <row r="1729" spans="1:14">
      <c r="A1729" t="s">
        <v>2439</v>
      </c>
      <c r="B1729" t="s">
        <v>3454</v>
      </c>
      <c r="C1729">
        <v>3</v>
      </c>
      <c r="D1729" s="18">
        <v>25854.54</v>
      </c>
      <c r="E1729" s="18">
        <f>_xlfn.XLOOKUP(Order_Items_Raw!B2125,Products_Raw!A:A,Products_Raw!D:D)</f>
        <v>6612.77</v>
      </c>
      <c r="F1729" s="18">
        <f t="shared" si="26"/>
        <v>6016.23</v>
      </c>
      <c r="G1729" s="18" t="str">
        <f>PROPER(TRIM(CLEAN(_xlfn.XLOOKUP(Order_Items_Raw!A2125,Orders_Raw!A:A,Orders_Raw!E:E))))</f>
        <v>Website</v>
      </c>
      <c r="H1729" s="18" t="str">
        <f>_xlfn.XLOOKUP(B1729,Products_Raw!A:A,Products_Raw!C:C)</f>
        <v>Sports</v>
      </c>
      <c r="I1729" t="str">
        <f>_xlfn.XLOOKUP(_xlfn.XLOOKUP(A1729,Orders_Raw!A:A,Orders_Raw!B:B),Customers_Raw!A:A,Customers_Raw!E:E)</f>
        <v>Consumer</v>
      </c>
      <c r="J1729" s="19">
        <f>_xlfn.XLOOKUP(Order_Items_Raw!A2125,Orders_Raw!A:A,Orders_Raw!C:C)</f>
        <v>45827</v>
      </c>
      <c r="K1729" t="s">
        <v>3450</v>
      </c>
      <c r="L1729" s="19" t="str">
        <f>_xlfn.XLOOKUP(A1729,Orders_Raw!A:A,Orders_Raw!D:D)</f>
        <v>Delivered</v>
      </c>
      <c r="M1729" s="19" t="str">
        <f>_xlfn.XLOOKUP(_xlfn.XLOOKUP(A1729,Orders_Raw!A:A,Orders_Raw!B:B),Customers_Raw!A:A,Customers_Raw!E:E)</f>
        <v>Consumer</v>
      </c>
      <c r="N1729">
        <f>IF(COUNTIF($A$2:A1729,A1729)=1,1,0)</f>
        <v>1</v>
      </c>
    </row>
    <row r="1730" spans="1:14">
      <c r="A1730" t="s">
        <v>997</v>
      </c>
      <c r="B1730" t="s">
        <v>3455</v>
      </c>
      <c r="C1730">
        <v>2</v>
      </c>
      <c r="D1730" s="18">
        <v>4340.94</v>
      </c>
      <c r="E1730" s="18">
        <f>_xlfn.XLOOKUP(Order_Items_Raw!B2142,Products_Raw!A:A,Products_Raw!D:D)</f>
        <v>516.61</v>
      </c>
      <c r="F1730" s="18">
        <f t="shared" ref="F1730:F1793" si="27">D1730-(C1730*E1730)</f>
        <v>3307.72</v>
      </c>
      <c r="G1730" s="18" t="str">
        <f>PROPER(TRIM(CLEAN(_xlfn.XLOOKUP(Order_Items_Raw!A2142,Orders_Raw!A:A,Orders_Raw!E:E))))</f>
        <v>Mobile App</v>
      </c>
      <c r="H1730" s="18" t="str">
        <f>_xlfn.XLOOKUP(B1730,Products_Raw!A:A,Products_Raw!C:C)</f>
        <v>Home &amp; Kitchen</v>
      </c>
      <c r="I1730" t="str">
        <f>_xlfn.XLOOKUP(_xlfn.XLOOKUP(A1730,Orders_Raw!A:A,Orders_Raw!B:B),Customers_Raw!A:A,Customers_Raw!E:E)</f>
        <v>Corporate</v>
      </c>
      <c r="J1730" s="19">
        <f>_xlfn.XLOOKUP(Order_Items_Raw!A2142,Orders_Raw!A:A,Orders_Raw!C:C)</f>
        <v>45823</v>
      </c>
      <c r="K1730" t="s">
        <v>3450</v>
      </c>
      <c r="L1730" s="19" t="str">
        <f>_xlfn.XLOOKUP(A1730,Orders_Raw!A:A,Orders_Raw!D:D)</f>
        <v>Delivered</v>
      </c>
      <c r="M1730" s="19" t="str">
        <f>_xlfn.XLOOKUP(_xlfn.XLOOKUP(A1730,Orders_Raw!A:A,Orders_Raw!B:B),Customers_Raw!A:A,Customers_Raw!E:E)</f>
        <v>Corporate</v>
      </c>
      <c r="N1730">
        <f>IF(COUNTIF($A$2:A1730,A1730)=1,1,0)</f>
        <v>1</v>
      </c>
    </row>
    <row r="1731" spans="1:14">
      <c r="A1731" t="s">
        <v>1858</v>
      </c>
      <c r="B1731" t="s">
        <v>3455</v>
      </c>
      <c r="C1731">
        <v>1</v>
      </c>
      <c r="D1731" s="18">
        <v>2301.56</v>
      </c>
      <c r="E1731" s="18">
        <f>_xlfn.XLOOKUP(Order_Items_Raw!B2156,Products_Raw!A:A,Products_Raw!D:D)</f>
        <v>11764.29</v>
      </c>
      <c r="F1731" s="18">
        <f t="shared" si="27"/>
        <v>-9462.73</v>
      </c>
      <c r="G1731" s="18" t="str">
        <f>PROPER(TRIM(CLEAN(_xlfn.XLOOKUP(Order_Items_Raw!A2156,Orders_Raw!A:A,Orders_Raw!E:E))))</f>
        <v>Website</v>
      </c>
      <c r="H1731" s="18" t="str">
        <f>_xlfn.XLOOKUP(B1731,Products_Raw!A:A,Products_Raw!C:C)</f>
        <v>Home &amp; Kitchen</v>
      </c>
      <c r="I1731" t="str">
        <f>_xlfn.XLOOKUP(_xlfn.XLOOKUP(A1731,Orders_Raw!A:A,Orders_Raw!B:B),Customers_Raw!A:A,Customers_Raw!E:E)</f>
        <v>Consumer</v>
      </c>
      <c r="J1731" s="19">
        <f>_xlfn.XLOOKUP(Order_Items_Raw!A2156,Orders_Raw!A:A,Orders_Raw!C:C)</f>
        <v>45837</v>
      </c>
      <c r="K1731" t="s">
        <v>3450</v>
      </c>
      <c r="L1731" s="19" t="str">
        <f>_xlfn.XLOOKUP(A1731,Orders_Raw!A:A,Orders_Raw!D:D)</f>
        <v>Delivered</v>
      </c>
      <c r="M1731" s="19" t="str">
        <f>_xlfn.XLOOKUP(_xlfn.XLOOKUP(A1731,Orders_Raw!A:A,Orders_Raw!B:B),Customers_Raw!A:A,Customers_Raw!E:E)</f>
        <v>Consumer</v>
      </c>
      <c r="N1731">
        <f>IF(COUNTIF($A$2:A1731,A1731)=1,1,0)</f>
        <v>0</v>
      </c>
    </row>
    <row r="1732" spans="1:14">
      <c r="A1732" t="s">
        <v>1938</v>
      </c>
      <c r="B1732" t="s">
        <v>3455</v>
      </c>
      <c r="C1732">
        <v>2</v>
      </c>
      <c r="D1732" s="18">
        <v>4149.86</v>
      </c>
      <c r="E1732" s="18">
        <f>_xlfn.XLOOKUP(Order_Items_Raw!B2157,Products_Raw!A:A,Products_Raw!D:D)</f>
        <v>11764.29</v>
      </c>
      <c r="F1732" s="18">
        <f t="shared" si="27"/>
        <v>-19378.72</v>
      </c>
      <c r="G1732" s="18" t="str">
        <f>PROPER(TRIM(CLEAN(_xlfn.XLOOKUP(Order_Items_Raw!A2157,Orders_Raw!A:A,Orders_Raw!E:E))))</f>
        <v>Mobile App</v>
      </c>
      <c r="H1732" s="18" t="str">
        <f>_xlfn.XLOOKUP(B1732,Products_Raw!A:A,Products_Raw!C:C)</f>
        <v>Home &amp; Kitchen</v>
      </c>
      <c r="I1732" t="str">
        <f>_xlfn.XLOOKUP(_xlfn.XLOOKUP(A1732,Orders_Raw!A:A,Orders_Raw!B:B),Customers_Raw!A:A,Customers_Raw!E:E)</f>
        <v>Consumer</v>
      </c>
      <c r="J1732" s="19">
        <f>_xlfn.XLOOKUP(Order_Items_Raw!A2157,Orders_Raw!A:A,Orders_Raw!C:C)</f>
        <v>45835</v>
      </c>
      <c r="K1732" t="s">
        <v>3450</v>
      </c>
      <c r="L1732" s="19" t="str">
        <f>_xlfn.XLOOKUP(A1732,Orders_Raw!A:A,Orders_Raw!D:D)</f>
        <v>Delivered</v>
      </c>
      <c r="M1732" s="19" t="str">
        <f>_xlfn.XLOOKUP(_xlfn.XLOOKUP(A1732,Orders_Raw!A:A,Orders_Raw!B:B),Customers_Raw!A:A,Customers_Raw!E:E)</f>
        <v>Consumer</v>
      </c>
      <c r="N1732">
        <f>IF(COUNTIF($A$2:A1732,A1732)=1,1,0)</f>
        <v>1</v>
      </c>
    </row>
    <row r="1733" spans="1:14">
      <c r="A1733" t="s">
        <v>2595</v>
      </c>
      <c r="B1733" t="s">
        <v>3455</v>
      </c>
      <c r="C1733">
        <v>1</v>
      </c>
      <c r="D1733" s="18">
        <v>2490.98</v>
      </c>
      <c r="E1733" s="18">
        <f>_xlfn.XLOOKUP(Order_Items_Raw!B2162,Products_Raw!A:A,Products_Raw!D:D)</f>
        <v>5812.86</v>
      </c>
      <c r="F1733" s="18">
        <f t="shared" si="27"/>
        <v>-3321.88</v>
      </c>
      <c r="G1733" s="18" t="str">
        <f>PROPER(TRIM(CLEAN(_xlfn.XLOOKUP(Order_Items_Raw!A2162,Orders_Raw!A:A,Orders_Raw!E:E))))</f>
        <v>Website</v>
      </c>
      <c r="H1733" s="18" t="str">
        <f>_xlfn.XLOOKUP(B1733,Products_Raw!A:A,Products_Raw!C:C)</f>
        <v>Home &amp; Kitchen</v>
      </c>
      <c r="I1733" t="str">
        <f>_xlfn.XLOOKUP(_xlfn.XLOOKUP(A1733,Orders_Raw!A:A,Orders_Raw!B:B),Customers_Raw!A:A,Customers_Raw!E:E)</f>
        <v>Consumer</v>
      </c>
      <c r="J1733" s="19">
        <f>_xlfn.XLOOKUP(Order_Items_Raw!A2162,Orders_Raw!A:A,Orders_Raw!C:C)</f>
        <v>45833</v>
      </c>
      <c r="K1733" t="s">
        <v>3450</v>
      </c>
      <c r="L1733" s="19" t="str">
        <f>_xlfn.XLOOKUP(A1733,Orders_Raw!A:A,Orders_Raw!D:D)</f>
        <v>Processing</v>
      </c>
      <c r="M1733" s="19" t="str">
        <f>_xlfn.XLOOKUP(_xlfn.XLOOKUP(A1733,Orders_Raw!A:A,Orders_Raw!B:B),Customers_Raw!A:A,Customers_Raw!E:E)</f>
        <v>Consumer</v>
      </c>
      <c r="N1733">
        <f>IF(COUNTIF($A$2:A1733,A1733)=1,1,0)</f>
        <v>1</v>
      </c>
    </row>
    <row r="1734" spans="1:14">
      <c r="A1734" t="s">
        <v>1992</v>
      </c>
      <c r="B1734" t="s">
        <v>3456</v>
      </c>
      <c r="C1734">
        <v>3</v>
      </c>
      <c r="D1734" s="18">
        <v>5532.96</v>
      </c>
      <c r="E1734" s="18">
        <f>_xlfn.XLOOKUP(Order_Items_Raw!B2182,Products_Raw!A:A,Products_Raw!D:D)</f>
        <v>8551.81</v>
      </c>
      <c r="F1734" s="18">
        <f t="shared" si="27"/>
        <v>-20122.47</v>
      </c>
      <c r="G1734" s="18" t="str">
        <f>PROPER(TRIM(CLEAN(_xlfn.XLOOKUP(Order_Items_Raw!A2182,Orders_Raw!A:A,Orders_Raw!E:E))))</f>
        <v>Website</v>
      </c>
      <c r="H1734" s="18" t="str">
        <f>_xlfn.XLOOKUP(B1734,Products_Raw!A:A,Products_Raw!C:C)</f>
        <v>Fashion</v>
      </c>
      <c r="I1734" t="str">
        <f>_xlfn.XLOOKUP(_xlfn.XLOOKUP(A1734,Orders_Raw!A:A,Orders_Raw!B:B),Customers_Raw!A:A,Customers_Raw!E:E)</f>
        <v>Consumer</v>
      </c>
      <c r="J1734" s="19">
        <f>_xlfn.XLOOKUP(Order_Items_Raw!A2182,Orders_Raw!A:A,Orders_Raw!C:C)</f>
        <v>45837</v>
      </c>
      <c r="K1734" t="s">
        <v>3450</v>
      </c>
      <c r="L1734" s="19" t="str">
        <f>_xlfn.XLOOKUP(A1734,Orders_Raw!A:A,Orders_Raw!D:D)</f>
        <v>Processing</v>
      </c>
      <c r="M1734" s="19" t="str">
        <f>_xlfn.XLOOKUP(_xlfn.XLOOKUP(A1734,Orders_Raw!A:A,Orders_Raw!B:B),Customers_Raw!A:A,Customers_Raw!E:E)</f>
        <v>Consumer</v>
      </c>
      <c r="N1734">
        <f>IF(COUNTIF($A$2:A1734,A1734)=1,1,0)</f>
        <v>1</v>
      </c>
    </row>
    <row r="1735" spans="1:14">
      <c r="A1735" t="s">
        <v>1032</v>
      </c>
      <c r="B1735" t="s">
        <v>3457</v>
      </c>
      <c r="C1735">
        <v>4</v>
      </c>
      <c r="D1735" s="18">
        <v>14375.27</v>
      </c>
      <c r="E1735" s="18">
        <f>_xlfn.XLOOKUP(Order_Items_Raw!B2209,Products_Raw!A:A,Products_Raw!D:D)</f>
        <v>4740.6</v>
      </c>
      <c r="F1735" s="18">
        <f t="shared" si="27"/>
        <v>-4587.13</v>
      </c>
      <c r="G1735" s="18" t="str">
        <f>PROPER(TRIM(CLEAN(_xlfn.XLOOKUP(Order_Items_Raw!A2209,Orders_Raw!A:A,Orders_Raw!E:E))))</f>
        <v>Website</v>
      </c>
      <c r="H1735" s="18" t="str">
        <f>_xlfn.XLOOKUP(B1735,Products_Raw!A:A,Products_Raw!C:C)</f>
        <v>Home &amp; Kitchen</v>
      </c>
      <c r="I1735" t="str">
        <f>_xlfn.XLOOKUP(_xlfn.XLOOKUP(A1735,Orders_Raw!A:A,Orders_Raw!B:B),Customers_Raw!A:A,Customers_Raw!E:E)</f>
        <v>Consumer</v>
      </c>
      <c r="J1735" s="19">
        <f>_xlfn.XLOOKUP(Order_Items_Raw!A2209,Orders_Raw!A:A,Orders_Raw!C:C)</f>
        <v>45726</v>
      </c>
      <c r="K1735" t="s">
        <v>3458</v>
      </c>
      <c r="L1735" s="19" t="str">
        <f>_xlfn.XLOOKUP(A1735,Orders_Raw!A:A,Orders_Raw!D:D)</f>
        <v>Delivered</v>
      </c>
      <c r="M1735" s="19" t="str">
        <f>_xlfn.XLOOKUP(_xlfn.XLOOKUP(A1735,Orders_Raw!A:A,Orders_Raw!B:B),Customers_Raw!A:A,Customers_Raw!E:E)</f>
        <v>Consumer</v>
      </c>
      <c r="N1735">
        <f>IF(COUNTIF($A$2:A1735,A1735)=1,1,0)</f>
        <v>1</v>
      </c>
    </row>
    <row r="1736" spans="1:14">
      <c r="A1736" t="s">
        <v>1167</v>
      </c>
      <c r="B1736" t="s">
        <v>3457</v>
      </c>
      <c r="C1736">
        <v>2</v>
      </c>
      <c r="D1736" s="18">
        <v>6833.58</v>
      </c>
      <c r="E1736" s="18">
        <f>_xlfn.XLOOKUP(Order_Items_Raw!B2211,Products_Raw!A:A,Products_Raw!D:D)</f>
        <v>4740.6</v>
      </c>
      <c r="F1736" s="18">
        <f t="shared" si="27"/>
        <v>-2647.62</v>
      </c>
      <c r="G1736" s="18" t="str">
        <f>PROPER(TRIM(CLEAN(_xlfn.XLOOKUP(Order_Items_Raw!A2211,Orders_Raw!A:A,Orders_Raw!E:E))))</f>
        <v>Website</v>
      </c>
      <c r="H1736" s="18" t="str">
        <f>_xlfn.XLOOKUP(B1736,Products_Raw!A:A,Products_Raw!C:C)</f>
        <v>Home &amp; Kitchen</v>
      </c>
      <c r="I1736" t="str">
        <f>_xlfn.XLOOKUP(_xlfn.XLOOKUP(A1736,Orders_Raw!A:A,Orders_Raw!B:B),Customers_Raw!A:A,Customers_Raw!E:E)</f>
        <v>Consumer</v>
      </c>
      <c r="J1736" s="19">
        <f>_xlfn.XLOOKUP(Order_Items_Raw!A2211,Orders_Raw!A:A,Orders_Raw!C:C)</f>
        <v>45729</v>
      </c>
      <c r="K1736" t="s">
        <v>3458</v>
      </c>
      <c r="L1736" s="19" t="str">
        <f>_xlfn.XLOOKUP(A1736,Orders_Raw!A:A,Orders_Raw!D:D)</f>
        <v>Delivered</v>
      </c>
      <c r="M1736" s="19" t="str">
        <f>_xlfn.XLOOKUP(_xlfn.XLOOKUP(A1736,Orders_Raw!A:A,Orders_Raw!B:B),Customers_Raw!A:A,Customers_Raw!E:E)</f>
        <v>Consumer</v>
      </c>
      <c r="N1736">
        <f>IF(COUNTIF($A$2:A1736,A1736)=1,1,0)</f>
        <v>0</v>
      </c>
    </row>
    <row r="1737" spans="1:14">
      <c r="A1737" t="s">
        <v>2847</v>
      </c>
      <c r="B1737" t="s">
        <v>3457</v>
      </c>
      <c r="C1737">
        <v>4</v>
      </c>
      <c r="D1737" s="18">
        <v>15662.42</v>
      </c>
      <c r="E1737" s="18">
        <f>_xlfn.XLOOKUP(Order_Items_Raw!B2234,Products_Raw!A:A,Products_Raw!D:D)</f>
        <v>7144.88</v>
      </c>
      <c r="F1737" s="18">
        <f t="shared" si="27"/>
        <v>-12917.1</v>
      </c>
      <c r="G1737" s="18" t="str">
        <f>PROPER(TRIM(CLEAN(_xlfn.XLOOKUP(Order_Items_Raw!A2234,Orders_Raw!A:A,Orders_Raw!E:E))))</f>
        <v>Website</v>
      </c>
      <c r="H1737" s="18" t="str">
        <f>_xlfn.XLOOKUP(B1737,Products_Raw!A:A,Products_Raw!C:C)</f>
        <v>Home &amp; Kitchen</v>
      </c>
      <c r="I1737" t="str">
        <f>_xlfn.XLOOKUP(_xlfn.XLOOKUP(A1737,Orders_Raw!A:A,Orders_Raw!B:B),Customers_Raw!A:A,Customers_Raw!E:E)</f>
        <v>Small Business</v>
      </c>
      <c r="J1737" s="19">
        <f>_xlfn.XLOOKUP(Order_Items_Raw!A2234,Orders_Raw!A:A,Orders_Raw!C:C)</f>
        <v>45741</v>
      </c>
      <c r="K1737" t="s">
        <v>3458</v>
      </c>
      <c r="L1737" s="19" t="str">
        <f>_xlfn.XLOOKUP(A1737,Orders_Raw!A:A,Orders_Raw!D:D)</f>
        <v>Shipped</v>
      </c>
      <c r="M1737" s="19" t="str">
        <f>_xlfn.XLOOKUP(_xlfn.XLOOKUP(A1737,Orders_Raw!A:A,Orders_Raw!B:B),Customers_Raw!A:A,Customers_Raw!E:E)</f>
        <v>Small Business</v>
      </c>
      <c r="N1737">
        <f>IF(COUNTIF($A$2:A1737,A1737)=1,1,0)</f>
        <v>1</v>
      </c>
    </row>
    <row r="1738" spans="1:14">
      <c r="A1738" t="s">
        <v>3042</v>
      </c>
      <c r="B1738" t="s">
        <v>3457</v>
      </c>
      <c r="C1738">
        <v>2</v>
      </c>
      <c r="D1738" s="18">
        <v>7299.48</v>
      </c>
      <c r="E1738" s="18">
        <f>_xlfn.XLOOKUP(Order_Items_Raw!B2238,Products_Raw!A:A,Products_Raw!D:D)</f>
        <v>2831.41</v>
      </c>
      <c r="F1738" s="18">
        <f t="shared" si="27"/>
        <v>1636.66</v>
      </c>
      <c r="G1738" s="18" t="str">
        <f>PROPER(TRIM(CLEAN(_xlfn.XLOOKUP(Order_Items_Raw!A2238,Orders_Raw!A:A,Orders_Raw!E:E))))</f>
        <v>Mobile App</v>
      </c>
      <c r="H1738" s="18" t="str">
        <f>_xlfn.XLOOKUP(B1738,Products_Raw!A:A,Products_Raw!C:C)</f>
        <v>Home &amp; Kitchen</v>
      </c>
      <c r="I1738" t="str">
        <f>_xlfn.XLOOKUP(_xlfn.XLOOKUP(A1738,Orders_Raw!A:A,Orders_Raw!B:B),Customers_Raw!A:A,Customers_Raw!E:E)</f>
        <v>Consumer</v>
      </c>
      <c r="J1738" s="19">
        <f>_xlfn.XLOOKUP(Order_Items_Raw!A2238,Orders_Raw!A:A,Orders_Raw!C:C)</f>
        <v>45735</v>
      </c>
      <c r="K1738" t="s">
        <v>3458</v>
      </c>
      <c r="L1738" s="19" t="str">
        <f>_xlfn.XLOOKUP(A1738,Orders_Raw!A:A,Orders_Raw!D:D)</f>
        <v>Delivered</v>
      </c>
      <c r="M1738" s="19" t="str">
        <f>_xlfn.XLOOKUP(_xlfn.XLOOKUP(A1738,Orders_Raw!A:A,Orders_Raw!B:B),Customers_Raw!A:A,Customers_Raw!E:E)</f>
        <v>Consumer</v>
      </c>
      <c r="N1738">
        <f>IF(COUNTIF($A$2:A1738,A1738)=1,1,0)</f>
        <v>0</v>
      </c>
    </row>
    <row r="1739" spans="1:14">
      <c r="A1739" t="s">
        <v>3175</v>
      </c>
      <c r="B1739" t="s">
        <v>3457</v>
      </c>
      <c r="C1739">
        <v>4</v>
      </c>
      <c r="D1739" s="18">
        <v>13121.92</v>
      </c>
      <c r="E1739" s="18">
        <f>_xlfn.XLOOKUP(Order_Items_Raw!B2241,Products_Raw!A:A,Products_Raw!D:D)</f>
        <v>4703.24</v>
      </c>
      <c r="F1739" s="18">
        <f t="shared" si="27"/>
        <v>-5691.04</v>
      </c>
      <c r="G1739" s="18" t="str">
        <f>PROPER(TRIM(CLEAN(_xlfn.XLOOKUP(Order_Items_Raw!A2241,Orders_Raw!A:A,Orders_Raw!E:E))))</f>
        <v>Mobile App</v>
      </c>
      <c r="H1739" s="18" t="str">
        <f>_xlfn.XLOOKUP(B1739,Products_Raw!A:A,Products_Raw!C:C)</f>
        <v>Home &amp; Kitchen</v>
      </c>
      <c r="I1739" t="str">
        <f>_xlfn.XLOOKUP(_xlfn.XLOOKUP(A1739,Orders_Raw!A:A,Orders_Raw!B:B),Customers_Raw!A:A,Customers_Raw!E:E)</f>
        <v>Consumer</v>
      </c>
      <c r="J1739" s="19">
        <f>_xlfn.XLOOKUP(Order_Items_Raw!A2241,Orders_Raw!A:A,Orders_Raw!C:C)</f>
        <v>45732</v>
      </c>
      <c r="K1739" t="s">
        <v>3458</v>
      </c>
      <c r="L1739" s="19" t="str">
        <f>_xlfn.XLOOKUP(A1739,Orders_Raw!A:A,Orders_Raw!D:D)</f>
        <v>Cancelled</v>
      </c>
      <c r="M1739" s="19" t="str">
        <f>_xlfn.XLOOKUP(_xlfn.XLOOKUP(A1739,Orders_Raw!A:A,Orders_Raw!B:B),Customers_Raw!A:A,Customers_Raw!E:E)</f>
        <v>Consumer</v>
      </c>
      <c r="N1739">
        <f>IF(COUNTIF($A$2:A1739,A1739)=1,1,0)</f>
        <v>0</v>
      </c>
    </row>
    <row r="1740" spans="1:14">
      <c r="A1740" t="s">
        <v>3194</v>
      </c>
      <c r="B1740" t="s">
        <v>3457</v>
      </c>
      <c r="C1740">
        <v>2</v>
      </c>
      <c r="D1740" s="18">
        <v>6869.92</v>
      </c>
      <c r="E1740" s="18">
        <f>_xlfn.XLOOKUP(Order_Items_Raw!B2242,Products_Raw!A:A,Products_Raw!D:D)</f>
        <v>4703.24</v>
      </c>
      <c r="F1740" s="18">
        <f t="shared" si="27"/>
        <v>-2536.56</v>
      </c>
      <c r="G1740" s="18" t="str">
        <f>PROPER(TRIM(CLEAN(_xlfn.XLOOKUP(Order_Items_Raw!A2242,Orders_Raw!A:A,Orders_Raw!E:E))))</f>
        <v>Mobile App</v>
      </c>
      <c r="H1740" s="18" t="str">
        <f>_xlfn.XLOOKUP(B1740,Products_Raw!A:A,Products_Raw!C:C)</f>
        <v>Home &amp; Kitchen</v>
      </c>
      <c r="I1740" t="str">
        <f>_xlfn.XLOOKUP(_xlfn.XLOOKUP(A1740,Orders_Raw!A:A,Orders_Raw!B:B),Customers_Raw!A:A,Customers_Raw!E:E)</f>
        <v>Consumer</v>
      </c>
      <c r="J1740" s="19">
        <f>_xlfn.XLOOKUP(Order_Items_Raw!A2242,Orders_Raw!A:A,Orders_Raw!C:C)</f>
        <v>45720</v>
      </c>
      <c r="K1740" t="s">
        <v>3458</v>
      </c>
      <c r="L1740" s="19" t="str">
        <f>_xlfn.XLOOKUP(A1740,Orders_Raw!A:A,Orders_Raw!D:D)</f>
        <v>Delivered</v>
      </c>
      <c r="M1740" s="19" t="str">
        <f>_xlfn.XLOOKUP(_xlfn.XLOOKUP(A1740,Orders_Raw!A:A,Orders_Raw!B:B),Customers_Raw!A:A,Customers_Raw!E:E)</f>
        <v>Consumer</v>
      </c>
      <c r="N1740">
        <f>IF(COUNTIF($A$2:A1740,A1740)=1,1,0)</f>
        <v>1</v>
      </c>
    </row>
    <row r="1741" spans="1:14">
      <c r="A1741" t="s">
        <v>3261</v>
      </c>
      <c r="B1741" t="s">
        <v>3457</v>
      </c>
      <c r="C1741">
        <v>3</v>
      </c>
      <c r="D1741" s="18">
        <v>11921.53</v>
      </c>
      <c r="E1741" s="18">
        <f>_xlfn.XLOOKUP(Order_Items_Raw!B2245,Products_Raw!A:A,Products_Raw!D:D)</f>
        <v>5483.96</v>
      </c>
      <c r="F1741" s="18">
        <f t="shared" si="27"/>
        <v>-4530.35</v>
      </c>
      <c r="G1741" s="18" t="str">
        <f>PROPER(TRIM(CLEAN(_xlfn.XLOOKUP(Order_Items_Raw!A2245,Orders_Raw!A:A,Orders_Raw!E:E))))</f>
        <v>Website</v>
      </c>
      <c r="H1741" s="18" t="str">
        <f>_xlfn.XLOOKUP(B1741,Products_Raw!A:A,Products_Raw!C:C)</f>
        <v>Home &amp; Kitchen</v>
      </c>
      <c r="I1741" t="str">
        <f>_xlfn.XLOOKUP(_xlfn.XLOOKUP(A1741,Orders_Raw!A:A,Orders_Raw!B:B),Customers_Raw!A:A,Customers_Raw!E:E)</f>
        <v>Consumer</v>
      </c>
      <c r="J1741" s="19">
        <f>_xlfn.XLOOKUP(Order_Items_Raw!A2245,Orders_Raw!A:A,Orders_Raw!C:C)</f>
        <v>45723</v>
      </c>
      <c r="K1741" t="s">
        <v>3458</v>
      </c>
      <c r="L1741" s="19" t="str">
        <f>_xlfn.XLOOKUP(A1741,Orders_Raw!A:A,Orders_Raw!D:D)</f>
        <v>Delivered</v>
      </c>
      <c r="M1741" s="19" t="str">
        <f>_xlfn.XLOOKUP(_xlfn.XLOOKUP(A1741,Orders_Raw!A:A,Orders_Raw!B:B),Customers_Raw!A:A,Customers_Raw!E:E)</f>
        <v>Consumer</v>
      </c>
      <c r="N1741">
        <f>IF(COUNTIF($A$2:A1741,A1741)=1,1,0)</f>
        <v>0</v>
      </c>
    </row>
    <row r="1742" spans="1:14">
      <c r="A1742" t="s">
        <v>1095</v>
      </c>
      <c r="B1742" t="s">
        <v>3459</v>
      </c>
      <c r="C1742">
        <v>1</v>
      </c>
      <c r="D1742" s="18">
        <v>13786.29</v>
      </c>
      <c r="E1742" s="18">
        <f>_xlfn.XLOOKUP(Order_Items_Raw!B2256,Products_Raw!A:A,Products_Raw!D:D)</f>
        <v>9148.31</v>
      </c>
      <c r="F1742" s="18">
        <f t="shared" si="27"/>
        <v>4637.98</v>
      </c>
      <c r="G1742" s="18" t="str">
        <f>PROPER(TRIM(CLEAN(_xlfn.XLOOKUP(Order_Items_Raw!A2256,Orders_Raw!A:A,Orders_Raw!E:E))))</f>
        <v>Mobile App</v>
      </c>
      <c r="H1742" s="18" t="str">
        <f>_xlfn.XLOOKUP(B1742,Products_Raw!A:A,Products_Raw!C:C)</f>
        <v>Office Supplies</v>
      </c>
      <c r="I1742" t="str">
        <f>_xlfn.XLOOKUP(_xlfn.XLOOKUP(A1742,Orders_Raw!A:A,Orders_Raw!B:B),Customers_Raw!A:A,Customers_Raw!E:E)</f>
        <v>Corporate</v>
      </c>
      <c r="J1742" s="19">
        <f>_xlfn.XLOOKUP(Order_Items_Raw!A2256,Orders_Raw!A:A,Orders_Raw!C:C)</f>
        <v>45744</v>
      </c>
      <c r="K1742" t="s">
        <v>3458</v>
      </c>
      <c r="L1742" s="19" t="str">
        <f>_xlfn.XLOOKUP(A1742,Orders_Raw!A:A,Orders_Raw!D:D)</f>
        <v>Delivered</v>
      </c>
      <c r="M1742" s="19" t="str">
        <f>_xlfn.XLOOKUP(_xlfn.XLOOKUP(A1742,Orders_Raw!A:A,Orders_Raw!B:B),Customers_Raw!A:A,Customers_Raw!E:E)</f>
        <v>Corporate</v>
      </c>
      <c r="N1742">
        <f>IF(COUNTIF($A$2:A1742,A1742)=1,1,0)</f>
        <v>0</v>
      </c>
    </row>
    <row r="1743" spans="1:14">
      <c r="A1743" t="s">
        <v>1287</v>
      </c>
      <c r="B1743" t="s">
        <v>3459</v>
      </c>
      <c r="C1743">
        <v>1</v>
      </c>
      <c r="D1743" s="18">
        <v>15726.47</v>
      </c>
      <c r="E1743" s="18">
        <f>_xlfn.XLOOKUP(Order_Items_Raw!B2259,Products_Raw!A:A,Products_Raw!D:D)</f>
        <v>9148.31</v>
      </c>
      <c r="F1743" s="18">
        <f t="shared" si="27"/>
        <v>6578.16</v>
      </c>
      <c r="G1743" s="18" t="str">
        <f>PROPER(TRIM(CLEAN(_xlfn.XLOOKUP(Order_Items_Raw!A2259,Orders_Raw!A:A,Orders_Raw!E:E))))</f>
        <v>Website</v>
      </c>
      <c r="H1743" s="18" t="str">
        <f>_xlfn.XLOOKUP(B1743,Products_Raw!A:A,Products_Raw!C:C)</f>
        <v>Office Supplies</v>
      </c>
      <c r="I1743" t="str">
        <f>_xlfn.XLOOKUP(_xlfn.XLOOKUP(A1743,Orders_Raw!A:A,Orders_Raw!B:B),Customers_Raw!A:A,Customers_Raw!E:E)</f>
        <v>Consumer</v>
      </c>
      <c r="J1743" s="19">
        <f>_xlfn.XLOOKUP(Order_Items_Raw!A2259,Orders_Raw!A:A,Orders_Raw!C:C)</f>
        <v>45727</v>
      </c>
      <c r="K1743" t="s">
        <v>3458</v>
      </c>
      <c r="L1743" s="19" t="str">
        <f>_xlfn.XLOOKUP(A1743,Orders_Raw!A:A,Orders_Raw!D:D)</f>
        <v>Delivered</v>
      </c>
      <c r="M1743" s="19" t="str">
        <f>_xlfn.XLOOKUP(_xlfn.XLOOKUP(A1743,Orders_Raw!A:A,Orders_Raw!B:B),Customers_Raw!A:A,Customers_Raw!E:E)</f>
        <v>Consumer</v>
      </c>
      <c r="N1743">
        <f>IF(COUNTIF($A$2:A1743,A1743)=1,1,0)</f>
        <v>1</v>
      </c>
    </row>
    <row r="1744" spans="1:14">
      <c r="A1744" t="s">
        <v>1388</v>
      </c>
      <c r="B1744" t="s">
        <v>3459</v>
      </c>
      <c r="C1744">
        <v>3</v>
      </c>
      <c r="D1744" s="18">
        <v>47769.12</v>
      </c>
      <c r="E1744" s="18">
        <f>_xlfn.XLOOKUP(Order_Items_Raw!B2261,Products_Raw!A:A,Products_Raw!D:D)</f>
        <v>9148.31</v>
      </c>
      <c r="F1744" s="18">
        <f t="shared" si="27"/>
        <v>20324.19</v>
      </c>
      <c r="G1744" s="18" t="str">
        <f>PROPER(TRIM(CLEAN(_xlfn.XLOOKUP(Order_Items_Raw!A2261,Orders_Raw!A:A,Orders_Raw!E:E))))</f>
        <v>Mobile App</v>
      </c>
      <c r="H1744" s="18" t="str">
        <f>_xlfn.XLOOKUP(B1744,Products_Raw!A:A,Products_Raw!C:C)</f>
        <v>Office Supplies</v>
      </c>
      <c r="I1744" t="str">
        <f>_xlfn.XLOOKUP(_xlfn.XLOOKUP(A1744,Orders_Raw!A:A,Orders_Raw!B:B),Customers_Raw!A:A,Customers_Raw!E:E)</f>
        <v>Consumer</v>
      </c>
      <c r="J1744" s="19">
        <f>_xlfn.XLOOKUP(Order_Items_Raw!A2261,Orders_Raw!A:A,Orders_Raw!C:C)</f>
        <v>45732</v>
      </c>
      <c r="K1744" t="s">
        <v>3458</v>
      </c>
      <c r="L1744" s="19" t="str">
        <f>_xlfn.XLOOKUP(A1744,Orders_Raw!A:A,Orders_Raw!D:D)</f>
        <v>Delivered</v>
      </c>
      <c r="M1744" s="19" t="str">
        <f>_xlfn.XLOOKUP(_xlfn.XLOOKUP(A1744,Orders_Raw!A:A,Orders_Raw!B:B),Customers_Raw!A:A,Customers_Raw!E:E)</f>
        <v>Consumer</v>
      </c>
      <c r="N1744">
        <f>IF(COUNTIF($A$2:A1744,A1744)=1,1,0)</f>
        <v>1</v>
      </c>
    </row>
    <row r="1745" spans="1:14">
      <c r="A1745" t="s">
        <v>2124</v>
      </c>
      <c r="B1745" t="s">
        <v>3459</v>
      </c>
      <c r="C1745">
        <v>1</v>
      </c>
      <c r="D1745" s="18">
        <v>17596.42</v>
      </c>
      <c r="E1745" s="18">
        <f>_xlfn.XLOOKUP(Order_Items_Raw!B2270,Products_Raw!A:A,Products_Raw!D:D)</f>
        <v>10692.38</v>
      </c>
      <c r="F1745" s="18">
        <f t="shared" si="27"/>
        <v>6904.04</v>
      </c>
      <c r="G1745" s="18" t="str">
        <f>PROPER(TRIM(CLEAN(_xlfn.XLOOKUP(Order_Items_Raw!A2270,Orders_Raw!A:A,Orders_Raw!E:E))))</f>
        <v>Marketplace</v>
      </c>
      <c r="H1745" s="18" t="str">
        <f>_xlfn.XLOOKUP(B1745,Products_Raw!A:A,Products_Raw!C:C)</f>
        <v>Office Supplies</v>
      </c>
      <c r="I1745" t="str">
        <f>_xlfn.XLOOKUP(_xlfn.XLOOKUP(A1745,Orders_Raw!A:A,Orders_Raw!B:B),Customers_Raw!A:A,Customers_Raw!E:E)</f>
        <v>Consumer</v>
      </c>
      <c r="J1745" s="19">
        <f>_xlfn.XLOOKUP(Order_Items_Raw!A2270,Orders_Raw!A:A,Orders_Raw!C:C)</f>
        <v>45733</v>
      </c>
      <c r="K1745" t="s">
        <v>3458</v>
      </c>
      <c r="L1745" s="19" t="str">
        <f>_xlfn.XLOOKUP(A1745,Orders_Raw!A:A,Orders_Raw!D:D)</f>
        <v>Delivered</v>
      </c>
      <c r="M1745" s="19" t="str">
        <f>_xlfn.XLOOKUP(_xlfn.XLOOKUP(A1745,Orders_Raw!A:A,Orders_Raw!B:B),Customers_Raw!A:A,Customers_Raw!E:E)</f>
        <v>Consumer</v>
      </c>
      <c r="N1745">
        <f>IF(COUNTIF($A$2:A1745,A1745)=1,1,0)</f>
        <v>1</v>
      </c>
    </row>
    <row r="1746" spans="1:14">
      <c r="A1746" t="s">
        <v>2709</v>
      </c>
      <c r="B1746" t="s">
        <v>3459</v>
      </c>
      <c r="C1746">
        <v>4</v>
      </c>
      <c r="D1746" s="18">
        <v>65596.47</v>
      </c>
      <c r="E1746" s="18">
        <f>_xlfn.XLOOKUP(Order_Items_Raw!B2281,Products_Raw!A:A,Products_Raw!D:D)</f>
        <v>295.87</v>
      </c>
      <c r="F1746" s="18">
        <f t="shared" si="27"/>
        <v>64412.99</v>
      </c>
      <c r="G1746" s="18" t="str">
        <f>PROPER(TRIM(CLEAN(_xlfn.XLOOKUP(Order_Items_Raw!A2281,Orders_Raw!A:A,Orders_Raw!E:E))))</f>
        <v>Website</v>
      </c>
      <c r="H1746" s="18" t="str">
        <f>_xlfn.XLOOKUP(B1746,Products_Raw!A:A,Products_Raw!C:C)</f>
        <v>Office Supplies</v>
      </c>
      <c r="I1746" t="str">
        <f>_xlfn.XLOOKUP(_xlfn.XLOOKUP(A1746,Orders_Raw!A:A,Orders_Raw!B:B),Customers_Raw!A:A,Customers_Raw!E:E)</f>
        <v>Consumer</v>
      </c>
      <c r="J1746" s="19">
        <f>_xlfn.XLOOKUP(Order_Items_Raw!A2281,Orders_Raw!A:A,Orders_Raw!C:C)</f>
        <v>45729</v>
      </c>
      <c r="K1746" t="s">
        <v>3458</v>
      </c>
      <c r="L1746" s="19" t="str">
        <f>_xlfn.XLOOKUP(A1746,Orders_Raw!A:A,Orders_Raw!D:D)</f>
        <v>Shipped</v>
      </c>
      <c r="M1746" s="19" t="str">
        <f>_xlfn.XLOOKUP(_xlfn.XLOOKUP(A1746,Orders_Raw!A:A,Orders_Raw!B:B),Customers_Raw!A:A,Customers_Raw!E:E)</f>
        <v>Consumer</v>
      </c>
      <c r="N1746">
        <f>IF(COUNTIF($A$2:A1746,A1746)=1,1,0)</f>
        <v>1</v>
      </c>
    </row>
    <row r="1747" spans="1:14">
      <c r="A1747" t="s">
        <v>2714</v>
      </c>
      <c r="B1747" t="s">
        <v>3459</v>
      </c>
      <c r="C1747">
        <v>1</v>
      </c>
      <c r="D1747" s="18">
        <v>15016.33</v>
      </c>
      <c r="E1747" s="18">
        <f>_xlfn.XLOOKUP(Order_Items_Raw!B2282,Products_Raw!A:A,Products_Raw!D:D)</f>
        <v>4535.12</v>
      </c>
      <c r="F1747" s="18">
        <f t="shared" si="27"/>
        <v>10481.21</v>
      </c>
      <c r="G1747" s="18" t="str">
        <f>PROPER(TRIM(CLEAN(_xlfn.XLOOKUP(Order_Items_Raw!A2282,Orders_Raw!A:A,Orders_Raw!E:E))))</f>
        <v>Marketplace</v>
      </c>
      <c r="H1747" s="18" t="str">
        <f>_xlfn.XLOOKUP(B1747,Products_Raw!A:A,Products_Raw!C:C)</f>
        <v>Office Supplies</v>
      </c>
      <c r="I1747" t="str">
        <f>_xlfn.XLOOKUP(_xlfn.XLOOKUP(A1747,Orders_Raw!A:A,Orders_Raw!B:B),Customers_Raw!A:A,Customers_Raw!E:E)</f>
        <v>Consumer</v>
      </c>
      <c r="J1747" s="19">
        <f>_xlfn.XLOOKUP(Order_Items_Raw!A2282,Orders_Raw!A:A,Orders_Raw!C:C)</f>
        <v>45732</v>
      </c>
      <c r="K1747" t="s">
        <v>3458</v>
      </c>
      <c r="L1747" s="19" t="str">
        <f>_xlfn.XLOOKUP(A1747,Orders_Raw!A:A,Orders_Raw!D:D)</f>
        <v>Delivered</v>
      </c>
      <c r="M1747" s="19" t="str">
        <f>_xlfn.XLOOKUP(_xlfn.XLOOKUP(A1747,Orders_Raw!A:A,Orders_Raw!B:B),Customers_Raw!A:A,Customers_Raw!E:E)</f>
        <v>Consumer</v>
      </c>
      <c r="N1747">
        <f>IF(COUNTIF($A$2:A1747,A1747)=1,1,0)</f>
        <v>1</v>
      </c>
    </row>
    <row r="1748" spans="1:14">
      <c r="A1748" t="s">
        <v>3356</v>
      </c>
      <c r="B1748" t="s">
        <v>3459</v>
      </c>
      <c r="C1748">
        <v>3</v>
      </c>
      <c r="D1748" s="18">
        <v>42088.41</v>
      </c>
      <c r="E1748" s="18">
        <f>_xlfn.XLOOKUP(Order_Items_Raw!B2289,Products_Raw!A:A,Products_Raw!D:D)</f>
        <v>4535.12</v>
      </c>
      <c r="F1748" s="18">
        <f t="shared" si="27"/>
        <v>28483.05</v>
      </c>
      <c r="G1748" s="18" t="str">
        <f>PROPER(TRIM(CLEAN(_xlfn.XLOOKUP(Order_Items_Raw!A2289,Orders_Raw!A:A,Orders_Raw!E:E))))</f>
        <v>Website</v>
      </c>
      <c r="H1748" s="18" t="str">
        <f>_xlfn.XLOOKUP(B1748,Products_Raw!A:A,Products_Raw!C:C)</f>
        <v>Office Supplies</v>
      </c>
      <c r="I1748" t="str">
        <f>_xlfn.XLOOKUP(_xlfn.XLOOKUP(A1748,Orders_Raw!A:A,Orders_Raw!B:B),Customers_Raw!A:A,Customers_Raw!E:E)</f>
        <v>Consumer</v>
      </c>
      <c r="J1748" s="19">
        <f>_xlfn.XLOOKUP(Order_Items_Raw!A2289,Orders_Raw!A:A,Orders_Raw!C:C)</f>
        <v>45736</v>
      </c>
      <c r="K1748" t="s">
        <v>3458</v>
      </c>
      <c r="L1748" s="19" t="str">
        <f>_xlfn.XLOOKUP(A1748,Orders_Raw!A:A,Orders_Raw!D:D)</f>
        <v>Delivered</v>
      </c>
      <c r="M1748" s="19" t="str">
        <f>_xlfn.XLOOKUP(_xlfn.XLOOKUP(A1748,Orders_Raw!A:A,Orders_Raw!B:B),Customers_Raw!A:A,Customers_Raw!E:E)</f>
        <v>Consumer</v>
      </c>
      <c r="N1748">
        <f>IF(COUNTIF($A$2:A1748,A1748)=1,1,0)</f>
        <v>0</v>
      </c>
    </row>
    <row r="1749" spans="1:14">
      <c r="A1749" t="s">
        <v>1140</v>
      </c>
      <c r="B1749" t="s">
        <v>3460</v>
      </c>
      <c r="C1749">
        <v>1</v>
      </c>
      <c r="D1749" s="18">
        <v>6336.24</v>
      </c>
      <c r="E1749" s="18">
        <f>_xlfn.XLOOKUP(Order_Items_Raw!B2292,Products_Raw!A:A,Products_Raw!D:D)</f>
        <v>474.93</v>
      </c>
      <c r="F1749" s="18">
        <f t="shared" si="27"/>
        <v>5861.31</v>
      </c>
      <c r="G1749" s="18" t="str">
        <f>PROPER(TRIM(CLEAN(_xlfn.XLOOKUP(Order_Items_Raw!A2292,Orders_Raw!A:A,Orders_Raw!E:E))))</f>
        <v>Mobile App</v>
      </c>
      <c r="H1749" s="18" t="str">
        <f>_xlfn.XLOOKUP(B1749,Products_Raw!A:A,Products_Raw!C:C)</f>
        <v>Fashion</v>
      </c>
      <c r="I1749" t="str">
        <f>_xlfn.XLOOKUP(_xlfn.XLOOKUP(A1749,Orders_Raw!A:A,Orders_Raw!B:B),Customers_Raw!A:A,Customers_Raw!E:E)</f>
        <v>Corporate</v>
      </c>
      <c r="J1749" s="19">
        <f>_xlfn.XLOOKUP(Order_Items_Raw!A2292,Orders_Raw!A:A,Orders_Raw!C:C)</f>
        <v>45739</v>
      </c>
      <c r="K1749" t="s">
        <v>3458</v>
      </c>
      <c r="L1749" s="19" t="str">
        <f>_xlfn.XLOOKUP(A1749,Orders_Raw!A:A,Orders_Raw!D:D)</f>
        <v>Delivered</v>
      </c>
      <c r="M1749" s="19" t="str">
        <f>_xlfn.XLOOKUP(_xlfn.XLOOKUP(A1749,Orders_Raw!A:A,Orders_Raw!B:B),Customers_Raw!A:A,Customers_Raw!E:E)</f>
        <v>Corporate</v>
      </c>
      <c r="N1749">
        <f>IF(COUNTIF($A$2:A1749,A1749)=1,1,0)</f>
        <v>1</v>
      </c>
    </row>
    <row r="1750" spans="1:14">
      <c r="A1750" t="s">
        <v>1380</v>
      </c>
      <c r="B1750" t="s">
        <v>3460</v>
      </c>
      <c r="C1750">
        <v>4</v>
      </c>
      <c r="D1750" s="18">
        <v>27073.98</v>
      </c>
      <c r="E1750" s="18">
        <f>_xlfn.XLOOKUP(Order_Items_Raw!B2296,Products_Raw!A:A,Products_Raw!D:D)</f>
        <v>4806.74</v>
      </c>
      <c r="F1750" s="18">
        <f t="shared" si="27"/>
        <v>7847.02</v>
      </c>
      <c r="G1750" s="18" t="str">
        <f>PROPER(TRIM(CLEAN(_xlfn.XLOOKUP(Order_Items_Raw!A2296,Orders_Raw!A:A,Orders_Raw!E:E))))</f>
        <v>Website</v>
      </c>
      <c r="H1750" s="18" t="str">
        <f>_xlfn.XLOOKUP(B1750,Products_Raw!A:A,Products_Raw!C:C)</f>
        <v>Fashion</v>
      </c>
      <c r="I1750" t="str">
        <f>_xlfn.XLOOKUP(_xlfn.XLOOKUP(A1750,Orders_Raw!A:A,Orders_Raw!B:B),Customers_Raw!A:A,Customers_Raw!E:E)</f>
        <v>Small Business</v>
      </c>
      <c r="J1750" s="19">
        <f>_xlfn.XLOOKUP(Order_Items_Raw!A2296,Orders_Raw!A:A,Orders_Raw!C:C)</f>
        <v>45733</v>
      </c>
      <c r="K1750" t="s">
        <v>3458</v>
      </c>
      <c r="L1750" s="19" t="str">
        <f>_xlfn.XLOOKUP(A1750,Orders_Raw!A:A,Orders_Raw!D:D)</f>
        <v>Delivered</v>
      </c>
      <c r="M1750" s="19" t="str">
        <f>_xlfn.XLOOKUP(_xlfn.XLOOKUP(A1750,Orders_Raw!A:A,Orders_Raw!B:B),Customers_Raw!A:A,Customers_Raw!E:E)</f>
        <v>Small Business</v>
      </c>
      <c r="N1750">
        <f>IF(COUNTIF($A$2:A1750,A1750)=1,1,0)</f>
        <v>1</v>
      </c>
    </row>
    <row r="1751" spans="1:14">
      <c r="A1751" t="s">
        <v>1839</v>
      </c>
      <c r="B1751" t="s">
        <v>3460</v>
      </c>
      <c r="C1751">
        <v>3</v>
      </c>
      <c r="D1751" s="18">
        <v>19328.8</v>
      </c>
      <c r="E1751" s="18">
        <f>_xlfn.XLOOKUP(Order_Items_Raw!B2311,Products_Raw!A:A,Products_Raw!D:D)</f>
        <v>2112.7</v>
      </c>
      <c r="F1751" s="18">
        <f t="shared" si="27"/>
        <v>12990.7</v>
      </c>
      <c r="G1751" s="18" t="str">
        <f>PROPER(TRIM(CLEAN(_xlfn.XLOOKUP(Order_Items_Raw!A2311,Orders_Raw!A:A,Orders_Raw!E:E))))</f>
        <v>Website</v>
      </c>
      <c r="H1751" s="18" t="str">
        <f>_xlfn.XLOOKUP(B1751,Products_Raw!A:A,Products_Raw!C:C)</f>
        <v>Fashion</v>
      </c>
      <c r="I1751" t="str">
        <f>_xlfn.XLOOKUP(_xlfn.XLOOKUP(A1751,Orders_Raw!A:A,Orders_Raw!B:B),Customers_Raw!A:A,Customers_Raw!E:E)</f>
        <v>Consumer</v>
      </c>
      <c r="J1751" s="19">
        <f>_xlfn.XLOOKUP(Order_Items_Raw!A2311,Orders_Raw!A:A,Orders_Raw!C:C)</f>
        <v>45733</v>
      </c>
      <c r="K1751" t="s">
        <v>3458</v>
      </c>
      <c r="L1751" s="19" t="str">
        <f>_xlfn.XLOOKUP(A1751,Orders_Raw!A:A,Orders_Raw!D:D)</f>
        <v>Processing</v>
      </c>
      <c r="M1751" s="19" t="str">
        <f>_xlfn.XLOOKUP(_xlfn.XLOOKUP(A1751,Orders_Raw!A:A,Orders_Raw!B:B),Customers_Raw!A:A,Customers_Raw!E:E)</f>
        <v>Consumer</v>
      </c>
      <c r="N1751">
        <f>IF(COUNTIF($A$2:A1751,A1751)=1,1,0)</f>
        <v>1</v>
      </c>
    </row>
    <row r="1752" spans="1:14">
      <c r="A1752" t="s">
        <v>1999</v>
      </c>
      <c r="B1752" t="s">
        <v>3460</v>
      </c>
      <c r="C1752">
        <v>3</v>
      </c>
      <c r="D1752" s="18">
        <v>20236.3</v>
      </c>
      <c r="E1752" s="18">
        <f>_xlfn.XLOOKUP(Order_Items_Raw!B2317,Products_Raw!A:A,Products_Raw!D:D)</f>
        <v>7802.03</v>
      </c>
      <c r="F1752" s="18">
        <f t="shared" si="27"/>
        <v>-3169.79</v>
      </c>
      <c r="G1752" s="18" t="str">
        <f>PROPER(TRIM(CLEAN(_xlfn.XLOOKUP(Order_Items_Raw!A2317,Orders_Raw!A:A,Orders_Raw!E:E))))</f>
        <v>Website</v>
      </c>
      <c r="H1752" s="18" t="str">
        <f>_xlfn.XLOOKUP(B1752,Products_Raw!A:A,Products_Raw!C:C)</f>
        <v>Fashion</v>
      </c>
      <c r="I1752" t="str">
        <f>_xlfn.XLOOKUP(_xlfn.XLOOKUP(A1752,Orders_Raw!A:A,Orders_Raw!B:B),Customers_Raw!A:A,Customers_Raw!E:E)</f>
        <v>Small Business</v>
      </c>
      <c r="J1752" s="19">
        <f>_xlfn.XLOOKUP(Order_Items_Raw!A2317,Orders_Raw!A:A,Orders_Raw!C:C)</f>
        <v>45726</v>
      </c>
      <c r="K1752" t="s">
        <v>3458</v>
      </c>
      <c r="L1752" s="19" t="str">
        <f>_xlfn.XLOOKUP(A1752,Orders_Raw!A:A,Orders_Raw!D:D)</f>
        <v>Delivered</v>
      </c>
      <c r="M1752" s="19" t="str">
        <f>_xlfn.XLOOKUP(_xlfn.XLOOKUP(A1752,Orders_Raw!A:A,Orders_Raw!B:B),Customers_Raw!A:A,Customers_Raw!E:E)</f>
        <v>Small Business</v>
      </c>
      <c r="N1752">
        <f>IF(COUNTIF($A$2:A1752,A1752)=1,1,0)</f>
        <v>1</v>
      </c>
    </row>
    <row r="1753" spans="1:14">
      <c r="A1753" t="s">
        <v>2057</v>
      </c>
      <c r="B1753" t="s">
        <v>3460</v>
      </c>
      <c r="C1753">
        <v>1</v>
      </c>
      <c r="D1753" s="18">
        <v>6118.25</v>
      </c>
      <c r="E1753" s="18">
        <f>_xlfn.XLOOKUP(Order_Items_Raw!B2321,Products_Raw!A:A,Products_Raw!D:D)</f>
        <v>680.62</v>
      </c>
      <c r="F1753" s="18">
        <f t="shared" si="27"/>
        <v>5437.63</v>
      </c>
      <c r="G1753" s="18" t="str">
        <f>PROPER(TRIM(CLEAN(_xlfn.XLOOKUP(Order_Items_Raw!A2321,Orders_Raw!A:A,Orders_Raw!E:E))))</f>
        <v>Mobile App</v>
      </c>
      <c r="H1753" s="18" t="str">
        <f>_xlfn.XLOOKUP(B1753,Products_Raw!A:A,Products_Raw!C:C)</f>
        <v>Fashion</v>
      </c>
      <c r="I1753" t="str">
        <f>_xlfn.XLOOKUP(_xlfn.XLOOKUP(A1753,Orders_Raw!A:A,Orders_Raw!B:B),Customers_Raw!A:A,Customers_Raw!E:E)</f>
        <v>Consumer</v>
      </c>
      <c r="J1753" s="19">
        <f>_xlfn.XLOOKUP(Order_Items_Raw!A2321,Orders_Raw!A:A,Orders_Raw!C:C)</f>
        <v>45727</v>
      </c>
      <c r="K1753" t="s">
        <v>3458</v>
      </c>
      <c r="L1753" s="19" t="str">
        <f>_xlfn.XLOOKUP(A1753,Orders_Raw!A:A,Orders_Raw!D:D)</f>
        <v>Delivered</v>
      </c>
      <c r="M1753" s="19" t="str">
        <f>_xlfn.XLOOKUP(_xlfn.XLOOKUP(A1753,Orders_Raw!A:A,Orders_Raw!B:B),Customers_Raw!A:A,Customers_Raw!E:E)</f>
        <v>Consumer</v>
      </c>
      <c r="N1753">
        <f>IF(COUNTIF($A$2:A1753,A1753)=1,1,0)</f>
        <v>1</v>
      </c>
    </row>
    <row r="1754" spans="1:14">
      <c r="A1754" t="s">
        <v>2595</v>
      </c>
      <c r="B1754" t="s">
        <v>3460</v>
      </c>
      <c r="C1754">
        <v>1</v>
      </c>
      <c r="D1754" s="18">
        <v>7135.18</v>
      </c>
      <c r="E1754" s="18">
        <f>_xlfn.XLOOKUP(Order_Items_Raw!B2334,Products_Raw!A:A,Products_Raw!D:D)</f>
        <v>4176.26</v>
      </c>
      <c r="F1754" s="18">
        <f t="shared" si="27"/>
        <v>2958.92</v>
      </c>
      <c r="G1754" s="18" t="str">
        <f>PROPER(TRIM(CLEAN(_xlfn.XLOOKUP(Order_Items_Raw!A2334,Orders_Raw!A:A,Orders_Raw!E:E))))</f>
        <v>Mobile App</v>
      </c>
      <c r="H1754" s="18" t="str">
        <f>_xlfn.XLOOKUP(B1754,Products_Raw!A:A,Products_Raw!C:C)</f>
        <v>Fashion</v>
      </c>
      <c r="I1754" t="str">
        <f>_xlfn.XLOOKUP(_xlfn.XLOOKUP(A1754,Orders_Raw!A:A,Orders_Raw!B:B),Customers_Raw!A:A,Customers_Raw!E:E)</f>
        <v>Consumer</v>
      </c>
      <c r="J1754" s="19">
        <f>_xlfn.XLOOKUP(Order_Items_Raw!A2334,Orders_Raw!A:A,Orders_Raw!C:C)</f>
        <v>45736</v>
      </c>
      <c r="K1754" t="s">
        <v>3458</v>
      </c>
      <c r="L1754" s="19" t="str">
        <f>_xlfn.XLOOKUP(A1754,Orders_Raw!A:A,Orders_Raw!D:D)</f>
        <v>Processing</v>
      </c>
      <c r="M1754" s="19" t="str">
        <f>_xlfn.XLOOKUP(_xlfn.XLOOKUP(A1754,Orders_Raw!A:A,Orders_Raw!B:B),Customers_Raw!A:A,Customers_Raw!E:E)</f>
        <v>Consumer</v>
      </c>
      <c r="N1754">
        <f>IF(COUNTIF($A$2:A1754,A1754)=1,1,0)</f>
        <v>0</v>
      </c>
    </row>
    <row r="1755" spans="1:14">
      <c r="A1755" t="s">
        <v>2847</v>
      </c>
      <c r="B1755" t="s">
        <v>3460</v>
      </c>
      <c r="C1755">
        <v>3</v>
      </c>
      <c r="D1755" s="18">
        <v>18935.73</v>
      </c>
      <c r="E1755" s="18">
        <f>_xlfn.XLOOKUP(Order_Items_Raw!B2341,Products_Raw!A:A,Products_Raw!D:D)</f>
        <v>229.52</v>
      </c>
      <c r="F1755" s="18">
        <f t="shared" si="27"/>
        <v>18247.17</v>
      </c>
      <c r="G1755" s="18" t="str">
        <f>PROPER(TRIM(CLEAN(_xlfn.XLOOKUP(Order_Items_Raw!A2341,Orders_Raw!A:A,Orders_Raw!E:E))))</f>
        <v>Website</v>
      </c>
      <c r="H1755" s="18" t="str">
        <f>_xlfn.XLOOKUP(B1755,Products_Raw!A:A,Products_Raw!C:C)</f>
        <v>Fashion</v>
      </c>
      <c r="I1755" t="str">
        <f>_xlfn.XLOOKUP(_xlfn.XLOOKUP(A1755,Orders_Raw!A:A,Orders_Raw!B:B),Customers_Raw!A:A,Customers_Raw!E:E)</f>
        <v>Small Business</v>
      </c>
      <c r="J1755" s="19">
        <f>_xlfn.XLOOKUP(Order_Items_Raw!A2341,Orders_Raw!A:A,Orders_Raw!C:C)</f>
        <v>45736</v>
      </c>
      <c r="K1755" t="s">
        <v>3458</v>
      </c>
      <c r="L1755" s="19" t="str">
        <f>_xlfn.XLOOKUP(A1755,Orders_Raw!A:A,Orders_Raw!D:D)</f>
        <v>Shipped</v>
      </c>
      <c r="M1755" s="19" t="str">
        <f>_xlfn.XLOOKUP(_xlfn.XLOOKUP(A1755,Orders_Raw!A:A,Orders_Raw!B:B),Customers_Raw!A:A,Customers_Raw!E:E)</f>
        <v>Small Business</v>
      </c>
      <c r="N1755">
        <f>IF(COUNTIF($A$2:A1755,A1755)=1,1,0)</f>
        <v>0</v>
      </c>
    </row>
    <row r="1756" spans="1:14">
      <c r="A1756" t="s">
        <v>1193</v>
      </c>
      <c r="B1756" t="s">
        <v>3461</v>
      </c>
      <c r="C1756">
        <v>3</v>
      </c>
      <c r="D1756" s="18">
        <v>22236.36</v>
      </c>
      <c r="E1756" s="18">
        <f>_xlfn.XLOOKUP(Order_Items_Raw!B2357,Products_Raw!A:A,Products_Raw!D:D)</f>
        <v>9531.89</v>
      </c>
      <c r="F1756" s="18">
        <f t="shared" si="27"/>
        <v>-6359.31</v>
      </c>
      <c r="G1756" s="18" t="str">
        <f>PROPER(TRIM(CLEAN(_xlfn.XLOOKUP(Order_Items_Raw!A2357,Orders_Raw!A:A,Orders_Raw!E:E))))</f>
        <v>Website</v>
      </c>
      <c r="H1756" s="18" t="str">
        <f>_xlfn.XLOOKUP(B1756,Products_Raw!A:A,Products_Raw!C:C)</f>
        <v>Electronics</v>
      </c>
      <c r="I1756" t="str">
        <f>_xlfn.XLOOKUP(_xlfn.XLOOKUP(A1756,Orders_Raw!A:A,Orders_Raw!B:B),Customers_Raw!A:A,Customers_Raw!E:E)</f>
        <v>Corporate</v>
      </c>
      <c r="J1756" s="19">
        <f>_xlfn.XLOOKUP(Order_Items_Raw!A2357,Orders_Raw!A:A,Orders_Raw!C:C)</f>
        <v>45725</v>
      </c>
      <c r="K1756" t="s">
        <v>3458</v>
      </c>
      <c r="L1756" s="19" t="str">
        <f>_xlfn.XLOOKUP(A1756,Orders_Raw!A:A,Orders_Raw!D:D)</f>
        <v>Delivered</v>
      </c>
      <c r="M1756" s="19" t="str">
        <f>_xlfn.XLOOKUP(_xlfn.XLOOKUP(A1756,Orders_Raw!A:A,Orders_Raw!B:B),Customers_Raw!A:A,Customers_Raw!E:E)</f>
        <v>Corporate</v>
      </c>
      <c r="N1756">
        <f>IF(COUNTIF($A$2:A1756,A1756)=1,1,0)</f>
        <v>1</v>
      </c>
    </row>
    <row r="1757" spans="1:14">
      <c r="A1757" t="s">
        <v>2091</v>
      </c>
      <c r="B1757" t="s">
        <v>3461</v>
      </c>
      <c r="C1757">
        <v>1</v>
      </c>
      <c r="D1757" s="18">
        <v>6601.91</v>
      </c>
      <c r="E1757" s="18">
        <f>_xlfn.XLOOKUP(Order_Items_Raw!B2367,Products_Raw!A:A,Products_Raw!D:D)</f>
        <v>10188.6</v>
      </c>
      <c r="F1757" s="18">
        <f t="shared" si="27"/>
        <v>-3586.69</v>
      </c>
      <c r="G1757" s="18" t="str">
        <f>PROPER(TRIM(CLEAN(_xlfn.XLOOKUP(Order_Items_Raw!A2367,Orders_Raw!A:A,Orders_Raw!E:E))))</f>
        <v>Website</v>
      </c>
      <c r="H1757" s="18" t="str">
        <f>_xlfn.XLOOKUP(B1757,Products_Raw!A:A,Products_Raw!C:C)</f>
        <v>Electronics</v>
      </c>
      <c r="I1757" t="str">
        <f>_xlfn.XLOOKUP(_xlfn.XLOOKUP(A1757,Orders_Raw!A:A,Orders_Raw!B:B),Customers_Raw!A:A,Customers_Raw!E:E)</f>
        <v>Consumer</v>
      </c>
      <c r="J1757" s="19">
        <f>_xlfn.XLOOKUP(Order_Items_Raw!A2367,Orders_Raw!A:A,Orders_Raw!C:C)</f>
        <v>45733</v>
      </c>
      <c r="K1757" t="s">
        <v>3458</v>
      </c>
      <c r="L1757" s="19" t="str">
        <f>_xlfn.XLOOKUP(A1757,Orders_Raw!A:A,Orders_Raw!D:D)</f>
        <v>Shipped</v>
      </c>
      <c r="M1757" s="19" t="str">
        <f>_xlfn.XLOOKUP(_xlfn.XLOOKUP(A1757,Orders_Raw!A:A,Orders_Raw!B:B),Customers_Raw!A:A,Customers_Raw!E:E)</f>
        <v>Consumer</v>
      </c>
      <c r="N1757">
        <f>IF(COUNTIF($A$2:A1757,A1757)=1,1,0)</f>
        <v>0</v>
      </c>
    </row>
    <row r="1758" spans="1:14">
      <c r="A1758" t="s">
        <v>2259</v>
      </c>
      <c r="B1758" t="s">
        <v>3461</v>
      </c>
      <c r="C1758">
        <v>4</v>
      </c>
      <c r="D1758" s="18">
        <v>28352.95</v>
      </c>
      <c r="E1758" s="18">
        <f>_xlfn.XLOOKUP(Order_Items_Raw!B2372,Products_Raw!A:A,Products_Raw!D:D)</f>
        <v>6443.36</v>
      </c>
      <c r="F1758" s="18">
        <f t="shared" si="27"/>
        <v>2579.51</v>
      </c>
      <c r="G1758" s="18" t="str">
        <f>PROPER(TRIM(CLEAN(_xlfn.XLOOKUP(Order_Items_Raw!A2372,Orders_Raw!A:A,Orders_Raw!E:E))))</f>
        <v>Marketplace</v>
      </c>
      <c r="H1758" s="18" t="str">
        <f>_xlfn.XLOOKUP(B1758,Products_Raw!A:A,Products_Raw!C:C)</f>
        <v>Electronics</v>
      </c>
      <c r="I1758" t="str">
        <f>_xlfn.XLOOKUP(_xlfn.XLOOKUP(A1758,Orders_Raw!A:A,Orders_Raw!B:B),Customers_Raw!A:A,Customers_Raw!E:E)</f>
        <v>Consumer</v>
      </c>
      <c r="J1758" s="19">
        <f>_xlfn.XLOOKUP(Order_Items_Raw!A2372,Orders_Raw!A:A,Orders_Raw!C:C)</f>
        <v>45746</v>
      </c>
      <c r="K1758" t="s">
        <v>3458</v>
      </c>
      <c r="L1758" s="19" t="str">
        <f>_xlfn.XLOOKUP(A1758,Orders_Raw!A:A,Orders_Raw!D:D)</f>
        <v>Delivered</v>
      </c>
      <c r="M1758" s="19" t="str">
        <f>_xlfn.XLOOKUP(_xlfn.XLOOKUP(A1758,Orders_Raw!A:A,Orders_Raw!B:B),Customers_Raw!A:A,Customers_Raw!E:E)</f>
        <v>Consumer</v>
      </c>
      <c r="N1758">
        <f>IF(COUNTIF($A$2:A1758,A1758)=1,1,0)</f>
        <v>0</v>
      </c>
    </row>
    <row r="1759" spans="1:14">
      <c r="A1759" t="s">
        <v>2581</v>
      </c>
      <c r="B1759" t="s">
        <v>3461</v>
      </c>
      <c r="C1759">
        <v>1</v>
      </c>
      <c r="D1759" s="18">
        <v>6364.94</v>
      </c>
      <c r="E1759" s="18">
        <f>_xlfn.XLOOKUP(Order_Items_Raw!B2378,Products_Raw!A:A,Products_Raw!D:D)</f>
        <v>7025.62</v>
      </c>
      <c r="F1759" s="18">
        <f t="shared" si="27"/>
        <v>-660.68</v>
      </c>
      <c r="G1759" s="18" t="str">
        <f>PROPER(TRIM(CLEAN(_xlfn.XLOOKUP(Order_Items_Raw!A2378,Orders_Raw!A:A,Orders_Raw!E:E))))</f>
        <v>Marketplace</v>
      </c>
      <c r="H1759" s="18" t="str">
        <f>_xlfn.XLOOKUP(B1759,Products_Raw!A:A,Products_Raw!C:C)</f>
        <v>Electronics</v>
      </c>
      <c r="I1759" t="str">
        <f>_xlfn.XLOOKUP(_xlfn.XLOOKUP(A1759,Orders_Raw!A:A,Orders_Raw!B:B),Customers_Raw!A:A,Customers_Raw!E:E)</f>
        <v>Consumer</v>
      </c>
      <c r="J1759" s="19">
        <f>_xlfn.XLOOKUP(Order_Items_Raw!A2378,Orders_Raw!A:A,Orders_Raw!C:C)</f>
        <v>45745</v>
      </c>
      <c r="K1759" t="s">
        <v>3458</v>
      </c>
      <c r="L1759" s="19" t="str">
        <f>_xlfn.XLOOKUP(A1759,Orders_Raw!A:A,Orders_Raw!D:D)</f>
        <v>Shipped</v>
      </c>
      <c r="M1759" s="19" t="str">
        <f>_xlfn.XLOOKUP(_xlfn.XLOOKUP(A1759,Orders_Raw!A:A,Orders_Raw!B:B),Customers_Raw!A:A,Customers_Raw!E:E)</f>
        <v>Consumer</v>
      </c>
      <c r="N1759">
        <f>IF(COUNTIF($A$2:A1759,A1759)=1,1,0)</f>
        <v>0</v>
      </c>
    </row>
    <row r="1760" spans="1:14">
      <c r="A1760" t="s">
        <v>2675</v>
      </c>
      <c r="B1760" t="s">
        <v>3461</v>
      </c>
      <c r="C1760">
        <v>4</v>
      </c>
      <c r="D1760" s="18">
        <v>31533.98</v>
      </c>
      <c r="E1760" s="18">
        <f>_xlfn.XLOOKUP(Order_Items_Raw!B2379,Products_Raw!A:A,Products_Raw!D:D)</f>
        <v>7025.62</v>
      </c>
      <c r="F1760" s="18">
        <f t="shared" si="27"/>
        <v>3431.5</v>
      </c>
      <c r="G1760" s="18" t="str">
        <f>PROPER(TRIM(CLEAN(_xlfn.XLOOKUP(Order_Items_Raw!A2379,Orders_Raw!A:A,Orders_Raw!E:E))))</f>
        <v>Website</v>
      </c>
      <c r="H1760" s="18" t="str">
        <f>_xlfn.XLOOKUP(B1760,Products_Raw!A:A,Products_Raw!C:C)</f>
        <v>Electronics</v>
      </c>
      <c r="I1760" t="str">
        <f>_xlfn.XLOOKUP(_xlfn.XLOOKUP(A1760,Orders_Raw!A:A,Orders_Raw!B:B),Customers_Raw!A:A,Customers_Raw!E:E)</f>
        <v>Corporate</v>
      </c>
      <c r="J1760" s="19">
        <f>_xlfn.XLOOKUP(Order_Items_Raw!A2379,Orders_Raw!A:A,Orders_Raw!C:C)</f>
        <v>45722</v>
      </c>
      <c r="K1760" t="s">
        <v>3458</v>
      </c>
      <c r="L1760" s="19" t="str">
        <f>_xlfn.XLOOKUP(A1760,Orders_Raw!A:A,Orders_Raw!D:D)</f>
        <v>Cancelled</v>
      </c>
      <c r="M1760" s="19" t="str">
        <f>_xlfn.XLOOKUP(_xlfn.XLOOKUP(A1760,Orders_Raw!A:A,Orders_Raw!B:B),Customers_Raw!A:A,Customers_Raw!E:E)</f>
        <v>Corporate</v>
      </c>
      <c r="N1760">
        <f>IF(COUNTIF($A$2:A1760,A1760)=1,1,0)</f>
        <v>0</v>
      </c>
    </row>
    <row r="1761" spans="1:14">
      <c r="A1761" t="s">
        <v>2749</v>
      </c>
      <c r="B1761" t="s">
        <v>3461</v>
      </c>
      <c r="C1761">
        <v>4</v>
      </c>
      <c r="D1761" s="18">
        <v>25574.93</v>
      </c>
      <c r="E1761" s="18">
        <f>_xlfn.XLOOKUP(Order_Items_Raw!B2380,Products_Raw!A:A,Products_Raw!D:D)</f>
        <v>7025.62</v>
      </c>
      <c r="F1761" s="18">
        <f t="shared" si="27"/>
        <v>-2527.55</v>
      </c>
      <c r="G1761" s="18" t="str">
        <f>PROPER(TRIM(CLEAN(_xlfn.XLOOKUP(Order_Items_Raw!A2380,Orders_Raw!A:A,Orders_Raw!E:E))))</f>
        <v>Website</v>
      </c>
      <c r="H1761" s="18" t="str">
        <f>_xlfn.XLOOKUP(B1761,Products_Raw!A:A,Products_Raw!C:C)</f>
        <v>Electronics</v>
      </c>
      <c r="I1761" t="str">
        <f>_xlfn.XLOOKUP(_xlfn.XLOOKUP(A1761,Orders_Raw!A:A,Orders_Raw!B:B),Customers_Raw!A:A,Customers_Raw!E:E)</f>
        <v>Corporate</v>
      </c>
      <c r="J1761" s="19">
        <f>_xlfn.XLOOKUP(Order_Items_Raw!A2380,Orders_Raw!A:A,Orders_Raw!C:C)</f>
        <v>45726</v>
      </c>
      <c r="K1761" t="s">
        <v>3458</v>
      </c>
      <c r="L1761" s="19" t="str">
        <f>_xlfn.XLOOKUP(A1761,Orders_Raw!A:A,Orders_Raw!D:D)</f>
        <v>Delivered</v>
      </c>
      <c r="M1761" s="19" t="str">
        <f>_xlfn.XLOOKUP(_xlfn.XLOOKUP(A1761,Orders_Raw!A:A,Orders_Raw!B:B),Customers_Raw!A:A,Customers_Raw!E:E)</f>
        <v>Corporate</v>
      </c>
      <c r="N1761">
        <f>IF(COUNTIF($A$2:A1761,A1761)=1,1,0)</f>
        <v>1</v>
      </c>
    </row>
    <row r="1762" spans="1:14">
      <c r="A1762" t="s">
        <v>914</v>
      </c>
      <c r="B1762" t="s">
        <v>3462</v>
      </c>
      <c r="C1762">
        <v>2</v>
      </c>
      <c r="D1762" s="18">
        <v>11790.28</v>
      </c>
      <c r="E1762" s="18">
        <f>_xlfn.XLOOKUP(Order_Items_Raw!B2392,Products_Raw!A:A,Products_Raw!D:D)</f>
        <v>1397.32</v>
      </c>
      <c r="F1762" s="18">
        <f t="shared" si="27"/>
        <v>8995.64</v>
      </c>
      <c r="G1762" s="18" t="str">
        <f>PROPER(TRIM(CLEAN(_xlfn.XLOOKUP(Order_Items_Raw!A2392,Orders_Raw!A:A,Orders_Raw!E:E))))</f>
        <v>Marketplace</v>
      </c>
      <c r="H1762" s="18" t="str">
        <f>_xlfn.XLOOKUP(B1762,Products_Raw!A:A,Products_Raw!C:C)</f>
        <v>Electronics</v>
      </c>
      <c r="I1762" t="str">
        <f>_xlfn.XLOOKUP(_xlfn.XLOOKUP(A1762,Orders_Raw!A:A,Orders_Raw!B:B),Customers_Raw!A:A,Customers_Raw!E:E)</f>
        <v>Corporate</v>
      </c>
      <c r="J1762" s="19">
        <f>_xlfn.XLOOKUP(Order_Items_Raw!A2392,Orders_Raw!A:A,Orders_Raw!C:C)</f>
        <v>45743</v>
      </c>
      <c r="K1762" t="s">
        <v>3458</v>
      </c>
      <c r="L1762" s="19" t="str">
        <f>_xlfn.XLOOKUP(A1762,Orders_Raw!A:A,Orders_Raw!D:D)</f>
        <v>Delivered</v>
      </c>
      <c r="M1762" s="19" t="str">
        <f>_xlfn.XLOOKUP(_xlfn.XLOOKUP(A1762,Orders_Raw!A:A,Orders_Raw!B:B),Customers_Raw!A:A,Customers_Raw!E:E)</f>
        <v>Corporate</v>
      </c>
      <c r="N1762">
        <f>IF(COUNTIF($A$2:A1762,A1762)=1,1,0)</f>
        <v>0</v>
      </c>
    </row>
    <row r="1763" spans="1:14">
      <c r="A1763" t="s">
        <v>1296</v>
      </c>
      <c r="B1763" t="s">
        <v>3462</v>
      </c>
      <c r="C1763">
        <v>1</v>
      </c>
      <c r="D1763" s="18">
        <v>5314.53</v>
      </c>
      <c r="E1763" s="18">
        <f>_xlfn.XLOOKUP(Order_Items_Raw!B2395,Products_Raw!A:A,Products_Raw!D:D)</f>
        <v>11668.5</v>
      </c>
      <c r="F1763" s="18">
        <f t="shared" si="27"/>
        <v>-6353.97</v>
      </c>
      <c r="G1763" s="18" t="str">
        <f>PROPER(TRIM(CLEAN(_xlfn.XLOOKUP(Order_Items_Raw!A2395,Orders_Raw!A:A,Orders_Raw!E:E))))</f>
        <v>Website</v>
      </c>
      <c r="H1763" s="18" t="str">
        <f>_xlfn.XLOOKUP(B1763,Products_Raw!A:A,Products_Raw!C:C)</f>
        <v>Electronics</v>
      </c>
      <c r="I1763" t="str">
        <f>_xlfn.XLOOKUP(_xlfn.XLOOKUP(A1763,Orders_Raw!A:A,Orders_Raw!B:B),Customers_Raw!A:A,Customers_Raw!E:E)</f>
        <v>Corporate</v>
      </c>
      <c r="J1763" s="19">
        <f>_xlfn.XLOOKUP(Order_Items_Raw!A2395,Orders_Raw!A:A,Orders_Raw!C:C)</f>
        <v>45726</v>
      </c>
      <c r="K1763" t="s">
        <v>3458</v>
      </c>
      <c r="L1763" s="19" t="str">
        <f>_xlfn.XLOOKUP(A1763,Orders_Raw!A:A,Orders_Raw!D:D)</f>
        <v>Shipped</v>
      </c>
      <c r="M1763" s="19" t="str">
        <f>_xlfn.XLOOKUP(_xlfn.XLOOKUP(A1763,Orders_Raw!A:A,Orders_Raw!B:B),Customers_Raw!A:A,Customers_Raw!E:E)</f>
        <v>Corporate</v>
      </c>
      <c r="N1763">
        <f>IF(COUNTIF($A$2:A1763,A1763)=1,1,0)</f>
        <v>0</v>
      </c>
    </row>
    <row r="1764" spans="1:14">
      <c r="A1764" t="s">
        <v>1839</v>
      </c>
      <c r="B1764" t="s">
        <v>3462</v>
      </c>
      <c r="C1764">
        <v>3</v>
      </c>
      <c r="D1764" s="18">
        <v>17724.46</v>
      </c>
      <c r="E1764" s="18">
        <f>_xlfn.XLOOKUP(Order_Items_Raw!B2407,Products_Raw!A:A,Products_Raw!D:D)</f>
        <v>11732.81</v>
      </c>
      <c r="F1764" s="18">
        <f t="shared" si="27"/>
        <v>-17473.97</v>
      </c>
      <c r="G1764" s="18" t="str">
        <f>PROPER(TRIM(CLEAN(_xlfn.XLOOKUP(Order_Items_Raw!A2407,Orders_Raw!A:A,Orders_Raw!E:E))))</f>
        <v>Website</v>
      </c>
      <c r="H1764" s="18" t="str">
        <f>_xlfn.XLOOKUP(B1764,Products_Raw!A:A,Products_Raw!C:C)</f>
        <v>Electronics</v>
      </c>
      <c r="I1764" t="str">
        <f>_xlfn.XLOOKUP(_xlfn.XLOOKUP(A1764,Orders_Raw!A:A,Orders_Raw!B:B),Customers_Raw!A:A,Customers_Raw!E:E)</f>
        <v>Consumer</v>
      </c>
      <c r="J1764" s="19">
        <f>_xlfn.XLOOKUP(Order_Items_Raw!A2407,Orders_Raw!A:A,Orders_Raw!C:C)</f>
        <v>45742</v>
      </c>
      <c r="K1764" t="s">
        <v>3458</v>
      </c>
      <c r="L1764" s="19" t="str">
        <f>_xlfn.XLOOKUP(A1764,Orders_Raw!A:A,Orders_Raw!D:D)</f>
        <v>Processing</v>
      </c>
      <c r="M1764" s="19" t="str">
        <f>_xlfn.XLOOKUP(_xlfn.XLOOKUP(A1764,Orders_Raw!A:A,Orders_Raw!B:B),Customers_Raw!A:A,Customers_Raw!E:E)</f>
        <v>Consumer</v>
      </c>
      <c r="N1764">
        <f>IF(COUNTIF($A$2:A1764,A1764)=1,1,0)</f>
        <v>0</v>
      </c>
    </row>
    <row r="1765" spans="1:14">
      <c r="A1765" t="s">
        <v>2929</v>
      </c>
      <c r="B1765" t="s">
        <v>3462</v>
      </c>
      <c r="C1765">
        <v>3</v>
      </c>
      <c r="D1765" s="18">
        <v>13654.22</v>
      </c>
      <c r="E1765" s="18">
        <f>_xlfn.XLOOKUP(Order_Items_Raw!B2426,Products_Raw!A:A,Products_Raw!D:D)</f>
        <v>11118.8</v>
      </c>
      <c r="F1765" s="18">
        <f t="shared" si="27"/>
        <v>-19702.18</v>
      </c>
      <c r="G1765" s="18" t="str">
        <f>PROPER(TRIM(CLEAN(_xlfn.XLOOKUP(Order_Items_Raw!A2426,Orders_Raw!A:A,Orders_Raw!E:E))))</f>
        <v>Website</v>
      </c>
      <c r="H1765" s="18" t="str">
        <f>_xlfn.XLOOKUP(B1765,Products_Raw!A:A,Products_Raw!C:C)</f>
        <v>Electronics</v>
      </c>
      <c r="I1765" t="str">
        <f>_xlfn.XLOOKUP(_xlfn.XLOOKUP(A1765,Orders_Raw!A:A,Orders_Raw!B:B),Customers_Raw!A:A,Customers_Raw!E:E)</f>
        <v>Consumer</v>
      </c>
      <c r="J1765" s="19">
        <f>_xlfn.XLOOKUP(Order_Items_Raw!A2426,Orders_Raw!A:A,Orders_Raw!C:C)</f>
        <v>45722</v>
      </c>
      <c r="K1765" t="s">
        <v>3458</v>
      </c>
      <c r="L1765" s="19" t="str">
        <f>_xlfn.XLOOKUP(A1765,Orders_Raw!A:A,Orders_Raw!D:D)</f>
        <v>Delivered</v>
      </c>
      <c r="M1765" s="19" t="str">
        <f>_xlfn.XLOOKUP(_xlfn.XLOOKUP(A1765,Orders_Raw!A:A,Orders_Raw!B:B),Customers_Raw!A:A,Customers_Raw!E:E)</f>
        <v>Consumer</v>
      </c>
      <c r="N1765">
        <f>IF(COUNTIF($A$2:A1765,A1765)=1,1,0)</f>
        <v>0</v>
      </c>
    </row>
    <row r="1766" spans="1:14">
      <c r="A1766" t="s">
        <v>887</v>
      </c>
      <c r="B1766" t="s">
        <v>3463</v>
      </c>
      <c r="C1766">
        <v>2</v>
      </c>
      <c r="D1766" s="18">
        <v>4419.37</v>
      </c>
      <c r="E1766" s="18">
        <f>_xlfn.XLOOKUP(Order_Items_Raw!B2431,Products_Raw!A:A,Products_Raw!D:D)</f>
        <v>5057.68</v>
      </c>
      <c r="F1766" s="18">
        <f t="shared" si="27"/>
        <v>-5695.99</v>
      </c>
      <c r="G1766" s="18" t="str">
        <f>PROPER(TRIM(CLEAN(_xlfn.XLOOKUP(Order_Items_Raw!A2431,Orders_Raw!A:A,Orders_Raw!E:E))))</f>
        <v>Mobile App</v>
      </c>
      <c r="H1766" s="18" t="str">
        <f>_xlfn.XLOOKUP(B1766,Products_Raw!A:A,Products_Raw!C:C)</f>
        <v>Beauty</v>
      </c>
      <c r="I1766" t="str">
        <f>_xlfn.XLOOKUP(_xlfn.XLOOKUP(A1766,Orders_Raw!A:A,Orders_Raw!B:B),Customers_Raw!A:A,Customers_Raw!E:E)</f>
        <v>Consumer</v>
      </c>
      <c r="J1766" s="19">
        <f>_xlfn.XLOOKUP(Order_Items_Raw!A2431,Orders_Raw!A:A,Orders_Raw!C:C)</f>
        <v>45723</v>
      </c>
      <c r="K1766" t="s">
        <v>3458</v>
      </c>
      <c r="L1766" s="19" t="str">
        <f>_xlfn.XLOOKUP(A1766,Orders_Raw!A:A,Orders_Raw!D:D)</f>
        <v>Shipped</v>
      </c>
      <c r="M1766" s="19" t="str">
        <f>_xlfn.XLOOKUP(_xlfn.XLOOKUP(A1766,Orders_Raw!A:A,Orders_Raw!B:B),Customers_Raw!A:A,Customers_Raw!E:E)</f>
        <v>Consumer</v>
      </c>
      <c r="N1766">
        <f>IF(COUNTIF($A$2:A1766,A1766)=1,1,0)</f>
        <v>1</v>
      </c>
    </row>
    <row r="1767" spans="1:14">
      <c r="A1767" t="s">
        <v>1303</v>
      </c>
      <c r="B1767" t="s">
        <v>3463</v>
      </c>
      <c r="C1767">
        <v>1</v>
      </c>
      <c r="D1767" s="18">
        <v>3062.56</v>
      </c>
      <c r="E1767" s="18">
        <f>_xlfn.XLOOKUP(Order_Items_Raw!B2436,Products_Raw!A:A,Products_Raw!D:D)</f>
        <v>3861.49</v>
      </c>
      <c r="F1767" s="18">
        <f t="shared" si="27"/>
        <v>-798.93</v>
      </c>
      <c r="G1767" s="18" t="str">
        <f>PROPER(TRIM(CLEAN(_xlfn.XLOOKUP(Order_Items_Raw!A2436,Orders_Raw!A:A,Orders_Raw!E:E))))</f>
        <v>Mobile App</v>
      </c>
      <c r="H1767" s="18" t="str">
        <f>_xlfn.XLOOKUP(B1767,Products_Raw!A:A,Products_Raw!C:C)</f>
        <v>Beauty</v>
      </c>
      <c r="I1767" t="str">
        <f>_xlfn.XLOOKUP(_xlfn.XLOOKUP(A1767,Orders_Raw!A:A,Orders_Raw!B:B),Customers_Raw!A:A,Customers_Raw!E:E)</f>
        <v>Small Business</v>
      </c>
      <c r="J1767" s="19">
        <f>_xlfn.XLOOKUP(Order_Items_Raw!A2436,Orders_Raw!A:A,Orders_Raw!C:C)</f>
        <v>45734</v>
      </c>
      <c r="K1767" t="s">
        <v>3458</v>
      </c>
      <c r="L1767" s="19" t="str">
        <f>_xlfn.XLOOKUP(A1767,Orders_Raw!A:A,Orders_Raw!D:D)</f>
        <v>Delivered</v>
      </c>
      <c r="M1767" s="19" t="str">
        <f>_xlfn.XLOOKUP(_xlfn.XLOOKUP(A1767,Orders_Raw!A:A,Orders_Raw!B:B),Customers_Raw!A:A,Customers_Raw!E:E)</f>
        <v>Small Business</v>
      </c>
      <c r="N1767">
        <f>IF(COUNTIF($A$2:A1767,A1767)=1,1,0)</f>
        <v>1</v>
      </c>
    </row>
    <row r="1768" spans="1:14">
      <c r="A1768" t="s">
        <v>1902</v>
      </c>
      <c r="B1768" t="s">
        <v>3463</v>
      </c>
      <c r="C1768">
        <v>4</v>
      </c>
      <c r="D1768" s="18">
        <v>10485.64</v>
      </c>
      <c r="E1768" s="18">
        <f>_xlfn.XLOOKUP(Order_Items_Raw!B2447,Products_Raw!A:A,Products_Raw!D:D)</f>
        <v>10050.44</v>
      </c>
      <c r="F1768" s="18">
        <f t="shared" si="27"/>
        <v>-29716.12</v>
      </c>
      <c r="G1768" s="18" t="str">
        <f>PROPER(TRIM(CLEAN(_xlfn.XLOOKUP(Order_Items_Raw!A2447,Orders_Raw!A:A,Orders_Raw!E:E))))</f>
        <v>Mobile App</v>
      </c>
      <c r="H1768" s="18" t="str">
        <f>_xlfn.XLOOKUP(B1768,Products_Raw!A:A,Products_Raw!C:C)</f>
        <v>Beauty</v>
      </c>
      <c r="I1768" t="str">
        <f>_xlfn.XLOOKUP(_xlfn.XLOOKUP(A1768,Orders_Raw!A:A,Orders_Raw!B:B),Customers_Raw!A:A,Customers_Raw!E:E)</f>
        <v>Corporate</v>
      </c>
      <c r="J1768" s="19">
        <f>_xlfn.XLOOKUP(Order_Items_Raw!A2447,Orders_Raw!A:A,Orders_Raw!C:C)</f>
        <v>45739</v>
      </c>
      <c r="K1768" t="s">
        <v>3458</v>
      </c>
      <c r="L1768" s="19" t="str">
        <f>_xlfn.XLOOKUP(A1768,Orders_Raw!A:A,Orders_Raw!D:D)</f>
        <v>Delivered</v>
      </c>
      <c r="M1768" s="19" t="str">
        <f>_xlfn.XLOOKUP(_xlfn.XLOOKUP(A1768,Orders_Raw!A:A,Orders_Raw!B:B),Customers_Raw!A:A,Customers_Raw!E:E)</f>
        <v>Corporate</v>
      </c>
      <c r="N1768">
        <f>IF(COUNTIF($A$2:A1768,A1768)=1,1,0)</f>
        <v>0</v>
      </c>
    </row>
    <row r="1769" spans="1:14">
      <c r="A1769" t="s">
        <v>1138</v>
      </c>
      <c r="B1769" t="s">
        <v>3464</v>
      </c>
      <c r="C1769">
        <v>2</v>
      </c>
      <c r="D1769" s="18">
        <v>16982.53</v>
      </c>
      <c r="E1769" s="18">
        <f>_xlfn.XLOOKUP(Order_Items_Raw!B2480,Products_Raw!A:A,Products_Raw!D:D)</f>
        <v>7341.5</v>
      </c>
      <c r="F1769" s="18">
        <f t="shared" si="27"/>
        <v>2299.53</v>
      </c>
      <c r="G1769" s="18" t="str">
        <f>PROPER(TRIM(CLEAN(_xlfn.XLOOKUP(Order_Items_Raw!A2480,Orders_Raw!A:A,Orders_Raw!E:E))))</f>
        <v>Website</v>
      </c>
      <c r="H1769" s="18" t="str">
        <f>_xlfn.XLOOKUP(B1769,Products_Raw!A:A,Products_Raw!C:C)</f>
        <v>Office Supplies</v>
      </c>
      <c r="I1769" t="str">
        <f>_xlfn.XLOOKUP(_xlfn.XLOOKUP(A1769,Orders_Raw!A:A,Orders_Raw!B:B),Customers_Raw!A:A,Customers_Raw!E:E)</f>
        <v>Corporate</v>
      </c>
      <c r="J1769" s="19">
        <f>_xlfn.XLOOKUP(Order_Items_Raw!A2480,Orders_Raw!A:A,Orders_Raw!C:C)</f>
        <v>45742</v>
      </c>
      <c r="K1769" t="s">
        <v>3458</v>
      </c>
      <c r="L1769" s="19" t="str">
        <f>_xlfn.XLOOKUP(A1769,Orders_Raw!A:A,Orders_Raw!D:D)</f>
        <v>Delivered</v>
      </c>
      <c r="M1769" s="19" t="str">
        <f>_xlfn.XLOOKUP(_xlfn.XLOOKUP(A1769,Orders_Raw!A:A,Orders_Raw!B:B),Customers_Raw!A:A,Customers_Raw!E:E)</f>
        <v>Corporate</v>
      </c>
      <c r="N1769">
        <f>IF(COUNTIF($A$2:A1769,A1769)=1,1,0)</f>
        <v>1</v>
      </c>
    </row>
    <row r="1770" spans="1:14">
      <c r="A1770" t="s">
        <v>1280</v>
      </c>
      <c r="B1770" t="s">
        <v>3464</v>
      </c>
      <c r="C1770">
        <v>1</v>
      </c>
      <c r="D1770" s="18">
        <v>7741.68</v>
      </c>
      <c r="E1770" s="18">
        <f>_xlfn.XLOOKUP(Order_Items_Raw!B2482,Products_Raw!A:A,Products_Raw!D:D)</f>
        <v>1946.27</v>
      </c>
      <c r="F1770" s="18">
        <f t="shared" si="27"/>
        <v>5795.41</v>
      </c>
      <c r="G1770" s="18" t="str">
        <f>PROPER(TRIM(CLEAN(_xlfn.XLOOKUP(Order_Items_Raw!A2482,Orders_Raw!A:A,Orders_Raw!E:E))))</f>
        <v>Website</v>
      </c>
      <c r="H1770" s="18" t="str">
        <f>_xlfn.XLOOKUP(B1770,Products_Raw!A:A,Products_Raw!C:C)</f>
        <v>Office Supplies</v>
      </c>
      <c r="I1770" t="str">
        <f>_xlfn.XLOOKUP(_xlfn.XLOOKUP(A1770,Orders_Raw!A:A,Orders_Raw!B:B),Customers_Raw!A:A,Customers_Raw!E:E)</f>
        <v>Corporate</v>
      </c>
      <c r="J1770" s="19">
        <f>_xlfn.XLOOKUP(Order_Items_Raw!A2482,Orders_Raw!A:A,Orders_Raw!C:C)</f>
        <v>45726</v>
      </c>
      <c r="K1770" t="s">
        <v>3458</v>
      </c>
      <c r="L1770" s="19" t="str">
        <f>_xlfn.XLOOKUP(A1770,Orders_Raw!A:A,Orders_Raw!D:D)</f>
        <v>Delivered</v>
      </c>
      <c r="M1770" s="19" t="str">
        <f>_xlfn.XLOOKUP(_xlfn.XLOOKUP(A1770,Orders_Raw!A:A,Orders_Raw!B:B),Customers_Raw!A:A,Customers_Raw!E:E)</f>
        <v>Corporate</v>
      </c>
      <c r="N1770">
        <f>IF(COUNTIF($A$2:A1770,A1770)=1,1,0)</f>
        <v>1</v>
      </c>
    </row>
    <row r="1771" spans="1:14">
      <c r="A1771" t="s">
        <v>1657</v>
      </c>
      <c r="B1771" t="s">
        <v>3464</v>
      </c>
      <c r="C1771">
        <v>2</v>
      </c>
      <c r="D1771" s="18">
        <v>13982.1</v>
      </c>
      <c r="E1771" s="18">
        <f>_xlfn.XLOOKUP(Order_Items_Raw!B2484,Products_Raw!A:A,Products_Raw!D:D)</f>
        <v>516.61</v>
      </c>
      <c r="F1771" s="18">
        <f t="shared" si="27"/>
        <v>12948.88</v>
      </c>
      <c r="G1771" s="18" t="str">
        <f>PROPER(TRIM(CLEAN(_xlfn.XLOOKUP(Order_Items_Raw!A2484,Orders_Raw!A:A,Orders_Raw!E:E))))</f>
        <v>Marketplace</v>
      </c>
      <c r="H1771" s="18" t="str">
        <f>_xlfn.XLOOKUP(B1771,Products_Raw!A:A,Products_Raw!C:C)</f>
        <v>Office Supplies</v>
      </c>
      <c r="I1771" t="str">
        <f>_xlfn.XLOOKUP(_xlfn.XLOOKUP(A1771,Orders_Raw!A:A,Orders_Raw!B:B),Customers_Raw!A:A,Customers_Raw!E:E)</f>
        <v>Consumer</v>
      </c>
      <c r="J1771" s="19">
        <f>_xlfn.XLOOKUP(Order_Items_Raw!A2484,Orders_Raw!A:A,Orders_Raw!C:C)</f>
        <v>45733</v>
      </c>
      <c r="K1771" t="s">
        <v>3458</v>
      </c>
      <c r="L1771" s="19" t="str">
        <f>_xlfn.XLOOKUP(A1771,Orders_Raw!A:A,Orders_Raw!D:D)</f>
        <v>Delivered</v>
      </c>
      <c r="M1771" s="19" t="str">
        <f>_xlfn.XLOOKUP(_xlfn.XLOOKUP(A1771,Orders_Raw!A:A,Orders_Raw!B:B),Customers_Raw!A:A,Customers_Raw!E:E)</f>
        <v>Consumer</v>
      </c>
      <c r="N1771">
        <f>IF(COUNTIF($A$2:A1771,A1771)=1,1,0)</f>
        <v>1</v>
      </c>
    </row>
    <row r="1772" spans="1:14">
      <c r="A1772" t="s">
        <v>1841</v>
      </c>
      <c r="B1772" t="s">
        <v>3464</v>
      </c>
      <c r="C1772">
        <v>2</v>
      </c>
      <c r="D1772" s="18">
        <v>16557.43</v>
      </c>
      <c r="E1772" s="18">
        <f>_xlfn.XLOOKUP(Order_Items_Raw!B2489,Products_Raw!A:A,Products_Raw!D:D)</f>
        <v>11653.29</v>
      </c>
      <c r="F1772" s="18">
        <f t="shared" si="27"/>
        <v>-6749.15</v>
      </c>
      <c r="G1772" s="18" t="str">
        <f>PROPER(TRIM(CLEAN(_xlfn.XLOOKUP(Order_Items_Raw!A2489,Orders_Raw!A:A,Orders_Raw!E:E))))</f>
        <v>Marketplace</v>
      </c>
      <c r="H1772" s="18" t="str">
        <f>_xlfn.XLOOKUP(B1772,Products_Raw!A:A,Products_Raw!C:C)</f>
        <v>Office Supplies</v>
      </c>
      <c r="I1772" t="str">
        <f>_xlfn.XLOOKUP(_xlfn.XLOOKUP(A1772,Orders_Raw!A:A,Orders_Raw!B:B),Customers_Raw!A:A,Customers_Raw!E:E)</f>
        <v>Consumer</v>
      </c>
      <c r="J1772" s="19">
        <f>_xlfn.XLOOKUP(Order_Items_Raw!A2489,Orders_Raw!A:A,Orders_Raw!C:C)</f>
        <v>45742</v>
      </c>
      <c r="K1772" t="s">
        <v>3458</v>
      </c>
      <c r="L1772" s="19" t="str">
        <f>_xlfn.XLOOKUP(A1772,Orders_Raw!A:A,Orders_Raw!D:D)</f>
        <v>Delivered</v>
      </c>
      <c r="M1772" s="19" t="str">
        <f>_xlfn.XLOOKUP(_xlfn.XLOOKUP(A1772,Orders_Raw!A:A,Orders_Raw!B:B),Customers_Raw!A:A,Customers_Raw!E:E)</f>
        <v>Consumer</v>
      </c>
      <c r="N1772">
        <f>IF(COUNTIF($A$2:A1772,A1772)=1,1,0)</f>
        <v>1</v>
      </c>
    </row>
    <row r="1773" spans="1:14">
      <c r="A1773" t="s">
        <v>2045</v>
      </c>
      <c r="B1773" t="s">
        <v>3464</v>
      </c>
      <c r="C1773">
        <v>1</v>
      </c>
      <c r="D1773" s="18">
        <v>9641.77</v>
      </c>
      <c r="E1773" s="18">
        <f>_xlfn.XLOOKUP(Order_Items_Raw!B2491,Products_Raw!A:A,Products_Raw!D:D)</f>
        <v>11653.29</v>
      </c>
      <c r="F1773" s="18">
        <f t="shared" si="27"/>
        <v>-2011.52</v>
      </c>
      <c r="G1773" s="18" t="str">
        <f>PROPER(TRIM(CLEAN(_xlfn.XLOOKUP(Order_Items_Raw!A2491,Orders_Raw!A:A,Orders_Raw!E:E))))</f>
        <v>Website</v>
      </c>
      <c r="H1773" s="18" t="str">
        <f>_xlfn.XLOOKUP(B1773,Products_Raw!A:A,Products_Raw!C:C)</f>
        <v>Office Supplies</v>
      </c>
      <c r="I1773" t="str">
        <f>_xlfn.XLOOKUP(_xlfn.XLOOKUP(A1773,Orders_Raw!A:A,Orders_Raw!B:B),Customers_Raw!A:A,Customers_Raw!E:E)</f>
        <v>Small Business</v>
      </c>
      <c r="J1773" s="19">
        <f>_xlfn.XLOOKUP(Order_Items_Raw!A2491,Orders_Raw!A:A,Orders_Raw!C:C)</f>
        <v>45736</v>
      </c>
      <c r="K1773" t="s">
        <v>3458</v>
      </c>
      <c r="L1773" s="19" t="str">
        <f>_xlfn.XLOOKUP(A1773,Orders_Raw!A:A,Orders_Raw!D:D)</f>
        <v>Delivered</v>
      </c>
      <c r="M1773" s="19" t="str">
        <f>_xlfn.XLOOKUP(_xlfn.XLOOKUP(A1773,Orders_Raw!A:A,Orders_Raw!B:B),Customers_Raw!A:A,Customers_Raw!E:E)</f>
        <v>Small Business</v>
      </c>
      <c r="N1773">
        <f>IF(COUNTIF($A$2:A1773,A1773)=1,1,0)</f>
        <v>0</v>
      </c>
    </row>
    <row r="1774" spans="1:14">
      <c r="A1774" t="s">
        <v>3277</v>
      </c>
      <c r="B1774" t="s">
        <v>3464</v>
      </c>
      <c r="C1774">
        <v>1</v>
      </c>
      <c r="D1774" s="18">
        <v>7818.29</v>
      </c>
      <c r="E1774" s="18">
        <f>_xlfn.XLOOKUP(Order_Items_Raw!B2516,Products_Raw!A:A,Products_Raw!D:D)</f>
        <v>4370.8</v>
      </c>
      <c r="F1774" s="18">
        <f t="shared" si="27"/>
        <v>3447.49</v>
      </c>
      <c r="G1774" s="18" t="str">
        <f>PROPER(TRIM(CLEAN(_xlfn.XLOOKUP(Order_Items_Raw!A2516,Orders_Raw!A:A,Orders_Raw!E:E))))</f>
        <v>Marketplace</v>
      </c>
      <c r="H1774" s="18" t="str">
        <f>_xlfn.XLOOKUP(B1774,Products_Raw!A:A,Products_Raw!C:C)</f>
        <v>Office Supplies</v>
      </c>
      <c r="I1774" t="str">
        <f>_xlfn.XLOOKUP(_xlfn.XLOOKUP(A1774,Orders_Raw!A:A,Orders_Raw!B:B),Customers_Raw!A:A,Customers_Raw!E:E)</f>
        <v>Consumer</v>
      </c>
      <c r="J1774" s="19">
        <f>_xlfn.XLOOKUP(Order_Items_Raw!A2516,Orders_Raw!A:A,Orders_Raw!C:C)</f>
        <v>45729</v>
      </c>
      <c r="K1774" t="s">
        <v>3458</v>
      </c>
      <c r="L1774" s="19" t="str">
        <f>_xlfn.XLOOKUP(A1774,Orders_Raw!A:A,Orders_Raw!D:D)</f>
        <v>Shipped</v>
      </c>
      <c r="M1774" s="19" t="str">
        <f>_xlfn.XLOOKUP(_xlfn.XLOOKUP(A1774,Orders_Raw!A:A,Orders_Raw!B:B),Customers_Raw!A:A,Customers_Raw!E:E)</f>
        <v>Consumer</v>
      </c>
      <c r="N1774">
        <f>IF(COUNTIF($A$2:A1774,A1774)=1,1,0)</f>
        <v>1</v>
      </c>
    </row>
    <row r="1775" spans="1:14">
      <c r="A1775" t="s">
        <v>2718</v>
      </c>
      <c r="B1775" t="s">
        <v>3465</v>
      </c>
      <c r="C1775">
        <v>3</v>
      </c>
      <c r="D1775" s="18">
        <v>6758.43</v>
      </c>
      <c r="E1775" s="18">
        <f>_xlfn.XLOOKUP(Order_Items_Raw!B2553,Products_Raw!A:A,Products_Raw!D:D)</f>
        <v>2935.19</v>
      </c>
      <c r="F1775" s="18">
        <f t="shared" si="27"/>
        <v>-2047.14</v>
      </c>
      <c r="G1775" s="18" t="str">
        <f>PROPER(TRIM(CLEAN(_xlfn.XLOOKUP(Order_Items_Raw!A2553,Orders_Raw!A:A,Orders_Raw!E:E))))</f>
        <v>Website</v>
      </c>
      <c r="H1775" s="18" t="str">
        <f>_xlfn.XLOOKUP(B1775,Products_Raw!A:A,Products_Raw!C:C)</f>
        <v>Beauty</v>
      </c>
      <c r="I1775" t="str">
        <f>_xlfn.XLOOKUP(_xlfn.XLOOKUP(A1775,Orders_Raw!A:A,Orders_Raw!B:B),Customers_Raw!A:A,Customers_Raw!E:E)</f>
        <v>Corporate</v>
      </c>
      <c r="J1775" s="19">
        <f>_xlfn.XLOOKUP(Order_Items_Raw!A2553,Orders_Raw!A:A,Orders_Raw!C:C)</f>
        <v>45723</v>
      </c>
      <c r="K1775" t="s">
        <v>3458</v>
      </c>
      <c r="L1775" s="19" t="str">
        <f>_xlfn.XLOOKUP(A1775,Orders_Raw!A:A,Orders_Raw!D:D)</f>
        <v>Delivered</v>
      </c>
      <c r="M1775" s="19" t="str">
        <f>_xlfn.XLOOKUP(_xlfn.XLOOKUP(A1775,Orders_Raw!A:A,Orders_Raw!B:B),Customers_Raw!A:A,Customers_Raw!E:E)</f>
        <v>Corporate</v>
      </c>
      <c r="N1775">
        <f>IF(COUNTIF($A$2:A1775,A1775)=1,1,0)</f>
        <v>1</v>
      </c>
    </row>
    <row r="1776" spans="1:14">
      <c r="A1776" t="s">
        <v>1289</v>
      </c>
      <c r="B1776" t="s">
        <v>3467</v>
      </c>
      <c r="C1776">
        <v>4</v>
      </c>
      <c r="D1776" s="18">
        <v>62279.34</v>
      </c>
      <c r="E1776" s="18">
        <f>_xlfn.XLOOKUP(Order_Items_Raw!B2567,Products_Raw!A:A,Products_Raw!D:D)</f>
        <v>1069.73</v>
      </c>
      <c r="F1776" s="18">
        <f t="shared" si="27"/>
        <v>58000.42</v>
      </c>
      <c r="G1776" s="18" t="str">
        <f>PROPER(TRIM(CLEAN(_xlfn.XLOOKUP(Order_Items_Raw!A2567,Orders_Raw!A:A,Orders_Raw!E:E))))</f>
        <v>Mobile App</v>
      </c>
      <c r="H1776" s="18" t="str">
        <f>_xlfn.XLOOKUP(B1776,Products_Raw!A:A,Products_Raw!C:C)</f>
        <v>Fashion</v>
      </c>
      <c r="I1776" t="str">
        <f>_xlfn.XLOOKUP(_xlfn.XLOOKUP(A1776,Orders_Raw!A:A,Orders_Raw!B:B),Customers_Raw!A:A,Customers_Raw!E:E)</f>
        <v>Corporate</v>
      </c>
      <c r="J1776" s="19">
        <f>_xlfn.XLOOKUP(Order_Items_Raw!A2567,Orders_Raw!A:A,Orders_Raw!C:C)</f>
        <v>45803</v>
      </c>
      <c r="K1776" t="s">
        <v>3466</v>
      </c>
      <c r="L1776" s="19" t="str">
        <f>_xlfn.XLOOKUP(A1776,Orders_Raw!A:A,Orders_Raw!D:D)</f>
        <v>Delivered</v>
      </c>
      <c r="M1776" s="19" t="str">
        <f>_xlfn.XLOOKUP(_xlfn.XLOOKUP(A1776,Orders_Raw!A:A,Orders_Raw!B:B),Customers_Raw!A:A,Customers_Raw!E:E)</f>
        <v>Corporate</v>
      </c>
      <c r="N1776">
        <f>IF(COUNTIF($A$2:A1776,A1776)=1,1,0)</f>
        <v>1</v>
      </c>
    </row>
    <row r="1777" spans="1:14">
      <c r="A1777" t="s">
        <v>1492</v>
      </c>
      <c r="B1777" t="s">
        <v>3467</v>
      </c>
      <c r="C1777">
        <v>3</v>
      </c>
      <c r="D1777" s="18">
        <v>37440.04</v>
      </c>
      <c r="E1777" s="18">
        <f>_xlfn.XLOOKUP(Order_Items_Raw!B2570,Products_Raw!A:A,Products_Raw!D:D)</f>
        <v>6579.03</v>
      </c>
      <c r="F1777" s="18">
        <f t="shared" si="27"/>
        <v>17702.95</v>
      </c>
      <c r="G1777" s="18" t="str">
        <f>PROPER(TRIM(CLEAN(_xlfn.XLOOKUP(Order_Items_Raw!A2570,Orders_Raw!A:A,Orders_Raw!E:E))))</f>
        <v>Website</v>
      </c>
      <c r="H1777" s="18" t="str">
        <f>_xlfn.XLOOKUP(B1777,Products_Raw!A:A,Products_Raw!C:C)</f>
        <v>Fashion</v>
      </c>
      <c r="I1777" t="str">
        <f>_xlfn.XLOOKUP(_xlfn.XLOOKUP(A1777,Orders_Raw!A:A,Orders_Raw!B:B),Customers_Raw!A:A,Customers_Raw!E:E)</f>
        <v>Consumer</v>
      </c>
      <c r="J1777" s="19">
        <f>_xlfn.XLOOKUP(Order_Items_Raw!A2570,Orders_Raw!A:A,Orders_Raw!C:C)</f>
        <v>45784</v>
      </c>
      <c r="K1777" t="s">
        <v>3466</v>
      </c>
      <c r="L1777" s="19" t="str">
        <f>_xlfn.XLOOKUP(A1777,Orders_Raw!A:A,Orders_Raw!D:D)</f>
        <v>Delivered</v>
      </c>
      <c r="M1777" s="19" t="str">
        <f>_xlfn.XLOOKUP(_xlfn.XLOOKUP(A1777,Orders_Raw!A:A,Orders_Raw!B:B),Customers_Raw!A:A,Customers_Raw!E:E)</f>
        <v>Consumer</v>
      </c>
      <c r="N1777">
        <f>IF(COUNTIF($A$2:A1777,A1777)=1,1,0)</f>
        <v>1</v>
      </c>
    </row>
    <row r="1778" spans="1:14">
      <c r="A1778" t="s">
        <v>2301</v>
      </c>
      <c r="B1778" t="s">
        <v>3467</v>
      </c>
      <c r="C1778">
        <v>2</v>
      </c>
      <c r="D1778" s="18">
        <v>31556.48</v>
      </c>
      <c r="E1778" s="18">
        <f>_xlfn.XLOOKUP(Order_Items_Raw!B2584,Products_Raw!A:A,Products_Raw!D:D)</f>
        <v>4703.24</v>
      </c>
      <c r="F1778" s="18">
        <f t="shared" si="27"/>
        <v>22150</v>
      </c>
      <c r="G1778" s="18" t="str">
        <f>PROPER(TRIM(CLEAN(_xlfn.XLOOKUP(Order_Items_Raw!A2584,Orders_Raw!A:A,Orders_Raw!E:E))))</f>
        <v>Website</v>
      </c>
      <c r="H1778" s="18" t="str">
        <f>_xlfn.XLOOKUP(B1778,Products_Raw!A:A,Products_Raw!C:C)</f>
        <v>Fashion</v>
      </c>
      <c r="I1778" t="str">
        <f>_xlfn.XLOOKUP(_xlfn.XLOOKUP(A1778,Orders_Raw!A:A,Orders_Raw!B:B),Customers_Raw!A:A,Customers_Raw!E:E)</f>
        <v>Consumer</v>
      </c>
      <c r="J1778" s="19">
        <f>_xlfn.XLOOKUP(Order_Items_Raw!A2584,Orders_Raw!A:A,Orders_Raw!C:C)</f>
        <v>45803</v>
      </c>
      <c r="K1778" t="s">
        <v>3466</v>
      </c>
      <c r="L1778" s="19" t="str">
        <f>_xlfn.XLOOKUP(A1778,Orders_Raw!A:A,Orders_Raw!D:D)</f>
        <v>Processing</v>
      </c>
      <c r="M1778" s="19" t="str">
        <f>_xlfn.XLOOKUP(_xlfn.XLOOKUP(A1778,Orders_Raw!A:A,Orders_Raw!B:B),Customers_Raw!A:A,Customers_Raw!E:E)</f>
        <v>Consumer</v>
      </c>
      <c r="N1778">
        <f>IF(COUNTIF($A$2:A1778,A1778)=1,1,0)</f>
        <v>0</v>
      </c>
    </row>
    <row r="1779" spans="1:14">
      <c r="A1779" t="s">
        <v>2497</v>
      </c>
      <c r="B1779" t="s">
        <v>3467</v>
      </c>
      <c r="C1779">
        <v>3</v>
      </c>
      <c r="D1779" s="18">
        <v>38275.46</v>
      </c>
      <c r="E1779" s="18">
        <f>_xlfn.XLOOKUP(Order_Items_Raw!B2588,Products_Raw!A:A,Products_Raw!D:D)</f>
        <v>5483.96</v>
      </c>
      <c r="F1779" s="18">
        <f t="shared" si="27"/>
        <v>21823.58</v>
      </c>
      <c r="G1779" s="18" t="str">
        <f>PROPER(TRIM(CLEAN(_xlfn.XLOOKUP(Order_Items_Raw!A2588,Orders_Raw!A:A,Orders_Raw!E:E))))</f>
        <v>Website</v>
      </c>
      <c r="H1779" s="18" t="str">
        <f>_xlfn.XLOOKUP(B1779,Products_Raw!A:A,Products_Raw!C:C)</f>
        <v>Fashion</v>
      </c>
      <c r="I1779" t="str">
        <f>_xlfn.XLOOKUP(_xlfn.XLOOKUP(A1779,Orders_Raw!A:A,Orders_Raw!B:B),Customers_Raw!A:A,Customers_Raw!E:E)</f>
        <v>Small Business</v>
      </c>
      <c r="J1779" s="19">
        <f>_xlfn.XLOOKUP(Order_Items_Raw!A2588,Orders_Raw!A:A,Orders_Raw!C:C)</f>
        <v>45795</v>
      </c>
      <c r="K1779" t="s">
        <v>3466</v>
      </c>
      <c r="L1779" s="19" t="str">
        <f>_xlfn.XLOOKUP(A1779,Orders_Raw!A:A,Orders_Raw!D:D)</f>
        <v>Processing</v>
      </c>
      <c r="M1779" s="19" t="str">
        <f>_xlfn.XLOOKUP(_xlfn.XLOOKUP(A1779,Orders_Raw!A:A,Orders_Raw!B:B),Customers_Raw!A:A,Customers_Raw!E:E)</f>
        <v>Small Business</v>
      </c>
      <c r="N1779">
        <f>IF(COUNTIF($A$2:A1779,A1779)=1,1,0)</f>
        <v>1</v>
      </c>
    </row>
    <row r="1780" spans="1:14">
      <c r="A1780" t="s">
        <v>1650</v>
      </c>
      <c r="B1780" t="s">
        <v>3468</v>
      </c>
      <c r="C1780">
        <v>2</v>
      </c>
      <c r="D1780" s="18">
        <v>10720.93</v>
      </c>
      <c r="E1780" s="18">
        <f>_xlfn.XLOOKUP(Order_Items_Raw!B2616,Products_Raw!A:A,Products_Raw!D:D)</f>
        <v>4806.74</v>
      </c>
      <c r="F1780" s="18">
        <f t="shared" si="27"/>
        <v>1107.45</v>
      </c>
      <c r="G1780" s="18" t="str">
        <f>PROPER(TRIM(CLEAN(_xlfn.XLOOKUP(Order_Items_Raw!A2616,Orders_Raw!A:A,Orders_Raw!E:E))))</f>
        <v>Marketplace</v>
      </c>
      <c r="H1780" s="18" t="str">
        <f>_xlfn.XLOOKUP(B1780,Products_Raw!A:A,Products_Raw!C:C)</f>
        <v>Office Supplies</v>
      </c>
      <c r="I1780" t="str">
        <f>_xlfn.XLOOKUP(_xlfn.XLOOKUP(A1780,Orders_Raw!A:A,Orders_Raw!B:B),Customers_Raw!A:A,Customers_Raw!E:E)</f>
        <v>Consumer</v>
      </c>
      <c r="J1780" s="19">
        <f>_xlfn.XLOOKUP(Order_Items_Raw!A2616,Orders_Raw!A:A,Orders_Raw!C:C)</f>
        <v>45785</v>
      </c>
      <c r="K1780" t="s">
        <v>3466</v>
      </c>
      <c r="L1780" s="19" t="str">
        <f>_xlfn.XLOOKUP(A1780,Orders_Raw!A:A,Orders_Raw!D:D)</f>
        <v>Delivered</v>
      </c>
      <c r="M1780" s="19" t="str">
        <f>_xlfn.XLOOKUP(_xlfn.XLOOKUP(A1780,Orders_Raw!A:A,Orders_Raw!B:B),Customers_Raw!A:A,Customers_Raw!E:E)</f>
        <v>Consumer</v>
      </c>
      <c r="N1780">
        <f>IF(COUNTIF($A$2:A1780,A1780)=1,1,0)</f>
        <v>0</v>
      </c>
    </row>
    <row r="1781" spans="1:14">
      <c r="A1781" t="s">
        <v>2937</v>
      </c>
      <c r="B1781" t="s">
        <v>3468</v>
      </c>
      <c r="C1781">
        <v>4</v>
      </c>
      <c r="D1781" s="18">
        <v>29162.6</v>
      </c>
      <c r="E1781" s="18">
        <f>_xlfn.XLOOKUP(Order_Items_Raw!B2637,Products_Raw!A:A,Products_Raw!D:D)</f>
        <v>11367.74</v>
      </c>
      <c r="F1781" s="18">
        <f t="shared" si="27"/>
        <v>-16308.36</v>
      </c>
      <c r="G1781" s="18" t="str">
        <f>PROPER(TRIM(CLEAN(_xlfn.XLOOKUP(Order_Items_Raw!A2637,Orders_Raw!A:A,Orders_Raw!E:E))))</f>
        <v>Mobile App</v>
      </c>
      <c r="H1781" s="18" t="str">
        <f>_xlfn.XLOOKUP(B1781,Products_Raw!A:A,Products_Raw!C:C)</f>
        <v>Office Supplies</v>
      </c>
      <c r="I1781" t="str">
        <f>_xlfn.XLOOKUP(_xlfn.XLOOKUP(A1781,Orders_Raw!A:A,Orders_Raw!B:B),Customers_Raw!A:A,Customers_Raw!E:E)</f>
        <v>Consumer</v>
      </c>
      <c r="J1781" s="19">
        <f>_xlfn.XLOOKUP(Order_Items_Raw!A2637,Orders_Raw!A:A,Orders_Raw!C:C)</f>
        <v>45806</v>
      </c>
      <c r="K1781" t="s">
        <v>3466</v>
      </c>
      <c r="L1781" s="19" t="str">
        <f>_xlfn.XLOOKUP(A1781,Orders_Raw!A:A,Orders_Raw!D:D)</f>
        <v>Delivered</v>
      </c>
      <c r="M1781" s="19" t="str">
        <f>_xlfn.XLOOKUP(_xlfn.XLOOKUP(A1781,Orders_Raw!A:A,Orders_Raw!B:B),Customers_Raw!A:A,Customers_Raw!E:E)</f>
        <v>Consumer</v>
      </c>
      <c r="N1781">
        <f>IF(COUNTIF($A$2:A1781,A1781)=1,1,0)</f>
        <v>1</v>
      </c>
    </row>
    <row r="1782" spans="1:14">
      <c r="A1782" t="s">
        <v>3114</v>
      </c>
      <c r="B1782" t="s">
        <v>3468</v>
      </c>
      <c r="C1782">
        <v>2</v>
      </c>
      <c r="D1782" s="18">
        <v>12721.79</v>
      </c>
      <c r="E1782" s="18">
        <f>_xlfn.XLOOKUP(Order_Items_Raw!B2640,Products_Raw!A:A,Products_Raw!D:D)</f>
        <v>11367.74</v>
      </c>
      <c r="F1782" s="18">
        <f t="shared" si="27"/>
        <v>-10013.69</v>
      </c>
      <c r="G1782" s="18" t="str">
        <f>PROPER(TRIM(CLEAN(_xlfn.XLOOKUP(Order_Items_Raw!A2640,Orders_Raw!A:A,Orders_Raw!E:E))))</f>
        <v>Website</v>
      </c>
      <c r="H1782" s="18" t="str">
        <f>_xlfn.XLOOKUP(B1782,Products_Raw!A:A,Products_Raw!C:C)</f>
        <v>Office Supplies</v>
      </c>
      <c r="I1782" t="str">
        <f>_xlfn.XLOOKUP(_xlfn.XLOOKUP(A1782,Orders_Raw!A:A,Orders_Raw!B:B),Customers_Raw!A:A,Customers_Raw!E:E)</f>
        <v>Small Business</v>
      </c>
      <c r="J1782" s="19">
        <f>_xlfn.XLOOKUP(Order_Items_Raw!A2640,Orders_Raw!A:A,Orders_Raw!C:C)</f>
        <v>45783</v>
      </c>
      <c r="K1782" t="s">
        <v>3466</v>
      </c>
      <c r="L1782" s="19" t="str">
        <f>_xlfn.XLOOKUP(A1782,Orders_Raw!A:A,Orders_Raw!D:D)</f>
        <v>Cancelled</v>
      </c>
      <c r="M1782" s="19" t="str">
        <f>_xlfn.XLOOKUP(_xlfn.XLOOKUP(A1782,Orders_Raw!A:A,Orders_Raw!B:B),Customers_Raw!A:A,Customers_Raw!E:E)</f>
        <v>Small Business</v>
      </c>
      <c r="N1782">
        <f>IF(COUNTIF($A$2:A1782,A1782)=1,1,0)</f>
        <v>1</v>
      </c>
    </row>
    <row r="1783" spans="1:14">
      <c r="A1783" t="s">
        <v>1960</v>
      </c>
      <c r="B1783" t="s">
        <v>3469</v>
      </c>
      <c r="C1783">
        <v>2</v>
      </c>
      <c r="D1783" s="18">
        <v>12314.16</v>
      </c>
      <c r="E1783" s="18">
        <f>_xlfn.XLOOKUP(Order_Items_Raw!B2669,Products_Raw!A:A,Products_Raw!D:D)</f>
        <v>10188.6</v>
      </c>
      <c r="F1783" s="18">
        <f t="shared" si="27"/>
        <v>-8063.04</v>
      </c>
      <c r="G1783" s="18" t="str">
        <f>PROPER(TRIM(CLEAN(_xlfn.XLOOKUP(Order_Items_Raw!A2669,Orders_Raw!A:A,Orders_Raw!E:E))))</f>
        <v>Website</v>
      </c>
      <c r="H1783" s="18" t="str">
        <f>_xlfn.XLOOKUP(B1783,Products_Raw!A:A,Products_Raw!C:C)</f>
        <v>Sports</v>
      </c>
      <c r="I1783" t="str">
        <f>_xlfn.XLOOKUP(_xlfn.XLOOKUP(A1783,Orders_Raw!A:A,Orders_Raw!B:B),Customers_Raw!A:A,Customers_Raw!E:E)</f>
        <v>Consumer</v>
      </c>
      <c r="J1783" s="19">
        <f>_xlfn.XLOOKUP(Order_Items_Raw!A2669,Orders_Raw!A:A,Orders_Raw!C:C)</f>
        <v>45808</v>
      </c>
      <c r="K1783" t="s">
        <v>3466</v>
      </c>
      <c r="L1783" s="19" t="str">
        <f>_xlfn.XLOOKUP(A1783,Orders_Raw!A:A,Orders_Raw!D:D)</f>
        <v>Delivered</v>
      </c>
      <c r="M1783" s="19" t="str">
        <f>_xlfn.XLOOKUP(_xlfn.XLOOKUP(A1783,Orders_Raw!A:A,Orders_Raw!B:B),Customers_Raw!A:A,Customers_Raw!E:E)</f>
        <v>Consumer</v>
      </c>
      <c r="N1783">
        <f>IF(COUNTIF($A$2:A1783,A1783)=1,1,0)</f>
        <v>1</v>
      </c>
    </row>
    <row r="1784" spans="1:14">
      <c r="A1784" t="s">
        <v>2084</v>
      </c>
      <c r="B1784" t="s">
        <v>3469</v>
      </c>
      <c r="C1784">
        <v>3</v>
      </c>
      <c r="D1784" s="18">
        <v>21637.17</v>
      </c>
      <c r="E1784" s="18">
        <f>_xlfn.XLOOKUP(Order_Items_Raw!B2671,Products_Raw!A:A,Products_Raw!D:D)</f>
        <v>6443.36</v>
      </c>
      <c r="F1784" s="18">
        <f t="shared" si="27"/>
        <v>2307.09</v>
      </c>
      <c r="G1784" s="18" t="str">
        <f>PROPER(TRIM(CLEAN(_xlfn.XLOOKUP(Order_Items_Raw!A2671,Orders_Raw!A:A,Orders_Raw!E:E))))</f>
        <v>Website</v>
      </c>
      <c r="H1784" s="18" t="str">
        <f>_xlfn.XLOOKUP(B1784,Products_Raw!A:A,Products_Raw!C:C)</f>
        <v>Sports</v>
      </c>
      <c r="I1784" t="str">
        <f>_xlfn.XLOOKUP(_xlfn.XLOOKUP(A1784,Orders_Raw!A:A,Orders_Raw!B:B),Customers_Raw!A:A,Customers_Raw!E:E)</f>
        <v>Corporate</v>
      </c>
      <c r="J1784" s="19">
        <f>_xlfn.XLOOKUP(Order_Items_Raw!A2671,Orders_Raw!A:A,Orders_Raw!C:C)</f>
        <v>45779</v>
      </c>
      <c r="K1784" t="s">
        <v>3466</v>
      </c>
      <c r="L1784" s="19" t="str">
        <f>_xlfn.XLOOKUP(A1784,Orders_Raw!A:A,Orders_Raw!D:D)</f>
        <v>Shipped</v>
      </c>
      <c r="M1784" s="19" t="str">
        <f>_xlfn.XLOOKUP(_xlfn.XLOOKUP(A1784,Orders_Raw!A:A,Orders_Raw!B:B),Customers_Raw!A:A,Customers_Raw!E:E)</f>
        <v>Corporate</v>
      </c>
      <c r="N1784">
        <f>IF(COUNTIF($A$2:A1784,A1784)=1,1,0)</f>
        <v>1</v>
      </c>
    </row>
    <row r="1785" spans="1:14">
      <c r="A1785" t="s">
        <v>2091</v>
      </c>
      <c r="B1785" t="s">
        <v>3469</v>
      </c>
      <c r="C1785">
        <v>1</v>
      </c>
      <c r="D1785" s="18">
        <v>5934.44</v>
      </c>
      <c r="E1785" s="18">
        <f>_xlfn.XLOOKUP(Order_Items_Raw!B2672,Products_Raw!A:A,Products_Raw!D:D)</f>
        <v>6443.36</v>
      </c>
      <c r="F1785" s="18">
        <f t="shared" si="27"/>
        <v>-508.92</v>
      </c>
      <c r="G1785" s="18" t="str">
        <f>PROPER(TRIM(CLEAN(_xlfn.XLOOKUP(Order_Items_Raw!A2672,Orders_Raw!A:A,Orders_Raw!E:E))))</f>
        <v>Mobile App</v>
      </c>
      <c r="H1785" s="18" t="str">
        <f>_xlfn.XLOOKUP(B1785,Products_Raw!A:A,Products_Raw!C:C)</f>
        <v>Sports</v>
      </c>
      <c r="I1785" t="str">
        <f>_xlfn.XLOOKUP(_xlfn.XLOOKUP(A1785,Orders_Raw!A:A,Orders_Raw!B:B),Customers_Raw!A:A,Customers_Raw!E:E)</f>
        <v>Consumer</v>
      </c>
      <c r="J1785" s="19">
        <f>_xlfn.XLOOKUP(Order_Items_Raw!A2672,Orders_Raw!A:A,Orders_Raw!C:C)</f>
        <v>45787</v>
      </c>
      <c r="K1785" t="s">
        <v>3466</v>
      </c>
      <c r="L1785" s="19" t="str">
        <f>_xlfn.XLOOKUP(A1785,Orders_Raw!A:A,Orders_Raw!D:D)</f>
        <v>Shipped</v>
      </c>
      <c r="M1785" s="19" t="str">
        <f>_xlfn.XLOOKUP(_xlfn.XLOOKUP(A1785,Orders_Raw!A:A,Orders_Raw!B:B),Customers_Raw!A:A,Customers_Raw!E:E)</f>
        <v>Consumer</v>
      </c>
      <c r="N1785">
        <f>IF(COUNTIF($A$2:A1785,A1785)=1,1,0)</f>
        <v>0</v>
      </c>
    </row>
    <row r="1786" spans="1:14">
      <c r="A1786" t="s">
        <v>2465</v>
      </c>
      <c r="B1786" t="s">
        <v>3469</v>
      </c>
      <c r="C1786">
        <v>3</v>
      </c>
      <c r="D1786" s="18">
        <v>21505.31</v>
      </c>
      <c r="E1786" s="18">
        <f>_xlfn.XLOOKUP(Order_Items_Raw!B2681,Products_Raw!A:A,Products_Raw!D:D)</f>
        <v>7025.62</v>
      </c>
      <c r="F1786" s="18">
        <f t="shared" si="27"/>
        <v>428.450000000001</v>
      </c>
      <c r="G1786" s="18" t="str">
        <f>PROPER(TRIM(CLEAN(_xlfn.XLOOKUP(Order_Items_Raw!A2681,Orders_Raw!A:A,Orders_Raw!E:E))))</f>
        <v>Mobile App</v>
      </c>
      <c r="H1786" s="18" t="str">
        <f>_xlfn.XLOOKUP(B1786,Products_Raw!A:A,Products_Raw!C:C)</f>
        <v>Sports</v>
      </c>
      <c r="I1786" t="str">
        <f>_xlfn.XLOOKUP(_xlfn.XLOOKUP(A1786,Orders_Raw!A:A,Orders_Raw!B:B),Customers_Raw!A:A,Customers_Raw!E:E)</f>
        <v>Small Business</v>
      </c>
      <c r="J1786" s="19">
        <f>_xlfn.XLOOKUP(Order_Items_Raw!A2681,Orders_Raw!A:A,Orders_Raw!C:C)</f>
        <v>45801</v>
      </c>
      <c r="K1786" t="s">
        <v>3466</v>
      </c>
      <c r="L1786" s="19" t="str">
        <f>_xlfn.XLOOKUP(A1786,Orders_Raw!A:A,Orders_Raw!D:D)</f>
        <v>Delivered</v>
      </c>
      <c r="M1786" s="19" t="str">
        <f>_xlfn.XLOOKUP(_xlfn.XLOOKUP(A1786,Orders_Raw!A:A,Orders_Raw!B:B),Customers_Raw!A:A,Customers_Raw!E:E)</f>
        <v>Small Business</v>
      </c>
      <c r="N1786">
        <f>IF(COUNTIF($A$2:A1786,A1786)=1,1,0)</f>
        <v>0</v>
      </c>
    </row>
    <row r="1787" spans="1:14">
      <c r="A1787" t="s">
        <v>1201</v>
      </c>
      <c r="B1787" t="s">
        <v>3470</v>
      </c>
      <c r="C1787">
        <v>4</v>
      </c>
      <c r="D1787" s="18">
        <v>28988.88</v>
      </c>
      <c r="E1787" s="18">
        <f>_xlfn.XLOOKUP(Order_Items_Raw!B2702,Products_Raw!A:A,Products_Raw!D:D)</f>
        <v>2857.57</v>
      </c>
      <c r="F1787" s="18">
        <f t="shared" si="27"/>
        <v>17558.6</v>
      </c>
      <c r="G1787" s="18" t="str">
        <f>PROPER(TRIM(CLEAN(_xlfn.XLOOKUP(Order_Items_Raw!A2702,Orders_Raw!A:A,Orders_Raw!E:E))))</f>
        <v>Website</v>
      </c>
      <c r="H1787" s="18" t="str">
        <f>_xlfn.XLOOKUP(B1787,Products_Raw!A:A,Products_Raw!C:C)</f>
        <v>Home &amp; Kitchen</v>
      </c>
      <c r="I1787" t="str">
        <f>_xlfn.XLOOKUP(_xlfn.XLOOKUP(A1787,Orders_Raw!A:A,Orders_Raw!B:B),Customers_Raw!A:A,Customers_Raw!E:E)</f>
        <v>Consumer</v>
      </c>
      <c r="J1787" s="19">
        <f>_xlfn.XLOOKUP(Order_Items_Raw!A2702,Orders_Raw!A:A,Orders_Raw!C:C)</f>
        <v>45793</v>
      </c>
      <c r="K1787" t="s">
        <v>3466</v>
      </c>
      <c r="L1787" s="19" t="str">
        <f>_xlfn.XLOOKUP(A1787,Orders_Raw!A:A,Orders_Raw!D:D)</f>
        <v>Processing</v>
      </c>
      <c r="M1787" s="19" t="str">
        <f>_xlfn.XLOOKUP(_xlfn.XLOOKUP(A1787,Orders_Raw!A:A,Orders_Raw!B:B),Customers_Raw!A:A,Customers_Raw!E:E)</f>
        <v>Consumer</v>
      </c>
      <c r="N1787">
        <f>IF(COUNTIF($A$2:A1787,A1787)=1,1,0)</f>
        <v>0</v>
      </c>
    </row>
    <row r="1788" spans="1:14">
      <c r="A1788" t="s">
        <v>2001</v>
      </c>
      <c r="B1788" t="s">
        <v>3470</v>
      </c>
      <c r="C1788">
        <v>1</v>
      </c>
      <c r="D1788" s="18">
        <v>9149.18</v>
      </c>
      <c r="E1788" s="18">
        <f>_xlfn.XLOOKUP(Order_Items_Raw!B2713,Products_Raw!A:A,Products_Raw!D:D)</f>
        <v>1326.73</v>
      </c>
      <c r="F1788" s="18">
        <f t="shared" si="27"/>
        <v>7822.45</v>
      </c>
      <c r="G1788" s="18" t="str">
        <f>PROPER(TRIM(CLEAN(_xlfn.XLOOKUP(Order_Items_Raw!A2713,Orders_Raw!A:A,Orders_Raw!E:E))))</f>
        <v>Website</v>
      </c>
      <c r="H1788" s="18" t="str">
        <f>_xlfn.XLOOKUP(B1788,Products_Raw!A:A,Products_Raw!C:C)</f>
        <v>Home &amp; Kitchen</v>
      </c>
      <c r="I1788" t="str">
        <f>_xlfn.XLOOKUP(_xlfn.XLOOKUP(A1788,Orders_Raw!A:A,Orders_Raw!B:B),Customers_Raw!A:A,Customers_Raw!E:E)</f>
        <v>Consumer</v>
      </c>
      <c r="J1788" s="19">
        <f>_xlfn.XLOOKUP(Order_Items_Raw!A2713,Orders_Raw!A:A,Orders_Raw!C:C)</f>
        <v>45792</v>
      </c>
      <c r="K1788" t="s">
        <v>3466</v>
      </c>
      <c r="L1788" s="19" t="str">
        <f>_xlfn.XLOOKUP(A1788,Orders_Raw!A:A,Orders_Raw!D:D)</f>
        <v>Shipped</v>
      </c>
      <c r="M1788" s="19" t="str">
        <f>_xlfn.XLOOKUP(_xlfn.XLOOKUP(A1788,Orders_Raw!A:A,Orders_Raw!B:B),Customers_Raw!A:A,Customers_Raw!E:E)</f>
        <v>Consumer</v>
      </c>
      <c r="N1788">
        <f>IF(COUNTIF($A$2:A1788,A1788)=1,1,0)</f>
        <v>0</v>
      </c>
    </row>
    <row r="1789" spans="1:14">
      <c r="A1789" t="s">
        <v>2765</v>
      </c>
      <c r="B1789" t="s">
        <v>3470</v>
      </c>
      <c r="C1789">
        <v>3</v>
      </c>
      <c r="D1789" s="18">
        <v>28441.85</v>
      </c>
      <c r="E1789" s="18">
        <f>_xlfn.XLOOKUP(Order_Items_Raw!B2733,Products_Raw!A:A,Products_Raw!D:D)</f>
        <v>1892.68</v>
      </c>
      <c r="F1789" s="18">
        <f t="shared" si="27"/>
        <v>22763.81</v>
      </c>
      <c r="G1789" s="18" t="str">
        <f>PROPER(TRIM(CLEAN(_xlfn.XLOOKUP(Order_Items_Raw!A2733,Orders_Raw!A:A,Orders_Raw!E:E))))</f>
        <v>Mobile App</v>
      </c>
      <c r="H1789" s="18" t="str">
        <f>_xlfn.XLOOKUP(B1789,Products_Raw!A:A,Products_Raw!C:C)</f>
        <v>Home &amp; Kitchen</v>
      </c>
      <c r="I1789" t="str">
        <f>_xlfn.XLOOKUP(_xlfn.XLOOKUP(A1789,Orders_Raw!A:A,Orders_Raw!B:B),Customers_Raw!A:A,Customers_Raw!E:E)</f>
        <v>Corporate</v>
      </c>
      <c r="J1789" s="19">
        <f>_xlfn.XLOOKUP(Order_Items_Raw!A2733,Orders_Raw!A:A,Orders_Raw!C:C)</f>
        <v>45808</v>
      </c>
      <c r="K1789" t="s">
        <v>3466</v>
      </c>
      <c r="L1789" s="19" t="str">
        <f>_xlfn.XLOOKUP(A1789,Orders_Raw!A:A,Orders_Raw!D:D)</f>
        <v>Processing</v>
      </c>
      <c r="M1789" s="19" t="str">
        <f>_xlfn.XLOOKUP(_xlfn.XLOOKUP(A1789,Orders_Raw!A:A,Orders_Raw!B:B),Customers_Raw!A:A,Customers_Raw!E:E)</f>
        <v>Corporate</v>
      </c>
      <c r="N1789">
        <f>IF(COUNTIF($A$2:A1789,A1789)=1,1,0)</f>
        <v>1</v>
      </c>
    </row>
    <row r="1790" spans="1:14">
      <c r="A1790" t="s">
        <v>3113</v>
      </c>
      <c r="B1790" t="s">
        <v>3470</v>
      </c>
      <c r="C1790">
        <v>1</v>
      </c>
      <c r="D1790" s="18">
        <v>7339.64</v>
      </c>
      <c r="E1790" s="18">
        <f>_xlfn.XLOOKUP(Order_Items_Raw!B2742,Products_Raw!A:A,Products_Raw!D:D)</f>
        <v>1691.07</v>
      </c>
      <c r="F1790" s="18">
        <f t="shared" si="27"/>
        <v>5648.57</v>
      </c>
      <c r="G1790" s="18" t="str">
        <f>PROPER(TRIM(CLEAN(_xlfn.XLOOKUP(Order_Items_Raw!A2742,Orders_Raw!A:A,Orders_Raw!E:E))))</f>
        <v>Website</v>
      </c>
      <c r="H1790" s="18" t="str">
        <f>_xlfn.XLOOKUP(B1790,Products_Raw!A:A,Products_Raw!C:C)</f>
        <v>Home &amp; Kitchen</v>
      </c>
      <c r="I1790" t="str">
        <f>_xlfn.XLOOKUP(_xlfn.XLOOKUP(A1790,Orders_Raw!A:A,Orders_Raw!B:B),Customers_Raw!A:A,Customers_Raw!E:E)</f>
        <v>Consumer</v>
      </c>
      <c r="J1790" s="19">
        <f>_xlfn.XLOOKUP(Order_Items_Raw!A2742,Orders_Raw!A:A,Orders_Raw!C:C)</f>
        <v>45795</v>
      </c>
      <c r="K1790" t="s">
        <v>3466</v>
      </c>
      <c r="L1790" s="19" t="str">
        <f>_xlfn.XLOOKUP(A1790,Orders_Raw!A:A,Orders_Raw!D:D)</f>
        <v>Delivered</v>
      </c>
      <c r="M1790" s="19" t="str">
        <f>_xlfn.XLOOKUP(_xlfn.XLOOKUP(A1790,Orders_Raw!A:A,Orders_Raw!B:B),Customers_Raw!A:A,Customers_Raw!E:E)</f>
        <v>Consumer</v>
      </c>
      <c r="N1790">
        <f>IF(COUNTIF($A$2:A1790,A1790)=1,1,0)</f>
        <v>0</v>
      </c>
    </row>
    <row r="1791" spans="1:14">
      <c r="A1791" t="s">
        <v>3186</v>
      </c>
      <c r="B1791" t="s">
        <v>3470</v>
      </c>
      <c r="C1791">
        <v>1</v>
      </c>
      <c r="D1791" s="18">
        <v>8785.35</v>
      </c>
      <c r="E1791" s="18">
        <f>_xlfn.XLOOKUP(Order_Items_Raw!B2743,Products_Raw!A:A,Products_Raw!D:D)</f>
        <v>10050.44</v>
      </c>
      <c r="F1791" s="18">
        <f t="shared" si="27"/>
        <v>-1265.09</v>
      </c>
      <c r="G1791" s="18" t="str">
        <f>PROPER(TRIM(CLEAN(_xlfn.XLOOKUP(Order_Items_Raw!A2743,Orders_Raw!A:A,Orders_Raw!E:E))))</f>
        <v>Mobile App</v>
      </c>
      <c r="H1791" s="18" t="str">
        <f>_xlfn.XLOOKUP(B1791,Products_Raw!A:A,Products_Raw!C:C)</f>
        <v>Home &amp; Kitchen</v>
      </c>
      <c r="I1791" t="str">
        <f>_xlfn.XLOOKUP(_xlfn.XLOOKUP(A1791,Orders_Raw!A:A,Orders_Raw!B:B),Customers_Raw!A:A,Customers_Raw!E:E)</f>
        <v>Consumer</v>
      </c>
      <c r="J1791" s="19">
        <f>_xlfn.XLOOKUP(Order_Items_Raw!A2743,Orders_Raw!A:A,Orders_Raw!C:C)</f>
        <v>45806</v>
      </c>
      <c r="K1791" t="s">
        <v>3466</v>
      </c>
      <c r="L1791" s="19" t="str">
        <f>_xlfn.XLOOKUP(A1791,Orders_Raw!A:A,Orders_Raw!D:D)</f>
        <v>Cancelled</v>
      </c>
      <c r="M1791" s="19" t="str">
        <f>_xlfn.XLOOKUP(_xlfn.XLOOKUP(A1791,Orders_Raw!A:A,Orders_Raw!B:B),Customers_Raw!A:A,Customers_Raw!E:E)</f>
        <v>Consumer</v>
      </c>
      <c r="N1791">
        <f>IF(COUNTIF($A$2:A1791,A1791)=1,1,0)</f>
        <v>1</v>
      </c>
    </row>
    <row r="1792" spans="1:14">
      <c r="A1792" t="s">
        <v>3245</v>
      </c>
      <c r="B1792" t="s">
        <v>3470</v>
      </c>
      <c r="C1792">
        <v>4</v>
      </c>
      <c r="D1792" s="18">
        <v>36782.48</v>
      </c>
      <c r="E1792" s="18">
        <f>_xlfn.XLOOKUP(Order_Items_Raw!B2744,Products_Raw!A:A,Products_Raw!D:D)</f>
        <v>10050.44</v>
      </c>
      <c r="F1792" s="18">
        <f t="shared" si="27"/>
        <v>-3419.28</v>
      </c>
      <c r="G1792" s="18" t="str">
        <f>PROPER(TRIM(CLEAN(_xlfn.XLOOKUP(Order_Items_Raw!A2744,Orders_Raw!A:A,Orders_Raw!E:E))))</f>
        <v>Website</v>
      </c>
      <c r="H1792" s="18" t="str">
        <f>_xlfn.XLOOKUP(B1792,Products_Raw!A:A,Products_Raw!C:C)</f>
        <v>Home &amp; Kitchen</v>
      </c>
      <c r="I1792" t="str">
        <f>_xlfn.XLOOKUP(_xlfn.XLOOKUP(A1792,Orders_Raw!A:A,Orders_Raw!B:B),Customers_Raw!A:A,Customers_Raw!E:E)</f>
        <v>Consumer</v>
      </c>
      <c r="J1792" s="19">
        <f>_xlfn.XLOOKUP(Order_Items_Raw!A2744,Orders_Raw!A:A,Orders_Raw!C:C)</f>
        <v>45778</v>
      </c>
      <c r="K1792" t="s">
        <v>3466</v>
      </c>
      <c r="L1792" s="19" t="str">
        <f>_xlfn.XLOOKUP(A1792,Orders_Raw!A:A,Orders_Raw!D:D)</f>
        <v>Delivered</v>
      </c>
      <c r="M1792" s="19" t="str">
        <f>_xlfn.XLOOKUP(_xlfn.XLOOKUP(A1792,Orders_Raw!A:A,Orders_Raw!B:B),Customers_Raw!A:A,Customers_Raw!E:E)</f>
        <v>Consumer</v>
      </c>
      <c r="N1792">
        <f>IF(COUNTIF($A$2:A1792,A1792)=1,1,0)</f>
        <v>0</v>
      </c>
    </row>
    <row r="1793" spans="1:14">
      <c r="A1793" t="s">
        <v>3285</v>
      </c>
      <c r="B1793" t="s">
        <v>3470</v>
      </c>
      <c r="C1793">
        <v>1</v>
      </c>
      <c r="D1793" s="18">
        <v>9144.9</v>
      </c>
      <c r="E1793" s="18">
        <f>_xlfn.XLOOKUP(Order_Items_Raw!B2745,Products_Raw!A:A,Products_Raw!D:D)</f>
        <v>10050.44</v>
      </c>
      <c r="F1793" s="18">
        <f t="shared" si="27"/>
        <v>-905.540000000001</v>
      </c>
      <c r="G1793" s="18" t="str">
        <f>PROPER(TRIM(CLEAN(_xlfn.XLOOKUP(Order_Items_Raw!A2745,Orders_Raw!A:A,Orders_Raw!E:E))))</f>
        <v>Website</v>
      </c>
      <c r="H1793" s="18" t="str">
        <f>_xlfn.XLOOKUP(B1793,Products_Raw!A:A,Products_Raw!C:C)</f>
        <v>Home &amp; Kitchen</v>
      </c>
      <c r="I1793" t="str">
        <f>_xlfn.XLOOKUP(_xlfn.XLOOKUP(A1793,Orders_Raw!A:A,Orders_Raw!B:B),Customers_Raw!A:A,Customers_Raw!E:E)</f>
        <v>Consumer</v>
      </c>
      <c r="J1793" s="19">
        <f>_xlfn.XLOOKUP(Order_Items_Raw!A2745,Orders_Raw!A:A,Orders_Raw!C:C)</f>
        <v>45803</v>
      </c>
      <c r="K1793" t="s">
        <v>3466</v>
      </c>
      <c r="L1793" s="19" t="str">
        <f>_xlfn.XLOOKUP(A1793,Orders_Raw!A:A,Orders_Raw!D:D)</f>
        <v>Delivered</v>
      </c>
      <c r="M1793" s="19" t="str">
        <f>_xlfn.XLOOKUP(_xlfn.XLOOKUP(A1793,Orders_Raw!A:A,Orders_Raw!B:B),Customers_Raw!A:A,Customers_Raw!E:E)</f>
        <v>Consumer</v>
      </c>
      <c r="N1793">
        <f>IF(COUNTIF($A$2:A1793,A1793)=1,1,0)</f>
        <v>0</v>
      </c>
    </row>
    <row r="1794" spans="1:14">
      <c r="A1794" t="s">
        <v>1150</v>
      </c>
      <c r="B1794" t="s">
        <v>3472</v>
      </c>
      <c r="C1794">
        <v>4</v>
      </c>
      <c r="D1794" s="18">
        <v>74872</v>
      </c>
      <c r="E1794" s="18">
        <f>_xlfn.XLOOKUP(Order_Items_Raw!B2800,Products_Raw!A:A,Products_Raw!D:D)</f>
        <v>6457.25</v>
      </c>
      <c r="F1794" s="18">
        <f t="shared" ref="F1794:F1857" si="28">D1794-(C1794*E1794)</f>
        <v>49043</v>
      </c>
      <c r="G1794" s="18" t="str">
        <f>PROPER(TRIM(CLEAN(_xlfn.XLOOKUP(Order_Items_Raw!A2800,Orders_Raw!A:A,Orders_Raw!E:E))))</f>
        <v>Marketplace</v>
      </c>
      <c r="H1794" s="18" t="str">
        <f>_xlfn.XLOOKUP(B1794,Products_Raw!A:A,Products_Raw!C:C)</f>
        <v>Fashion</v>
      </c>
      <c r="I1794" t="str">
        <f>_xlfn.XLOOKUP(_xlfn.XLOOKUP(A1794,Orders_Raw!A:A,Orders_Raw!B:B),Customers_Raw!A:A,Customers_Raw!E:E)</f>
        <v>Consumer</v>
      </c>
      <c r="J1794" s="19">
        <f>_xlfn.XLOOKUP(Order_Items_Raw!A2800,Orders_Raw!A:A,Orders_Raw!C:C)</f>
        <v>45778</v>
      </c>
      <c r="K1794" t="s">
        <v>3466</v>
      </c>
      <c r="L1794" s="19" t="str">
        <f>_xlfn.XLOOKUP(A1794,Orders_Raw!A:A,Orders_Raw!D:D)</f>
        <v>Delivered</v>
      </c>
      <c r="M1794" s="19" t="str">
        <f>_xlfn.XLOOKUP(_xlfn.XLOOKUP(A1794,Orders_Raw!A:A,Orders_Raw!B:B),Customers_Raw!A:A,Customers_Raw!E:E)</f>
        <v>Consumer</v>
      </c>
      <c r="N1794">
        <f>IF(COUNTIF($A$2:A1794,A1794)=1,1,0)</f>
        <v>0</v>
      </c>
    </row>
    <row r="1795" spans="1:14">
      <c r="A1795" t="s">
        <v>1309</v>
      </c>
      <c r="B1795" t="s">
        <v>3472</v>
      </c>
      <c r="C1795">
        <v>1</v>
      </c>
      <c r="D1795" s="18">
        <v>16041.12</v>
      </c>
      <c r="E1795" s="18">
        <f>_xlfn.XLOOKUP(Order_Items_Raw!B2803,Products_Raw!A:A,Products_Raw!D:D)</f>
        <v>2144.79</v>
      </c>
      <c r="F1795" s="18">
        <f t="shared" si="28"/>
        <v>13896.33</v>
      </c>
      <c r="G1795" s="18" t="str">
        <f>PROPER(TRIM(CLEAN(_xlfn.XLOOKUP(Order_Items_Raw!A2803,Orders_Raw!A:A,Orders_Raw!E:E))))</f>
        <v>Website</v>
      </c>
      <c r="H1795" s="18" t="str">
        <f>_xlfn.XLOOKUP(B1795,Products_Raw!A:A,Products_Raw!C:C)</f>
        <v>Fashion</v>
      </c>
      <c r="I1795" t="str">
        <f>_xlfn.XLOOKUP(_xlfn.XLOOKUP(A1795,Orders_Raw!A:A,Orders_Raw!B:B),Customers_Raw!A:A,Customers_Raw!E:E)</f>
        <v>Consumer</v>
      </c>
      <c r="J1795" s="19">
        <f>_xlfn.XLOOKUP(Order_Items_Raw!A2803,Orders_Raw!A:A,Orders_Raw!C:C)</f>
        <v>45797</v>
      </c>
      <c r="K1795" t="s">
        <v>3466</v>
      </c>
      <c r="L1795" s="19" t="str">
        <f>_xlfn.XLOOKUP(A1795,Orders_Raw!A:A,Orders_Raw!D:D)</f>
        <v>Delivered</v>
      </c>
      <c r="M1795" s="19" t="str">
        <f>_xlfn.XLOOKUP(_xlfn.XLOOKUP(A1795,Orders_Raw!A:A,Orders_Raw!B:B),Customers_Raw!A:A,Customers_Raw!E:E)</f>
        <v>Consumer</v>
      </c>
      <c r="N1795">
        <f>IF(COUNTIF($A$2:A1795,A1795)=1,1,0)</f>
        <v>1</v>
      </c>
    </row>
    <row r="1796" spans="1:14">
      <c r="A1796" t="s">
        <v>1964</v>
      </c>
      <c r="B1796" t="s">
        <v>3472</v>
      </c>
      <c r="C1796">
        <v>1</v>
      </c>
      <c r="D1796" s="18">
        <v>18641.69</v>
      </c>
      <c r="E1796" s="18">
        <f>_xlfn.XLOOKUP(Order_Items_Raw!B2812,Products_Raw!A:A,Products_Raw!D:D)</f>
        <v>10086.81</v>
      </c>
      <c r="F1796" s="18">
        <f t="shared" si="28"/>
        <v>8554.88</v>
      </c>
      <c r="G1796" s="18" t="str">
        <f>PROPER(TRIM(CLEAN(_xlfn.XLOOKUP(Order_Items_Raw!A2812,Orders_Raw!A:A,Orders_Raw!E:E))))</f>
        <v>Mobile App</v>
      </c>
      <c r="H1796" s="18" t="str">
        <f>_xlfn.XLOOKUP(B1796,Products_Raw!A:A,Products_Raw!C:C)</f>
        <v>Fashion</v>
      </c>
      <c r="I1796" t="str">
        <f>_xlfn.XLOOKUP(_xlfn.XLOOKUP(A1796,Orders_Raw!A:A,Orders_Raw!B:B),Customers_Raw!A:A,Customers_Raw!E:E)</f>
        <v>Consumer</v>
      </c>
      <c r="J1796" s="19">
        <f>_xlfn.XLOOKUP(Order_Items_Raw!A2812,Orders_Raw!A:A,Orders_Raw!C:C)</f>
        <v>45779</v>
      </c>
      <c r="K1796" t="s">
        <v>3466</v>
      </c>
      <c r="L1796" s="19" t="str">
        <f>_xlfn.XLOOKUP(A1796,Orders_Raw!A:A,Orders_Raw!D:D)</f>
        <v>Delivered</v>
      </c>
      <c r="M1796" s="19" t="str">
        <f>_xlfn.XLOOKUP(_xlfn.XLOOKUP(A1796,Orders_Raw!A:A,Orders_Raw!B:B),Customers_Raw!A:A,Customers_Raw!E:E)</f>
        <v>Consumer</v>
      </c>
      <c r="N1796">
        <f>IF(COUNTIF($A$2:A1796,A1796)=1,1,0)</f>
        <v>1</v>
      </c>
    </row>
    <row r="1797" spans="1:14">
      <c r="A1797" t="s">
        <v>2045</v>
      </c>
      <c r="B1797" t="s">
        <v>3472</v>
      </c>
      <c r="C1797">
        <v>3</v>
      </c>
      <c r="D1797" s="18">
        <v>56671.19</v>
      </c>
      <c r="E1797" s="18">
        <f>_xlfn.XLOOKUP(Order_Items_Raw!B2814,Products_Raw!A:A,Products_Raw!D:D)</f>
        <v>4370.8</v>
      </c>
      <c r="F1797" s="18">
        <f t="shared" si="28"/>
        <v>43558.79</v>
      </c>
      <c r="G1797" s="18" t="str">
        <f>PROPER(TRIM(CLEAN(_xlfn.XLOOKUP(Order_Items_Raw!A2814,Orders_Raw!A:A,Orders_Raw!E:E))))</f>
        <v>Website</v>
      </c>
      <c r="H1797" s="18" t="str">
        <f>_xlfn.XLOOKUP(B1797,Products_Raw!A:A,Products_Raw!C:C)</f>
        <v>Fashion</v>
      </c>
      <c r="I1797" t="str">
        <f>_xlfn.XLOOKUP(_xlfn.XLOOKUP(A1797,Orders_Raw!A:A,Orders_Raw!B:B),Customers_Raw!A:A,Customers_Raw!E:E)</f>
        <v>Small Business</v>
      </c>
      <c r="J1797" s="19">
        <f>_xlfn.XLOOKUP(Order_Items_Raw!A2814,Orders_Raw!A:A,Orders_Raw!C:C)</f>
        <v>45807</v>
      </c>
      <c r="K1797" t="s">
        <v>3466</v>
      </c>
      <c r="L1797" s="19" t="str">
        <f>_xlfn.XLOOKUP(A1797,Orders_Raw!A:A,Orders_Raw!D:D)</f>
        <v>Delivered</v>
      </c>
      <c r="M1797" s="19" t="str">
        <f>_xlfn.XLOOKUP(_xlfn.XLOOKUP(A1797,Orders_Raw!A:A,Orders_Raw!B:B),Customers_Raw!A:A,Customers_Raw!E:E)</f>
        <v>Small Business</v>
      </c>
      <c r="N1797">
        <f>IF(COUNTIF($A$2:A1797,A1797)=1,1,0)</f>
        <v>0</v>
      </c>
    </row>
    <row r="1798" spans="1:14">
      <c r="A1798" t="s">
        <v>2301</v>
      </c>
      <c r="B1798" t="s">
        <v>3472</v>
      </c>
      <c r="C1798">
        <v>3</v>
      </c>
      <c r="D1798" s="18">
        <v>43856.4</v>
      </c>
      <c r="E1798" s="18">
        <f>_xlfn.XLOOKUP(Order_Items_Raw!B2818,Products_Raw!A:A,Products_Raw!D:D)</f>
        <v>2249.48</v>
      </c>
      <c r="F1798" s="18">
        <f t="shared" si="28"/>
        <v>37107.96</v>
      </c>
      <c r="G1798" s="18" t="str">
        <f>PROPER(TRIM(CLEAN(_xlfn.XLOOKUP(Order_Items_Raw!A2818,Orders_Raw!A:A,Orders_Raw!E:E))))</f>
        <v>Marketplace</v>
      </c>
      <c r="H1798" s="18" t="str">
        <f>_xlfn.XLOOKUP(B1798,Products_Raw!A:A,Products_Raw!C:C)</f>
        <v>Fashion</v>
      </c>
      <c r="I1798" t="str">
        <f>_xlfn.XLOOKUP(_xlfn.XLOOKUP(A1798,Orders_Raw!A:A,Orders_Raw!B:B),Customers_Raw!A:A,Customers_Raw!E:E)</f>
        <v>Consumer</v>
      </c>
      <c r="J1798" s="19">
        <f>_xlfn.XLOOKUP(Order_Items_Raw!A2818,Orders_Raw!A:A,Orders_Raw!C:C)</f>
        <v>45802</v>
      </c>
      <c r="K1798" t="s">
        <v>3466</v>
      </c>
      <c r="L1798" s="19" t="str">
        <f>_xlfn.XLOOKUP(A1798,Orders_Raw!A:A,Orders_Raw!D:D)</f>
        <v>Processing</v>
      </c>
      <c r="M1798" s="19" t="str">
        <f>_xlfn.XLOOKUP(_xlfn.XLOOKUP(A1798,Orders_Raw!A:A,Orders_Raw!B:B),Customers_Raw!A:A,Customers_Raw!E:E)</f>
        <v>Consumer</v>
      </c>
      <c r="N1798">
        <f>IF(COUNTIF($A$2:A1798,A1798)=1,1,0)</f>
        <v>0</v>
      </c>
    </row>
    <row r="1799" spans="1:14">
      <c r="A1799" t="s">
        <v>1640</v>
      </c>
      <c r="B1799" t="s">
        <v>3473</v>
      </c>
      <c r="C1799">
        <v>3</v>
      </c>
      <c r="D1799" s="18">
        <v>30240.87</v>
      </c>
      <c r="E1799" s="18">
        <f>_xlfn.XLOOKUP(Order_Items_Raw!B2842,Products_Raw!A:A,Products_Raw!D:D)</f>
        <v>4936.19</v>
      </c>
      <c r="F1799" s="18">
        <f t="shared" si="28"/>
        <v>15432.3</v>
      </c>
      <c r="G1799" s="18" t="str">
        <f>PROPER(TRIM(CLEAN(_xlfn.XLOOKUP(Order_Items_Raw!A2842,Orders_Raw!A:A,Orders_Raw!E:E))))</f>
        <v>Marketplace</v>
      </c>
      <c r="H1799" s="18" t="str">
        <f>_xlfn.XLOOKUP(B1799,Products_Raw!A:A,Products_Raw!C:C)</f>
        <v>Office Supplies</v>
      </c>
      <c r="I1799" t="str">
        <f>_xlfn.XLOOKUP(_xlfn.XLOOKUP(A1799,Orders_Raw!A:A,Orders_Raw!B:B),Customers_Raw!A:A,Customers_Raw!E:E)</f>
        <v>Corporate</v>
      </c>
      <c r="J1799" s="19">
        <f>_xlfn.XLOOKUP(Order_Items_Raw!A2842,Orders_Raw!A:A,Orders_Raw!C:C)</f>
        <v>45981</v>
      </c>
      <c r="K1799" t="s">
        <v>3474</v>
      </c>
      <c r="L1799" s="19" t="str">
        <f>_xlfn.XLOOKUP(A1799,Orders_Raw!A:A,Orders_Raw!D:D)</f>
        <v>Delivered</v>
      </c>
      <c r="M1799" s="19" t="str">
        <f>_xlfn.XLOOKUP(_xlfn.XLOOKUP(A1799,Orders_Raw!A:A,Orders_Raw!B:B),Customers_Raw!A:A,Customers_Raw!E:E)</f>
        <v>Corporate</v>
      </c>
      <c r="N1799">
        <f>IF(COUNTIF($A$2:A1799,A1799)=1,1,0)</f>
        <v>1</v>
      </c>
    </row>
    <row r="1800" spans="1:14">
      <c r="A1800" t="s">
        <v>1943</v>
      </c>
      <c r="B1800" t="s">
        <v>3473</v>
      </c>
      <c r="C1800">
        <v>2</v>
      </c>
      <c r="D1800" s="18">
        <v>18148.56</v>
      </c>
      <c r="E1800" s="18">
        <f>_xlfn.XLOOKUP(Order_Items_Raw!B2848,Products_Raw!A:A,Products_Raw!D:D)</f>
        <v>1069.73</v>
      </c>
      <c r="F1800" s="18">
        <f t="shared" si="28"/>
        <v>16009.1</v>
      </c>
      <c r="G1800" s="18" t="str">
        <f>PROPER(TRIM(CLEAN(_xlfn.XLOOKUP(Order_Items_Raw!A2848,Orders_Raw!A:A,Orders_Raw!E:E))))</f>
        <v>Mobile App</v>
      </c>
      <c r="H1800" s="18" t="str">
        <f>_xlfn.XLOOKUP(B1800,Products_Raw!A:A,Products_Raw!C:C)</f>
        <v>Office Supplies</v>
      </c>
      <c r="I1800" t="str">
        <f>_xlfn.XLOOKUP(_xlfn.XLOOKUP(A1800,Orders_Raw!A:A,Orders_Raw!B:B),Customers_Raw!A:A,Customers_Raw!E:E)</f>
        <v>Corporate</v>
      </c>
      <c r="J1800" s="19">
        <f>_xlfn.XLOOKUP(Order_Items_Raw!A2848,Orders_Raw!A:A,Orders_Raw!C:C)</f>
        <v>45970</v>
      </c>
      <c r="K1800" t="s">
        <v>3474</v>
      </c>
      <c r="L1800" s="19" t="str">
        <f>_xlfn.XLOOKUP(A1800,Orders_Raw!A:A,Orders_Raw!D:D)</f>
        <v>Delivered</v>
      </c>
      <c r="M1800" s="19" t="str">
        <f>_xlfn.XLOOKUP(_xlfn.XLOOKUP(A1800,Orders_Raw!A:A,Orders_Raw!B:B),Customers_Raw!A:A,Customers_Raw!E:E)</f>
        <v>Corporate</v>
      </c>
      <c r="N1800">
        <f>IF(COUNTIF($A$2:A1800,A1800)=1,1,0)</f>
        <v>0</v>
      </c>
    </row>
    <row r="1801" spans="1:14">
      <c r="A1801" t="s">
        <v>2556</v>
      </c>
      <c r="B1801" t="s">
        <v>3473</v>
      </c>
      <c r="C1801">
        <v>3</v>
      </c>
      <c r="D1801" s="18">
        <v>23004.56</v>
      </c>
      <c r="E1801" s="18">
        <f>_xlfn.XLOOKUP(Order_Items_Raw!B2861,Products_Raw!A:A,Products_Raw!D:D)</f>
        <v>2831.41</v>
      </c>
      <c r="F1801" s="18">
        <f t="shared" si="28"/>
        <v>14510.33</v>
      </c>
      <c r="G1801" s="18" t="str">
        <f>PROPER(TRIM(CLEAN(_xlfn.XLOOKUP(Order_Items_Raw!A2861,Orders_Raw!A:A,Orders_Raw!E:E))))</f>
        <v>Website</v>
      </c>
      <c r="H1801" s="18" t="str">
        <f>_xlfn.XLOOKUP(B1801,Products_Raw!A:A,Products_Raw!C:C)</f>
        <v>Office Supplies</v>
      </c>
      <c r="I1801" t="str">
        <f>_xlfn.XLOOKUP(_xlfn.XLOOKUP(A1801,Orders_Raw!A:A,Orders_Raw!B:B),Customers_Raw!A:A,Customers_Raw!E:E)</f>
        <v>Consumer</v>
      </c>
      <c r="J1801" s="19">
        <f>_xlfn.XLOOKUP(Order_Items_Raw!A2861,Orders_Raw!A:A,Orders_Raw!C:C)</f>
        <v>45977</v>
      </c>
      <c r="K1801" t="s">
        <v>3474</v>
      </c>
      <c r="L1801" s="19" t="str">
        <f>_xlfn.XLOOKUP(A1801,Orders_Raw!A:A,Orders_Raw!D:D)</f>
        <v>Delivered</v>
      </c>
      <c r="M1801" s="19" t="str">
        <f>_xlfn.XLOOKUP(_xlfn.XLOOKUP(A1801,Orders_Raw!A:A,Orders_Raw!B:B),Customers_Raw!A:A,Customers_Raw!E:E)</f>
        <v>Consumer</v>
      </c>
      <c r="N1801">
        <f>IF(COUNTIF($A$2:A1801,A1801)=1,1,0)</f>
        <v>1</v>
      </c>
    </row>
    <row r="1802" spans="1:14">
      <c r="A1802" t="s">
        <v>1986</v>
      </c>
      <c r="B1802" t="s">
        <v>3475</v>
      </c>
      <c r="C1802">
        <v>4</v>
      </c>
      <c r="D1802" s="18">
        <v>6839.7</v>
      </c>
      <c r="E1802" s="18">
        <f>_xlfn.XLOOKUP(Order_Items_Raw!B2892,Products_Raw!A:A,Products_Raw!D:D)</f>
        <v>4806.74</v>
      </c>
      <c r="F1802" s="18">
        <f t="shared" si="28"/>
        <v>-12387.26</v>
      </c>
      <c r="G1802" s="18" t="str">
        <f>PROPER(TRIM(CLEAN(_xlfn.XLOOKUP(Order_Items_Raw!A2892,Orders_Raw!A:A,Orders_Raw!E:E))))</f>
        <v>Website</v>
      </c>
      <c r="H1802" s="18" t="str">
        <f>_xlfn.XLOOKUP(B1802,Products_Raw!A:A,Products_Raw!C:C)</f>
        <v>Fashion</v>
      </c>
      <c r="I1802" t="str">
        <f>_xlfn.XLOOKUP(_xlfn.XLOOKUP(A1802,Orders_Raw!A:A,Orders_Raw!B:B),Customers_Raw!A:A,Customers_Raw!E:E)</f>
        <v>Consumer</v>
      </c>
      <c r="J1802" s="19">
        <f>_xlfn.XLOOKUP(Order_Items_Raw!A2892,Orders_Raw!A:A,Orders_Raw!C:C)</f>
        <v>45965</v>
      </c>
      <c r="K1802" t="s">
        <v>3474</v>
      </c>
      <c r="L1802" s="19" t="str">
        <f>_xlfn.XLOOKUP(A1802,Orders_Raw!A:A,Orders_Raw!D:D)</f>
        <v>Shipped</v>
      </c>
      <c r="M1802" s="19" t="str">
        <f>_xlfn.XLOOKUP(_xlfn.XLOOKUP(A1802,Orders_Raw!A:A,Orders_Raw!B:B),Customers_Raw!A:A,Customers_Raw!E:E)</f>
        <v>Consumer</v>
      </c>
      <c r="N1802">
        <f>IF(COUNTIF($A$2:A1802,A1802)=1,1,0)</f>
        <v>1</v>
      </c>
    </row>
    <row r="1803" spans="1:14">
      <c r="A1803" t="s">
        <v>2604</v>
      </c>
      <c r="B1803" t="s">
        <v>3475</v>
      </c>
      <c r="C1803">
        <v>3</v>
      </c>
      <c r="D1803" s="18">
        <v>5419.07</v>
      </c>
      <c r="E1803" s="18">
        <f>_xlfn.XLOOKUP(Order_Items_Raw!B2900,Products_Raw!A:A,Products_Raw!D:D)</f>
        <v>6213.42</v>
      </c>
      <c r="F1803" s="18">
        <f t="shared" si="28"/>
        <v>-13221.19</v>
      </c>
      <c r="G1803" s="18" t="str">
        <f>PROPER(TRIM(CLEAN(_xlfn.XLOOKUP(Order_Items_Raw!A2900,Orders_Raw!A:A,Orders_Raw!E:E))))</f>
        <v>Mobile App</v>
      </c>
      <c r="H1803" s="18" t="str">
        <f>_xlfn.XLOOKUP(B1803,Products_Raw!A:A,Products_Raw!C:C)</f>
        <v>Fashion</v>
      </c>
      <c r="I1803" t="str">
        <f>_xlfn.XLOOKUP(_xlfn.XLOOKUP(A1803,Orders_Raw!A:A,Orders_Raw!B:B),Customers_Raw!A:A,Customers_Raw!E:E)</f>
        <v>Corporate</v>
      </c>
      <c r="J1803" s="19">
        <f>_xlfn.XLOOKUP(Order_Items_Raw!A2900,Orders_Raw!A:A,Orders_Raw!C:C)</f>
        <v>45965</v>
      </c>
      <c r="K1803" t="s">
        <v>3474</v>
      </c>
      <c r="L1803" s="19" t="str">
        <f>_xlfn.XLOOKUP(A1803,Orders_Raw!A:A,Orders_Raw!D:D)</f>
        <v>Delivered</v>
      </c>
      <c r="M1803" s="19" t="str">
        <f>_xlfn.XLOOKUP(_xlfn.XLOOKUP(A1803,Orders_Raw!A:A,Orders_Raw!B:B),Customers_Raw!A:A,Customers_Raw!E:E)</f>
        <v>Corporate</v>
      </c>
      <c r="N1803">
        <f>IF(COUNTIF($A$2:A1803,A1803)=1,1,0)</f>
        <v>1</v>
      </c>
    </row>
    <row r="1804" spans="1:14">
      <c r="A1804" t="s">
        <v>3289</v>
      </c>
      <c r="B1804" t="s">
        <v>3475</v>
      </c>
      <c r="C1804">
        <v>2</v>
      </c>
      <c r="D1804" s="18">
        <v>2819.82</v>
      </c>
      <c r="E1804" s="18">
        <f>_xlfn.XLOOKUP(Order_Items_Raw!B2915,Products_Raw!A:A,Products_Raw!D:D)</f>
        <v>680.62</v>
      </c>
      <c r="F1804" s="18">
        <f t="shared" si="28"/>
        <v>1458.58</v>
      </c>
      <c r="G1804" s="18" t="str">
        <f>PROPER(TRIM(CLEAN(_xlfn.XLOOKUP(Order_Items_Raw!A2915,Orders_Raw!A:A,Orders_Raw!E:E))))</f>
        <v>Mobile App</v>
      </c>
      <c r="H1804" s="18" t="str">
        <f>_xlfn.XLOOKUP(B1804,Products_Raw!A:A,Products_Raw!C:C)</f>
        <v>Fashion</v>
      </c>
      <c r="I1804" t="str">
        <f>_xlfn.XLOOKUP(_xlfn.XLOOKUP(A1804,Orders_Raw!A:A,Orders_Raw!B:B),Customers_Raw!A:A,Customers_Raw!E:E)</f>
        <v>Consumer</v>
      </c>
      <c r="J1804" s="19">
        <f>_xlfn.XLOOKUP(Order_Items_Raw!A2915,Orders_Raw!A:A,Orders_Raw!C:C)</f>
        <v>45967</v>
      </c>
      <c r="K1804" t="s">
        <v>3474</v>
      </c>
      <c r="L1804" s="19" t="str">
        <f>_xlfn.XLOOKUP(A1804,Orders_Raw!A:A,Orders_Raw!D:D)</f>
        <v>Delivered</v>
      </c>
      <c r="M1804" s="19" t="str">
        <f>_xlfn.XLOOKUP(_xlfn.XLOOKUP(A1804,Orders_Raw!A:A,Orders_Raw!B:B),Customers_Raw!A:A,Customers_Raw!E:E)</f>
        <v>Consumer</v>
      </c>
      <c r="N1804">
        <f>IF(COUNTIF($A$2:A1804,A1804)=1,1,0)</f>
        <v>1</v>
      </c>
    </row>
    <row r="1805" spans="1:14">
      <c r="A1805" t="s">
        <v>1446</v>
      </c>
      <c r="B1805" t="s">
        <v>3476</v>
      </c>
      <c r="C1805">
        <v>1</v>
      </c>
      <c r="D1805" s="18">
        <v>9532.25</v>
      </c>
      <c r="E1805" s="18">
        <f>_xlfn.XLOOKUP(Order_Items_Raw!B2925,Products_Raw!A:A,Products_Raw!D:D)</f>
        <v>11367.74</v>
      </c>
      <c r="F1805" s="18">
        <f t="shared" si="28"/>
        <v>-1835.49</v>
      </c>
      <c r="G1805" s="18" t="str">
        <f>PROPER(TRIM(CLEAN(_xlfn.XLOOKUP(Order_Items_Raw!A2925,Orders_Raw!A:A,Orders_Raw!E:E))))</f>
        <v>Website</v>
      </c>
      <c r="H1805" s="18" t="str">
        <f>_xlfn.XLOOKUP(B1805,Products_Raw!A:A,Products_Raw!C:C)</f>
        <v>Home &amp; Kitchen</v>
      </c>
      <c r="I1805" t="str">
        <f>_xlfn.XLOOKUP(_xlfn.XLOOKUP(A1805,Orders_Raw!A:A,Orders_Raw!B:B),Customers_Raw!A:A,Customers_Raw!E:E)</f>
        <v>Consumer</v>
      </c>
      <c r="J1805" s="19">
        <f>_xlfn.XLOOKUP(Order_Items_Raw!A2925,Orders_Raw!A:A,Orders_Raw!C:C)</f>
        <v>45987</v>
      </c>
      <c r="K1805" t="s">
        <v>3474</v>
      </c>
      <c r="L1805" s="19" t="str">
        <f>_xlfn.XLOOKUP(A1805,Orders_Raw!A:A,Orders_Raw!D:D)</f>
        <v>Delivered</v>
      </c>
      <c r="M1805" s="19" t="str">
        <f>_xlfn.XLOOKUP(_xlfn.XLOOKUP(A1805,Orders_Raw!A:A,Orders_Raw!B:B),Customers_Raw!A:A,Customers_Raw!E:E)</f>
        <v>Consumer</v>
      </c>
      <c r="N1805">
        <f>IF(COUNTIF($A$2:A1805,A1805)=1,1,0)</f>
        <v>1</v>
      </c>
    </row>
    <row r="1806" spans="1:14">
      <c r="A1806" t="s">
        <v>1938</v>
      </c>
      <c r="B1806" t="s">
        <v>3476</v>
      </c>
      <c r="C1806">
        <v>1</v>
      </c>
      <c r="D1806" s="18">
        <v>10463.74</v>
      </c>
      <c r="E1806" s="18">
        <f>_xlfn.XLOOKUP(Order_Items_Raw!B2936,Products_Raw!A:A,Products_Raw!D:D)</f>
        <v>6279.29</v>
      </c>
      <c r="F1806" s="18">
        <f t="shared" si="28"/>
        <v>4184.45</v>
      </c>
      <c r="G1806" s="18" t="str">
        <f>PROPER(TRIM(CLEAN(_xlfn.XLOOKUP(Order_Items_Raw!A2936,Orders_Raw!A:A,Orders_Raw!E:E))))</f>
        <v>Mobile App</v>
      </c>
      <c r="H1806" s="18" t="str">
        <f>_xlfn.XLOOKUP(B1806,Products_Raw!A:A,Products_Raw!C:C)</f>
        <v>Home &amp; Kitchen</v>
      </c>
      <c r="I1806" t="str">
        <f>_xlfn.XLOOKUP(_xlfn.XLOOKUP(A1806,Orders_Raw!A:A,Orders_Raw!B:B),Customers_Raw!A:A,Customers_Raw!E:E)</f>
        <v>Consumer</v>
      </c>
      <c r="J1806" s="19">
        <f>_xlfn.XLOOKUP(Order_Items_Raw!A2936,Orders_Raw!A:A,Orders_Raw!C:C)</f>
        <v>45983</v>
      </c>
      <c r="K1806" t="s">
        <v>3474</v>
      </c>
      <c r="L1806" s="19" t="str">
        <f>_xlfn.XLOOKUP(A1806,Orders_Raw!A:A,Orders_Raw!D:D)</f>
        <v>Delivered</v>
      </c>
      <c r="M1806" s="19" t="str">
        <f>_xlfn.XLOOKUP(_xlfn.XLOOKUP(A1806,Orders_Raw!A:A,Orders_Raw!B:B),Customers_Raw!A:A,Customers_Raw!E:E)</f>
        <v>Consumer</v>
      </c>
      <c r="N1806">
        <f>IF(COUNTIF($A$2:A1806,A1806)=1,1,0)</f>
        <v>0</v>
      </c>
    </row>
    <row r="1807" spans="1:14">
      <c r="A1807" t="s">
        <v>1986</v>
      </c>
      <c r="B1807" t="s">
        <v>3476</v>
      </c>
      <c r="C1807">
        <v>3</v>
      </c>
      <c r="D1807" s="18">
        <v>26211.09</v>
      </c>
      <c r="E1807" s="18">
        <f>_xlfn.XLOOKUP(Order_Items_Raw!B2940,Products_Raw!A:A,Products_Raw!D:D)</f>
        <v>4640.09</v>
      </c>
      <c r="F1807" s="18">
        <f t="shared" si="28"/>
        <v>12290.82</v>
      </c>
      <c r="G1807" s="18" t="str">
        <f>PROPER(TRIM(CLEAN(_xlfn.XLOOKUP(Order_Items_Raw!A2940,Orders_Raw!A:A,Orders_Raw!E:E))))</f>
        <v>Mobile App</v>
      </c>
      <c r="H1807" s="18" t="str">
        <f>_xlfn.XLOOKUP(B1807,Products_Raw!A:A,Products_Raw!C:C)</f>
        <v>Home &amp; Kitchen</v>
      </c>
      <c r="I1807" t="str">
        <f>_xlfn.XLOOKUP(_xlfn.XLOOKUP(A1807,Orders_Raw!A:A,Orders_Raw!B:B),Customers_Raw!A:A,Customers_Raw!E:E)</f>
        <v>Consumer</v>
      </c>
      <c r="J1807" s="19">
        <f>_xlfn.XLOOKUP(Order_Items_Raw!A2940,Orders_Raw!A:A,Orders_Raw!C:C)</f>
        <v>45970</v>
      </c>
      <c r="K1807" t="s">
        <v>3474</v>
      </c>
      <c r="L1807" s="19" t="str">
        <f>_xlfn.XLOOKUP(A1807,Orders_Raw!A:A,Orders_Raw!D:D)</f>
        <v>Shipped</v>
      </c>
      <c r="M1807" s="19" t="str">
        <f>_xlfn.XLOOKUP(_xlfn.XLOOKUP(A1807,Orders_Raw!A:A,Orders_Raw!B:B),Customers_Raw!A:A,Customers_Raw!E:E)</f>
        <v>Consumer</v>
      </c>
      <c r="N1807">
        <f>IF(COUNTIF($A$2:A1807,A1807)=1,1,0)</f>
        <v>0</v>
      </c>
    </row>
    <row r="1808" spans="1:14">
      <c r="A1808" t="s">
        <v>2677</v>
      </c>
      <c r="B1808" t="s">
        <v>3476</v>
      </c>
      <c r="C1808">
        <v>2</v>
      </c>
      <c r="D1808" s="18">
        <v>23072.14</v>
      </c>
      <c r="E1808" s="18">
        <f>_xlfn.XLOOKUP(Order_Items_Raw!B2949,Products_Raw!A:A,Products_Raw!D:D)</f>
        <v>4722.61</v>
      </c>
      <c r="F1808" s="18">
        <f t="shared" si="28"/>
        <v>13626.92</v>
      </c>
      <c r="G1808" s="18" t="str">
        <f>PROPER(TRIM(CLEAN(_xlfn.XLOOKUP(Order_Items_Raw!A2949,Orders_Raw!A:A,Orders_Raw!E:E))))</f>
        <v>Marketplace</v>
      </c>
      <c r="H1808" s="18" t="str">
        <f>_xlfn.XLOOKUP(B1808,Products_Raw!A:A,Products_Raw!C:C)</f>
        <v>Home &amp; Kitchen</v>
      </c>
      <c r="I1808" t="str">
        <f>_xlfn.XLOOKUP(_xlfn.XLOOKUP(A1808,Orders_Raw!A:A,Orders_Raw!B:B),Customers_Raw!A:A,Customers_Raw!E:E)</f>
        <v>Consumer</v>
      </c>
      <c r="J1808" s="19">
        <f>_xlfn.XLOOKUP(Order_Items_Raw!A2949,Orders_Raw!A:A,Orders_Raw!C:C)</f>
        <v>45990</v>
      </c>
      <c r="K1808" t="s">
        <v>3474</v>
      </c>
      <c r="L1808" s="19" t="str">
        <f>_xlfn.XLOOKUP(A1808,Orders_Raw!A:A,Orders_Raw!D:D)</f>
        <v>Delivered</v>
      </c>
      <c r="M1808" s="19" t="str">
        <f>_xlfn.XLOOKUP(_xlfn.XLOOKUP(A1808,Orders_Raw!A:A,Orders_Raw!B:B),Customers_Raw!A:A,Customers_Raw!E:E)</f>
        <v>Consumer</v>
      </c>
      <c r="N1808">
        <f>IF(COUNTIF($A$2:A1808,A1808)=1,1,0)</f>
        <v>0</v>
      </c>
    </row>
    <row r="1809" spans="1:14">
      <c r="A1809" t="s">
        <v>3066</v>
      </c>
      <c r="B1809" t="s">
        <v>3476</v>
      </c>
      <c r="C1809">
        <v>1</v>
      </c>
      <c r="D1809" s="18">
        <v>8897.1</v>
      </c>
      <c r="E1809" s="18">
        <f>_xlfn.XLOOKUP(Order_Items_Raw!B2955,Products_Raw!A:A,Products_Raw!D:D)</f>
        <v>7212.47</v>
      </c>
      <c r="F1809" s="18">
        <f t="shared" si="28"/>
        <v>1684.63</v>
      </c>
      <c r="G1809" s="18" t="str">
        <f>PROPER(TRIM(CLEAN(_xlfn.XLOOKUP(Order_Items_Raw!A2955,Orders_Raw!A:A,Orders_Raw!E:E))))</f>
        <v>Website</v>
      </c>
      <c r="H1809" s="18" t="str">
        <f>_xlfn.XLOOKUP(B1809,Products_Raw!A:A,Products_Raw!C:C)</f>
        <v>Home &amp; Kitchen</v>
      </c>
      <c r="I1809" t="str">
        <f>_xlfn.XLOOKUP(_xlfn.XLOOKUP(A1809,Orders_Raw!A:A,Orders_Raw!B:B),Customers_Raw!A:A,Customers_Raw!E:E)</f>
        <v>Small Business</v>
      </c>
      <c r="J1809" s="19">
        <f>_xlfn.XLOOKUP(Order_Items_Raw!A2955,Orders_Raw!A:A,Orders_Raw!C:C)</f>
        <v>45979</v>
      </c>
      <c r="K1809" t="s">
        <v>3474</v>
      </c>
      <c r="L1809" s="19" t="str">
        <f>_xlfn.XLOOKUP(A1809,Orders_Raw!A:A,Orders_Raw!D:D)</f>
        <v>Delivered</v>
      </c>
      <c r="M1809" s="19" t="str">
        <f>_xlfn.XLOOKUP(_xlfn.XLOOKUP(A1809,Orders_Raw!A:A,Orders_Raw!B:B),Customers_Raw!A:A,Customers_Raw!E:E)</f>
        <v>Small Business</v>
      </c>
      <c r="N1809">
        <f>IF(COUNTIF($A$2:A1809,A1809)=1,1,0)</f>
        <v>1</v>
      </c>
    </row>
    <row r="1810" spans="1:14">
      <c r="A1810" t="s">
        <v>3277</v>
      </c>
      <c r="B1810" t="s">
        <v>3476</v>
      </c>
      <c r="C1810">
        <v>3</v>
      </c>
      <c r="D1810" s="18">
        <v>31650.39</v>
      </c>
      <c r="E1810" s="18">
        <f>_xlfn.XLOOKUP(Order_Items_Raw!B2959,Products_Raw!A:A,Products_Raw!D:D)</f>
        <v>10188.6</v>
      </c>
      <c r="F1810" s="18">
        <f t="shared" si="28"/>
        <v>1084.59</v>
      </c>
      <c r="G1810" s="18" t="str">
        <f>PROPER(TRIM(CLEAN(_xlfn.XLOOKUP(Order_Items_Raw!A2959,Orders_Raw!A:A,Orders_Raw!E:E))))</f>
        <v>Mobile App</v>
      </c>
      <c r="H1810" s="18" t="str">
        <f>_xlfn.XLOOKUP(B1810,Products_Raw!A:A,Products_Raw!C:C)</f>
        <v>Home &amp; Kitchen</v>
      </c>
      <c r="I1810" t="str">
        <f>_xlfn.XLOOKUP(_xlfn.XLOOKUP(A1810,Orders_Raw!A:A,Orders_Raw!B:B),Customers_Raw!A:A,Customers_Raw!E:E)</f>
        <v>Consumer</v>
      </c>
      <c r="J1810" s="19">
        <f>_xlfn.XLOOKUP(Order_Items_Raw!A2959,Orders_Raw!A:A,Orders_Raw!C:C)</f>
        <v>45970</v>
      </c>
      <c r="K1810" t="s">
        <v>3474</v>
      </c>
      <c r="L1810" s="19" t="str">
        <f>_xlfn.XLOOKUP(A1810,Orders_Raw!A:A,Orders_Raw!D:D)</f>
        <v>Shipped</v>
      </c>
      <c r="M1810" s="19" t="str">
        <f>_xlfn.XLOOKUP(_xlfn.XLOOKUP(A1810,Orders_Raw!A:A,Orders_Raw!B:B),Customers_Raw!A:A,Customers_Raw!E:E)</f>
        <v>Consumer</v>
      </c>
      <c r="N1810">
        <f>IF(COUNTIF($A$2:A1810,A1810)=1,1,0)</f>
        <v>0</v>
      </c>
    </row>
    <row r="1811" spans="1:14">
      <c r="A1811" t="s">
        <v>1063</v>
      </c>
      <c r="B1811" t="s">
        <v>3477</v>
      </c>
      <c r="C1811">
        <v>4</v>
      </c>
      <c r="D1811" s="18">
        <v>9028.66</v>
      </c>
      <c r="E1811" s="18">
        <f>_xlfn.XLOOKUP(Order_Items_Raw!B2965,Products_Raw!A:A,Products_Raw!D:D)</f>
        <v>10124.42</v>
      </c>
      <c r="F1811" s="18">
        <f t="shared" si="28"/>
        <v>-31469.02</v>
      </c>
      <c r="G1811" s="18" t="str">
        <f>PROPER(TRIM(CLEAN(_xlfn.XLOOKUP(Order_Items_Raw!A2965,Orders_Raw!A:A,Orders_Raw!E:E))))</f>
        <v>Mobile App</v>
      </c>
      <c r="H1811" s="18" t="str">
        <f>_xlfn.XLOOKUP(B1811,Products_Raw!A:A,Products_Raw!C:C)</f>
        <v>Electronics</v>
      </c>
      <c r="I1811" t="str">
        <f>_xlfn.XLOOKUP(_xlfn.XLOOKUP(A1811,Orders_Raw!A:A,Orders_Raw!B:B),Customers_Raw!A:A,Customers_Raw!E:E)</f>
        <v>Small Business</v>
      </c>
      <c r="J1811" s="19">
        <f>_xlfn.XLOOKUP(Order_Items_Raw!A2965,Orders_Raw!A:A,Orders_Raw!C:C)</f>
        <v>45962</v>
      </c>
      <c r="K1811" t="s">
        <v>3474</v>
      </c>
      <c r="L1811" s="19" t="str">
        <f>_xlfn.XLOOKUP(A1811,Orders_Raw!A:A,Orders_Raw!D:D)</f>
        <v>Delivered</v>
      </c>
      <c r="M1811" s="19" t="str">
        <f>_xlfn.XLOOKUP(_xlfn.XLOOKUP(A1811,Orders_Raw!A:A,Orders_Raw!B:B),Customers_Raw!A:A,Customers_Raw!E:E)</f>
        <v>Small Business</v>
      </c>
      <c r="N1811">
        <f>IF(COUNTIF($A$2:A1811,A1811)=1,1,0)</f>
        <v>0</v>
      </c>
    </row>
    <row r="1812" spans="1:14">
      <c r="A1812" t="s">
        <v>1396</v>
      </c>
      <c r="B1812" t="s">
        <v>3478</v>
      </c>
      <c r="C1812">
        <v>2</v>
      </c>
      <c r="D1812" s="18">
        <v>1485.14</v>
      </c>
      <c r="E1812" s="18">
        <f>_xlfn.XLOOKUP(Order_Items_Raw!B3014,Products_Raw!A:A,Products_Raw!D:D)</f>
        <v>2625.04</v>
      </c>
      <c r="F1812" s="18">
        <f t="shared" si="28"/>
        <v>-3764.94</v>
      </c>
      <c r="G1812" s="18" t="str">
        <f>PROPER(TRIM(CLEAN(_xlfn.XLOOKUP(Order_Items_Raw!A3014,Orders_Raw!A:A,Orders_Raw!E:E))))</f>
        <v>Website</v>
      </c>
      <c r="H1812" s="18" t="str">
        <f>_xlfn.XLOOKUP(B1812,Products_Raw!A:A,Products_Raw!C:C)</f>
        <v>Electronics</v>
      </c>
      <c r="I1812" t="str">
        <f>_xlfn.XLOOKUP(_xlfn.XLOOKUP(A1812,Orders_Raw!A:A,Orders_Raw!B:B),Customers_Raw!A:A,Customers_Raw!E:E)</f>
        <v>Consumer</v>
      </c>
      <c r="J1812" s="19">
        <f>_xlfn.XLOOKUP(Order_Items_Raw!A3014,Orders_Raw!A:A,Orders_Raw!C:C)</f>
        <v>45991</v>
      </c>
      <c r="K1812" t="s">
        <v>3474</v>
      </c>
      <c r="L1812" s="19" t="str">
        <f>_xlfn.XLOOKUP(A1812,Orders_Raw!A:A,Orders_Raw!D:D)</f>
        <v>Delivered</v>
      </c>
      <c r="M1812" s="19" t="str">
        <f>_xlfn.XLOOKUP(_xlfn.XLOOKUP(A1812,Orders_Raw!A:A,Orders_Raw!B:B),Customers_Raw!A:A,Customers_Raw!E:E)</f>
        <v>Consumer</v>
      </c>
      <c r="N1812">
        <f>IF(COUNTIF($A$2:A1812,A1812)=1,1,0)</f>
        <v>0</v>
      </c>
    </row>
    <row r="1813" spans="1:14">
      <c r="A1813" t="s">
        <v>1423</v>
      </c>
      <c r="B1813" t="s">
        <v>3478</v>
      </c>
      <c r="C1813">
        <v>3</v>
      </c>
      <c r="D1813" s="18">
        <v>1949.06</v>
      </c>
      <c r="E1813" s="18">
        <f>_xlfn.XLOOKUP(Order_Items_Raw!B3015,Products_Raw!A:A,Products_Raw!D:D)</f>
        <v>2625.04</v>
      </c>
      <c r="F1813" s="18">
        <f t="shared" si="28"/>
        <v>-5926.06</v>
      </c>
      <c r="G1813" s="18" t="str">
        <f>PROPER(TRIM(CLEAN(_xlfn.XLOOKUP(Order_Items_Raw!A3015,Orders_Raw!A:A,Orders_Raw!E:E))))</f>
        <v>Website</v>
      </c>
      <c r="H1813" s="18" t="str">
        <f>_xlfn.XLOOKUP(B1813,Products_Raw!A:A,Products_Raw!C:C)</f>
        <v>Electronics</v>
      </c>
      <c r="I1813" t="str">
        <f>_xlfn.XLOOKUP(_xlfn.XLOOKUP(A1813,Orders_Raw!A:A,Orders_Raw!B:B),Customers_Raw!A:A,Customers_Raw!E:E)</f>
        <v>Small Business</v>
      </c>
      <c r="J1813" s="19">
        <f>_xlfn.XLOOKUP(Order_Items_Raw!A3015,Orders_Raw!A:A,Orders_Raw!C:C)</f>
        <v>45967</v>
      </c>
      <c r="K1813" t="s">
        <v>3474</v>
      </c>
      <c r="L1813" s="19" t="str">
        <f>_xlfn.XLOOKUP(A1813,Orders_Raw!A:A,Orders_Raw!D:D)</f>
        <v>Delivered</v>
      </c>
      <c r="M1813" s="19" t="str">
        <f>_xlfn.XLOOKUP(_xlfn.XLOOKUP(A1813,Orders_Raw!A:A,Orders_Raw!B:B),Customers_Raw!A:A,Customers_Raw!E:E)</f>
        <v>Small Business</v>
      </c>
      <c r="N1813">
        <f>IF(COUNTIF($A$2:A1813,A1813)=1,1,0)</f>
        <v>1</v>
      </c>
    </row>
    <row r="1814" spans="1:14">
      <c r="A1814" t="s">
        <v>1667</v>
      </c>
      <c r="B1814" t="s">
        <v>3478</v>
      </c>
      <c r="C1814">
        <v>3</v>
      </c>
      <c r="D1814" s="18">
        <v>2485.49</v>
      </c>
      <c r="E1814" s="18">
        <f>_xlfn.XLOOKUP(Order_Items_Raw!B3021,Products_Raw!A:A,Products_Raw!D:D)</f>
        <v>5057.68</v>
      </c>
      <c r="F1814" s="18">
        <f t="shared" si="28"/>
        <v>-12687.55</v>
      </c>
      <c r="G1814" s="18" t="str">
        <f>PROPER(TRIM(CLEAN(_xlfn.XLOOKUP(Order_Items_Raw!A3021,Orders_Raw!A:A,Orders_Raw!E:E))))</f>
        <v>Website</v>
      </c>
      <c r="H1814" s="18" t="str">
        <f>_xlfn.XLOOKUP(B1814,Products_Raw!A:A,Products_Raw!C:C)</f>
        <v>Electronics</v>
      </c>
      <c r="I1814" t="str">
        <f>_xlfn.XLOOKUP(_xlfn.XLOOKUP(A1814,Orders_Raw!A:A,Orders_Raw!B:B),Customers_Raw!A:A,Customers_Raw!E:E)</f>
        <v>Corporate</v>
      </c>
      <c r="J1814" s="19">
        <f>_xlfn.XLOOKUP(Order_Items_Raw!A3021,Orders_Raw!A:A,Orders_Raw!C:C)</f>
        <v>45984</v>
      </c>
      <c r="K1814" t="s">
        <v>3474</v>
      </c>
      <c r="L1814" s="19" t="str">
        <f>_xlfn.XLOOKUP(A1814,Orders_Raw!A:A,Orders_Raw!D:D)</f>
        <v>Shipped</v>
      </c>
      <c r="M1814" s="19" t="str">
        <f>_xlfn.XLOOKUP(_xlfn.XLOOKUP(A1814,Orders_Raw!A:A,Orders_Raw!B:B),Customers_Raw!A:A,Customers_Raw!E:E)</f>
        <v>Corporate</v>
      </c>
      <c r="N1814">
        <f>IF(COUNTIF($A$2:A1814,A1814)=1,1,0)</f>
        <v>1</v>
      </c>
    </row>
    <row r="1815" spans="1:14">
      <c r="A1815" t="s">
        <v>1989</v>
      </c>
      <c r="B1815" t="s">
        <v>3478</v>
      </c>
      <c r="C1815">
        <v>4</v>
      </c>
      <c r="D1815" s="18">
        <v>3287.93</v>
      </c>
      <c r="E1815" s="18">
        <f>_xlfn.XLOOKUP(Order_Items_Raw!B3026,Products_Raw!A:A,Products_Raw!D:D)</f>
        <v>4835.9</v>
      </c>
      <c r="F1815" s="18">
        <f t="shared" si="28"/>
        <v>-16055.67</v>
      </c>
      <c r="G1815" s="18" t="str">
        <f>PROPER(TRIM(CLEAN(_xlfn.XLOOKUP(Order_Items_Raw!A3026,Orders_Raw!A:A,Orders_Raw!E:E))))</f>
        <v>Mobile App</v>
      </c>
      <c r="H1815" s="18" t="str">
        <f>_xlfn.XLOOKUP(B1815,Products_Raw!A:A,Products_Raw!C:C)</f>
        <v>Electronics</v>
      </c>
      <c r="I1815" t="str">
        <f>_xlfn.XLOOKUP(_xlfn.XLOOKUP(A1815,Orders_Raw!A:A,Orders_Raw!B:B),Customers_Raw!A:A,Customers_Raw!E:E)</f>
        <v>Small Business</v>
      </c>
      <c r="J1815" s="19">
        <f>_xlfn.XLOOKUP(Order_Items_Raw!A3026,Orders_Raw!A:A,Orders_Raw!C:C)</f>
        <v>45983</v>
      </c>
      <c r="K1815" t="s">
        <v>3474</v>
      </c>
      <c r="L1815" s="19" t="str">
        <f>_xlfn.XLOOKUP(A1815,Orders_Raw!A:A,Orders_Raw!D:D)</f>
        <v>Shipped</v>
      </c>
      <c r="M1815" s="19" t="str">
        <f>_xlfn.XLOOKUP(_xlfn.XLOOKUP(A1815,Orders_Raw!A:A,Orders_Raw!B:B),Customers_Raw!A:A,Customers_Raw!E:E)</f>
        <v>Small Business</v>
      </c>
      <c r="N1815">
        <f>IF(COUNTIF($A$2:A1815,A1815)=1,1,0)</f>
        <v>1</v>
      </c>
    </row>
    <row r="1816" spans="1:14">
      <c r="A1816" t="s">
        <v>2018</v>
      </c>
      <c r="B1816" t="s">
        <v>3478</v>
      </c>
      <c r="C1816">
        <v>3</v>
      </c>
      <c r="D1816" s="18">
        <v>1929.84</v>
      </c>
      <c r="E1816" s="18">
        <f>_xlfn.XLOOKUP(Order_Items_Raw!B3027,Products_Raw!A:A,Products_Raw!D:D)</f>
        <v>4835.9</v>
      </c>
      <c r="F1816" s="18">
        <f t="shared" si="28"/>
        <v>-12577.86</v>
      </c>
      <c r="G1816" s="18" t="str">
        <f>PROPER(TRIM(CLEAN(_xlfn.XLOOKUP(Order_Items_Raw!A3027,Orders_Raw!A:A,Orders_Raw!E:E))))</f>
        <v>Marketplace</v>
      </c>
      <c r="H1816" s="18" t="str">
        <f>_xlfn.XLOOKUP(B1816,Products_Raw!A:A,Products_Raw!C:C)</f>
        <v>Electronics</v>
      </c>
      <c r="I1816" t="str">
        <f>_xlfn.XLOOKUP(_xlfn.XLOOKUP(A1816,Orders_Raw!A:A,Orders_Raw!B:B),Customers_Raw!A:A,Customers_Raw!E:E)</f>
        <v>Consumer</v>
      </c>
      <c r="J1816" s="19">
        <f>_xlfn.XLOOKUP(Order_Items_Raw!A3027,Orders_Raw!A:A,Orders_Raw!C:C)</f>
        <v>45978</v>
      </c>
      <c r="K1816" t="s">
        <v>3474</v>
      </c>
      <c r="L1816" s="19" t="str">
        <f>_xlfn.XLOOKUP(A1816,Orders_Raw!A:A,Orders_Raw!D:D)</f>
        <v>Shipped</v>
      </c>
      <c r="M1816" s="19" t="str">
        <f>_xlfn.XLOOKUP(_xlfn.XLOOKUP(A1816,Orders_Raw!A:A,Orders_Raw!B:B),Customers_Raw!A:A,Customers_Raw!E:E)</f>
        <v>Consumer</v>
      </c>
      <c r="N1816">
        <f>IF(COUNTIF($A$2:A1816,A1816)=1,1,0)</f>
        <v>0</v>
      </c>
    </row>
    <row r="1817" spans="1:14">
      <c r="A1817" t="s">
        <v>3309</v>
      </c>
      <c r="B1817" t="s">
        <v>3478</v>
      </c>
      <c r="C1817">
        <v>1</v>
      </c>
      <c r="D1817" s="18">
        <v>669.46</v>
      </c>
      <c r="E1817" s="18">
        <f>_xlfn.XLOOKUP(Order_Items_Raw!B3052,Products_Raw!A:A,Products_Raw!D:D)</f>
        <v>4539.2</v>
      </c>
      <c r="F1817" s="18">
        <f t="shared" si="28"/>
        <v>-3869.74</v>
      </c>
      <c r="G1817" s="18" t="str">
        <f>PROPER(TRIM(CLEAN(_xlfn.XLOOKUP(Order_Items_Raw!A3052,Orders_Raw!A:A,Orders_Raw!E:E))))</f>
        <v>Mobile App</v>
      </c>
      <c r="H1817" s="18" t="str">
        <f>_xlfn.XLOOKUP(B1817,Products_Raw!A:A,Products_Raw!C:C)</f>
        <v>Electronics</v>
      </c>
      <c r="I1817" t="str">
        <f>_xlfn.XLOOKUP(_xlfn.XLOOKUP(A1817,Orders_Raw!A:A,Orders_Raw!B:B),Customers_Raw!A:A,Customers_Raw!E:E)</f>
        <v>Small Business</v>
      </c>
      <c r="J1817" s="19">
        <f>_xlfn.XLOOKUP(Order_Items_Raw!A3052,Orders_Raw!A:A,Orders_Raw!C:C)</f>
        <v>45983</v>
      </c>
      <c r="K1817" t="s">
        <v>3474</v>
      </c>
      <c r="L1817" s="19" t="str">
        <f>_xlfn.XLOOKUP(A1817,Orders_Raw!A:A,Orders_Raw!D:D)</f>
        <v>Delivered</v>
      </c>
      <c r="M1817" s="19" t="str">
        <f>_xlfn.XLOOKUP(_xlfn.XLOOKUP(A1817,Orders_Raw!A:A,Orders_Raw!B:B),Customers_Raw!A:A,Customers_Raw!E:E)</f>
        <v>Small Business</v>
      </c>
      <c r="N1817">
        <f>IF(COUNTIF($A$2:A1817,A1817)=1,1,0)</f>
        <v>1</v>
      </c>
    </row>
    <row r="1818" spans="1:14">
      <c r="A1818" t="s">
        <v>1127</v>
      </c>
      <c r="B1818" t="s">
        <v>3480</v>
      </c>
      <c r="C1818">
        <v>3</v>
      </c>
      <c r="D1818" s="18">
        <v>43510.79</v>
      </c>
      <c r="E1818" s="18">
        <f>_xlfn.XLOOKUP(Order_Items_Raw!B3114,Products_Raw!A:A,Products_Raw!D:D)</f>
        <v>6457.25</v>
      </c>
      <c r="F1818" s="18">
        <f t="shared" si="28"/>
        <v>24139.04</v>
      </c>
      <c r="G1818" s="18" t="str">
        <f>PROPER(TRIM(CLEAN(_xlfn.XLOOKUP(Order_Items_Raw!A3114,Orders_Raw!A:A,Orders_Raw!E:E))))</f>
        <v>Marketplace</v>
      </c>
      <c r="H1818" s="18" t="str">
        <f>_xlfn.XLOOKUP(B1818,Products_Raw!A:A,Products_Raw!C:C)</f>
        <v>Beauty</v>
      </c>
      <c r="I1818" t="str">
        <f>_xlfn.XLOOKUP(_xlfn.XLOOKUP(A1818,Orders_Raw!A:A,Orders_Raw!B:B),Customers_Raw!A:A,Customers_Raw!E:E)</f>
        <v>Consumer</v>
      </c>
      <c r="J1818" s="19">
        <f>_xlfn.XLOOKUP(Order_Items_Raw!A3114,Orders_Raw!A:A,Orders_Raw!C:C)</f>
        <v>45978</v>
      </c>
      <c r="K1818" t="s">
        <v>3474</v>
      </c>
      <c r="L1818" s="19" t="str">
        <f>_xlfn.XLOOKUP(A1818,Orders_Raw!A:A,Orders_Raw!D:D)</f>
        <v>Cancelled</v>
      </c>
      <c r="M1818" s="19" t="str">
        <f>_xlfn.XLOOKUP(_xlfn.XLOOKUP(A1818,Orders_Raw!A:A,Orders_Raw!B:B),Customers_Raw!A:A,Customers_Raw!E:E)</f>
        <v>Consumer</v>
      </c>
      <c r="N1818">
        <f>IF(COUNTIF($A$2:A1818,A1818)=1,1,0)</f>
        <v>0</v>
      </c>
    </row>
    <row r="1819" spans="1:14">
      <c r="A1819" t="s">
        <v>1674</v>
      </c>
      <c r="B1819" t="s">
        <v>3480</v>
      </c>
      <c r="C1819">
        <v>4</v>
      </c>
      <c r="D1819" s="18">
        <v>42911.25</v>
      </c>
      <c r="E1819" s="18">
        <f>_xlfn.XLOOKUP(Order_Items_Raw!B3122,Products_Raw!A:A,Products_Raw!D:D)</f>
        <v>2144.79</v>
      </c>
      <c r="F1819" s="18">
        <f t="shared" si="28"/>
        <v>34332.09</v>
      </c>
      <c r="G1819" s="18" t="str">
        <f>PROPER(TRIM(CLEAN(_xlfn.XLOOKUP(Order_Items_Raw!A3122,Orders_Raw!A:A,Orders_Raw!E:E))))</f>
        <v>Website</v>
      </c>
      <c r="H1819" s="18" t="str">
        <f>_xlfn.XLOOKUP(B1819,Products_Raw!A:A,Products_Raw!C:C)</f>
        <v>Beauty</v>
      </c>
      <c r="I1819" t="str">
        <f>_xlfn.XLOOKUP(_xlfn.XLOOKUP(A1819,Orders_Raw!A:A,Orders_Raw!B:B),Customers_Raw!A:A,Customers_Raw!E:E)</f>
        <v>Small Business</v>
      </c>
      <c r="J1819" s="19">
        <f>_xlfn.XLOOKUP(Order_Items_Raw!A3122,Orders_Raw!A:A,Orders_Raw!C:C)</f>
        <v>45978</v>
      </c>
      <c r="K1819" t="s">
        <v>3474</v>
      </c>
      <c r="L1819" s="19" t="str">
        <f>_xlfn.XLOOKUP(A1819,Orders_Raw!A:A,Orders_Raw!D:D)</f>
        <v>Delivered</v>
      </c>
      <c r="M1819" s="19" t="str">
        <f>_xlfn.XLOOKUP(_xlfn.XLOOKUP(A1819,Orders_Raw!A:A,Orders_Raw!B:B),Customers_Raw!A:A,Customers_Raw!E:E)</f>
        <v>Small Business</v>
      </c>
      <c r="N1819">
        <f>IF(COUNTIF($A$2:A1819,A1819)=1,1,0)</f>
        <v>0</v>
      </c>
    </row>
    <row r="1820" spans="1:14">
      <c r="A1820" t="s">
        <v>1966</v>
      </c>
      <c r="B1820" t="s">
        <v>3480</v>
      </c>
      <c r="C1820">
        <v>4</v>
      </c>
      <c r="D1820" s="18">
        <v>58139.35</v>
      </c>
      <c r="E1820" s="18">
        <f>_xlfn.XLOOKUP(Order_Items_Raw!B3133,Products_Raw!A:A,Products_Raw!D:D)</f>
        <v>10086.81</v>
      </c>
      <c r="F1820" s="18">
        <f t="shared" si="28"/>
        <v>17792.11</v>
      </c>
      <c r="G1820" s="18" t="str">
        <f>PROPER(TRIM(CLEAN(_xlfn.XLOOKUP(Order_Items_Raw!A3133,Orders_Raw!A:A,Orders_Raw!E:E))))</f>
        <v>Mobile App</v>
      </c>
      <c r="H1820" s="18" t="str">
        <f>_xlfn.XLOOKUP(B1820,Products_Raw!A:A,Products_Raw!C:C)</f>
        <v>Beauty</v>
      </c>
      <c r="I1820" t="str">
        <f>_xlfn.XLOOKUP(_xlfn.XLOOKUP(A1820,Orders_Raw!A:A,Orders_Raw!B:B),Customers_Raw!A:A,Customers_Raw!E:E)</f>
        <v>Consumer</v>
      </c>
      <c r="J1820" s="19">
        <f>_xlfn.XLOOKUP(Order_Items_Raw!A3133,Orders_Raw!A:A,Orders_Raw!C:C)</f>
        <v>45986</v>
      </c>
      <c r="K1820" t="s">
        <v>3474</v>
      </c>
      <c r="L1820" s="19" t="str">
        <f>_xlfn.XLOOKUP(A1820,Orders_Raw!A:A,Orders_Raw!D:D)</f>
        <v>Delivered</v>
      </c>
      <c r="M1820" s="19" t="str">
        <f>_xlfn.XLOOKUP(_xlfn.XLOOKUP(A1820,Orders_Raw!A:A,Orders_Raw!B:B),Customers_Raw!A:A,Customers_Raw!E:E)</f>
        <v>Consumer</v>
      </c>
      <c r="N1820">
        <f>IF(COUNTIF($A$2:A1820,A1820)=1,1,0)</f>
        <v>0</v>
      </c>
    </row>
    <row r="1821" spans="1:14">
      <c r="A1821" t="s">
        <v>2069</v>
      </c>
      <c r="B1821" t="s">
        <v>3480</v>
      </c>
      <c r="C1821">
        <v>2</v>
      </c>
      <c r="D1821" s="18">
        <v>27728.33</v>
      </c>
      <c r="E1821" s="18">
        <f>_xlfn.XLOOKUP(Order_Items_Raw!B3136,Products_Raw!A:A,Products_Raw!D:D)</f>
        <v>4370.8</v>
      </c>
      <c r="F1821" s="18">
        <f t="shared" si="28"/>
        <v>18986.73</v>
      </c>
      <c r="G1821" s="18" t="str">
        <f>PROPER(TRIM(CLEAN(_xlfn.XLOOKUP(Order_Items_Raw!A3136,Orders_Raw!A:A,Orders_Raw!E:E))))</f>
        <v>Website</v>
      </c>
      <c r="H1821" s="18" t="str">
        <f>_xlfn.XLOOKUP(B1821,Products_Raw!A:A,Products_Raw!C:C)</f>
        <v>Beauty</v>
      </c>
      <c r="I1821" t="str">
        <f>_xlfn.XLOOKUP(_xlfn.XLOOKUP(A1821,Orders_Raw!A:A,Orders_Raw!B:B),Customers_Raw!A:A,Customers_Raw!E:E)</f>
        <v>Consumer</v>
      </c>
      <c r="J1821" s="19">
        <f>_xlfn.XLOOKUP(Order_Items_Raw!A3136,Orders_Raw!A:A,Orders_Raw!C:C)</f>
        <v>45985</v>
      </c>
      <c r="K1821" t="s">
        <v>3474</v>
      </c>
      <c r="L1821" s="19" t="str">
        <f>_xlfn.XLOOKUP(A1821,Orders_Raw!A:A,Orders_Raw!D:D)</f>
        <v>Delivered</v>
      </c>
      <c r="M1821" s="19" t="str">
        <f>_xlfn.XLOOKUP(_xlfn.XLOOKUP(A1821,Orders_Raw!A:A,Orders_Raw!B:B),Customers_Raw!A:A,Customers_Raw!E:E)</f>
        <v>Consumer</v>
      </c>
      <c r="N1821">
        <f>IF(COUNTIF($A$2:A1821,A1821)=1,1,0)</f>
        <v>1</v>
      </c>
    </row>
    <row r="1822" spans="1:14">
      <c r="A1822" t="s">
        <v>2309</v>
      </c>
      <c r="B1822" t="s">
        <v>3480</v>
      </c>
      <c r="C1822">
        <v>3</v>
      </c>
      <c r="D1822" s="18">
        <v>33801.08</v>
      </c>
      <c r="E1822" s="18">
        <f>_xlfn.XLOOKUP(Order_Items_Raw!B3140,Products_Raw!A:A,Products_Raw!D:D)</f>
        <v>9947.76</v>
      </c>
      <c r="F1822" s="18">
        <f t="shared" si="28"/>
        <v>3957.8</v>
      </c>
      <c r="G1822" s="18" t="str">
        <f>PROPER(TRIM(CLEAN(_xlfn.XLOOKUP(Order_Items_Raw!A3140,Orders_Raw!A:A,Orders_Raw!E:E))))</f>
        <v>Website</v>
      </c>
      <c r="H1822" s="18" t="str">
        <f>_xlfn.XLOOKUP(B1822,Products_Raw!A:A,Products_Raw!C:C)</f>
        <v>Beauty</v>
      </c>
      <c r="I1822" t="str">
        <f>_xlfn.XLOOKUP(_xlfn.XLOOKUP(A1822,Orders_Raw!A:A,Orders_Raw!B:B),Customers_Raw!A:A,Customers_Raw!E:E)</f>
        <v>Consumer</v>
      </c>
      <c r="J1822" s="19">
        <f>_xlfn.XLOOKUP(Order_Items_Raw!A3140,Orders_Raw!A:A,Orders_Raw!C:C)</f>
        <v>45964</v>
      </c>
      <c r="K1822" t="s">
        <v>3474</v>
      </c>
      <c r="L1822" s="19" t="str">
        <f>_xlfn.XLOOKUP(A1822,Orders_Raw!A:A,Orders_Raw!D:D)</f>
        <v>Cancelled</v>
      </c>
      <c r="M1822" s="19" t="str">
        <f>_xlfn.XLOOKUP(_xlfn.XLOOKUP(A1822,Orders_Raw!A:A,Orders_Raw!B:B),Customers_Raw!A:A,Customers_Raw!E:E)</f>
        <v>Consumer</v>
      </c>
      <c r="N1822">
        <f>IF(COUNTIF($A$2:A1822,A1822)=1,1,0)</f>
        <v>0</v>
      </c>
    </row>
    <row r="1823" spans="1:14">
      <c r="A1823" t="s">
        <v>2318</v>
      </c>
      <c r="B1823" t="s">
        <v>3480</v>
      </c>
      <c r="C1823">
        <v>3</v>
      </c>
      <c r="D1823" s="18">
        <v>32230.08</v>
      </c>
      <c r="E1823" s="18">
        <f>_xlfn.XLOOKUP(Order_Items_Raw!B3141,Products_Raw!A:A,Products_Raw!D:D)</f>
        <v>9947.76</v>
      </c>
      <c r="F1823" s="18">
        <f t="shared" si="28"/>
        <v>2386.8</v>
      </c>
      <c r="G1823" s="18" t="str">
        <f>PROPER(TRIM(CLEAN(_xlfn.XLOOKUP(Order_Items_Raw!A3141,Orders_Raw!A:A,Orders_Raw!E:E))))</f>
        <v>Marketplace</v>
      </c>
      <c r="H1823" s="18" t="str">
        <f>_xlfn.XLOOKUP(B1823,Products_Raw!A:A,Products_Raw!C:C)</f>
        <v>Beauty</v>
      </c>
      <c r="I1823" t="str">
        <f>_xlfn.XLOOKUP(_xlfn.XLOOKUP(A1823,Orders_Raw!A:A,Orders_Raw!B:B),Customers_Raw!A:A,Customers_Raw!E:E)</f>
        <v>Consumer</v>
      </c>
      <c r="J1823" s="19">
        <f>_xlfn.XLOOKUP(Order_Items_Raw!A3141,Orders_Raw!A:A,Orders_Raw!C:C)</f>
        <v>45987</v>
      </c>
      <c r="K1823" t="s">
        <v>3474</v>
      </c>
      <c r="L1823" s="19" t="str">
        <f>_xlfn.XLOOKUP(A1823,Orders_Raw!A:A,Orders_Raw!D:D)</f>
        <v>Delivered</v>
      </c>
      <c r="M1823" s="19" t="str">
        <f>_xlfn.XLOOKUP(_xlfn.XLOOKUP(A1823,Orders_Raw!A:A,Orders_Raw!B:B),Customers_Raw!A:A,Customers_Raw!E:E)</f>
        <v>Consumer</v>
      </c>
      <c r="N1823">
        <f>IF(COUNTIF($A$2:A1823,A1823)=1,1,0)</f>
        <v>1</v>
      </c>
    </row>
    <row r="1824" spans="1:14">
      <c r="A1824" t="s">
        <v>2983</v>
      </c>
      <c r="B1824" t="s">
        <v>3480</v>
      </c>
      <c r="C1824">
        <v>2</v>
      </c>
      <c r="D1824" s="18">
        <v>30166.62</v>
      </c>
      <c r="E1824" s="18">
        <f>_xlfn.XLOOKUP(Order_Items_Raw!B3148,Products_Raw!A:A,Products_Raw!D:D)</f>
        <v>6163.24</v>
      </c>
      <c r="F1824" s="18">
        <f t="shared" si="28"/>
        <v>17840.14</v>
      </c>
      <c r="G1824" s="18" t="str">
        <f>PROPER(TRIM(CLEAN(_xlfn.XLOOKUP(Order_Items_Raw!A3148,Orders_Raw!A:A,Orders_Raw!E:E))))</f>
        <v>Website</v>
      </c>
      <c r="H1824" s="18" t="str">
        <f>_xlfn.XLOOKUP(B1824,Products_Raw!A:A,Products_Raw!C:C)</f>
        <v>Beauty</v>
      </c>
      <c r="I1824" t="str">
        <f>_xlfn.XLOOKUP(_xlfn.XLOOKUP(A1824,Orders_Raw!A:A,Orders_Raw!B:B),Customers_Raw!A:A,Customers_Raw!E:E)</f>
        <v>Small Business</v>
      </c>
      <c r="J1824" s="19">
        <f>_xlfn.XLOOKUP(Order_Items_Raw!A3148,Orders_Raw!A:A,Orders_Raw!C:C)</f>
        <v>45980</v>
      </c>
      <c r="K1824" t="s">
        <v>3474</v>
      </c>
      <c r="L1824" s="19" t="str">
        <f>_xlfn.XLOOKUP(A1824,Orders_Raw!A:A,Orders_Raw!D:D)</f>
        <v>Delivered</v>
      </c>
      <c r="M1824" s="19" t="str">
        <f>_xlfn.XLOOKUP(_xlfn.XLOOKUP(A1824,Orders_Raw!A:A,Orders_Raw!B:B),Customers_Raw!A:A,Customers_Raw!E:E)</f>
        <v>Small Business</v>
      </c>
      <c r="N1824">
        <f>IF(COUNTIF($A$2:A1824,A1824)=1,1,0)</f>
        <v>1</v>
      </c>
    </row>
    <row r="1825" spans="1:14">
      <c r="A1825" t="s">
        <v>887</v>
      </c>
      <c r="B1825" t="s">
        <v>3482</v>
      </c>
      <c r="C1825">
        <v>1</v>
      </c>
      <c r="D1825" s="18">
        <v>18137.41</v>
      </c>
      <c r="E1825" s="18">
        <f>_xlfn.XLOOKUP(Order_Items_Raw!B3159,Products_Raw!A:A,Products_Raw!D:D)</f>
        <v>4740.6</v>
      </c>
      <c r="F1825" s="18">
        <f t="shared" si="28"/>
        <v>13396.81</v>
      </c>
      <c r="G1825" s="18" t="str">
        <f>PROPER(TRIM(CLEAN(_xlfn.XLOOKUP(Order_Items_Raw!A3159,Orders_Raw!A:A,Orders_Raw!E:E))))</f>
        <v>Marketplace</v>
      </c>
      <c r="H1825" s="18" t="str">
        <f>_xlfn.XLOOKUP(B1825,Products_Raw!A:A,Products_Raw!C:C)</f>
        <v>Office Supplies</v>
      </c>
      <c r="I1825" t="str">
        <f>_xlfn.XLOOKUP(_xlfn.XLOOKUP(A1825,Orders_Raw!A:A,Orders_Raw!B:B),Customers_Raw!A:A,Customers_Raw!E:E)</f>
        <v>Consumer</v>
      </c>
      <c r="J1825" s="19">
        <f>_xlfn.XLOOKUP(Order_Items_Raw!A3159,Orders_Raw!A:A,Orders_Raw!C:C)</f>
        <v>45934</v>
      </c>
      <c r="K1825" t="s">
        <v>3481</v>
      </c>
      <c r="L1825" s="19" t="str">
        <f>_xlfn.XLOOKUP(A1825,Orders_Raw!A:A,Orders_Raw!D:D)</f>
        <v>Shipped</v>
      </c>
      <c r="M1825" s="19" t="str">
        <f>_xlfn.XLOOKUP(_xlfn.XLOOKUP(A1825,Orders_Raw!A:A,Orders_Raw!B:B),Customers_Raw!A:A,Customers_Raw!E:E)</f>
        <v>Consumer</v>
      </c>
      <c r="N1825">
        <f>IF(COUNTIF($A$2:A1825,A1825)=1,1,0)</f>
        <v>0</v>
      </c>
    </row>
    <row r="1826" spans="1:14">
      <c r="A1826" t="s">
        <v>907</v>
      </c>
      <c r="B1826" t="s">
        <v>3482</v>
      </c>
      <c r="C1826">
        <v>2</v>
      </c>
      <c r="D1826" s="18">
        <v>34539.37</v>
      </c>
      <c r="E1826" s="18">
        <f>_xlfn.XLOOKUP(Order_Items_Raw!B3160,Products_Raw!A:A,Products_Raw!D:D)</f>
        <v>4740.6</v>
      </c>
      <c r="F1826" s="18">
        <f t="shared" si="28"/>
        <v>25058.17</v>
      </c>
      <c r="G1826" s="18" t="str">
        <f>PROPER(TRIM(CLEAN(_xlfn.XLOOKUP(Order_Items_Raw!A3160,Orders_Raw!A:A,Orders_Raw!E:E))))</f>
        <v>Website</v>
      </c>
      <c r="H1826" s="18" t="str">
        <f>_xlfn.XLOOKUP(B1826,Products_Raw!A:A,Products_Raw!C:C)</f>
        <v>Office Supplies</v>
      </c>
      <c r="I1826" t="str">
        <f>_xlfn.XLOOKUP(_xlfn.XLOOKUP(A1826,Orders_Raw!A:A,Orders_Raw!B:B),Customers_Raw!A:A,Customers_Raw!E:E)</f>
        <v>Consumer</v>
      </c>
      <c r="J1826" s="19">
        <f>_xlfn.XLOOKUP(Order_Items_Raw!A3160,Orders_Raw!A:A,Orders_Raw!C:C)</f>
        <v>45941</v>
      </c>
      <c r="K1826" t="s">
        <v>3481</v>
      </c>
      <c r="L1826" s="19" t="str">
        <f>_xlfn.XLOOKUP(A1826,Orders_Raw!A:A,Orders_Raw!D:D)</f>
        <v>Cancelled</v>
      </c>
      <c r="M1826" s="19" t="str">
        <f>_xlfn.XLOOKUP(_xlfn.XLOOKUP(A1826,Orders_Raw!A:A,Orders_Raw!B:B),Customers_Raw!A:A,Customers_Raw!E:E)</f>
        <v>Consumer</v>
      </c>
      <c r="N1826">
        <f>IF(COUNTIF($A$2:A1826,A1826)=1,1,0)</f>
        <v>1</v>
      </c>
    </row>
    <row r="1827" spans="1:14">
      <c r="A1827" t="s">
        <v>1454</v>
      </c>
      <c r="B1827" t="s">
        <v>3482</v>
      </c>
      <c r="C1827">
        <v>3</v>
      </c>
      <c r="D1827" s="18">
        <v>42846.24</v>
      </c>
      <c r="E1827" s="18">
        <f>_xlfn.XLOOKUP(Order_Items_Raw!B3174,Products_Raw!A:A,Products_Raw!D:D)</f>
        <v>6579.03</v>
      </c>
      <c r="F1827" s="18">
        <f t="shared" si="28"/>
        <v>23109.15</v>
      </c>
      <c r="G1827" s="18" t="str">
        <f>PROPER(TRIM(CLEAN(_xlfn.XLOOKUP(Order_Items_Raw!A3174,Orders_Raw!A:A,Orders_Raw!E:E))))</f>
        <v>Mobile App</v>
      </c>
      <c r="H1827" s="18" t="str">
        <f>_xlfn.XLOOKUP(B1827,Products_Raw!A:A,Products_Raw!C:C)</f>
        <v>Office Supplies</v>
      </c>
      <c r="I1827" t="str">
        <f>_xlfn.XLOOKUP(_xlfn.XLOOKUP(A1827,Orders_Raw!A:A,Orders_Raw!B:B),Customers_Raw!A:A,Customers_Raw!E:E)</f>
        <v>Corporate</v>
      </c>
      <c r="J1827" s="19">
        <f>_xlfn.XLOOKUP(Order_Items_Raw!A3174,Orders_Raw!A:A,Orders_Raw!C:C)</f>
        <v>45935</v>
      </c>
      <c r="K1827" t="s">
        <v>3481</v>
      </c>
      <c r="L1827" s="19" t="str">
        <f>_xlfn.XLOOKUP(A1827,Orders_Raw!A:A,Orders_Raw!D:D)</f>
        <v>Shipped</v>
      </c>
      <c r="M1827" s="19" t="str">
        <f>_xlfn.XLOOKUP(_xlfn.XLOOKUP(A1827,Orders_Raw!A:A,Orders_Raw!B:B),Customers_Raw!A:A,Customers_Raw!E:E)</f>
        <v>Corporate</v>
      </c>
      <c r="N1827">
        <f>IF(COUNTIF($A$2:A1827,A1827)=1,1,0)</f>
        <v>0</v>
      </c>
    </row>
    <row r="1828" spans="1:14">
      <c r="A1828" t="s">
        <v>1555</v>
      </c>
      <c r="B1828" t="s">
        <v>3482</v>
      </c>
      <c r="C1828">
        <v>3</v>
      </c>
      <c r="D1828" s="18">
        <v>53916.42</v>
      </c>
      <c r="E1828" s="18">
        <f>_xlfn.XLOOKUP(Order_Items_Raw!B3176,Products_Raw!A:A,Products_Raw!D:D)</f>
        <v>6579.03</v>
      </c>
      <c r="F1828" s="18">
        <f t="shared" si="28"/>
        <v>34179.33</v>
      </c>
      <c r="G1828" s="18" t="str">
        <f>PROPER(TRIM(CLEAN(_xlfn.XLOOKUP(Order_Items_Raw!A3176,Orders_Raw!A:A,Orders_Raw!E:E))))</f>
        <v>Website</v>
      </c>
      <c r="H1828" s="18" t="str">
        <f>_xlfn.XLOOKUP(B1828,Products_Raw!A:A,Products_Raw!C:C)</f>
        <v>Office Supplies</v>
      </c>
      <c r="I1828" t="str">
        <f>_xlfn.XLOOKUP(_xlfn.XLOOKUP(A1828,Orders_Raw!A:A,Orders_Raw!B:B),Customers_Raw!A:A,Customers_Raw!E:E)</f>
        <v>Small Business</v>
      </c>
      <c r="J1828" s="19">
        <f>_xlfn.XLOOKUP(Order_Items_Raw!A3176,Orders_Raw!A:A,Orders_Raw!C:C)</f>
        <v>45958</v>
      </c>
      <c r="K1828" t="s">
        <v>3481</v>
      </c>
      <c r="L1828" s="19" t="str">
        <f>_xlfn.XLOOKUP(A1828,Orders_Raw!A:A,Orders_Raw!D:D)</f>
        <v>Delivered</v>
      </c>
      <c r="M1828" s="19" t="str">
        <f>_xlfn.XLOOKUP(_xlfn.XLOOKUP(A1828,Orders_Raw!A:A,Orders_Raw!B:B),Customers_Raw!A:A,Customers_Raw!E:E)</f>
        <v>Small Business</v>
      </c>
      <c r="N1828">
        <f>IF(COUNTIF($A$2:A1828,A1828)=1,1,0)</f>
        <v>1</v>
      </c>
    </row>
    <row r="1829" spans="1:14">
      <c r="A1829" t="s">
        <v>1964</v>
      </c>
      <c r="B1829" t="s">
        <v>3482</v>
      </c>
      <c r="C1829">
        <v>2</v>
      </c>
      <c r="D1829" s="18">
        <v>34668.13</v>
      </c>
      <c r="E1829" s="18">
        <f>_xlfn.XLOOKUP(Order_Items_Raw!B3182,Products_Raw!A:A,Products_Raw!D:D)</f>
        <v>10361.65</v>
      </c>
      <c r="F1829" s="18">
        <f t="shared" si="28"/>
        <v>13944.83</v>
      </c>
      <c r="G1829" s="18" t="str">
        <f>PROPER(TRIM(CLEAN(_xlfn.XLOOKUP(Order_Items_Raw!A3182,Orders_Raw!A:A,Orders_Raw!E:E))))</f>
        <v>Marketplace</v>
      </c>
      <c r="H1829" s="18" t="str">
        <f>_xlfn.XLOOKUP(B1829,Products_Raw!A:A,Products_Raw!C:C)</f>
        <v>Office Supplies</v>
      </c>
      <c r="I1829" t="str">
        <f>_xlfn.XLOOKUP(_xlfn.XLOOKUP(A1829,Orders_Raw!A:A,Orders_Raw!B:B),Customers_Raw!A:A,Customers_Raw!E:E)</f>
        <v>Consumer</v>
      </c>
      <c r="J1829" s="19">
        <f>_xlfn.XLOOKUP(Order_Items_Raw!A3182,Orders_Raw!A:A,Orders_Raw!C:C)</f>
        <v>45945</v>
      </c>
      <c r="K1829" t="s">
        <v>3481</v>
      </c>
      <c r="L1829" s="19" t="str">
        <f>_xlfn.XLOOKUP(A1829,Orders_Raw!A:A,Orders_Raw!D:D)</f>
        <v>Delivered</v>
      </c>
      <c r="M1829" s="19" t="str">
        <f>_xlfn.XLOOKUP(_xlfn.XLOOKUP(A1829,Orders_Raw!A:A,Orders_Raw!B:B),Customers_Raw!A:A,Customers_Raw!E:E)</f>
        <v>Consumer</v>
      </c>
      <c r="N1829">
        <f>IF(COUNTIF($A$2:A1829,A1829)=1,1,0)</f>
        <v>0</v>
      </c>
    </row>
    <row r="1830" spans="1:14">
      <c r="A1830" t="s">
        <v>2610</v>
      </c>
      <c r="B1830" t="s">
        <v>3482</v>
      </c>
      <c r="C1830">
        <v>2</v>
      </c>
      <c r="D1830" s="18">
        <v>36311.71</v>
      </c>
      <c r="E1830" s="18">
        <f>_xlfn.XLOOKUP(Order_Items_Raw!B3195,Products_Raw!A:A,Products_Raw!D:D)</f>
        <v>4703.24</v>
      </c>
      <c r="F1830" s="18">
        <f t="shared" si="28"/>
        <v>26905.23</v>
      </c>
      <c r="G1830" s="18" t="str">
        <f>PROPER(TRIM(CLEAN(_xlfn.XLOOKUP(Order_Items_Raw!A3195,Orders_Raw!A:A,Orders_Raw!E:E))))</f>
        <v>Mobile App</v>
      </c>
      <c r="H1830" s="18" t="str">
        <f>_xlfn.XLOOKUP(B1830,Products_Raw!A:A,Products_Raw!C:C)</f>
        <v>Office Supplies</v>
      </c>
      <c r="I1830" t="str">
        <f>_xlfn.XLOOKUP(_xlfn.XLOOKUP(A1830,Orders_Raw!A:A,Orders_Raw!B:B),Customers_Raw!A:A,Customers_Raw!E:E)</f>
        <v>Small Business</v>
      </c>
      <c r="J1830" s="19">
        <f>_xlfn.XLOOKUP(Order_Items_Raw!A3195,Orders_Raw!A:A,Orders_Raw!C:C)</f>
        <v>45939</v>
      </c>
      <c r="K1830" t="s">
        <v>3481</v>
      </c>
      <c r="L1830" s="19" t="str">
        <f>_xlfn.XLOOKUP(A1830,Orders_Raw!A:A,Orders_Raw!D:D)</f>
        <v>Delivered</v>
      </c>
      <c r="M1830" s="19" t="str">
        <f>_xlfn.XLOOKUP(_xlfn.XLOOKUP(A1830,Orders_Raw!A:A,Orders_Raw!B:B),Customers_Raw!A:A,Customers_Raw!E:E)</f>
        <v>Small Business</v>
      </c>
      <c r="N1830">
        <f>IF(COUNTIF($A$2:A1830,A1830)=1,1,0)</f>
        <v>0</v>
      </c>
    </row>
    <row r="1831" spans="1:14">
      <c r="A1831" t="s">
        <v>3293</v>
      </c>
      <c r="B1831" t="s">
        <v>3482</v>
      </c>
      <c r="C1831">
        <v>3</v>
      </c>
      <c r="D1831" s="18">
        <v>46664.6</v>
      </c>
      <c r="E1831" s="18">
        <f>_xlfn.XLOOKUP(Order_Items_Raw!B3207,Products_Raw!A:A,Products_Raw!D:D)</f>
        <v>1321.65</v>
      </c>
      <c r="F1831" s="18">
        <f t="shared" si="28"/>
        <v>42699.65</v>
      </c>
      <c r="G1831" s="18" t="str">
        <f>PROPER(TRIM(CLEAN(_xlfn.XLOOKUP(Order_Items_Raw!A3207,Orders_Raw!A:A,Orders_Raw!E:E))))</f>
        <v>Website</v>
      </c>
      <c r="H1831" s="18" t="str">
        <f>_xlfn.XLOOKUP(B1831,Products_Raw!A:A,Products_Raw!C:C)</f>
        <v>Office Supplies</v>
      </c>
      <c r="I1831" t="str">
        <f>_xlfn.XLOOKUP(_xlfn.XLOOKUP(A1831,Orders_Raw!A:A,Orders_Raw!B:B),Customers_Raw!A:A,Customers_Raw!E:E)</f>
        <v>Consumer</v>
      </c>
      <c r="J1831" s="19">
        <f>_xlfn.XLOOKUP(Order_Items_Raw!A3207,Orders_Raw!A:A,Orders_Raw!C:C)</f>
        <v>45951</v>
      </c>
      <c r="K1831" t="s">
        <v>3481</v>
      </c>
      <c r="L1831" s="19" t="str">
        <f>_xlfn.XLOOKUP(A1831,Orders_Raw!A:A,Orders_Raw!D:D)</f>
        <v>Delivered</v>
      </c>
      <c r="M1831" s="19" t="str">
        <f>_xlfn.XLOOKUP(_xlfn.XLOOKUP(A1831,Orders_Raw!A:A,Orders_Raw!B:B),Customers_Raw!A:A,Customers_Raw!E:E)</f>
        <v>Consumer</v>
      </c>
      <c r="N1831">
        <f>IF(COUNTIF($A$2:A1831,A1831)=1,1,0)</f>
        <v>1</v>
      </c>
    </row>
    <row r="1832" spans="1:14">
      <c r="A1832" t="s">
        <v>1110</v>
      </c>
      <c r="B1832" t="s">
        <v>3483</v>
      </c>
      <c r="C1832">
        <v>3</v>
      </c>
      <c r="D1832" s="18">
        <v>20271.62</v>
      </c>
      <c r="E1832" s="18">
        <f>_xlfn.XLOOKUP(Order_Items_Raw!B3216,Products_Raw!A:A,Products_Raw!D:D)</f>
        <v>4535.12</v>
      </c>
      <c r="F1832" s="18">
        <f t="shared" si="28"/>
        <v>6666.26</v>
      </c>
      <c r="G1832" s="18" t="str">
        <f>PROPER(TRIM(CLEAN(_xlfn.XLOOKUP(Order_Items_Raw!A3216,Orders_Raw!A:A,Orders_Raw!E:E))))</f>
        <v>Website</v>
      </c>
      <c r="H1832" s="18" t="str">
        <f>_xlfn.XLOOKUP(B1832,Products_Raw!A:A,Products_Raw!C:C)</f>
        <v>Office Supplies</v>
      </c>
      <c r="I1832" t="str">
        <f>_xlfn.XLOOKUP(_xlfn.XLOOKUP(A1832,Orders_Raw!A:A,Orders_Raw!B:B),Customers_Raw!A:A,Customers_Raw!E:E)</f>
        <v>Consumer</v>
      </c>
      <c r="J1832" s="19">
        <f>_xlfn.XLOOKUP(Order_Items_Raw!A3216,Orders_Raw!A:A,Orders_Raw!C:C)</f>
        <v>45950</v>
      </c>
      <c r="K1832" t="s">
        <v>3481</v>
      </c>
      <c r="L1832" s="19" t="str">
        <f>_xlfn.XLOOKUP(A1832,Orders_Raw!A:A,Orders_Raw!D:D)</f>
        <v>Delivered</v>
      </c>
      <c r="M1832" s="19" t="str">
        <f>_xlfn.XLOOKUP(_xlfn.XLOOKUP(A1832,Orders_Raw!A:A,Orders_Raw!B:B),Customers_Raw!A:A,Customers_Raw!E:E)</f>
        <v>Consumer</v>
      </c>
      <c r="N1832">
        <f>IF(COUNTIF($A$2:A1832,A1832)=1,1,0)</f>
        <v>0</v>
      </c>
    </row>
    <row r="1833" spans="1:14">
      <c r="A1833" t="s">
        <v>1234</v>
      </c>
      <c r="B1833" t="s">
        <v>3483</v>
      </c>
      <c r="C1833">
        <v>4</v>
      </c>
      <c r="D1833" s="18">
        <v>27369.3</v>
      </c>
      <c r="E1833" s="18">
        <f>_xlfn.XLOOKUP(Order_Items_Raw!B3218,Products_Raw!A:A,Products_Raw!D:D)</f>
        <v>474.93</v>
      </c>
      <c r="F1833" s="18">
        <f t="shared" si="28"/>
        <v>25469.58</v>
      </c>
      <c r="G1833" s="18" t="str">
        <f>PROPER(TRIM(CLEAN(_xlfn.XLOOKUP(Order_Items_Raw!A3218,Orders_Raw!A:A,Orders_Raw!E:E))))</f>
        <v>Marketplace</v>
      </c>
      <c r="H1833" s="18" t="str">
        <f>_xlfn.XLOOKUP(B1833,Products_Raw!A:A,Products_Raw!C:C)</f>
        <v>Office Supplies</v>
      </c>
      <c r="I1833" t="str">
        <f>_xlfn.XLOOKUP(_xlfn.XLOOKUP(A1833,Orders_Raw!A:A,Orders_Raw!B:B),Customers_Raw!A:A,Customers_Raw!E:E)</f>
        <v>Consumer</v>
      </c>
      <c r="J1833" s="19">
        <f>_xlfn.XLOOKUP(Order_Items_Raw!A3218,Orders_Raw!A:A,Orders_Raw!C:C)</f>
        <v>45939</v>
      </c>
      <c r="K1833" t="s">
        <v>3481</v>
      </c>
      <c r="L1833" s="19" t="str">
        <f>_xlfn.XLOOKUP(A1833,Orders_Raw!A:A,Orders_Raw!D:D)</f>
        <v>Delivered</v>
      </c>
      <c r="M1833" s="19" t="str">
        <f>_xlfn.XLOOKUP(_xlfn.XLOOKUP(A1833,Orders_Raw!A:A,Orders_Raw!B:B),Customers_Raw!A:A,Customers_Raw!E:E)</f>
        <v>Consumer</v>
      </c>
      <c r="N1833">
        <f>IF(COUNTIF($A$2:A1833,A1833)=1,1,0)</f>
        <v>1</v>
      </c>
    </row>
    <row r="1834" spans="1:14">
      <c r="A1834" t="s">
        <v>1418</v>
      </c>
      <c r="B1834" t="s">
        <v>3483</v>
      </c>
      <c r="C1834">
        <v>4</v>
      </c>
      <c r="D1834" s="18">
        <v>27418.07</v>
      </c>
      <c r="E1834" s="18">
        <f>_xlfn.XLOOKUP(Order_Items_Raw!B3222,Products_Raw!A:A,Products_Raw!D:D)</f>
        <v>4806.74</v>
      </c>
      <c r="F1834" s="18">
        <f t="shared" si="28"/>
        <v>8191.11</v>
      </c>
      <c r="G1834" s="18" t="str">
        <f>PROPER(TRIM(CLEAN(_xlfn.XLOOKUP(Order_Items_Raw!A3222,Orders_Raw!A:A,Orders_Raw!E:E))))</f>
        <v>Mobile App</v>
      </c>
      <c r="H1834" s="18" t="str">
        <f>_xlfn.XLOOKUP(B1834,Products_Raw!A:A,Products_Raw!C:C)</f>
        <v>Office Supplies</v>
      </c>
      <c r="I1834" t="str">
        <f>_xlfn.XLOOKUP(_xlfn.XLOOKUP(A1834,Orders_Raw!A:A,Orders_Raw!B:B),Customers_Raw!A:A,Customers_Raw!E:E)</f>
        <v>Consumer</v>
      </c>
      <c r="J1834" s="19">
        <f>_xlfn.XLOOKUP(Order_Items_Raw!A3222,Orders_Raw!A:A,Orders_Raw!C:C)</f>
        <v>45957</v>
      </c>
      <c r="K1834" t="s">
        <v>3481</v>
      </c>
      <c r="L1834" s="19" t="str">
        <f>_xlfn.XLOOKUP(A1834,Orders_Raw!A:A,Orders_Raw!D:D)</f>
        <v>Delivered</v>
      </c>
      <c r="M1834" s="19" t="str">
        <f>_xlfn.XLOOKUP(_xlfn.XLOOKUP(A1834,Orders_Raw!A:A,Orders_Raw!B:B),Customers_Raw!A:A,Customers_Raw!E:E)</f>
        <v>Consumer</v>
      </c>
      <c r="N1834">
        <f>IF(COUNTIF($A$2:A1834,A1834)=1,1,0)</f>
        <v>0</v>
      </c>
    </row>
    <row r="1835" spans="1:14">
      <c r="A1835" t="s">
        <v>1456</v>
      </c>
      <c r="B1835" t="s">
        <v>3483</v>
      </c>
      <c r="C1835">
        <v>3</v>
      </c>
      <c r="D1835" s="18">
        <v>26445.18</v>
      </c>
      <c r="E1835" s="18">
        <f>_xlfn.XLOOKUP(Order_Items_Raw!B3223,Products_Raw!A:A,Products_Raw!D:D)</f>
        <v>4806.74</v>
      </c>
      <c r="F1835" s="18">
        <f t="shared" si="28"/>
        <v>12024.96</v>
      </c>
      <c r="G1835" s="18" t="str">
        <f>PROPER(TRIM(CLEAN(_xlfn.XLOOKUP(Order_Items_Raw!A3223,Orders_Raw!A:A,Orders_Raw!E:E))))</f>
        <v>Website</v>
      </c>
      <c r="H1835" s="18" t="str">
        <f>_xlfn.XLOOKUP(B1835,Products_Raw!A:A,Products_Raw!C:C)</f>
        <v>Office Supplies</v>
      </c>
      <c r="I1835" t="str">
        <f>_xlfn.XLOOKUP(_xlfn.XLOOKUP(A1835,Orders_Raw!A:A,Orders_Raw!B:B),Customers_Raw!A:A,Customers_Raw!E:E)</f>
        <v>Consumer</v>
      </c>
      <c r="J1835" s="19">
        <f>_xlfn.XLOOKUP(Order_Items_Raw!A3223,Orders_Raw!A:A,Orders_Raw!C:C)</f>
        <v>45936</v>
      </c>
      <c r="K1835" t="s">
        <v>3481</v>
      </c>
      <c r="L1835" s="19" t="str">
        <f>_xlfn.XLOOKUP(A1835,Orders_Raw!A:A,Orders_Raw!D:D)</f>
        <v>Delivered</v>
      </c>
      <c r="M1835" s="19" t="str">
        <f>_xlfn.XLOOKUP(_xlfn.XLOOKUP(A1835,Orders_Raw!A:A,Orders_Raw!B:B),Customers_Raw!A:A,Customers_Raw!E:E)</f>
        <v>Consumer</v>
      </c>
      <c r="N1835">
        <f>IF(COUNTIF($A$2:A1835,A1835)=1,1,0)</f>
        <v>1</v>
      </c>
    </row>
    <row r="1836" spans="1:14">
      <c r="A1836" t="s">
        <v>1727</v>
      </c>
      <c r="B1836" t="s">
        <v>3483</v>
      </c>
      <c r="C1836">
        <v>1</v>
      </c>
      <c r="D1836" s="18">
        <v>6748.95</v>
      </c>
      <c r="E1836" s="18">
        <f>_xlfn.XLOOKUP(Order_Items_Raw!B3226,Products_Raw!A:A,Products_Raw!D:D)</f>
        <v>4806.74</v>
      </c>
      <c r="F1836" s="18">
        <f t="shared" si="28"/>
        <v>1942.21</v>
      </c>
      <c r="G1836" s="18" t="str">
        <f>PROPER(TRIM(CLEAN(_xlfn.XLOOKUP(Order_Items_Raw!A3226,Orders_Raw!A:A,Orders_Raw!E:E))))</f>
        <v>Website</v>
      </c>
      <c r="H1836" s="18" t="str">
        <f>_xlfn.XLOOKUP(B1836,Products_Raw!A:A,Products_Raw!C:C)</f>
        <v>Office Supplies</v>
      </c>
      <c r="I1836" t="str">
        <f>_xlfn.XLOOKUP(_xlfn.XLOOKUP(A1836,Orders_Raw!A:A,Orders_Raw!B:B),Customers_Raw!A:A,Customers_Raw!E:E)</f>
        <v>Consumer</v>
      </c>
      <c r="J1836" s="19">
        <f>_xlfn.XLOOKUP(Order_Items_Raw!A3226,Orders_Raw!A:A,Orders_Raw!C:C)</f>
        <v>45943</v>
      </c>
      <c r="K1836" t="s">
        <v>3481</v>
      </c>
      <c r="L1836" s="19" t="str">
        <f>_xlfn.XLOOKUP(A1836,Orders_Raw!A:A,Orders_Raw!D:D)</f>
        <v>Delivered</v>
      </c>
      <c r="M1836" s="19" t="str">
        <f>_xlfn.XLOOKUP(_xlfn.XLOOKUP(A1836,Orders_Raw!A:A,Orders_Raw!B:B),Customers_Raw!A:A,Customers_Raw!E:E)</f>
        <v>Consumer</v>
      </c>
      <c r="N1836">
        <f>IF(COUNTIF($A$2:A1836,A1836)=1,1,0)</f>
        <v>0</v>
      </c>
    </row>
    <row r="1837" spans="1:14">
      <c r="A1837" t="s">
        <v>2421</v>
      </c>
      <c r="B1837" t="s">
        <v>3483</v>
      </c>
      <c r="C1837">
        <v>4</v>
      </c>
      <c r="D1837" s="18">
        <v>37880.09</v>
      </c>
      <c r="E1837" s="18">
        <f>_xlfn.XLOOKUP(Order_Items_Raw!B3242,Products_Raw!A:A,Products_Raw!D:D)</f>
        <v>9178.6</v>
      </c>
      <c r="F1837" s="18">
        <f t="shared" si="28"/>
        <v>1165.69</v>
      </c>
      <c r="G1837" s="18" t="str">
        <f>PROPER(TRIM(CLEAN(_xlfn.XLOOKUP(Order_Items_Raw!A3242,Orders_Raw!A:A,Orders_Raw!E:E))))</f>
        <v>Website</v>
      </c>
      <c r="H1837" s="18" t="str">
        <f>_xlfn.XLOOKUP(B1837,Products_Raw!A:A,Products_Raw!C:C)</f>
        <v>Office Supplies</v>
      </c>
      <c r="I1837" t="str">
        <f>_xlfn.XLOOKUP(_xlfn.XLOOKUP(A1837,Orders_Raw!A:A,Orders_Raw!B:B),Customers_Raw!A:A,Customers_Raw!E:E)</f>
        <v>Corporate</v>
      </c>
      <c r="J1837" s="19">
        <f>_xlfn.XLOOKUP(Order_Items_Raw!A3242,Orders_Raw!A:A,Orders_Raw!C:C)</f>
        <v>45937</v>
      </c>
      <c r="K1837" t="s">
        <v>3481</v>
      </c>
      <c r="L1837" s="19" t="str">
        <f>_xlfn.XLOOKUP(A1837,Orders_Raw!A:A,Orders_Raw!D:D)</f>
        <v>Delivered</v>
      </c>
      <c r="M1837" s="19" t="str">
        <f>_xlfn.XLOOKUP(_xlfn.XLOOKUP(A1837,Orders_Raw!A:A,Orders_Raw!B:B),Customers_Raw!A:A,Customers_Raw!E:E)</f>
        <v>Corporate</v>
      </c>
      <c r="N1837">
        <f>IF(COUNTIF($A$2:A1837,A1837)=1,1,0)</f>
        <v>0</v>
      </c>
    </row>
    <row r="1838" spans="1:14">
      <c r="A1838" t="s">
        <v>3325</v>
      </c>
      <c r="B1838" t="s">
        <v>3483</v>
      </c>
      <c r="C1838">
        <v>4</v>
      </c>
      <c r="D1838" s="18">
        <v>33389.78</v>
      </c>
      <c r="E1838" s="18">
        <f>_xlfn.XLOOKUP(Order_Items_Raw!B3257,Products_Raw!A:A,Products_Raw!D:D)</f>
        <v>4640.09</v>
      </c>
      <c r="F1838" s="18">
        <f t="shared" si="28"/>
        <v>14829.42</v>
      </c>
      <c r="G1838" s="18" t="str">
        <f>PROPER(TRIM(CLEAN(_xlfn.XLOOKUP(Order_Items_Raw!A3257,Orders_Raw!A:A,Orders_Raw!E:E))))</f>
        <v>Website</v>
      </c>
      <c r="H1838" s="18" t="str">
        <f>_xlfn.XLOOKUP(B1838,Products_Raw!A:A,Products_Raw!C:C)</f>
        <v>Office Supplies</v>
      </c>
      <c r="I1838" t="str">
        <f>_xlfn.XLOOKUP(_xlfn.XLOOKUP(A1838,Orders_Raw!A:A,Orders_Raw!B:B),Customers_Raw!A:A,Customers_Raw!E:E)</f>
        <v>Consumer</v>
      </c>
      <c r="J1838" s="19">
        <f>_xlfn.XLOOKUP(Order_Items_Raw!A3257,Orders_Raw!A:A,Orders_Raw!C:C)</f>
        <v>45935</v>
      </c>
      <c r="K1838" t="s">
        <v>3481</v>
      </c>
      <c r="L1838" s="19" t="str">
        <f>_xlfn.XLOOKUP(A1838,Orders_Raw!A:A,Orders_Raw!D:D)</f>
        <v>Delivered</v>
      </c>
      <c r="M1838" s="19" t="str">
        <f>_xlfn.XLOOKUP(_xlfn.XLOOKUP(A1838,Orders_Raw!A:A,Orders_Raw!B:B),Customers_Raw!A:A,Customers_Raw!E:E)</f>
        <v>Consumer</v>
      </c>
      <c r="N1838">
        <f>IF(COUNTIF($A$2:A1838,A1838)=1,1,0)</f>
        <v>0</v>
      </c>
    </row>
    <row r="1839" spans="1:14">
      <c r="A1839" t="s">
        <v>3358</v>
      </c>
      <c r="B1839" t="s">
        <v>3483</v>
      </c>
      <c r="C1839">
        <v>3</v>
      </c>
      <c r="D1839" s="18">
        <v>28681.32</v>
      </c>
      <c r="E1839" s="18">
        <f>_xlfn.XLOOKUP(Order_Items_Raw!B3259,Products_Raw!A:A,Products_Raw!D:D)</f>
        <v>4640.09</v>
      </c>
      <c r="F1839" s="18">
        <f t="shared" si="28"/>
        <v>14761.05</v>
      </c>
      <c r="G1839" s="18" t="str">
        <f>PROPER(TRIM(CLEAN(_xlfn.XLOOKUP(Order_Items_Raw!A3259,Orders_Raw!A:A,Orders_Raw!E:E))))</f>
        <v>Marketplace</v>
      </c>
      <c r="H1839" s="18" t="str">
        <f>_xlfn.XLOOKUP(B1839,Products_Raw!A:A,Products_Raw!C:C)</f>
        <v>Office Supplies</v>
      </c>
      <c r="I1839" t="str">
        <f>_xlfn.XLOOKUP(_xlfn.XLOOKUP(A1839,Orders_Raw!A:A,Orders_Raw!B:B),Customers_Raw!A:A,Customers_Raw!E:E)</f>
        <v>Consumer</v>
      </c>
      <c r="J1839" s="19">
        <f>_xlfn.XLOOKUP(Order_Items_Raw!A3259,Orders_Raw!A:A,Orders_Raw!C:C)</f>
        <v>45943</v>
      </c>
      <c r="K1839" t="s">
        <v>3481</v>
      </c>
      <c r="L1839" s="19" t="str">
        <f>_xlfn.XLOOKUP(A1839,Orders_Raw!A:A,Orders_Raw!D:D)</f>
        <v>Delivered</v>
      </c>
      <c r="M1839" s="19" t="str">
        <f>_xlfn.XLOOKUP(_xlfn.XLOOKUP(A1839,Orders_Raw!A:A,Orders_Raw!B:B),Customers_Raw!A:A,Customers_Raw!E:E)</f>
        <v>Consumer</v>
      </c>
      <c r="N1839">
        <f>IF(COUNTIF($A$2:A1839,A1839)=1,1,0)</f>
        <v>1</v>
      </c>
    </row>
    <row r="1840" spans="1:14">
      <c r="A1840" t="s">
        <v>1176</v>
      </c>
      <c r="B1840" t="s">
        <v>3484</v>
      </c>
      <c r="C1840">
        <v>1</v>
      </c>
      <c r="D1840" s="18">
        <v>9921.13</v>
      </c>
      <c r="E1840" s="18">
        <f>_xlfn.XLOOKUP(Order_Items_Raw!B3264,Products_Raw!A:A,Products_Raw!D:D)</f>
        <v>229.52</v>
      </c>
      <c r="F1840" s="18">
        <f t="shared" si="28"/>
        <v>9691.61</v>
      </c>
      <c r="G1840" s="18" t="str">
        <f>PROPER(TRIM(CLEAN(_xlfn.XLOOKUP(Order_Items_Raw!A3264,Orders_Raw!A:A,Orders_Raw!E:E))))</f>
        <v>Marketplace</v>
      </c>
      <c r="H1840" s="18" t="str">
        <f>_xlfn.XLOOKUP(B1840,Products_Raw!A:A,Products_Raw!C:C)</f>
        <v>Electronics</v>
      </c>
      <c r="I1840" t="str">
        <f>_xlfn.XLOOKUP(_xlfn.XLOOKUP(A1840,Orders_Raw!A:A,Orders_Raw!B:B),Customers_Raw!A:A,Customers_Raw!E:E)</f>
        <v>Consumer</v>
      </c>
      <c r="J1840" s="19">
        <f>_xlfn.XLOOKUP(Order_Items_Raw!A3264,Orders_Raw!A:A,Orders_Raw!C:C)</f>
        <v>45954</v>
      </c>
      <c r="K1840" t="s">
        <v>3481</v>
      </c>
      <c r="L1840" s="19" t="str">
        <f>_xlfn.XLOOKUP(A1840,Orders_Raw!A:A,Orders_Raw!D:D)</f>
        <v>Delivered</v>
      </c>
      <c r="M1840" s="19" t="str">
        <f>_xlfn.XLOOKUP(_xlfn.XLOOKUP(A1840,Orders_Raw!A:A,Orders_Raw!B:B),Customers_Raw!A:A,Customers_Raw!E:E)</f>
        <v>Consumer</v>
      </c>
      <c r="N1840">
        <f>IF(COUNTIF($A$2:A1840,A1840)=1,1,0)</f>
        <v>1</v>
      </c>
    </row>
    <row r="1841" spans="1:14">
      <c r="A1841" t="s">
        <v>1957</v>
      </c>
      <c r="B1841" t="s">
        <v>3484</v>
      </c>
      <c r="C1841">
        <v>3</v>
      </c>
      <c r="D1841" s="18">
        <v>30886.41</v>
      </c>
      <c r="E1841" s="18">
        <f>_xlfn.XLOOKUP(Order_Items_Raw!B3273,Products_Raw!A:A,Products_Raw!D:D)</f>
        <v>9531.89</v>
      </c>
      <c r="F1841" s="18">
        <f t="shared" si="28"/>
        <v>2290.74</v>
      </c>
      <c r="G1841" s="18" t="str">
        <f>PROPER(TRIM(CLEAN(_xlfn.XLOOKUP(Order_Items_Raw!A3273,Orders_Raw!A:A,Orders_Raw!E:E))))</f>
        <v>Mobile App</v>
      </c>
      <c r="H1841" s="18" t="str">
        <f>_xlfn.XLOOKUP(B1841,Products_Raw!A:A,Products_Raw!C:C)</f>
        <v>Electronics</v>
      </c>
      <c r="I1841" t="str">
        <f>_xlfn.XLOOKUP(_xlfn.XLOOKUP(A1841,Orders_Raw!A:A,Orders_Raw!B:B),Customers_Raw!A:A,Customers_Raw!E:E)</f>
        <v>Consumer</v>
      </c>
      <c r="J1841" s="19">
        <f>_xlfn.XLOOKUP(Order_Items_Raw!A3273,Orders_Raw!A:A,Orders_Raw!C:C)</f>
        <v>45948</v>
      </c>
      <c r="K1841" t="s">
        <v>3481</v>
      </c>
      <c r="L1841" s="19" t="str">
        <f>_xlfn.XLOOKUP(A1841,Orders_Raw!A:A,Orders_Raw!D:D)</f>
        <v>Delivered</v>
      </c>
      <c r="M1841" s="19" t="str">
        <f>_xlfn.XLOOKUP(_xlfn.XLOOKUP(A1841,Orders_Raw!A:A,Orders_Raw!B:B),Customers_Raw!A:A,Customers_Raw!E:E)</f>
        <v>Consumer</v>
      </c>
      <c r="N1841">
        <f>IF(COUNTIF($A$2:A1841,A1841)=1,1,0)</f>
        <v>0</v>
      </c>
    </row>
    <row r="1842" spans="1:14">
      <c r="A1842" t="s">
        <v>1999</v>
      </c>
      <c r="B1842" t="s">
        <v>3484</v>
      </c>
      <c r="C1842">
        <v>3</v>
      </c>
      <c r="D1842" s="18">
        <v>28676.64</v>
      </c>
      <c r="E1842" s="18">
        <f>_xlfn.XLOOKUP(Order_Items_Raw!B3274,Products_Raw!A:A,Products_Raw!D:D)</f>
        <v>9531.89</v>
      </c>
      <c r="F1842" s="18">
        <f t="shared" si="28"/>
        <v>80.9700000000012</v>
      </c>
      <c r="G1842" s="18" t="str">
        <f>PROPER(TRIM(CLEAN(_xlfn.XLOOKUP(Order_Items_Raw!A3274,Orders_Raw!A:A,Orders_Raw!E:E))))</f>
        <v>Mobile App</v>
      </c>
      <c r="H1842" s="18" t="str">
        <f>_xlfn.XLOOKUP(B1842,Products_Raw!A:A,Products_Raw!C:C)</f>
        <v>Electronics</v>
      </c>
      <c r="I1842" t="str">
        <f>_xlfn.XLOOKUP(_xlfn.XLOOKUP(A1842,Orders_Raw!A:A,Orders_Raw!B:B),Customers_Raw!A:A,Customers_Raw!E:E)</f>
        <v>Small Business</v>
      </c>
      <c r="J1842" s="19">
        <f>_xlfn.XLOOKUP(Order_Items_Raw!A3274,Orders_Raw!A:A,Orders_Raw!C:C)</f>
        <v>45948</v>
      </c>
      <c r="K1842" t="s">
        <v>3481</v>
      </c>
      <c r="L1842" s="19" t="str">
        <f>_xlfn.XLOOKUP(A1842,Orders_Raw!A:A,Orders_Raw!D:D)</f>
        <v>Delivered</v>
      </c>
      <c r="M1842" s="19" t="str">
        <f>_xlfn.XLOOKUP(_xlfn.XLOOKUP(A1842,Orders_Raw!A:A,Orders_Raw!B:B),Customers_Raw!A:A,Customers_Raw!E:E)</f>
        <v>Small Business</v>
      </c>
      <c r="N1842">
        <f>IF(COUNTIF($A$2:A1842,A1842)=1,1,0)</f>
        <v>0</v>
      </c>
    </row>
    <row r="1843" spans="1:14">
      <c r="A1843" t="s">
        <v>2267</v>
      </c>
      <c r="B1843" t="s">
        <v>3484</v>
      </c>
      <c r="C1843">
        <v>2</v>
      </c>
      <c r="D1843" s="18">
        <v>19214.7</v>
      </c>
      <c r="E1843" s="18">
        <f>_xlfn.XLOOKUP(Order_Items_Raw!B3276,Products_Raw!A:A,Products_Raw!D:D)</f>
        <v>1349.93</v>
      </c>
      <c r="F1843" s="18">
        <f t="shared" si="28"/>
        <v>16514.84</v>
      </c>
      <c r="G1843" s="18" t="str">
        <f>PROPER(TRIM(CLEAN(_xlfn.XLOOKUP(Order_Items_Raw!A3276,Orders_Raw!A:A,Orders_Raw!E:E))))</f>
        <v>Mobile App</v>
      </c>
      <c r="H1843" s="18" t="str">
        <f>_xlfn.XLOOKUP(B1843,Products_Raw!A:A,Products_Raw!C:C)</f>
        <v>Electronics</v>
      </c>
      <c r="I1843" t="str">
        <f>_xlfn.XLOOKUP(_xlfn.XLOOKUP(A1843,Orders_Raw!A:A,Orders_Raw!B:B),Customers_Raw!A:A,Customers_Raw!E:E)</f>
        <v>Consumer</v>
      </c>
      <c r="J1843" s="19">
        <f>_xlfn.XLOOKUP(Order_Items_Raw!A3276,Orders_Raw!A:A,Orders_Raw!C:C)</f>
        <v>45942</v>
      </c>
      <c r="K1843" t="s">
        <v>3481</v>
      </c>
      <c r="L1843" s="19" t="str">
        <f>_xlfn.XLOOKUP(A1843,Orders_Raw!A:A,Orders_Raw!D:D)</f>
        <v>Delivered</v>
      </c>
      <c r="M1843" s="19" t="str">
        <f>_xlfn.XLOOKUP(_xlfn.XLOOKUP(A1843,Orders_Raw!A:A,Orders_Raw!B:B),Customers_Raw!A:A,Customers_Raw!E:E)</f>
        <v>Consumer</v>
      </c>
      <c r="N1843">
        <f>IF(COUNTIF($A$2:A1843,A1843)=1,1,0)</f>
        <v>1</v>
      </c>
    </row>
    <row r="1844" spans="1:14">
      <c r="A1844" t="s">
        <v>1841</v>
      </c>
      <c r="B1844" t="s">
        <v>3485</v>
      </c>
      <c r="C1844">
        <v>3</v>
      </c>
      <c r="D1844" s="18">
        <v>10030.53</v>
      </c>
      <c r="E1844" s="18">
        <f>_xlfn.XLOOKUP(Order_Items_Raw!B3316,Products_Raw!A:A,Products_Raw!D:D)</f>
        <v>6453.17</v>
      </c>
      <c r="F1844" s="18">
        <f t="shared" si="28"/>
        <v>-9328.98</v>
      </c>
      <c r="G1844" s="18" t="str">
        <f>PROPER(TRIM(CLEAN(_xlfn.XLOOKUP(Order_Items_Raw!A3316,Orders_Raw!A:A,Orders_Raw!E:E))))</f>
        <v>Website</v>
      </c>
      <c r="H1844" s="18" t="str">
        <f>_xlfn.XLOOKUP(B1844,Products_Raw!A:A,Products_Raw!C:C)</f>
        <v>Sports</v>
      </c>
      <c r="I1844" t="str">
        <f>_xlfn.XLOOKUP(_xlfn.XLOOKUP(A1844,Orders_Raw!A:A,Orders_Raw!B:B),Customers_Raw!A:A,Customers_Raw!E:E)</f>
        <v>Consumer</v>
      </c>
      <c r="J1844" s="19">
        <f>_xlfn.XLOOKUP(Order_Items_Raw!A3316,Orders_Raw!A:A,Orders_Raw!C:C)</f>
        <v>45961</v>
      </c>
      <c r="K1844" t="s">
        <v>3481</v>
      </c>
      <c r="L1844" s="19" t="str">
        <f>_xlfn.XLOOKUP(A1844,Orders_Raw!A:A,Orders_Raw!D:D)</f>
        <v>Delivered</v>
      </c>
      <c r="M1844" s="19" t="str">
        <f>_xlfn.XLOOKUP(_xlfn.XLOOKUP(A1844,Orders_Raw!A:A,Orders_Raw!B:B),Customers_Raw!A:A,Customers_Raw!E:E)</f>
        <v>Consumer</v>
      </c>
      <c r="N1844">
        <f>IF(COUNTIF($A$2:A1844,A1844)=1,1,0)</f>
        <v>0</v>
      </c>
    </row>
    <row r="1845" spans="1:14">
      <c r="A1845" t="s">
        <v>1931</v>
      </c>
      <c r="B1845" t="s">
        <v>3485</v>
      </c>
      <c r="C1845">
        <v>1</v>
      </c>
      <c r="D1845" s="18">
        <v>3233.98</v>
      </c>
      <c r="E1845" s="18">
        <f>_xlfn.XLOOKUP(Order_Items_Raw!B3319,Products_Raw!A:A,Products_Raw!D:D)</f>
        <v>6453.17</v>
      </c>
      <c r="F1845" s="18">
        <f t="shared" si="28"/>
        <v>-3219.19</v>
      </c>
      <c r="G1845" s="18" t="str">
        <f>PROPER(TRIM(CLEAN(_xlfn.XLOOKUP(Order_Items_Raw!A3319,Orders_Raw!A:A,Orders_Raw!E:E))))</f>
        <v>Website</v>
      </c>
      <c r="H1845" s="18" t="str">
        <f>_xlfn.XLOOKUP(B1845,Products_Raw!A:A,Products_Raw!C:C)</f>
        <v>Sports</v>
      </c>
      <c r="I1845" t="str">
        <f>_xlfn.XLOOKUP(_xlfn.XLOOKUP(A1845,Orders_Raw!A:A,Orders_Raw!B:B),Customers_Raw!A:A,Customers_Raw!E:E)</f>
        <v>Consumer</v>
      </c>
      <c r="J1845" s="19">
        <f>_xlfn.XLOOKUP(Order_Items_Raw!A3319,Orders_Raw!A:A,Orders_Raw!C:C)</f>
        <v>45936</v>
      </c>
      <c r="K1845" t="s">
        <v>3481</v>
      </c>
      <c r="L1845" s="19" t="str">
        <f>_xlfn.XLOOKUP(A1845,Orders_Raw!A:A,Orders_Raw!D:D)</f>
        <v>Delivered</v>
      </c>
      <c r="M1845" s="19" t="str">
        <f>_xlfn.XLOOKUP(_xlfn.XLOOKUP(A1845,Orders_Raw!A:A,Orders_Raw!B:B),Customers_Raw!A:A,Customers_Raw!E:E)</f>
        <v>Consumer</v>
      </c>
      <c r="N1845">
        <f>IF(COUNTIF($A$2:A1845,A1845)=1,1,0)</f>
        <v>0</v>
      </c>
    </row>
    <row r="1846" spans="1:14">
      <c r="A1846" t="s">
        <v>2497</v>
      </c>
      <c r="B1846" t="s">
        <v>3485</v>
      </c>
      <c r="C1846">
        <v>3</v>
      </c>
      <c r="D1846" s="18">
        <v>7634.46</v>
      </c>
      <c r="E1846" s="18">
        <f>_xlfn.XLOOKUP(Order_Items_Raw!B3327,Products_Raw!A:A,Products_Raw!D:D)</f>
        <v>1759.1</v>
      </c>
      <c r="F1846" s="18">
        <f t="shared" si="28"/>
        <v>2357.16</v>
      </c>
      <c r="G1846" s="18" t="str">
        <f>PROPER(TRIM(CLEAN(_xlfn.XLOOKUP(Order_Items_Raw!A3327,Orders_Raw!A:A,Orders_Raw!E:E))))</f>
        <v>Website</v>
      </c>
      <c r="H1846" s="18" t="str">
        <f>_xlfn.XLOOKUP(B1846,Products_Raw!A:A,Products_Raw!C:C)</f>
        <v>Sports</v>
      </c>
      <c r="I1846" t="str">
        <f>_xlfn.XLOOKUP(_xlfn.XLOOKUP(A1846,Orders_Raw!A:A,Orders_Raw!B:B),Customers_Raw!A:A,Customers_Raw!E:E)</f>
        <v>Small Business</v>
      </c>
      <c r="J1846" s="19">
        <f>_xlfn.XLOOKUP(Order_Items_Raw!A3327,Orders_Raw!A:A,Orders_Raw!C:C)</f>
        <v>45946</v>
      </c>
      <c r="K1846" t="s">
        <v>3481</v>
      </c>
      <c r="L1846" s="19" t="str">
        <f>_xlfn.XLOOKUP(A1846,Orders_Raw!A:A,Orders_Raw!D:D)</f>
        <v>Processing</v>
      </c>
      <c r="M1846" s="19" t="str">
        <f>_xlfn.XLOOKUP(_xlfn.XLOOKUP(A1846,Orders_Raw!A:A,Orders_Raw!B:B),Customers_Raw!A:A,Customers_Raw!E:E)</f>
        <v>Small Business</v>
      </c>
      <c r="N1846">
        <f>IF(COUNTIF($A$2:A1846,A1846)=1,1,0)</f>
        <v>0</v>
      </c>
    </row>
    <row r="1847" spans="1:14">
      <c r="A1847" t="s">
        <v>2714</v>
      </c>
      <c r="B1847" t="s">
        <v>3485</v>
      </c>
      <c r="C1847">
        <v>1</v>
      </c>
      <c r="D1847" s="18">
        <v>2704.97</v>
      </c>
      <c r="E1847" s="18">
        <f>_xlfn.XLOOKUP(Order_Items_Raw!B3330,Products_Raw!A:A,Products_Raw!D:D)</f>
        <v>1326.73</v>
      </c>
      <c r="F1847" s="18">
        <f t="shared" si="28"/>
        <v>1378.24</v>
      </c>
      <c r="G1847" s="18" t="str">
        <f>PROPER(TRIM(CLEAN(_xlfn.XLOOKUP(Order_Items_Raw!A3330,Orders_Raw!A:A,Orders_Raw!E:E))))</f>
        <v>Marketplace</v>
      </c>
      <c r="H1847" s="18" t="str">
        <f>_xlfn.XLOOKUP(B1847,Products_Raw!A:A,Products_Raw!C:C)</f>
        <v>Sports</v>
      </c>
      <c r="I1847" t="str">
        <f>_xlfn.XLOOKUP(_xlfn.XLOOKUP(A1847,Orders_Raw!A:A,Orders_Raw!B:B),Customers_Raw!A:A,Customers_Raw!E:E)</f>
        <v>Consumer</v>
      </c>
      <c r="J1847" s="19">
        <f>_xlfn.XLOOKUP(Order_Items_Raw!A3330,Orders_Raw!A:A,Orders_Raw!C:C)</f>
        <v>45939</v>
      </c>
      <c r="K1847" t="s">
        <v>3481</v>
      </c>
      <c r="L1847" s="19" t="str">
        <f>_xlfn.XLOOKUP(A1847,Orders_Raw!A:A,Orders_Raw!D:D)</f>
        <v>Delivered</v>
      </c>
      <c r="M1847" s="19" t="str">
        <f>_xlfn.XLOOKUP(_xlfn.XLOOKUP(A1847,Orders_Raw!A:A,Orders_Raw!B:B),Customers_Raw!A:A,Customers_Raw!E:E)</f>
        <v>Consumer</v>
      </c>
      <c r="N1847">
        <f>IF(COUNTIF($A$2:A1847,A1847)=1,1,0)</f>
        <v>0</v>
      </c>
    </row>
    <row r="1848" spans="1:14">
      <c r="A1848" t="s">
        <v>2812</v>
      </c>
      <c r="B1848" t="s">
        <v>3485</v>
      </c>
      <c r="C1848">
        <v>3</v>
      </c>
      <c r="D1848" s="18">
        <v>10459.17</v>
      </c>
      <c r="E1848" s="18">
        <f>_xlfn.XLOOKUP(Order_Items_Raw!B3333,Products_Raw!A:A,Products_Raw!D:D)</f>
        <v>1326.73</v>
      </c>
      <c r="F1848" s="18">
        <f t="shared" si="28"/>
        <v>6478.98</v>
      </c>
      <c r="G1848" s="18" t="str">
        <f>PROPER(TRIM(CLEAN(_xlfn.XLOOKUP(Order_Items_Raw!A3333,Orders_Raw!A:A,Orders_Raw!E:E))))</f>
        <v>Website</v>
      </c>
      <c r="H1848" s="18" t="str">
        <f>_xlfn.XLOOKUP(B1848,Products_Raw!A:A,Products_Raw!C:C)</f>
        <v>Sports</v>
      </c>
      <c r="I1848" t="str">
        <f>_xlfn.XLOOKUP(_xlfn.XLOOKUP(A1848,Orders_Raw!A:A,Orders_Raw!B:B),Customers_Raw!A:A,Customers_Raw!E:E)</f>
        <v>Consumer</v>
      </c>
      <c r="J1848" s="19">
        <f>_xlfn.XLOOKUP(Order_Items_Raw!A3333,Orders_Raw!A:A,Orders_Raw!C:C)</f>
        <v>45938</v>
      </c>
      <c r="K1848" t="s">
        <v>3481</v>
      </c>
      <c r="L1848" s="19" t="str">
        <f>_xlfn.XLOOKUP(A1848,Orders_Raw!A:A,Orders_Raw!D:D)</f>
        <v>Delivered</v>
      </c>
      <c r="M1848" s="19" t="str">
        <f>_xlfn.XLOOKUP(_xlfn.XLOOKUP(A1848,Orders_Raw!A:A,Orders_Raw!B:B),Customers_Raw!A:A,Customers_Raw!E:E)</f>
        <v>Consumer</v>
      </c>
      <c r="N1848">
        <f>IF(COUNTIF($A$2:A1848,A1848)=1,1,0)</f>
        <v>1</v>
      </c>
    </row>
    <row r="1849" spans="1:14">
      <c r="A1849" t="s">
        <v>3049</v>
      </c>
      <c r="B1849" t="s">
        <v>3485</v>
      </c>
      <c r="C1849">
        <v>4</v>
      </c>
      <c r="D1849" s="18">
        <v>9959.81</v>
      </c>
      <c r="E1849" s="18">
        <f>_xlfn.XLOOKUP(Order_Items_Raw!B3336,Products_Raw!A:A,Products_Raw!D:D)</f>
        <v>11118.8</v>
      </c>
      <c r="F1849" s="18">
        <f t="shared" si="28"/>
        <v>-34515.39</v>
      </c>
      <c r="G1849" s="18" t="str">
        <f>PROPER(TRIM(CLEAN(_xlfn.XLOOKUP(Order_Items_Raw!A3336,Orders_Raw!A:A,Orders_Raw!E:E))))</f>
        <v>Website</v>
      </c>
      <c r="H1849" s="18" t="str">
        <f>_xlfn.XLOOKUP(B1849,Products_Raw!A:A,Products_Raw!C:C)</f>
        <v>Sports</v>
      </c>
      <c r="I1849" t="str">
        <f>_xlfn.XLOOKUP(_xlfn.XLOOKUP(A1849,Orders_Raw!A:A,Orders_Raw!B:B),Customers_Raw!A:A,Customers_Raw!E:E)</f>
        <v>Corporate</v>
      </c>
      <c r="J1849" s="19">
        <f>_xlfn.XLOOKUP(Order_Items_Raw!A3336,Orders_Raw!A:A,Orders_Raw!C:C)</f>
        <v>45943</v>
      </c>
      <c r="K1849" t="s">
        <v>3481</v>
      </c>
      <c r="L1849" s="19" t="str">
        <f>_xlfn.XLOOKUP(A1849,Orders_Raw!A:A,Orders_Raw!D:D)</f>
        <v>Delivered</v>
      </c>
      <c r="M1849" s="19" t="str">
        <f>_xlfn.XLOOKUP(_xlfn.XLOOKUP(A1849,Orders_Raw!A:A,Orders_Raw!B:B),Customers_Raw!A:A,Customers_Raw!E:E)</f>
        <v>Corporate</v>
      </c>
      <c r="N1849">
        <f>IF(COUNTIF($A$2:A1849,A1849)=1,1,0)</f>
        <v>0</v>
      </c>
    </row>
    <row r="1850" spans="1:14">
      <c r="A1850" t="s">
        <v>3285</v>
      </c>
      <c r="B1850" t="s">
        <v>3485</v>
      </c>
      <c r="C1850">
        <v>3</v>
      </c>
      <c r="D1850" s="18">
        <v>9439.07</v>
      </c>
      <c r="E1850" s="18">
        <f>_xlfn.XLOOKUP(Order_Items_Raw!B3341,Products_Raw!A:A,Products_Raw!D:D)</f>
        <v>5057.68</v>
      </c>
      <c r="F1850" s="18">
        <f t="shared" si="28"/>
        <v>-5733.97</v>
      </c>
      <c r="G1850" s="18" t="str">
        <f>PROPER(TRIM(CLEAN(_xlfn.XLOOKUP(Order_Items_Raw!A3341,Orders_Raw!A:A,Orders_Raw!E:E))))</f>
        <v>Mobile App</v>
      </c>
      <c r="H1850" s="18" t="str">
        <f>_xlfn.XLOOKUP(B1850,Products_Raw!A:A,Products_Raw!C:C)</f>
        <v>Sports</v>
      </c>
      <c r="I1850" t="str">
        <f>_xlfn.XLOOKUP(_xlfn.XLOOKUP(A1850,Orders_Raw!A:A,Orders_Raw!B:B),Customers_Raw!A:A,Customers_Raw!E:E)</f>
        <v>Consumer</v>
      </c>
      <c r="J1850" s="19">
        <f>_xlfn.XLOOKUP(Order_Items_Raw!A3341,Orders_Raw!A:A,Orders_Raw!C:C)</f>
        <v>45953</v>
      </c>
      <c r="K1850" t="s">
        <v>3481</v>
      </c>
      <c r="L1850" s="19" t="str">
        <f>_xlfn.XLOOKUP(A1850,Orders_Raw!A:A,Orders_Raw!D:D)</f>
        <v>Delivered</v>
      </c>
      <c r="M1850" s="19" t="str">
        <f>_xlfn.XLOOKUP(_xlfn.XLOOKUP(A1850,Orders_Raw!A:A,Orders_Raw!B:B),Customers_Raw!A:A,Customers_Raw!E:E)</f>
        <v>Consumer</v>
      </c>
      <c r="N1850">
        <f>IF(COUNTIF($A$2:A1850,A1850)=1,1,0)</f>
        <v>0</v>
      </c>
    </row>
    <row r="1851" spans="1:14">
      <c r="A1851" t="s">
        <v>1749</v>
      </c>
      <c r="B1851" t="s">
        <v>3486</v>
      </c>
      <c r="C1851">
        <v>2</v>
      </c>
      <c r="D1851" s="18">
        <v>8513.21</v>
      </c>
      <c r="E1851" s="18">
        <f>_xlfn.XLOOKUP(Order_Items_Raw!B3356,Products_Raw!A:A,Products_Raw!D:D)</f>
        <v>5931.04</v>
      </c>
      <c r="F1851" s="18">
        <f t="shared" si="28"/>
        <v>-3348.87</v>
      </c>
      <c r="G1851" s="18" t="str">
        <f>PROPER(TRIM(CLEAN(_xlfn.XLOOKUP(Order_Items_Raw!A3356,Orders_Raw!A:A,Orders_Raw!E:E))))</f>
        <v>Website</v>
      </c>
      <c r="H1851" s="18" t="str">
        <f>_xlfn.XLOOKUP(B1851,Products_Raw!A:A,Products_Raw!C:C)</f>
        <v>Home &amp; Kitchen</v>
      </c>
      <c r="I1851" t="str">
        <f>_xlfn.XLOOKUP(_xlfn.XLOOKUP(A1851,Orders_Raw!A:A,Orders_Raw!B:B),Customers_Raw!A:A,Customers_Raw!E:E)</f>
        <v>Consumer</v>
      </c>
      <c r="J1851" s="19">
        <f>_xlfn.XLOOKUP(Order_Items_Raw!A3356,Orders_Raw!A:A,Orders_Raw!C:C)</f>
        <v>45943</v>
      </c>
      <c r="K1851" t="s">
        <v>3481</v>
      </c>
      <c r="L1851" s="19" t="str">
        <f>_xlfn.XLOOKUP(A1851,Orders_Raw!A:A,Orders_Raw!D:D)</f>
        <v>Delivered</v>
      </c>
      <c r="M1851" s="19" t="str">
        <f>_xlfn.XLOOKUP(_xlfn.XLOOKUP(A1851,Orders_Raw!A:A,Orders_Raw!B:B),Customers_Raw!A:A,Customers_Raw!E:E)</f>
        <v>Consumer</v>
      </c>
      <c r="N1851">
        <f>IF(COUNTIF($A$2:A1851,A1851)=1,1,0)</f>
        <v>0</v>
      </c>
    </row>
    <row r="1852" spans="1:14">
      <c r="A1852" t="s">
        <v>3372</v>
      </c>
      <c r="B1852" t="s">
        <v>3486</v>
      </c>
      <c r="C1852">
        <v>3</v>
      </c>
      <c r="D1852" s="18">
        <v>12516.85</v>
      </c>
      <c r="E1852" s="18">
        <f>_xlfn.XLOOKUP(Order_Items_Raw!B3376,Products_Raw!A:A,Products_Raw!D:D)</f>
        <v>5412.91</v>
      </c>
      <c r="F1852" s="18">
        <f t="shared" si="28"/>
        <v>-3721.88</v>
      </c>
      <c r="G1852" s="18" t="str">
        <f>PROPER(TRIM(CLEAN(_xlfn.XLOOKUP(Order_Items_Raw!A3376,Orders_Raw!A:A,Orders_Raw!E:E))))</f>
        <v>Marketplace</v>
      </c>
      <c r="H1852" s="18" t="str">
        <f>_xlfn.XLOOKUP(B1852,Products_Raw!A:A,Products_Raw!C:C)</f>
        <v>Home &amp; Kitchen</v>
      </c>
      <c r="I1852" t="str">
        <f>_xlfn.XLOOKUP(_xlfn.XLOOKUP(A1852,Orders_Raw!A:A,Orders_Raw!B:B),Customers_Raw!A:A,Customers_Raw!E:E)</f>
        <v>Small Business</v>
      </c>
      <c r="J1852" s="19">
        <f>_xlfn.XLOOKUP(Order_Items_Raw!A3376,Orders_Raw!A:A,Orders_Raw!C:C)</f>
        <v>45943</v>
      </c>
      <c r="K1852" t="s">
        <v>3481</v>
      </c>
      <c r="L1852" s="19" t="str">
        <f>_xlfn.XLOOKUP(A1852,Orders_Raw!A:A,Orders_Raw!D:D)</f>
        <v>Delivered</v>
      </c>
      <c r="M1852" s="19" t="str">
        <f>_xlfn.XLOOKUP(_xlfn.XLOOKUP(A1852,Orders_Raw!A:A,Orders_Raw!B:B),Customers_Raw!A:A,Customers_Raw!E:E)</f>
        <v>Small Business</v>
      </c>
      <c r="N1852">
        <f>IF(COUNTIF($A$2:A1852,A1852)=1,1,0)</f>
        <v>1</v>
      </c>
    </row>
    <row r="1853" spans="1:14">
      <c r="A1853" t="s">
        <v>1145</v>
      </c>
      <c r="B1853" t="s">
        <v>3487</v>
      </c>
      <c r="C1853">
        <v>4</v>
      </c>
      <c r="D1853" s="18">
        <v>63950.68</v>
      </c>
      <c r="E1853" s="18">
        <f>_xlfn.XLOOKUP(Order_Items_Raw!B3385,Products_Raw!A:A,Products_Raw!D:D)</f>
        <v>7341.5</v>
      </c>
      <c r="F1853" s="18">
        <f t="shared" si="28"/>
        <v>34584.68</v>
      </c>
      <c r="G1853" s="18" t="str">
        <f>PROPER(TRIM(CLEAN(_xlfn.XLOOKUP(Order_Items_Raw!A3385,Orders_Raw!A:A,Orders_Raw!E:E))))</f>
        <v>Mobile App</v>
      </c>
      <c r="H1853" s="18" t="str">
        <f>_xlfn.XLOOKUP(B1853,Products_Raw!A:A,Products_Raw!C:C)</f>
        <v>Sports</v>
      </c>
      <c r="I1853" t="str">
        <f>_xlfn.XLOOKUP(_xlfn.XLOOKUP(A1853,Orders_Raw!A:A,Orders_Raw!B:B),Customers_Raw!A:A,Customers_Raw!E:E)</f>
        <v>Small Business</v>
      </c>
      <c r="J1853" s="19">
        <f>_xlfn.XLOOKUP(Order_Items_Raw!A3385,Orders_Raw!A:A,Orders_Raw!C:C)</f>
        <v>45947</v>
      </c>
      <c r="K1853" t="s">
        <v>3481</v>
      </c>
      <c r="L1853" s="19" t="str">
        <f>_xlfn.XLOOKUP(A1853,Orders_Raw!A:A,Orders_Raw!D:D)</f>
        <v>Delivered</v>
      </c>
      <c r="M1853" s="19" t="str">
        <f>_xlfn.XLOOKUP(_xlfn.XLOOKUP(A1853,Orders_Raw!A:A,Orders_Raw!B:B),Customers_Raw!A:A,Customers_Raw!E:E)</f>
        <v>Small Business</v>
      </c>
      <c r="N1853">
        <f>IF(COUNTIF($A$2:A1853,A1853)=1,1,0)</f>
        <v>0</v>
      </c>
    </row>
    <row r="1854" spans="1:14">
      <c r="A1854" t="s">
        <v>1798</v>
      </c>
      <c r="B1854" t="s">
        <v>3487</v>
      </c>
      <c r="C1854">
        <v>2</v>
      </c>
      <c r="D1854" s="18">
        <v>32692.04</v>
      </c>
      <c r="E1854" s="18">
        <f>_xlfn.XLOOKUP(Order_Items_Raw!B3398,Products_Raw!A:A,Products_Raw!D:D)</f>
        <v>9316.44</v>
      </c>
      <c r="F1854" s="18">
        <f t="shared" si="28"/>
        <v>14059.16</v>
      </c>
      <c r="G1854" s="18" t="str">
        <f>PROPER(TRIM(CLEAN(_xlfn.XLOOKUP(Order_Items_Raw!A3398,Orders_Raw!A:A,Orders_Raw!E:E))))</f>
        <v>Website</v>
      </c>
      <c r="H1854" s="18" t="str">
        <f>_xlfn.XLOOKUP(B1854,Products_Raw!A:A,Products_Raw!C:C)</f>
        <v>Sports</v>
      </c>
      <c r="I1854" t="str">
        <f>_xlfn.XLOOKUP(_xlfn.XLOOKUP(A1854,Orders_Raw!A:A,Orders_Raw!B:B),Customers_Raw!A:A,Customers_Raw!E:E)</f>
        <v>Consumer</v>
      </c>
      <c r="J1854" s="19">
        <f>_xlfn.XLOOKUP(Order_Items_Raw!A3398,Orders_Raw!A:A,Orders_Raw!C:C)</f>
        <v>45946</v>
      </c>
      <c r="K1854" t="s">
        <v>3481</v>
      </c>
      <c r="L1854" s="19" t="str">
        <f>_xlfn.XLOOKUP(A1854,Orders_Raw!A:A,Orders_Raw!D:D)</f>
        <v>Delivered</v>
      </c>
      <c r="M1854" s="19" t="str">
        <f>_xlfn.XLOOKUP(_xlfn.XLOOKUP(A1854,Orders_Raw!A:A,Orders_Raw!B:B),Customers_Raw!A:A,Customers_Raw!E:E)</f>
        <v>Consumer</v>
      </c>
      <c r="N1854">
        <f>IF(COUNTIF($A$2:A1854,A1854)=1,1,0)</f>
        <v>1</v>
      </c>
    </row>
    <row r="1855" spans="1:14">
      <c r="A1855" t="s">
        <v>2556</v>
      </c>
      <c r="B1855" t="s">
        <v>3487</v>
      </c>
      <c r="C1855">
        <v>2</v>
      </c>
      <c r="D1855" s="18">
        <v>25408.74</v>
      </c>
      <c r="E1855" s="18">
        <f>_xlfn.XLOOKUP(Order_Items_Raw!B3417,Products_Raw!A:A,Products_Raw!D:D)</f>
        <v>4370.8</v>
      </c>
      <c r="F1855" s="18">
        <f t="shared" si="28"/>
        <v>16667.14</v>
      </c>
      <c r="G1855" s="18" t="str">
        <f>PROPER(TRIM(CLEAN(_xlfn.XLOOKUP(Order_Items_Raw!A3417,Orders_Raw!A:A,Orders_Raw!E:E))))</f>
        <v>Marketplace</v>
      </c>
      <c r="H1855" s="18" t="str">
        <f>_xlfn.XLOOKUP(B1855,Products_Raw!A:A,Products_Raw!C:C)</f>
        <v>Sports</v>
      </c>
      <c r="I1855" t="str">
        <f>_xlfn.XLOOKUP(_xlfn.XLOOKUP(A1855,Orders_Raw!A:A,Orders_Raw!B:B),Customers_Raw!A:A,Customers_Raw!E:E)</f>
        <v>Consumer</v>
      </c>
      <c r="J1855" s="19">
        <f>_xlfn.XLOOKUP(Order_Items_Raw!A3417,Orders_Raw!A:A,Orders_Raw!C:C)</f>
        <v>45955</v>
      </c>
      <c r="K1855" t="s">
        <v>3481</v>
      </c>
      <c r="L1855" s="19" t="str">
        <f>_xlfn.XLOOKUP(A1855,Orders_Raw!A:A,Orders_Raw!D:D)</f>
        <v>Delivered</v>
      </c>
      <c r="M1855" s="19" t="str">
        <f>_xlfn.XLOOKUP(_xlfn.XLOOKUP(A1855,Orders_Raw!A:A,Orders_Raw!B:B),Customers_Raw!A:A,Customers_Raw!E:E)</f>
        <v>Consumer</v>
      </c>
      <c r="N1855">
        <f>IF(COUNTIF($A$2:A1855,A1855)=1,1,0)</f>
        <v>0</v>
      </c>
    </row>
    <row r="1856" spans="1:14">
      <c r="A1856" t="s">
        <v>2960</v>
      </c>
      <c r="B1856" t="s">
        <v>3487</v>
      </c>
      <c r="C1856">
        <v>1</v>
      </c>
      <c r="D1856" s="18">
        <v>13389.67</v>
      </c>
      <c r="E1856" s="18">
        <f>_xlfn.XLOOKUP(Order_Items_Raw!B3430,Products_Raw!A:A,Products_Raw!D:D)</f>
        <v>9947.76</v>
      </c>
      <c r="F1856" s="18">
        <f t="shared" si="28"/>
        <v>3441.91</v>
      </c>
      <c r="G1856" s="18" t="str">
        <f>PROPER(TRIM(CLEAN(_xlfn.XLOOKUP(Order_Items_Raw!A3430,Orders_Raw!A:A,Orders_Raw!E:E))))</f>
        <v>Marketplace</v>
      </c>
      <c r="H1856" s="18" t="str">
        <f>_xlfn.XLOOKUP(B1856,Products_Raw!A:A,Products_Raw!C:C)</f>
        <v>Sports</v>
      </c>
      <c r="I1856" t="str">
        <f>_xlfn.XLOOKUP(_xlfn.XLOOKUP(A1856,Orders_Raw!A:A,Orders_Raw!B:B),Customers_Raw!A:A,Customers_Raw!E:E)</f>
        <v>Consumer</v>
      </c>
      <c r="J1856" s="19">
        <f>_xlfn.XLOOKUP(Order_Items_Raw!A3430,Orders_Raw!A:A,Orders_Raw!C:C)</f>
        <v>45937</v>
      </c>
      <c r="K1856" t="s">
        <v>3481</v>
      </c>
      <c r="L1856" s="19" t="str">
        <f>_xlfn.XLOOKUP(A1856,Orders_Raw!A:A,Orders_Raw!D:D)</f>
        <v>Delivered</v>
      </c>
      <c r="M1856" s="19" t="str">
        <f>_xlfn.XLOOKUP(_xlfn.XLOOKUP(A1856,Orders_Raw!A:A,Orders_Raw!B:B),Customers_Raw!A:A,Customers_Raw!E:E)</f>
        <v>Consumer</v>
      </c>
      <c r="N1856">
        <f>IF(COUNTIF($A$2:A1856,A1856)=1,1,0)</f>
        <v>1</v>
      </c>
    </row>
    <row r="1857" spans="1:14">
      <c r="A1857" t="s">
        <v>3048</v>
      </c>
      <c r="B1857" t="s">
        <v>3487</v>
      </c>
      <c r="C1857">
        <v>2</v>
      </c>
      <c r="D1857" s="18">
        <v>32638.23</v>
      </c>
      <c r="E1857" s="18">
        <f>_xlfn.XLOOKUP(Order_Items_Raw!B3432,Products_Raw!A:A,Products_Raw!D:D)</f>
        <v>8551.81</v>
      </c>
      <c r="F1857" s="18">
        <f t="shared" si="28"/>
        <v>15534.61</v>
      </c>
      <c r="G1857" s="18" t="str">
        <f>PROPER(TRIM(CLEAN(_xlfn.XLOOKUP(Order_Items_Raw!A3432,Orders_Raw!A:A,Orders_Raw!E:E))))</f>
        <v>Mobile App</v>
      </c>
      <c r="H1857" s="18" t="str">
        <f>_xlfn.XLOOKUP(B1857,Products_Raw!A:A,Products_Raw!C:C)</f>
        <v>Sports</v>
      </c>
      <c r="I1857" t="str">
        <f>_xlfn.XLOOKUP(_xlfn.XLOOKUP(A1857,Orders_Raw!A:A,Orders_Raw!B:B),Customers_Raw!A:A,Customers_Raw!E:E)</f>
        <v>Consumer</v>
      </c>
      <c r="J1857" s="19">
        <f>_xlfn.XLOOKUP(Order_Items_Raw!A3432,Orders_Raw!A:A,Orders_Raw!C:C)</f>
        <v>45940</v>
      </c>
      <c r="K1857" t="s">
        <v>3481</v>
      </c>
      <c r="L1857" s="19" t="str">
        <f>_xlfn.XLOOKUP(A1857,Orders_Raw!A:A,Orders_Raw!D:D)</f>
        <v>Delivered</v>
      </c>
      <c r="M1857" s="19" t="str">
        <f>_xlfn.XLOOKUP(_xlfn.XLOOKUP(A1857,Orders_Raw!A:A,Orders_Raw!B:B),Customers_Raw!A:A,Customers_Raw!E:E)</f>
        <v>Consumer</v>
      </c>
      <c r="N1857">
        <f>IF(COUNTIF($A$2:A1857,A1857)=1,1,0)</f>
        <v>0</v>
      </c>
    </row>
    <row r="1858" spans="1:14">
      <c r="A1858" t="s">
        <v>3125</v>
      </c>
      <c r="B1858" t="s">
        <v>3487</v>
      </c>
      <c r="C1858">
        <v>1</v>
      </c>
      <c r="D1858" s="18">
        <v>12246.56</v>
      </c>
      <c r="E1858" s="18">
        <f>_xlfn.XLOOKUP(Order_Items_Raw!B3435,Products_Raw!A:A,Products_Raw!D:D)</f>
        <v>8551.81</v>
      </c>
      <c r="F1858" s="18">
        <f t="shared" ref="F1858:F1921" si="29">D1858-(C1858*E1858)</f>
        <v>3694.75</v>
      </c>
      <c r="G1858" s="18" t="str">
        <f>PROPER(TRIM(CLEAN(_xlfn.XLOOKUP(Order_Items_Raw!A3435,Orders_Raw!A:A,Orders_Raw!E:E))))</f>
        <v>Website</v>
      </c>
      <c r="H1858" s="18" t="str">
        <f>_xlfn.XLOOKUP(B1858,Products_Raw!A:A,Products_Raw!C:C)</f>
        <v>Sports</v>
      </c>
      <c r="I1858" t="str">
        <f>_xlfn.XLOOKUP(_xlfn.XLOOKUP(A1858,Orders_Raw!A:A,Orders_Raw!B:B),Customers_Raw!A:A,Customers_Raw!E:E)</f>
        <v>Corporate</v>
      </c>
      <c r="J1858" s="19">
        <f>_xlfn.XLOOKUP(Order_Items_Raw!A3435,Orders_Raw!A:A,Orders_Raw!C:C)</f>
        <v>45950</v>
      </c>
      <c r="K1858" t="s">
        <v>3481</v>
      </c>
      <c r="L1858" s="19" t="str">
        <f>_xlfn.XLOOKUP(A1858,Orders_Raw!A:A,Orders_Raw!D:D)</f>
        <v>Delivered</v>
      </c>
      <c r="M1858" s="19" t="str">
        <f>_xlfn.XLOOKUP(_xlfn.XLOOKUP(A1858,Orders_Raw!A:A,Orders_Raw!B:B),Customers_Raw!A:A,Customers_Raw!E:E)</f>
        <v>Corporate</v>
      </c>
      <c r="N1858">
        <f>IF(COUNTIF($A$2:A1858,A1858)=1,1,0)</f>
        <v>0</v>
      </c>
    </row>
    <row r="1859" spans="1:14">
      <c r="A1859" t="s">
        <v>3195</v>
      </c>
      <c r="B1859" t="s">
        <v>3487</v>
      </c>
      <c r="C1859">
        <v>2</v>
      </c>
      <c r="D1859" s="18">
        <v>27850.32</v>
      </c>
      <c r="E1859" s="18">
        <f>_xlfn.XLOOKUP(Order_Items_Raw!B3437,Products_Raw!A:A,Products_Raw!D:D)</f>
        <v>2249.48</v>
      </c>
      <c r="F1859" s="18">
        <f t="shared" si="29"/>
        <v>23351.36</v>
      </c>
      <c r="G1859" s="18" t="str">
        <f>PROPER(TRIM(CLEAN(_xlfn.XLOOKUP(Order_Items_Raw!A3437,Orders_Raw!A:A,Orders_Raw!E:E))))</f>
        <v>Mobile App</v>
      </c>
      <c r="H1859" s="18" t="str">
        <f>_xlfn.XLOOKUP(B1859,Products_Raw!A:A,Products_Raw!C:C)</f>
        <v>Sports</v>
      </c>
      <c r="I1859" t="str">
        <f>_xlfn.XLOOKUP(_xlfn.XLOOKUP(A1859,Orders_Raw!A:A,Orders_Raw!B:B),Customers_Raw!A:A,Customers_Raw!E:E)</f>
        <v>Corporate</v>
      </c>
      <c r="J1859" s="19">
        <f>_xlfn.XLOOKUP(Order_Items_Raw!A3437,Orders_Raw!A:A,Orders_Raw!C:C)</f>
        <v>45955</v>
      </c>
      <c r="K1859" t="s">
        <v>3481</v>
      </c>
      <c r="L1859" s="19" t="str">
        <f>_xlfn.XLOOKUP(A1859,Orders_Raw!A:A,Orders_Raw!D:D)</f>
        <v>Delivered</v>
      </c>
      <c r="M1859" s="19" t="str">
        <f>_xlfn.XLOOKUP(_xlfn.XLOOKUP(A1859,Orders_Raw!A:A,Orders_Raw!B:B),Customers_Raw!A:A,Customers_Raw!E:E)</f>
        <v>Corporate</v>
      </c>
      <c r="N1859">
        <f>IF(COUNTIF($A$2:A1859,A1859)=1,1,0)</f>
        <v>1</v>
      </c>
    </row>
    <row r="1860" spans="1:14">
      <c r="A1860" t="s">
        <v>1221</v>
      </c>
      <c r="B1860" t="s">
        <v>3488</v>
      </c>
      <c r="C1860">
        <v>2</v>
      </c>
      <c r="D1860" s="18">
        <v>12582.58</v>
      </c>
      <c r="E1860" s="18">
        <f>_xlfn.XLOOKUP(Order_Items_Raw!B3448,Products_Raw!A:A,Products_Raw!D:D)</f>
        <v>6163.24</v>
      </c>
      <c r="F1860" s="18">
        <f t="shared" si="29"/>
        <v>256.1</v>
      </c>
      <c r="G1860" s="18" t="str">
        <f>PROPER(TRIM(CLEAN(_xlfn.XLOOKUP(Order_Items_Raw!A3448,Orders_Raw!A:A,Orders_Raw!E:E))))</f>
        <v>Mobile App</v>
      </c>
      <c r="H1860" s="18" t="str">
        <f>_xlfn.XLOOKUP(B1860,Products_Raw!A:A,Products_Raw!C:C)</f>
        <v>Sports</v>
      </c>
      <c r="I1860" t="str">
        <f>_xlfn.XLOOKUP(_xlfn.XLOOKUP(A1860,Orders_Raw!A:A,Orders_Raw!B:B),Customers_Raw!A:A,Customers_Raw!E:E)</f>
        <v>Consumer</v>
      </c>
      <c r="J1860" s="19">
        <f>_xlfn.XLOOKUP(Order_Items_Raw!A3448,Orders_Raw!A:A,Orders_Raw!C:C)</f>
        <v>45936</v>
      </c>
      <c r="K1860" t="s">
        <v>3481</v>
      </c>
      <c r="L1860" s="19" t="str">
        <f>_xlfn.XLOOKUP(A1860,Orders_Raw!A:A,Orders_Raw!D:D)</f>
        <v>Shipped</v>
      </c>
      <c r="M1860" s="19" t="str">
        <f>_xlfn.XLOOKUP(_xlfn.XLOOKUP(A1860,Orders_Raw!A:A,Orders_Raw!B:B),Customers_Raw!A:A,Customers_Raw!E:E)</f>
        <v>Consumer</v>
      </c>
      <c r="N1860">
        <f>IF(COUNTIF($A$2:A1860,A1860)=1,1,0)</f>
        <v>0</v>
      </c>
    </row>
    <row r="1861" spans="1:14">
      <c r="A1861" t="s">
        <v>1825</v>
      </c>
      <c r="B1861" t="s">
        <v>3488</v>
      </c>
      <c r="C1861">
        <v>4</v>
      </c>
      <c r="D1861" s="18">
        <v>28130.66</v>
      </c>
      <c r="E1861" s="18">
        <f>_xlfn.XLOOKUP(Order_Items_Raw!B3463,Products_Raw!A:A,Products_Raw!D:D)</f>
        <v>4740.6</v>
      </c>
      <c r="F1861" s="18">
        <f t="shared" si="29"/>
        <v>9168.26</v>
      </c>
      <c r="G1861" s="18" t="str">
        <f>PROPER(TRIM(CLEAN(_xlfn.XLOOKUP(Order_Items_Raw!A3463,Orders_Raw!A:A,Orders_Raw!E:E))))</f>
        <v>Website</v>
      </c>
      <c r="H1861" s="18" t="str">
        <f>_xlfn.XLOOKUP(B1861,Products_Raw!A:A,Products_Raw!C:C)</f>
        <v>Sports</v>
      </c>
      <c r="I1861" t="str">
        <f>_xlfn.XLOOKUP(_xlfn.XLOOKUP(A1861,Orders_Raw!A:A,Orders_Raw!B:B),Customers_Raw!A:A,Customers_Raw!E:E)</f>
        <v>Corporate</v>
      </c>
      <c r="J1861" s="19">
        <f>_xlfn.XLOOKUP(Order_Items_Raw!A3463,Orders_Raw!A:A,Orders_Raw!C:C)</f>
        <v>45916</v>
      </c>
      <c r="K1861" t="s">
        <v>3489</v>
      </c>
      <c r="L1861" s="19" t="str">
        <f>_xlfn.XLOOKUP(A1861,Orders_Raw!A:A,Orders_Raw!D:D)</f>
        <v>Delivered</v>
      </c>
      <c r="M1861" s="19" t="str">
        <f>_xlfn.XLOOKUP(_xlfn.XLOOKUP(A1861,Orders_Raw!A:A,Orders_Raw!B:B),Customers_Raw!A:A,Customers_Raw!E:E)</f>
        <v>Corporate</v>
      </c>
      <c r="N1861">
        <f>IF(COUNTIF($A$2:A1861,A1861)=1,1,0)</f>
        <v>1</v>
      </c>
    </row>
    <row r="1862" spans="1:14">
      <c r="A1862" t="s">
        <v>2203</v>
      </c>
      <c r="B1862" t="s">
        <v>3488</v>
      </c>
      <c r="C1862">
        <v>2</v>
      </c>
      <c r="D1862" s="18">
        <v>11169.33</v>
      </c>
      <c r="E1862" s="18">
        <f>_xlfn.XLOOKUP(Order_Items_Raw!B3471,Products_Raw!A:A,Products_Raw!D:D)</f>
        <v>6579.03</v>
      </c>
      <c r="F1862" s="18">
        <f t="shared" si="29"/>
        <v>-1988.73</v>
      </c>
      <c r="G1862" s="18" t="str">
        <f>PROPER(TRIM(CLEAN(_xlfn.XLOOKUP(Order_Items_Raw!A3471,Orders_Raw!A:A,Orders_Raw!E:E))))</f>
        <v>Website</v>
      </c>
      <c r="H1862" s="18" t="str">
        <f>_xlfn.XLOOKUP(B1862,Products_Raw!A:A,Products_Raw!C:C)</f>
        <v>Sports</v>
      </c>
      <c r="I1862" t="str">
        <f>_xlfn.XLOOKUP(_xlfn.XLOOKUP(A1862,Orders_Raw!A:A,Orders_Raw!B:B),Customers_Raw!A:A,Customers_Raw!E:E)</f>
        <v>Consumer</v>
      </c>
      <c r="J1862" s="19">
        <f>_xlfn.XLOOKUP(Order_Items_Raw!A3471,Orders_Raw!A:A,Orders_Raw!C:C)</f>
        <v>45919</v>
      </c>
      <c r="K1862" t="s">
        <v>3489</v>
      </c>
      <c r="L1862" s="19" t="str">
        <f>_xlfn.XLOOKUP(A1862,Orders_Raw!A:A,Orders_Raw!D:D)</f>
        <v>Delivered</v>
      </c>
      <c r="M1862" s="19" t="str">
        <f>_xlfn.XLOOKUP(_xlfn.XLOOKUP(A1862,Orders_Raw!A:A,Orders_Raw!B:B),Customers_Raw!A:A,Customers_Raw!E:E)</f>
        <v>Consumer</v>
      </c>
      <c r="N1862">
        <f>IF(COUNTIF($A$2:A1862,A1862)=1,1,0)</f>
        <v>1</v>
      </c>
    </row>
    <row r="1863" spans="1:14">
      <c r="A1863" t="s">
        <v>936</v>
      </c>
      <c r="B1863" t="s">
        <v>3490</v>
      </c>
      <c r="C1863">
        <v>3</v>
      </c>
      <c r="D1863" s="18">
        <v>44787.6</v>
      </c>
      <c r="E1863" s="18">
        <f>_xlfn.XLOOKUP(Order_Items_Raw!B3490,Products_Raw!A:A,Products_Raw!D:D)</f>
        <v>5483.96</v>
      </c>
      <c r="F1863" s="18">
        <f t="shared" si="29"/>
        <v>28335.72</v>
      </c>
      <c r="G1863" s="18" t="str">
        <f>PROPER(TRIM(CLEAN(_xlfn.XLOOKUP(Order_Items_Raw!A3490,Orders_Raw!A:A,Orders_Raw!E:E))))</f>
        <v>Marketplace</v>
      </c>
      <c r="H1863" s="18" t="str">
        <f>_xlfn.XLOOKUP(B1863,Products_Raw!A:A,Products_Raw!C:C)</f>
        <v>Fashion</v>
      </c>
      <c r="I1863" t="str">
        <f>_xlfn.XLOOKUP(_xlfn.XLOOKUP(A1863,Orders_Raw!A:A,Orders_Raw!B:B),Customers_Raw!A:A,Customers_Raw!E:E)</f>
        <v>Corporate</v>
      </c>
      <c r="J1863" s="19">
        <f>_xlfn.XLOOKUP(Order_Items_Raw!A3490,Orders_Raw!A:A,Orders_Raw!C:C)</f>
        <v>45924</v>
      </c>
      <c r="K1863" t="s">
        <v>3489</v>
      </c>
      <c r="L1863" s="19" t="str">
        <f>_xlfn.XLOOKUP(A1863,Orders_Raw!A:A,Orders_Raw!D:D)</f>
        <v>Processing</v>
      </c>
      <c r="M1863" s="19" t="str">
        <f>_xlfn.XLOOKUP(_xlfn.XLOOKUP(A1863,Orders_Raw!A:A,Orders_Raw!B:B),Customers_Raw!A:A,Customers_Raw!E:E)</f>
        <v>Corporate</v>
      </c>
      <c r="N1863">
        <f>IF(COUNTIF($A$2:A1863,A1863)=1,1,0)</f>
        <v>1</v>
      </c>
    </row>
    <row r="1864" spans="1:14">
      <c r="A1864" t="s">
        <v>2365</v>
      </c>
      <c r="B1864" t="s">
        <v>3490</v>
      </c>
      <c r="C1864">
        <v>3</v>
      </c>
      <c r="D1864" s="18">
        <v>39118.01</v>
      </c>
      <c r="E1864" s="18">
        <f>_xlfn.XLOOKUP(Order_Items_Raw!B3510,Products_Raw!A:A,Products_Raw!D:D)</f>
        <v>10692.38</v>
      </c>
      <c r="F1864" s="18">
        <f t="shared" si="29"/>
        <v>7040.87</v>
      </c>
      <c r="G1864" s="18" t="str">
        <f>PROPER(TRIM(CLEAN(_xlfn.XLOOKUP(Order_Items_Raw!A3510,Orders_Raw!A:A,Orders_Raw!E:E))))</f>
        <v>Marketplace</v>
      </c>
      <c r="H1864" s="18" t="str">
        <f>_xlfn.XLOOKUP(B1864,Products_Raw!A:A,Products_Raw!C:C)</f>
        <v>Fashion</v>
      </c>
      <c r="I1864" t="str">
        <f>_xlfn.XLOOKUP(_xlfn.XLOOKUP(A1864,Orders_Raw!A:A,Orders_Raw!B:B),Customers_Raw!A:A,Customers_Raw!E:E)</f>
        <v>Consumer</v>
      </c>
      <c r="J1864" s="19">
        <f>_xlfn.XLOOKUP(Order_Items_Raw!A3510,Orders_Raw!A:A,Orders_Raw!C:C)</f>
        <v>45919</v>
      </c>
      <c r="K1864" t="s">
        <v>3489</v>
      </c>
      <c r="L1864" s="19" t="str">
        <f>_xlfn.XLOOKUP(A1864,Orders_Raw!A:A,Orders_Raw!D:D)</f>
        <v>Delivered</v>
      </c>
      <c r="M1864" s="19" t="str">
        <f>_xlfn.XLOOKUP(_xlfn.XLOOKUP(A1864,Orders_Raw!A:A,Orders_Raw!B:B),Customers_Raw!A:A,Customers_Raw!E:E)</f>
        <v>Consumer</v>
      </c>
      <c r="N1864">
        <f>IF(COUNTIF($A$2:A1864,A1864)=1,1,0)</f>
        <v>1</v>
      </c>
    </row>
    <row r="1865" spans="1:14">
      <c r="A1865" t="s">
        <v>1008</v>
      </c>
      <c r="B1865" t="s">
        <v>3491</v>
      </c>
      <c r="C1865">
        <v>1</v>
      </c>
      <c r="D1865" s="18">
        <v>13956.67</v>
      </c>
      <c r="E1865" s="18">
        <f>_xlfn.XLOOKUP(Order_Items_Raw!B3531,Products_Raw!A:A,Products_Raw!D:D)</f>
        <v>6213.42</v>
      </c>
      <c r="F1865" s="18">
        <f t="shared" si="29"/>
        <v>7743.25</v>
      </c>
      <c r="G1865" s="18" t="str">
        <f>PROPER(TRIM(CLEAN(_xlfn.XLOOKUP(Order_Items_Raw!A3531,Orders_Raw!A:A,Orders_Raw!E:E))))</f>
        <v>Marketplace</v>
      </c>
      <c r="H1865" s="18" t="str">
        <f>_xlfn.XLOOKUP(B1865,Products_Raw!A:A,Products_Raw!C:C)</f>
        <v>Electronics</v>
      </c>
      <c r="I1865" t="str">
        <f>_xlfn.XLOOKUP(_xlfn.XLOOKUP(A1865,Orders_Raw!A:A,Orders_Raw!B:B),Customers_Raw!A:A,Customers_Raw!E:E)</f>
        <v>Consumer</v>
      </c>
      <c r="J1865" s="19">
        <f>_xlfn.XLOOKUP(Order_Items_Raw!A3531,Orders_Raw!A:A,Orders_Raw!C:C)</f>
        <v>45909</v>
      </c>
      <c r="K1865" t="s">
        <v>3489</v>
      </c>
      <c r="L1865" s="19" t="str">
        <f>_xlfn.XLOOKUP(A1865,Orders_Raw!A:A,Orders_Raw!D:D)</f>
        <v>Delivered</v>
      </c>
      <c r="M1865" s="19" t="str">
        <f>_xlfn.XLOOKUP(_xlfn.XLOOKUP(A1865,Orders_Raw!A:A,Orders_Raw!B:B),Customers_Raw!A:A,Customers_Raw!E:E)</f>
        <v>Consumer</v>
      </c>
      <c r="N1865">
        <f>IF(COUNTIF($A$2:A1865,A1865)=1,1,0)</f>
        <v>0</v>
      </c>
    </row>
    <row r="1866" spans="1:14">
      <c r="A1866" t="s">
        <v>1221</v>
      </c>
      <c r="B1866" t="s">
        <v>3491</v>
      </c>
      <c r="C1866">
        <v>4</v>
      </c>
      <c r="D1866" s="18">
        <v>41402.86</v>
      </c>
      <c r="E1866" s="18">
        <f>_xlfn.XLOOKUP(Order_Items_Raw!B3534,Products_Raw!A:A,Products_Raw!D:D)</f>
        <v>6213.42</v>
      </c>
      <c r="F1866" s="18">
        <f t="shared" si="29"/>
        <v>16549.18</v>
      </c>
      <c r="G1866" s="18" t="str">
        <f>PROPER(TRIM(CLEAN(_xlfn.XLOOKUP(Order_Items_Raw!A3534,Orders_Raw!A:A,Orders_Raw!E:E))))</f>
        <v>Website</v>
      </c>
      <c r="H1866" s="18" t="str">
        <f>_xlfn.XLOOKUP(B1866,Products_Raw!A:A,Products_Raw!C:C)</f>
        <v>Electronics</v>
      </c>
      <c r="I1866" t="str">
        <f>_xlfn.XLOOKUP(_xlfn.XLOOKUP(A1866,Orders_Raw!A:A,Orders_Raw!B:B),Customers_Raw!A:A,Customers_Raw!E:E)</f>
        <v>Consumer</v>
      </c>
      <c r="J1866" s="19">
        <f>_xlfn.XLOOKUP(Order_Items_Raw!A3534,Orders_Raw!A:A,Orders_Raw!C:C)</f>
        <v>45912</v>
      </c>
      <c r="K1866" t="s">
        <v>3489</v>
      </c>
      <c r="L1866" s="19" t="str">
        <f>_xlfn.XLOOKUP(A1866,Orders_Raw!A:A,Orders_Raw!D:D)</f>
        <v>Shipped</v>
      </c>
      <c r="M1866" s="19" t="str">
        <f>_xlfn.XLOOKUP(_xlfn.XLOOKUP(A1866,Orders_Raw!A:A,Orders_Raw!B:B),Customers_Raw!A:A,Customers_Raw!E:E)</f>
        <v>Consumer</v>
      </c>
      <c r="N1866">
        <f>IF(COUNTIF($A$2:A1866,A1866)=1,1,0)</f>
        <v>0</v>
      </c>
    </row>
    <row r="1867" spans="1:14">
      <c r="A1867" t="s">
        <v>1641</v>
      </c>
      <c r="B1867" t="s">
        <v>3491</v>
      </c>
      <c r="C1867">
        <v>3</v>
      </c>
      <c r="D1867" s="18">
        <v>31164.05</v>
      </c>
      <c r="E1867" s="18">
        <f>_xlfn.XLOOKUP(Order_Items_Raw!B3540,Products_Raw!A:A,Products_Raw!D:D)</f>
        <v>2112.7</v>
      </c>
      <c r="F1867" s="18">
        <f t="shared" si="29"/>
        <v>24825.95</v>
      </c>
      <c r="G1867" s="18" t="str">
        <f>PROPER(TRIM(CLEAN(_xlfn.XLOOKUP(Order_Items_Raw!A3540,Orders_Raw!A:A,Orders_Raw!E:E))))</f>
        <v>Website</v>
      </c>
      <c r="H1867" s="18" t="str">
        <f>_xlfn.XLOOKUP(B1867,Products_Raw!A:A,Products_Raw!C:C)</f>
        <v>Electronics</v>
      </c>
      <c r="I1867" t="str">
        <f>_xlfn.XLOOKUP(_xlfn.XLOOKUP(A1867,Orders_Raw!A:A,Orders_Raw!B:B),Customers_Raw!A:A,Customers_Raw!E:E)</f>
        <v>Small Business</v>
      </c>
      <c r="J1867" s="19">
        <f>_xlfn.XLOOKUP(Order_Items_Raw!A3540,Orders_Raw!A:A,Orders_Raw!C:C)</f>
        <v>45919</v>
      </c>
      <c r="K1867" t="s">
        <v>3489</v>
      </c>
      <c r="L1867" s="19" t="str">
        <f>_xlfn.XLOOKUP(A1867,Orders_Raw!A:A,Orders_Raw!D:D)</f>
        <v>Delivered</v>
      </c>
      <c r="M1867" s="19" t="str">
        <f>_xlfn.XLOOKUP(_xlfn.XLOOKUP(A1867,Orders_Raw!A:A,Orders_Raw!B:B),Customers_Raw!A:A,Customers_Raw!E:E)</f>
        <v>Small Business</v>
      </c>
      <c r="N1867">
        <f>IF(COUNTIF($A$2:A1867,A1867)=1,1,0)</f>
        <v>1</v>
      </c>
    </row>
    <row r="1868" spans="1:14">
      <c r="A1868" t="s">
        <v>1964</v>
      </c>
      <c r="B1868" t="s">
        <v>3491</v>
      </c>
      <c r="C1868">
        <v>3</v>
      </c>
      <c r="D1868" s="18">
        <v>37144.99</v>
      </c>
      <c r="E1868" s="18">
        <f>_xlfn.XLOOKUP(Order_Items_Raw!B3549,Products_Raw!A:A,Products_Raw!D:D)</f>
        <v>680.62</v>
      </c>
      <c r="F1868" s="18">
        <f t="shared" si="29"/>
        <v>35103.13</v>
      </c>
      <c r="G1868" s="18" t="str">
        <f>PROPER(TRIM(CLEAN(_xlfn.XLOOKUP(Order_Items_Raw!A3549,Orders_Raw!A:A,Orders_Raw!E:E))))</f>
        <v>Website</v>
      </c>
      <c r="H1868" s="18" t="str">
        <f>_xlfn.XLOOKUP(B1868,Products_Raw!A:A,Products_Raw!C:C)</f>
        <v>Electronics</v>
      </c>
      <c r="I1868" t="str">
        <f>_xlfn.XLOOKUP(_xlfn.XLOOKUP(A1868,Orders_Raw!A:A,Orders_Raw!B:B),Customers_Raw!A:A,Customers_Raw!E:E)</f>
        <v>Consumer</v>
      </c>
      <c r="J1868" s="19">
        <f>_xlfn.XLOOKUP(Order_Items_Raw!A3549,Orders_Raw!A:A,Orders_Raw!C:C)</f>
        <v>45916</v>
      </c>
      <c r="K1868" t="s">
        <v>3489</v>
      </c>
      <c r="L1868" s="19" t="str">
        <f>_xlfn.XLOOKUP(A1868,Orders_Raw!A:A,Orders_Raw!D:D)</f>
        <v>Delivered</v>
      </c>
      <c r="M1868" s="19" t="str">
        <f>_xlfn.XLOOKUP(_xlfn.XLOOKUP(A1868,Orders_Raw!A:A,Orders_Raw!B:B),Customers_Raw!A:A,Customers_Raw!E:E)</f>
        <v>Consumer</v>
      </c>
      <c r="N1868">
        <f>IF(COUNTIF($A$2:A1868,A1868)=1,1,0)</f>
        <v>0</v>
      </c>
    </row>
    <row r="1869" spans="1:14">
      <c r="A1869" t="s">
        <v>2604</v>
      </c>
      <c r="B1869" t="s">
        <v>3491</v>
      </c>
      <c r="C1869">
        <v>4</v>
      </c>
      <c r="D1869" s="18">
        <v>40429.37</v>
      </c>
      <c r="E1869" s="18">
        <f>_xlfn.XLOOKUP(Order_Items_Raw!B3554,Products_Raw!A:A,Products_Raw!D:D)</f>
        <v>11367.74</v>
      </c>
      <c r="F1869" s="18">
        <f t="shared" si="29"/>
        <v>-5041.59</v>
      </c>
      <c r="G1869" s="18" t="str">
        <f>PROPER(TRIM(CLEAN(_xlfn.XLOOKUP(Order_Items_Raw!A3554,Orders_Raw!A:A,Orders_Raw!E:E))))</f>
        <v>Marketplace</v>
      </c>
      <c r="H1869" s="18" t="str">
        <f>_xlfn.XLOOKUP(B1869,Products_Raw!A:A,Products_Raw!C:C)</f>
        <v>Electronics</v>
      </c>
      <c r="I1869" t="str">
        <f>_xlfn.XLOOKUP(_xlfn.XLOOKUP(A1869,Orders_Raw!A:A,Orders_Raw!B:B),Customers_Raw!A:A,Customers_Raw!E:E)</f>
        <v>Corporate</v>
      </c>
      <c r="J1869" s="19">
        <f>_xlfn.XLOOKUP(Order_Items_Raw!A3554,Orders_Raw!A:A,Orders_Raw!C:C)</f>
        <v>45917</v>
      </c>
      <c r="K1869" t="s">
        <v>3489</v>
      </c>
      <c r="L1869" s="19" t="str">
        <f>_xlfn.XLOOKUP(A1869,Orders_Raw!A:A,Orders_Raw!D:D)</f>
        <v>Delivered</v>
      </c>
      <c r="M1869" s="19" t="str">
        <f>_xlfn.XLOOKUP(_xlfn.XLOOKUP(A1869,Orders_Raw!A:A,Orders_Raw!B:B),Customers_Raw!A:A,Customers_Raw!E:E)</f>
        <v>Corporate</v>
      </c>
      <c r="N1869">
        <f>IF(COUNTIF($A$2:A1869,A1869)=1,1,0)</f>
        <v>0</v>
      </c>
    </row>
    <row r="1870" spans="1:14">
      <c r="A1870" t="s">
        <v>2693</v>
      </c>
      <c r="B1870" t="s">
        <v>3491</v>
      </c>
      <c r="C1870">
        <v>4</v>
      </c>
      <c r="D1870" s="18">
        <v>44875.82</v>
      </c>
      <c r="E1870" s="18">
        <f>_xlfn.XLOOKUP(Order_Items_Raw!B3558,Products_Raw!A:A,Products_Raw!D:D)</f>
        <v>4176.26</v>
      </c>
      <c r="F1870" s="18">
        <f t="shared" si="29"/>
        <v>28170.78</v>
      </c>
      <c r="G1870" s="18" t="str">
        <f>PROPER(TRIM(CLEAN(_xlfn.XLOOKUP(Order_Items_Raw!A3558,Orders_Raw!A:A,Orders_Raw!E:E))))</f>
        <v>Website</v>
      </c>
      <c r="H1870" s="18" t="str">
        <f>_xlfn.XLOOKUP(B1870,Products_Raw!A:A,Products_Raw!C:C)</f>
        <v>Electronics</v>
      </c>
      <c r="I1870" t="str">
        <f>_xlfn.XLOOKUP(_xlfn.XLOOKUP(A1870,Orders_Raw!A:A,Orders_Raw!B:B),Customers_Raw!A:A,Customers_Raw!E:E)</f>
        <v>Corporate</v>
      </c>
      <c r="J1870" s="19">
        <f>_xlfn.XLOOKUP(Order_Items_Raw!A3558,Orders_Raw!A:A,Orders_Raw!C:C)</f>
        <v>45910</v>
      </c>
      <c r="K1870" t="s">
        <v>3489</v>
      </c>
      <c r="L1870" s="19" t="str">
        <f>_xlfn.XLOOKUP(A1870,Orders_Raw!A:A,Orders_Raw!D:D)</f>
        <v>Delivered</v>
      </c>
      <c r="M1870" s="19" t="str">
        <f>_xlfn.XLOOKUP(_xlfn.XLOOKUP(A1870,Orders_Raw!A:A,Orders_Raw!B:B),Customers_Raw!A:A,Customers_Raw!E:E)</f>
        <v>Corporate</v>
      </c>
      <c r="N1870">
        <f>IF(COUNTIF($A$2:A1870,A1870)=1,1,0)</f>
        <v>1</v>
      </c>
    </row>
    <row r="1871" spans="1:14">
      <c r="A1871" t="s">
        <v>2714</v>
      </c>
      <c r="B1871" t="s">
        <v>3492</v>
      </c>
      <c r="C1871">
        <v>3</v>
      </c>
      <c r="D1871" s="18">
        <v>7829.48</v>
      </c>
      <c r="E1871" s="18">
        <f>_xlfn.XLOOKUP(Order_Items_Raw!B3606,Products_Raw!A:A,Products_Raw!D:D)</f>
        <v>10124.42</v>
      </c>
      <c r="F1871" s="18">
        <f t="shared" si="29"/>
        <v>-22543.78</v>
      </c>
      <c r="G1871" s="18" t="str">
        <f>PROPER(TRIM(CLEAN(_xlfn.XLOOKUP(Order_Items_Raw!A3606,Orders_Raw!A:A,Orders_Raw!E:E))))</f>
        <v>Website</v>
      </c>
      <c r="H1871" s="18" t="str">
        <f>_xlfn.XLOOKUP(B1871,Products_Raw!A:A,Products_Raw!C:C)</f>
        <v>Electronics</v>
      </c>
      <c r="I1871" t="str">
        <f>_xlfn.XLOOKUP(_xlfn.XLOOKUP(A1871,Orders_Raw!A:A,Orders_Raw!B:B),Customers_Raw!A:A,Customers_Raw!E:E)</f>
        <v>Consumer</v>
      </c>
      <c r="J1871" s="19">
        <f>_xlfn.XLOOKUP(Order_Items_Raw!A3606,Orders_Raw!A:A,Orders_Raw!C:C)</f>
        <v>45930</v>
      </c>
      <c r="K1871" t="s">
        <v>3489</v>
      </c>
      <c r="L1871" s="19" t="str">
        <f>_xlfn.XLOOKUP(A1871,Orders_Raw!A:A,Orders_Raw!D:D)</f>
        <v>Delivered</v>
      </c>
      <c r="M1871" s="19" t="str">
        <f>_xlfn.XLOOKUP(_xlfn.XLOOKUP(A1871,Orders_Raw!A:A,Orders_Raw!B:B),Customers_Raw!A:A,Customers_Raw!E:E)</f>
        <v>Consumer</v>
      </c>
      <c r="N1871">
        <f>IF(COUNTIF($A$2:A1871,A1871)=1,1,0)</f>
        <v>0</v>
      </c>
    </row>
    <row r="1872" spans="1:14">
      <c r="A1872" t="s">
        <v>3228</v>
      </c>
      <c r="B1872" t="s">
        <v>3492</v>
      </c>
      <c r="C1872">
        <v>4</v>
      </c>
      <c r="D1872" s="18">
        <v>13177.12</v>
      </c>
      <c r="E1872" s="18">
        <f>_xlfn.XLOOKUP(Order_Items_Raw!B3617,Products_Raw!A:A,Products_Raw!D:D)</f>
        <v>1397.32</v>
      </c>
      <c r="F1872" s="18">
        <f t="shared" si="29"/>
        <v>7587.84</v>
      </c>
      <c r="G1872" s="18" t="str">
        <f>PROPER(TRIM(CLEAN(_xlfn.XLOOKUP(Order_Items_Raw!A3617,Orders_Raw!A:A,Orders_Raw!E:E))))</f>
        <v>Website</v>
      </c>
      <c r="H1872" s="18" t="str">
        <f>_xlfn.XLOOKUP(B1872,Products_Raw!A:A,Products_Raw!C:C)</f>
        <v>Electronics</v>
      </c>
      <c r="I1872" t="str">
        <f>_xlfn.XLOOKUP(_xlfn.XLOOKUP(A1872,Orders_Raw!A:A,Orders_Raw!B:B),Customers_Raw!A:A,Customers_Raw!E:E)</f>
        <v>Consumer</v>
      </c>
      <c r="J1872" s="19">
        <f>_xlfn.XLOOKUP(Order_Items_Raw!A3617,Orders_Raw!A:A,Orders_Raw!C:C)</f>
        <v>45912</v>
      </c>
      <c r="K1872" t="s">
        <v>3489</v>
      </c>
      <c r="L1872" s="19" t="str">
        <f>_xlfn.XLOOKUP(A1872,Orders_Raw!A:A,Orders_Raw!D:D)</f>
        <v>Delivered</v>
      </c>
      <c r="M1872" s="19" t="str">
        <f>_xlfn.XLOOKUP(_xlfn.XLOOKUP(A1872,Orders_Raw!A:A,Orders_Raw!B:B),Customers_Raw!A:A,Customers_Raw!E:E)</f>
        <v>Consumer</v>
      </c>
      <c r="N1872">
        <f>IF(COUNTIF($A$2:A1872,A1872)=1,1,0)</f>
        <v>1</v>
      </c>
    </row>
    <row r="1873" spans="1:14">
      <c r="A1873" t="s">
        <v>1013</v>
      </c>
      <c r="B1873" t="s">
        <v>3493</v>
      </c>
      <c r="C1873">
        <v>4</v>
      </c>
      <c r="D1873" s="18">
        <v>29732.83</v>
      </c>
      <c r="E1873" s="18">
        <f>_xlfn.XLOOKUP(Order_Items_Raw!B3620,Products_Raw!A:A,Products_Raw!D:D)</f>
        <v>2133.21</v>
      </c>
      <c r="F1873" s="18">
        <f t="shared" si="29"/>
        <v>21199.99</v>
      </c>
      <c r="G1873" s="18" t="str">
        <f>PROPER(TRIM(CLEAN(_xlfn.XLOOKUP(Order_Items_Raw!A3620,Orders_Raw!A:A,Orders_Raw!E:E))))</f>
        <v>Marketplace</v>
      </c>
      <c r="H1873" s="18" t="str">
        <f>_xlfn.XLOOKUP(B1873,Products_Raw!A:A,Products_Raw!C:C)</f>
        <v>Electronics</v>
      </c>
      <c r="I1873" t="str">
        <f>_xlfn.XLOOKUP(_xlfn.XLOOKUP(A1873,Orders_Raw!A:A,Orders_Raw!B:B),Customers_Raw!A:A,Customers_Raw!E:E)</f>
        <v>Consumer</v>
      </c>
      <c r="J1873" s="19">
        <f>_xlfn.XLOOKUP(Order_Items_Raw!A3620,Orders_Raw!A:A,Orders_Raw!C:C)</f>
        <v>45906</v>
      </c>
      <c r="K1873" t="s">
        <v>3489</v>
      </c>
      <c r="L1873" s="19" t="str">
        <f>_xlfn.XLOOKUP(A1873,Orders_Raw!A:A,Orders_Raw!D:D)</f>
        <v>Delivered</v>
      </c>
      <c r="M1873" s="19" t="str">
        <f>_xlfn.XLOOKUP(_xlfn.XLOOKUP(A1873,Orders_Raw!A:A,Orders_Raw!B:B),Customers_Raw!A:A,Customers_Raw!E:E)</f>
        <v>Consumer</v>
      </c>
      <c r="N1873">
        <f>IF(COUNTIF($A$2:A1873,A1873)=1,1,0)</f>
        <v>0</v>
      </c>
    </row>
    <row r="1874" spans="1:14">
      <c r="A1874" t="s">
        <v>1468</v>
      </c>
      <c r="B1874" t="s">
        <v>3493</v>
      </c>
      <c r="C1874">
        <v>3</v>
      </c>
      <c r="D1874" s="18">
        <v>21628.99</v>
      </c>
      <c r="E1874" s="18">
        <f>_xlfn.XLOOKUP(Order_Items_Raw!B3626,Products_Raw!A:A,Products_Raw!D:D)</f>
        <v>2857.57</v>
      </c>
      <c r="F1874" s="18">
        <f t="shared" si="29"/>
        <v>13056.28</v>
      </c>
      <c r="G1874" s="18" t="str">
        <f>PROPER(TRIM(CLEAN(_xlfn.XLOOKUP(Order_Items_Raw!A3626,Orders_Raw!A:A,Orders_Raw!E:E))))</f>
        <v>Mobile App</v>
      </c>
      <c r="H1874" s="18" t="str">
        <f>_xlfn.XLOOKUP(B1874,Products_Raw!A:A,Products_Raw!C:C)</f>
        <v>Electronics</v>
      </c>
      <c r="I1874" t="str">
        <f>_xlfn.XLOOKUP(_xlfn.XLOOKUP(A1874,Orders_Raw!A:A,Orders_Raw!B:B),Customers_Raw!A:A,Customers_Raw!E:E)</f>
        <v>Consumer</v>
      </c>
      <c r="J1874" s="19">
        <f>_xlfn.XLOOKUP(Order_Items_Raw!A3626,Orders_Raw!A:A,Orders_Raw!C:C)</f>
        <v>45907</v>
      </c>
      <c r="K1874" t="s">
        <v>3489</v>
      </c>
      <c r="L1874" s="19" t="str">
        <f>_xlfn.XLOOKUP(A1874,Orders_Raw!A:A,Orders_Raw!D:D)</f>
        <v>Delivered</v>
      </c>
      <c r="M1874" s="19" t="str">
        <f>_xlfn.XLOOKUP(_xlfn.XLOOKUP(A1874,Orders_Raw!A:A,Orders_Raw!B:B),Customers_Raw!A:A,Customers_Raw!E:E)</f>
        <v>Consumer</v>
      </c>
      <c r="N1874">
        <f>IF(COUNTIF($A$2:A1874,A1874)=1,1,0)</f>
        <v>1</v>
      </c>
    </row>
    <row r="1875" spans="1:14">
      <c r="A1875" t="s">
        <v>1641</v>
      </c>
      <c r="B1875" t="s">
        <v>3493</v>
      </c>
      <c r="C1875">
        <v>1</v>
      </c>
      <c r="D1875" s="18">
        <v>9266.78</v>
      </c>
      <c r="E1875" s="18">
        <f>_xlfn.XLOOKUP(Order_Items_Raw!B3629,Products_Raw!A:A,Products_Raw!D:D)</f>
        <v>2857.57</v>
      </c>
      <c r="F1875" s="18">
        <f t="shared" si="29"/>
        <v>6409.21</v>
      </c>
      <c r="G1875" s="18" t="str">
        <f>PROPER(TRIM(CLEAN(_xlfn.XLOOKUP(Order_Items_Raw!A3629,Orders_Raw!A:A,Orders_Raw!E:E))))</f>
        <v>Website</v>
      </c>
      <c r="H1875" s="18" t="str">
        <f>_xlfn.XLOOKUP(B1875,Products_Raw!A:A,Products_Raw!C:C)</f>
        <v>Electronics</v>
      </c>
      <c r="I1875" t="str">
        <f>_xlfn.XLOOKUP(_xlfn.XLOOKUP(A1875,Orders_Raw!A:A,Orders_Raw!B:B),Customers_Raw!A:A,Customers_Raw!E:E)</f>
        <v>Small Business</v>
      </c>
      <c r="J1875" s="19">
        <f>_xlfn.XLOOKUP(Order_Items_Raw!A3629,Orders_Raw!A:A,Orders_Raw!C:C)</f>
        <v>45913</v>
      </c>
      <c r="K1875" t="s">
        <v>3489</v>
      </c>
      <c r="L1875" s="19" t="str">
        <f>_xlfn.XLOOKUP(A1875,Orders_Raw!A:A,Orders_Raw!D:D)</f>
        <v>Delivered</v>
      </c>
      <c r="M1875" s="19" t="str">
        <f>_xlfn.XLOOKUP(_xlfn.XLOOKUP(A1875,Orders_Raw!A:A,Orders_Raw!B:B),Customers_Raw!A:A,Customers_Raw!E:E)</f>
        <v>Small Business</v>
      </c>
      <c r="N1875">
        <f>IF(COUNTIF($A$2:A1875,A1875)=1,1,0)</f>
        <v>0</v>
      </c>
    </row>
    <row r="1876" spans="1:14">
      <c r="A1876" t="s">
        <v>3175</v>
      </c>
      <c r="B1876" t="s">
        <v>3493</v>
      </c>
      <c r="C1876">
        <v>4</v>
      </c>
      <c r="D1876" s="18">
        <v>36377.68</v>
      </c>
      <c r="E1876" s="18">
        <f>_xlfn.XLOOKUP(Order_Items_Raw!B3658,Products_Raw!A:A,Products_Raw!D:D)</f>
        <v>3861.49</v>
      </c>
      <c r="F1876" s="18">
        <f t="shared" si="29"/>
        <v>20931.72</v>
      </c>
      <c r="G1876" s="18" t="str">
        <f>PROPER(TRIM(CLEAN(_xlfn.XLOOKUP(Order_Items_Raw!A3658,Orders_Raw!A:A,Orders_Raw!E:E))))</f>
        <v>Website</v>
      </c>
      <c r="H1876" s="18" t="str">
        <f>_xlfn.XLOOKUP(B1876,Products_Raw!A:A,Products_Raw!C:C)</f>
        <v>Electronics</v>
      </c>
      <c r="I1876" t="str">
        <f>_xlfn.XLOOKUP(_xlfn.XLOOKUP(A1876,Orders_Raw!A:A,Orders_Raw!B:B),Customers_Raw!A:A,Customers_Raw!E:E)</f>
        <v>Consumer</v>
      </c>
      <c r="J1876" s="19">
        <f>_xlfn.XLOOKUP(Order_Items_Raw!A3658,Orders_Raw!A:A,Orders_Raw!C:C)</f>
        <v>45912</v>
      </c>
      <c r="K1876" t="s">
        <v>3489</v>
      </c>
      <c r="L1876" s="19" t="str">
        <f>_xlfn.XLOOKUP(A1876,Orders_Raw!A:A,Orders_Raw!D:D)</f>
        <v>Cancelled</v>
      </c>
      <c r="M1876" s="19" t="str">
        <f>_xlfn.XLOOKUP(_xlfn.XLOOKUP(A1876,Orders_Raw!A:A,Orders_Raw!B:B),Customers_Raw!A:A,Customers_Raw!E:E)</f>
        <v>Consumer</v>
      </c>
      <c r="N1876">
        <f>IF(COUNTIF($A$2:A1876,A1876)=1,1,0)</f>
        <v>0</v>
      </c>
    </row>
    <row r="1877" spans="1:14">
      <c r="A1877" t="s">
        <v>1588</v>
      </c>
      <c r="B1877" t="s">
        <v>3494</v>
      </c>
      <c r="C1877">
        <v>4</v>
      </c>
      <c r="D1877" s="18">
        <v>49767.11</v>
      </c>
      <c r="E1877" s="18">
        <f>_xlfn.XLOOKUP(Order_Items_Raw!B3680,Products_Raw!A:A,Products_Raw!D:D)</f>
        <v>4539.2</v>
      </c>
      <c r="F1877" s="18">
        <f t="shared" si="29"/>
        <v>31610.31</v>
      </c>
      <c r="G1877" s="18" t="str">
        <f>PROPER(TRIM(CLEAN(_xlfn.XLOOKUP(Order_Items_Raw!A3680,Orders_Raw!A:A,Orders_Raw!E:E))))</f>
        <v>Website</v>
      </c>
      <c r="H1877" s="18" t="str">
        <f>_xlfn.XLOOKUP(B1877,Products_Raw!A:A,Products_Raw!C:C)</f>
        <v>Fashion</v>
      </c>
      <c r="I1877" t="str">
        <f>_xlfn.XLOOKUP(_xlfn.XLOOKUP(A1877,Orders_Raw!A:A,Orders_Raw!B:B),Customers_Raw!A:A,Customers_Raw!E:E)</f>
        <v>Corporate</v>
      </c>
      <c r="J1877" s="19">
        <f>_xlfn.XLOOKUP(Order_Items_Raw!A3680,Orders_Raw!A:A,Orders_Raw!C:C)</f>
        <v>45906</v>
      </c>
      <c r="K1877" t="s">
        <v>3489</v>
      </c>
      <c r="L1877" s="19" t="str">
        <f>_xlfn.XLOOKUP(A1877,Orders_Raw!A:A,Orders_Raw!D:D)</f>
        <v>Processing</v>
      </c>
      <c r="M1877" s="19" t="str">
        <f>_xlfn.XLOOKUP(_xlfn.XLOOKUP(A1877,Orders_Raw!A:A,Orders_Raw!B:B),Customers_Raw!A:A,Customers_Raw!E:E)</f>
        <v>Corporate</v>
      </c>
      <c r="N1877">
        <f>IF(COUNTIF($A$2:A1877,A1877)=1,1,0)</f>
        <v>0</v>
      </c>
    </row>
    <row r="1878" spans="1:14">
      <c r="A1878" t="s">
        <v>2678</v>
      </c>
      <c r="B1878" t="s">
        <v>3494</v>
      </c>
      <c r="C1878">
        <v>2</v>
      </c>
      <c r="D1878" s="18">
        <v>22077.23</v>
      </c>
      <c r="E1878" s="18">
        <f>_xlfn.XLOOKUP(Order_Items_Raw!B3691,Products_Raw!A:A,Products_Raw!D:D)</f>
        <v>5766.98</v>
      </c>
      <c r="F1878" s="18">
        <f t="shared" si="29"/>
        <v>10543.27</v>
      </c>
      <c r="G1878" s="18" t="str">
        <f>PROPER(TRIM(CLEAN(_xlfn.XLOOKUP(Order_Items_Raw!A3691,Orders_Raw!A:A,Orders_Raw!E:E))))</f>
        <v>Marketplace</v>
      </c>
      <c r="H1878" s="18" t="str">
        <f>_xlfn.XLOOKUP(B1878,Products_Raw!A:A,Products_Raw!C:C)</f>
        <v>Fashion</v>
      </c>
      <c r="I1878" t="str">
        <f>_xlfn.XLOOKUP(_xlfn.XLOOKUP(A1878,Orders_Raw!A:A,Orders_Raw!B:B),Customers_Raw!A:A,Customers_Raw!E:E)</f>
        <v>Corporate</v>
      </c>
      <c r="J1878" s="19">
        <f>_xlfn.XLOOKUP(Order_Items_Raw!A3691,Orders_Raw!A:A,Orders_Raw!C:C)</f>
        <v>45924</v>
      </c>
      <c r="K1878" t="s">
        <v>3489</v>
      </c>
      <c r="L1878" s="19" t="str">
        <f>_xlfn.XLOOKUP(A1878,Orders_Raw!A:A,Orders_Raw!D:D)</f>
        <v>Delivered</v>
      </c>
      <c r="M1878" s="19" t="str">
        <f>_xlfn.XLOOKUP(_xlfn.XLOOKUP(A1878,Orders_Raw!A:A,Orders_Raw!B:B),Customers_Raw!A:A,Customers_Raw!E:E)</f>
        <v>Corporate</v>
      </c>
      <c r="N1878">
        <f>IF(COUNTIF($A$2:A1878,A1878)=1,1,0)</f>
        <v>1</v>
      </c>
    </row>
    <row r="1879" spans="1:14">
      <c r="A1879" t="s">
        <v>1062</v>
      </c>
      <c r="B1879" t="s">
        <v>3495</v>
      </c>
      <c r="C1879">
        <v>1</v>
      </c>
      <c r="D1879" s="18">
        <v>3425.66</v>
      </c>
      <c r="E1879" s="18">
        <f>_xlfn.XLOOKUP(Order_Items_Raw!B3705,Products_Raw!A:A,Products_Raw!D:D)</f>
        <v>6612.77</v>
      </c>
      <c r="F1879" s="18">
        <f t="shared" si="29"/>
        <v>-3187.11</v>
      </c>
      <c r="G1879" s="18" t="str">
        <f>PROPER(TRIM(CLEAN(_xlfn.XLOOKUP(Order_Items_Raw!A3705,Orders_Raw!A:A,Orders_Raw!E:E))))</f>
        <v>Marketplace</v>
      </c>
      <c r="H1879" s="18" t="str">
        <f>_xlfn.XLOOKUP(B1879,Products_Raw!A:A,Products_Raw!C:C)</f>
        <v>Beauty</v>
      </c>
      <c r="I1879" t="str">
        <f>_xlfn.XLOOKUP(_xlfn.XLOOKUP(A1879,Orders_Raw!A:A,Orders_Raw!B:B),Customers_Raw!A:A,Customers_Raw!E:E)</f>
        <v>Consumer</v>
      </c>
      <c r="J1879" s="19">
        <f>_xlfn.XLOOKUP(Order_Items_Raw!A3705,Orders_Raw!A:A,Orders_Raw!C:C)</f>
        <v>45916</v>
      </c>
      <c r="K1879" t="s">
        <v>3489</v>
      </c>
      <c r="L1879" s="19" t="str">
        <f>_xlfn.XLOOKUP(A1879,Orders_Raw!A:A,Orders_Raw!D:D)</f>
        <v>Processing</v>
      </c>
      <c r="M1879" s="19" t="str">
        <f>_xlfn.XLOOKUP(_xlfn.XLOOKUP(A1879,Orders_Raw!A:A,Orders_Raw!B:B),Customers_Raw!A:A,Customers_Raw!E:E)</f>
        <v>Consumer</v>
      </c>
      <c r="N1879">
        <f>IF(COUNTIF($A$2:A1879,A1879)=1,1,0)</f>
        <v>0</v>
      </c>
    </row>
    <row r="1880" spans="1:14">
      <c r="A1880" t="s">
        <v>1966</v>
      </c>
      <c r="B1880" t="s">
        <v>3495</v>
      </c>
      <c r="C1880">
        <v>1</v>
      </c>
      <c r="D1880" s="18">
        <v>4581.78</v>
      </c>
      <c r="E1880" s="18">
        <f>_xlfn.XLOOKUP(Order_Items_Raw!B3722,Products_Raw!A:A,Products_Raw!D:D)</f>
        <v>11653.29</v>
      </c>
      <c r="F1880" s="18">
        <f t="shared" si="29"/>
        <v>-7071.51</v>
      </c>
      <c r="G1880" s="18" t="str">
        <f>PROPER(TRIM(CLEAN(_xlfn.XLOOKUP(Order_Items_Raw!A3722,Orders_Raw!A:A,Orders_Raw!E:E))))</f>
        <v>Website</v>
      </c>
      <c r="H1880" s="18" t="str">
        <f>_xlfn.XLOOKUP(B1880,Products_Raw!A:A,Products_Raw!C:C)</f>
        <v>Beauty</v>
      </c>
      <c r="I1880" t="str">
        <f>_xlfn.XLOOKUP(_xlfn.XLOOKUP(A1880,Orders_Raw!A:A,Orders_Raw!B:B),Customers_Raw!A:A,Customers_Raw!E:E)</f>
        <v>Consumer</v>
      </c>
      <c r="J1880" s="19">
        <f>_xlfn.XLOOKUP(Order_Items_Raw!A3722,Orders_Raw!A:A,Orders_Raw!C:C)</f>
        <v>45912</v>
      </c>
      <c r="K1880" t="s">
        <v>3489</v>
      </c>
      <c r="L1880" s="19" t="str">
        <f>_xlfn.XLOOKUP(A1880,Orders_Raw!A:A,Orders_Raw!D:D)</f>
        <v>Delivered</v>
      </c>
      <c r="M1880" s="19" t="str">
        <f>_xlfn.XLOOKUP(_xlfn.XLOOKUP(A1880,Orders_Raw!A:A,Orders_Raw!B:B),Customers_Raw!A:A,Customers_Raw!E:E)</f>
        <v>Consumer</v>
      </c>
      <c r="N1880">
        <f>IF(COUNTIF($A$2:A1880,A1880)=1,1,0)</f>
        <v>0</v>
      </c>
    </row>
    <row r="1881" spans="1:14">
      <c r="A1881" t="s">
        <v>3066</v>
      </c>
      <c r="B1881" t="s">
        <v>3495</v>
      </c>
      <c r="C1881">
        <v>2</v>
      </c>
      <c r="D1881" s="18">
        <v>6905.04</v>
      </c>
      <c r="E1881" s="18">
        <f>_xlfn.XLOOKUP(Order_Items_Raw!B3748,Products_Raw!A:A,Products_Raw!D:D)</f>
        <v>8551.81</v>
      </c>
      <c r="F1881" s="18">
        <f t="shared" si="29"/>
        <v>-10198.58</v>
      </c>
      <c r="G1881" s="18" t="str">
        <f>PROPER(TRIM(CLEAN(_xlfn.XLOOKUP(Order_Items_Raw!A3748,Orders_Raw!A:A,Orders_Raw!E:E))))</f>
        <v>Website</v>
      </c>
      <c r="H1881" s="18" t="str">
        <f>_xlfn.XLOOKUP(B1881,Products_Raw!A:A,Products_Raw!C:C)</f>
        <v>Beauty</v>
      </c>
      <c r="I1881" t="str">
        <f>_xlfn.XLOOKUP(_xlfn.XLOOKUP(A1881,Orders_Raw!A:A,Orders_Raw!B:B),Customers_Raw!A:A,Customers_Raw!E:E)</f>
        <v>Small Business</v>
      </c>
      <c r="J1881" s="19">
        <f>_xlfn.XLOOKUP(Order_Items_Raw!A3748,Orders_Raw!A:A,Orders_Raw!C:C)</f>
        <v>45912</v>
      </c>
      <c r="K1881" t="s">
        <v>3489</v>
      </c>
      <c r="L1881" s="19" t="str">
        <f>_xlfn.XLOOKUP(A1881,Orders_Raw!A:A,Orders_Raw!D:D)</f>
        <v>Delivered</v>
      </c>
      <c r="M1881" s="19" t="str">
        <f>_xlfn.XLOOKUP(_xlfn.XLOOKUP(A1881,Orders_Raw!A:A,Orders_Raw!B:B),Customers_Raw!A:A,Customers_Raw!E:E)</f>
        <v>Small Business</v>
      </c>
      <c r="N1881">
        <f>IF(COUNTIF($A$2:A1881,A1881)=1,1,0)</f>
        <v>0</v>
      </c>
    </row>
    <row r="1882" spans="1:14">
      <c r="A1882" t="s">
        <v>3218</v>
      </c>
      <c r="B1882" t="s">
        <v>3495</v>
      </c>
      <c r="C1882">
        <v>1</v>
      </c>
      <c r="D1882" s="18">
        <v>3988.54</v>
      </c>
      <c r="E1882" s="18">
        <f>_xlfn.XLOOKUP(Order_Items_Raw!B3751,Products_Raw!A:A,Products_Raw!D:D)</f>
        <v>6163.24</v>
      </c>
      <c r="F1882" s="18">
        <f t="shared" si="29"/>
        <v>-2174.7</v>
      </c>
      <c r="G1882" s="18" t="str">
        <f>PROPER(TRIM(CLEAN(_xlfn.XLOOKUP(Order_Items_Raw!A3751,Orders_Raw!A:A,Orders_Raw!E:E))))</f>
        <v>Website</v>
      </c>
      <c r="H1882" s="18" t="str">
        <f>_xlfn.XLOOKUP(B1882,Products_Raw!A:A,Products_Raw!C:C)</f>
        <v>Beauty</v>
      </c>
      <c r="I1882" t="str">
        <f>_xlfn.XLOOKUP(_xlfn.XLOOKUP(A1882,Orders_Raw!A:A,Orders_Raw!B:B),Customers_Raw!A:A,Customers_Raw!E:E)</f>
        <v>Corporate</v>
      </c>
      <c r="J1882" s="19">
        <f>_xlfn.XLOOKUP(Order_Items_Raw!A3751,Orders_Raw!A:A,Orders_Raw!C:C)</f>
        <v>45919</v>
      </c>
      <c r="K1882" t="s">
        <v>3489</v>
      </c>
      <c r="L1882" s="19" t="str">
        <f>_xlfn.XLOOKUP(A1882,Orders_Raw!A:A,Orders_Raw!D:D)</f>
        <v>Delivered</v>
      </c>
      <c r="M1882" s="19" t="str">
        <f>_xlfn.XLOOKUP(_xlfn.XLOOKUP(A1882,Orders_Raw!A:A,Orders_Raw!B:B),Customers_Raw!A:A,Customers_Raw!E:E)</f>
        <v>Corporate</v>
      </c>
      <c r="N1882">
        <f>IF(COUNTIF($A$2:A1882,A1882)=1,1,0)</f>
        <v>1</v>
      </c>
    </row>
    <row r="1883" spans="1:14">
      <c r="A1883" t="s">
        <v>3309</v>
      </c>
      <c r="B1883" t="s">
        <v>3495</v>
      </c>
      <c r="C1883">
        <v>2</v>
      </c>
      <c r="D1883" s="18">
        <v>8959.48</v>
      </c>
      <c r="E1883" s="18">
        <f>_xlfn.XLOOKUP(Order_Items_Raw!B3754,Products_Raw!A:A,Products_Raw!D:D)</f>
        <v>2935.19</v>
      </c>
      <c r="F1883" s="18">
        <f t="shared" si="29"/>
        <v>3089.1</v>
      </c>
      <c r="G1883" s="18" t="str">
        <f>PROPER(TRIM(CLEAN(_xlfn.XLOOKUP(Order_Items_Raw!A3754,Orders_Raw!A:A,Orders_Raw!E:E))))</f>
        <v>Mobile App</v>
      </c>
      <c r="H1883" s="18" t="str">
        <f>_xlfn.XLOOKUP(B1883,Products_Raw!A:A,Products_Raw!C:C)</f>
        <v>Beauty</v>
      </c>
      <c r="I1883" t="str">
        <f>_xlfn.XLOOKUP(_xlfn.XLOOKUP(A1883,Orders_Raw!A:A,Orders_Raw!B:B),Customers_Raw!A:A,Customers_Raw!E:E)</f>
        <v>Small Business</v>
      </c>
      <c r="J1883" s="19">
        <f>_xlfn.XLOOKUP(Order_Items_Raw!A3754,Orders_Raw!A:A,Orders_Raw!C:C)</f>
        <v>45928</v>
      </c>
      <c r="K1883" t="s">
        <v>3489</v>
      </c>
      <c r="L1883" s="19" t="str">
        <f>_xlfn.XLOOKUP(A1883,Orders_Raw!A:A,Orders_Raw!D:D)</f>
        <v>Delivered</v>
      </c>
      <c r="M1883" s="19" t="str">
        <f>_xlfn.XLOOKUP(_xlfn.XLOOKUP(A1883,Orders_Raw!A:A,Orders_Raw!B:B),Customers_Raw!A:A,Customers_Raw!E:E)</f>
        <v>Small Business</v>
      </c>
      <c r="N1883">
        <f>IF(COUNTIF($A$2:A1883,A1883)=1,1,0)</f>
        <v>0</v>
      </c>
    </row>
    <row r="1884" spans="1:14">
      <c r="A1884" t="s">
        <v>2235</v>
      </c>
      <c r="B1884" t="s">
        <v>3406</v>
      </c>
      <c r="C1884">
        <v>1</v>
      </c>
      <c r="D1884" s="18">
        <v>6209.18</v>
      </c>
      <c r="E1884" s="18">
        <f>_xlfn.XLOOKUP(Order_Items_Raw!B27,Products_Raw!A:A,Products_Raw!D:D)</f>
        <v>4703.24</v>
      </c>
      <c r="F1884" s="18">
        <f t="shared" si="29"/>
        <v>1505.94</v>
      </c>
      <c r="G1884" s="18" t="str">
        <f>PROPER(TRIM(CLEAN(_xlfn.XLOOKUP(Order_Items_Raw!A27,Orders_Raw!A:A,Orders_Raw!E:E))))</f>
        <v>Website</v>
      </c>
      <c r="H1884" s="18" t="str">
        <f>_xlfn.XLOOKUP(B1884,Products_Raw!A:A,Products_Raw!C:C)</f>
        <v>Sports</v>
      </c>
      <c r="I1884" t="str">
        <f>_xlfn.XLOOKUP(_xlfn.XLOOKUP(A1884,Orders_Raw!A:A,Orders_Raw!B:B),Customers_Raw!A:A,Customers_Raw!E:E)</f>
        <v>Consumer</v>
      </c>
      <c r="J1884" s="19">
        <f>_xlfn.XLOOKUP(Order_Items_Raw!A27,Orders_Raw!A:A,Orders_Raw!C:C)</f>
        <v>45750</v>
      </c>
      <c r="K1884" t="s">
        <v>3407</v>
      </c>
      <c r="L1884" s="19" t="str">
        <f>_xlfn.XLOOKUP(A1884,Orders_Raw!A:A,Orders_Raw!D:D)</f>
        <v>Delivered</v>
      </c>
      <c r="M1884" s="19" t="str">
        <f>_xlfn.XLOOKUP(_xlfn.XLOOKUP(A1884,Orders_Raw!A:A,Orders_Raw!B:B),Customers_Raw!A:A,Customers_Raw!E:E)</f>
        <v>Consumer</v>
      </c>
      <c r="N1884">
        <f>IF(COUNTIF($A$2:A1884,A1884)=1,1,0)</f>
        <v>1</v>
      </c>
    </row>
    <row r="1885" spans="1:14">
      <c r="A1885" t="s">
        <v>2280</v>
      </c>
      <c r="B1885" t="s">
        <v>3408</v>
      </c>
      <c r="C1885">
        <v>3</v>
      </c>
      <c r="D1885" s="18">
        <v>42116.35</v>
      </c>
      <c r="E1885" s="18">
        <f>_xlfn.XLOOKUP(Order_Items_Raw!B71,Products_Raw!A:A,Products_Raw!D:D)</f>
        <v>6380.88</v>
      </c>
      <c r="F1885" s="18">
        <f t="shared" si="29"/>
        <v>22973.71</v>
      </c>
      <c r="G1885" s="18" t="str">
        <f>PROPER(TRIM(CLEAN(_xlfn.XLOOKUP(Order_Items_Raw!A71,Orders_Raw!A:A,Orders_Raw!E:E))))</f>
        <v>Website</v>
      </c>
      <c r="H1885" s="18" t="str">
        <f>_xlfn.XLOOKUP(B1885,Products_Raw!A:A,Products_Raw!C:C)</f>
        <v>Sports</v>
      </c>
      <c r="I1885" t="str">
        <f>_xlfn.XLOOKUP(_xlfn.XLOOKUP(A1885,Orders_Raw!A:A,Orders_Raw!B:B),Customers_Raw!A:A,Customers_Raw!E:E)</f>
        <v>Corporate</v>
      </c>
      <c r="J1885" s="19">
        <f>_xlfn.XLOOKUP(Order_Items_Raw!A71,Orders_Raw!A:A,Orders_Raw!C:C)</f>
        <v>45777</v>
      </c>
      <c r="K1885" t="s">
        <v>3407</v>
      </c>
      <c r="L1885" s="19" t="str">
        <f>_xlfn.XLOOKUP(A1885,Orders_Raw!A:A,Orders_Raw!D:D)</f>
        <v>Delivered</v>
      </c>
      <c r="M1885" s="19" t="str">
        <f>_xlfn.XLOOKUP(_xlfn.XLOOKUP(A1885,Orders_Raw!A:A,Orders_Raw!B:B),Customers_Raw!A:A,Customers_Raw!E:E)</f>
        <v>Corporate</v>
      </c>
      <c r="N1885">
        <f>IF(COUNTIF($A$2:A1885,A1885)=1,1,0)</f>
        <v>1</v>
      </c>
    </row>
    <row r="1886" spans="1:14">
      <c r="A1886" t="s">
        <v>2304</v>
      </c>
      <c r="B1886" t="s">
        <v>3408</v>
      </c>
      <c r="C1886">
        <v>1</v>
      </c>
      <c r="D1886" s="18">
        <v>16130.33</v>
      </c>
      <c r="E1886" s="18">
        <f>_xlfn.XLOOKUP(Order_Items_Raw!B73,Products_Raw!A:A,Products_Raw!D:D)</f>
        <v>6213.42</v>
      </c>
      <c r="F1886" s="18">
        <f t="shared" si="29"/>
        <v>9916.91</v>
      </c>
      <c r="G1886" s="18" t="str">
        <f>PROPER(TRIM(CLEAN(_xlfn.XLOOKUP(Order_Items_Raw!A73,Orders_Raw!A:A,Orders_Raw!E:E))))</f>
        <v>Mobile App</v>
      </c>
      <c r="H1886" s="18" t="str">
        <f>_xlfn.XLOOKUP(B1886,Products_Raw!A:A,Products_Raw!C:C)</f>
        <v>Sports</v>
      </c>
      <c r="I1886" t="str">
        <f>_xlfn.XLOOKUP(_xlfn.XLOOKUP(A1886,Orders_Raw!A:A,Orders_Raw!B:B),Customers_Raw!A:A,Customers_Raw!E:E)</f>
        <v>Small Business</v>
      </c>
      <c r="J1886" s="19">
        <f>_xlfn.XLOOKUP(Order_Items_Raw!A73,Orders_Raw!A:A,Orders_Raw!C:C)</f>
        <v>45765</v>
      </c>
      <c r="K1886" t="s">
        <v>3407</v>
      </c>
      <c r="L1886" s="19" t="str">
        <f>_xlfn.XLOOKUP(A1886,Orders_Raw!A:A,Orders_Raw!D:D)</f>
        <v>Shipped</v>
      </c>
      <c r="M1886" s="19" t="str">
        <f>_xlfn.XLOOKUP(_xlfn.XLOOKUP(A1886,Orders_Raw!A:A,Orders_Raw!B:B),Customers_Raw!A:A,Customers_Raw!E:E)</f>
        <v>Small Business</v>
      </c>
      <c r="N1886">
        <f>IF(COUNTIF($A$2:A1886,A1886)=1,1,0)</f>
        <v>1</v>
      </c>
    </row>
    <row r="1887" spans="1:14">
      <c r="A1887" t="s">
        <v>1994</v>
      </c>
      <c r="B1887" t="s">
        <v>3409</v>
      </c>
      <c r="C1887">
        <v>2</v>
      </c>
      <c r="D1887" s="18">
        <v>13235.44</v>
      </c>
      <c r="E1887" s="18">
        <f>_xlfn.XLOOKUP(Order_Items_Raw!B108,Products_Raw!A:A,Products_Raw!D:D)</f>
        <v>4640.09</v>
      </c>
      <c r="F1887" s="18">
        <f t="shared" si="29"/>
        <v>3955.26</v>
      </c>
      <c r="G1887" s="18" t="str">
        <f>PROPER(TRIM(CLEAN(_xlfn.XLOOKUP(Order_Items_Raw!A108,Orders_Raw!A:A,Orders_Raw!E:E))))</f>
        <v>Mobile App</v>
      </c>
      <c r="H1887" s="18" t="str">
        <f>_xlfn.XLOOKUP(B1887,Products_Raw!A:A,Products_Raw!C:C)</f>
        <v>Sports</v>
      </c>
      <c r="I1887" t="str">
        <f>_xlfn.XLOOKUP(_xlfn.XLOOKUP(A1887,Orders_Raw!A:A,Orders_Raw!B:B),Customers_Raw!A:A,Customers_Raw!E:E)</f>
        <v>Small Business</v>
      </c>
      <c r="J1887" s="19">
        <f>_xlfn.XLOOKUP(Order_Items_Raw!A108,Orders_Raw!A:A,Orders_Raw!C:C)</f>
        <v>45757</v>
      </c>
      <c r="K1887" t="s">
        <v>3407</v>
      </c>
      <c r="L1887" s="19" t="str">
        <f>_xlfn.XLOOKUP(A1887,Orders_Raw!A:A,Orders_Raw!D:D)</f>
        <v>Delivered</v>
      </c>
      <c r="M1887" s="19" t="str">
        <f>_xlfn.XLOOKUP(_xlfn.XLOOKUP(A1887,Orders_Raw!A:A,Orders_Raw!B:B),Customers_Raw!A:A,Customers_Raw!E:E)</f>
        <v>Small Business</v>
      </c>
      <c r="N1887">
        <f>IF(COUNTIF($A$2:A1887,A1887)=1,1,0)</f>
        <v>1</v>
      </c>
    </row>
    <row r="1888" spans="1:14">
      <c r="A1888" t="s">
        <v>2041</v>
      </c>
      <c r="B1888" t="s">
        <v>3409</v>
      </c>
      <c r="C1888">
        <v>4</v>
      </c>
      <c r="D1888" s="18">
        <v>25168.43</v>
      </c>
      <c r="E1888" s="18">
        <f>_xlfn.XLOOKUP(Order_Items_Raw!B109,Products_Raw!A:A,Products_Raw!D:D)</f>
        <v>4640.09</v>
      </c>
      <c r="F1888" s="18">
        <f t="shared" si="29"/>
        <v>6608.07</v>
      </c>
      <c r="G1888" s="18" t="str">
        <f>PROPER(TRIM(CLEAN(_xlfn.XLOOKUP(Order_Items_Raw!A109,Orders_Raw!A:A,Orders_Raw!E:E))))</f>
        <v>Mobile App</v>
      </c>
      <c r="H1888" s="18" t="str">
        <f>_xlfn.XLOOKUP(B1888,Products_Raw!A:A,Products_Raw!C:C)</f>
        <v>Sports</v>
      </c>
      <c r="I1888" t="str">
        <f>_xlfn.XLOOKUP(_xlfn.XLOOKUP(A1888,Orders_Raw!A:A,Orders_Raw!B:B),Customers_Raw!A:A,Customers_Raw!E:E)</f>
        <v>Small Business</v>
      </c>
      <c r="J1888" s="19">
        <f>_xlfn.XLOOKUP(Order_Items_Raw!A109,Orders_Raw!A:A,Orders_Raw!C:C)</f>
        <v>45748</v>
      </c>
      <c r="K1888" t="s">
        <v>3407</v>
      </c>
      <c r="L1888" s="19" t="str">
        <f>_xlfn.XLOOKUP(A1888,Orders_Raw!A:A,Orders_Raw!D:D)</f>
        <v>Processing</v>
      </c>
      <c r="M1888" s="19" t="str">
        <f>_xlfn.XLOOKUP(_xlfn.XLOOKUP(A1888,Orders_Raw!A:A,Orders_Raw!B:B),Customers_Raw!A:A,Customers_Raw!E:E)</f>
        <v>Small Business</v>
      </c>
      <c r="N1888">
        <f>IF(COUNTIF($A$2:A1888,A1888)=1,1,0)</f>
        <v>1</v>
      </c>
    </row>
    <row r="1889" spans="1:14">
      <c r="A1889" t="s">
        <v>2486</v>
      </c>
      <c r="B1889" t="s">
        <v>3409</v>
      </c>
      <c r="C1889">
        <v>1</v>
      </c>
      <c r="D1889" s="18">
        <v>6201.63</v>
      </c>
      <c r="E1889" s="18">
        <f>_xlfn.XLOOKUP(Order_Items_Raw!B119,Products_Raw!A:A,Products_Raw!D:D)</f>
        <v>9531.89</v>
      </c>
      <c r="F1889" s="18">
        <f t="shared" si="29"/>
        <v>-3330.26</v>
      </c>
      <c r="G1889" s="18" t="str">
        <f>PROPER(TRIM(CLEAN(_xlfn.XLOOKUP(Order_Items_Raw!A119,Orders_Raw!A:A,Orders_Raw!E:E))))</f>
        <v>Marketplace</v>
      </c>
      <c r="H1889" s="18" t="str">
        <f>_xlfn.XLOOKUP(B1889,Products_Raw!A:A,Products_Raw!C:C)</f>
        <v>Sports</v>
      </c>
      <c r="I1889" t="str">
        <f>_xlfn.XLOOKUP(_xlfn.XLOOKUP(A1889,Orders_Raw!A:A,Orders_Raw!B:B),Customers_Raw!A:A,Customers_Raw!E:E)</f>
        <v>Consumer</v>
      </c>
      <c r="J1889" s="19">
        <f>_xlfn.XLOOKUP(Order_Items_Raw!A119,Orders_Raw!A:A,Orders_Raw!C:C)</f>
        <v>45763</v>
      </c>
      <c r="K1889" t="s">
        <v>3407</v>
      </c>
      <c r="L1889" s="19" t="str">
        <f>_xlfn.XLOOKUP(A1889,Orders_Raw!A:A,Orders_Raw!D:D)</f>
        <v>Delivered</v>
      </c>
      <c r="M1889" s="19" t="str">
        <f>_xlfn.XLOOKUP(_xlfn.XLOOKUP(A1889,Orders_Raw!A:A,Orders_Raw!B:B),Customers_Raw!A:A,Customers_Raw!E:E)</f>
        <v>Consumer</v>
      </c>
      <c r="N1889">
        <f>IF(COUNTIF($A$2:A1889,A1889)=1,1,0)</f>
        <v>1</v>
      </c>
    </row>
    <row r="1890" spans="1:14">
      <c r="A1890" t="s">
        <v>2523</v>
      </c>
      <c r="B1890" t="s">
        <v>3409</v>
      </c>
      <c r="C1890">
        <v>4</v>
      </c>
      <c r="D1890" s="18">
        <v>30571.1</v>
      </c>
      <c r="E1890" s="18">
        <f>_xlfn.XLOOKUP(Order_Items_Raw!B122,Products_Raw!A:A,Products_Raw!D:D)</f>
        <v>7212.47</v>
      </c>
      <c r="F1890" s="18">
        <f t="shared" si="29"/>
        <v>1721.22</v>
      </c>
      <c r="G1890" s="18" t="str">
        <f>PROPER(TRIM(CLEAN(_xlfn.XLOOKUP(Order_Items_Raw!A122,Orders_Raw!A:A,Orders_Raw!E:E))))</f>
        <v>Website</v>
      </c>
      <c r="H1890" s="18" t="str">
        <f>_xlfn.XLOOKUP(B1890,Products_Raw!A:A,Products_Raw!C:C)</f>
        <v>Sports</v>
      </c>
      <c r="I1890" t="str">
        <f>_xlfn.XLOOKUP(_xlfn.XLOOKUP(A1890,Orders_Raw!A:A,Orders_Raw!B:B),Customers_Raw!A:A,Customers_Raw!E:E)</f>
        <v>Consumer</v>
      </c>
      <c r="J1890" s="19">
        <f>_xlfn.XLOOKUP(Order_Items_Raw!A122,Orders_Raw!A:A,Orders_Raw!C:C)</f>
        <v>45777</v>
      </c>
      <c r="K1890" t="s">
        <v>3407</v>
      </c>
      <c r="L1890" s="19" t="str">
        <f>_xlfn.XLOOKUP(A1890,Orders_Raw!A:A,Orders_Raw!D:D)</f>
        <v>Delivered</v>
      </c>
      <c r="M1890" s="19" t="str">
        <f>_xlfn.XLOOKUP(_xlfn.XLOOKUP(A1890,Orders_Raw!A:A,Orders_Raw!B:B),Customers_Raw!A:A,Customers_Raw!E:E)</f>
        <v>Consumer</v>
      </c>
      <c r="N1890">
        <f>IF(COUNTIF($A$2:A1890,A1890)=1,1,0)</f>
        <v>1</v>
      </c>
    </row>
    <row r="1891" spans="1:14">
      <c r="A1891" t="s">
        <v>2914</v>
      </c>
      <c r="B1891" t="s">
        <v>3409</v>
      </c>
      <c r="C1891">
        <v>2</v>
      </c>
      <c r="D1891" s="18">
        <v>15635.63</v>
      </c>
      <c r="E1891" s="18">
        <f>_xlfn.XLOOKUP(Order_Items_Raw!B132,Products_Raw!A:A,Products_Raw!D:D)</f>
        <v>10188.6</v>
      </c>
      <c r="F1891" s="18">
        <f t="shared" si="29"/>
        <v>-4741.57</v>
      </c>
      <c r="G1891" s="18" t="str">
        <f>PROPER(TRIM(CLEAN(_xlfn.XLOOKUP(Order_Items_Raw!A132,Orders_Raw!A:A,Orders_Raw!E:E))))</f>
        <v>Mobile App</v>
      </c>
      <c r="H1891" s="18" t="str">
        <f>_xlfn.XLOOKUP(B1891,Products_Raw!A:A,Products_Raw!C:C)</f>
        <v>Sports</v>
      </c>
      <c r="I1891" t="str">
        <f>_xlfn.XLOOKUP(_xlfn.XLOOKUP(A1891,Orders_Raw!A:A,Orders_Raw!B:B),Customers_Raw!A:A,Customers_Raw!E:E)</f>
        <v>Corporate</v>
      </c>
      <c r="J1891" s="19">
        <f>_xlfn.XLOOKUP(Order_Items_Raw!A132,Orders_Raw!A:A,Orders_Raw!C:C)</f>
        <v>45773</v>
      </c>
      <c r="K1891" t="s">
        <v>3407</v>
      </c>
      <c r="L1891" s="19" t="str">
        <f>_xlfn.XLOOKUP(A1891,Orders_Raw!A:A,Orders_Raw!D:D)</f>
        <v>Delivered</v>
      </c>
      <c r="M1891" s="19" t="str">
        <f>_xlfn.XLOOKUP(_xlfn.XLOOKUP(A1891,Orders_Raw!A:A,Orders_Raw!B:B),Customers_Raw!A:A,Customers_Raw!E:E)</f>
        <v>Corporate</v>
      </c>
      <c r="N1891">
        <f>IF(COUNTIF($A$2:A1891,A1891)=1,1,0)</f>
        <v>1</v>
      </c>
    </row>
    <row r="1892" spans="1:14">
      <c r="A1892" t="s">
        <v>1605</v>
      </c>
      <c r="B1892" t="s">
        <v>3410</v>
      </c>
      <c r="C1892">
        <v>1</v>
      </c>
      <c r="D1892" s="18">
        <v>1363.9</v>
      </c>
      <c r="E1892" s="18">
        <f>_xlfn.XLOOKUP(Order_Items_Raw!B149,Products_Raw!A:A,Products_Raw!D:D)</f>
        <v>7025.62</v>
      </c>
      <c r="F1892" s="18">
        <f t="shared" si="29"/>
        <v>-5661.72</v>
      </c>
      <c r="G1892" s="18" t="str">
        <f>PROPER(TRIM(CLEAN(_xlfn.XLOOKUP(Order_Items_Raw!A149,Orders_Raw!A:A,Orders_Raw!E:E))))</f>
        <v>Mobile App</v>
      </c>
      <c r="H1892" s="18" t="str">
        <f>_xlfn.XLOOKUP(B1892,Products_Raw!A:A,Products_Raw!C:C)</f>
        <v>Beauty</v>
      </c>
      <c r="I1892" t="str">
        <f>_xlfn.XLOOKUP(_xlfn.XLOOKUP(A1892,Orders_Raw!A:A,Orders_Raw!B:B),Customers_Raw!A:A,Customers_Raw!E:E)</f>
        <v>Small Business</v>
      </c>
      <c r="J1892" s="19">
        <f>_xlfn.XLOOKUP(Order_Items_Raw!A149,Orders_Raw!A:A,Orders_Raw!C:C)</f>
        <v>45757</v>
      </c>
      <c r="K1892" t="s">
        <v>3407</v>
      </c>
      <c r="L1892" s="19" t="str">
        <f>_xlfn.XLOOKUP(A1892,Orders_Raw!A:A,Orders_Raw!D:D)</f>
        <v>Delivered</v>
      </c>
      <c r="M1892" s="19" t="str">
        <f>_xlfn.XLOOKUP(_xlfn.XLOOKUP(A1892,Orders_Raw!A:A,Orders_Raw!B:B),Customers_Raw!A:A,Customers_Raw!E:E)</f>
        <v>Small Business</v>
      </c>
      <c r="N1892">
        <f>IF(COUNTIF($A$2:A1892,A1892)=1,1,0)</f>
        <v>1</v>
      </c>
    </row>
    <row r="1893" spans="1:14">
      <c r="A1893" t="s">
        <v>2051</v>
      </c>
      <c r="B1893" t="s">
        <v>3410</v>
      </c>
      <c r="C1893">
        <v>2</v>
      </c>
      <c r="D1893" s="18">
        <v>3399.55</v>
      </c>
      <c r="E1893" s="18">
        <f>_xlfn.XLOOKUP(Order_Items_Raw!B156,Products_Raw!A:A,Products_Raw!D:D)</f>
        <v>6782.31</v>
      </c>
      <c r="F1893" s="18">
        <f t="shared" si="29"/>
        <v>-10165.07</v>
      </c>
      <c r="G1893" s="18" t="str">
        <f>PROPER(TRIM(CLEAN(_xlfn.XLOOKUP(Order_Items_Raw!A156,Orders_Raw!A:A,Orders_Raw!E:E))))</f>
        <v>Mobile App</v>
      </c>
      <c r="H1893" s="18" t="str">
        <f>_xlfn.XLOOKUP(B1893,Products_Raw!A:A,Products_Raw!C:C)</f>
        <v>Beauty</v>
      </c>
      <c r="I1893" t="str">
        <f>_xlfn.XLOOKUP(_xlfn.XLOOKUP(A1893,Orders_Raw!A:A,Orders_Raw!B:B),Customers_Raw!A:A,Customers_Raw!E:E)</f>
        <v>Corporate</v>
      </c>
      <c r="J1893" s="19">
        <f>_xlfn.XLOOKUP(Order_Items_Raw!A156,Orders_Raw!A:A,Orders_Raw!C:C)</f>
        <v>45758</v>
      </c>
      <c r="K1893" t="s">
        <v>3407</v>
      </c>
      <c r="L1893" s="19" t="str">
        <f>_xlfn.XLOOKUP(A1893,Orders_Raw!A:A,Orders_Raw!D:D)</f>
        <v>Cancelled</v>
      </c>
      <c r="M1893" s="19" t="str">
        <f>_xlfn.XLOOKUP(_xlfn.XLOOKUP(A1893,Orders_Raw!A:A,Orders_Raw!B:B),Customers_Raw!A:A,Customers_Raw!E:E)</f>
        <v>Corporate</v>
      </c>
      <c r="N1893">
        <f>IF(COUNTIF($A$2:A1893,A1893)=1,1,0)</f>
        <v>1</v>
      </c>
    </row>
    <row r="1894" spans="1:14">
      <c r="A1894" t="s">
        <v>2211</v>
      </c>
      <c r="B1894" t="s">
        <v>3410</v>
      </c>
      <c r="C1894">
        <v>3</v>
      </c>
      <c r="D1894" s="18">
        <v>5161.99</v>
      </c>
      <c r="E1894" s="18">
        <f>_xlfn.XLOOKUP(Order_Items_Raw!B162,Products_Raw!A:A,Products_Raw!D:D)</f>
        <v>2133.21</v>
      </c>
      <c r="F1894" s="18">
        <f t="shared" si="29"/>
        <v>-1237.64</v>
      </c>
      <c r="G1894" s="18" t="str">
        <f>PROPER(TRIM(CLEAN(_xlfn.XLOOKUP(Order_Items_Raw!A162,Orders_Raw!A:A,Orders_Raw!E:E))))</f>
        <v>Marketplace</v>
      </c>
      <c r="H1894" s="18" t="str">
        <f>_xlfn.XLOOKUP(B1894,Products_Raw!A:A,Products_Raw!C:C)</f>
        <v>Beauty</v>
      </c>
      <c r="I1894" t="str">
        <f>_xlfn.XLOOKUP(_xlfn.XLOOKUP(A1894,Orders_Raw!A:A,Orders_Raw!B:B),Customers_Raw!A:A,Customers_Raw!E:E)</f>
        <v>Corporate</v>
      </c>
      <c r="J1894" s="19">
        <f>_xlfn.XLOOKUP(Order_Items_Raw!A162,Orders_Raw!A:A,Orders_Raw!C:C)</f>
        <v>45774</v>
      </c>
      <c r="K1894" t="s">
        <v>3407</v>
      </c>
      <c r="L1894" s="19" t="str">
        <f>_xlfn.XLOOKUP(A1894,Orders_Raw!A:A,Orders_Raw!D:D)</f>
        <v>Delivered</v>
      </c>
      <c r="M1894" s="19" t="str">
        <f>_xlfn.XLOOKUP(_xlfn.XLOOKUP(A1894,Orders_Raw!A:A,Orders_Raw!B:B),Customers_Raw!A:A,Customers_Raw!E:E)</f>
        <v>Corporate</v>
      </c>
      <c r="N1894">
        <f>IF(COUNTIF($A$2:A1894,A1894)=1,1,0)</f>
        <v>1</v>
      </c>
    </row>
    <row r="1895" spans="1:14">
      <c r="A1895" t="s">
        <v>1361</v>
      </c>
      <c r="B1895" t="s">
        <v>3411</v>
      </c>
      <c r="C1895">
        <v>4</v>
      </c>
      <c r="D1895" s="18">
        <v>40431.64</v>
      </c>
      <c r="E1895" s="18">
        <f>_xlfn.XLOOKUP(Order_Items_Raw!B190,Products_Raw!A:A,Products_Raw!D:D)</f>
        <v>1759.1</v>
      </c>
      <c r="F1895" s="18">
        <f t="shared" si="29"/>
        <v>33395.24</v>
      </c>
      <c r="G1895" s="18" t="str">
        <f>PROPER(TRIM(CLEAN(_xlfn.XLOOKUP(Order_Items_Raw!A190,Orders_Raw!A:A,Orders_Raw!E:E))))</f>
        <v>Marketplace</v>
      </c>
      <c r="H1895" s="18" t="str">
        <f>_xlfn.XLOOKUP(B1895,Products_Raw!A:A,Products_Raw!C:C)</f>
        <v>Sports</v>
      </c>
      <c r="I1895" t="str">
        <f>_xlfn.XLOOKUP(_xlfn.XLOOKUP(A1895,Orders_Raw!A:A,Orders_Raw!B:B),Customers_Raw!A:A,Customers_Raw!E:E)</f>
        <v>Consumer</v>
      </c>
      <c r="J1895" s="19">
        <f>_xlfn.XLOOKUP(Order_Items_Raw!A190,Orders_Raw!A:A,Orders_Raw!C:C)</f>
        <v>45756</v>
      </c>
      <c r="K1895" t="s">
        <v>3407</v>
      </c>
      <c r="L1895" s="19" t="str">
        <f>_xlfn.XLOOKUP(A1895,Orders_Raw!A:A,Orders_Raw!D:D)</f>
        <v>Delivered</v>
      </c>
      <c r="M1895" s="19" t="str">
        <f>_xlfn.XLOOKUP(_xlfn.XLOOKUP(A1895,Orders_Raw!A:A,Orders_Raw!B:B),Customers_Raw!A:A,Customers_Raw!E:E)</f>
        <v>Consumer</v>
      </c>
      <c r="N1895">
        <f>IF(COUNTIF($A$2:A1895,A1895)=1,1,0)</f>
        <v>1</v>
      </c>
    </row>
    <row r="1896" spans="1:14">
      <c r="A1896" t="s">
        <v>1495</v>
      </c>
      <c r="B1896" t="s">
        <v>3411</v>
      </c>
      <c r="C1896">
        <v>1</v>
      </c>
      <c r="D1896" s="18">
        <v>10038.12</v>
      </c>
      <c r="E1896" s="18">
        <f>_xlfn.XLOOKUP(Order_Items_Raw!B196,Products_Raw!A:A,Products_Raw!D:D)</f>
        <v>1326.73</v>
      </c>
      <c r="F1896" s="18">
        <f t="shared" si="29"/>
        <v>8711.39</v>
      </c>
      <c r="G1896" s="18" t="str">
        <f>PROPER(TRIM(CLEAN(_xlfn.XLOOKUP(Order_Items_Raw!A196,Orders_Raw!A:A,Orders_Raw!E:E))))</f>
        <v>Marketplace</v>
      </c>
      <c r="H1896" s="18" t="str">
        <f>_xlfn.XLOOKUP(B1896,Products_Raw!A:A,Products_Raw!C:C)</f>
        <v>Sports</v>
      </c>
      <c r="I1896" t="str">
        <f>_xlfn.XLOOKUP(_xlfn.XLOOKUP(A1896,Orders_Raw!A:A,Orders_Raw!B:B),Customers_Raw!A:A,Customers_Raw!E:E)</f>
        <v>Corporate</v>
      </c>
      <c r="J1896" s="19">
        <f>_xlfn.XLOOKUP(Order_Items_Raw!A196,Orders_Raw!A:A,Orders_Raw!C:C)</f>
        <v>45751</v>
      </c>
      <c r="K1896" t="s">
        <v>3407</v>
      </c>
      <c r="L1896" s="19" t="str">
        <f>_xlfn.XLOOKUP(A1896,Orders_Raw!A:A,Orders_Raw!D:D)</f>
        <v>Delivered</v>
      </c>
      <c r="M1896" s="19" t="str">
        <f>_xlfn.XLOOKUP(_xlfn.XLOOKUP(A1896,Orders_Raw!A:A,Orders_Raw!B:B),Customers_Raw!A:A,Customers_Raw!E:E)</f>
        <v>Corporate</v>
      </c>
      <c r="N1896">
        <f>IF(COUNTIF($A$2:A1896,A1896)=1,1,0)</f>
        <v>1</v>
      </c>
    </row>
    <row r="1897" spans="1:14">
      <c r="A1897" t="s">
        <v>2914</v>
      </c>
      <c r="B1897" t="s">
        <v>3411</v>
      </c>
      <c r="C1897">
        <v>1</v>
      </c>
      <c r="D1897" s="18">
        <v>9151.08</v>
      </c>
      <c r="E1897" s="18">
        <f>_xlfn.XLOOKUP(Order_Items_Raw!B227,Products_Raw!A:A,Products_Raw!D:D)</f>
        <v>4539.2</v>
      </c>
      <c r="F1897" s="18">
        <f t="shared" si="29"/>
        <v>4611.88</v>
      </c>
      <c r="G1897" s="18" t="str">
        <f>PROPER(TRIM(CLEAN(_xlfn.XLOOKUP(Order_Items_Raw!A227,Orders_Raw!A:A,Orders_Raw!E:E))))</f>
        <v>Website</v>
      </c>
      <c r="H1897" s="18" t="str">
        <f>_xlfn.XLOOKUP(B1897,Products_Raw!A:A,Products_Raw!C:C)</f>
        <v>Sports</v>
      </c>
      <c r="I1897" t="str">
        <f>_xlfn.XLOOKUP(_xlfn.XLOOKUP(A1897,Orders_Raw!A:A,Orders_Raw!B:B),Customers_Raw!A:A,Customers_Raw!E:E)</f>
        <v>Corporate</v>
      </c>
      <c r="J1897" s="19">
        <f>_xlfn.XLOOKUP(Order_Items_Raw!A227,Orders_Raw!A:A,Orders_Raw!C:C)</f>
        <v>45777</v>
      </c>
      <c r="K1897" t="s">
        <v>3407</v>
      </c>
      <c r="L1897" s="19" t="str">
        <f>_xlfn.XLOOKUP(A1897,Orders_Raw!A:A,Orders_Raw!D:D)</f>
        <v>Delivered</v>
      </c>
      <c r="M1897" s="19" t="str">
        <f>_xlfn.XLOOKUP(_xlfn.XLOOKUP(A1897,Orders_Raw!A:A,Orders_Raw!B:B),Customers_Raw!A:A,Customers_Raw!E:E)</f>
        <v>Corporate</v>
      </c>
      <c r="N1897">
        <f>IF(COUNTIF($A$2:A1897,A1897)=1,1,0)</f>
        <v>0</v>
      </c>
    </row>
    <row r="1898" spans="1:14">
      <c r="A1898" t="s">
        <v>1195</v>
      </c>
      <c r="B1898" t="s">
        <v>3412</v>
      </c>
      <c r="C1898">
        <v>4</v>
      </c>
      <c r="D1898" s="18">
        <v>66716.79</v>
      </c>
      <c r="E1898" s="18">
        <f>_xlfn.XLOOKUP(Order_Items_Raw!B245,Products_Raw!A:A,Products_Raw!D:D)</f>
        <v>6612.77</v>
      </c>
      <c r="F1898" s="18">
        <f t="shared" si="29"/>
        <v>40265.71</v>
      </c>
      <c r="G1898" s="18" t="str">
        <f>PROPER(TRIM(CLEAN(_xlfn.XLOOKUP(Order_Items_Raw!A245,Orders_Raw!A:A,Orders_Raw!E:E))))</f>
        <v>Marketplace</v>
      </c>
      <c r="H1898" s="18" t="str">
        <f>_xlfn.XLOOKUP(B1898,Products_Raw!A:A,Products_Raw!C:C)</f>
        <v>Electronics</v>
      </c>
      <c r="I1898" t="str">
        <f>_xlfn.XLOOKUP(_xlfn.XLOOKUP(A1898,Orders_Raw!A:A,Orders_Raw!B:B),Customers_Raw!A:A,Customers_Raw!E:E)</f>
        <v>Consumer</v>
      </c>
      <c r="J1898" s="19">
        <f>_xlfn.XLOOKUP(Order_Items_Raw!A245,Orders_Raw!A:A,Orders_Raw!C:C)</f>
        <v>45750</v>
      </c>
      <c r="K1898" t="s">
        <v>3407</v>
      </c>
      <c r="L1898" s="19" t="str">
        <f>_xlfn.XLOOKUP(A1898,Orders_Raw!A:A,Orders_Raw!D:D)</f>
        <v>Delivered</v>
      </c>
      <c r="M1898" s="19" t="str">
        <f>_xlfn.XLOOKUP(_xlfn.XLOOKUP(A1898,Orders_Raw!A:A,Orders_Raw!B:B),Customers_Raw!A:A,Customers_Raw!E:E)</f>
        <v>Consumer</v>
      </c>
      <c r="N1898">
        <f>IF(COUNTIF($A$2:A1898,A1898)=1,1,0)</f>
        <v>1</v>
      </c>
    </row>
    <row r="1899" spans="1:14">
      <c r="A1899" t="s">
        <v>1644</v>
      </c>
      <c r="B1899" t="s">
        <v>3412</v>
      </c>
      <c r="C1899">
        <v>4</v>
      </c>
      <c r="D1899" s="18">
        <v>51535.23</v>
      </c>
      <c r="E1899" s="18">
        <f>_xlfn.XLOOKUP(Order_Items_Raw!B252,Products_Raw!A:A,Products_Raw!D:D)</f>
        <v>7341.5</v>
      </c>
      <c r="F1899" s="18">
        <f t="shared" si="29"/>
        <v>22169.23</v>
      </c>
      <c r="G1899" s="18" t="str">
        <f>PROPER(TRIM(CLEAN(_xlfn.XLOOKUP(Order_Items_Raw!A252,Orders_Raw!A:A,Orders_Raw!E:E))))</f>
        <v>Website</v>
      </c>
      <c r="H1899" s="18" t="str">
        <f>_xlfn.XLOOKUP(B1899,Products_Raw!A:A,Products_Raw!C:C)</f>
        <v>Electronics</v>
      </c>
      <c r="I1899" t="str">
        <f>_xlfn.XLOOKUP(_xlfn.XLOOKUP(A1899,Orders_Raw!A:A,Orders_Raw!B:B),Customers_Raw!A:A,Customers_Raw!E:E)</f>
        <v>Corporate</v>
      </c>
      <c r="J1899" s="19">
        <f>_xlfn.XLOOKUP(Order_Items_Raw!A252,Orders_Raw!A:A,Orders_Raw!C:C)</f>
        <v>45774</v>
      </c>
      <c r="K1899" t="s">
        <v>3407</v>
      </c>
      <c r="L1899" s="19" t="str">
        <f>_xlfn.XLOOKUP(A1899,Orders_Raw!A:A,Orders_Raw!D:D)</f>
        <v>Delivered</v>
      </c>
      <c r="M1899" s="19" t="str">
        <f>_xlfn.XLOOKUP(_xlfn.XLOOKUP(A1899,Orders_Raw!A:A,Orders_Raw!B:B),Customers_Raw!A:A,Customers_Raw!E:E)</f>
        <v>Corporate</v>
      </c>
      <c r="N1899">
        <f>IF(COUNTIF($A$2:A1899,A1899)=1,1,0)</f>
        <v>1</v>
      </c>
    </row>
    <row r="1900" spans="1:14">
      <c r="A1900" t="s">
        <v>2075</v>
      </c>
      <c r="B1900" t="s">
        <v>3412</v>
      </c>
      <c r="C1900">
        <v>2</v>
      </c>
      <c r="D1900" s="18">
        <v>31553.39</v>
      </c>
      <c r="E1900" s="18">
        <f>_xlfn.XLOOKUP(Order_Items_Raw!B259,Products_Raw!A:A,Products_Raw!D:D)</f>
        <v>1946.27</v>
      </c>
      <c r="F1900" s="18">
        <f t="shared" si="29"/>
        <v>27660.85</v>
      </c>
      <c r="G1900" s="18" t="str">
        <f>PROPER(TRIM(CLEAN(_xlfn.XLOOKUP(Order_Items_Raw!A259,Orders_Raw!A:A,Orders_Raw!E:E))))</f>
        <v>Website</v>
      </c>
      <c r="H1900" s="18" t="str">
        <f>_xlfn.XLOOKUP(B1900,Products_Raw!A:A,Products_Raw!C:C)</f>
        <v>Electronics</v>
      </c>
      <c r="I1900" t="str">
        <f>_xlfn.XLOOKUP(_xlfn.XLOOKUP(A1900,Orders_Raw!A:A,Orders_Raw!B:B),Customers_Raw!A:A,Customers_Raw!E:E)</f>
        <v>Consumer</v>
      </c>
      <c r="J1900" s="19">
        <f>_xlfn.XLOOKUP(Order_Items_Raw!A259,Orders_Raw!A:A,Orders_Raw!C:C)</f>
        <v>45752</v>
      </c>
      <c r="K1900" t="s">
        <v>3407</v>
      </c>
      <c r="L1900" s="19" t="str">
        <f>_xlfn.XLOOKUP(A1900,Orders_Raw!A:A,Orders_Raw!D:D)</f>
        <v>Cancelled</v>
      </c>
      <c r="M1900" s="19" t="str">
        <f>_xlfn.XLOOKUP(_xlfn.XLOOKUP(A1900,Orders_Raw!A:A,Orders_Raw!B:B),Customers_Raw!A:A,Customers_Raw!E:E)</f>
        <v>Consumer</v>
      </c>
      <c r="N1900">
        <f>IF(COUNTIF($A$2:A1900,A1900)=1,1,0)</f>
        <v>1</v>
      </c>
    </row>
    <row r="1901" spans="1:14">
      <c r="A1901" t="s">
        <v>2191</v>
      </c>
      <c r="B1901" t="s">
        <v>3412</v>
      </c>
      <c r="C1901">
        <v>2</v>
      </c>
      <c r="D1901" s="18">
        <v>26520.83</v>
      </c>
      <c r="E1901" s="18">
        <f>_xlfn.XLOOKUP(Order_Items_Raw!B260,Products_Raw!A:A,Products_Raw!D:D)</f>
        <v>516.61</v>
      </c>
      <c r="F1901" s="18">
        <f t="shared" si="29"/>
        <v>25487.61</v>
      </c>
      <c r="G1901" s="18" t="str">
        <f>PROPER(TRIM(CLEAN(_xlfn.XLOOKUP(Order_Items_Raw!A260,Orders_Raw!A:A,Orders_Raw!E:E))))</f>
        <v>Mobile App</v>
      </c>
      <c r="H1901" s="18" t="str">
        <f>_xlfn.XLOOKUP(B1901,Products_Raw!A:A,Products_Raw!C:C)</f>
        <v>Electronics</v>
      </c>
      <c r="I1901" t="str">
        <f>_xlfn.XLOOKUP(_xlfn.XLOOKUP(A1901,Orders_Raw!A:A,Orders_Raw!B:B),Customers_Raw!A:A,Customers_Raw!E:E)</f>
        <v>Consumer</v>
      </c>
      <c r="J1901" s="19">
        <f>_xlfn.XLOOKUP(Order_Items_Raw!A260,Orders_Raw!A:A,Orders_Raw!C:C)</f>
        <v>45751</v>
      </c>
      <c r="K1901" t="s">
        <v>3407</v>
      </c>
      <c r="L1901" s="19" t="str">
        <f>_xlfn.XLOOKUP(A1901,Orders_Raw!A:A,Orders_Raw!D:D)</f>
        <v>Delivered</v>
      </c>
      <c r="M1901" s="19" t="str">
        <f>_xlfn.XLOOKUP(_xlfn.XLOOKUP(A1901,Orders_Raw!A:A,Orders_Raw!B:B),Customers_Raw!A:A,Customers_Raw!E:E)</f>
        <v>Consumer</v>
      </c>
      <c r="N1901">
        <f>IF(COUNTIF($A$2:A1901,A1901)=1,1,0)</f>
        <v>1</v>
      </c>
    </row>
    <row r="1902" spans="1:14">
      <c r="A1902" t="s">
        <v>2272</v>
      </c>
      <c r="B1902" t="s">
        <v>3412</v>
      </c>
      <c r="C1902">
        <v>2</v>
      </c>
      <c r="D1902" s="18">
        <v>25651.75</v>
      </c>
      <c r="E1902" s="18">
        <f>_xlfn.XLOOKUP(Order_Items_Raw!B261,Products_Raw!A:A,Products_Raw!D:D)</f>
        <v>516.61</v>
      </c>
      <c r="F1902" s="18">
        <f t="shared" si="29"/>
        <v>24618.53</v>
      </c>
      <c r="G1902" s="18" t="str">
        <f>PROPER(TRIM(CLEAN(_xlfn.XLOOKUP(Order_Items_Raw!A261,Orders_Raw!A:A,Orders_Raw!E:E))))</f>
        <v>Website</v>
      </c>
      <c r="H1902" s="18" t="str">
        <f>_xlfn.XLOOKUP(B1902,Products_Raw!A:A,Products_Raw!C:C)</f>
        <v>Electronics</v>
      </c>
      <c r="I1902" t="str">
        <f>_xlfn.XLOOKUP(_xlfn.XLOOKUP(A1902,Orders_Raw!A:A,Orders_Raw!B:B),Customers_Raw!A:A,Customers_Raw!E:E)</f>
        <v>Consumer</v>
      </c>
      <c r="J1902" s="19">
        <f>_xlfn.XLOOKUP(Order_Items_Raw!A261,Orders_Raw!A:A,Orders_Raw!C:C)</f>
        <v>45767</v>
      </c>
      <c r="K1902" t="s">
        <v>3407</v>
      </c>
      <c r="L1902" s="19" t="str">
        <f>_xlfn.XLOOKUP(A1902,Orders_Raw!A:A,Orders_Raw!D:D)</f>
        <v>Delivered</v>
      </c>
      <c r="M1902" s="19" t="str">
        <f>_xlfn.XLOOKUP(_xlfn.XLOOKUP(A1902,Orders_Raw!A:A,Orders_Raw!B:B),Customers_Raw!A:A,Customers_Raw!E:E)</f>
        <v>Consumer</v>
      </c>
      <c r="N1902">
        <f>IF(COUNTIF($A$2:A1902,A1902)=1,1,0)</f>
        <v>1</v>
      </c>
    </row>
    <row r="1903" spans="1:14">
      <c r="A1903" t="s">
        <v>1386</v>
      </c>
      <c r="B1903" t="s">
        <v>3413</v>
      </c>
      <c r="C1903">
        <v>4</v>
      </c>
      <c r="D1903" s="18">
        <v>44827.85</v>
      </c>
      <c r="E1903" s="18">
        <f>_xlfn.XLOOKUP(Order_Items_Raw!B286,Products_Raw!A:A,Products_Raw!D:D)</f>
        <v>2144.79</v>
      </c>
      <c r="F1903" s="18">
        <f t="shared" si="29"/>
        <v>36248.69</v>
      </c>
      <c r="G1903" s="18" t="str">
        <f>PROPER(TRIM(CLEAN(_xlfn.XLOOKUP(Order_Items_Raw!A286,Orders_Raw!A:A,Orders_Raw!E:E))))</f>
        <v>Mobile App</v>
      </c>
      <c r="H1903" s="18" t="str">
        <f>_xlfn.XLOOKUP(B1903,Products_Raw!A:A,Products_Raw!C:C)</f>
        <v>Sports</v>
      </c>
      <c r="I1903" t="str">
        <f>_xlfn.XLOOKUP(_xlfn.XLOOKUP(A1903,Orders_Raw!A:A,Orders_Raw!B:B),Customers_Raw!A:A,Customers_Raw!E:E)</f>
        <v>Consumer</v>
      </c>
      <c r="J1903" s="19">
        <f>_xlfn.XLOOKUP(Order_Items_Raw!A286,Orders_Raw!A:A,Orders_Raw!C:C)</f>
        <v>45773</v>
      </c>
      <c r="K1903" t="s">
        <v>3407</v>
      </c>
      <c r="L1903" s="19" t="str">
        <f>_xlfn.XLOOKUP(A1903,Orders_Raw!A:A,Orders_Raw!D:D)</f>
        <v>Processing</v>
      </c>
      <c r="M1903" s="19" t="str">
        <f>_xlfn.XLOOKUP(_xlfn.XLOOKUP(A1903,Orders_Raw!A:A,Orders_Raw!B:B),Customers_Raw!A:A,Customers_Raw!E:E)</f>
        <v>Consumer</v>
      </c>
      <c r="N1903">
        <f>IF(COUNTIF($A$2:A1903,A1903)=1,1,0)</f>
        <v>1</v>
      </c>
    </row>
    <row r="1904" spans="1:14">
      <c r="A1904" t="s">
        <v>1568</v>
      </c>
      <c r="B1904" t="s">
        <v>3413</v>
      </c>
      <c r="C1904">
        <v>1</v>
      </c>
      <c r="D1904" s="18">
        <v>10156.47</v>
      </c>
      <c r="E1904" s="18">
        <f>_xlfn.XLOOKUP(Order_Items_Raw!B289,Products_Raw!A:A,Products_Raw!D:D)</f>
        <v>3075.85</v>
      </c>
      <c r="F1904" s="18">
        <f t="shared" si="29"/>
        <v>7080.62</v>
      </c>
      <c r="G1904" s="18" t="str">
        <f>PROPER(TRIM(CLEAN(_xlfn.XLOOKUP(Order_Items_Raw!A289,Orders_Raw!A:A,Orders_Raw!E:E))))</f>
        <v>Website</v>
      </c>
      <c r="H1904" s="18" t="str">
        <f>_xlfn.XLOOKUP(B1904,Products_Raw!A:A,Products_Raw!C:C)</f>
        <v>Sports</v>
      </c>
      <c r="I1904" t="str">
        <f>_xlfn.XLOOKUP(_xlfn.XLOOKUP(A1904,Orders_Raw!A:A,Orders_Raw!B:B),Customers_Raw!A:A,Customers_Raw!E:E)</f>
        <v>Consumer</v>
      </c>
      <c r="J1904" s="19">
        <f>_xlfn.XLOOKUP(Order_Items_Raw!A289,Orders_Raw!A:A,Orders_Raw!C:C)</f>
        <v>45750</v>
      </c>
      <c r="K1904" t="s">
        <v>3407</v>
      </c>
      <c r="L1904" s="19" t="str">
        <f>_xlfn.XLOOKUP(A1904,Orders_Raw!A:A,Orders_Raw!D:D)</f>
        <v>Delivered</v>
      </c>
      <c r="M1904" s="19" t="str">
        <f>_xlfn.XLOOKUP(_xlfn.XLOOKUP(A1904,Orders_Raw!A:A,Orders_Raw!B:B),Customers_Raw!A:A,Customers_Raw!E:E)</f>
        <v>Consumer</v>
      </c>
      <c r="N1904">
        <f>IF(COUNTIF($A$2:A1904,A1904)=1,1,0)</f>
        <v>1</v>
      </c>
    </row>
    <row r="1905" spans="1:14">
      <c r="A1905" t="s">
        <v>2885</v>
      </c>
      <c r="B1905" t="s">
        <v>3413</v>
      </c>
      <c r="C1905">
        <v>4</v>
      </c>
      <c r="D1905" s="18">
        <v>35392.09</v>
      </c>
      <c r="E1905" s="18">
        <f>_xlfn.XLOOKUP(Order_Items_Raw!B323,Products_Raw!A:A,Products_Raw!D:D)</f>
        <v>8177.04</v>
      </c>
      <c r="F1905" s="18">
        <f t="shared" si="29"/>
        <v>2683.93</v>
      </c>
      <c r="G1905" s="18" t="str">
        <f>PROPER(TRIM(CLEAN(_xlfn.XLOOKUP(Order_Items_Raw!A323,Orders_Raw!A:A,Orders_Raw!E:E))))</f>
        <v>Mobile App</v>
      </c>
      <c r="H1905" s="18" t="str">
        <f>_xlfn.XLOOKUP(B1905,Products_Raw!A:A,Products_Raw!C:C)</f>
        <v>Sports</v>
      </c>
      <c r="I1905" t="str">
        <f>_xlfn.XLOOKUP(_xlfn.XLOOKUP(A1905,Orders_Raw!A:A,Orders_Raw!B:B),Customers_Raw!A:A,Customers_Raw!E:E)</f>
        <v>Consumer</v>
      </c>
      <c r="J1905" s="19">
        <f>_xlfn.XLOOKUP(Order_Items_Raw!A323,Orders_Raw!A:A,Orders_Raw!C:C)</f>
        <v>45752</v>
      </c>
      <c r="K1905" t="s">
        <v>3407</v>
      </c>
      <c r="L1905" s="19" t="str">
        <f>_xlfn.XLOOKUP(A1905,Orders_Raw!A:A,Orders_Raw!D:D)</f>
        <v>Delivered</v>
      </c>
      <c r="M1905" s="19" t="str">
        <f>_xlfn.XLOOKUP(_xlfn.XLOOKUP(A1905,Orders_Raw!A:A,Orders_Raw!B:B),Customers_Raw!A:A,Customers_Raw!E:E)</f>
        <v>Consumer</v>
      </c>
      <c r="N1905">
        <f>IF(COUNTIF($A$2:A1905,A1905)=1,1,0)</f>
        <v>1</v>
      </c>
    </row>
    <row r="1906" spans="1:14">
      <c r="A1906" t="s">
        <v>2961</v>
      </c>
      <c r="B1906" t="s">
        <v>3413</v>
      </c>
      <c r="C1906">
        <v>2</v>
      </c>
      <c r="D1906" s="18">
        <v>17398.9</v>
      </c>
      <c r="E1906" s="18">
        <f>_xlfn.XLOOKUP(Order_Items_Raw!B324,Products_Raw!A:A,Products_Raw!D:D)</f>
        <v>8177.04</v>
      </c>
      <c r="F1906" s="18">
        <f t="shared" si="29"/>
        <v>1044.82</v>
      </c>
      <c r="G1906" s="18" t="str">
        <f>PROPER(TRIM(CLEAN(_xlfn.XLOOKUP(Order_Items_Raw!A324,Orders_Raw!A:A,Orders_Raw!E:E))))</f>
        <v>Website</v>
      </c>
      <c r="H1906" s="18" t="str">
        <f>_xlfn.XLOOKUP(B1906,Products_Raw!A:A,Products_Raw!C:C)</f>
        <v>Sports</v>
      </c>
      <c r="I1906" t="str">
        <f>_xlfn.XLOOKUP(_xlfn.XLOOKUP(A1906,Orders_Raw!A:A,Orders_Raw!B:B),Customers_Raw!A:A,Customers_Raw!E:E)</f>
        <v>Consumer</v>
      </c>
      <c r="J1906" s="19">
        <f>_xlfn.XLOOKUP(Order_Items_Raw!A324,Orders_Raw!A:A,Orders_Raw!C:C)</f>
        <v>45763</v>
      </c>
      <c r="K1906" t="s">
        <v>3407</v>
      </c>
      <c r="L1906" s="19" t="str">
        <f>_xlfn.XLOOKUP(A1906,Orders_Raw!A:A,Orders_Raw!D:D)</f>
        <v>Delivered</v>
      </c>
      <c r="M1906" s="19" t="str">
        <f>_xlfn.XLOOKUP(_xlfn.XLOOKUP(A1906,Orders_Raw!A:A,Orders_Raw!B:B),Customers_Raw!A:A,Customers_Raw!E:E)</f>
        <v>Consumer</v>
      </c>
      <c r="N1906">
        <f>IF(COUNTIF($A$2:A1906,A1906)=1,1,0)</f>
        <v>1</v>
      </c>
    </row>
    <row r="1907" spans="1:14">
      <c r="A1907" t="s">
        <v>1406</v>
      </c>
      <c r="B1907" t="s">
        <v>3496</v>
      </c>
      <c r="C1907">
        <v>3</v>
      </c>
      <c r="D1907" s="18">
        <v>10996.64</v>
      </c>
      <c r="E1907" s="18">
        <f>_xlfn.XLOOKUP(Order_Items_Raw!B341,Products_Raw!A:A,Products_Raw!D:D)</f>
        <v>4936.19</v>
      </c>
      <c r="F1907" s="18">
        <f t="shared" si="29"/>
        <v>-3811.93</v>
      </c>
      <c r="G1907" s="18" t="str">
        <f>PROPER(TRIM(CLEAN(_xlfn.XLOOKUP(Order_Items_Raw!A341,Orders_Raw!A:A,Orders_Raw!E:E))))</f>
        <v>Website</v>
      </c>
      <c r="H1907" s="18" t="str">
        <f>_xlfn.XLOOKUP(B1907,Products_Raw!A:A,Products_Raw!C:C)</f>
        <v>Home &amp; Kitchen</v>
      </c>
      <c r="I1907" t="str">
        <f>_xlfn.XLOOKUP(_xlfn.XLOOKUP(A1907,Orders_Raw!A:A,Orders_Raw!B:B),Customers_Raw!A:A,Customers_Raw!E:E)</f>
        <v>Consumer</v>
      </c>
      <c r="J1907" s="19">
        <f>_xlfn.XLOOKUP(Order_Items_Raw!A341,Orders_Raw!A:A,Orders_Raw!C:C)</f>
        <v>45887</v>
      </c>
      <c r="K1907" t="s">
        <v>3415</v>
      </c>
      <c r="L1907" s="19" t="str">
        <f>_xlfn.XLOOKUP(A1907,Orders_Raw!A:A,Orders_Raw!D:D)</f>
        <v>Delivered</v>
      </c>
      <c r="M1907" s="19" t="str">
        <f>_xlfn.XLOOKUP(_xlfn.XLOOKUP(A1907,Orders_Raw!A:A,Orders_Raw!B:B),Customers_Raw!A:A,Customers_Raw!E:E)</f>
        <v>Consumer</v>
      </c>
      <c r="N1907">
        <f>IF(COUNTIF($A$2:A1907,A1907)=1,1,0)</f>
        <v>1</v>
      </c>
    </row>
    <row r="1908" spans="1:14">
      <c r="A1908" t="s">
        <v>2571</v>
      </c>
      <c r="B1908" t="s">
        <v>3496</v>
      </c>
      <c r="C1908">
        <v>4</v>
      </c>
      <c r="D1908" s="18">
        <v>16269.58</v>
      </c>
      <c r="E1908" s="18">
        <f>_xlfn.XLOOKUP(Order_Items_Raw!B363,Products_Raw!A:A,Products_Raw!D:D)</f>
        <v>4703.24</v>
      </c>
      <c r="F1908" s="18">
        <f t="shared" si="29"/>
        <v>-2543.38</v>
      </c>
      <c r="G1908" s="18" t="str">
        <f>PROPER(TRIM(CLEAN(_xlfn.XLOOKUP(Order_Items_Raw!A363,Orders_Raw!A:A,Orders_Raw!E:E))))</f>
        <v>Marketplace</v>
      </c>
      <c r="H1908" s="18" t="str">
        <f>_xlfn.XLOOKUP(B1908,Products_Raw!A:A,Products_Raw!C:C)</f>
        <v>Home &amp; Kitchen</v>
      </c>
      <c r="I1908" t="str">
        <f>_xlfn.XLOOKUP(_xlfn.XLOOKUP(A1908,Orders_Raw!A:A,Orders_Raw!B:B),Customers_Raw!A:A,Customers_Raw!E:E)</f>
        <v>Corporate</v>
      </c>
      <c r="J1908" s="19">
        <f>_xlfn.XLOOKUP(Order_Items_Raw!A363,Orders_Raw!A:A,Orders_Raw!C:C)</f>
        <v>45889</v>
      </c>
      <c r="K1908" t="s">
        <v>3415</v>
      </c>
      <c r="L1908" s="19" t="str">
        <f>_xlfn.XLOOKUP(A1908,Orders_Raw!A:A,Orders_Raw!D:D)</f>
        <v>Delivered</v>
      </c>
      <c r="M1908" s="19" t="str">
        <f>_xlfn.XLOOKUP(_xlfn.XLOOKUP(A1908,Orders_Raw!A:A,Orders_Raw!B:B),Customers_Raw!A:A,Customers_Raw!E:E)</f>
        <v>Corporate</v>
      </c>
      <c r="N1908">
        <f>IF(COUNTIF($A$2:A1908,A1908)=1,1,0)</f>
        <v>1</v>
      </c>
    </row>
    <row r="1909" spans="1:14">
      <c r="A1909" t="s">
        <v>2587</v>
      </c>
      <c r="B1909" t="s">
        <v>3496</v>
      </c>
      <c r="C1909">
        <v>1</v>
      </c>
      <c r="D1909" s="18">
        <v>3880.81</v>
      </c>
      <c r="E1909" s="18">
        <f>_xlfn.XLOOKUP(Order_Items_Raw!B364,Products_Raw!A:A,Products_Raw!D:D)</f>
        <v>4703.24</v>
      </c>
      <c r="F1909" s="18">
        <f t="shared" si="29"/>
        <v>-822.43</v>
      </c>
      <c r="G1909" s="18" t="str">
        <f>PROPER(TRIM(CLEAN(_xlfn.XLOOKUP(Order_Items_Raw!A364,Orders_Raw!A:A,Orders_Raw!E:E))))</f>
        <v>Marketplace</v>
      </c>
      <c r="H1909" s="18" t="str">
        <f>_xlfn.XLOOKUP(B1909,Products_Raw!A:A,Products_Raw!C:C)</f>
        <v>Home &amp; Kitchen</v>
      </c>
      <c r="I1909" t="str">
        <f>_xlfn.XLOOKUP(_xlfn.XLOOKUP(A1909,Orders_Raw!A:A,Orders_Raw!B:B),Customers_Raw!A:A,Customers_Raw!E:E)</f>
        <v>Consumer</v>
      </c>
      <c r="J1909" s="19">
        <f>_xlfn.XLOOKUP(Order_Items_Raw!A364,Orders_Raw!A:A,Orders_Raw!C:C)</f>
        <v>45893</v>
      </c>
      <c r="K1909" t="s">
        <v>3415</v>
      </c>
      <c r="L1909" s="19" t="str">
        <f>_xlfn.XLOOKUP(A1909,Orders_Raw!A:A,Orders_Raw!D:D)</f>
        <v>Shipped</v>
      </c>
      <c r="M1909" s="19" t="str">
        <f>_xlfn.XLOOKUP(_xlfn.XLOOKUP(A1909,Orders_Raw!A:A,Orders_Raw!B:B),Customers_Raw!A:A,Customers_Raw!E:E)</f>
        <v>Consumer</v>
      </c>
      <c r="N1909">
        <f>IF(COUNTIF($A$2:A1909,A1909)=1,1,0)</f>
        <v>1</v>
      </c>
    </row>
    <row r="1910" spans="1:14">
      <c r="A1910" t="s">
        <v>2979</v>
      </c>
      <c r="B1910" t="s">
        <v>3496</v>
      </c>
      <c r="C1910">
        <v>4</v>
      </c>
      <c r="D1910" s="18">
        <v>13073.58</v>
      </c>
      <c r="E1910" s="18">
        <f>_xlfn.XLOOKUP(Order_Items_Raw!B371,Products_Raw!A:A,Products_Raw!D:D)</f>
        <v>7014.31</v>
      </c>
      <c r="F1910" s="18">
        <f t="shared" si="29"/>
        <v>-14983.66</v>
      </c>
      <c r="G1910" s="18" t="str">
        <f>PROPER(TRIM(CLEAN(_xlfn.XLOOKUP(Order_Items_Raw!A371,Orders_Raw!A:A,Orders_Raw!E:E))))</f>
        <v>Mobile App</v>
      </c>
      <c r="H1910" s="18" t="str">
        <f>_xlfn.XLOOKUP(B1910,Products_Raw!A:A,Products_Raw!C:C)</f>
        <v>Home &amp; Kitchen</v>
      </c>
      <c r="I1910" t="str">
        <f>_xlfn.XLOOKUP(_xlfn.XLOOKUP(A1910,Orders_Raw!A:A,Orders_Raw!B:B),Customers_Raw!A:A,Customers_Raw!E:E)</f>
        <v>Consumer</v>
      </c>
      <c r="J1910" s="19">
        <f>_xlfn.XLOOKUP(Order_Items_Raw!A371,Orders_Raw!A:A,Orders_Raw!C:C)</f>
        <v>45898</v>
      </c>
      <c r="K1910" t="s">
        <v>3415</v>
      </c>
      <c r="L1910" s="19" t="str">
        <f>_xlfn.XLOOKUP(A1910,Orders_Raw!A:A,Orders_Raw!D:D)</f>
        <v>Delivered</v>
      </c>
      <c r="M1910" s="19" t="str">
        <f>_xlfn.XLOOKUP(_xlfn.XLOOKUP(A1910,Orders_Raw!A:A,Orders_Raw!B:B),Customers_Raw!A:A,Customers_Raw!E:E)</f>
        <v>Consumer</v>
      </c>
      <c r="N1910">
        <f>IF(COUNTIF($A$2:A1910,A1910)=1,1,0)</f>
        <v>1</v>
      </c>
    </row>
    <row r="1911" spans="1:14">
      <c r="A1911" t="s">
        <v>3117</v>
      </c>
      <c r="B1911" t="s">
        <v>3496</v>
      </c>
      <c r="C1911">
        <v>2</v>
      </c>
      <c r="D1911" s="18">
        <v>9110.18</v>
      </c>
      <c r="E1911" s="18">
        <f>_xlfn.XLOOKUP(Order_Items_Raw!B374,Products_Raw!A:A,Products_Raw!D:D)</f>
        <v>9148.31</v>
      </c>
      <c r="F1911" s="18">
        <f t="shared" si="29"/>
        <v>-9186.44</v>
      </c>
      <c r="G1911" s="18" t="str">
        <f>PROPER(TRIM(CLEAN(_xlfn.XLOOKUP(Order_Items_Raw!A374,Orders_Raw!A:A,Orders_Raw!E:E))))</f>
        <v>Website</v>
      </c>
      <c r="H1911" s="18" t="str">
        <f>_xlfn.XLOOKUP(B1911,Products_Raw!A:A,Products_Raw!C:C)</f>
        <v>Home &amp; Kitchen</v>
      </c>
      <c r="I1911" t="str">
        <f>_xlfn.XLOOKUP(_xlfn.XLOOKUP(A1911,Orders_Raw!A:A,Orders_Raw!B:B),Customers_Raw!A:A,Customers_Raw!E:E)</f>
        <v>Consumer</v>
      </c>
      <c r="J1911" s="19">
        <f>_xlfn.XLOOKUP(Order_Items_Raw!A374,Orders_Raw!A:A,Orders_Raw!C:C)</f>
        <v>45872</v>
      </c>
      <c r="K1911" t="s">
        <v>3415</v>
      </c>
      <c r="L1911" s="19" t="str">
        <f>_xlfn.XLOOKUP(A1911,Orders_Raw!A:A,Orders_Raw!D:D)</f>
        <v>Delivered</v>
      </c>
      <c r="M1911" s="19" t="str">
        <f>_xlfn.XLOOKUP(_xlfn.XLOOKUP(A1911,Orders_Raw!A:A,Orders_Raw!B:B),Customers_Raw!A:A,Customers_Raw!E:E)</f>
        <v>Consumer</v>
      </c>
      <c r="N1911">
        <f>IF(COUNTIF($A$2:A1911,A1911)=1,1,0)</f>
        <v>1</v>
      </c>
    </row>
    <row r="1912" spans="1:14">
      <c r="A1912" t="s">
        <v>1464</v>
      </c>
      <c r="B1912" t="s">
        <v>3414</v>
      </c>
      <c r="C1912">
        <v>3</v>
      </c>
      <c r="D1912" s="18">
        <v>18855</v>
      </c>
      <c r="E1912" s="18">
        <f>_xlfn.XLOOKUP(Order_Items_Raw!B387,Products_Raw!A:A,Products_Raw!D:D)</f>
        <v>295.87</v>
      </c>
      <c r="F1912" s="18">
        <f t="shared" si="29"/>
        <v>17967.39</v>
      </c>
      <c r="G1912" s="18" t="str">
        <f>PROPER(TRIM(CLEAN(_xlfn.XLOOKUP(Order_Items_Raw!A387,Orders_Raw!A:A,Orders_Raw!E:E))))</f>
        <v>Website</v>
      </c>
      <c r="H1912" s="18" t="str">
        <f>_xlfn.XLOOKUP(B1912,Products_Raw!A:A,Products_Raw!C:C)</f>
        <v>Beauty</v>
      </c>
      <c r="I1912" t="str">
        <f>_xlfn.XLOOKUP(_xlfn.XLOOKUP(A1912,Orders_Raw!A:A,Orders_Raw!B:B),Customers_Raw!A:A,Customers_Raw!E:E)</f>
        <v>Consumer</v>
      </c>
      <c r="J1912" s="19">
        <f>_xlfn.XLOOKUP(Order_Items_Raw!A387,Orders_Raw!A:A,Orders_Raw!C:C)</f>
        <v>45887</v>
      </c>
      <c r="K1912" t="s">
        <v>3415</v>
      </c>
      <c r="L1912" s="19" t="str">
        <f>_xlfn.XLOOKUP(A1912,Orders_Raw!A:A,Orders_Raw!D:D)</f>
        <v>Delivered</v>
      </c>
      <c r="M1912" s="19" t="str">
        <f>_xlfn.XLOOKUP(_xlfn.XLOOKUP(A1912,Orders_Raw!A:A,Orders_Raw!B:B),Customers_Raw!A:A,Customers_Raw!E:E)</f>
        <v>Consumer</v>
      </c>
      <c r="N1912">
        <f>IF(COUNTIF($A$2:A1912,A1912)=1,1,0)</f>
        <v>1</v>
      </c>
    </row>
    <row r="1913" spans="1:14">
      <c r="A1913" t="s">
        <v>1760</v>
      </c>
      <c r="B1913" t="s">
        <v>3414</v>
      </c>
      <c r="C1913">
        <v>2</v>
      </c>
      <c r="D1913" s="18">
        <v>12688.05</v>
      </c>
      <c r="E1913" s="18">
        <f>_xlfn.XLOOKUP(Order_Items_Raw!B392,Products_Raw!A:A,Products_Raw!D:D)</f>
        <v>295.87</v>
      </c>
      <c r="F1913" s="18">
        <f t="shared" si="29"/>
        <v>12096.31</v>
      </c>
      <c r="G1913" s="18" t="str">
        <f>PROPER(TRIM(CLEAN(_xlfn.XLOOKUP(Order_Items_Raw!A392,Orders_Raw!A:A,Orders_Raw!E:E))))</f>
        <v>Website</v>
      </c>
      <c r="H1913" s="18" t="str">
        <f>_xlfn.XLOOKUP(B1913,Products_Raw!A:A,Products_Raw!C:C)</f>
        <v>Beauty</v>
      </c>
      <c r="I1913" t="str">
        <f>_xlfn.XLOOKUP(_xlfn.XLOOKUP(A1913,Orders_Raw!A:A,Orders_Raw!B:B),Customers_Raw!A:A,Customers_Raw!E:E)</f>
        <v>Corporate</v>
      </c>
      <c r="J1913" s="19">
        <f>_xlfn.XLOOKUP(Order_Items_Raw!A392,Orders_Raw!A:A,Orders_Raw!C:C)</f>
        <v>45887</v>
      </c>
      <c r="K1913" t="s">
        <v>3415</v>
      </c>
      <c r="L1913" s="19" t="str">
        <f>_xlfn.XLOOKUP(A1913,Orders_Raw!A:A,Orders_Raw!D:D)</f>
        <v>Delivered</v>
      </c>
      <c r="M1913" s="19" t="str">
        <f>_xlfn.XLOOKUP(_xlfn.XLOOKUP(A1913,Orders_Raw!A:A,Orders_Raw!B:B),Customers_Raw!A:A,Customers_Raw!E:E)</f>
        <v>Corporate</v>
      </c>
      <c r="N1913">
        <f>IF(COUNTIF($A$2:A1913,A1913)=1,1,0)</f>
        <v>1</v>
      </c>
    </row>
    <row r="1914" spans="1:14">
      <c r="A1914" t="s">
        <v>2486</v>
      </c>
      <c r="B1914" t="s">
        <v>3414</v>
      </c>
      <c r="C1914">
        <v>2</v>
      </c>
      <c r="D1914" s="18">
        <v>13093.85</v>
      </c>
      <c r="E1914" s="18">
        <f>_xlfn.XLOOKUP(Order_Items_Raw!B406,Products_Raw!A:A,Products_Raw!D:D)</f>
        <v>4806.74</v>
      </c>
      <c r="F1914" s="18">
        <f t="shared" si="29"/>
        <v>3480.37</v>
      </c>
      <c r="G1914" s="18" t="str">
        <f>PROPER(TRIM(CLEAN(_xlfn.XLOOKUP(Order_Items_Raw!A406,Orders_Raw!A:A,Orders_Raw!E:E))))</f>
        <v>Website</v>
      </c>
      <c r="H1914" s="18" t="str">
        <f>_xlfn.XLOOKUP(B1914,Products_Raw!A:A,Products_Raw!C:C)</f>
        <v>Beauty</v>
      </c>
      <c r="I1914" t="str">
        <f>_xlfn.XLOOKUP(_xlfn.XLOOKUP(A1914,Orders_Raw!A:A,Orders_Raw!B:B),Customers_Raw!A:A,Customers_Raw!E:E)</f>
        <v>Consumer</v>
      </c>
      <c r="J1914" s="19">
        <f>_xlfn.XLOOKUP(Order_Items_Raw!A406,Orders_Raw!A:A,Orders_Raw!C:C)</f>
        <v>45899</v>
      </c>
      <c r="K1914" t="s">
        <v>3415</v>
      </c>
      <c r="L1914" s="19" t="str">
        <f>_xlfn.XLOOKUP(A1914,Orders_Raw!A:A,Orders_Raw!D:D)</f>
        <v>Delivered</v>
      </c>
      <c r="M1914" s="19" t="str">
        <f>_xlfn.XLOOKUP(_xlfn.XLOOKUP(A1914,Orders_Raw!A:A,Orders_Raw!B:B),Customers_Raw!A:A,Customers_Raw!E:E)</f>
        <v>Consumer</v>
      </c>
      <c r="N1914">
        <f>IF(COUNTIF($A$2:A1914,A1914)=1,1,0)</f>
        <v>0</v>
      </c>
    </row>
    <row r="1915" spans="1:14">
      <c r="A1915" t="s">
        <v>2936</v>
      </c>
      <c r="B1915" t="s">
        <v>3414</v>
      </c>
      <c r="C1915">
        <v>1</v>
      </c>
      <c r="D1915" s="18">
        <v>7102.07</v>
      </c>
      <c r="E1915" s="18">
        <f>_xlfn.XLOOKUP(Order_Items_Raw!B411,Products_Raw!A:A,Products_Raw!D:D)</f>
        <v>6380.88</v>
      </c>
      <c r="F1915" s="18">
        <f t="shared" si="29"/>
        <v>721.19</v>
      </c>
      <c r="G1915" s="18" t="str">
        <f>PROPER(TRIM(CLEAN(_xlfn.XLOOKUP(Order_Items_Raw!A411,Orders_Raw!A:A,Orders_Raw!E:E))))</f>
        <v>Website</v>
      </c>
      <c r="H1915" s="18" t="str">
        <f>_xlfn.XLOOKUP(B1915,Products_Raw!A:A,Products_Raw!C:C)</f>
        <v>Beauty</v>
      </c>
      <c r="I1915" t="str">
        <f>_xlfn.XLOOKUP(_xlfn.XLOOKUP(A1915,Orders_Raw!A:A,Orders_Raw!B:B),Customers_Raw!A:A,Customers_Raw!E:E)</f>
        <v>Consumer</v>
      </c>
      <c r="J1915" s="19">
        <f>_xlfn.XLOOKUP(Order_Items_Raw!A411,Orders_Raw!A:A,Orders_Raw!C:C)</f>
        <v>45877</v>
      </c>
      <c r="K1915" t="s">
        <v>3415</v>
      </c>
      <c r="L1915" s="19" t="str">
        <f>_xlfn.XLOOKUP(A1915,Orders_Raw!A:A,Orders_Raw!D:D)</f>
        <v>Shipped</v>
      </c>
      <c r="M1915" s="19" t="str">
        <f>_xlfn.XLOOKUP(_xlfn.XLOOKUP(A1915,Orders_Raw!A:A,Orders_Raw!B:B),Customers_Raw!A:A,Customers_Raw!E:E)</f>
        <v>Consumer</v>
      </c>
      <c r="N1915">
        <f>IF(COUNTIF($A$2:A1915,A1915)=1,1,0)</f>
        <v>1</v>
      </c>
    </row>
    <row r="1916" spans="1:14">
      <c r="A1916" t="s">
        <v>3117</v>
      </c>
      <c r="B1916" t="s">
        <v>3414</v>
      </c>
      <c r="C1916">
        <v>3</v>
      </c>
      <c r="D1916" s="18">
        <v>18491.26</v>
      </c>
      <c r="E1916" s="18">
        <f>_xlfn.XLOOKUP(Order_Items_Raw!B413,Products_Raw!A:A,Products_Raw!D:D)</f>
        <v>6213.42</v>
      </c>
      <c r="F1916" s="18">
        <f t="shared" si="29"/>
        <v>-149.000000000004</v>
      </c>
      <c r="G1916" s="18" t="str">
        <f>PROPER(TRIM(CLEAN(_xlfn.XLOOKUP(Order_Items_Raw!A413,Orders_Raw!A:A,Orders_Raw!E:E))))</f>
        <v>Website</v>
      </c>
      <c r="H1916" s="18" t="str">
        <f>_xlfn.XLOOKUP(B1916,Products_Raw!A:A,Products_Raw!C:C)</f>
        <v>Beauty</v>
      </c>
      <c r="I1916" t="str">
        <f>_xlfn.XLOOKUP(_xlfn.XLOOKUP(A1916,Orders_Raw!A:A,Orders_Raw!B:B),Customers_Raw!A:A,Customers_Raw!E:E)</f>
        <v>Consumer</v>
      </c>
      <c r="J1916" s="19">
        <f>_xlfn.XLOOKUP(Order_Items_Raw!A413,Orders_Raw!A:A,Orders_Raw!C:C)</f>
        <v>45881</v>
      </c>
      <c r="K1916" t="s">
        <v>3415</v>
      </c>
      <c r="L1916" s="19" t="str">
        <f>_xlfn.XLOOKUP(A1916,Orders_Raw!A:A,Orders_Raw!D:D)</f>
        <v>Delivered</v>
      </c>
      <c r="M1916" s="19" t="str">
        <f>_xlfn.XLOOKUP(_xlfn.XLOOKUP(A1916,Orders_Raw!A:A,Orders_Raw!B:B),Customers_Raw!A:A,Customers_Raw!E:E)</f>
        <v>Consumer</v>
      </c>
      <c r="N1916">
        <f>IF(COUNTIF($A$2:A1916,A1916)=1,1,0)</f>
        <v>0</v>
      </c>
    </row>
    <row r="1917" spans="1:14">
      <c r="A1917" t="s">
        <v>3123</v>
      </c>
      <c r="B1917" t="s">
        <v>3414</v>
      </c>
      <c r="C1917">
        <v>2</v>
      </c>
      <c r="D1917" s="18">
        <v>11506.41</v>
      </c>
      <c r="E1917" s="18">
        <f>_xlfn.XLOOKUP(Order_Items_Raw!B414,Products_Raw!A:A,Products_Raw!D:D)</f>
        <v>6213.42</v>
      </c>
      <c r="F1917" s="18">
        <f t="shared" si="29"/>
        <v>-920.43</v>
      </c>
      <c r="G1917" s="18" t="str">
        <f>PROPER(TRIM(CLEAN(_xlfn.XLOOKUP(Order_Items_Raw!A414,Orders_Raw!A:A,Orders_Raw!E:E))))</f>
        <v>Mobile App</v>
      </c>
      <c r="H1917" s="18" t="str">
        <f>_xlfn.XLOOKUP(B1917,Products_Raw!A:A,Products_Raw!C:C)</f>
        <v>Beauty</v>
      </c>
      <c r="I1917" t="str">
        <f>_xlfn.XLOOKUP(_xlfn.XLOOKUP(A1917,Orders_Raw!A:A,Orders_Raw!B:B),Customers_Raw!A:A,Customers_Raw!E:E)</f>
        <v>Consumer</v>
      </c>
      <c r="J1917" s="19">
        <f>_xlfn.XLOOKUP(Order_Items_Raw!A414,Orders_Raw!A:A,Orders_Raw!C:C)</f>
        <v>45893</v>
      </c>
      <c r="K1917" t="s">
        <v>3415</v>
      </c>
      <c r="L1917" s="19" t="str">
        <f>_xlfn.XLOOKUP(A1917,Orders_Raw!A:A,Orders_Raw!D:D)</f>
        <v>Delivered</v>
      </c>
      <c r="M1917" s="19" t="str">
        <f>_xlfn.XLOOKUP(_xlfn.XLOOKUP(A1917,Orders_Raw!A:A,Orders_Raw!B:B),Customers_Raw!A:A,Customers_Raw!E:E)</f>
        <v>Consumer</v>
      </c>
      <c r="N1917">
        <f>IF(COUNTIF($A$2:A1917,A1917)=1,1,0)</f>
        <v>1</v>
      </c>
    </row>
    <row r="1918" spans="1:14">
      <c r="A1918" t="s">
        <v>3160</v>
      </c>
      <c r="B1918" t="s">
        <v>3414</v>
      </c>
      <c r="C1918">
        <v>1</v>
      </c>
      <c r="D1918" s="18">
        <v>6696.89</v>
      </c>
      <c r="E1918" s="18">
        <f>_xlfn.XLOOKUP(Order_Items_Raw!B415,Products_Raw!A:A,Products_Raw!D:D)</f>
        <v>6213.42</v>
      </c>
      <c r="F1918" s="18">
        <f t="shared" si="29"/>
        <v>483.47</v>
      </c>
      <c r="G1918" s="18" t="str">
        <f>PROPER(TRIM(CLEAN(_xlfn.XLOOKUP(Order_Items_Raw!A415,Orders_Raw!A:A,Orders_Raw!E:E))))</f>
        <v>Website</v>
      </c>
      <c r="H1918" s="18" t="str">
        <f>_xlfn.XLOOKUP(B1918,Products_Raw!A:A,Products_Raw!C:C)</f>
        <v>Beauty</v>
      </c>
      <c r="I1918" t="str">
        <f>_xlfn.XLOOKUP(_xlfn.XLOOKUP(A1918,Orders_Raw!A:A,Orders_Raw!B:B),Customers_Raw!A:A,Customers_Raw!E:E)</f>
        <v>Consumer</v>
      </c>
      <c r="J1918" s="19">
        <f>_xlfn.XLOOKUP(Order_Items_Raw!A415,Orders_Raw!A:A,Orders_Raw!C:C)</f>
        <v>45889</v>
      </c>
      <c r="K1918" t="s">
        <v>3415</v>
      </c>
      <c r="L1918" s="19" t="str">
        <f>_xlfn.XLOOKUP(A1918,Orders_Raw!A:A,Orders_Raw!D:D)</f>
        <v>Delivered</v>
      </c>
      <c r="M1918" s="19" t="str">
        <f>_xlfn.XLOOKUP(_xlfn.XLOOKUP(A1918,Orders_Raw!A:A,Orders_Raw!B:B),Customers_Raw!A:A,Customers_Raw!E:E)</f>
        <v>Consumer</v>
      </c>
      <c r="N1918">
        <f>IF(COUNTIF($A$2:A1918,A1918)=1,1,0)</f>
        <v>1</v>
      </c>
    </row>
    <row r="1919" spans="1:14">
      <c r="A1919" t="s">
        <v>1087</v>
      </c>
      <c r="B1919" t="s">
        <v>3416</v>
      </c>
      <c r="C1919">
        <v>3</v>
      </c>
      <c r="D1919" s="18">
        <v>25073.21</v>
      </c>
      <c r="E1919" s="18">
        <f>_xlfn.XLOOKUP(Order_Items_Raw!B425,Products_Raw!A:A,Products_Raw!D:D)</f>
        <v>7802.03</v>
      </c>
      <c r="F1919" s="18">
        <f t="shared" si="29"/>
        <v>1667.12</v>
      </c>
      <c r="G1919" s="18" t="str">
        <f>PROPER(TRIM(CLEAN(_xlfn.XLOOKUP(Order_Items_Raw!A425,Orders_Raw!A:A,Orders_Raw!E:E))))</f>
        <v>Mobile App</v>
      </c>
      <c r="H1919" s="18" t="str">
        <f>_xlfn.XLOOKUP(B1919,Products_Raw!A:A,Products_Raw!C:C)</f>
        <v>Home &amp; Kitchen</v>
      </c>
      <c r="I1919" t="str">
        <f>_xlfn.XLOOKUP(_xlfn.XLOOKUP(A1919,Orders_Raw!A:A,Orders_Raw!B:B),Customers_Raw!A:A,Customers_Raw!E:E)</f>
        <v>Corporate</v>
      </c>
      <c r="J1919" s="19">
        <f>_xlfn.XLOOKUP(Order_Items_Raw!A425,Orders_Raw!A:A,Orders_Raw!C:C)</f>
        <v>45879</v>
      </c>
      <c r="K1919" t="s">
        <v>3415</v>
      </c>
      <c r="L1919" s="19" t="str">
        <f>_xlfn.XLOOKUP(A1919,Orders_Raw!A:A,Orders_Raw!D:D)</f>
        <v>Processing</v>
      </c>
      <c r="M1919" s="19" t="str">
        <f>_xlfn.XLOOKUP(_xlfn.XLOOKUP(A1919,Orders_Raw!A:A,Orders_Raw!B:B),Customers_Raw!A:A,Customers_Raw!E:E)</f>
        <v>Corporate</v>
      </c>
      <c r="N1919">
        <f>IF(COUNTIF($A$2:A1919,A1919)=1,1,0)</f>
        <v>1</v>
      </c>
    </row>
    <row r="1920" spans="1:14">
      <c r="A1920" t="s">
        <v>1161</v>
      </c>
      <c r="B1920" t="s">
        <v>3416</v>
      </c>
      <c r="C1920">
        <v>4</v>
      </c>
      <c r="D1920" s="18">
        <v>33325.62</v>
      </c>
      <c r="E1920" s="18">
        <f>_xlfn.XLOOKUP(Order_Items_Raw!B426,Products_Raw!A:A,Products_Raw!D:D)</f>
        <v>7802.03</v>
      </c>
      <c r="F1920" s="18">
        <f t="shared" si="29"/>
        <v>2117.5</v>
      </c>
      <c r="G1920" s="18" t="str">
        <f>PROPER(TRIM(CLEAN(_xlfn.XLOOKUP(Order_Items_Raw!A426,Orders_Raw!A:A,Orders_Raw!E:E))))</f>
        <v>Website</v>
      </c>
      <c r="H1920" s="18" t="str">
        <f>_xlfn.XLOOKUP(B1920,Products_Raw!A:A,Products_Raw!C:C)</f>
        <v>Home &amp; Kitchen</v>
      </c>
      <c r="I1920" t="str">
        <f>_xlfn.XLOOKUP(_xlfn.XLOOKUP(A1920,Orders_Raw!A:A,Orders_Raw!B:B),Customers_Raw!A:A,Customers_Raw!E:E)</f>
        <v>Small Business</v>
      </c>
      <c r="J1920" s="19">
        <f>_xlfn.XLOOKUP(Order_Items_Raw!A426,Orders_Raw!A:A,Orders_Raw!C:C)</f>
        <v>45876</v>
      </c>
      <c r="K1920" t="s">
        <v>3415</v>
      </c>
      <c r="L1920" s="19" t="str">
        <f>_xlfn.XLOOKUP(A1920,Orders_Raw!A:A,Orders_Raw!D:D)</f>
        <v>Shipped</v>
      </c>
      <c r="M1920" s="19" t="str">
        <f>_xlfn.XLOOKUP(_xlfn.XLOOKUP(A1920,Orders_Raw!A:A,Orders_Raw!B:B),Customers_Raw!A:A,Customers_Raw!E:E)</f>
        <v>Small Business</v>
      </c>
      <c r="N1920">
        <f>IF(COUNTIF($A$2:A1920,A1920)=1,1,0)</f>
        <v>1</v>
      </c>
    </row>
    <row r="1921" spans="1:14">
      <c r="A1921" t="s">
        <v>2220</v>
      </c>
      <c r="B1921" t="s">
        <v>3416</v>
      </c>
      <c r="C1921">
        <v>3</v>
      </c>
      <c r="D1921" s="18">
        <v>19623.75</v>
      </c>
      <c r="E1921" s="18">
        <f>_xlfn.XLOOKUP(Order_Items_Raw!B446,Products_Raw!A:A,Products_Raw!D:D)</f>
        <v>4640.09</v>
      </c>
      <c r="F1921" s="18">
        <f t="shared" si="29"/>
        <v>5703.48</v>
      </c>
      <c r="G1921" s="18" t="str">
        <f>PROPER(TRIM(CLEAN(_xlfn.XLOOKUP(Order_Items_Raw!A446,Orders_Raw!A:A,Orders_Raw!E:E))))</f>
        <v>Marketplace</v>
      </c>
      <c r="H1921" s="18" t="str">
        <f>_xlfn.XLOOKUP(B1921,Products_Raw!A:A,Products_Raw!C:C)</f>
        <v>Home &amp; Kitchen</v>
      </c>
      <c r="I1921" t="str">
        <f>_xlfn.XLOOKUP(_xlfn.XLOOKUP(A1921,Orders_Raw!A:A,Orders_Raw!B:B),Customers_Raw!A:A,Customers_Raw!E:E)</f>
        <v>Consumer</v>
      </c>
      <c r="J1921" s="19">
        <f>_xlfn.XLOOKUP(Order_Items_Raw!A446,Orders_Raw!A:A,Orders_Raw!C:C)</f>
        <v>45893</v>
      </c>
      <c r="K1921" t="s">
        <v>3415</v>
      </c>
      <c r="L1921" s="19" t="str">
        <f>_xlfn.XLOOKUP(A1921,Orders_Raw!A:A,Orders_Raw!D:D)</f>
        <v>Shipped</v>
      </c>
      <c r="M1921" s="19" t="str">
        <f>_xlfn.XLOOKUP(_xlfn.XLOOKUP(A1921,Orders_Raw!A:A,Orders_Raw!B:B),Customers_Raw!A:A,Customers_Raw!E:E)</f>
        <v>Consumer</v>
      </c>
      <c r="N1921">
        <f>IF(COUNTIF($A$2:A1921,A1921)=1,1,0)</f>
        <v>1</v>
      </c>
    </row>
    <row r="1922" spans="1:14">
      <c r="A1922" t="s">
        <v>2254</v>
      </c>
      <c r="B1922" t="s">
        <v>3416</v>
      </c>
      <c r="C1922">
        <v>4</v>
      </c>
      <c r="D1922" s="18">
        <v>27937.22</v>
      </c>
      <c r="E1922" s="18">
        <f>_xlfn.XLOOKUP(Order_Items_Raw!B448,Products_Raw!A:A,Products_Raw!D:D)</f>
        <v>4640.09</v>
      </c>
      <c r="F1922" s="18">
        <f t="shared" ref="F1922:F1985" si="30">D1922-(C1922*E1922)</f>
        <v>9376.86</v>
      </c>
      <c r="G1922" s="18" t="str">
        <f>PROPER(TRIM(CLEAN(_xlfn.XLOOKUP(Order_Items_Raw!A448,Orders_Raw!A:A,Orders_Raw!E:E))))</f>
        <v>Mobile App</v>
      </c>
      <c r="H1922" s="18" t="str">
        <f>_xlfn.XLOOKUP(B1922,Products_Raw!A:A,Products_Raw!C:C)</f>
        <v>Home &amp; Kitchen</v>
      </c>
      <c r="I1922" t="str">
        <f>_xlfn.XLOOKUP(_xlfn.XLOOKUP(A1922,Orders_Raw!A:A,Orders_Raw!B:B),Customers_Raw!A:A,Customers_Raw!E:E)</f>
        <v>Consumer</v>
      </c>
      <c r="J1922" s="19">
        <f>_xlfn.XLOOKUP(Order_Items_Raw!A448,Orders_Raw!A:A,Orders_Raw!C:C)</f>
        <v>45894</v>
      </c>
      <c r="K1922" t="s">
        <v>3415</v>
      </c>
      <c r="L1922" s="19" t="str">
        <f>_xlfn.XLOOKUP(A1922,Orders_Raw!A:A,Orders_Raw!D:D)</f>
        <v>Delivered</v>
      </c>
      <c r="M1922" s="19" t="str">
        <f>_xlfn.XLOOKUP(_xlfn.XLOOKUP(A1922,Orders_Raw!A:A,Orders_Raw!B:B),Customers_Raw!A:A,Customers_Raw!E:E)</f>
        <v>Consumer</v>
      </c>
      <c r="N1922">
        <f>IF(COUNTIF($A$2:A1922,A1922)=1,1,0)</f>
        <v>1</v>
      </c>
    </row>
    <row r="1923" spans="1:14">
      <c r="A1923" t="s">
        <v>2931</v>
      </c>
      <c r="B1923" t="s">
        <v>3416</v>
      </c>
      <c r="C1923">
        <v>1</v>
      </c>
      <c r="D1923" s="18">
        <v>7086.62</v>
      </c>
      <c r="E1923" s="18">
        <f>_xlfn.XLOOKUP(Order_Items_Raw!B461,Products_Raw!A:A,Products_Raw!D:D)</f>
        <v>4722.61</v>
      </c>
      <c r="F1923" s="18">
        <f t="shared" si="30"/>
        <v>2364.01</v>
      </c>
      <c r="G1923" s="18" t="str">
        <f>PROPER(TRIM(CLEAN(_xlfn.XLOOKUP(Order_Items_Raw!A461,Orders_Raw!A:A,Orders_Raw!E:E))))</f>
        <v>Mobile App</v>
      </c>
      <c r="H1923" s="18" t="str">
        <f>_xlfn.XLOOKUP(B1923,Products_Raw!A:A,Products_Raw!C:C)</f>
        <v>Home &amp; Kitchen</v>
      </c>
      <c r="I1923" t="str">
        <f>_xlfn.XLOOKUP(_xlfn.XLOOKUP(A1923,Orders_Raw!A:A,Orders_Raw!B:B),Customers_Raw!A:A,Customers_Raw!E:E)</f>
        <v>Consumer</v>
      </c>
      <c r="J1923" s="19">
        <f>_xlfn.XLOOKUP(Order_Items_Raw!A461,Orders_Raw!A:A,Orders_Raw!C:C)</f>
        <v>45890</v>
      </c>
      <c r="K1923" t="s">
        <v>3415</v>
      </c>
      <c r="L1923" s="19" t="str">
        <f>_xlfn.XLOOKUP(A1923,Orders_Raw!A:A,Orders_Raw!D:D)</f>
        <v>Delivered</v>
      </c>
      <c r="M1923" s="19" t="str">
        <f>_xlfn.XLOOKUP(_xlfn.XLOOKUP(A1923,Orders_Raw!A:A,Orders_Raw!B:B),Customers_Raw!A:A,Customers_Raw!E:E)</f>
        <v>Consumer</v>
      </c>
      <c r="N1923">
        <f>IF(COUNTIF($A$2:A1923,A1923)=1,1,0)</f>
        <v>1</v>
      </c>
    </row>
    <row r="1924" spans="1:14">
      <c r="A1924" t="s">
        <v>3185</v>
      </c>
      <c r="B1924" t="s">
        <v>3416</v>
      </c>
      <c r="C1924">
        <v>1</v>
      </c>
      <c r="D1924" s="18">
        <v>7432.54</v>
      </c>
      <c r="E1924" s="18">
        <f>_xlfn.XLOOKUP(Order_Items_Raw!B470,Products_Raw!A:A,Products_Raw!D:D)</f>
        <v>1349.93</v>
      </c>
      <c r="F1924" s="18">
        <f t="shared" si="30"/>
        <v>6082.61</v>
      </c>
      <c r="G1924" s="18" t="str">
        <f>PROPER(TRIM(CLEAN(_xlfn.XLOOKUP(Order_Items_Raw!A470,Orders_Raw!A:A,Orders_Raw!E:E))))</f>
        <v>Website</v>
      </c>
      <c r="H1924" s="18" t="str">
        <f>_xlfn.XLOOKUP(B1924,Products_Raw!A:A,Products_Raw!C:C)</f>
        <v>Home &amp; Kitchen</v>
      </c>
      <c r="I1924" t="str">
        <f>_xlfn.XLOOKUP(_xlfn.XLOOKUP(A1924,Orders_Raw!A:A,Orders_Raw!B:B),Customers_Raw!A:A,Customers_Raw!E:E)</f>
        <v>Consumer</v>
      </c>
      <c r="J1924" s="19">
        <f>_xlfn.XLOOKUP(Order_Items_Raw!A470,Orders_Raw!A:A,Orders_Raw!C:C)</f>
        <v>45882</v>
      </c>
      <c r="K1924" t="s">
        <v>3415</v>
      </c>
      <c r="L1924" s="19" t="str">
        <f>_xlfn.XLOOKUP(A1924,Orders_Raw!A:A,Orders_Raw!D:D)</f>
        <v>Delivered</v>
      </c>
      <c r="M1924" s="19" t="str">
        <f>_xlfn.XLOOKUP(_xlfn.XLOOKUP(A1924,Orders_Raw!A:A,Orders_Raw!B:B),Customers_Raw!A:A,Customers_Raw!E:E)</f>
        <v>Consumer</v>
      </c>
      <c r="N1924">
        <f>IF(COUNTIF($A$2:A1924,A1924)=1,1,0)</f>
        <v>1</v>
      </c>
    </row>
    <row r="1925" spans="1:14">
      <c r="A1925" t="s">
        <v>1370</v>
      </c>
      <c r="B1925" t="s">
        <v>3417</v>
      </c>
      <c r="C1925">
        <v>4</v>
      </c>
      <c r="D1925" s="18">
        <v>42503.24</v>
      </c>
      <c r="E1925" s="18">
        <f>_xlfn.XLOOKUP(Order_Items_Raw!B478,Products_Raw!A:A,Products_Raw!D:D)</f>
        <v>10124.42</v>
      </c>
      <c r="F1925" s="18">
        <f t="shared" si="30"/>
        <v>2005.56</v>
      </c>
      <c r="G1925" s="18" t="str">
        <f>PROPER(TRIM(CLEAN(_xlfn.XLOOKUP(Order_Items_Raw!A478,Orders_Raw!A:A,Orders_Raw!E:E))))</f>
        <v>Website</v>
      </c>
      <c r="H1925" s="18" t="str">
        <f>_xlfn.XLOOKUP(B1925,Products_Raw!A:A,Products_Raw!C:C)</f>
        <v>Sports</v>
      </c>
      <c r="I1925" t="str">
        <f>_xlfn.XLOOKUP(_xlfn.XLOOKUP(A1925,Orders_Raw!A:A,Orders_Raw!B:B),Customers_Raw!A:A,Customers_Raw!E:E)</f>
        <v>Corporate</v>
      </c>
      <c r="J1925" s="19">
        <f>_xlfn.XLOOKUP(Order_Items_Raw!A478,Orders_Raw!A:A,Orders_Raw!C:C)</f>
        <v>45885</v>
      </c>
      <c r="K1925" t="s">
        <v>3415</v>
      </c>
      <c r="L1925" s="19" t="str">
        <f>_xlfn.XLOOKUP(A1925,Orders_Raw!A:A,Orders_Raw!D:D)</f>
        <v>Processing</v>
      </c>
      <c r="M1925" s="19" t="str">
        <f>_xlfn.XLOOKUP(_xlfn.XLOOKUP(A1925,Orders_Raw!A:A,Orders_Raw!B:B),Customers_Raw!A:A,Customers_Raw!E:E)</f>
        <v>Corporate</v>
      </c>
      <c r="N1925">
        <f>IF(COUNTIF($A$2:A1925,A1925)=1,1,0)</f>
        <v>1</v>
      </c>
    </row>
    <row r="1926" spans="1:14">
      <c r="A1926" t="s">
        <v>1950</v>
      </c>
      <c r="B1926" t="s">
        <v>3417</v>
      </c>
      <c r="C1926">
        <v>3</v>
      </c>
      <c r="D1926" s="18">
        <v>31797.39</v>
      </c>
      <c r="E1926" s="18">
        <f>_xlfn.XLOOKUP(Order_Items_Raw!B491,Products_Raw!A:A,Products_Raw!D:D)</f>
        <v>1397.32</v>
      </c>
      <c r="F1926" s="18">
        <f t="shared" si="30"/>
        <v>27605.43</v>
      </c>
      <c r="G1926" s="18" t="str">
        <f>PROPER(TRIM(CLEAN(_xlfn.XLOOKUP(Order_Items_Raw!A491,Orders_Raw!A:A,Orders_Raw!E:E))))</f>
        <v>Marketplace</v>
      </c>
      <c r="H1926" s="18" t="str">
        <f>_xlfn.XLOOKUP(B1926,Products_Raw!A:A,Products_Raw!C:C)</f>
        <v>Sports</v>
      </c>
      <c r="I1926" t="str">
        <f>_xlfn.XLOOKUP(_xlfn.XLOOKUP(A1926,Orders_Raw!A:A,Orders_Raw!B:B),Customers_Raw!A:A,Customers_Raw!E:E)</f>
        <v>Consumer</v>
      </c>
      <c r="J1926" s="19">
        <f>_xlfn.XLOOKUP(Order_Items_Raw!A491,Orders_Raw!A:A,Orders_Raw!C:C)</f>
        <v>45889</v>
      </c>
      <c r="K1926" t="s">
        <v>3415</v>
      </c>
      <c r="L1926" s="19" t="str">
        <f>_xlfn.XLOOKUP(A1926,Orders_Raw!A:A,Orders_Raw!D:D)</f>
        <v>Delivered</v>
      </c>
      <c r="M1926" s="19" t="str">
        <f>_xlfn.XLOOKUP(_xlfn.XLOOKUP(A1926,Orders_Raw!A:A,Orders_Raw!B:B),Customers_Raw!A:A,Customers_Raw!E:E)</f>
        <v>Consumer</v>
      </c>
      <c r="N1926">
        <f>IF(COUNTIF($A$2:A1926,A1926)=1,1,0)</f>
        <v>1</v>
      </c>
    </row>
    <row r="1927" spans="1:14">
      <c r="A1927" t="s">
        <v>2134</v>
      </c>
      <c r="B1927" t="s">
        <v>3417</v>
      </c>
      <c r="C1927">
        <v>1</v>
      </c>
      <c r="D1927" s="18">
        <v>11368.21</v>
      </c>
      <c r="E1927" s="18">
        <f>_xlfn.XLOOKUP(Order_Items_Raw!B499,Products_Raw!A:A,Products_Raw!D:D)</f>
        <v>11668.5</v>
      </c>
      <c r="F1927" s="18">
        <f t="shared" si="30"/>
        <v>-300.290000000001</v>
      </c>
      <c r="G1927" s="18" t="str">
        <f>PROPER(TRIM(CLEAN(_xlfn.XLOOKUP(Order_Items_Raw!A499,Orders_Raw!A:A,Orders_Raw!E:E))))</f>
        <v>Website</v>
      </c>
      <c r="H1927" s="18" t="str">
        <f>_xlfn.XLOOKUP(B1927,Products_Raw!A:A,Products_Raw!C:C)</f>
        <v>Sports</v>
      </c>
      <c r="I1927" t="str">
        <f>_xlfn.XLOOKUP(_xlfn.XLOOKUP(A1927,Orders_Raw!A:A,Orders_Raw!B:B),Customers_Raw!A:A,Customers_Raw!E:E)</f>
        <v>Corporate</v>
      </c>
      <c r="J1927" s="19">
        <f>_xlfn.XLOOKUP(Order_Items_Raw!A499,Orders_Raw!A:A,Orders_Raw!C:C)</f>
        <v>45878</v>
      </c>
      <c r="K1927" t="s">
        <v>3415</v>
      </c>
      <c r="L1927" s="19" t="str">
        <f>_xlfn.XLOOKUP(A1927,Orders_Raw!A:A,Orders_Raw!D:D)</f>
        <v>Delivered</v>
      </c>
      <c r="M1927" s="19" t="str">
        <f>_xlfn.XLOOKUP(_xlfn.XLOOKUP(A1927,Orders_Raw!A:A,Orders_Raw!B:B),Customers_Raw!A:A,Customers_Raw!E:E)</f>
        <v>Corporate</v>
      </c>
      <c r="N1927">
        <f>IF(COUNTIF($A$2:A1927,A1927)=1,1,0)</f>
        <v>1</v>
      </c>
    </row>
    <row r="1928" spans="1:14">
      <c r="A1928" t="s">
        <v>2237</v>
      </c>
      <c r="B1928" t="s">
        <v>3417</v>
      </c>
      <c r="C1928">
        <v>2</v>
      </c>
      <c r="D1928" s="18">
        <v>22516.73</v>
      </c>
      <c r="E1928" s="18">
        <f>_xlfn.XLOOKUP(Order_Items_Raw!B501,Products_Raw!A:A,Products_Raw!D:D)</f>
        <v>11668.5</v>
      </c>
      <c r="F1928" s="18">
        <f t="shared" si="30"/>
        <v>-820.27</v>
      </c>
      <c r="G1928" s="18" t="str">
        <f>PROPER(TRIM(CLEAN(_xlfn.XLOOKUP(Order_Items_Raw!A501,Orders_Raw!A:A,Orders_Raw!E:E))))</f>
        <v>Mobile App</v>
      </c>
      <c r="H1928" s="18" t="str">
        <f>_xlfn.XLOOKUP(B1928,Products_Raw!A:A,Products_Raw!C:C)</f>
        <v>Sports</v>
      </c>
      <c r="I1928" t="str">
        <f>_xlfn.XLOOKUP(_xlfn.XLOOKUP(A1928,Orders_Raw!A:A,Orders_Raw!B:B),Customers_Raw!A:A,Customers_Raw!E:E)</f>
        <v>Consumer</v>
      </c>
      <c r="J1928" s="19">
        <f>_xlfn.XLOOKUP(Order_Items_Raw!A501,Orders_Raw!A:A,Orders_Raw!C:C)</f>
        <v>45892</v>
      </c>
      <c r="K1928" t="s">
        <v>3415</v>
      </c>
      <c r="L1928" s="19" t="str">
        <f>_xlfn.XLOOKUP(A1928,Orders_Raw!A:A,Orders_Raw!D:D)</f>
        <v>Delivered</v>
      </c>
      <c r="M1928" s="19" t="str">
        <f>_xlfn.XLOOKUP(_xlfn.XLOOKUP(A1928,Orders_Raw!A:A,Orders_Raw!B:B),Customers_Raw!A:A,Customers_Raw!E:E)</f>
        <v>Consumer</v>
      </c>
      <c r="N1928">
        <f>IF(COUNTIF($A$2:A1928,A1928)=1,1,0)</f>
        <v>1</v>
      </c>
    </row>
    <row r="1929" spans="1:14">
      <c r="A1929" t="s">
        <v>2351</v>
      </c>
      <c r="B1929" t="s">
        <v>3417</v>
      </c>
      <c r="C1929">
        <v>4</v>
      </c>
      <c r="D1929" s="18">
        <v>35722.51</v>
      </c>
      <c r="E1929" s="18">
        <f>_xlfn.XLOOKUP(Order_Items_Raw!B503,Products_Raw!A:A,Products_Raw!D:D)</f>
        <v>2857.57</v>
      </c>
      <c r="F1929" s="18">
        <f t="shared" si="30"/>
        <v>24292.23</v>
      </c>
      <c r="G1929" s="18" t="str">
        <f>PROPER(TRIM(CLEAN(_xlfn.XLOOKUP(Order_Items_Raw!A503,Orders_Raw!A:A,Orders_Raw!E:E))))</f>
        <v>Marketplace</v>
      </c>
      <c r="H1929" s="18" t="str">
        <f>_xlfn.XLOOKUP(B1929,Products_Raw!A:A,Products_Raw!C:C)</f>
        <v>Sports</v>
      </c>
      <c r="I1929" t="str">
        <f>_xlfn.XLOOKUP(_xlfn.XLOOKUP(A1929,Orders_Raw!A:A,Orders_Raw!B:B),Customers_Raw!A:A,Customers_Raw!E:E)</f>
        <v>Corporate</v>
      </c>
      <c r="J1929" s="19">
        <f>_xlfn.XLOOKUP(Order_Items_Raw!A503,Orders_Raw!A:A,Orders_Raw!C:C)</f>
        <v>45899</v>
      </c>
      <c r="K1929" t="s">
        <v>3415</v>
      </c>
      <c r="L1929" s="19" t="str">
        <f>_xlfn.XLOOKUP(A1929,Orders_Raw!A:A,Orders_Raw!D:D)</f>
        <v>Delivered</v>
      </c>
      <c r="M1929" s="19" t="str">
        <f>_xlfn.XLOOKUP(_xlfn.XLOOKUP(A1929,Orders_Raw!A:A,Orders_Raw!B:B),Customers_Raw!A:A,Customers_Raw!E:E)</f>
        <v>Corporate</v>
      </c>
      <c r="N1929">
        <f>IF(COUNTIF($A$2:A1929,A1929)=1,1,0)</f>
        <v>1</v>
      </c>
    </row>
    <row r="1930" spans="1:14">
      <c r="A1930" t="s">
        <v>1315</v>
      </c>
      <c r="B1930" t="s">
        <v>3419</v>
      </c>
      <c r="C1930">
        <v>4</v>
      </c>
      <c r="D1930" s="18">
        <v>7431.8</v>
      </c>
      <c r="E1930" s="18">
        <f>_xlfn.XLOOKUP(Order_Items_Raw!B577,Products_Raw!A:A,Products_Raw!D:D)</f>
        <v>1195.19</v>
      </c>
      <c r="F1930" s="18">
        <f t="shared" si="30"/>
        <v>2651.04</v>
      </c>
      <c r="G1930" s="18" t="str">
        <f>PROPER(TRIM(CLEAN(_xlfn.XLOOKUP(Order_Items_Raw!A577,Orders_Raw!A:A,Orders_Raw!E:E))))</f>
        <v>Mobile App</v>
      </c>
      <c r="H1930" s="18" t="str">
        <f>_xlfn.XLOOKUP(B1930,Products_Raw!A:A,Products_Raw!C:C)</f>
        <v>Office Supplies</v>
      </c>
      <c r="I1930" t="str">
        <f>_xlfn.XLOOKUP(_xlfn.XLOOKUP(A1930,Orders_Raw!A:A,Orders_Raw!B:B),Customers_Raw!A:A,Customers_Raw!E:E)</f>
        <v>Consumer</v>
      </c>
      <c r="J1930" s="19">
        <f>_xlfn.XLOOKUP(Order_Items_Raw!A577,Orders_Raw!A:A,Orders_Raw!C:C)</f>
        <v>45882</v>
      </c>
      <c r="K1930" t="s">
        <v>3415</v>
      </c>
      <c r="L1930" s="19" t="str">
        <f>_xlfn.XLOOKUP(A1930,Orders_Raw!A:A,Orders_Raw!D:D)</f>
        <v>Delivered</v>
      </c>
      <c r="M1930" s="19" t="str">
        <f>_xlfn.XLOOKUP(_xlfn.XLOOKUP(A1930,Orders_Raw!A:A,Orders_Raw!B:B),Customers_Raw!A:A,Customers_Raw!E:E)</f>
        <v>Consumer</v>
      </c>
      <c r="N1930">
        <f>IF(COUNTIF($A$2:A1930,A1930)=1,1,0)</f>
        <v>1</v>
      </c>
    </row>
    <row r="1931" spans="1:14">
      <c r="A1931" t="s">
        <v>1933</v>
      </c>
      <c r="B1931" t="s">
        <v>3419</v>
      </c>
      <c r="C1931">
        <v>2</v>
      </c>
      <c r="D1931" s="18">
        <v>3390.8</v>
      </c>
      <c r="E1931" s="18">
        <f>_xlfn.XLOOKUP(Order_Items_Raw!B586,Products_Raw!A:A,Products_Raw!D:D)</f>
        <v>516.61</v>
      </c>
      <c r="F1931" s="18">
        <f t="shared" si="30"/>
        <v>2357.58</v>
      </c>
      <c r="G1931" s="18" t="str">
        <f>PROPER(TRIM(CLEAN(_xlfn.XLOOKUP(Order_Items_Raw!A586,Orders_Raw!A:A,Orders_Raw!E:E))))</f>
        <v>Mobile App</v>
      </c>
      <c r="H1931" s="18" t="str">
        <f>_xlfn.XLOOKUP(B1931,Products_Raw!A:A,Products_Raw!C:C)</f>
        <v>Office Supplies</v>
      </c>
      <c r="I1931" t="str">
        <f>_xlfn.XLOOKUP(_xlfn.XLOOKUP(A1931,Orders_Raw!A:A,Orders_Raw!B:B),Customers_Raw!A:A,Customers_Raw!E:E)</f>
        <v>Consumer</v>
      </c>
      <c r="J1931" s="19">
        <f>_xlfn.XLOOKUP(Order_Items_Raw!A586,Orders_Raw!A:A,Orders_Raw!C:C)</f>
        <v>45895</v>
      </c>
      <c r="K1931" t="s">
        <v>3415</v>
      </c>
      <c r="L1931" s="19" t="str">
        <f>_xlfn.XLOOKUP(A1931,Orders_Raw!A:A,Orders_Raw!D:D)</f>
        <v>Delivered</v>
      </c>
      <c r="M1931" s="19" t="str">
        <f>_xlfn.XLOOKUP(_xlfn.XLOOKUP(A1931,Orders_Raw!A:A,Orders_Raw!B:B),Customers_Raw!A:A,Customers_Raw!E:E)</f>
        <v>Consumer</v>
      </c>
      <c r="N1931">
        <f>IF(COUNTIF($A$2:A1931,A1931)=1,1,0)</f>
        <v>1</v>
      </c>
    </row>
    <row r="1932" spans="1:14">
      <c r="A1932" t="s">
        <v>2171</v>
      </c>
      <c r="B1932" t="s">
        <v>3419</v>
      </c>
      <c r="C1932">
        <v>3</v>
      </c>
      <c r="D1932" s="18">
        <v>5986.07</v>
      </c>
      <c r="E1932" s="18">
        <f>_xlfn.XLOOKUP(Order_Items_Raw!B588,Products_Raw!A:A,Products_Raw!D:D)</f>
        <v>516.61</v>
      </c>
      <c r="F1932" s="18">
        <f t="shared" si="30"/>
        <v>4436.24</v>
      </c>
      <c r="G1932" s="18" t="str">
        <f>PROPER(TRIM(CLEAN(_xlfn.XLOOKUP(Order_Items_Raw!A588,Orders_Raw!A:A,Orders_Raw!E:E))))</f>
        <v>Website</v>
      </c>
      <c r="H1932" s="18" t="str">
        <f>_xlfn.XLOOKUP(B1932,Products_Raw!A:A,Products_Raw!C:C)</f>
        <v>Office Supplies</v>
      </c>
      <c r="I1932" t="str">
        <f>_xlfn.XLOOKUP(_xlfn.XLOOKUP(A1932,Orders_Raw!A:A,Orders_Raw!B:B),Customers_Raw!A:A,Customers_Raw!E:E)</f>
        <v>Consumer</v>
      </c>
      <c r="J1932" s="19">
        <f>_xlfn.XLOOKUP(Order_Items_Raw!A588,Orders_Raw!A:A,Orders_Raw!C:C)</f>
        <v>45898</v>
      </c>
      <c r="K1932" t="s">
        <v>3415</v>
      </c>
      <c r="L1932" s="19" t="str">
        <f>_xlfn.XLOOKUP(A1932,Orders_Raw!A:A,Orders_Raw!D:D)</f>
        <v>Cancelled</v>
      </c>
      <c r="M1932" s="19" t="str">
        <f>_xlfn.XLOOKUP(_xlfn.XLOOKUP(A1932,Orders_Raw!A:A,Orders_Raw!B:B),Customers_Raw!A:A,Customers_Raw!E:E)</f>
        <v>Consumer</v>
      </c>
      <c r="N1932">
        <f>IF(COUNTIF($A$2:A1932,A1932)=1,1,0)</f>
        <v>1</v>
      </c>
    </row>
    <row r="1933" spans="1:14">
      <c r="A1933" t="s">
        <v>1495</v>
      </c>
      <c r="B1933" t="s">
        <v>3420</v>
      </c>
      <c r="C1933">
        <v>4</v>
      </c>
      <c r="D1933" s="18">
        <v>64776.83</v>
      </c>
      <c r="E1933" s="18">
        <f>_xlfn.XLOOKUP(Order_Items_Raw!B620,Products_Raw!A:A,Products_Raw!D:D)</f>
        <v>10086.81</v>
      </c>
      <c r="F1933" s="18">
        <f t="shared" si="30"/>
        <v>24429.59</v>
      </c>
      <c r="G1933" s="18" t="str">
        <f>PROPER(TRIM(CLEAN(_xlfn.XLOOKUP(Order_Items_Raw!A620,Orders_Raw!A:A,Orders_Raw!E:E))))</f>
        <v>Marketplace</v>
      </c>
      <c r="H1933" s="18" t="str">
        <f>_xlfn.XLOOKUP(B1933,Products_Raw!A:A,Products_Raw!C:C)</f>
        <v>Fashion</v>
      </c>
      <c r="I1933" t="str">
        <f>_xlfn.XLOOKUP(_xlfn.XLOOKUP(A1933,Orders_Raw!A:A,Orders_Raw!B:B),Customers_Raw!A:A,Customers_Raw!E:E)</f>
        <v>Corporate</v>
      </c>
      <c r="J1933" s="19">
        <f>_xlfn.XLOOKUP(Order_Items_Raw!A620,Orders_Raw!A:A,Orders_Raw!C:C)</f>
        <v>45889</v>
      </c>
      <c r="K1933" t="s">
        <v>3415</v>
      </c>
      <c r="L1933" s="19" t="str">
        <f>_xlfn.XLOOKUP(A1933,Orders_Raw!A:A,Orders_Raw!D:D)</f>
        <v>Delivered</v>
      </c>
      <c r="M1933" s="19" t="str">
        <f>_xlfn.XLOOKUP(_xlfn.XLOOKUP(A1933,Orders_Raw!A:A,Orders_Raw!B:B),Customers_Raw!A:A,Customers_Raw!E:E)</f>
        <v>Corporate</v>
      </c>
      <c r="N1933">
        <f>IF(COUNTIF($A$2:A1933,A1933)=1,1,0)</f>
        <v>0</v>
      </c>
    </row>
    <row r="1934" spans="1:14">
      <c r="A1934" t="s">
        <v>2719</v>
      </c>
      <c r="B1934" t="s">
        <v>3420</v>
      </c>
      <c r="C1934">
        <v>2</v>
      </c>
      <c r="D1934" s="18">
        <v>27930.34</v>
      </c>
      <c r="E1934" s="18">
        <f>_xlfn.XLOOKUP(Order_Items_Raw!B642,Products_Raw!A:A,Products_Raw!D:D)</f>
        <v>2935.19</v>
      </c>
      <c r="F1934" s="18">
        <f t="shared" si="30"/>
        <v>22059.96</v>
      </c>
      <c r="G1934" s="18" t="str">
        <f>PROPER(TRIM(CLEAN(_xlfn.XLOOKUP(Order_Items_Raw!A642,Orders_Raw!A:A,Orders_Raw!E:E))))</f>
        <v>Website</v>
      </c>
      <c r="H1934" s="18" t="str">
        <f>_xlfn.XLOOKUP(B1934,Products_Raw!A:A,Products_Raw!C:C)</f>
        <v>Fashion</v>
      </c>
      <c r="I1934" t="str">
        <f>_xlfn.XLOOKUP(_xlfn.XLOOKUP(A1934,Orders_Raw!A:A,Orders_Raw!B:B),Customers_Raw!A:A,Customers_Raw!E:E)</f>
        <v>Consumer</v>
      </c>
      <c r="J1934" s="19">
        <f>_xlfn.XLOOKUP(Order_Items_Raw!A642,Orders_Raw!A:A,Orders_Raw!C:C)</f>
        <v>45879</v>
      </c>
      <c r="K1934" t="s">
        <v>3415</v>
      </c>
      <c r="L1934" s="19" t="str">
        <f>_xlfn.XLOOKUP(A1934,Orders_Raw!A:A,Orders_Raw!D:D)</f>
        <v>Shipped</v>
      </c>
      <c r="M1934" s="19" t="str">
        <f>_xlfn.XLOOKUP(_xlfn.XLOOKUP(A1934,Orders_Raw!A:A,Orders_Raw!B:B),Customers_Raw!A:A,Customers_Raw!E:E)</f>
        <v>Consumer</v>
      </c>
      <c r="N1934">
        <f>IF(COUNTIF($A$2:A1934,A1934)=1,1,0)</f>
        <v>1</v>
      </c>
    </row>
    <row r="1935" spans="1:14">
      <c r="A1935" t="s">
        <v>1294</v>
      </c>
      <c r="B1935" t="s">
        <v>3422</v>
      </c>
      <c r="C1935">
        <v>3</v>
      </c>
      <c r="D1935" s="18">
        <v>1328.58</v>
      </c>
      <c r="E1935" s="18">
        <f>_xlfn.XLOOKUP(Order_Items_Raw!B661,Products_Raw!A:A,Products_Raw!D:D)</f>
        <v>6579.03</v>
      </c>
      <c r="F1935" s="18">
        <f t="shared" si="30"/>
        <v>-18408.51</v>
      </c>
      <c r="G1935" s="18" t="str">
        <f>PROPER(TRIM(CLEAN(_xlfn.XLOOKUP(Order_Items_Raw!A661,Orders_Raw!A:A,Orders_Raw!E:E))))</f>
        <v>Website</v>
      </c>
      <c r="H1935" s="18" t="str">
        <f>_xlfn.XLOOKUP(B1935,Products_Raw!A:A,Products_Raw!C:C)</f>
        <v>Fashion</v>
      </c>
      <c r="I1935" t="str">
        <f>_xlfn.XLOOKUP(_xlfn.XLOOKUP(A1935,Orders_Raw!A:A,Orders_Raw!B:B),Customers_Raw!A:A,Customers_Raw!E:E)</f>
        <v>Consumer</v>
      </c>
      <c r="J1935" s="19">
        <f>_xlfn.XLOOKUP(Order_Items_Raw!A661,Orders_Raw!A:A,Orders_Raw!C:C)</f>
        <v>46008</v>
      </c>
      <c r="K1935" t="s">
        <v>3421</v>
      </c>
      <c r="L1935" s="19" t="str">
        <f>_xlfn.XLOOKUP(A1935,Orders_Raw!A:A,Orders_Raw!D:D)</f>
        <v>Shipped</v>
      </c>
      <c r="M1935" s="19" t="str">
        <f>_xlfn.XLOOKUP(_xlfn.XLOOKUP(A1935,Orders_Raw!A:A,Orders_Raw!B:B),Customers_Raw!A:A,Customers_Raw!E:E)</f>
        <v>Consumer</v>
      </c>
      <c r="N1935">
        <f>IF(COUNTIF($A$2:A1935,A1935)=1,1,0)</f>
        <v>1</v>
      </c>
    </row>
    <row r="1936" spans="1:14">
      <c r="A1936" t="s">
        <v>1837</v>
      </c>
      <c r="B1936" t="s">
        <v>3422</v>
      </c>
      <c r="C1936">
        <v>3</v>
      </c>
      <c r="D1936" s="18">
        <v>1435.26</v>
      </c>
      <c r="E1936" s="18">
        <f>_xlfn.XLOOKUP(Order_Items_Raw!B672,Products_Raw!A:A,Products_Raw!D:D)</f>
        <v>7144.88</v>
      </c>
      <c r="F1936" s="18">
        <f t="shared" si="30"/>
        <v>-19999.38</v>
      </c>
      <c r="G1936" s="18" t="str">
        <f>PROPER(TRIM(CLEAN(_xlfn.XLOOKUP(Order_Items_Raw!A672,Orders_Raw!A:A,Orders_Raw!E:E))))</f>
        <v>Mobile App</v>
      </c>
      <c r="H1936" s="18" t="str">
        <f>_xlfn.XLOOKUP(B1936,Products_Raw!A:A,Products_Raw!C:C)</f>
        <v>Fashion</v>
      </c>
      <c r="I1936" t="str">
        <f>_xlfn.XLOOKUP(_xlfn.XLOOKUP(A1936,Orders_Raw!A:A,Orders_Raw!B:B),Customers_Raw!A:A,Customers_Raw!E:E)</f>
        <v>Corporate</v>
      </c>
      <c r="J1936" s="19">
        <f>_xlfn.XLOOKUP(Order_Items_Raw!A672,Orders_Raw!A:A,Orders_Raw!C:C)</f>
        <v>46009</v>
      </c>
      <c r="K1936" t="s">
        <v>3421</v>
      </c>
      <c r="L1936" s="19" t="str">
        <f>_xlfn.XLOOKUP(A1936,Orders_Raw!A:A,Orders_Raw!D:D)</f>
        <v>Shipped</v>
      </c>
      <c r="M1936" s="19" t="str">
        <f>_xlfn.XLOOKUP(_xlfn.XLOOKUP(A1936,Orders_Raw!A:A,Orders_Raw!B:B),Customers_Raw!A:A,Customers_Raw!E:E)</f>
        <v>Corporate</v>
      </c>
      <c r="N1936">
        <f>IF(COUNTIF($A$2:A1936,A1936)=1,1,0)</f>
        <v>1</v>
      </c>
    </row>
    <row r="1937" spans="1:14">
      <c r="A1937" t="s">
        <v>2484</v>
      </c>
      <c r="B1937" t="s">
        <v>3422</v>
      </c>
      <c r="C1937">
        <v>2</v>
      </c>
      <c r="D1937" s="18">
        <v>760.92</v>
      </c>
      <c r="E1937" s="18">
        <f>_xlfn.XLOOKUP(Order_Items_Raw!B683,Products_Raw!A:A,Products_Raw!D:D)</f>
        <v>2831.41</v>
      </c>
      <c r="F1937" s="18">
        <f t="shared" si="30"/>
        <v>-4901.9</v>
      </c>
      <c r="G1937" s="18" t="str">
        <f>PROPER(TRIM(CLEAN(_xlfn.XLOOKUP(Order_Items_Raw!A683,Orders_Raw!A:A,Orders_Raw!E:E))))</f>
        <v>Marketplace</v>
      </c>
      <c r="H1937" s="18" t="str">
        <f>_xlfn.XLOOKUP(B1937,Products_Raw!A:A,Products_Raw!C:C)</f>
        <v>Fashion</v>
      </c>
      <c r="I1937" t="str">
        <f>_xlfn.XLOOKUP(_xlfn.XLOOKUP(A1937,Orders_Raw!A:A,Orders_Raw!B:B),Customers_Raw!A:A,Customers_Raw!E:E)</f>
        <v>Corporate</v>
      </c>
      <c r="J1937" s="19">
        <f>_xlfn.XLOOKUP(Order_Items_Raw!A683,Orders_Raw!A:A,Orders_Raw!C:C)</f>
        <v>46001</v>
      </c>
      <c r="K1937" t="s">
        <v>3421</v>
      </c>
      <c r="L1937" s="19" t="str">
        <f>_xlfn.XLOOKUP(A1937,Orders_Raw!A:A,Orders_Raw!D:D)</f>
        <v>Delivered</v>
      </c>
      <c r="M1937" s="19" t="str">
        <f>_xlfn.XLOOKUP(_xlfn.XLOOKUP(A1937,Orders_Raw!A:A,Orders_Raw!B:B),Customers_Raw!A:A,Customers_Raw!E:E)</f>
        <v>Corporate</v>
      </c>
      <c r="N1937">
        <f>IF(COUNTIF($A$2:A1937,A1937)=1,1,0)</f>
        <v>1</v>
      </c>
    </row>
    <row r="1938" spans="1:14">
      <c r="A1938" t="s">
        <v>2492</v>
      </c>
      <c r="B1938" t="s">
        <v>3422</v>
      </c>
      <c r="C1938">
        <v>3</v>
      </c>
      <c r="D1938" s="18">
        <v>1103.65</v>
      </c>
      <c r="E1938" s="18">
        <f>_xlfn.XLOOKUP(Order_Items_Raw!B684,Products_Raw!A:A,Products_Raw!D:D)</f>
        <v>4703.24</v>
      </c>
      <c r="F1938" s="18">
        <f t="shared" si="30"/>
        <v>-13006.07</v>
      </c>
      <c r="G1938" s="18" t="str">
        <f>PROPER(TRIM(CLEAN(_xlfn.XLOOKUP(Order_Items_Raw!A684,Orders_Raw!A:A,Orders_Raw!E:E))))</f>
        <v>Marketplace</v>
      </c>
      <c r="H1938" s="18" t="str">
        <f>_xlfn.XLOOKUP(B1938,Products_Raw!A:A,Products_Raw!C:C)</f>
        <v>Fashion</v>
      </c>
      <c r="I1938" t="str">
        <f>_xlfn.XLOOKUP(_xlfn.XLOOKUP(A1938,Orders_Raw!A:A,Orders_Raw!B:B),Customers_Raw!A:A,Customers_Raw!E:E)</f>
        <v>Consumer</v>
      </c>
      <c r="J1938" s="19">
        <f>_xlfn.XLOOKUP(Order_Items_Raw!A684,Orders_Raw!A:A,Orders_Raw!C:C)</f>
        <v>45997</v>
      </c>
      <c r="K1938" t="s">
        <v>3421</v>
      </c>
      <c r="L1938" s="19" t="str">
        <f>_xlfn.XLOOKUP(A1938,Orders_Raw!A:A,Orders_Raw!D:D)</f>
        <v>Delivered</v>
      </c>
      <c r="M1938" s="19" t="str">
        <f>_xlfn.XLOOKUP(_xlfn.XLOOKUP(A1938,Orders_Raw!A:A,Orders_Raw!B:B),Customers_Raw!A:A,Customers_Raw!E:E)</f>
        <v>Consumer</v>
      </c>
      <c r="N1938">
        <f>IF(COUNTIF($A$2:A1938,A1938)=1,1,0)</f>
        <v>1</v>
      </c>
    </row>
    <row r="1939" spans="1:14">
      <c r="A1939" t="s">
        <v>2751</v>
      </c>
      <c r="B1939" t="s">
        <v>3422</v>
      </c>
      <c r="C1939">
        <v>2</v>
      </c>
      <c r="D1939" s="18">
        <v>839.05</v>
      </c>
      <c r="E1939" s="18">
        <f>_xlfn.XLOOKUP(Order_Items_Raw!B692,Products_Raw!A:A,Products_Raw!D:D)</f>
        <v>7014.31</v>
      </c>
      <c r="F1939" s="18">
        <f t="shared" si="30"/>
        <v>-13189.57</v>
      </c>
      <c r="G1939" s="18" t="str">
        <f>PROPER(TRIM(CLEAN(_xlfn.XLOOKUP(Order_Items_Raw!A692,Orders_Raw!A:A,Orders_Raw!E:E))))</f>
        <v>Website</v>
      </c>
      <c r="H1939" s="18" t="str">
        <f>_xlfn.XLOOKUP(B1939,Products_Raw!A:A,Products_Raw!C:C)</f>
        <v>Fashion</v>
      </c>
      <c r="I1939" t="str">
        <f>_xlfn.XLOOKUP(_xlfn.XLOOKUP(A1939,Orders_Raw!A:A,Orders_Raw!B:B),Customers_Raw!A:A,Customers_Raw!E:E)</f>
        <v>Consumer</v>
      </c>
      <c r="J1939" s="19">
        <f>_xlfn.XLOOKUP(Order_Items_Raw!A692,Orders_Raw!A:A,Orders_Raw!C:C)</f>
        <v>46001</v>
      </c>
      <c r="K1939" t="s">
        <v>3421</v>
      </c>
      <c r="L1939" s="19" t="str">
        <f>_xlfn.XLOOKUP(A1939,Orders_Raw!A:A,Orders_Raw!D:D)</f>
        <v>Delivered</v>
      </c>
      <c r="M1939" s="19" t="str">
        <f>_xlfn.XLOOKUP(_xlfn.XLOOKUP(A1939,Orders_Raw!A:A,Orders_Raw!B:B),Customers_Raw!A:A,Customers_Raw!E:E)</f>
        <v>Consumer</v>
      </c>
      <c r="N1939">
        <f>IF(COUNTIF($A$2:A1939,A1939)=1,1,0)</f>
        <v>1</v>
      </c>
    </row>
    <row r="1940" spans="1:14">
      <c r="A1940" t="s">
        <v>1178</v>
      </c>
      <c r="B1940" t="s">
        <v>3423</v>
      </c>
      <c r="C1940">
        <v>2</v>
      </c>
      <c r="D1940" s="18">
        <v>11275.44</v>
      </c>
      <c r="E1940" s="18">
        <f>_xlfn.XLOOKUP(Order_Items_Raw!B718,Products_Raw!A:A,Products_Raw!D:D)</f>
        <v>4806.74</v>
      </c>
      <c r="F1940" s="18">
        <f t="shared" si="30"/>
        <v>1661.96</v>
      </c>
      <c r="G1940" s="18" t="str">
        <f>PROPER(TRIM(CLEAN(_xlfn.XLOOKUP(Order_Items_Raw!A718,Orders_Raw!A:A,Orders_Raw!E:E))))</f>
        <v>Website</v>
      </c>
      <c r="H1940" s="18" t="str">
        <f>_xlfn.XLOOKUP(B1940,Products_Raw!A:A,Products_Raw!C:C)</f>
        <v>Sports</v>
      </c>
      <c r="I1940" t="str">
        <f>_xlfn.XLOOKUP(_xlfn.XLOOKUP(A1940,Orders_Raw!A:A,Orders_Raw!B:B),Customers_Raw!A:A,Customers_Raw!E:E)</f>
        <v>Consumer</v>
      </c>
      <c r="J1940" s="19">
        <f>_xlfn.XLOOKUP(Order_Items_Raw!A718,Orders_Raw!A:A,Orders_Raw!C:C)</f>
        <v>46020</v>
      </c>
      <c r="K1940" t="s">
        <v>3421</v>
      </c>
      <c r="L1940" s="19" t="str">
        <f>_xlfn.XLOOKUP(A1940,Orders_Raw!A:A,Orders_Raw!D:D)</f>
        <v>Delivered</v>
      </c>
      <c r="M1940" s="19" t="str">
        <f>_xlfn.XLOOKUP(_xlfn.XLOOKUP(A1940,Orders_Raw!A:A,Orders_Raw!B:B),Customers_Raw!A:A,Customers_Raw!E:E)</f>
        <v>Consumer</v>
      </c>
      <c r="N1940">
        <f>IF(COUNTIF($A$2:A1940,A1940)=1,1,0)</f>
        <v>1</v>
      </c>
    </row>
    <row r="1941" spans="1:14">
      <c r="A1941" t="s">
        <v>1255</v>
      </c>
      <c r="B1941" t="s">
        <v>3423</v>
      </c>
      <c r="C1941">
        <v>4</v>
      </c>
      <c r="D1941" s="18">
        <v>26824.23</v>
      </c>
      <c r="E1941" s="18">
        <f>_xlfn.XLOOKUP(Order_Items_Raw!B722,Products_Raw!A:A,Products_Raw!D:D)</f>
        <v>4806.74</v>
      </c>
      <c r="F1941" s="18">
        <f t="shared" si="30"/>
        <v>7597.27</v>
      </c>
      <c r="G1941" s="18" t="str">
        <f>PROPER(TRIM(CLEAN(_xlfn.XLOOKUP(Order_Items_Raw!A722,Orders_Raw!A:A,Orders_Raw!E:E))))</f>
        <v>Website</v>
      </c>
      <c r="H1941" s="18" t="str">
        <f>_xlfn.XLOOKUP(B1941,Products_Raw!A:A,Products_Raw!C:C)</f>
        <v>Sports</v>
      </c>
      <c r="I1941" t="str">
        <f>_xlfn.XLOOKUP(_xlfn.XLOOKUP(A1941,Orders_Raw!A:A,Orders_Raw!B:B),Customers_Raw!A:A,Customers_Raw!E:E)</f>
        <v>Consumer</v>
      </c>
      <c r="J1941" s="19">
        <f>_xlfn.XLOOKUP(Order_Items_Raw!A722,Orders_Raw!A:A,Orders_Raw!C:C)</f>
        <v>46014</v>
      </c>
      <c r="K1941" t="s">
        <v>3421</v>
      </c>
      <c r="L1941" s="19" t="str">
        <f>_xlfn.XLOOKUP(A1941,Orders_Raw!A:A,Orders_Raw!D:D)</f>
        <v>Delivered</v>
      </c>
      <c r="M1941" s="19" t="str">
        <f>_xlfn.XLOOKUP(_xlfn.XLOOKUP(A1941,Orders_Raw!A:A,Orders_Raw!B:B),Customers_Raw!A:A,Customers_Raw!E:E)</f>
        <v>Consumer</v>
      </c>
      <c r="N1941">
        <f>IF(COUNTIF($A$2:A1941,A1941)=1,1,0)</f>
        <v>1</v>
      </c>
    </row>
    <row r="1942" spans="1:14">
      <c r="A1942" t="s">
        <v>1501</v>
      </c>
      <c r="B1942" t="s">
        <v>3423</v>
      </c>
      <c r="C1942">
        <v>3</v>
      </c>
      <c r="D1942" s="18">
        <v>21959.77</v>
      </c>
      <c r="E1942" s="18">
        <f>_xlfn.XLOOKUP(Order_Items_Raw!B729,Products_Raw!A:A,Products_Raw!D:D)</f>
        <v>6380.88</v>
      </c>
      <c r="F1942" s="18">
        <f t="shared" si="30"/>
        <v>2817.13</v>
      </c>
      <c r="G1942" s="18" t="str">
        <f>PROPER(TRIM(CLEAN(_xlfn.XLOOKUP(Order_Items_Raw!A729,Orders_Raw!A:A,Orders_Raw!E:E))))</f>
        <v>Marketplace</v>
      </c>
      <c r="H1942" s="18" t="str">
        <f>_xlfn.XLOOKUP(B1942,Products_Raw!A:A,Products_Raw!C:C)</f>
        <v>Sports</v>
      </c>
      <c r="I1942" t="str">
        <f>_xlfn.XLOOKUP(_xlfn.XLOOKUP(A1942,Orders_Raw!A:A,Orders_Raw!B:B),Customers_Raw!A:A,Customers_Raw!E:E)</f>
        <v>Consumer</v>
      </c>
      <c r="J1942" s="19">
        <f>_xlfn.XLOOKUP(Order_Items_Raw!A729,Orders_Raw!A:A,Orders_Raw!C:C)</f>
        <v>45992</v>
      </c>
      <c r="K1942" t="s">
        <v>3421</v>
      </c>
      <c r="L1942" s="19" t="str">
        <f>_xlfn.XLOOKUP(A1942,Orders_Raw!A:A,Orders_Raw!D:D)</f>
        <v>Cancelled</v>
      </c>
      <c r="M1942" s="19" t="str">
        <f>_xlfn.XLOOKUP(_xlfn.XLOOKUP(A1942,Orders_Raw!A:A,Orders_Raw!B:B),Customers_Raw!A:A,Customers_Raw!E:E)</f>
        <v>Consumer</v>
      </c>
      <c r="N1942">
        <f>IF(COUNTIF($A$2:A1942,A1942)=1,1,0)</f>
        <v>1</v>
      </c>
    </row>
    <row r="1943" spans="1:14">
      <c r="A1943" t="s">
        <v>2885</v>
      </c>
      <c r="B1943" t="s">
        <v>3423</v>
      </c>
      <c r="C1943">
        <v>3</v>
      </c>
      <c r="D1943" s="18">
        <v>17761.25</v>
      </c>
      <c r="E1943" s="18">
        <f>_xlfn.XLOOKUP(Order_Items_Raw!B745,Products_Raw!A:A,Products_Raw!D:D)</f>
        <v>680.62</v>
      </c>
      <c r="F1943" s="18">
        <f t="shared" si="30"/>
        <v>15719.39</v>
      </c>
      <c r="G1943" s="18" t="str">
        <f>PROPER(TRIM(CLEAN(_xlfn.XLOOKUP(Order_Items_Raw!A745,Orders_Raw!A:A,Orders_Raw!E:E))))</f>
        <v>Website</v>
      </c>
      <c r="H1943" s="18" t="str">
        <f>_xlfn.XLOOKUP(B1943,Products_Raw!A:A,Products_Raw!C:C)</f>
        <v>Sports</v>
      </c>
      <c r="I1943" t="str">
        <f>_xlfn.XLOOKUP(_xlfn.XLOOKUP(A1943,Orders_Raw!A:A,Orders_Raw!B:B),Customers_Raw!A:A,Customers_Raw!E:E)</f>
        <v>Consumer</v>
      </c>
      <c r="J1943" s="19">
        <f>_xlfn.XLOOKUP(Order_Items_Raw!A745,Orders_Raw!A:A,Orders_Raw!C:C)</f>
        <v>45992</v>
      </c>
      <c r="K1943" t="s">
        <v>3421</v>
      </c>
      <c r="L1943" s="19" t="str">
        <f>_xlfn.XLOOKUP(A1943,Orders_Raw!A:A,Orders_Raw!D:D)</f>
        <v>Delivered</v>
      </c>
      <c r="M1943" s="19" t="str">
        <f>_xlfn.XLOOKUP(_xlfn.XLOOKUP(A1943,Orders_Raw!A:A,Orders_Raw!B:B),Customers_Raw!A:A,Customers_Raw!E:E)</f>
        <v>Consumer</v>
      </c>
      <c r="N1943">
        <f>IF(COUNTIF($A$2:A1943,A1943)=1,1,0)</f>
        <v>0</v>
      </c>
    </row>
    <row r="1944" spans="1:14">
      <c r="A1944" t="s">
        <v>2903</v>
      </c>
      <c r="B1944" t="s">
        <v>3423</v>
      </c>
      <c r="C1944">
        <v>2</v>
      </c>
      <c r="D1944" s="18">
        <v>12421.56</v>
      </c>
      <c r="E1944" s="18">
        <f>_xlfn.XLOOKUP(Order_Items_Raw!B748,Products_Raw!A:A,Products_Raw!D:D)</f>
        <v>11367.74</v>
      </c>
      <c r="F1944" s="18">
        <f t="shared" si="30"/>
        <v>-10313.92</v>
      </c>
      <c r="G1944" s="18" t="str">
        <f>PROPER(TRIM(CLEAN(_xlfn.XLOOKUP(Order_Items_Raw!A748,Orders_Raw!A:A,Orders_Raw!E:E))))</f>
        <v>Mobile App</v>
      </c>
      <c r="H1944" s="18" t="str">
        <f>_xlfn.XLOOKUP(B1944,Products_Raw!A:A,Products_Raw!C:C)</f>
        <v>Sports</v>
      </c>
      <c r="I1944" t="str">
        <f>_xlfn.XLOOKUP(_xlfn.XLOOKUP(A1944,Orders_Raw!A:A,Orders_Raw!B:B),Customers_Raw!A:A,Customers_Raw!E:E)</f>
        <v>Corporate</v>
      </c>
      <c r="J1944" s="19">
        <f>_xlfn.XLOOKUP(Order_Items_Raw!A748,Orders_Raw!A:A,Orders_Raw!C:C)</f>
        <v>45994</v>
      </c>
      <c r="K1944" t="s">
        <v>3421</v>
      </c>
      <c r="L1944" s="19" t="str">
        <f>_xlfn.XLOOKUP(A1944,Orders_Raw!A:A,Orders_Raw!D:D)</f>
        <v>Cancelled</v>
      </c>
      <c r="M1944" s="19" t="str">
        <f>_xlfn.XLOOKUP(_xlfn.XLOOKUP(A1944,Orders_Raw!A:A,Orders_Raw!B:B),Customers_Raw!A:A,Customers_Raw!E:E)</f>
        <v>Corporate</v>
      </c>
      <c r="N1944">
        <f>IF(COUNTIF($A$2:A1944,A1944)=1,1,0)</f>
        <v>1</v>
      </c>
    </row>
    <row r="1945" spans="1:14">
      <c r="A1945" t="s">
        <v>2931</v>
      </c>
      <c r="B1945" t="s">
        <v>3423</v>
      </c>
      <c r="C1945">
        <v>4</v>
      </c>
      <c r="D1945" s="18">
        <v>25093.7</v>
      </c>
      <c r="E1945" s="18">
        <f>_xlfn.XLOOKUP(Order_Items_Raw!B749,Products_Raw!A:A,Products_Raw!D:D)</f>
        <v>11367.74</v>
      </c>
      <c r="F1945" s="18">
        <f t="shared" si="30"/>
        <v>-20377.26</v>
      </c>
      <c r="G1945" s="18" t="str">
        <f>PROPER(TRIM(CLEAN(_xlfn.XLOOKUP(Order_Items_Raw!A749,Orders_Raw!A:A,Orders_Raw!E:E))))</f>
        <v>Mobile App</v>
      </c>
      <c r="H1945" s="18" t="str">
        <f>_xlfn.XLOOKUP(B1945,Products_Raw!A:A,Products_Raw!C:C)</f>
        <v>Sports</v>
      </c>
      <c r="I1945" t="str">
        <f>_xlfn.XLOOKUP(_xlfn.XLOOKUP(A1945,Orders_Raw!A:A,Orders_Raw!B:B),Customers_Raw!A:A,Customers_Raw!E:E)</f>
        <v>Consumer</v>
      </c>
      <c r="J1945" s="19">
        <f>_xlfn.XLOOKUP(Order_Items_Raw!A749,Orders_Raw!A:A,Orders_Raw!C:C)</f>
        <v>46015</v>
      </c>
      <c r="K1945" t="s">
        <v>3421</v>
      </c>
      <c r="L1945" s="19" t="str">
        <f>_xlfn.XLOOKUP(A1945,Orders_Raw!A:A,Orders_Raw!D:D)</f>
        <v>Delivered</v>
      </c>
      <c r="M1945" s="19" t="str">
        <f>_xlfn.XLOOKUP(_xlfn.XLOOKUP(A1945,Orders_Raw!A:A,Orders_Raw!B:B),Customers_Raw!A:A,Customers_Raw!E:E)</f>
        <v>Consumer</v>
      </c>
      <c r="N1945">
        <f>IF(COUNTIF($A$2:A1945,A1945)=1,1,0)</f>
        <v>0</v>
      </c>
    </row>
    <row r="1946" spans="1:14">
      <c r="A1946" t="s">
        <v>1800</v>
      </c>
      <c r="B1946" t="s">
        <v>3424</v>
      </c>
      <c r="C1946">
        <v>4</v>
      </c>
      <c r="D1946" s="18">
        <v>3131.93</v>
      </c>
      <c r="E1946" s="18">
        <f>_xlfn.XLOOKUP(Order_Items_Raw!B777,Products_Raw!A:A,Products_Raw!D:D)</f>
        <v>7212.47</v>
      </c>
      <c r="F1946" s="18">
        <f t="shared" si="30"/>
        <v>-25717.95</v>
      </c>
      <c r="G1946" s="18" t="str">
        <f>PROPER(TRIM(CLEAN(_xlfn.XLOOKUP(Order_Items_Raw!A777,Orders_Raw!A:A,Orders_Raw!E:E))))</f>
        <v>Mobile App</v>
      </c>
      <c r="H1946" s="18" t="str">
        <f>_xlfn.XLOOKUP(B1946,Products_Raw!A:A,Products_Raw!C:C)</f>
        <v>Electronics</v>
      </c>
      <c r="I1946" t="str">
        <f>_xlfn.XLOOKUP(_xlfn.XLOOKUP(A1946,Orders_Raw!A:A,Orders_Raw!B:B),Customers_Raw!A:A,Customers_Raw!E:E)</f>
        <v>Consumer</v>
      </c>
      <c r="J1946" s="19">
        <f>_xlfn.XLOOKUP(Order_Items_Raw!A777,Orders_Raw!A:A,Orders_Raw!C:C)</f>
        <v>45994</v>
      </c>
      <c r="K1946" t="s">
        <v>3421</v>
      </c>
      <c r="L1946" s="19" t="str">
        <f>_xlfn.XLOOKUP(A1946,Orders_Raw!A:A,Orders_Raw!D:D)</f>
        <v>Delivered</v>
      </c>
      <c r="M1946" s="19" t="str">
        <f>_xlfn.XLOOKUP(_xlfn.XLOOKUP(A1946,Orders_Raw!A:A,Orders_Raw!B:B),Customers_Raw!A:A,Customers_Raw!E:E)</f>
        <v>Consumer</v>
      </c>
      <c r="N1946">
        <f>IF(COUNTIF($A$2:A1946,A1946)=1,1,0)</f>
        <v>1</v>
      </c>
    </row>
    <row r="1947" spans="1:14">
      <c r="A1947" t="s">
        <v>1860</v>
      </c>
      <c r="B1947" t="s">
        <v>3424</v>
      </c>
      <c r="C1947">
        <v>2</v>
      </c>
      <c r="D1947" s="18">
        <v>1322</v>
      </c>
      <c r="E1947" s="18">
        <f>_xlfn.XLOOKUP(Order_Items_Raw!B781,Products_Raw!A:A,Products_Raw!D:D)</f>
        <v>1349.93</v>
      </c>
      <c r="F1947" s="18">
        <f t="shared" si="30"/>
        <v>-1377.86</v>
      </c>
      <c r="G1947" s="18" t="str">
        <f>PROPER(TRIM(CLEAN(_xlfn.XLOOKUP(Order_Items_Raw!A781,Orders_Raw!A:A,Orders_Raw!E:E))))</f>
        <v>Marketplace</v>
      </c>
      <c r="H1947" s="18" t="str">
        <f>_xlfn.XLOOKUP(B1947,Products_Raw!A:A,Products_Raw!C:C)</f>
        <v>Electronics</v>
      </c>
      <c r="I1947" t="str">
        <f>_xlfn.XLOOKUP(_xlfn.XLOOKUP(A1947,Orders_Raw!A:A,Orders_Raw!B:B),Customers_Raw!A:A,Customers_Raw!E:E)</f>
        <v>Consumer</v>
      </c>
      <c r="J1947" s="19">
        <f>_xlfn.XLOOKUP(Order_Items_Raw!A781,Orders_Raw!A:A,Orders_Raw!C:C)</f>
        <v>45993</v>
      </c>
      <c r="K1947" t="s">
        <v>3421</v>
      </c>
      <c r="L1947" s="19" t="str">
        <f>_xlfn.XLOOKUP(A1947,Orders_Raw!A:A,Orders_Raw!D:D)</f>
        <v>Delivered</v>
      </c>
      <c r="M1947" s="19" t="str">
        <f>_xlfn.XLOOKUP(_xlfn.XLOOKUP(A1947,Orders_Raw!A:A,Orders_Raw!B:B),Customers_Raw!A:A,Customers_Raw!E:E)</f>
        <v>Consumer</v>
      </c>
      <c r="N1947">
        <f>IF(COUNTIF($A$2:A1947,A1947)=1,1,0)</f>
        <v>1</v>
      </c>
    </row>
    <row r="1948" spans="1:14">
      <c r="A1948" t="s">
        <v>1906</v>
      </c>
      <c r="B1948" t="s">
        <v>3424</v>
      </c>
      <c r="C1948">
        <v>4</v>
      </c>
      <c r="D1948" s="18">
        <v>2459.68</v>
      </c>
      <c r="E1948" s="18">
        <f>_xlfn.XLOOKUP(Order_Items_Raw!B783,Products_Raw!A:A,Products_Raw!D:D)</f>
        <v>1349.93</v>
      </c>
      <c r="F1948" s="18">
        <f t="shared" si="30"/>
        <v>-2940.04</v>
      </c>
      <c r="G1948" s="18" t="str">
        <f>PROPER(TRIM(CLEAN(_xlfn.XLOOKUP(Order_Items_Raw!A783,Orders_Raw!A:A,Orders_Raw!E:E))))</f>
        <v>Website</v>
      </c>
      <c r="H1948" s="18" t="str">
        <f>_xlfn.XLOOKUP(B1948,Products_Raw!A:A,Products_Raw!C:C)</f>
        <v>Electronics</v>
      </c>
      <c r="I1948" t="str">
        <f>_xlfn.XLOOKUP(_xlfn.XLOOKUP(A1948,Orders_Raw!A:A,Orders_Raw!B:B),Customers_Raw!A:A,Customers_Raw!E:E)</f>
        <v>Consumer</v>
      </c>
      <c r="J1948" s="19">
        <f>_xlfn.XLOOKUP(Order_Items_Raw!A783,Orders_Raw!A:A,Orders_Raw!C:C)</f>
        <v>45993</v>
      </c>
      <c r="K1948" t="s">
        <v>3421</v>
      </c>
      <c r="L1948" s="19" t="str">
        <f>_xlfn.XLOOKUP(A1948,Orders_Raw!A:A,Orders_Raw!D:D)</f>
        <v>Cancelled</v>
      </c>
      <c r="M1948" s="19" t="str">
        <f>_xlfn.XLOOKUP(_xlfn.XLOOKUP(A1948,Orders_Raw!A:A,Orders_Raw!B:B),Customers_Raw!A:A,Customers_Raw!E:E)</f>
        <v>Consumer</v>
      </c>
      <c r="N1948">
        <f>IF(COUNTIF($A$2:A1948,A1948)=1,1,0)</f>
        <v>1</v>
      </c>
    </row>
    <row r="1949" spans="1:14">
      <c r="A1949" t="s">
        <v>2158</v>
      </c>
      <c r="B1949" t="s">
        <v>3424</v>
      </c>
      <c r="C1949">
        <v>1</v>
      </c>
      <c r="D1949" s="18">
        <v>588.45</v>
      </c>
      <c r="E1949" s="18">
        <f>_xlfn.XLOOKUP(Order_Items_Raw!B787,Products_Raw!A:A,Products_Raw!D:D)</f>
        <v>10188.6</v>
      </c>
      <c r="F1949" s="18">
        <f t="shared" si="30"/>
        <v>-9600.15</v>
      </c>
      <c r="G1949" s="18" t="str">
        <f>PROPER(TRIM(CLEAN(_xlfn.XLOOKUP(Order_Items_Raw!A787,Orders_Raw!A:A,Orders_Raw!E:E))))</f>
        <v>Mobile App</v>
      </c>
      <c r="H1949" s="18" t="str">
        <f>_xlfn.XLOOKUP(B1949,Products_Raw!A:A,Products_Raw!C:C)</f>
        <v>Electronics</v>
      </c>
      <c r="I1949" t="str">
        <f>_xlfn.XLOOKUP(_xlfn.XLOOKUP(A1949,Orders_Raw!A:A,Orders_Raw!B:B),Customers_Raw!A:A,Customers_Raw!E:E)</f>
        <v>Corporate</v>
      </c>
      <c r="J1949" s="19">
        <f>_xlfn.XLOOKUP(Order_Items_Raw!A787,Orders_Raw!A:A,Orders_Raw!C:C)</f>
        <v>45999</v>
      </c>
      <c r="K1949" t="s">
        <v>3421</v>
      </c>
      <c r="L1949" s="19" t="str">
        <f>_xlfn.XLOOKUP(A1949,Orders_Raw!A:A,Orders_Raw!D:D)</f>
        <v>Shipped</v>
      </c>
      <c r="M1949" s="19" t="str">
        <f>_xlfn.XLOOKUP(_xlfn.XLOOKUP(A1949,Orders_Raw!A:A,Orders_Raw!B:B),Customers_Raw!A:A,Customers_Raw!E:E)</f>
        <v>Corporate</v>
      </c>
      <c r="N1949">
        <f>IF(COUNTIF($A$2:A1949,A1949)=1,1,0)</f>
        <v>1</v>
      </c>
    </row>
    <row r="1950" spans="1:14">
      <c r="A1950" t="s">
        <v>935</v>
      </c>
      <c r="B1950" t="s">
        <v>3425</v>
      </c>
      <c r="C1950">
        <v>4</v>
      </c>
      <c r="D1950" s="18">
        <v>31550.76</v>
      </c>
      <c r="E1950" s="18">
        <f>_xlfn.XLOOKUP(Order_Items_Raw!B804,Products_Raw!A:A,Products_Raw!D:D)</f>
        <v>2133.21</v>
      </c>
      <c r="F1950" s="18">
        <f t="shared" si="30"/>
        <v>23017.92</v>
      </c>
      <c r="G1950" s="18" t="str">
        <f>PROPER(TRIM(CLEAN(_xlfn.XLOOKUP(Order_Items_Raw!A804,Orders_Raw!A:A,Orders_Raw!E:E))))</f>
        <v>Mobile App</v>
      </c>
      <c r="H1950" s="18" t="str">
        <f>_xlfn.XLOOKUP(B1950,Products_Raw!A:A,Products_Raw!C:C)</f>
        <v>Beauty</v>
      </c>
      <c r="I1950" t="str">
        <f>_xlfn.XLOOKUP(_xlfn.XLOOKUP(A1950,Orders_Raw!A:A,Orders_Raw!B:B),Customers_Raw!A:A,Customers_Raw!E:E)</f>
        <v>Corporate</v>
      </c>
      <c r="J1950" s="19">
        <f>_xlfn.XLOOKUP(Order_Items_Raw!A804,Orders_Raw!A:A,Orders_Raw!C:C)</f>
        <v>46022</v>
      </c>
      <c r="K1950" t="s">
        <v>3421</v>
      </c>
      <c r="L1950" s="19" t="str">
        <f>_xlfn.XLOOKUP(A1950,Orders_Raw!A:A,Orders_Raw!D:D)</f>
        <v>Delivered</v>
      </c>
      <c r="M1950" s="19" t="str">
        <f>_xlfn.XLOOKUP(_xlfn.XLOOKUP(A1950,Orders_Raw!A:A,Orders_Raw!B:B),Customers_Raw!A:A,Customers_Raw!E:E)</f>
        <v>Corporate</v>
      </c>
      <c r="N1950">
        <f>IF(COUNTIF($A$2:A1950,A1950)=1,1,0)</f>
        <v>1</v>
      </c>
    </row>
    <row r="1951" spans="1:14">
      <c r="A1951" t="s">
        <v>947</v>
      </c>
      <c r="B1951" t="s">
        <v>3425</v>
      </c>
      <c r="C1951">
        <v>4</v>
      </c>
      <c r="D1951" s="18">
        <v>28351.97</v>
      </c>
      <c r="E1951" s="18">
        <f>_xlfn.XLOOKUP(Order_Items_Raw!B805,Products_Raw!A:A,Products_Raw!D:D)</f>
        <v>2133.21</v>
      </c>
      <c r="F1951" s="18">
        <f t="shared" si="30"/>
        <v>19819.13</v>
      </c>
      <c r="G1951" s="18" t="str">
        <f>PROPER(TRIM(CLEAN(_xlfn.XLOOKUP(Order_Items_Raw!A805,Orders_Raw!A:A,Orders_Raw!E:E))))</f>
        <v>Mobile App</v>
      </c>
      <c r="H1951" s="18" t="str">
        <f>_xlfn.XLOOKUP(B1951,Products_Raw!A:A,Products_Raw!C:C)</f>
        <v>Beauty</v>
      </c>
      <c r="I1951" t="str">
        <f>_xlfn.XLOOKUP(_xlfn.XLOOKUP(A1951,Orders_Raw!A:A,Orders_Raw!B:B),Customers_Raw!A:A,Customers_Raw!E:E)</f>
        <v>Corporate</v>
      </c>
      <c r="J1951" s="19">
        <f>_xlfn.XLOOKUP(Order_Items_Raw!A805,Orders_Raw!A:A,Orders_Raw!C:C)</f>
        <v>45992</v>
      </c>
      <c r="K1951" t="s">
        <v>3421</v>
      </c>
      <c r="L1951" s="19" t="str">
        <f>_xlfn.XLOOKUP(A1951,Orders_Raw!A:A,Orders_Raw!D:D)</f>
        <v>Delivered</v>
      </c>
      <c r="M1951" s="19" t="str">
        <f>_xlfn.XLOOKUP(_xlfn.XLOOKUP(A1951,Orders_Raw!A:A,Orders_Raw!B:B),Customers_Raw!A:A,Customers_Raw!E:E)</f>
        <v>Corporate</v>
      </c>
      <c r="N1951">
        <f>IF(COUNTIF($A$2:A1951,A1951)=1,1,0)</f>
        <v>1</v>
      </c>
    </row>
    <row r="1952" spans="1:14">
      <c r="A1952" t="s">
        <v>1199</v>
      </c>
      <c r="B1952" t="s">
        <v>3425</v>
      </c>
      <c r="C1952">
        <v>2</v>
      </c>
      <c r="D1952" s="18">
        <v>14159.23</v>
      </c>
      <c r="E1952" s="18">
        <f>_xlfn.XLOOKUP(Order_Items_Raw!B813,Products_Raw!A:A,Products_Raw!D:D)</f>
        <v>2857.57</v>
      </c>
      <c r="F1952" s="18">
        <f t="shared" si="30"/>
        <v>8444.09</v>
      </c>
      <c r="G1952" s="18" t="str">
        <f>PROPER(TRIM(CLEAN(_xlfn.XLOOKUP(Order_Items_Raw!A813,Orders_Raw!A:A,Orders_Raw!E:E))))</f>
        <v>Mobile App</v>
      </c>
      <c r="H1952" s="18" t="str">
        <f>_xlfn.XLOOKUP(B1952,Products_Raw!A:A,Products_Raw!C:C)</f>
        <v>Beauty</v>
      </c>
      <c r="I1952" t="str">
        <f>_xlfn.XLOOKUP(_xlfn.XLOOKUP(A1952,Orders_Raw!A:A,Orders_Raw!B:B),Customers_Raw!A:A,Customers_Raw!E:E)</f>
        <v>Consumer</v>
      </c>
      <c r="J1952" s="19">
        <f>_xlfn.XLOOKUP(Order_Items_Raw!A813,Orders_Raw!A:A,Orders_Raw!C:C)</f>
        <v>46011</v>
      </c>
      <c r="K1952" t="s">
        <v>3421</v>
      </c>
      <c r="L1952" s="19" t="str">
        <f>_xlfn.XLOOKUP(A1952,Orders_Raw!A:A,Orders_Raw!D:D)</f>
        <v>Delivered</v>
      </c>
      <c r="M1952" s="19" t="str">
        <f>_xlfn.XLOOKUP(_xlfn.XLOOKUP(A1952,Orders_Raw!A:A,Orders_Raw!B:B),Customers_Raw!A:A,Customers_Raw!E:E)</f>
        <v>Consumer</v>
      </c>
      <c r="N1952">
        <f>IF(COUNTIF($A$2:A1952,A1952)=1,1,0)</f>
        <v>1</v>
      </c>
    </row>
    <row r="1953" spans="1:14">
      <c r="A1953" t="s">
        <v>1368</v>
      </c>
      <c r="B1953" t="s">
        <v>3425</v>
      </c>
      <c r="C1953">
        <v>4</v>
      </c>
      <c r="D1953" s="18">
        <v>31704.5</v>
      </c>
      <c r="E1953" s="18">
        <f>_xlfn.XLOOKUP(Order_Items_Raw!B816,Products_Raw!A:A,Products_Raw!D:D)</f>
        <v>2857.57</v>
      </c>
      <c r="F1953" s="18">
        <f t="shared" si="30"/>
        <v>20274.22</v>
      </c>
      <c r="G1953" s="18" t="str">
        <f>PROPER(TRIM(CLEAN(_xlfn.XLOOKUP(Order_Items_Raw!A816,Orders_Raw!A:A,Orders_Raw!E:E))))</f>
        <v>Website</v>
      </c>
      <c r="H1953" s="18" t="str">
        <f>_xlfn.XLOOKUP(B1953,Products_Raw!A:A,Products_Raw!C:C)</f>
        <v>Beauty</v>
      </c>
      <c r="I1953" t="str">
        <f>_xlfn.XLOOKUP(_xlfn.XLOOKUP(A1953,Orders_Raw!A:A,Orders_Raw!B:B),Customers_Raw!A:A,Customers_Raw!E:E)</f>
        <v>Consumer</v>
      </c>
      <c r="J1953" s="19">
        <f>_xlfn.XLOOKUP(Order_Items_Raw!A816,Orders_Raw!A:A,Orders_Raw!C:C)</f>
        <v>46005</v>
      </c>
      <c r="K1953" t="s">
        <v>3421</v>
      </c>
      <c r="L1953" s="19" t="str">
        <f>_xlfn.XLOOKUP(A1953,Orders_Raw!A:A,Orders_Raw!D:D)</f>
        <v>Delivered</v>
      </c>
      <c r="M1953" s="19" t="str">
        <f>_xlfn.XLOOKUP(_xlfn.XLOOKUP(A1953,Orders_Raw!A:A,Orders_Raw!B:B),Customers_Raw!A:A,Customers_Raw!E:E)</f>
        <v>Consumer</v>
      </c>
      <c r="N1953">
        <f>IF(COUNTIF($A$2:A1953,A1953)=1,1,0)</f>
        <v>1</v>
      </c>
    </row>
    <row r="1954" spans="1:14">
      <c r="A1954" t="s">
        <v>2041</v>
      </c>
      <c r="B1954" t="s">
        <v>3425</v>
      </c>
      <c r="C1954">
        <v>2</v>
      </c>
      <c r="D1954" s="18">
        <v>12417.25</v>
      </c>
      <c r="E1954" s="18">
        <f>_xlfn.XLOOKUP(Order_Items_Raw!B828,Products_Raw!A:A,Products_Raw!D:D)</f>
        <v>6453.17</v>
      </c>
      <c r="F1954" s="18">
        <f t="shared" si="30"/>
        <v>-489.09</v>
      </c>
      <c r="G1954" s="18" t="str">
        <f>PROPER(TRIM(CLEAN(_xlfn.XLOOKUP(Order_Items_Raw!A828,Orders_Raw!A:A,Orders_Raw!E:E))))</f>
        <v>Website</v>
      </c>
      <c r="H1954" s="18" t="str">
        <f>_xlfn.XLOOKUP(B1954,Products_Raw!A:A,Products_Raw!C:C)</f>
        <v>Beauty</v>
      </c>
      <c r="I1954" t="str">
        <f>_xlfn.XLOOKUP(_xlfn.XLOOKUP(A1954,Orders_Raw!A:A,Orders_Raw!B:B),Customers_Raw!A:A,Customers_Raw!E:E)</f>
        <v>Small Business</v>
      </c>
      <c r="J1954" s="19">
        <f>_xlfn.XLOOKUP(Order_Items_Raw!A828,Orders_Raw!A:A,Orders_Raw!C:C)</f>
        <v>45999</v>
      </c>
      <c r="K1954" t="s">
        <v>3421</v>
      </c>
      <c r="L1954" s="19" t="str">
        <f>_xlfn.XLOOKUP(A1954,Orders_Raw!A:A,Orders_Raw!D:D)</f>
        <v>Processing</v>
      </c>
      <c r="M1954" s="19" t="str">
        <f>_xlfn.XLOOKUP(_xlfn.XLOOKUP(A1954,Orders_Raw!A:A,Orders_Raw!B:B),Customers_Raw!A:A,Customers_Raw!E:E)</f>
        <v>Small Business</v>
      </c>
      <c r="N1954">
        <f>IF(COUNTIF($A$2:A1954,A1954)=1,1,0)</f>
        <v>0</v>
      </c>
    </row>
    <row r="1955" spans="1:14">
      <c r="A1955" t="s">
        <v>915</v>
      </c>
      <c r="B1955" t="s">
        <v>3426</v>
      </c>
      <c r="C1955">
        <v>4</v>
      </c>
      <c r="D1955" s="18">
        <v>34980.43</v>
      </c>
      <c r="E1955" s="18">
        <f>_xlfn.XLOOKUP(Order_Items_Raw!B854,Products_Raw!A:A,Products_Raw!D:D)</f>
        <v>1892.68</v>
      </c>
      <c r="F1955" s="18">
        <f t="shared" si="30"/>
        <v>27409.71</v>
      </c>
      <c r="G1955" s="18" t="str">
        <f>PROPER(TRIM(CLEAN(_xlfn.XLOOKUP(Order_Items_Raw!A854,Orders_Raw!A:A,Orders_Raw!E:E))))</f>
        <v>Website</v>
      </c>
      <c r="H1955" s="18" t="str">
        <f>_xlfn.XLOOKUP(B1955,Products_Raw!A:A,Products_Raw!C:C)</f>
        <v>Home &amp; Kitchen</v>
      </c>
      <c r="I1955" t="str">
        <f>_xlfn.XLOOKUP(_xlfn.XLOOKUP(A1955,Orders_Raw!A:A,Orders_Raw!B:B),Customers_Raw!A:A,Customers_Raw!E:E)</f>
        <v>Consumer</v>
      </c>
      <c r="J1955" s="19">
        <f>_xlfn.XLOOKUP(Order_Items_Raw!A854,Orders_Raw!A:A,Orders_Raw!C:C)</f>
        <v>45995</v>
      </c>
      <c r="K1955" t="s">
        <v>3421</v>
      </c>
      <c r="L1955" s="19" t="str">
        <f>_xlfn.XLOOKUP(A1955,Orders_Raw!A:A,Orders_Raw!D:D)</f>
        <v>Delivered</v>
      </c>
      <c r="M1955" s="19" t="str">
        <f>_xlfn.XLOOKUP(_xlfn.XLOOKUP(A1955,Orders_Raw!A:A,Orders_Raw!B:B),Customers_Raw!A:A,Customers_Raw!E:E)</f>
        <v>Consumer</v>
      </c>
      <c r="N1955">
        <f>IF(COUNTIF($A$2:A1955,A1955)=1,1,0)</f>
        <v>1</v>
      </c>
    </row>
    <row r="1956" spans="1:14">
      <c r="A1956" t="s">
        <v>1815</v>
      </c>
      <c r="B1956" t="s">
        <v>3426</v>
      </c>
      <c r="C1956">
        <v>1</v>
      </c>
      <c r="D1956" s="18">
        <v>10140.65</v>
      </c>
      <c r="E1956" s="18">
        <f>_xlfn.XLOOKUP(Order_Items_Raw!B872,Products_Raw!A:A,Products_Raw!D:D)</f>
        <v>5412.91</v>
      </c>
      <c r="F1956" s="18">
        <f t="shared" si="30"/>
        <v>4727.74</v>
      </c>
      <c r="G1956" s="18" t="str">
        <f>PROPER(TRIM(CLEAN(_xlfn.XLOOKUP(Order_Items_Raw!A872,Orders_Raw!A:A,Orders_Raw!E:E))))</f>
        <v>Website</v>
      </c>
      <c r="H1956" s="18" t="str">
        <f>_xlfn.XLOOKUP(B1956,Products_Raw!A:A,Products_Raw!C:C)</f>
        <v>Home &amp; Kitchen</v>
      </c>
      <c r="I1956" t="str">
        <f>_xlfn.XLOOKUP(_xlfn.XLOOKUP(A1956,Orders_Raw!A:A,Orders_Raw!B:B),Customers_Raw!A:A,Customers_Raw!E:E)</f>
        <v>Consumer</v>
      </c>
      <c r="J1956" s="19">
        <f>_xlfn.XLOOKUP(Order_Items_Raw!A872,Orders_Raw!A:A,Orders_Raw!C:C)</f>
        <v>46015</v>
      </c>
      <c r="K1956" t="s">
        <v>3421</v>
      </c>
      <c r="L1956" s="19" t="str">
        <f>_xlfn.XLOOKUP(A1956,Orders_Raw!A:A,Orders_Raw!D:D)</f>
        <v>Delivered</v>
      </c>
      <c r="M1956" s="19" t="str">
        <f>_xlfn.XLOOKUP(_xlfn.XLOOKUP(A1956,Orders_Raw!A:A,Orders_Raw!B:B),Customers_Raw!A:A,Customers_Raw!E:E)</f>
        <v>Consumer</v>
      </c>
      <c r="N1956">
        <f>IF(COUNTIF($A$2:A1956,A1956)=1,1,0)</f>
        <v>1</v>
      </c>
    </row>
    <row r="1957" spans="1:14">
      <c r="A1957" t="s">
        <v>2272</v>
      </c>
      <c r="B1957" t="s">
        <v>3426</v>
      </c>
      <c r="C1957">
        <v>1</v>
      </c>
      <c r="D1957" s="18">
        <v>8962.45</v>
      </c>
      <c r="E1957" s="18">
        <f>_xlfn.XLOOKUP(Order_Items_Raw!B877,Products_Raw!A:A,Products_Raw!D:D)</f>
        <v>6612.77</v>
      </c>
      <c r="F1957" s="18">
        <f t="shared" si="30"/>
        <v>2349.68</v>
      </c>
      <c r="G1957" s="18" t="str">
        <f>PROPER(TRIM(CLEAN(_xlfn.XLOOKUP(Order_Items_Raw!A877,Orders_Raw!A:A,Orders_Raw!E:E))))</f>
        <v>Marketplace</v>
      </c>
      <c r="H1957" s="18" t="str">
        <f>_xlfn.XLOOKUP(B1957,Products_Raw!A:A,Products_Raw!C:C)</f>
        <v>Home &amp; Kitchen</v>
      </c>
      <c r="I1957" t="str">
        <f>_xlfn.XLOOKUP(_xlfn.XLOOKUP(A1957,Orders_Raw!A:A,Orders_Raw!B:B),Customers_Raw!A:A,Customers_Raw!E:E)</f>
        <v>Consumer</v>
      </c>
      <c r="J1957" s="19">
        <f>_xlfn.XLOOKUP(Order_Items_Raw!A877,Orders_Raw!A:A,Orders_Raw!C:C)</f>
        <v>46020</v>
      </c>
      <c r="K1957" t="s">
        <v>3421</v>
      </c>
      <c r="L1957" s="19" t="str">
        <f>_xlfn.XLOOKUP(A1957,Orders_Raw!A:A,Orders_Raw!D:D)</f>
        <v>Delivered</v>
      </c>
      <c r="M1957" s="19" t="str">
        <f>_xlfn.XLOOKUP(_xlfn.XLOOKUP(A1957,Orders_Raw!A:A,Orders_Raw!B:B),Customers_Raw!A:A,Customers_Raw!E:E)</f>
        <v>Consumer</v>
      </c>
      <c r="N1957">
        <f>IF(COUNTIF($A$2:A1957,A1957)=1,1,0)</f>
        <v>0</v>
      </c>
    </row>
    <row r="1958" spans="1:14">
      <c r="A1958" t="s">
        <v>2663</v>
      </c>
      <c r="B1958" t="s">
        <v>3426</v>
      </c>
      <c r="C1958">
        <v>3</v>
      </c>
      <c r="D1958" s="18">
        <v>25249.98</v>
      </c>
      <c r="E1958" s="18">
        <f>_xlfn.XLOOKUP(Order_Items_Raw!B886,Products_Raw!A:A,Products_Raw!D:D)</f>
        <v>7341.5</v>
      </c>
      <c r="F1958" s="18">
        <f t="shared" si="30"/>
        <v>3225.48</v>
      </c>
      <c r="G1958" s="18" t="str">
        <f>PROPER(TRIM(CLEAN(_xlfn.XLOOKUP(Order_Items_Raw!A886,Orders_Raw!A:A,Orders_Raw!E:E))))</f>
        <v>Mobile App</v>
      </c>
      <c r="H1958" s="18" t="str">
        <f>_xlfn.XLOOKUP(B1958,Products_Raw!A:A,Products_Raw!C:C)</f>
        <v>Home &amp; Kitchen</v>
      </c>
      <c r="I1958" t="str">
        <f>_xlfn.XLOOKUP(_xlfn.XLOOKUP(A1958,Orders_Raw!A:A,Orders_Raw!B:B),Customers_Raw!A:A,Customers_Raw!E:E)</f>
        <v>Consumer</v>
      </c>
      <c r="J1958" s="19">
        <f>_xlfn.XLOOKUP(Order_Items_Raw!A886,Orders_Raw!A:A,Orders_Raw!C:C)</f>
        <v>46006</v>
      </c>
      <c r="K1958" t="s">
        <v>3421</v>
      </c>
      <c r="L1958" s="19" t="str">
        <f>_xlfn.XLOOKUP(A1958,Orders_Raw!A:A,Orders_Raw!D:D)</f>
        <v>Delivered</v>
      </c>
      <c r="M1958" s="19" t="str">
        <f>_xlfn.XLOOKUP(_xlfn.XLOOKUP(A1958,Orders_Raw!A:A,Orders_Raw!B:B),Customers_Raw!A:A,Customers_Raw!E:E)</f>
        <v>Consumer</v>
      </c>
      <c r="N1958">
        <f>IF(COUNTIF($A$2:A1958,A1958)=1,1,0)</f>
        <v>1</v>
      </c>
    </row>
    <row r="1959" spans="1:14">
      <c r="A1959" t="s">
        <v>1518</v>
      </c>
      <c r="B1959" t="s">
        <v>3427</v>
      </c>
      <c r="C1959">
        <v>3</v>
      </c>
      <c r="D1959" s="18">
        <v>27375.45</v>
      </c>
      <c r="E1959" s="18">
        <f>_xlfn.XLOOKUP(Order_Items_Raw!B910,Products_Raw!A:A,Products_Raw!D:D)</f>
        <v>6457.25</v>
      </c>
      <c r="F1959" s="18">
        <f t="shared" si="30"/>
        <v>8003.7</v>
      </c>
      <c r="G1959" s="18" t="str">
        <f>PROPER(TRIM(CLEAN(_xlfn.XLOOKUP(Order_Items_Raw!A910,Orders_Raw!A:A,Orders_Raw!E:E))))</f>
        <v>Website</v>
      </c>
      <c r="H1959" s="18" t="str">
        <f>_xlfn.XLOOKUP(B1959,Products_Raw!A:A,Products_Raw!C:C)</f>
        <v>Home &amp; Kitchen</v>
      </c>
      <c r="I1959" t="str">
        <f>_xlfn.XLOOKUP(_xlfn.XLOOKUP(A1959,Orders_Raw!A:A,Orders_Raw!B:B),Customers_Raw!A:A,Customers_Raw!E:E)</f>
        <v>Consumer</v>
      </c>
      <c r="J1959" s="19">
        <f>_xlfn.XLOOKUP(Order_Items_Raw!A910,Orders_Raw!A:A,Orders_Raw!C:C)</f>
        <v>46016</v>
      </c>
      <c r="K1959" t="s">
        <v>3421</v>
      </c>
      <c r="L1959" s="19" t="str">
        <f>_xlfn.XLOOKUP(A1959,Orders_Raw!A:A,Orders_Raw!D:D)</f>
        <v>Delivered</v>
      </c>
      <c r="M1959" s="19" t="str">
        <f>_xlfn.XLOOKUP(_xlfn.XLOOKUP(A1959,Orders_Raw!A:A,Orders_Raw!B:B),Customers_Raw!A:A,Customers_Raw!E:E)</f>
        <v>Consumer</v>
      </c>
      <c r="N1959">
        <f>IF(COUNTIF($A$2:A1959,A1959)=1,1,0)</f>
        <v>1</v>
      </c>
    </row>
    <row r="1960" spans="1:14">
      <c r="A1960" t="s">
        <v>1624</v>
      </c>
      <c r="B1960" t="s">
        <v>3427</v>
      </c>
      <c r="C1960">
        <v>1</v>
      </c>
      <c r="D1960" s="18">
        <v>7350.92</v>
      </c>
      <c r="E1960" s="18">
        <f>_xlfn.XLOOKUP(Order_Items_Raw!B913,Products_Raw!A:A,Products_Raw!D:D)</f>
        <v>6457.25</v>
      </c>
      <c r="F1960" s="18">
        <f t="shared" si="30"/>
        <v>893.67</v>
      </c>
      <c r="G1960" s="18" t="str">
        <f>PROPER(TRIM(CLEAN(_xlfn.XLOOKUP(Order_Items_Raw!A913,Orders_Raw!A:A,Orders_Raw!E:E))))</f>
        <v>Website</v>
      </c>
      <c r="H1960" s="18" t="str">
        <f>_xlfn.XLOOKUP(B1960,Products_Raw!A:A,Products_Raw!C:C)</f>
        <v>Home &amp; Kitchen</v>
      </c>
      <c r="I1960" t="str">
        <f>_xlfn.XLOOKUP(_xlfn.XLOOKUP(A1960,Orders_Raw!A:A,Orders_Raw!B:B),Customers_Raw!A:A,Customers_Raw!E:E)</f>
        <v>Consumer</v>
      </c>
      <c r="J1960" s="19">
        <f>_xlfn.XLOOKUP(Order_Items_Raw!A913,Orders_Raw!A:A,Orders_Raw!C:C)</f>
        <v>46009</v>
      </c>
      <c r="K1960" t="s">
        <v>3421</v>
      </c>
      <c r="L1960" s="19" t="str">
        <f>_xlfn.XLOOKUP(A1960,Orders_Raw!A:A,Orders_Raw!D:D)</f>
        <v>Delivered</v>
      </c>
      <c r="M1960" s="19" t="str">
        <f>_xlfn.XLOOKUP(_xlfn.XLOOKUP(A1960,Orders_Raw!A:A,Orders_Raw!B:B),Customers_Raw!A:A,Customers_Raw!E:E)</f>
        <v>Consumer</v>
      </c>
      <c r="N1960">
        <f>IF(COUNTIF($A$2:A1960,A1960)=1,1,0)</f>
        <v>1</v>
      </c>
    </row>
    <row r="1961" spans="1:14">
      <c r="A1961" t="s">
        <v>2247</v>
      </c>
      <c r="B1961" t="s">
        <v>3427</v>
      </c>
      <c r="C1961">
        <v>1</v>
      </c>
      <c r="D1961" s="18">
        <v>9072.26</v>
      </c>
      <c r="E1961" s="18">
        <f>_xlfn.XLOOKUP(Order_Items_Raw!B924,Products_Raw!A:A,Products_Raw!D:D)</f>
        <v>9947.76</v>
      </c>
      <c r="F1961" s="18">
        <f t="shared" si="30"/>
        <v>-875.5</v>
      </c>
      <c r="G1961" s="18" t="str">
        <f>PROPER(TRIM(CLEAN(_xlfn.XLOOKUP(Order_Items_Raw!A924,Orders_Raw!A:A,Orders_Raw!E:E))))</f>
        <v>Mobile App</v>
      </c>
      <c r="H1961" s="18" t="str">
        <f>_xlfn.XLOOKUP(B1961,Products_Raw!A:A,Products_Raw!C:C)</f>
        <v>Home &amp; Kitchen</v>
      </c>
      <c r="I1961" t="str">
        <f>_xlfn.XLOOKUP(_xlfn.XLOOKUP(A1961,Orders_Raw!A:A,Orders_Raw!B:B),Customers_Raw!A:A,Customers_Raw!E:E)</f>
        <v>Consumer</v>
      </c>
      <c r="J1961" s="19">
        <f>_xlfn.XLOOKUP(Order_Items_Raw!A924,Orders_Raw!A:A,Orders_Raw!C:C)</f>
        <v>46019</v>
      </c>
      <c r="K1961" t="s">
        <v>3421</v>
      </c>
      <c r="L1961" s="19" t="str">
        <f>_xlfn.XLOOKUP(A1961,Orders_Raw!A:A,Orders_Raw!D:D)</f>
        <v>Delivered</v>
      </c>
      <c r="M1961" s="19" t="str">
        <f>_xlfn.XLOOKUP(_xlfn.XLOOKUP(A1961,Orders_Raw!A:A,Orders_Raw!B:B),Customers_Raw!A:A,Customers_Raw!E:E)</f>
        <v>Consumer</v>
      </c>
      <c r="N1961">
        <f>IF(COUNTIF($A$2:A1961,A1961)=1,1,0)</f>
        <v>1</v>
      </c>
    </row>
    <row r="1962" spans="1:14">
      <c r="A1962" t="s">
        <v>2950</v>
      </c>
      <c r="B1962" t="s">
        <v>3427</v>
      </c>
      <c r="C1962">
        <v>3</v>
      </c>
      <c r="D1962" s="18">
        <v>27392.76</v>
      </c>
      <c r="E1962" s="18">
        <f>_xlfn.XLOOKUP(Order_Items_Raw!B947,Products_Raw!A:A,Products_Raw!D:D)</f>
        <v>6579.03</v>
      </c>
      <c r="F1962" s="18">
        <f t="shared" si="30"/>
        <v>7655.67</v>
      </c>
      <c r="G1962" s="18" t="str">
        <f>PROPER(TRIM(CLEAN(_xlfn.XLOOKUP(Order_Items_Raw!A947,Orders_Raw!A:A,Orders_Raw!E:E))))</f>
        <v>Website</v>
      </c>
      <c r="H1962" s="18" t="str">
        <f>_xlfn.XLOOKUP(B1962,Products_Raw!A:A,Products_Raw!C:C)</f>
        <v>Home &amp; Kitchen</v>
      </c>
      <c r="I1962" t="str">
        <f>_xlfn.XLOOKUP(_xlfn.XLOOKUP(A1962,Orders_Raw!A:A,Orders_Raw!B:B),Customers_Raw!A:A,Customers_Raw!E:E)</f>
        <v>Consumer</v>
      </c>
      <c r="J1962" s="19">
        <f>_xlfn.XLOOKUP(Order_Items_Raw!A947,Orders_Raw!A:A,Orders_Raw!C:C)</f>
        <v>45692</v>
      </c>
      <c r="K1962" t="s">
        <v>3429</v>
      </c>
      <c r="L1962" s="19" t="str">
        <f>_xlfn.XLOOKUP(A1962,Orders_Raw!A:A,Orders_Raw!D:D)</f>
        <v>Delivered</v>
      </c>
      <c r="M1962" s="19" t="str">
        <f>_xlfn.XLOOKUP(_xlfn.XLOOKUP(A1962,Orders_Raw!A:A,Orders_Raw!B:B),Customers_Raw!A:A,Customers_Raw!E:E)</f>
        <v>Consumer</v>
      </c>
      <c r="N1962">
        <f>IF(COUNTIF($A$2:A1962,A1962)=1,1,0)</f>
        <v>1</v>
      </c>
    </row>
    <row r="1963" spans="1:14">
      <c r="A1963" t="s">
        <v>977</v>
      </c>
      <c r="B1963" t="s">
        <v>3428</v>
      </c>
      <c r="C1963">
        <v>3</v>
      </c>
      <c r="D1963" s="18">
        <v>7578.55</v>
      </c>
      <c r="E1963" s="18">
        <f>_xlfn.XLOOKUP(Order_Items_Raw!B955,Products_Raw!A:A,Products_Raw!D:D)</f>
        <v>7144.88</v>
      </c>
      <c r="F1963" s="18">
        <f t="shared" si="30"/>
        <v>-13856.09</v>
      </c>
      <c r="G1963" s="18" t="str">
        <f>PROPER(TRIM(CLEAN(_xlfn.XLOOKUP(Order_Items_Raw!A955,Orders_Raw!A:A,Orders_Raw!E:E))))</f>
        <v>Website</v>
      </c>
      <c r="H1963" s="18" t="str">
        <f>_xlfn.XLOOKUP(B1963,Products_Raw!A:A,Products_Raw!C:C)</f>
        <v>Home &amp; Kitchen</v>
      </c>
      <c r="I1963" t="str">
        <f>_xlfn.XLOOKUP(_xlfn.XLOOKUP(A1963,Orders_Raw!A:A,Orders_Raw!B:B),Customers_Raw!A:A,Customers_Raw!E:E)</f>
        <v>Consumer</v>
      </c>
      <c r="J1963" s="19">
        <f>_xlfn.XLOOKUP(Order_Items_Raw!A955,Orders_Raw!A:A,Orders_Raw!C:C)</f>
        <v>45706</v>
      </c>
      <c r="K1963" t="s">
        <v>3429</v>
      </c>
      <c r="L1963" s="19" t="str">
        <f>_xlfn.XLOOKUP(A1963,Orders_Raw!A:A,Orders_Raw!D:D)</f>
        <v>Delivered</v>
      </c>
      <c r="M1963" s="19" t="str">
        <f>_xlfn.XLOOKUP(_xlfn.XLOOKUP(A1963,Orders_Raw!A:A,Orders_Raw!B:B),Customers_Raw!A:A,Customers_Raw!E:E)</f>
        <v>Consumer</v>
      </c>
      <c r="N1963">
        <f>IF(COUNTIF($A$2:A1963,A1963)=1,1,0)</f>
        <v>1</v>
      </c>
    </row>
    <row r="1964" spans="1:14">
      <c r="A1964" t="s">
        <v>1195</v>
      </c>
      <c r="B1964" t="s">
        <v>3428</v>
      </c>
      <c r="C1964">
        <v>2</v>
      </c>
      <c r="D1964" s="18">
        <v>5516.55</v>
      </c>
      <c r="E1964" s="18">
        <f>_xlfn.XLOOKUP(Order_Items_Raw!B963,Products_Raw!A:A,Products_Raw!D:D)</f>
        <v>7014.31</v>
      </c>
      <c r="F1964" s="18">
        <f t="shared" si="30"/>
        <v>-8512.07</v>
      </c>
      <c r="G1964" s="18" t="str">
        <f>PROPER(TRIM(CLEAN(_xlfn.XLOOKUP(Order_Items_Raw!A963,Orders_Raw!A:A,Orders_Raw!E:E))))</f>
        <v>Website</v>
      </c>
      <c r="H1964" s="18" t="str">
        <f>_xlfn.XLOOKUP(B1964,Products_Raw!A:A,Products_Raw!C:C)</f>
        <v>Home &amp; Kitchen</v>
      </c>
      <c r="I1964" t="str">
        <f>_xlfn.XLOOKUP(_xlfn.XLOOKUP(A1964,Orders_Raw!A:A,Orders_Raw!B:B),Customers_Raw!A:A,Customers_Raw!E:E)</f>
        <v>Consumer</v>
      </c>
      <c r="J1964" s="19">
        <f>_xlfn.XLOOKUP(Order_Items_Raw!A963,Orders_Raw!A:A,Orders_Raw!C:C)</f>
        <v>45701</v>
      </c>
      <c r="K1964" t="s">
        <v>3429</v>
      </c>
      <c r="L1964" s="19" t="str">
        <f>_xlfn.XLOOKUP(A1964,Orders_Raw!A:A,Orders_Raw!D:D)</f>
        <v>Delivered</v>
      </c>
      <c r="M1964" s="19" t="str">
        <f>_xlfn.XLOOKUP(_xlfn.XLOOKUP(A1964,Orders_Raw!A:A,Orders_Raw!B:B),Customers_Raw!A:A,Customers_Raw!E:E)</f>
        <v>Consumer</v>
      </c>
      <c r="N1964">
        <f>IF(COUNTIF($A$2:A1964,A1964)=1,1,0)</f>
        <v>0</v>
      </c>
    </row>
    <row r="1965" spans="1:14">
      <c r="A1965" t="s">
        <v>3326</v>
      </c>
      <c r="B1965" t="s">
        <v>3428</v>
      </c>
      <c r="C1965">
        <v>1</v>
      </c>
      <c r="D1965" s="18">
        <v>2972.74</v>
      </c>
      <c r="E1965" s="18">
        <f>_xlfn.XLOOKUP(Order_Items_Raw!B1007,Products_Raw!A:A,Products_Raw!D:D)</f>
        <v>680.62</v>
      </c>
      <c r="F1965" s="18">
        <f t="shared" si="30"/>
        <v>2292.12</v>
      </c>
      <c r="G1965" s="18" t="str">
        <f>PROPER(TRIM(CLEAN(_xlfn.XLOOKUP(Order_Items_Raw!A1007,Orders_Raw!A:A,Orders_Raw!E:E))))</f>
        <v>Website</v>
      </c>
      <c r="H1965" s="18" t="str">
        <f>_xlfn.XLOOKUP(B1965,Products_Raw!A:A,Products_Raw!C:C)</f>
        <v>Home &amp; Kitchen</v>
      </c>
      <c r="I1965" t="str">
        <f>_xlfn.XLOOKUP(_xlfn.XLOOKUP(A1965,Orders_Raw!A:A,Orders_Raw!B:B),Customers_Raw!A:A,Customers_Raw!E:E)</f>
        <v>Consumer</v>
      </c>
      <c r="J1965" s="19">
        <f>_xlfn.XLOOKUP(Order_Items_Raw!A1007,Orders_Raw!A:A,Orders_Raw!C:C)</f>
        <v>45704</v>
      </c>
      <c r="K1965" t="s">
        <v>3429</v>
      </c>
      <c r="L1965" s="19" t="str">
        <f>_xlfn.XLOOKUP(A1965,Orders_Raw!A:A,Orders_Raw!D:D)</f>
        <v>Delivered</v>
      </c>
      <c r="M1965" s="19" t="str">
        <f>_xlfn.XLOOKUP(_xlfn.XLOOKUP(A1965,Orders_Raw!A:A,Orders_Raw!B:B),Customers_Raw!A:A,Customers_Raw!E:E)</f>
        <v>Consumer</v>
      </c>
      <c r="N1965">
        <f>IF(COUNTIF($A$2:A1965,A1965)=1,1,0)</f>
        <v>1</v>
      </c>
    </row>
    <row r="1966" spans="1:14">
      <c r="A1966" t="s">
        <v>1191</v>
      </c>
      <c r="B1966" t="s">
        <v>3430</v>
      </c>
      <c r="C1966">
        <v>1</v>
      </c>
      <c r="D1966" s="18">
        <v>8999</v>
      </c>
      <c r="E1966" s="18">
        <f>_xlfn.XLOOKUP(Order_Items_Raw!B1018,Products_Raw!A:A,Products_Raw!D:D)</f>
        <v>4176.26</v>
      </c>
      <c r="F1966" s="18">
        <f t="shared" si="30"/>
        <v>4822.74</v>
      </c>
      <c r="G1966" s="18" t="str">
        <f>PROPER(TRIM(CLEAN(_xlfn.XLOOKUP(Order_Items_Raw!A1018,Orders_Raw!A:A,Orders_Raw!E:E))))</f>
        <v>Website</v>
      </c>
      <c r="H1966" s="18" t="str">
        <f>_xlfn.XLOOKUP(B1966,Products_Raw!A:A,Products_Raw!C:C)</f>
        <v>Beauty</v>
      </c>
      <c r="I1966" t="str">
        <f>_xlfn.XLOOKUP(_xlfn.XLOOKUP(A1966,Orders_Raw!A:A,Orders_Raw!B:B),Customers_Raw!A:A,Customers_Raw!E:E)</f>
        <v>Consumer</v>
      </c>
      <c r="J1966" s="19">
        <f>_xlfn.XLOOKUP(Order_Items_Raw!A1018,Orders_Raw!A:A,Orders_Raw!C:C)</f>
        <v>45691</v>
      </c>
      <c r="K1966" t="s">
        <v>3429</v>
      </c>
      <c r="L1966" s="19" t="str">
        <f>_xlfn.XLOOKUP(A1966,Orders_Raw!A:A,Orders_Raw!D:D)</f>
        <v>Delivered</v>
      </c>
      <c r="M1966" s="19" t="str">
        <f>_xlfn.XLOOKUP(_xlfn.XLOOKUP(A1966,Orders_Raw!A:A,Orders_Raw!B:B),Customers_Raw!A:A,Customers_Raw!E:E)</f>
        <v>Consumer</v>
      </c>
      <c r="N1966">
        <f>IF(COUNTIF($A$2:A1966,A1966)=1,1,0)</f>
        <v>1</v>
      </c>
    </row>
    <row r="1967" spans="1:14">
      <c r="A1967" t="s">
        <v>1906</v>
      </c>
      <c r="B1967" t="s">
        <v>3430</v>
      </c>
      <c r="C1967">
        <v>2</v>
      </c>
      <c r="D1967" s="18">
        <v>24153.86</v>
      </c>
      <c r="E1967" s="18">
        <f>_xlfn.XLOOKUP(Order_Items_Raw!B1036,Products_Raw!A:A,Products_Raw!D:D)</f>
        <v>9531.89</v>
      </c>
      <c r="F1967" s="18">
        <f t="shared" si="30"/>
        <v>5090.08</v>
      </c>
      <c r="G1967" s="18" t="str">
        <f>PROPER(TRIM(CLEAN(_xlfn.XLOOKUP(Order_Items_Raw!A1036,Orders_Raw!A:A,Orders_Raw!E:E))))</f>
        <v>Mobile App</v>
      </c>
      <c r="H1967" s="18" t="str">
        <f>_xlfn.XLOOKUP(B1967,Products_Raw!A:A,Products_Raw!C:C)</f>
        <v>Beauty</v>
      </c>
      <c r="I1967" t="str">
        <f>_xlfn.XLOOKUP(_xlfn.XLOOKUP(A1967,Orders_Raw!A:A,Orders_Raw!B:B),Customers_Raw!A:A,Customers_Raw!E:E)</f>
        <v>Consumer</v>
      </c>
      <c r="J1967" s="19">
        <f>_xlfn.XLOOKUP(Order_Items_Raw!A1036,Orders_Raw!A:A,Orders_Raw!C:C)</f>
        <v>45702</v>
      </c>
      <c r="K1967" t="s">
        <v>3429</v>
      </c>
      <c r="L1967" s="19" t="str">
        <f>_xlfn.XLOOKUP(A1967,Orders_Raw!A:A,Orders_Raw!D:D)</f>
        <v>Cancelled</v>
      </c>
      <c r="M1967" s="19" t="str">
        <f>_xlfn.XLOOKUP(_xlfn.XLOOKUP(A1967,Orders_Raw!A:A,Orders_Raw!B:B),Customers_Raw!A:A,Customers_Raw!E:E)</f>
        <v>Consumer</v>
      </c>
      <c r="N1967">
        <f>IF(COUNTIF($A$2:A1967,A1967)=1,1,0)</f>
        <v>0</v>
      </c>
    </row>
    <row r="1968" spans="1:14">
      <c r="A1968" t="s">
        <v>2409</v>
      </c>
      <c r="B1968" t="s">
        <v>3430</v>
      </c>
      <c r="C1968">
        <v>1</v>
      </c>
      <c r="D1968" s="18">
        <v>12186.56</v>
      </c>
      <c r="E1968" s="18">
        <f>_xlfn.XLOOKUP(Order_Items_Raw!B1046,Products_Raw!A:A,Products_Raw!D:D)</f>
        <v>10188.6</v>
      </c>
      <c r="F1968" s="18">
        <f t="shared" si="30"/>
        <v>1997.96</v>
      </c>
      <c r="G1968" s="18" t="str">
        <f>PROPER(TRIM(CLEAN(_xlfn.XLOOKUP(Order_Items_Raw!A1046,Orders_Raw!A:A,Orders_Raw!E:E))))</f>
        <v>Website</v>
      </c>
      <c r="H1968" s="18" t="str">
        <f>_xlfn.XLOOKUP(B1968,Products_Raw!A:A,Products_Raw!C:C)</f>
        <v>Beauty</v>
      </c>
      <c r="I1968" t="str">
        <f>_xlfn.XLOOKUP(_xlfn.XLOOKUP(A1968,Orders_Raw!A:A,Orders_Raw!B:B),Customers_Raw!A:A,Customers_Raw!E:E)</f>
        <v>Consumer</v>
      </c>
      <c r="J1968" s="19">
        <f>_xlfn.XLOOKUP(Order_Items_Raw!A1046,Orders_Raw!A:A,Orders_Raw!C:C)</f>
        <v>45701</v>
      </c>
      <c r="K1968" t="s">
        <v>3429</v>
      </c>
      <c r="L1968" s="19" t="str">
        <f>_xlfn.XLOOKUP(A1968,Orders_Raw!A:A,Orders_Raw!D:D)</f>
        <v>Delivered</v>
      </c>
      <c r="M1968" s="19" t="str">
        <f>_xlfn.XLOOKUP(_xlfn.XLOOKUP(A1968,Orders_Raw!A:A,Orders_Raw!B:B),Customers_Raw!A:A,Customers_Raw!E:E)</f>
        <v>Consumer</v>
      </c>
      <c r="N1968">
        <f>IF(COUNTIF($A$2:A1968,A1968)=1,1,0)</f>
        <v>1</v>
      </c>
    </row>
    <row r="1969" spans="1:14">
      <c r="A1969" t="s">
        <v>2524</v>
      </c>
      <c r="B1969" t="s">
        <v>3430</v>
      </c>
      <c r="C1969">
        <v>3</v>
      </c>
      <c r="D1969" s="18">
        <v>28180.35</v>
      </c>
      <c r="E1969" s="18">
        <f>_xlfn.XLOOKUP(Order_Items_Raw!B1048,Products_Raw!A:A,Products_Raw!D:D)</f>
        <v>10188.6</v>
      </c>
      <c r="F1969" s="18">
        <f t="shared" si="30"/>
        <v>-2385.45</v>
      </c>
      <c r="G1969" s="18" t="str">
        <f>PROPER(TRIM(CLEAN(_xlfn.XLOOKUP(Order_Items_Raw!A1048,Orders_Raw!A:A,Orders_Raw!E:E))))</f>
        <v>Website</v>
      </c>
      <c r="H1969" s="18" t="str">
        <f>_xlfn.XLOOKUP(B1969,Products_Raw!A:A,Products_Raw!C:C)</f>
        <v>Beauty</v>
      </c>
      <c r="I1969" t="str">
        <f>_xlfn.XLOOKUP(_xlfn.XLOOKUP(A1969,Orders_Raw!A:A,Orders_Raw!B:B),Customers_Raw!A:A,Customers_Raw!E:E)</f>
        <v>Corporate</v>
      </c>
      <c r="J1969" s="19">
        <f>_xlfn.XLOOKUP(Order_Items_Raw!A1048,Orders_Raw!A:A,Orders_Raw!C:C)</f>
        <v>45703</v>
      </c>
      <c r="K1969" t="s">
        <v>3429</v>
      </c>
      <c r="L1969" s="19" t="str">
        <f>_xlfn.XLOOKUP(A1969,Orders_Raw!A:A,Orders_Raw!D:D)</f>
        <v>Delivered</v>
      </c>
      <c r="M1969" s="19" t="str">
        <f>_xlfn.XLOOKUP(_xlfn.XLOOKUP(A1969,Orders_Raw!A:A,Orders_Raw!B:B),Customers_Raw!A:A,Customers_Raw!E:E)</f>
        <v>Corporate</v>
      </c>
      <c r="N1969">
        <f>IF(COUNTIF($A$2:A1969,A1969)=1,1,0)</f>
        <v>1</v>
      </c>
    </row>
    <row r="1970" spans="1:14">
      <c r="A1970" t="s">
        <v>3349</v>
      </c>
      <c r="B1970" t="s">
        <v>3430</v>
      </c>
      <c r="C1970">
        <v>4</v>
      </c>
      <c r="D1970" s="18">
        <v>37176.9</v>
      </c>
      <c r="E1970" s="18">
        <f>_xlfn.XLOOKUP(Order_Items_Raw!B1059,Products_Raw!A:A,Products_Raw!D:D)</f>
        <v>6782.31</v>
      </c>
      <c r="F1970" s="18">
        <f t="shared" si="30"/>
        <v>10047.66</v>
      </c>
      <c r="G1970" s="18" t="str">
        <f>PROPER(TRIM(CLEAN(_xlfn.XLOOKUP(Order_Items_Raw!A1059,Orders_Raw!A:A,Orders_Raw!E:E))))</f>
        <v>Marketplace</v>
      </c>
      <c r="H1970" s="18" t="str">
        <f>_xlfn.XLOOKUP(B1970,Products_Raw!A:A,Products_Raw!C:C)</f>
        <v>Beauty</v>
      </c>
      <c r="I1970" t="str">
        <f>_xlfn.XLOOKUP(_xlfn.XLOOKUP(A1970,Orders_Raw!A:A,Orders_Raw!B:B),Customers_Raw!A:A,Customers_Raw!E:E)</f>
        <v>Consumer</v>
      </c>
      <c r="J1970" s="19">
        <f>_xlfn.XLOOKUP(Order_Items_Raw!A1059,Orders_Raw!A:A,Orders_Raw!C:C)</f>
        <v>45715</v>
      </c>
      <c r="K1970" t="s">
        <v>3429</v>
      </c>
      <c r="L1970" s="19" t="str">
        <f>_xlfn.XLOOKUP(A1970,Orders_Raw!A:A,Orders_Raw!D:D)</f>
        <v>Delivered</v>
      </c>
      <c r="M1970" s="19" t="str">
        <f>_xlfn.XLOOKUP(_xlfn.XLOOKUP(A1970,Orders_Raw!A:A,Orders_Raw!B:B),Customers_Raw!A:A,Customers_Raw!E:E)</f>
        <v>Consumer</v>
      </c>
      <c r="N1970">
        <f>IF(COUNTIF($A$2:A1970,A1970)=1,1,0)</f>
        <v>1</v>
      </c>
    </row>
    <row r="1971" spans="1:14">
      <c r="A1971" t="s">
        <v>1178</v>
      </c>
      <c r="B1971" t="s">
        <v>3431</v>
      </c>
      <c r="C1971">
        <v>4</v>
      </c>
      <c r="D1971" s="18">
        <v>3375.84</v>
      </c>
      <c r="E1971" s="18">
        <f>_xlfn.XLOOKUP(Order_Items_Raw!B1066,Products_Raw!A:A,Products_Raw!D:D)</f>
        <v>2133.21</v>
      </c>
      <c r="F1971" s="18">
        <f t="shared" si="30"/>
        <v>-5157</v>
      </c>
      <c r="G1971" s="18" t="str">
        <f>PROPER(TRIM(CLEAN(_xlfn.XLOOKUP(Order_Items_Raw!A1066,Orders_Raw!A:A,Orders_Raw!E:E))))</f>
        <v>Website</v>
      </c>
      <c r="H1971" s="18" t="str">
        <f>_xlfn.XLOOKUP(B1971,Products_Raw!A:A,Products_Raw!C:C)</f>
        <v>Fashion</v>
      </c>
      <c r="I1971" t="str">
        <f>_xlfn.XLOOKUP(_xlfn.XLOOKUP(A1971,Orders_Raw!A:A,Orders_Raw!B:B),Customers_Raw!A:A,Customers_Raw!E:E)</f>
        <v>Consumer</v>
      </c>
      <c r="J1971" s="19">
        <f>_xlfn.XLOOKUP(Order_Items_Raw!A1066,Orders_Raw!A:A,Orders_Raw!C:C)</f>
        <v>45710</v>
      </c>
      <c r="K1971" t="s">
        <v>3429</v>
      </c>
      <c r="L1971" s="19" t="str">
        <f>_xlfn.XLOOKUP(A1971,Orders_Raw!A:A,Orders_Raw!D:D)</f>
        <v>Delivered</v>
      </c>
      <c r="M1971" s="19" t="str">
        <f>_xlfn.XLOOKUP(_xlfn.XLOOKUP(A1971,Orders_Raw!A:A,Orders_Raw!B:B),Customers_Raw!A:A,Customers_Raw!E:E)</f>
        <v>Consumer</v>
      </c>
      <c r="N1971">
        <f>IF(COUNTIF($A$2:A1971,A1971)=1,1,0)</f>
        <v>0</v>
      </c>
    </row>
    <row r="1972" spans="1:14">
      <c r="A1972" t="s">
        <v>1369</v>
      </c>
      <c r="B1972" t="s">
        <v>3431</v>
      </c>
      <c r="C1972">
        <v>1</v>
      </c>
      <c r="D1972" s="18">
        <v>888.22</v>
      </c>
      <c r="E1972" s="18">
        <f>_xlfn.XLOOKUP(Order_Items_Raw!B1070,Products_Raw!A:A,Products_Raw!D:D)</f>
        <v>2857.57</v>
      </c>
      <c r="F1972" s="18">
        <f t="shared" si="30"/>
        <v>-1969.35</v>
      </c>
      <c r="G1972" s="18" t="str">
        <f>PROPER(TRIM(CLEAN(_xlfn.XLOOKUP(Order_Items_Raw!A1070,Orders_Raw!A:A,Orders_Raw!E:E))))</f>
        <v>Website</v>
      </c>
      <c r="H1972" s="18" t="str">
        <f>_xlfn.XLOOKUP(B1972,Products_Raw!A:A,Products_Raw!C:C)</f>
        <v>Fashion</v>
      </c>
      <c r="I1972" t="str">
        <f>_xlfn.XLOOKUP(_xlfn.XLOOKUP(A1972,Orders_Raw!A:A,Orders_Raw!B:B),Customers_Raw!A:A,Customers_Raw!E:E)</f>
        <v>Consumer</v>
      </c>
      <c r="J1972" s="19">
        <f>_xlfn.XLOOKUP(Order_Items_Raw!A1070,Orders_Raw!A:A,Orders_Raw!C:C)</f>
        <v>45704</v>
      </c>
      <c r="K1972" t="s">
        <v>3429</v>
      </c>
      <c r="L1972" s="19" t="str">
        <f>_xlfn.XLOOKUP(A1972,Orders_Raw!A:A,Orders_Raw!D:D)</f>
        <v>Delivered</v>
      </c>
      <c r="M1972" s="19" t="str">
        <f>_xlfn.XLOOKUP(_xlfn.XLOOKUP(A1972,Orders_Raw!A:A,Orders_Raw!B:B),Customers_Raw!A:A,Customers_Raw!E:E)</f>
        <v>Consumer</v>
      </c>
      <c r="N1972">
        <f>IF(COUNTIF($A$2:A1972,A1972)=1,1,0)</f>
        <v>1</v>
      </c>
    </row>
    <row r="1973" spans="1:14">
      <c r="A1973" t="s">
        <v>1699</v>
      </c>
      <c r="B1973" t="s">
        <v>3431</v>
      </c>
      <c r="C1973">
        <v>2</v>
      </c>
      <c r="D1973" s="18">
        <v>1715.07</v>
      </c>
      <c r="E1973" s="18">
        <f>_xlfn.XLOOKUP(Order_Items_Raw!B1075,Products_Raw!A:A,Products_Raw!D:D)</f>
        <v>11732.81</v>
      </c>
      <c r="F1973" s="18">
        <f t="shared" si="30"/>
        <v>-21750.55</v>
      </c>
      <c r="G1973" s="18" t="str">
        <f>PROPER(TRIM(CLEAN(_xlfn.XLOOKUP(Order_Items_Raw!A1075,Orders_Raw!A:A,Orders_Raw!E:E))))</f>
        <v>Marketplace</v>
      </c>
      <c r="H1973" s="18" t="str">
        <f>_xlfn.XLOOKUP(B1973,Products_Raw!A:A,Products_Raw!C:C)</f>
        <v>Fashion</v>
      </c>
      <c r="I1973" t="str">
        <f>_xlfn.XLOOKUP(_xlfn.XLOOKUP(A1973,Orders_Raw!A:A,Orders_Raw!B:B),Customers_Raw!A:A,Customers_Raw!E:E)</f>
        <v>Corporate</v>
      </c>
      <c r="J1973" s="19">
        <f>_xlfn.XLOOKUP(Order_Items_Raw!A1075,Orders_Raw!A:A,Orders_Raw!C:C)</f>
        <v>45706</v>
      </c>
      <c r="K1973" t="s">
        <v>3429</v>
      </c>
      <c r="L1973" s="19" t="str">
        <f>_xlfn.XLOOKUP(A1973,Orders_Raw!A:A,Orders_Raw!D:D)</f>
        <v>Processing</v>
      </c>
      <c r="M1973" s="19" t="str">
        <f>_xlfn.XLOOKUP(_xlfn.XLOOKUP(A1973,Orders_Raw!A:A,Orders_Raw!B:B),Customers_Raw!A:A,Customers_Raw!E:E)</f>
        <v>Corporate</v>
      </c>
      <c r="N1973">
        <f>IF(COUNTIF($A$2:A1973,A1973)=1,1,0)</f>
        <v>1</v>
      </c>
    </row>
    <row r="1974" spans="1:14">
      <c r="A1974" t="s">
        <v>2171</v>
      </c>
      <c r="B1974" t="s">
        <v>3431</v>
      </c>
      <c r="C1974">
        <v>4</v>
      </c>
      <c r="D1974" s="18">
        <v>3726.94</v>
      </c>
      <c r="E1974" s="18">
        <f>_xlfn.XLOOKUP(Order_Items_Raw!B1087,Products_Raw!A:A,Products_Raw!D:D)</f>
        <v>5057.68</v>
      </c>
      <c r="F1974" s="18">
        <f t="shared" si="30"/>
        <v>-16503.78</v>
      </c>
      <c r="G1974" s="18" t="str">
        <f>PROPER(TRIM(CLEAN(_xlfn.XLOOKUP(Order_Items_Raw!A1087,Orders_Raw!A:A,Orders_Raw!E:E))))</f>
        <v>Mobile App</v>
      </c>
      <c r="H1974" s="18" t="str">
        <f>_xlfn.XLOOKUP(B1974,Products_Raw!A:A,Products_Raw!C:C)</f>
        <v>Fashion</v>
      </c>
      <c r="I1974" t="str">
        <f>_xlfn.XLOOKUP(_xlfn.XLOOKUP(A1974,Orders_Raw!A:A,Orders_Raw!B:B),Customers_Raw!A:A,Customers_Raw!E:E)</f>
        <v>Consumer</v>
      </c>
      <c r="J1974" s="19">
        <f>_xlfn.XLOOKUP(Order_Items_Raw!A1087,Orders_Raw!A:A,Orders_Raw!C:C)</f>
        <v>45713</v>
      </c>
      <c r="K1974" t="s">
        <v>3429</v>
      </c>
      <c r="L1974" s="19" t="str">
        <f>_xlfn.XLOOKUP(A1974,Orders_Raw!A:A,Orders_Raw!D:D)</f>
        <v>Cancelled</v>
      </c>
      <c r="M1974" s="19" t="str">
        <f>_xlfn.XLOOKUP(_xlfn.XLOOKUP(A1974,Orders_Raw!A:A,Orders_Raw!B:B),Customers_Raw!A:A,Customers_Raw!E:E)</f>
        <v>Consumer</v>
      </c>
      <c r="N1974">
        <f>IF(COUNTIF($A$2:A1974,A1974)=1,1,0)</f>
        <v>0</v>
      </c>
    </row>
    <row r="1975" spans="1:14">
      <c r="A1975" t="s">
        <v>2523</v>
      </c>
      <c r="B1975" t="s">
        <v>3431</v>
      </c>
      <c r="C1975">
        <v>4</v>
      </c>
      <c r="D1975" s="18">
        <v>4066.53</v>
      </c>
      <c r="E1975" s="18">
        <f>_xlfn.XLOOKUP(Order_Items_Raw!B1092,Products_Raw!A:A,Products_Raw!D:D)</f>
        <v>4835.9</v>
      </c>
      <c r="F1975" s="18">
        <f t="shared" si="30"/>
        <v>-15277.07</v>
      </c>
      <c r="G1975" s="18" t="str">
        <f>PROPER(TRIM(CLEAN(_xlfn.XLOOKUP(Order_Items_Raw!A1092,Orders_Raw!A:A,Orders_Raw!E:E))))</f>
        <v>Website</v>
      </c>
      <c r="H1975" s="18" t="str">
        <f>_xlfn.XLOOKUP(B1975,Products_Raw!A:A,Products_Raw!C:C)</f>
        <v>Fashion</v>
      </c>
      <c r="I1975" t="str">
        <f>_xlfn.XLOOKUP(_xlfn.XLOOKUP(A1975,Orders_Raw!A:A,Orders_Raw!B:B),Customers_Raw!A:A,Customers_Raw!E:E)</f>
        <v>Consumer</v>
      </c>
      <c r="J1975" s="19">
        <f>_xlfn.XLOOKUP(Order_Items_Raw!A1092,Orders_Raw!A:A,Orders_Raw!C:C)</f>
        <v>45699</v>
      </c>
      <c r="K1975" t="s">
        <v>3429</v>
      </c>
      <c r="L1975" s="19" t="str">
        <f>_xlfn.XLOOKUP(A1975,Orders_Raw!A:A,Orders_Raw!D:D)</f>
        <v>Delivered</v>
      </c>
      <c r="M1975" s="19" t="str">
        <f>_xlfn.XLOOKUP(_xlfn.XLOOKUP(A1975,Orders_Raw!A:A,Orders_Raw!B:B),Customers_Raw!A:A,Customers_Raw!E:E)</f>
        <v>Consumer</v>
      </c>
      <c r="N1975">
        <f>IF(COUNTIF($A$2:A1975,A1975)=1,1,0)</f>
        <v>0</v>
      </c>
    </row>
    <row r="1976" spans="1:14">
      <c r="A1976" t="s">
        <v>2717</v>
      </c>
      <c r="B1976" t="s">
        <v>3431</v>
      </c>
      <c r="C1976">
        <v>1</v>
      </c>
      <c r="D1976" s="18">
        <v>898.8</v>
      </c>
      <c r="E1976" s="18">
        <f>_xlfn.XLOOKUP(Order_Items_Raw!B1099,Products_Raw!A:A,Products_Raw!D:D)</f>
        <v>1892.68</v>
      </c>
      <c r="F1976" s="18">
        <f t="shared" si="30"/>
        <v>-993.88</v>
      </c>
      <c r="G1976" s="18" t="str">
        <f>PROPER(TRIM(CLEAN(_xlfn.XLOOKUP(Order_Items_Raw!A1099,Orders_Raw!A:A,Orders_Raw!E:E))))</f>
        <v>Marketplace</v>
      </c>
      <c r="H1976" s="18" t="str">
        <f>_xlfn.XLOOKUP(B1976,Products_Raw!A:A,Products_Raw!C:C)</f>
        <v>Fashion</v>
      </c>
      <c r="I1976" t="str">
        <f>_xlfn.XLOOKUP(_xlfn.XLOOKUP(A1976,Orders_Raw!A:A,Orders_Raw!B:B),Customers_Raw!A:A,Customers_Raw!E:E)</f>
        <v>Consumer</v>
      </c>
      <c r="J1976" s="19">
        <f>_xlfn.XLOOKUP(Order_Items_Raw!A1099,Orders_Raw!A:A,Orders_Raw!C:C)</f>
        <v>45706</v>
      </c>
      <c r="K1976" t="s">
        <v>3429</v>
      </c>
      <c r="L1976" s="19" t="str">
        <f>_xlfn.XLOOKUP(A1976,Orders_Raw!A:A,Orders_Raw!D:D)</f>
        <v>Delivered</v>
      </c>
      <c r="M1976" s="19" t="str">
        <f>_xlfn.XLOOKUP(_xlfn.XLOOKUP(A1976,Orders_Raw!A:A,Orders_Raw!B:B),Customers_Raw!A:A,Customers_Raw!E:E)</f>
        <v>Consumer</v>
      </c>
      <c r="N1976">
        <f>IF(COUNTIF($A$2:A1976,A1976)=1,1,0)</f>
        <v>1</v>
      </c>
    </row>
    <row r="1977" spans="1:14">
      <c r="A1977" t="s">
        <v>3375</v>
      </c>
      <c r="B1977" t="s">
        <v>3431</v>
      </c>
      <c r="C1977">
        <v>3</v>
      </c>
      <c r="D1977" s="18">
        <v>3356.74</v>
      </c>
      <c r="E1977" s="18">
        <f>_xlfn.XLOOKUP(Order_Items_Raw!B1118,Products_Raw!A:A,Products_Raw!D:D)</f>
        <v>4591.42</v>
      </c>
      <c r="F1977" s="18">
        <f t="shared" si="30"/>
        <v>-10417.52</v>
      </c>
      <c r="G1977" s="18" t="str">
        <f>PROPER(TRIM(CLEAN(_xlfn.XLOOKUP(Order_Items_Raw!A1118,Orders_Raw!A:A,Orders_Raw!E:E))))</f>
        <v>Marketplace</v>
      </c>
      <c r="H1977" s="18" t="str">
        <f>_xlfn.XLOOKUP(B1977,Products_Raw!A:A,Products_Raw!C:C)</f>
        <v>Fashion</v>
      </c>
      <c r="I1977" t="str">
        <f>_xlfn.XLOOKUP(_xlfn.XLOOKUP(A1977,Orders_Raw!A:A,Orders_Raw!B:B),Customers_Raw!A:A,Customers_Raw!E:E)</f>
        <v>Corporate</v>
      </c>
      <c r="J1977" s="19">
        <f>_xlfn.XLOOKUP(Order_Items_Raw!A1118,Orders_Raw!A:A,Orders_Raw!C:C)</f>
        <v>45697</v>
      </c>
      <c r="K1977" t="s">
        <v>3429</v>
      </c>
      <c r="L1977" s="19" t="str">
        <f>_xlfn.XLOOKUP(A1977,Orders_Raw!A:A,Orders_Raw!D:D)</f>
        <v>Cancelled</v>
      </c>
      <c r="M1977" s="19" t="str">
        <f>_xlfn.XLOOKUP(_xlfn.XLOOKUP(A1977,Orders_Raw!A:A,Orders_Raw!B:B),Customers_Raw!A:A,Customers_Raw!E:E)</f>
        <v>Corporate</v>
      </c>
      <c r="N1977">
        <f>IF(COUNTIF($A$2:A1977,A1977)=1,1,0)</f>
        <v>1</v>
      </c>
    </row>
    <row r="1978" spans="1:14">
      <c r="A1978" t="s">
        <v>1379</v>
      </c>
      <c r="B1978" t="s">
        <v>3432</v>
      </c>
      <c r="C1978">
        <v>2</v>
      </c>
      <c r="D1978" s="18">
        <v>27448.98</v>
      </c>
      <c r="E1978" s="18">
        <f>_xlfn.XLOOKUP(Order_Items_Raw!B1128,Products_Raw!A:A,Products_Raw!D:D)</f>
        <v>11939.07</v>
      </c>
      <c r="F1978" s="18">
        <f t="shared" si="30"/>
        <v>3570.84</v>
      </c>
      <c r="G1978" s="18" t="str">
        <f>PROPER(TRIM(CLEAN(_xlfn.XLOOKUP(Order_Items_Raw!A1128,Orders_Raw!A:A,Orders_Raw!E:E))))</f>
        <v>Marketplace</v>
      </c>
      <c r="H1978" s="18" t="str">
        <f>_xlfn.XLOOKUP(B1978,Products_Raw!A:A,Products_Raw!C:C)</f>
        <v>Electronics</v>
      </c>
      <c r="I1978" t="str">
        <f>_xlfn.XLOOKUP(_xlfn.XLOOKUP(A1978,Orders_Raw!A:A,Orders_Raw!B:B),Customers_Raw!A:A,Customers_Raw!E:E)</f>
        <v>Small Business</v>
      </c>
      <c r="J1978" s="19">
        <f>_xlfn.XLOOKUP(Order_Items_Raw!A1128,Orders_Raw!A:A,Orders_Raw!C:C)</f>
        <v>45696</v>
      </c>
      <c r="K1978" t="s">
        <v>3429</v>
      </c>
      <c r="L1978" s="19" t="str">
        <f>_xlfn.XLOOKUP(A1978,Orders_Raw!A:A,Orders_Raw!D:D)</f>
        <v>Delivered</v>
      </c>
      <c r="M1978" s="19" t="str">
        <f>_xlfn.XLOOKUP(_xlfn.XLOOKUP(A1978,Orders_Raw!A:A,Orders_Raw!B:B),Customers_Raw!A:A,Customers_Raw!E:E)</f>
        <v>Small Business</v>
      </c>
      <c r="N1978">
        <f>IF(COUNTIF($A$2:A1978,A1978)=1,1,0)</f>
        <v>1</v>
      </c>
    </row>
    <row r="1979" spans="1:14">
      <c r="A1979" t="s">
        <v>1386</v>
      </c>
      <c r="B1979" t="s">
        <v>3432</v>
      </c>
      <c r="C1979">
        <v>1</v>
      </c>
      <c r="D1979" s="18">
        <v>14893.23</v>
      </c>
      <c r="E1979" s="18">
        <f>_xlfn.XLOOKUP(Order_Items_Raw!B1129,Products_Raw!A:A,Products_Raw!D:D)</f>
        <v>6612.77</v>
      </c>
      <c r="F1979" s="18">
        <f t="shared" si="30"/>
        <v>8280.46</v>
      </c>
      <c r="G1979" s="18" t="str">
        <f>PROPER(TRIM(CLEAN(_xlfn.XLOOKUP(Order_Items_Raw!A1129,Orders_Raw!A:A,Orders_Raw!E:E))))</f>
        <v>Website</v>
      </c>
      <c r="H1979" s="18" t="str">
        <f>_xlfn.XLOOKUP(B1979,Products_Raw!A:A,Products_Raw!C:C)</f>
        <v>Electronics</v>
      </c>
      <c r="I1979" t="str">
        <f>_xlfn.XLOOKUP(_xlfn.XLOOKUP(A1979,Orders_Raw!A:A,Orders_Raw!B:B),Customers_Raw!A:A,Customers_Raw!E:E)</f>
        <v>Consumer</v>
      </c>
      <c r="J1979" s="19">
        <f>_xlfn.XLOOKUP(Order_Items_Raw!A1129,Orders_Raw!A:A,Orders_Raw!C:C)</f>
        <v>45709</v>
      </c>
      <c r="K1979" t="s">
        <v>3429</v>
      </c>
      <c r="L1979" s="19" t="str">
        <f>_xlfn.XLOOKUP(A1979,Orders_Raw!A:A,Orders_Raw!D:D)</f>
        <v>Processing</v>
      </c>
      <c r="M1979" s="19" t="str">
        <f>_xlfn.XLOOKUP(_xlfn.XLOOKUP(A1979,Orders_Raw!A:A,Orders_Raw!B:B),Customers_Raw!A:A,Customers_Raw!E:E)</f>
        <v>Consumer</v>
      </c>
      <c r="N1979">
        <f>IF(COUNTIF($A$2:A1979,A1979)=1,1,0)</f>
        <v>0</v>
      </c>
    </row>
    <row r="1980" spans="1:14">
      <c r="A1980" t="s">
        <v>1699</v>
      </c>
      <c r="B1980" t="s">
        <v>3432</v>
      </c>
      <c r="C1980">
        <v>4</v>
      </c>
      <c r="D1980" s="18">
        <v>54470.02</v>
      </c>
      <c r="E1980" s="18">
        <f>_xlfn.XLOOKUP(Order_Items_Raw!B1134,Products_Raw!A:A,Products_Raw!D:D)</f>
        <v>7341.5</v>
      </c>
      <c r="F1980" s="18">
        <f t="shared" si="30"/>
        <v>25104.02</v>
      </c>
      <c r="G1980" s="18" t="str">
        <f>PROPER(TRIM(CLEAN(_xlfn.XLOOKUP(Order_Items_Raw!A1134,Orders_Raw!A:A,Orders_Raw!E:E))))</f>
        <v>Mobile App</v>
      </c>
      <c r="H1980" s="18" t="str">
        <f>_xlfn.XLOOKUP(B1980,Products_Raw!A:A,Products_Raw!C:C)</f>
        <v>Electronics</v>
      </c>
      <c r="I1980" t="str">
        <f>_xlfn.XLOOKUP(_xlfn.XLOOKUP(A1980,Orders_Raw!A:A,Orders_Raw!B:B),Customers_Raw!A:A,Customers_Raw!E:E)</f>
        <v>Corporate</v>
      </c>
      <c r="J1980" s="19">
        <f>_xlfn.XLOOKUP(Order_Items_Raw!A1134,Orders_Raw!A:A,Orders_Raw!C:C)</f>
        <v>45706</v>
      </c>
      <c r="K1980" t="s">
        <v>3429</v>
      </c>
      <c r="L1980" s="19" t="str">
        <f>_xlfn.XLOOKUP(A1980,Orders_Raw!A:A,Orders_Raw!D:D)</f>
        <v>Processing</v>
      </c>
      <c r="M1980" s="19" t="str">
        <f>_xlfn.XLOOKUP(_xlfn.XLOOKUP(A1980,Orders_Raw!A:A,Orders_Raw!B:B),Customers_Raw!A:A,Customers_Raw!E:E)</f>
        <v>Corporate</v>
      </c>
      <c r="N1980">
        <f>IF(COUNTIF($A$2:A1980,A1980)=1,1,0)</f>
        <v>0</v>
      </c>
    </row>
    <row r="1981" spans="1:14">
      <c r="A1981" t="s">
        <v>1816</v>
      </c>
      <c r="B1981" t="s">
        <v>3432</v>
      </c>
      <c r="C1981">
        <v>2</v>
      </c>
      <c r="D1981" s="18">
        <v>28206.35</v>
      </c>
      <c r="E1981" s="18">
        <f>_xlfn.XLOOKUP(Order_Items_Raw!B1136,Products_Raw!A:A,Products_Raw!D:D)</f>
        <v>1946.27</v>
      </c>
      <c r="F1981" s="18">
        <f t="shared" si="30"/>
        <v>24313.81</v>
      </c>
      <c r="G1981" s="18" t="str">
        <f>PROPER(TRIM(CLEAN(_xlfn.XLOOKUP(Order_Items_Raw!A1136,Orders_Raw!A:A,Orders_Raw!E:E))))</f>
        <v>Marketplace</v>
      </c>
      <c r="H1981" s="18" t="str">
        <f>_xlfn.XLOOKUP(B1981,Products_Raw!A:A,Products_Raw!C:C)</f>
        <v>Electronics</v>
      </c>
      <c r="I1981" t="str">
        <f>_xlfn.XLOOKUP(_xlfn.XLOOKUP(A1981,Orders_Raw!A:A,Orders_Raw!B:B),Customers_Raw!A:A,Customers_Raw!E:E)</f>
        <v>Consumer</v>
      </c>
      <c r="J1981" s="19">
        <f>_xlfn.XLOOKUP(Order_Items_Raw!A1136,Orders_Raw!A:A,Orders_Raw!C:C)</f>
        <v>45704</v>
      </c>
      <c r="K1981" t="s">
        <v>3429</v>
      </c>
      <c r="L1981" s="19" t="str">
        <f>_xlfn.XLOOKUP(A1981,Orders_Raw!A:A,Orders_Raw!D:D)</f>
        <v>Delivered</v>
      </c>
      <c r="M1981" s="19" t="str">
        <f>_xlfn.XLOOKUP(_xlfn.XLOOKUP(A1981,Orders_Raw!A:A,Orders_Raw!B:B),Customers_Raw!A:A,Customers_Raw!E:E)</f>
        <v>Consumer</v>
      </c>
      <c r="N1981">
        <f>IF(COUNTIF($A$2:A1981,A1981)=1,1,0)</f>
        <v>1</v>
      </c>
    </row>
    <row r="1982" spans="1:14">
      <c r="A1982" t="s">
        <v>2475</v>
      </c>
      <c r="B1982" t="s">
        <v>3432</v>
      </c>
      <c r="C1982">
        <v>2</v>
      </c>
      <c r="D1982" s="18">
        <v>27199.73</v>
      </c>
      <c r="E1982" s="18">
        <f>_xlfn.XLOOKUP(Order_Items_Raw!B1144,Products_Raw!A:A,Products_Raw!D:D)</f>
        <v>11653.29</v>
      </c>
      <c r="F1982" s="18">
        <f t="shared" si="30"/>
        <v>3893.15</v>
      </c>
      <c r="G1982" s="18" t="str">
        <f>PROPER(TRIM(CLEAN(_xlfn.XLOOKUP(Order_Items_Raw!A1144,Orders_Raw!A:A,Orders_Raw!E:E))))</f>
        <v>Website</v>
      </c>
      <c r="H1982" s="18" t="str">
        <f>_xlfn.XLOOKUP(B1982,Products_Raw!A:A,Products_Raw!C:C)</f>
        <v>Electronics</v>
      </c>
      <c r="I1982" t="str">
        <f>_xlfn.XLOOKUP(_xlfn.XLOOKUP(A1982,Orders_Raw!A:A,Orders_Raw!B:B),Customers_Raw!A:A,Customers_Raw!E:E)</f>
        <v>Small Business</v>
      </c>
      <c r="J1982" s="19">
        <f>_xlfn.XLOOKUP(Order_Items_Raw!A1144,Orders_Raw!A:A,Orders_Raw!C:C)</f>
        <v>45713</v>
      </c>
      <c r="K1982" t="s">
        <v>3429</v>
      </c>
      <c r="L1982" s="19" t="str">
        <f>_xlfn.XLOOKUP(A1982,Orders_Raw!A:A,Orders_Raw!D:D)</f>
        <v>Delivered</v>
      </c>
      <c r="M1982" s="19" t="str">
        <f>_xlfn.XLOOKUP(_xlfn.XLOOKUP(A1982,Orders_Raw!A:A,Orders_Raw!B:B),Customers_Raw!A:A,Customers_Raw!E:E)</f>
        <v>Small Business</v>
      </c>
      <c r="N1982">
        <f>IF(COUNTIF($A$2:A1982,A1982)=1,1,0)</f>
        <v>1</v>
      </c>
    </row>
    <row r="1983" spans="1:14">
      <c r="A1983" t="s">
        <v>1269</v>
      </c>
      <c r="B1983" t="s">
        <v>3433</v>
      </c>
      <c r="C1983">
        <v>4</v>
      </c>
      <c r="D1983" s="18">
        <v>64895.1</v>
      </c>
      <c r="E1983" s="18">
        <f>_xlfn.XLOOKUP(Order_Items_Raw!B1163,Products_Raw!A:A,Products_Raw!D:D)</f>
        <v>3075.85</v>
      </c>
      <c r="F1983" s="18">
        <f t="shared" si="30"/>
        <v>52591.7</v>
      </c>
      <c r="G1983" s="18" t="str">
        <f>PROPER(TRIM(CLEAN(_xlfn.XLOOKUP(Order_Items_Raw!A1163,Orders_Raw!A:A,Orders_Raw!E:E))))</f>
        <v>Mobile App</v>
      </c>
      <c r="H1983" s="18" t="str">
        <f>_xlfn.XLOOKUP(B1983,Products_Raw!A:A,Products_Raw!C:C)</f>
        <v>Beauty</v>
      </c>
      <c r="I1983" t="str">
        <f>_xlfn.XLOOKUP(_xlfn.XLOOKUP(A1983,Orders_Raw!A:A,Orders_Raw!B:B),Customers_Raw!A:A,Customers_Raw!E:E)</f>
        <v>Small Business</v>
      </c>
      <c r="J1983" s="19">
        <f>_xlfn.XLOOKUP(Order_Items_Raw!A1163,Orders_Raw!A:A,Orders_Raw!C:C)</f>
        <v>45696</v>
      </c>
      <c r="K1983" t="s">
        <v>3429</v>
      </c>
      <c r="L1983" s="19" t="str">
        <f>_xlfn.XLOOKUP(A1983,Orders_Raw!A:A,Orders_Raw!D:D)</f>
        <v>Delivered</v>
      </c>
      <c r="M1983" s="19" t="str">
        <f>_xlfn.XLOOKUP(_xlfn.XLOOKUP(A1983,Orders_Raw!A:A,Orders_Raw!B:B),Customers_Raw!A:A,Customers_Raw!E:E)</f>
        <v>Small Business</v>
      </c>
      <c r="N1983">
        <f>IF(COUNTIF($A$2:A1983,A1983)=1,1,0)</f>
        <v>1</v>
      </c>
    </row>
    <row r="1984" spans="1:14">
      <c r="A1984" t="s">
        <v>3173</v>
      </c>
      <c r="B1984" t="s">
        <v>3433</v>
      </c>
      <c r="C1984">
        <v>4</v>
      </c>
      <c r="D1984" s="18">
        <v>70396.58</v>
      </c>
      <c r="E1984" s="18">
        <f>_xlfn.XLOOKUP(Order_Items_Raw!B1197,Products_Raw!A:A,Products_Raw!D:D)</f>
        <v>2935.19</v>
      </c>
      <c r="F1984" s="18">
        <f t="shared" si="30"/>
        <v>58655.82</v>
      </c>
      <c r="G1984" s="18" t="str">
        <f>PROPER(TRIM(CLEAN(_xlfn.XLOOKUP(Order_Items_Raw!A1197,Orders_Raw!A:A,Orders_Raw!E:E))))</f>
        <v>Mobile App</v>
      </c>
      <c r="H1984" s="18" t="str">
        <f>_xlfn.XLOOKUP(B1984,Products_Raw!A:A,Products_Raw!C:C)</f>
        <v>Beauty</v>
      </c>
      <c r="I1984" t="str">
        <f>_xlfn.XLOOKUP(_xlfn.XLOOKUP(A1984,Orders_Raw!A:A,Orders_Raw!B:B),Customers_Raw!A:A,Customers_Raw!E:E)</f>
        <v>Consumer</v>
      </c>
      <c r="J1984" s="19">
        <f>_xlfn.XLOOKUP(Order_Items_Raw!A1197,Orders_Raw!A:A,Orders_Raw!C:C)</f>
        <v>45716</v>
      </c>
      <c r="K1984" t="s">
        <v>3429</v>
      </c>
      <c r="L1984" s="19" t="str">
        <f>_xlfn.XLOOKUP(A1984,Orders_Raw!A:A,Orders_Raw!D:D)</f>
        <v>Shipped</v>
      </c>
      <c r="M1984" s="19" t="str">
        <f>_xlfn.XLOOKUP(_xlfn.XLOOKUP(A1984,Orders_Raw!A:A,Orders_Raw!B:B),Customers_Raw!A:A,Customers_Raw!E:E)</f>
        <v>Consumer</v>
      </c>
      <c r="N1984">
        <f>IF(COUNTIF($A$2:A1984,A1984)=1,1,0)</f>
        <v>1</v>
      </c>
    </row>
    <row r="1985" spans="1:14">
      <c r="A1985" t="s">
        <v>1699</v>
      </c>
      <c r="B1985" t="s">
        <v>3434</v>
      </c>
      <c r="C1985">
        <v>4</v>
      </c>
      <c r="D1985" s="18">
        <v>24091.58</v>
      </c>
      <c r="E1985" s="18">
        <f>_xlfn.XLOOKUP(Order_Items_Raw!B1220,Products_Raw!A:A,Products_Raw!D:D)</f>
        <v>1069.73</v>
      </c>
      <c r="F1985" s="18">
        <f t="shared" si="30"/>
        <v>19812.66</v>
      </c>
      <c r="G1985" s="18" t="str">
        <f>PROPER(TRIM(CLEAN(_xlfn.XLOOKUP(Order_Items_Raw!A1220,Orders_Raw!A:A,Orders_Raw!E:E))))</f>
        <v>Website</v>
      </c>
      <c r="H1985" s="18" t="str">
        <f>_xlfn.XLOOKUP(B1985,Products_Raw!A:A,Products_Raw!C:C)</f>
        <v>Home &amp; Kitchen</v>
      </c>
      <c r="I1985" t="str">
        <f>_xlfn.XLOOKUP(_xlfn.XLOOKUP(A1985,Orders_Raw!A:A,Orders_Raw!B:B),Customers_Raw!A:A,Customers_Raw!E:E)</f>
        <v>Corporate</v>
      </c>
      <c r="J1985" s="19">
        <f>_xlfn.XLOOKUP(Order_Items_Raw!A1220,Orders_Raw!A:A,Orders_Raw!C:C)</f>
        <v>45666</v>
      </c>
      <c r="K1985" t="s">
        <v>3435</v>
      </c>
      <c r="L1985" s="19" t="str">
        <f>_xlfn.XLOOKUP(A1985,Orders_Raw!A:A,Orders_Raw!D:D)</f>
        <v>Processing</v>
      </c>
      <c r="M1985" s="19" t="str">
        <f>_xlfn.XLOOKUP(_xlfn.XLOOKUP(A1985,Orders_Raw!A:A,Orders_Raw!B:B),Customers_Raw!A:A,Customers_Raw!E:E)</f>
        <v>Corporate</v>
      </c>
      <c r="N1985">
        <f>IF(COUNTIF($A$2:A1985,A1985)=1,1,0)</f>
        <v>0</v>
      </c>
    </row>
    <row r="1986" spans="1:14">
      <c r="A1986" t="s">
        <v>1911</v>
      </c>
      <c r="B1986" t="s">
        <v>3434</v>
      </c>
      <c r="C1986">
        <v>2</v>
      </c>
      <c r="D1986" s="18">
        <v>10068.02</v>
      </c>
      <c r="E1986" s="18">
        <f>_xlfn.XLOOKUP(Order_Items_Raw!B1222,Products_Raw!A:A,Products_Raw!D:D)</f>
        <v>6579.03</v>
      </c>
      <c r="F1986" s="18">
        <f t="shared" ref="F1986:F2049" si="31">D1986-(C1986*E1986)</f>
        <v>-3090.04</v>
      </c>
      <c r="G1986" s="18" t="str">
        <f>PROPER(TRIM(CLEAN(_xlfn.XLOOKUP(Order_Items_Raw!A1222,Orders_Raw!A:A,Orders_Raw!E:E))))</f>
        <v>Marketplace</v>
      </c>
      <c r="H1986" s="18" t="str">
        <f>_xlfn.XLOOKUP(B1986,Products_Raw!A:A,Products_Raw!C:C)</f>
        <v>Home &amp; Kitchen</v>
      </c>
      <c r="I1986" t="str">
        <f>_xlfn.XLOOKUP(_xlfn.XLOOKUP(A1986,Orders_Raw!A:A,Orders_Raw!B:B),Customers_Raw!A:A,Customers_Raw!E:E)</f>
        <v>Consumer</v>
      </c>
      <c r="J1986" s="19">
        <f>_xlfn.XLOOKUP(Order_Items_Raw!A1222,Orders_Raw!A:A,Orders_Raw!C:C)</f>
        <v>45669</v>
      </c>
      <c r="K1986" t="s">
        <v>3435</v>
      </c>
      <c r="L1986" s="19" t="str">
        <f>_xlfn.XLOOKUP(A1986,Orders_Raw!A:A,Orders_Raw!D:D)</f>
        <v>Delivered</v>
      </c>
      <c r="M1986" s="19" t="str">
        <f>_xlfn.XLOOKUP(_xlfn.XLOOKUP(A1986,Orders_Raw!A:A,Orders_Raw!B:B),Customers_Raw!A:A,Customers_Raw!E:E)</f>
        <v>Consumer</v>
      </c>
      <c r="N1986">
        <f>IF(COUNTIF($A$2:A1986,A1986)=1,1,0)</f>
        <v>1</v>
      </c>
    </row>
    <row r="1987" spans="1:14">
      <c r="A1987" t="s">
        <v>2144</v>
      </c>
      <c r="B1987" t="s">
        <v>3434</v>
      </c>
      <c r="C1987">
        <v>4</v>
      </c>
      <c r="D1987" s="18">
        <v>19791.66</v>
      </c>
      <c r="E1987" s="18">
        <f>_xlfn.XLOOKUP(Order_Items_Raw!B1229,Products_Raw!A:A,Products_Raw!D:D)</f>
        <v>10361.65</v>
      </c>
      <c r="F1987" s="18">
        <f t="shared" si="31"/>
        <v>-21654.94</v>
      </c>
      <c r="G1987" s="18" t="str">
        <f>PROPER(TRIM(CLEAN(_xlfn.XLOOKUP(Order_Items_Raw!A1229,Orders_Raw!A:A,Orders_Raw!E:E))))</f>
        <v>Mobile App</v>
      </c>
      <c r="H1987" s="18" t="str">
        <f>_xlfn.XLOOKUP(B1987,Products_Raw!A:A,Products_Raw!C:C)</f>
        <v>Home &amp; Kitchen</v>
      </c>
      <c r="I1987" t="str">
        <f>_xlfn.XLOOKUP(_xlfn.XLOOKUP(A1987,Orders_Raw!A:A,Orders_Raw!B:B),Customers_Raw!A:A,Customers_Raw!E:E)</f>
        <v>Consumer</v>
      </c>
      <c r="J1987" s="19">
        <f>_xlfn.XLOOKUP(Order_Items_Raw!A1229,Orders_Raw!A:A,Orders_Raw!C:C)</f>
        <v>45682</v>
      </c>
      <c r="K1987" t="s">
        <v>3435</v>
      </c>
      <c r="L1987" s="19" t="str">
        <f>_xlfn.XLOOKUP(A1987,Orders_Raw!A:A,Orders_Raw!D:D)</f>
        <v>Delivered</v>
      </c>
      <c r="M1987" s="19" t="str">
        <f>_xlfn.XLOOKUP(_xlfn.XLOOKUP(A1987,Orders_Raw!A:A,Orders_Raw!B:B),Customers_Raw!A:A,Customers_Raw!E:E)</f>
        <v>Consumer</v>
      </c>
      <c r="N1987">
        <f>IF(COUNTIF($A$2:A1987,A1987)=1,1,0)</f>
        <v>1</v>
      </c>
    </row>
    <row r="1988" spans="1:14">
      <c r="A1988" t="s">
        <v>2180</v>
      </c>
      <c r="B1988" t="s">
        <v>3434</v>
      </c>
      <c r="C1988">
        <v>4</v>
      </c>
      <c r="D1988" s="18">
        <v>24502.92</v>
      </c>
      <c r="E1988" s="18">
        <f>_xlfn.XLOOKUP(Order_Items_Raw!B1231,Products_Raw!A:A,Products_Raw!D:D)</f>
        <v>7144.88</v>
      </c>
      <c r="F1988" s="18">
        <f t="shared" si="31"/>
        <v>-4076.6</v>
      </c>
      <c r="G1988" s="18" t="str">
        <f>PROPER(TRIM(CLEAN(_xlfn.XLOOKUP(Order_Items_Raw!A1231,Orders_Raw!A:A,Orders_Raw!E:E))))</f>
        <v>Mobile App</v>
      </c>
      <c r="H1988" s="18" t="str">
        <f>_xlfn.XLOOKUP(B1988,Products_Raw!A:A,Products_Raw!C:C)</f>
        <v>Home &amp; Kitchen</v>
      </c>
      <c r="I1988" t="str">
        <f>_xlfn.XLOOKUP(_xlfn.XLOOKUP(A1988,Orders_Raw!A:A,Orders_Raw!B:B),Customers_Raw!A:A,Customers_Raw!E:E)</f>
        <v>Consumer</v>
      </c>
      <c r="J1988" s="19">
        <f>_xlfn.XLOOKUP(Order_Items_Raw!A1231,Orders_Raw!A:A,Orders_Raw!C:C)</f>
        <v>45670</v>
      </c>
      <c r="K1988" t="s">
        <v>3435</v>
      </c>
      <c r="L1988" s="19" t="str">
        <f>_xlfn.XLOOKUP(A1988,Orders_Raw!A:A,Orders_Raw!D:D)</f>
        <v>Delivered</v>
      </c>
      <c r="M1988" s="19" t="str">
        <f>_xlfn.XLOOKUP(_xlfn.XLOOKUP(A1988,Orders_Raw!A:A,Orders_Raw!B:B),Customers_Raw!A:A,Customers_Raw!E:E)</f>
        <v>Consumer</v>
      </c>
      <c r="N1988">
        <f>IF(COUNTIF($A$2:A1988,A1988)=1,1,0)</f>
        <v>1</v>
      </c>
    </row>
    <row r="1989" spans="1:14">
      <c r="A1989" t="s">
        <v>2839</v>
      </c>
      <c r="B1989" t="s">
        <v>3434</v>
      </c>
      <c r="C1989">
        <v>2</v>
      </c>
      <c r="D1989" s="18">
        <v>13623.51</v>
      </c>
      <c r="E1989" s="18">
        <f>_xlfn.XLOOKUP(Order_Items_Raw!B1247,Products_Raw!A:A,Products_Raw!D:D)</f>
        <v>4703.24</v>
      </c>
      <c r="F1989" s="18">
        <f t="shared" si="31"/>
        <v>4217.03</v>
      </c>
      <c r="G1989" s="18" t="str">
        <f>PROPER(TRIM(CLEAN(_xlfn.XLOOKUP(Order_Items_Raw!A1247,Orders_Raw!A:A,Orders_Raw!E:E))))</f>
        <v>Mobile App</v>
      </c>
      <c r="H1989" s="18" t="str">
        <f>_xlfn.XLOOKUP(B1989,Products_Raw!A:A,Products_Raw!C:C)</f>
        <v>Home &amp; Kitchen</v>
      </c>
      <c r="I1989" t="str">
        <f>_xlfn.XLOOKUP(_xlfn.XLOOKUP(A1989,Orders_Raw!A:A,Orders_Raw!B:B),Customers_Raw!A:A,Customers_Raw!E:E)</f>
        <v>Consumer</v>
      </c>
      <c r="J1989" s="19">
        <f>_xlfn.XLOOKUP(Order_Items_Raw!A1247,Orders_Raw!A:A,Orders_Raw!C:C)</f>
        <v>45659</v>
      </c>
      <c r="K1989" t="s">
        <v>3435</v>
      </c>
      <c r="L1989" s="19" t="str">
        <f>_xlfn.XLOOKUP(A1989,Orders_Raw!A:A,Orders_Raw!D:D)</f>
        <v>Processing</v>
      </c>
      <c r="M1989" s="19" t="str">
        <f>_xlfn.XLOOKUP(_xlfn.XLOOKUP(A1989,Orders_Raw!A:A,Orders_Raw!B:B),Customers_Raw!A:A,Customers_Raw!E:E)</f>
        <v>Consumer</v>
      </c>
      <c r="N1989">
        <f>IF(COUNTIF($A$2:A1989,A1989)=1,1,0)</f>
        <v>1</v>
      </c>
    </row>
    <row r="1990" spans="1:14">
      <c r="A1990" t="s">
        <v>3025</v>
      </c>
      <c r="B1990" t="s">
        <v>3434</v>
      </c>
      <c r="C1990">
        <v>4</v>
      </c>
      <c r="D1990" s="18">
        <v>22752.35</v>
      </c>
      <c r="E1990" s="18">
        <f>_xlfn.XLOOKUP(Order_Items_Raw!B1251,Products_Raw!A:A,Products_Raw!D:D)</f>
        <v>5483.96</v>
      </c>
      <c r="F1990" s="18">
        <f t="shared" si="31"/>
        <v>816.509999999998</v>
      </c>
      <c r="G1990" s="18" t="str">
        <f>PROPER(TRIM(CLEAN(_xlfn.XLOOKUP(Order_Items_Raw!A1251,Orders_Raw!A:A,Orders_Raw!E:E))))</f>
        <v>Mobile App</v>
      </c>
      <c r="H1990" s="18" t="str">
        <f>_xlfn.XLOOKUP(B1990,Products_Raw!A:A,Products_Raw!C:C)</f>
        <v>Home &amp; Kitchen</v>
      </c>
      <c r="I1990" t="str">
        <f>_xlfn.XLOOKUP(_xlfn.XLOOKUP(A1990,Orders_Raw!A:A,Orders_Raw!B:B),Customers_Raw!A:A,Customers_Raw!E:E)</f>
        <v>Consumer</v>
      </c>
      <c r="J1990" s="19">
        <f>_xlfn.XLOOKUP(Order_Items_Raw!A1251,Orders_Raw!A:A,Orders_Raw!C:C)</f>
        <v>45682</v>
      </c>
      <c r="K1990" t="s">
        <v>3435</v>
      </c>
      <c r="L1990" s="19" t="str">
        <f>_xlfn.XLOOKUP(A1990,Orders_Raw!A:A,Orders_Raw!D:D)</f>
        <v>Delivered</v>
      </c>
      <c r="M1990" s="19" t="str">
        <f>_xlfn.XLOOKUP(_xlfn.XLOOKUP(A1990,Orders_Raw!A:A,Orders_Raw!B:B),Customers_Raw!A:A,Customers_Raw!E:E)</f>
        <v>Consumer</v>
      </c>
      <c r="N1990">
        <f>IF(COUNTIF($A$2:A1990,A1990)=1,1,0)</f>
        <v>1</v>
      </c>
    </row>
    <row r="1991" spans="1:14">
      <c r="A1991" t="s">
        <v>3330</v>
      </c>
      <c r="B1991" t="s">
        <v>3434</v>
      </c>
      <c r="C1991">
        <v>2</v>
      </c>
      <c r="D1991" s="18">
        <v>10512.57</v>
      </c>
      <c r="E1991" s="18">
        <f>_xlfn.XLOOKUP(Order_Items_Raw!B1258,Products_Raw!A:A,Products_Raw!D:D)</f>
        <v>7014.31</v>
      </c>
      <c r="F1991" s="18">
        <f t="shared" si="31"/>
        <v>-3516.05</v>
      </c>
      <c r="G1991" s="18" t="str">
        <f>PROPER(TRIM(CLEAN(_xlfn.XLOOKUP(Order_Items_Raw!A1258,Orders_Raw!A:A,Orders_Raw!E:E))))</f>
        <v>Mobile App</v>
      </c>
      <c r="H1991" s="18" t="str">
        <f>_xlfn.XLOOKUP(B1991,Products_Raw!A:A,Products_Raw!C:C)</f>
        <v>Home &amp; Kitchen</v>
      </c>
      <c r="I1991" t="str">
        <f>_xlfn.XLOOKUP(_xlfn.XLOOKUP(A1991,Orders_Raw!A:A,Orders_Raw!B:B),Customers_Raw!A:A,Customers_Raw!E:E)</f>
        <v>Corporate</v>
      </c>
      <c r="J1991" s="19">
        <f>_xlfn.XLOOKUP(Order_Items_Raw!A1258,Orders_Raw!A:A,Orders_Raw!C:C)</f>
        <v>45674</v>
      </c>
      <c r="K1991" t="s">
        <v>3435</v>
      </c>
      <c r="L1991" s="19" t="str">
        <f>_xlfn.XLOOKUP(A1991,Orders_Raw!A:A,Orders_Raw!D:D)</f>
        <v>Delivered</v>
      </c>
      <c r="M1991" s="19" t="str">
        <f>_xlfn.XLOOKUP(_xlfn.XLOOKUP(A1991,Orders_Raw!A:A,Orders_Raw!B:B),Customers_Raw!A:A,Customers_Raw!E:E)</f>
        <v>Corporate</v>
      </c>
      <c r="N1991">
        <f>IF(COUNTIF($A$2:A1991,A1991)=1,1,0)</f>
        <v>1</v>
      </c>
    </row>
    <row r="1992" spans="1:14">
      <c r="A1992" t="s">
        <v>3348</v>
      </c>
      <c r="B1992" t="s">
        <v>3434</v>
      </c>
      <c r="C1992">
        <v>1</v>
      </c>
      <c r="D1992" s="18">
        <v>5542.56</v>
      </c>
      <c r="E1992" s="18">
        <f>_xlfn.XLOOKUP(Order_Items_Raw!B1259,Products_Raw!A:A,Products_Raw!D:D)</f>
        <v>7014.31</v>
      </c>
      <c r="F1992" s="18">
        <f t="shared" si="31"/>
        <v>-1471.75</v>
      </c>
      <c r="G1992" s="18" t="str">
        <f>PROPER(TRIM(CLEAN(_xlfn.XLOOKUP(Order_Items_Raw!A1259,Orders_Raw!A:A,Orders_Raw!E:E))))</f>
        <v>Website</v>
      </c>
      <c r="H1992" s="18" t="str">
        <f>_xlfn.XLOOKUP(B1992,Products_Raw!A:A,Products_Raw!C:C)</f>
        <v>Home &amp; Kitchen</v>
      </c>
      <c r="I1992" t="str">
        <f>_xlfn.XLOOKUP(_xlfn.XLOOKUP(A1992,Orders_Raw!A:A,Orders_Raw!B:B),Customers_Raw!A:A,Customers_Raw!E:E)</f>
        <v>Small Business</v>
      </c>
      <c r="J1992" s="19">
        <f>_xlfn.XLOOKUP(Order_Items_Raw!A1259,Orders_Raw!A:A,Orders_Raw!C:C)</f>
        <v>45674</v>
      </c>
      <c r="K1992" t="s">
        <v>3435</v>
      </c>
      <c r="L1992" s="19" t="str">
        <f>_xlfn.XLOOKUP(A1992,Orders_Raw!A:A,Orders_Raw!D:D)</f>
        <v>Delivered</v>
      </c>
      <c r="M1992" s="19" t="str">
        <f>_xlfn.XLOOKUP(_xlfn.XLOOKUP(A1992,Orders_Raw!A:A,Orders_Raw!B:B),Customers_Raw!A:A,Customers_Raw!E:E)</f>
        <v>Small Business</v>
      </c>
      <c r="N1992">
        <f>IF(COUNTIF($A$2:A1992,A1992)=1,1,0)</f>
        <v>1</v>
      </c>
    </row>
    <row r="1993" spans="1:14">
      <c r="A1993" t="s">
        <v>905</v>
      </c>
      <c r="B1993" t="s">
        <v>3436</v>
      </c>
      <c r="C1993">
        <v>2</v>
      </c>
      <c r="D1993" s="18">
        <v>14709.05</v>
      </c>
      <c r="E1993" s="18">
        <f>_xlfn.XLOOKUP(Order_Items_Raw!B1261,Products_Raw!A:A,Products_Raw!D:D)</f>
        <v>9148.31</v>
      </c>
      <c r="F1993" s="18">
        <f t="shared" si="31"/>
        <v>-3587.57</v>
      </c>
      <c r="G1993" s="18" t="str">
        <f>PROPER(TRIM(CLEAN(_xlfn.XLOOKUP(Order_Items_Raw!A1261,Orders_Raw!A:A,Orders_Raw!E:E))))</f>
        <v>Website</v>
      </c>
      <c r="H1993" s="18" t="str">
        <f>_xlfn.XLOOKUP(B1993,Products_Raw!A:A,Products_Raw!C:C)</f>
        <v>Sports</v>
      </c>
      <c r="I1993" t="str">
        <f>_xlfn.XLOOKUP(_xlfn.XLOOKUP(A1993,Orders_Raw!A:A,Orders_Raw!B:B),Customers_Raw!A:A,Customers_Raw!E:E)</f>
        <v>Corporate</v>
      </c>
      <c r="J1993" s="19">
        <f>_xlfn.XLOOKUP(Order_Items_Raw!A1261,Orders_Raw!A:A,Orders_Raw!C:C)</f>
        <v>45669</v>
      </c>
      <c r="K1993" t="s">
        <v>3435</v>
      </c>
      <c r="L1993" s="19" t="str">
        <f>_xlfn.XLOOKUP(A1993,Orders_Raw!A:A,Orders_Raw!D:D)</f>
        <v>Delivered</v>
      </c>
      <c r="M1993" s="19" t="str">
        <f>_xlfn.XLOOKUP(_xlfn.XLOOKUP(A1993,Orders_Raw!A:A,Orders_Raw!B:B),Customers_Raw!A:A,Customers_Raw!E:E)</f>
        <v>Corporate</v>
      </c>
      <c r="N1993">
        <f>IF(COUNTIF($A$2:A1993,A1993)=1,1,0)</f>
        <v>1</v>
      </c>
    </row>
    <row r="1994" spans="1:14">
      <c r="A1994" t="s">
        <v>917</v>
      </c>
      <c r="B1994" t="s">
        <v>3436</v>
      </c>
      <c r="C1994">
        <v>2</v>
      </c>
      <c r="D1994" s="18">
        <v>17097.14</v>
      </c>
      <c r="E1994" s="18">
        <f>_xlfn.XLOOKUP(Order_Items_Raw!B1263,Products_Raw!A:A,Products_Raw!D:D)</f>
        <v>1321.65</v>
      </c>
      <c r="F1994" s="18">
        <f t="shared" si="31"/>
        <v>14453.84</v>
      </c>
      <c r="G1994" s="18" t="str">
        <f>PROPER(TRIM(CLEAN(_xlfn.XLOOKUP(Order_Items_Raw!A1263,Orders_Raw!A:A,Orders_Raw!E:E))))</f>
        <v>Website</v>
      </c>
      <c r="H1994" s="18" t="str">
        <f>_xlfn.XLOOKUP(B1994,Products_Raw!A:A,Products_Raw!C:C)</f>
        <v>Sports</v>
      </c>
      <c r="I1994" t="str">
        <f>_xlfn.XLOOKUP(_xlfn.XLOOKUP(A1994,Orders_Raw!A:A,Orders_Raw!B:B),Customers_Raw!A:A,Customers_Raw!E:E)</f>
        <v>Consumer</v>
      </c>
      <c r="J1994" s="19">
        <f>_xlfn.XLOOKUP(Order_Items_Raw!A1263,Orders_Raw!A:A,Orders_Raw!C:C)</f>
        <v>45688</v>
      </c>
      <c r="K1994" t="s">
        <v>3435</v>
      </c>
      <c r="L1994" s="19" t="str">
        <f>_xlfn.XLOOKUP(A1994,Orders_Raw!A:A,Orders_Raw!D:D)</f>
        <v>Shipped</v>
      </c>
      <c r="M1994" s="19" t="str">
        <f>_xlfn.XLOOKUP(_xlfn.XLOOKUP(A1994,Orders_Raw!A:A,Orders_Raw!B:B),Customers_Raw!A:A,Customers_Raw!E:E)</f>
        <v>Consumer</v>
      </c>
      <c r="N1994">
        <f>IF(COUNTIF($A$2:A1994,A1994)=1,1,0)</f>
        <v>1</v>
      </c>
    </row>
    <row r="1995" spans="1:14">
      <c r="A1995" t="s">
        <v>1061</v>
      </c>
      <c r="B1995" t="s">
        <v>3436</v>
      </c>
      <c r="C1995">
        <v>2</v>
      </c>
      <c r="D1995" s="18">
        <v>18754.91</v>
      </c>
      <c r="E1995" s="18">
        <f>_xlfn.XLOOKUP(Order_Items_Raw!B1269,Products_Raw!A:A,Products_Raw!D:D)</f>
        <v>295.87</v>
      </c>
      <c r="F1995" s="18">
        <f t="shared" si="31"/>
        <v>18163.17</v>
      </c>
      <c r="G1995" s="18" t="str">
        <f>PROPER(TRIM(CLEAN(_xlfn.XLOOKUP(Order_Items_Raw!A1269,Orders_Raw!A:A,Orders_Raw!E:E))))</f>
        <v>Mobile App</v>
      </c>
      <c r="H1995" s="18" t="str">
        <f>_xlfn.XLOOKUP(B1995,Products_Raw!A:A,Products_Raw!C:C)</f>
        <v>Sports</v>
      </c>
      <c r="I1995" t="str">
        <f>_xlfn.XLOOKUP(_xlfn.XLOOKUP(A1995,Orders_Raw!A:A,Orders_Raw!B:B),Customers_Raw!A:A,Customers_Raw!E:E)</f>
        <v>Corporate</v>
      </c>
      <c r="J1995" s="19">
        <f>_xlfn.XLOOKUP(Order_Items_Raw!A1269,Orders_Raw!A:A,Orders_Raw!C:C)</f>
        <v>45663</v>
      </c>
      <c r="K1995" t="s">
        <v>3435</v>
      </c>
      <c r="L1995" s="19" t="str">
        <f>_xlfn.XLOOKUP(A1995,Orders_Raw!A:A,Orders_Raw!D:D)</f>
        <v>Delivered</v>
      </c>
      <c r="M1995" s="19" t="str">
        <f>_xlfn.XLOOKUP(_xlfn.XLOOKUP(A1995,Orders_Raw!A:A,Orders_Raw!B:B),Customers_Raw!A:A,Customers_Raw!E:E)</f>
        <v>Corporate</v>
      </c>
      <c r="N1995">
        <f>IF(COUNTIF($A$2:A1995,A1995)=1,1,0)</f>
        <v>1</v>
      </c>
    </row>
    <row r="1996" spans="1:14">
      <c r="A1996" t="s">
        <v>1862</v>
      </c>
      <c r="B1996" t="s">
        <v>3436</v>
      </c>
      <c r="C1996">
        <v>4</v>
      </c>
      <c r="D1996" s="18">
        <v>39864.63</v>
      </c>
      <c r="E1996" s="18">
        <f>_xlfn.XLOOKUP(Order_Items_Raw!B1281,Products_Raw!A:A,Products_Raw!D:D)</f>
        <v>474.93</v>
      </c>
      <c r="F1996" s="18">
        <f t="shared" si="31"/>
        <v>37964.91</v>
      </c>
      <c r="G1996" s="18" t="str">
        <f>PROPER(TRIM(CLEAN(_xlfn.XLOOKUP(Order_Items_Raw!A1281,Orders_Raw!A:A,Orders_Raw!E:E))))</f>
        <v>Website</v>
      </c>
      <c r="H1996" s="18" t="str">
        <f>_xlfn.XLOOKUP(B1996,Products_Raw!A:A,Products_Raw!C:C)</f>
        <v>Sports</v>
      </c>
      <c r="I1996" t="str">
        <f>_xlfn.XLOOKUP(_xlfn.XLOOKUP(A1996,Orders_Raw!A:A,Orders_Raw!B:B),Customers_Raw!A:A,Customers_Raw!E:E)</f>
        <v>Consumer</v>
      </c>
      <c r="J1996" s="19">
        <f>_xlfn.XLOOKUP(Order_Items_Raw!A1281,Orders_Raw!A:A,Orders_Raw!C:C)</f>
        <v>45668</v>
      </c>
      <c r="K1996" t="s">
        <v>3435</v>
      </c>
      <c r="L1996" s="19" t="str">
        <f>_xlfn.XLOOKUP(A1996,Orders_Raw!A:A,Orders_Raw!D:D)</f>
        <v>Delivered</v>
      </c>
      <c r="M1996" s="19" t="str">
        <f>_xlfn.XLOOKUP(_xlfn.XLOOKUP(A1996,Orders_Raw!A:A,Orders_Raw!B:B),Customers_Raw!A:A,Customers_Raw!E:E)</f>
        <v>Consumer</v>
      </c>
      <c r="N1996">
        <f>IF(COUNTIF($A$2:A1996,A1996)=1,1,0)</f>
        <v>1</v>
      </c>
    </row>
    <row r="1997" spans="1:14">
      <c r="A1997" t="s">
        <v>1294</v>
      </c>
      <c r="B1997" t="s">
        <v>3437</v>
      </c>
      <c r="C1997">
        <v>3</v>
      </c>
      <c r="D1997" s="18">
        <v>17298.97</v>
      </c>
      <c r="E1997" s="18">
        <f>_xlfn.XLOOKUP(Order_Items_Raw!B1312,Products_Raw!A:A,Products_Raw!D:D)</f>
        <v>9178.6</v>
      </c>
      <c r="F1997" s="18">
        <f t="shared" si="31"/>
        <v>-10236.83</v>
      </c>
      <c r="G1997" s="18" t="str">
        <f>PROPER(TRIM(CLEAN(_xlfn.XLOOKUP(Order_Items_Raw!A1312,Orders_Raw!A:A,Orders_Raw!E:E))))</f>
        <v>Mobile App</v>
      </c>
      <c r="H1997" s="18" t="str">
        <f>_xlfn.XLOOKUP(B1997,Products_Raw!A:A,Products_Raw!C:C)</f>
        <v>Office Supplies</v>
      </c>
      <c r="I1997" t="str">
        <f>_xlfn.XLOOKUP(_xlfn.XLOOKUP(A1997,Orders_Raw!A:A,Orders_Raw!B:B),Customers_Raw!A:A,Customers_Raw!E:E)</f>
        <v>Consumer</v>
      </c>
      <c r="J1997" s="19">
        <f>_xlfn.XLOOKUP(Order_Items_Raw!A1312,Orders_Raw!A:A,Orders_Raw!C:C)</f>
        <v>45678</v>
      </c>
      <c r="K1997" t="s">
        <v>3435</v>
      </c>
      <c r="L1997" s="19" t="str">
        <f>_xlfn.XLOOKUP(A1997,Orders_Raw!A:A,Orders_Raw!D:D)</f>
        <v>Shipped</v>
      </c>
      <c r="M1997" s="19" t="str">
        <f>_xlfn.XLOOKUP(_xlfn.XLOOKUP(A1997,Orders_Raw!A:A,Orders_Raw!B:B),Customers_Raw!A:A,Customers_Raw!E:E)</f>
        <v>Consumer</v>
      </c>
      <c r="N1997">
        <f>IF(COUNTIF($A$2:A1997,A1997)=1,1,0)</f>
        <v>0</v>
      </c>
    </row>
    <row r="1998" spans="1:14">
      <c r="A1998" t="s">
        <v>1954</v>
      </c>
      <c r="B1998" t="s">
        <v>3437</v>
      </c>
      <c r="C1998">
        <v>3</v>
      </c>
      <c r="D1998" s="18">
        <v>17329.26</v>
      </c>
      <c r="E1998" s="18">
        <f>_xlfn.XLOOKUP(Order_Items_Raw!B1330,Products_Raw!A:A,Products_Raw!D:D)</f>
        <v>4640.09</v>
      </c>
      <c r="F1998" s="18">
        <f t="shared" si="31"/>
        <v>3408.99</v>
      </c>
      <c r="G1998" s="18" t="str">
        <f>PROPER(TRIM(CLEAN(_xlfn.XLOOKUP(Order_Items_Raw!A1330,Orders_Raw!A:A,Orders_Raw!E:E))))</f>
        <v>Marketplace</v>
      </c>
      <c r="H1998" s="18" t="str">
        <f>_xlfn.XLOOKUP(B1998,Products_Raw!A:A,Products_Raw!C:C)</f>
        <v>Office Supplies</v>
      </c>
      <c r="I1998" t="str">
        <f>_xlfn.XLOOKUP(_xlfn.XLOOKUP(A1998,Orders_Raw!A:A,Orders_Raw!B:B),Customers_Raw!A:A,Customers_Raw!E:E)</f>
        <v>Consumer</v>
      </c>
      <c r="J1998" s="19">
        <f>_xlfn.XLOOKUP(Order_Items_Raw!A1330,Orders_Raw!A:A,Orders_Raw!C:C)</f>
        <v>45675</v>
      </c>
      <c r="K1998" t="s">
        <v>3435</v>
      </c>
      <c r="L1998" s="19" t="str">
        <f>_xlfn.XLOOKUP(A1998,Orders_Raw!A:A,Orders_Raw!D:D)</f>
        <v>Delivered</v>
      </c>
      <c r="M1998" s="19" t="str">
        <f>_xlfn.XLOOKUP(_xlfn.XLOOKUP(A1998,Orders_Raw!A:A,Orders_Raw!B:B),Customers_Raw!A:A,Customers_Raw!E:E)</f>
        <v>Consumer</v>
      </c>
      <c r="N1998">
        <f>IF(COUNTIF($A$2:A1998,A1998)=1,1,0)</f>
        <v>1</v>
      </c>
    </row>
    <row r="1999" spans="1:14">
      <c r="A1999" t="s">
        <v>2133</v>
      </c>
      <c r="B1999" t="s">
        <v>3437</v>
      </c>
      <c r="C1999">
        <v>1</v>
      </c>
      <c r="D1999" s="18">
        <v>7512.53</v>
      </c>
      <c r="E1999" s="18">
        <f>_xlfn.XLOOKUP(Order_Items_Raw!B1334,Products_Raw!A:A,Products_Raw!D:D)</f>
        <v>4640.09</v>
      </c>
      <c r="F1999" s="18">
        <f t="shared" si="31"/>
        <v>2872.44</v>
      </c>
      <c r="G1999" s="18" t="str">
        <f>PROPER(TRIM(CLEAN(_xlfn.XLOOKUP(Order_Items_Raw!A1334,Orders_Raw!A:A,Orders_Raw!E:E))))</f>
        <v>Marketplace</v>
      </c>
      <c r="H1999" s="18" t="str">
        <f>_xlfn.XLOOKUP(B1999,Products_Raw!A:A,Products_Raw!C:C)</f>
        <v>Office Supplies</v>
      </c>
      <c r="I1999" t="str">
        <f>_xlfn.XLOOKUP(_xlfn.XLOOKUP(A1999,Orders_Raw!A:A,Orders_Raw!B:B),Customers_Raw!A:A,Customers_Raw!E:E)</f>
        <v>Corporate</v>
      </c>
      <c r="J1999" s="19">
        <f>_xlfn.XLOOKUP(Order_Items_Raw!A1334,Orders_Raw!A:A,Orders_Raw!C:C)</f>
        <v>45669</v>
      </c>
      <c r="K1999" t="s">
        <v>3435</v>
      </c>
      <c r="L1999" s="19" t="str">
        <f>_xlfn.XLOOKUP(A1999,Orders_Raw!A:A,Orders_Raw!D:D)</f>
        <v>Delivered</v>
      </c>
      <c r="M1999" s="19" t="str">
        <f>_xlfn.XLOOKUP(_xlfn.XLOOKUP(A1999,Orders_Raw!A:A,Orders_Raw!B:B),Customers_Raw!A:A,Customers_Raw!E:E)</f>
        <v>Corporate</v>
      </c>
      <c r="N1999">
        <f>IF(COUNTIF($A$2:A1999,A1999)=1,1,0)</f>
        <v>1</v>
      </c>
    </row>
    <row r="2000" spans="1:14">
      <c r="A2000" t="s">
        <v>2180</v>
      </c>
      <c r="B2000" t="s">
        <v>3437</v>
      </c>
      <c r="C2000">
        <v>2</v>
      </c>
      <c r="D2000" s="18">
        <v>13008.57</v>
      </c>
      <c r="E2000" s="18">
        <f>_xlfn.XLOOKUP(Order_Items_Raw!B1335,Products_Raw!A:A,Products_Raw!D:D)</f>
        <v>229.52</v>
      </c>
      <c r="F2000" s="18">
        <f t="shared" si="31"/>
        <v>12549.53</v>
      </c>
      <c r="G2000" s="18" t="str">
        <f>PROPER(TRIM(CLEAN(_xlfn.XLOOKUP(Order_Items_Raw!A1335,Orders_Raw!A:A,Orders_Raw!E:E))))</f>
        <v>Mobile App</v>
      </c>
      <c r="H2000" s="18" t="str">
        <f>_xlfn.XLOOKUP(B2000,Products_Raw!A:A,Products_Raw!C:C)</f>
        <v>Office Supplies</v>
      </c>
      <c r="I2000" t="str">
        <f>_xlfn.XLOOKUP(_xlfn.XLOOKUP(A2000,Orders_Raw!A:A,Orders_Raw!B:B),Customers_Raw!A:A,Customers_Raw!E:E)</f>
        <v>Consumer</v>
      </c>
      <c r="J2000" s="19">
        <f>_xlfn.XLOOKUP(Order_Items_Raw!A1335,Orders_Raw!A:A,Orders_Raw!C:C)</f>
        <v>45676</v>
      </c>
      <c r="K2000" t="s">
        <v>3435</v>
      </c>
      <c r="L2000" s="19" t="str">
        <f>_xlfn.XLOOKUP(A2000,Orders_Raw!A:A,Orders_Raw!D:D)</f>
        <v>Delivered</v>
      </c>
      <c r="M2000" s="19" t="str">
        <f>_xlfn.XLOOKUP(_xlfn.XLOOKUP(A2000,Orders_Raw!A:A,Orders_Raw!B:B),Customers_Raw!A:A,Customers_Raw!E:E)</f>
        <v>Consumer</v>
      </c>
      <c r="N2000">
        <f>IF(COUNTIF($A$2:A2000,A2000)=1,1,0)</f>
        <v>0</v>
      </c>
    </row>
    <row r="2001" spans="1:14">
      <c r="A2001" t="s">
        <v>2519</v>
      </c>
      <c r="B2001" t="s">
        <v>3437</v>
      </c>
      <c r="C2001">
        <v>3</v>
      </c>
      <c r="D2001" s="18">
        <v>19810.03</v>
      </c>
      <c r="E2001" s="18">
        <f>_xlfn.XLOOKUP(Order_Items_Raw!B1345,Products_Raw!A:A,Products_Raw!D:D)</f>
        <v>1349.93</v>
      </c>
      <c r="F2001" s="18">
        <f t="shared" si="31"/>
        <v>15760.24</v>
      </c>
      <c r="G2001" s="18" t="str">
        <f>PROPER(TRIM(CLEAN(_xlfn.XLOOKUP(Order_Items_Raw!A1345,Orders_Raw!A:A,Orders_Raw!E:E))))</f>
        <v>Mobile App</v>
      </c>
      <c r="H2001" s="18" t="str">
        <f>_xlfn.XLOOKUP(B2001,Products_Raw!A:A,Products_Raw!C:C)</f>
        <v>Office Supplies</v>
      </c>
      <c r="I2001" t="str">
        <f>_xlfn.XLOOKUP(_xlfn.XLOOKUP(A2001,Orders_Raw!A:A,Orders_Raw!B:B),Customers_Raw!A:A,Customers_Raw!E:E)</f>
        <v>Corporate</v>
      </c>
      <c r="J2001" s="19">
        <f>_xlfn.XLOOKUP(Order_Items_Raw!A1345,Orders_Raw!A:A,Orders_Raw!C:C)</f>
        <v>45676</v>
      </c>
      <c r="K2001" t="s">
        <v>3435</v>
      </c>
      <c r="L2001" s="19" t="str">
        <f>_xlfn.XLOOKUP(A2001,Orders_Raw!A:A,Orders_Raw!D:D)</f>
        <v>Delivered</v>
      </c>
      <c r="M2001" s="19" t="str">
        <f>_xlfn.XLOOKUP(_xlfn.XLOOKUP(A2001,Orders_Raw!A:A,Orders_Raw!B:B),Customers_Raw!A:A,Customers_Raw!E:E)</f>
        <v>Corporate</v>
      </c>
      <c r="N2001">
        <f>IF(COUNTIF($A$2:A2001,A2001)=1,1,0)</f>
        <v>1</v>
      </c>
    </row>
    <row r="2002" spans="1:14">
      <c r="A2002" t="s">
        <v>2936</v>
      </c>
      <c r="B2002" t="s">
        <v>3437</v>
      </c>
      <c r="C2002">
        <v>4</v>
      </c>
      <c r="D2002" s="18">
        <v>30323.61</v>
      </c>
      <c r="E2002" s="18">
        <f>_xlfn.XLOOKUP(Order_Items_Raw!B1350,Products_Raw!A:A,Products_Raw!D:D)</f>
        <v>1349.93</v>
      </c>
      <c r="F2002" s="18">
        <f t="shared" si="31"/>
        <v>24923.89</v>
      </c>
      <c r="G2002" s="18" t="str">
        <f>PROPER(TRIM(CLEAN(_xlfn.XLOOKUP(Order_Items_Raw!A1350,Orders_Raw!A:A,Orders_Raw!E:E))))</f>
        <v>Website</v>
      </c>
      <c r="H2002" s="18" t="str">
        <f>_xlfn.XLOOKUP(B2002,Products_Raw!A:A,Products_Raw!C:C)</f>
        <v>Office Supplies</v>
      </c>
      <c r="I2002" t="str">
        <f>_xlfn.XLOOKUP(_xlfn.XLOOKUP(A2002,Orders_Raw!A:A,Orders_Raw!B:B),Customers_Raw!A:A,Customers_Raw!E:E)</f>
        <v>Consumer</v>
      </c>
      <c r="J2002" s="19">
        <f>_xlfn.XLOOKUP(Order_Items_Raw!A1350,Orders_Raw!A:A,Orders_Raw!C:C)</f>
        <v>45674</v>
      </c>
      <c r="K2002" t="s">
        <v>3435</v>
      </c>
      <c r="L2002" s="19" t="str">
        <f>_xlfn.XLOOKUP(A2002,Orders_Raw!A:A,Orders_Raw!D:D)</f>
        <v>Shipped</v>
      </c>
      <c r="M2002" s="19" t="str">
        <f>_xlfn.XLOOKUP(_xlfn.XLOOKUP(A2002,Orders_Raw!A:A,Orders_Raw!B:B),Customers_Raw!A:A,Customers_Raw!E:E)</f>
        <v>Consumer</v>
      </c>
      <c r="N2002">
        <f>IF(COUNTIF($A$2:A2002,A2002)=1,1,0)</f>
        <v>0</v>
      </c>
    </row>
    <row r="2003" spans="1:14">
      <c r="A2003" t="s">
        <v>1108</v>
      </c>
      <c r="B2003" t="s">
        <v>3438</v>
      </c>
      <c r="C2003">
        <v>2</v>
      </c>
      <c r="D2003" s="18">
        <v>729.82</v>
      </c>
      <c r="E2003" s="18">
        <f>_xlfn.XLOOKUP(Order_Items_Raw!B1365,Products_Raw!A:A,Products_Raw!D:D)</f>
        <v>7025.62</v>
      </c>
      <c r="F2003" s="18">
        <f t="shared" si="31"/>
        <v>-13321.42</v>
      </c>
      <c r="G2003" s="18" t="str">
        <f>PROPER(TRIM(CLEAN(_xlfn.XLOOKUP(Order_Items_Raw!A1365,Orders_Raw!A:A,Orders_Raw!E:E))))</f>
        <v>Website</v>
      </c>
      <c r="H2003" s="18" t="str">
        <f>_xlfn.XLOOKUP(B2003,Products_Raw!A:A,Products_Raw!C:C)</f>
        <v>Beauty</v>
      </c>
      <c r="I2003" t="str">
        <f>_xlfn.XLOOKUP(_xlfn.XLOOKUP(A2003,Orders_Raw!A:A,Orders_Raw!B:B),Customers_Raw!A:A,Customers_Raw!E:E)</f>
        <v>Corporate</v>
      </c>
      <c r="J2003" s="19">
        <f>_xlfn.XLOOKUP(Order_Items_Raw!A1365,Orders_Raw!A:A,Orders_Raw!C:C)</f>
        <v>45683</v>
      </c>
      <c r="K2003" t="s">
        <v>3435</v>
      </c>
      <c r="L2003" s="19" t="str">
        <f>_xlfn.XLOOKUP(A2003,Orders_Raw!A:A,Orders_Raw!D:D)</f>
        <v>Delivered</v>
      </c>
      <c r="M2003" s="19" t="str">
        <f>_xlfn.XLOOKUP(_xlfn.XLOOKUP(A2003,Orders_Raw!A:A,Orders_Raw!B:B),Customers_Raw!A:A,Customers_Raw!E:E)</f>
        <v>Corporate</v>
      </c>
      <c r="N2003">
        <f>IF(COUNTIF($A$2:A2003,A2003)=1,1,0)</f>
        <v>1</v>
      </c>
    </row>
    <row r="2004" spans="1:14">
      <c r="A2004" t="s">
        <v>3100</v>
      </c>
      <c r="B2004" t="s">
        <v>3438</v>
      </c>
      <c r="C2004">
        <v>4</v>
      </c>
      <c r="D2004" s="18">
        <v>1263.88</v>
      </c>
      <c r="E2004" s="18">
        <f>_xlfn.XLOOKUP(Order_Items_Raw!B1403,Products_Raw!A:A,Products_Raw!D:D)</f>
        <v>11118.8</v>
      </c>
      <c r="F2004" s="18">
        <f t="shared" si="31"/>
        <v>-43211.32</v>
      </c>
      <c r="G2004" s="18" t="str">
        <f>PROPER(TRIM(CLEAN(_xlfn.XLOOKUP(Order_Items_Raw!A1403,Orders_Raw!A:A,Orders_Raw!E:E))))</f>
        <v>Website</v>
      </c>
      <c r="H2004" s="18" t="str">
        <f>_xlfn.XLOOKUP(B2004,Products_Raw!A:A,Products_Raw!C:C)</f>
        <v>Beauty</v>
      </c>
      <c r="I2004" t="str">
        <f>_xlfn.XLOOKUP(_xlfn.XLOOKUP(A2004,Orders_Raw!A:A,Orders_Raw!B:B),Customers_Raw!A:A,Customers_Raw!E:E)</f>
        <v>Consumer</v>
      </c>
      <c r="J2004" s="19">
        <f>_xlfn.XLOOKUP(Order_Items_Raw!A1403,Orders_Raw!A:A,Orders_Raw!C:C)</f>
        <v>45666</v>
      </c>
      <c r="K2004" t="s">
        <v>3435</v>
      </c>
      <c r="L2004" s="19" t="str">
        <f>_xlfn.XLOOKUP(A2004,Orders_Raw!A:A,Orders_Raw!D:D)</f>
        <v>Shipped</v>
      </c>
      <c r="M2004" s="19" t="str">
        <f>_xlfn.XLOOKUP(_xlfn.XLOOKUP(A2004,Orders_Raw!A:A,Orders_Raw!B:B),Customers_Raw!A:A,Customers_Raw!E:E)</f>
        <v>Consumer</v>
      </c>
      <c r="N2004">
        <f>IF(COUNTIF($A$2:A2004,A2004)=1,1,0)</f>
        <v>1</v>
      </c>
    </row>
    <row r="2005" spans="1:14">
      <c r="A2005" t="s">
        <v>969</v>
      </c>
      <c r="B2005" t="s">
        <v>3497</v>
      </c>
      <c r="C2005">
        <v>3</v>
      </c>
      <c r="D2005" s="18">
        <v>18407.09</v>
      </c>
      <c r="E2005" s="18">
        <f>_xlfn.XLOOKUP(Order_Items_Raw!B1409,Products_Raw!A:A,Products_Raw!D:D)</f>
        <v>11118.8</v>
      </c>
      <c r="F2005" s="18">
        <f t="shared" si="31"/>
        <v>-14949.31</v>
      </c>
      <c r="G2005" s="18" t="str">
        <f>PROPER(TRIM(CLEAN(_xlfn.XLOOKUP(Order_Items_Raw!A1409,Orders_Raw!A:A,Orders_Raw!E:E))))</f>
        <v>Website</v>
      </c>
      <c r="H2005" s="18" t="str">
        <f>_xlfn.XLOOKUP(B2005,Products_Raw!A:A,Products_Raw!C:C)</f>
        <v>Beauty</v>
      </c>
      <c r="I2005" t="str">
        <f>_xlfn.XLOOKUP(_xlfn.XLOOKUP(A2005,Orders_Raw!A:A,Orders_Raw!B:B),Customers_Raw!A:A,Customers_Raw!E:E)</f>
        <v>Consumer</v>
      </c>
      <c r="J2005" s="19">
        <f>_xlfn.XLOOKUP(Order_Items_Raw!A1409,Orders_Raw!A:A,Orders_Raw!C:C)</f>
        <v>45663</v>
      </c>
      <c r="K2005" t="s">
        <v>3435</v>
      </c>
      <c r="L2005" s="19" t="str">
        <f>_xlfn.XLOOKUP(A2005,Orders_Raw!A:A,Orders_Raw!D:D)</f>
        <v>Delivered</v>
      </c>
      <c r="M2005" s="19" t="str">
        <f>_xlfn.XLOOKUP(_xlfn.XLOOKUP(A2005,Orders_Raw!A:A,Orders_Raw!B:B),Customers_Raw!A:A,Customers_Raw!E:E)</f>
        <v>Consumer</v>
      </c>
      <c r="N2005">
        <f>IF(COUNTIF($A$2:A2005,A2005)=1,1,0)</f>
        <v>1</v>
      </c>
    </row>
    <row r="2006" spans="1:14">
      <c r="A2006" t="s">
        <v>1294</v>
      </c>
      <c r="B2006" t="s">
        <v>3497</v>
      </c>
      <c r="C2006">
        <v>4</v>
      </c>
      <c r="D2006" s="18">
        <v>26022.96</v>
      </c>
      <c r="E2006" s="18">
        <f>_xlfn.XLOOKUP(Order_Items_Raw!B1417,Products_Raw!A:A,Products_Raw!D:D)</f>
        <v>3861.49</v>
      </c>
      <c r="F2006" s="18">
        <f t="shared" si="31"/>
        <v>10577</v>
      </c>
      <c r="G2006" s="18" t="str">
        <f>PROPER(TRIM(CLEAN(_xlfn.XLOOKUP(Order_Items_Raw!A1417,Orders_Raw!A:A,Orders_Raw!E:E))))</f>
        <v>Mobile App</v>
      </c>
      <c r="H2006" s="18" t="str">
        <f>_xlfn.XLOOKUP(B2006,Products_Raw!A:A,Products_Raw!C:C)</f>
        <v>Beauty</v>
      </c>
      <c r="I2006" t="str">
        <f>_xlfn.XLOOKUP(_xlfn.XLOOKUP(A2006,Orders_Raw!A:A,Orders_Raw!B:B),Customers_Raw!A:A,Customers_Raw!E:E)</f>
        <v>Consumer</v>
      </c>
      <c r="J2006" s="19">
        <f>_xlfn.XLOOKUP(Order_Items_Raw!A1417,Orders_Raw!A:A,Orders_Raw!C:C)</f>
        <v>45662</v>
      </c>
      <c r="K2006" t="s">
        <v>3435</v>
      </c>
      <c r="L2006" s="19" t="str">
        <f>_xlfn.XLOOKUP(A2006,Orders_Raw!A:A,Orders_Raw!D:D)</f>
        <v>Shipped</v>
      </c>
      <c r="M2006" s="19" t="str">
        <f>_xlfn.XLOOKUP(_xlfn.XLOOKUP(A2006,Orders_Raw!A:A,Orders_Raw!B:B),Customers_Raw!A:A,Customers_Raw!E:E)</f>
        <v>Consumer</v>
      </c>
      <c r="N2006">
        <f>IF(COUNTIF($A$2:A2006,A2006)=1,1,0)</f>
        <v>0</v>
      </c>
    </row>
    <row r="2007" spans="1:14">
      <c r="A2007" t="s">
        <v>3248</v>
      </c>
      <c r="B2007" t="s">
        <v>3497</v>
      </c>
      <c r="C2007">
        <v>1</v>
      </c>
      <c r="D2007" s="18">
        <v>5579.04</v>
      </c>
      <c r="E2007" s="18">
        <f>_xlfn.XLOOKUP(Order_Items_Raw!B1449,Products_Raw!A:A,Products_Raw!D:D)</f>
        <v>5766.98</v>
      </c>
      <c r="F2007" s="18">
        <f t="shared" si="31"/>
        <v>-187.94</v>
      </c>
      <c r="G2007" s="18" t="str">
        <f>PROPER(TRIM(CLEAN(_xlfn.XLOOKUP(Order_Items_Raw!A1449,Orders_Raw!A:A,Orders_Raw!E:E))))</f>
        <v>Mobile App</v>
      </c>
      <c r="H2007" s="18" t="str">
        <f>_xlfn.XLOOKUP(B2007,Products_Raw!A:A,Products_Raw!C:C)</f>
        <v>Beauty</v>
      </c>
      <c r="I2007" t="str">
        <f>_xlfn.XLOOKUP(_xlfn.XLOOKUP(A2007,Orders_Raw!A:A,Orders_Raw!B:B),Customers_Raw!A:A,Customers_Raw!E:E)</f>
        <v>Corporate</v>
      </c>
      <c r="J2007" s="19">
        <f>_xlfn.XLOOKUP(Order_Items_Raw!A1449,Orders_Raw!A:A,Orders_Raw!C:C)</f>
        <v>45678</v>
      </c>
      <c r="K2007" t="s">
        <v>3435</v>
      </c>
      <c r="L2007" s="19" t="str">
        <f>_xlfn.XLOOKUP(A2007,Orders_Raw!A:A,Orders_Raw!D:D)</f>
        <v>Delivered</v>
      </c>
      <c r="M2007" s="19" t="str">
        <f>_xlfn.XLOOKUP(_xlfn.XLOOKUP(A2007,Orders_Raw!A:A,Orders_Raw!B:B),Customers_Raw!A:A,Customers_Raw!E:E)</f>
        <v>Corporate</v>
      </c>
      <c r="N2007">
        <f>IF(COUNTIF($A$2:A2007,A2007)=1,1,0)</f>
        <v>1</v>
      </c>
    </row>
    <row r="2008" spans="1:14">
      <c r="A2008" t="s">
        <v>1139</v>
      </c>
      <c r="B2008" t="s">
        <v>3439</v>
      </c>
      <c r="C2008">
        <v>4</v>
      </c>
      <c r="D2008" s="18">
        <v>50261.72</v>
      </c>
      <c r="E2008" s="18">
        <f>_xlfn.XLOOKUP(Order_Items_Raw!B1456,Products_Raw!A:A,Products_Raw!D:D)</f>
        <v>5412.91</v>
      </c>
      <c r="F2008" s="18">
        <f t="shared" si="31"/>
        <v>28610.08</v>
      </c>
      <c r="G2008" s="18" t="str">
        <f>PROPER(TRIM(CLEAN(_xlfn.XLOOKUP(Order_Items_Raw!A1456,Orders_Raw!A:A,Orders_Raw!E:E))))</f>
        <v>Mobile App</v>
      </c>
      <c r="H2008" s="18" t="str">
        <f>_xlfn.XLOOKUP(B2008,Products_Raw!A:A,Products_Raw!C:C)</f>
        <v>Electronics</v>
      </c>
      <c r="I2008" t="str">
        <f>_xlfn.XLOOKUP(_xlfn.XLOOKUP(A2008,Orders_Raw!A:A,Orders_Raw!B:B),Customers_Raw!A:A,Customers_Raw!E:E)</f>
        <v>Consumer</v>
      </c>
      <c r="J2008" s="19">
        <f>_xlfn.XLOOKUP(Order_Items_Raw!A1456,Orders_Raw!A:A,Orders_Raw!C:C)</f>
        <v>45674</v>
      </c>
      <c r="K2008" t="s">
        <v>3435</v>
      </c>
      <c r="L2008" s="19" t="str">
        <f>_xlfn.XLOOKUP(A2008,Orders_Raw!A:A,Orders_Raw!D:D)</f>
        <v>Delivered</v>
      </c>
      <c r="M2008" s="19" t="str">
        <f>_xlfn.XLOOKUP(_xlfn.XLOOKUP(A2008,Orders_Raw!A:A,Orders_Raw!B:B),Customers_Raw!A:A,Customers_Raw!E:E)</f>
        <v>Consumer</v>
      </c>
      <c r="N2008">
        <f>IF(COUNTIF($A$2:A2008,A2008)=1,1,0)</f>
        <v>1</v>
      </c>
    </row>
    <row r="2009" spans="1:14">
      <c r="A2009" t="s">
        <v>1199</v>
      </c>
      <c r="B2009" t="s">
        <v>3439</v>
      </c>
      <c r="C2009">
        <v>3</v>
      </c>
      <c r="D2009" s="18">
        <v>38447.48</v>
      </c>
      <c r="E2009" s="18">
        <f>_xlfn.XLOOKUP(Order_Items_Raw!B1459,Products_Raw!A:A,Products_Raw!D:D)</f>
        <v>5412.91</v>
      </c>
      <c r="F2009" s="18">
        <f t="shared" si="31"/>
        <v>22208.75</v>
      </c>
      <c r="G2009" s="18" t="str">
        <f>PROPER(TRIM(CLEAN(_xlfn.XLOOKUP(Order_Items_Raw!A1459,Orders_Raw!A:A,Orders_Raw!E:E))))</f>
        <v>Marketplace</v>
      </c>
      <c r="H2009" s="18" t="str">
        <f>_xlfn.XLOOKUP(B2009,Products_Raw!A:A,Products_Raw!C:C)</f>
        <v>Electronics</v>
      </c>
      <c r="I2009" t="str">
        <f>_xlfn.XLOOKUP(_xlfn.XLOOKUP(A2009,Orders_Raw!A:A,Orders_Raw!B:B),Customers_Raw!A:A,Customers_Raw!E:E)</f>
        <v>Consumer</v>
      </c>
      <c r="J2009" s="19">
        <f>_xlfn.XLOOKUP(Order_Items_Raw!A1459,Orders_Raw!A:A,Orders_Raw!C:C)</f>
        <v>45660</v>
      </c>
      <c r="K2009" t="s">
        <v>3435</v>
      </c>
      <c r="L2009" s="19" t="str">
        <f>_xlfn.XLOOKUP(A2009,Orders_Raw!A:A,Orders_Raw!D:D)</f>
        <v>Delivered</v>
      </c>
      <c r="M2009" s="19" t="str">
        <f>_xlfn.XLOOKUP(_xlfn.XLOOKUP(A2009,Orders_Raw!A:A,Orders_Raw!B:B),Customers_Raw!A:A,Customers_Raw!E:E)</f>
        <v>Consumer</v>
      </c>
      <c r="N2009">
        <f>IF(COUNTIF($A$2:A2009,A2009)=1,1,0)</f>
        <v>0</v>
      </c>
    </row>
    <row r="2010" spans="1:14">
      <c r="A2010" t="s">
        <v>1644</v>
      </c>
      <c r="B2010" t="s">
        <v>3439</v>
      </c>
      <c r="C2010">
        <v>3</v>
      </c>
      <c r="D2010" s="18">
        <v>39493.86</v>
      </c>
      <c r="E2010" s="18">
        <f>_xlfn.XLOOKUP(Order_Items_Raw!B1469,Products_Raw!A:A,Products_Raw!D:D)</f>
        <v>6612.77</v>
      </c>
      <c r="F2010" s="18">
        <f t="shared" si="31"/>
        <v>19655.55</v>
      </c>
      <c r="G2010" s="18" t="str">
        <f>PROPER(TRIM(CLEAN(_xlfn.XLOOKUP(Order_Items_Raw!A1469,Orders_Raw!A:A,Orders_Raw!E:E))))</f>
        <v>Website</v>
      </c>
      <c r="H2010" s="18" t="str">
        <f>_xlfn.XLOOKUP(B2010,Products_Raw!A:A,Products_Raw!C:C)</f>
        <v>Electronics</v>
      </c>
      <c r="I2010" t="str">
        <f>_xlfn.XLOOKUP(_xlfn.XLOOKUP(A2010,Orders_Raw!A:A,Orders_Raw!B:B),Customers_Raw!A:A,Customers_Raw!E:E)</f>
        <v>Corporate</v>
      </c>
      <c r="J2010" s="19">
        <f>_xlfn.XLOOKUP(Order_Items_Raw!A1469,Orders_Raw!A:A,Orders_Raw!C:C)</f>
        <v>45678</v>
      </c>
      <c r="K2010" t="s">
        <v>3435</v>
      </c>
      <c r="L2010" s="19" t="str">
        <f>_xlfn.XLOOKUP(A2010,Orders_Raw!A:A,Orders_Raw!D:D)</f>
        <v>Delivered</v>
      </c>
      <c r="M2010" s="19" t="str">
        <f>_xlfn.XLOOKUP(_xlfn.XLOOKUP(A2010,Orders_Raw!A:A,Orders_Raw!B:B),Customers_Raw!A:A,Customers_Raw!E:E)</f>
        <v>Corporate</v>
      </c>
      <c r="N2010">
        <f>IF(COUNTIF($A$2:A2010,A2010)=1,1,0)</f>
        <v>0</v>
      </c>
    </row>
    <row r="2011" spans="1:14">
      <c r="A2011" t="s">
        <v>1679</v>
      </c>
      <c r="B2011" t="s">
        <v>3439</v>
      </c>
      <c r="C2011">
        <v>4</v>
      </c>
      <c r="D2011" s="18">
        <v>45613.14</v>
      </c>
      <c r="E2011" s="18">
        <f>_xlfn.XLOOKUP(Order_Items_Raw!B1470,Products_Raw!A:A,Products_Raw!D:D)</f>
        <v>1195.19</v>
      </c>
      <c r="F2011" s="18">
        <f t="shared" si="31"/>
        <v>40832.38</v>
      </c>
      <c r="G2011" s="18" t="str">
        <f>PROPER(TRIM(CLEAN(_xlfn.XLOOKUP(Order_Items_Raw!A1470,Orders_Raw!A:A,Orders_Raw!E:E))))</f>
        <v>Mobile App</v>
      </c>
      <c r="H2011" s="18" t="str">
        <f>_xlfn.XLOOKUP(B2011,Products_Raw!A:A,Products_Raw!C:C)</f>
        <v>Electronics</v>
      </c>
      <c r="I2011" t="str">
        <f>_xlfn.XLOOKUP(_xlfn.XLOOKUP(A2011,Orders_Raw!A:A,Orders_Raw!B:B),Customers_Raw!A:A,Customers_Raw!E:E)</f>
        <v>Corporate</v>
      </c>
      <c r="J2011" s="19">
        <f>_xlfn.XLOOKUP(Order_Items_Raw!A1470,Orders_Raw!A:A,Orders_Raw!C:C)</f>
        <v>45667</v>
      </c>
      <c r="K2011" t="s">
        <v>3435</v>
      </c>
      <c r="L2011" s="19" t="str">
        <f>_xlfn.XLOOKUP(A2011,Orders_Raw!A:A,Orders_Raw!D:D)</f>
        <v>Delivered</v>
      </c>
      <c r="M2011" s="19" t="str">
        <f>_xlfn.XLOOKUP(_xlfn.XLOOKUP(A2011,Orders_Raw!A:A,Orders_Raw!B:B),Customers_Raw!A:A,Customers_Raw!E:E)</f>
        <v>Corporate</v>
      </c>
      <c r="N2011">
        <f>IF(COUNTIF($A$2:A2011,A2011)=1,1,0)</f>
        <v>1</v>
      </c>
    </row>
    <row r="2012" spans="1:14">
      <c r="A2012" t="s">
        <v>1800</v>
      </c>
      <c r="B2012" t="s">
        <v>3439</v>
      </c>
      <c r="C2012">
        <v>4</v>
      </c>
      <c r="D2012" s="18">
        <v>58453.85</v>
      </c>
      <c r="E2012" s="18">
        <f>_xlfn.XLOOKUP(Order_Items_Raw!B1475,Products_Raw!A:A,Products_Raw!D:D)</f>
        <v>1195.19</v>
      </c>
      <c r="F2012" s="18">
        <f t="shared" si="31"/>
        <v>53673.09</v>
      </c>
      <c r="G2012" s="18" t="str">
        <f>PROPER(TRIM(CLEAN(_xlfn.XLOOKUP(Order_Items_Raw!A1475,Orders_Raw!A:A,Orders_Raw!E:E))))</f>
        <v>Mobile App</v>
      </c>
      <c r="H2012" s="18" t="str">
        <f>_xlfn.XLOOKUP(B2012,Products_Raw!A:A,Products_Raw!C:C)</f>
        <v>Electronics</v>
      </c>
      <c r="I2012" t="str">
        <f>_xlfn.XLOOKUP(_xlfn.XLOOKUP(A2012,Orders_Raw!A:A,Orders_Raw!B:B),Customers_Raw!A:A,Customers_Raw!E:E)</f>
        <v>Consumer</v>
      </c>
      <c r="J2012" s="19">
        <f>_xlfn.XLOOKUP(Order_Items_Raw!A1475,Orders_Raw!A:A,Orders_Raw!C:C)</f>
        <v>45668</v>
      </c>
      <c r="K2012" t="s">
        <v>3435</v>
      </c>
      <c r="L2012" s="19" t="str">
        <f>_xlfn.XLOOKUP(A2012,Orders_Raw!A:A,Orders_Raw!D:D)</f>
        <v>Delivered</v>
      </c>
      <c r="M2012" s="19" t="str">
        <f>_xlfn.XLOOKUP(_xlfn.XLOOKUP(A2012,Orders_Raw!A:A,Orders_Raw!B:B),Customers_Raw!A:A,Customers_Raw!E:E)</f>
        <v>Consumer</v>
      </c>
      <c r="N2012">
        <f>IF(COUNTIF($A$2:A2012,A2012)=1,1,0)</f>
        <v>0</v>
      </c>
    </row>
    <row r="2013" spans="1:14">
      <c r="A2013" t="s">
        <v>2643</v>
      </c>
      <c r="B2013" t="s">
        <v>3439</v>
      </c>
      <c r="C2013">
        <v>3</v>
      </c>
      <c r="D2013" s="18">
        <v>42876.35</v>
      </c>
      <c r="E2013" s="18">
        <f>_xlfn.XLOOKUP(Order_Items_Raw!B1489,Products_Raw!A:A,Products_Raw!D:D)</f>
        <v>516.61</v>
      </c>
      <c r="F2013" s="18">
        <f t="shared" si="31"/>
        <v>41326.52</v>
      </c>
      <c r="G2013" s="18" t="str">
        <f>PROPER(TRIM(CLEAN(_xlfn.XLOOKUP(Order_Items_Raw!A1489,Orders_Raw!A:A,Orders_Raw!E:E))))</f>
        <v>Mobile App</v>
      </c>
      <c r="H2013" s="18" t="str">
        <f>_xlfn.XLOOKUP(B2013,Products_Raw!A:A,Products_Raw!C:C)</f>
        <v>Electronics</v>
      </c>
      <c r="I2013" t="str">
        <f>_xlfn.XLOOKUP(_xlfn.XLOOKUP(A2013,Orders_Raw!A:A,Orders_Raw!B:B),Customers_Raw!A:A,Customers_Raw!E:E)</f>
        <v>Consumer</v>
      </c>
      <c r="J2013" s="19">
        <f>_xlfn.XLOOKUP(Order_Items_Raw!A1489,Orders_Raw!A:A,Orders_Raw!C:C)</f>
        <v>45662</v>
      </c>
      <c r="K2013" t="s">
        <v>3435</v>
      </c>
      <c r="L2013" s="19" t="str">
        <f>_xlfn.XLOOKUP(A2013,Orders_Raw!A:A,Orders_Raw!D:D)</f>
        <v>Delivered</v>
      </c>
      <c r="M2013" s="19" t="str">
        <f>_xlfn.XLOOKUP(_xlfn.XLOOKUP(A2013,Orders_Raw!A:A,Orders_Raw!B:B),Customers_Raw!A:A,Customers_Raw!E:E)</f>
        <v>Consumer</v>
      </c>
      <c r="N2013">
        <f>IF(COUNTIF($A$2:A2013,A2013)=1,1,0)</f>
        <v>1</v>
      </c>
    </row>
    <row r="2014" spans="1:14">
      <c r="A2014" t="s">
        <v>2757</v>
      </c>
      <c r="B2014" t="s">
        <v>3439</v>
      </c>
      <c r="C2014">
        <v>1</v>
      </c>
      <c r="D2014" s="18">
        <v>15720.1</v>
      </c>
      <c r="E2014" s="18">
        <f>_xlfn.XLOOKUP(Order_Items_Raw!B1491,Products_Raw!A:A,Products_Raw!D:D)</f>
        <v>516.61</v>
      </c>
      <c r="F2014" s="18">
        <f t="shared" si="31"/>
        <v>15203.49</v>
      </c>
      <c r="G2014" s="18" t="str">
        <f>PROPER(TRIM(CLEAN(_xlfn.XLOOKUP(Order_Items_Raw!A1491,Orders_Raw!A:A,Orders_Raw!E:E))))</f>
        <v>Website</v>
      </c>
      <c r="H2014" s="18" t="str">
        <f>_xlfn.XLOOKUP(B2014,Products_Raw!A:A,Products_Raw!C:C)</f>
        <v>Electronics</v>
      </c>
      <c r="I2014" t="str">
        <f>_xlfn.XLOOKUP(_xlfn.XLOOKUP(A2014,Orders_Raw!A:A,Orders_Raw!B:B),Customers_Raw!A:A,Customers_Raw!E:E)</f>
        <v>Consumer</v>
      </c>
      <c r="J2014" s="19">
        <f>_xlfn.XLOOKUP(Order_Items_Raw!A1491,Orders_Raw!A:A,Orders_Raw!C:C)</f>
        <v>45666</v>
      </c>
      <c r="K2014" t="s">
        <v>3435</v>
      </c>
      <c r="L2014" s="19" t="str">
        <f>_xlfn.XLOOKUP(A2014,Orders_Raw!A:A,Orders_Raw!D:D)</f>
        <v>Delivered</v>
      </c>
      <c r="M2014" s="19" t="str">
        <f>_xlfn.XLOOKUP(_xlfn.XLOOKUP(A2014,Orders_Raw!A:A,Orders_Raw!B:B),Customers_Raw!A:A,Customers_Raw!E:E)</f>
        <v>Consumer</v>
      </c>
      <c r="N2014">
        <f>IF(COUNTIF($A$2:A2014,A2014)=1,1,0)</f>
        <v>1</v>
      </c>
    </row>
    <row r="2015" spans="1:14">
      <c r="A2015" t="s">
        <v>3173</v>
      </c>
      <c r="B2015" t="s">
        <v>3439</v>
      </c>
      <c r="C2015">
        <v>2</v>
      </c>
      <c r="D2015" s="18">
        <v>23355.15</v>
      </c>
      <c r="E2015" s="18">
        <f>_xlfn.XLOOKUP(Order_Items_Raw!B1500,Products_Raw!A:A,Products_Raw!D:D)</f>
        <v>9316.44</v>
      </c>
      <c r="F2015" s="18">
        <f t="shared" si="31"/>
        <v>4722.27</v>
      </c>
      <c r="G2015" s="18" t="str">
        <f>PROPER(TRIM(CLEAN(_xlfn.XLOOKUP(Order_Items_Raw!A1500,Orders_Raw!A:A,Orders_Raw!E:E))))</f>
        <v>Marketplace</v>
      </c>
      <c r="H2015" s="18" t="str">
        <f>_xlfn.XLOOKUP(B2015,Products_Raw!A:A,Products_Raw!C:C)</f>
        <v>Electronics</v>
      </c>
      <c r="I2015" t="str">
        <f>_xlfn.XLOOKUP(_xlfn.XLOOKUP(A2015,Orders_Raw!A:A,Orders_Raw!B:B),Customers_Raw!A:A,Customers_Raw!E:E)</f>
        <v>Consumer</v>
      </c>
      <c r="J2015" s="19">
        <f>_xlfn.XLOOKUP(Order_Items_Raw!A1500,Orders_Raw!A:A,Orders_Raw!C:C)</f>
        <v>45688</v>
      </c>
      <c r="K2015" t="s">
        <v>3435</v>
      </c>
      <c r="L2015" s="19" t="str">
        <f>_xlfn.XLOOKUP(A2015,Orders_Raw!A:A,Orders_Raw!D:D)</f>
        <v>Shipped</v>
      </c>
      <c r="M2015" s="19" t="str">
        <f>_xlfn.XLOOKUP(_xlfn.XLOOKUP(A2015,Orders_Raw!A:A,Orders_Raw!B:B),Customers_Raw!A:A,Customers_Raw!E:E)</f>
        <v>Consumer</v>
      </c>
      <c r="N2015">
        <f>IF(COUNTIF($A$2:A2015,A2015)=1,1,0)</f>
        <v>0</v>
      </c>
    </row>
    <row r="2016" spans="1:14">
      <c r="A2016" t="s">
        <v>1161</v>
      </c>
      <c r="B2016" t="s">
        <v>3440</v>
      </c>
      <c r="C2016">
        <v>3</v>
      </c>
      <c r="D2016" s="18">
        <v>25004.74</v>
      </c>
      <c r="E2016" s="18">
        <f>_xlfn.XLOOKUP(Order_Items_Raw!B1509,Products_Raw!A:A,Products_Raw!D:D)</f>
        <v>5812.86</v>
      </c>
      <c r="F2016" s="18">
        <f t="shared" si="31"/>
        <v>7566.16</v>
      </c>
      <c r="G2016" s="18" t="str">
        <f>PROPER(TRIM(CLEAN(_xlfn.XLOOKUP(Order_Items_Raw!A1509,Orders_Raw!A:A,Orders_Raw!E:E))))</f>
        <v>Marketplace</v>
      </c>
      <c r="H2016" s="18" t="str">
        <f>_xlfn.XLOOKUP(B2016,Products_Raw!A:A,Products_Raw!C:C)</f>
        <v>Electronics</v>
      </c>
      <c r="I2016" t="str">
        <f>_xlfn.XLOOKUP(_xlfn.XLOOKUP(A2016,Orders_Raw!A:A,Orders_Raw!B:B),Customers_Raw!A:A,Customers_Raw!E:E)</f>
        <v>Small Business</v>
      </c>
      <c r="J2016" s="19">
        <f>_xlfn.XLOOKUP(Order_Items_Raw!A1509,Orders_Raw!A:A,Orders_Raw!C:C)</f>
        <v>45671</v>
      </c>
      <c r="K2016" t="s">
        <v>3435</v>
      </c>
      <c r="L2016" s="19" t="str">
        <f>_xlfn.XLOOKUP(A2016,Orders_Raw!A:A,Orders_Raw!D:D)</f>
        <v>Shipped</v>
      </c>
      <c r="M2016" s="19" t="str">
        <f>_xlfn.XLOOKUP(_xlfn.XLOOKUP(A2016,Orders_Raw!A:A,Orders_Raw!B:B),Customers_Raw!A:A,Customers_Raw!E:E)</f>
        <v>Small Business</v>
      </c>
      <c r="N2016">
        <f>IF(COUNTIF($A$2:A2016,A2016)=1,1,0)</f>
        <v>0</v>
      </c>
    </row>
    <row r="2017" spans="1:14">
      <c r="A2017" t="s">
        <v>2109</v>
      </c>
      <c r="B2017" t="s">
        <v>3440</v>
      </c>
      <c r="C2017">
        <v>1</v>
      </c>
      <c r="D2017" s="18">
        <v>11357.71</v>
      </c>
      <c r="E2017" s="18">
        <f>_xlfn.XLOOKUP(Order_Items_Raw!B1525,Products_Raw!A:A,Products_Raw!D:D)</f>
        <v>3075.85</v>
      </c>
      <c r="F2017" s="18">
        <f t="shared" si="31"/>
        <v>8281.86</v>
      </c>
      <c r="G2017" s="18" t="str">
        <f>PROPER(TRIM(CLEAN(_xlfn.XLOOKUP(Order_Items_Raw!A1525,Orders_Raw!A:A,Orders_Raw!E:E))))</f>
        <v>Website</v>
      </c>
      <c r="H2017" s="18" t="str">
        <f>_xlfn.XLOOKUP(B2017,Products_Raw!A:A,Products_Raw!C:C)</f>
        <v>Electronics</v>
      </c>
      <c r="I2017" t="str">
        <f>_xlfn.XLOOKUP(_xlfn.XLOOKUP(A2017,Orders_Raw!A:A,Orders_Raw!B:B),Customers_Raw!A:A,Customers_Raw!E:E)</f>
        <v>Consumer</v>
      </c>
      <c r="J2017" s="19">
        <f>_xlfn.XLOOKUP(Order_Items_Raw!A1525,Orders_Raw!A:A,Orders_Raw!C:C)</f>
        <v>45671</v>
      </c>
      <c r="K2017" t="s">
        <v>3435</v>
      </c>
      <c r="L2017" s="19" t="str">
        <f>_xlfn.XLOOKUP(A2017,Orders_Raw!A:A,Orders_Raw!D:D)</f>
        <v>Delivered</v>
      </c>
      <c r="M2017" s="19" t="str">
        <f>_xlfn.XLOOKUP(_xlfn.XLOOKUP(A2017,Orders_Raw!A:A,Orders_Raw!B:B),Customers_Raw!A:A,Customers_Raw!E:E)</f>
        <v>Consumer</v>
      </c>
      <c r="N2017">
        <f>IF(COUNTIF($A$2:A2017,A2017)=1,1,0)</f>
        <v>1</v>
      </c>
    </row>
    <row r="2018" spans="1:14">
      <c r="A2018" t="s">
        <v>3334</v>
      </c>
      <c r="B2018" t="s">
        <v>3440</v>
      </c>
      <c r="C2018">
        <v>1</v>
      </c>
      <c r="D2018" s="18">
        <v>8423.78</v>
      </c>
      <c r="E2018" s="18">
        <f>_xlfn.XLOOKUP(Order_Items_Raw!B1535,Products_Raw!A:A,Products_Raw!D:D)</f>
        <v>4370.8</v>
      </c>
      <c r="F2018" s="18">
        <f t="shared" si="31"/>
        <v>4052.98</v>
      </c>
      <c r="G2018" s="18" t="str">
        <f>PROPER(TRIM(CLEAN(_xlfn.XLOOKUP(Order_Items_Raw!A1535,Orders_Raw!A:A,Orders_Raw!E:E))))</f>
        <v>Mobile App</v>
      </c>
      <c r="H2018" s="18" t="str">
        <f>_xlfn.XLOOKUP(B2018,Products_Raw!A:A,Products_Raw!C:C)</f>
        <v>Electronics</v>
      </c>
      <c r="I2018" t="str">
        <f>_xlfn.XLOOKUP(_xlfn.XLOOKUP(A2018,Orders_Raw!A:A,Orders_Raw!B:B),Customers_Raw!A:A,Customers_Raw!E:E)</f>
        <v>Consumer</v>
      </c>
      <c r="J2018" s="19">
        <f>_xlfn.XLOOKUP(Order_Items_Raw!A1535,Orders_Raw!A:A,Orders_Raw!C:C)</f>
        <v>45661</v>
      </c>
      <c r="K2018" t="s">
        <v>3435</v>
      </c>
      <c r="L2018" s="19" t="str">
        <f>_xlfn.XLOOKUP(A2018,Orders_Raw!A:A,Orders_Raw!D:D)</f>
        <v>Delivered</v>
      </c>
      <c r="M2018" s="19" t="str">
        <f>_xlfn.XLOOKUP(_xlfn.XLOOKUP(A2018,Orders_Raw!A:A,Orders_Raw!B:B),Customers_Raw!A:A,Customers_Raw!E:E)</f>
        <v>Consumer</v>
      </c>
      <c r="N2018">
        <f>IF(COUNTIF($A$2:A2018,A2018)=1,1,0)</f>
        <v>1</v>
      </c>
    </row>
    <row r="2019" spans="1:14">
      <c r="A2019" t="s">
        <v>1568</v>
      </c>
      <c r="B2019" t="s">
        <v>3441</v>
      </c>
      <c r="C2019">
        <v>4</v>
      </c>
      <c r="D2019" s="18">
        <v>7305.72</v>
      </c>
      <c r="E2019" s="18">
        <f>_xlfn.XLOOKUP(Order_Items_Raw!B1547,Products_Raw!A:A,Products_Raw!D:D)</f>
        <v>6163.24</v>
      </c>
      <c r="F2019" s="18">
        <f t="shared" si="31"/>
        <v>-17347.24</v>
      </c>
      <c r="G2019" s="18" t="str">
        <f>PROPER(TRIM(CLEAN(_xlfn.XLOOKUP(Order_Items_Raw!A1547,Orders_Raw!A:A,Orders_Raw!E:E))))</f>
        <v>Website</v>
      </c>
      <c r="H2019" s="18" t="str">
        <f>_xlfn.XLOOKUP(B2019,Products_Raw!A:A,Products_Raw!C:C)</f>
        <v>Beauty</v>
      </c>
      <c r="I2019" t="str">
        <f>_xlfn.XLOOKUP(_xlfn.XLOOKUP(A2019,Orders_Raw!A:A,Orders_Raw!B:B),Customers_Raw!A:A,Customers_Raw!E:E)</f>
        <v>Consumer</v>
      </c>
      <c r="J2019" s="19">
        <f>_xlfn.XLOOKUP(Order_Items_Raw!A1547,Orders_Raw!A:A,Orders_Raw!C:C)</f>
        <v>45659</v>
      </c>
      <c r="K2019" t="s">
        <v>3435</v>
      </c>
      <c r="L2019" s="19" t="str">
        <f>_xlfn.XLOOKUP(A2019,Orders_Raw!A:A,Orders_Raw!D:D)</f>
        <v>Delivered</v>
      </c>
      <c r="M2019" s="19" t="str">
        <f>_xlfn.XLOOKUP(_xlfn.XLOOKUP(A2019,Orders_Raw!A:A,Orders_Raw!B:B),Customers_Raw!A:A,Customers_Raw!E:E)</f>
        <v>Consumer</v>
      </c>
      <c r="N2019">
        <f>IF(COUNTIF($A$2:A2019,A2019)=1,1,0)</f>
        <v>0</v>
      </c>
    </row>
    <row r="2020" spans="1:14">
      <c r="A2020" t="s">
        <v>2297</v>
      </c>
      <c r="B2020" t="s">
        <v>3441</v>
      </c>
      <c r="C2020">
        <v>3</v>
      </c>
      <c r="D2020" s="18">
        <v>4915.23</v>
      </c>
      <c r="E2020" s="18">
        <f>_xlfn.XLOOKUP(Order_Items_Raw!B1563,Products_Raw!A:A,Products_Raw!D:D)</f>
        <v>10244.32</v>
      </c>
      <c r="F2020" s="18">
        <f t="shared" si="31"/>
        <v>-25817.73</v>
      </c>
      <c r="G2020" s="18" t="str">
        <f>PROPER(TRIM(CLEAN(_xlfn.XLOOKUP(Order_Items_Raw!A1563,Orders_Raw!A:A,Orders_Raw!E:E))))</f>
        <v>Marketplace</v>
      </c>
      <c r="H2020" s="18" t="str">
        <f>_xlfn.XLOOKUP(B2020,Products_Raw!A:A,Products_Raw!C:C)</f>
        <v>Beauty</v>
      </c>
      <c r="I2020" t="str">
        <f>_xlfn.XLOOKUP(_xlfn.XLOOKUP(A2020,Orders_Raw!A:A,Orders_Raw!B:B),Customers_Raw!A:A,Customers_Raw!E:E)</f>
        <v>Corporate</v>
      </c>
      <c r="J2020" s="19">
        <f>_xlfn.XLOOKUP(Order_Items_Raw!A1563,Orders_Raw!A:A,Orders_Raw!C:C)</f>
        <v>45863</v>
      </c>
      <c r="K2020" t="s">
        <v>3442</v>
      </c>
      <c r="L2020" s="19" t="str">
        <f>_xlfn.XLOOKUP(A2020,Orders_Raw!A:A,Orders_Raw!D:D)</f>
        <v>Delivered</v>
      </c>
      <c r="M2020" s="19" t="str">
        <f>_xlfn.XLOOKUP(_xlfn.XLOOKUP(A2020,Orders_Raw!A:A,Orders_Raw!B:B),Customers_Raw!A:A,Customers_Raw!E:E)</f>
        <v>Corporate</v>
      </c>
      <c r="N2020">
        <f>IF(COUNTIF($A$2:A2020,A2020)=1,1,0)</f>
        <v>1</v>
      </c>
    </row>
    <row r="2021" spans="1:14">
      <c r="A2021" t="s">
        <v>3393</v>
      </c>
      <c r="B2021" t="s">
        <v>3441</v>
      </c>
      <c r="C2021">
        <v>3</v>
      </c>
      <c r="D2021" s="18">
        <v>5930.69</v>
      </c>
      <c r="E2021" s="18">
        <f>_xlfn.XLOOKUP(Order_Items_Raw!B1583,Products_Raw!A:A,Products_Raw!D:D)</f>
        <v>7144.88</v>
      </c>
      <c r="F2021" s="18">
        <f t="shared" si="31"/>
        <v>-15503.95</v>
      </c>
      <c r="G2021" s="18" t="str">
        <f>PROPER(TRIM(CLEAN(_xlfn.XLOOKUP(Order_Items_Raw!A1583,Orders_Raw!A:A,Orders_Raw!E:E))))</f>
        <v>Marketplace</v>
      </c>
      <c r="H2021" s="18" t="str">
        <f>_xlfn.XLOOKUP(B2021,Products_Raw!A:A,Products_Raw!C:C)</f>
        <v>Beauty</v>
      </c>
      <c r="I2021" t="str">
        <f>_xlfn.XLOOKUP(_xlfn.XLOOKUP(A2021,Orders_Raw!A:A,Orders_Raw!B:B),Customers_Raw!A:A,Customers_Raw!E:E)</f>
        <v>Consumer</v>
      </c>
      <c r="J2021" s="19">
        <f>_xlfn.XLOOKUP(Order_Items_Raw!A1583,Orders_Raw!A:A,Orders_Raw!C:C)</f>
        <v>45851</v>
      </c>
      <c r="K2021" t="s">
        <v>3442</v>
      </c>
      <c r="L2021" s="19" t="str">
        <f>_xlfn.XLOOKUP(A2021,Orders_Raw!A:A,Orders_Raw!D:D)</f>
        <v>Delivered</v>
      </c>
      <c r="M2021" s="19" t="str">
        <f>_xlfn.XLOOKUP(_xlfn.XLOOKUP(A2021,Orders_Raw!A:A,Orders_Raw!B:B),Customers_Raw!A:A,Customers_Raw!E:E)</f>
        <v>Consumer</v>
      </c>
      <c r="N2021">
        <f>IF(COUNTIF($A$2:A2021,A2021)=1,1,0)</f>
        <v>1</v>
      </c>
    </row>
    <row r="2022" spans="1:14">
      <c r="A2022" t="s">
        <v>1090</v>
      </c>
      <c r="B2022" t="s">
        <v>3443</v>
      </c>
      <c r="C2022">
        <v>1</v>
      </c>
      <c r="D2022" s="18">
        <v>15585.48</v>
      </c>
      <c r="E2022" s="18">
        <f>_xlfn.XLOOKUP(Order_Items_Raw!B1586,Products_Raw!A:A,Products_Raw!D:D)</f>
        <v>7144.88</v>
      </c>
      <c r="F2022" s="18">
        <f t="shared" si="31"/>
        <v>8440.6</v>
      </c>
      <c r="G2022" s="18" t="str">
        <f>PROPER(TRIM(CLEAN(_xlfn.XLOOKUP(Order_Items_Raw!A1586,Orders_Raw!A:A,Orders_Raw!E:E))))</f>
        <v>Mobile App</v>
      </c>
      <c r="H2022" s="18" t="str">
        <f>_xlfn.XLOOKUP(B2022,Products_Raw!A:A,Products_Raw!C:C)</f>
        <v>Home &amp; Kitchen</v>
      </c>
      <c r="I2022" t="str">
        <f>_xlfn.XLOOKUP(_xlfn.XLOOKUP(A2022,Orders_Raw!A:A,Orders_Raw!B:B),Customers_Raw!A:A,Customers_Raw!E:E)</f>
        <v>Small Business</v>
      </c>
      <c r="J2022" s="19">
        <f>_xlfn.XLOOKUP(Order_Items_Raw!A1586,Orders_Raw!A:A,Orders_Raw!C:C)</f>
        <v>45843</v>
      </c>
      <c r="K2022" t="s">
        <v>3442</v>
      </c>
      <c r="L2022" s="19" t="str">
        <f>_xlfn.XLOOKUP(A2022,Orders_Raw!A:A,Orders_Raw!D:D)</f>
        <v>Delivered</v>
      </c>
      <c r="M2022" s="19" t="str">
        <f>_xlfn.XLOOKUP(_xlfn.XLOOKUP(A2022,Orders_Raw!A:A,Orders_Raw!B:B),Customers_Raw!A:A,Customers_Raw!E:E)</f>
        <v>Small Business</v>
      </c>
      <c r="N2022">
        <f>IF(COUNTIF($A$2:A2022,A2022)=1,1,0)</f>
        <v>1</v>
      </c>
    </row>
    <row r="2023" spans="1:14">
      <c r="A2023" t="s">
        <v>2738</v>
      </c>
      <c r="B2023" t="s">
        <v>3443</v>
      </c>
      <c r="C2023">
        <v>4</v>
      </c>
      <c r="D2023" s="18">
        <v>61962.09</v>
      </c>
      <c r="E2023" s="18">
        <f>_xlfn.XLOOKUP(Order_Items_Raw!B1625,Products_Raw!A:A,Products_Raw!D:D)</f>
        <v>4806.74</v>
      </c>
      <c r="F2023" s="18">
        <f t="shared" si="31"/>
        <v>42735.13</v>
      </c>
      <c r="G2023" s="18" t="str">
        <f>PROPER(TRIM(CLEAN(_xlfn.XLOOKUP(Order_Items_Raw!A1625,Orders_Raw!A:A,Orders_Raw!E:E))))</f>
        <v>Website</v>
      </c>
      <c r="H2023" s="18" t="str">
        <f>_xlfn.XLOOKUP(B2023,Products_Raw!A:A,Products_Raw!C:C)</f>
        <v>Home &amp; Kitchen</v>
      </c>
      <c r="I2023" t="str">
        <f>_xlfn.XLOOKUP(_xlfn.XLOOKUP(A2023,Orders_Raw!A:A,Orders_Raw!B:B),Customers_Raw!A:A,Customers_Raw!E:E)</f>
        <v>Corporate</v>
      </c>
      <c r="J2023" s="19">
        <f>_xlfn.XLOOKUP(Order_Items_Raw!A1625,Orders_Raw!A:A,Orders_Raw!C:C)</f>
        <v>45853</v>
      </c>
      <c r="K2023" t="s">
        <v>3442</v>
      </c>
      <c r="L2023" s="19" t="str">
        <f>_xlfn.XLOOKUP(A2023,Orders_Raw!A:A,Orders_Raw!D:D)</f>
        <v>Delivered</v>
      </c>
      <c r="M2023" s="19" t="str">
        <f>_xlfn.XLOOKUP(_xlfn.XLOOKUP(A2023,Orders_Raw!A:A,Orders_Raw!B:B),Customers_Raw!A:A,Customers_Raw!E:E)</f>
        <v>Corporate</v>
      </c>
      <c r="N2023">
        <f>IF(COUNTIF($A$2:A2023,A2023)=1,1,0)</f>
        <v>1</v>
      </c>
    </row>
    <row r="2024" spans="1:14">
      <c r="A2024" t="s">
        <v>1074</v>
      </c>
      <c r="B2024" t="s">
        <v>3444</v>
      </c>
      <c r="C2024">
        <v>2</v>
      </c>
      <c r="D2024" s="18">
        <v>17411.06</v>
      </c>
      <c r="E2024" s="18">
        <f>_xlfn.XLOOKUP(Order_Items_Raw!B1643,Products_Raw!A:A,Products_Raw!D:D)</f>
        <v>7802.03</v>
      </c>
      <c r="F2024" s="18">
        <f t="shared" si="31"/>
        <v>1807</v>
      </c>
      <c r="G2024" s="18" t="str">
        <f>PROPER(TRIM(CLEAN(_xlfn.XLOOKUP(Order_Items_Raw!A1643,Orders_Raw!A:A,Orders_Raw!E:E))))</f>
        <v>Marketplace</v>
      </c>
      <c r="H2024" s="18" t="str">
        <f>_xlfn.XLOOKUP(B2024,Products_Raw!A:A,Products_Raw!C:C)</f>
        <v>Office Supplies</v>
      </c>
      <c r="I2024" t="str">
        <f>_xlfn.XLOOKUP(_xlfn.XLOOKUP(A2024,Orders_Raw!A:A,Orders_Raw!B:B),Customers_Raw!A:A,Customers_Raw!E:E)</f>
        <v>Small Business</v>
      </c>
      <c r="J2024" s="19">
        <f>_xlfn.XLOOKUP(Order_Items_Raw!A1643,Orders_Raw!A:A,Orders_Raw!C:C)</f>
        <v>45863</v>
      </c>
      <c r="K2024" t="s">
        <v>3442</v>
      </c>
      <c r="L2024" s="19" t="str">
        <f>_xlfn.XLOOKUP(A2024,Orders_Raw!A:A,Orders_Raw!D:D)</f>
        <v>Delivered</v>
      </c>
      <c r="M2024" s="19" t="str">
        <f>_xlfn.XLOOKUP(_xlfn.XLOOKUP(A2024,Orders_Raw!A:A,Orders_Raw!B:B),Customers_Raw!A:A,Customers_Raw!E:E)</f>
        <v>Small Business</v>
      </c>
      <c r="N2024">
        <f>IF(COUNTIF($A$2:A2024,A2024)=1,1,0)</f>
        <v>1</v>
      </c>
    </row>
    <row r="2025" spans="1:14">
      <c r="A2025" t="s">
        <v>1370</v>
      </c>
      <c r="B2025" t="s">
        <v>3444</v>
      </c>
      <c r="C2025">
        <v>1</v>
      </c>
      <c r="D2025" s="18">
        <v>9093.71</v>
      </c>
      <c r="E2025" s="18">
        <f>_xlfn.XLOOKUP(Order_Items_Raw!B1647,Products_Raw!A:A,Products_Raw!D:D)</f>
        <v>680.62</v>
      </c>
      <c r="F2025" s="18">
        <f t="shared" si="31"/>
        <v>8413.09</v>
      </c>
      <c r="G2025" s="18" t="str">
        <f>PROPER(TRIM(CLEAN(_xlfn.XLOOKUP(Order_Items_Raw!A1647,Orders_Raw!A:A,Orders_Raw!E:E))))</f>
        <v>Mobile App</v>
      </c>
      <c r="H2025" s="18" t="str">
        <f>_xlfn.XLOOKUP(B2025,Products_Raw!A:A,Products_Raw!C:C)</f>
        <v>Office Supplies</v>
      </c>
      <c r="I2025" t="str">
        <f>_xlfn.XLOOKUP(_xlfn.XLOOKUP(A2025,Orders_Raw!A:A,Orders_Raw!B:B),Customers_Raw!A:A,Customers_Raw!E:E)</f>
        <v>Corporate</v>
      </c>
      <c r="J2025" s="19">
        <f>_xlfn.XLOOKUP(Order_Items_Raw!A1647,Orders_Raw!A:A,Orders_Raw!C:C)</f>
        <v>45865</v>
      </c>
      <c r="K2025" t="s">
        <v>3442</v>
      </c>
      <c r="L2025" s="19" t="str">
        <f>_xlfn.XLOOKUP(A2025,Orders_Raw!A:A,Orders_Raw!D:D)</f>
        <v>Processing</v>
      </c>
      <c r="M2025" s="19" t="str">
        <f>_xlfn.XLOOKUP(_xlfn.XLOOKUP(A2025,Orders_Raw!A:A,Orders_Raw!B:B),Customers_Raw!A:A,Customers_Raw!E:E)</f>
        <v>Corporate</v>
      </c>
      <c r="N2025">
        <f>IF(COUNTIF($A$2:A2025,A2025)=1,1,0)</f>
        <v>0</v>
      </c>
    </row>
    <row r="2026" spans="1:14">
      <c r="A2026" t="s">
        <v>2129</v>
      </c>
      <c r="B2026" t="s">
        <v>3444</v>
      </c>
      <c r="C2026">
        <v>2</v>
      </c>
      <c r="D2026" s="18">
        <v>17038.9</v>
      </c>
      <c r="E2026" s="18">
        <f>_xlfn.XLOOKUP(Order_Items_Raw!B1658,Products_Raw!A:A,Products_Raw!D:D)</f>
        <v>4640.09</v>
      </c>
      <c r="F2026" s="18">
        <f t="shared" si="31"/>
        <v>7758.72</v>
      </c>
      <c r="G2026" s="18" t="str">
        <f>PROPER(TRIM(CLEAN(_xlfn.XLOOKUP(Order_Items_Raw!A1658,Orders_Raw!A:A,Orders_Raw!E:E))))</f>
        <v>Website</v>
      </c>
      <c r="H2026" s="18" t="str">
        <f>_xlfn.XLOOKUP(B2026,Products_Raw!A:A,Products_Raw!C:C)</f>
        <v>Office Supplies</v>
      </c>
      <c r="I2026" t="str">
        <f>_xlfn.XLOOKUP(_xlfn.XLOOKUP(A2026,Orders_Raw!A:A,Orders_Raw!B:B),Customers_Raw!A:A,Customers_Raw!E:E)</f>
        <v>Corporate</v>
      </c>
      <c r="J2026" s="19">
        <f>_xlfn.XLOOKUP(Order_Items_Raw!A1658,Orders_Raw!A:A,Orders_Raw!C:C)</f>
        <v>45842</v>
      </c>
      <c r="K2026" t="s">
        <v>3442</v>
      </c>
      <c r="L2026" s="19" t="str">
        <f>_xlfn.XLOOKUP(A2026,Orders_Raw!A:A,Orders_Raw!D:D)</f>
        <v>Processing</v>
      </c>
      <c r="M2026" s="19" t="str">
        <f>_xlfn.XLOOKUP(_xlfn.XLOOKUP(A2026,Orders_Raw!A:A,Orders_Raw!B:B),Customers_Raw!A:A,Customers_Raw!E:E)</f>
        <v>Corporate</v>
      </c>
      <c r="N2026">
        <f>IF(COUNTIF($A$2:A2026,A2026)=1,1,0)</f>
        <v>1</v>
      </c>
    </row>
    <row r="2027" spans="1:14">
      <c r="A2027" t="s">
        <v>2692</v>
      </c>
      <c r="B2027" t="s">
        <v>3444</v>
      </c>
      <c r="C2027">
        <v>1</v>
      </c>
      <c r="D2027" s="18">
        <v>8147.54</v>
      </c>
      <c r="E2027" s="18">
        <f>_xlfn.XLOOKUP(Order_Items_Raw!B1670,Products_Raw!A:A,Products_Raw!D:D)</f>
        <v>9531.89</v>
      </c>
      <c r="F2027" s="18">
        <f t="shared" si="31"/>
        <v>-1384.35</v>
      </c>
      <c r="G2027" s="18" t="str">
        <f>PROPER(TRIM(CLEAN(_xlfn.XLOOKUP(Order_Items_Raw!A1670,Orders_Raw!A:A,Orders_Raw!E:E))))</f>
        <v>Mobile App</v>
      </c>
      <c r="H2027" s="18" t="str">
        <f>_xlfn.XLOOKUP(B2027,Products_Raw!A:A,Products_Raw!C:C)</f>
        <v>Office Supplies</v>
      </c>
      <c r="I2027" t="str">
        <f>_xlfn.XLOOKUP(_xlfn.XLOOKUP(A2027,Orders_Raw!A:A,Orders_Raw!B:B),Customers_Raw!A:A,Customers_Raw!E:E)</f>
        <v>Consumer</v>
      </c>
      <c r="J2027" s="19">
        <f>_xlfn.XLOOKUP(Order_Items_Raw!A1670,Orders_Raw!A:A,Orders_Raw!C:C)</f>
        <v>45861</v>
      </c>
      <c r="K2027" t="s">
        <v>3442</v>
      </c>
      <c r="L2027" s="19" t="str">
        <f>_xlfn.XLOOKUP(A2027,Orders_Raw!A:A,Orders_Raw!D:D)</f>
        <v>Shipped</v>
      </c>
      <c r="M2027" s="19" t="str">
        <f>_xlfn.XLOOKUP(_xlfn.XLOOKUP(A2027,Orders_Raw!A:A,Orders_Raw!B:B),Customers_Raw!A:A,Customers_Raw!E:E)</f>
        <v>Consumer</v>
      </c>
      <c r="N2027">
        <f>IF(COUNTIF($A$2:A2027,A2027)=1,1,0)</f>
        <v>1</v>
      </c>
    </row>
    <row r="2028" spans="1:14">
      <c r="A2028" t="s">
        <v>1483</v>
      </c>
      <c r="B2028" t="s">
        <v>3445</v>
      </c>
      <c r="C2028">
        <v>3</v>
      </c>
      <c r="D2028" s="18">
        <v>46901.2</v>
      </c>
      <c r="E2028" s="18">
        <f>_xlfn.XLOOKUP(Order_Items_Raw!B1689,Products_Raw!A:A,Products_Raw!D:D)</f>
        <v>10124.42</v>
      </c>
      <c r="F2028" s="18">
        <f t="shared" si="31"/>
        <v>16527.94</v>
      </c>
      <c r="G2028" s="18" t="str">
        <f>PROPER(TRIM(CLEAN(_xlfn.XLOOKUP(Order_Items_Raw!A1689,Orders_Raw!A:A,Orders_Raw!E:E))))</f>
        <v>Mobile App</v>
      </c>
      <c r="H2028" s="18" t="str">
        <f>_xlfn.XLOOKUP(B2028,Products_Raw!A:A,Products_Raw!C:C)</f>
        <v>Electronics</v>
      </c>
      <c r="I2028" t="str">
        <f>_xlfn.XLOOKUP(_xlfn.XLOOKUP(A2028,Orders_Raw!A:A,Orders_Raw!B:B),Customers_Raw!A:A,Customers_Raw!E:E)</f>
        <v>Consumer</v>
      </c>
      <c r="J2028" s="19">
        <f>_xlfn.XLOOKUP(Order_Items_Raw!A1689,Orders_Raw!A:A,Orders_Raw!C:C)</f>
        <v>45865</v>
      </c>
      <c r="K2028" t="s">
        <v>3442</v>
      </c>
      <c r="L2028" s="19" t="str">
        <f>_xlfn.XLOOKUP(A2028,Orders_Raw!A:A,Orders_Raw!D:D)</f>
        <v>Delivered</v>
      </c>
      <c r="M2028" s="19" t="str">
        <f>_xlfn.XLOOKUP(_xlfn.XLOOKUP(A2028,Orders_Raw!A:A,Orders_Raw!B:B),Customers_Raw!A:A,Customers_Raw!E:E)</f>
        <v>Consumer</v>
      </c>
      <c r="N2028">
        <f>IF(COUNTIF($A$2:A2028,A2028)=1,1,0)</f>
        <v>1</v>
      </c>
    </row>
    <row r="2029" spans="1:14">
      <c r="A2029" t="s">
        <v>2191</v>
      </c>
      <c r="B2029" t="s">
        <v>3445</v>
      </c>
      <c r="C2029">
        <v>3</v>
      </c>
      <c r="D2029" s="18">
        <v>36056.45</v>
      </c>
      <c r="E2029" s="18">
        <f>_xlfn.XLOOKUP(Order_Items_Raw!B1700,Products_Raw!A:A,Products_Raw!D:D)</f>
        <v>6782.31</v>
      </c>
      <c r="F2029" s="18">
        <f t="shared" si="31"/>
        <v>15709.52</v>
      </c>
      <c r="G2029" s="18" t="str">
        <f>PROPER(TRIM(CLEAN(_xlfn.XLOOKUP(Order_Items_Raw!A1700,Orders_Raw!A:A,Orders_Raw!E:E))))</f>
        <v>Mobile App</v>
      </c>
      <c r="H2029" s="18" t="str">
        <f>_xlfn.XLOOKUP(B2029,Products_Raw!A:A,Products_Raw!C:C)</f>
        <v>Electronics</v>
      </c>
      <c r="I2029" t="str">
        <f>_xlfn.XLOOKUP(_xlfn.XLOOKUP(A2029,Orders_Raw!A:A,Orders_Raw!B:B),Customers_Raw!A:A,Customers_Raw!E:E)</f>
        <v>Consumer</v>
      </c>
      <c r="J2029" s="19">
        <f>_xlfn.XLOOKUP(Order_Items_Raw!A1700,Orders_Raw!A:A,Orders_Raw!C:C)</f>
        <v>45869</v>
      </c>
      <c r="K2029" t="s">
        <v>3442</v>
      </c>
      <c r="L2029" s="19" t="str">
        <f>_xlfn.XLOOKUP(A2029,Orders_Raw!A:A,Orders_Raw!D:D)</f>
        <v>Delivered</v>
      </c>
      <c r="M2029" s="19" t="str">
        <f>_xlfn.XLOOKUP(_xlfn.XLOOKUP(A2029,Orders_Raw!A:A,Orders_Raw!B:B),Customers_Raw!A:A,Customers_Raw!E:E)</f>
        <v>Consumer</v>
      </c>
      <c r="N2029">
        <f>IF(COUNTIF($A$2:A2029,A2029)=1,1,0)</f>
        <v>0</v>
      </c>
    </row>
    <row r="2030" spans="1:14">
      <c r="A2030" t="s">
        <v>3100</v>
      </c>
      <c r="B2030" t="s">
        <v>3445</v>
      </c>
      <c r="C2030">
        <v>1</v>
      </c>
      <c r="D2030" s="18">
        <v>14578.79</v>
      </c>
      <c r="E2030" s="18">
        <f>_xlfn.XLOOKUP(Order_Items_Raw!B1722,Products_Raw!A:A,Products_Raw!D:D)</f>
        <v>11732.81</v>
      </c>
      <c r="F2030" s="18">
        <f t="shared" si="31"/>
        <v>2845.98</v>
      </c>
      <c r="G2030" s="18" t="str">
        <f>PROPER(TRIM(CLEAN(_xlfn.XLOOKUP(Order_Items_Raw!A1722,Orders_Raw!A:A,Orders_Raw!E:E))))</f>
        <v>Website</v>
      </c>
      <c r="H2030" s="18" t="str">
        <f>_xlfn.XLOOKUP(B2030,Products_Raw!A:A,Products_Raw!C:C)</f>
        <v>Electronics</v>
      </c>
      <c r="I2030" t="str">
        <f>_xlfn.XLOOKUP(_xlfn.XLOOKUP(A2030,Orders_Raw!A:A,Orders_Raw!B:B),Customers_Raw!A:A,Customers_Raw!E:E)</f>
        <v>Consumer</v>
      </c>
      <c r="J2030" s="19">
        <f>_xlfn.XLOOKUP(Order_Items_Raw!A1722,Orders_Raw!A:A,Orders_Raw!C:C)</f>
        <v>45848</v>
      </c>
      <c r="K2030" t="s">
        <v>3442</v>
      </c>
      <c r="L2030" s="19" t="str">
        <f>_xlfn.XLOOKUP(A2030,Orders_Raw!A:A,Orders_Raw!D:D)</f>
        <v>Shipped</v>
      </c>
      <c r="M2030" s="19" t="str">
        <f>_xlfn.XLOOKUP(_xlfn.XLOOKUP(A2030,Orders_Raw!A:A,Orders_Raw!B:B),Customers_Raw!A:A,Customers_Raw!E:E)</f>
        <v>Consumer</v>
      </c>
      <c r="N2030">
        <f>IF(COUNTIF($A$2:A2030,A2030)=1,1,0)</f>
        <v>0</v>
      </c>
    </row>
    <row r="2031" spans="1:14">
      <c r="A2031" t="s">
        <v>3173</v>
      </c>
      <c r="B2031" t="s">
        <v>3445</v>
      </c>
      <c r="C2031">
        <v>3</v>
      </c>
      <c r="D2031" s="18">
        <v>37572.28</v>
      </c>
      <c r="E2031" s="18">
        <f>_xlfn.XLOOKUP(Order_Items_Raw!B1724,Products_Raw!A:A,Products_Raw!D:D)</f>
        <v>6453.17</v>
      </c>
      <c r="F2031" s="18">
        <f t="shared" si="31"/>
        <v>18212.77</v>
      </c>
      <c r="G2031" s="18" t="str">
        <f>PROPER(TRIM(CLEAN(_xlfn.XLOOKUP(Order_Items_Raw!A1724,Orders_Raw!A:A,Orders_Raw!E:E))))</f>
        <v>Website</v>
      </c>
      <c r="H2031" s="18" t="str">
        <f>_xlfn.XLOOKUP(B2031,Products_Raw!A:A,Products_Raw!C:C)</f>
        <v>Electronics</v>
      </c>
      <c r="I2031" t="str">
        <f>_xlfn.XLOOKUP(_xlfn.XLOOKUP(A2031,Orders_Raw!A:A,Orders_Raw!B:B),Customers_Raw!A:A,Customers_Raw!E:E)</f>
        <v>Consumer</v>
      </c>
      <c r="J2031" s="19">
        <f>_xlfn.XLOOKUP(Order_Items_Raw!A1724,Orders_Raw!A:A,Orders_Raw!C:C)</f>
        <v>45839</v>
      </c>
      <c r="K2031" t="s">
        <v>3442</v>
      </c>
      <c r="L2031" s="19" t="str">
        <f>_xlfn.XLOOKUP(A2031,Orders_Raw!A:A,Orders_Raw!D:D)</f>
        <v>Shipped</v>
      </c>
      <c r="M2031" s="19" t="str">
        <f>_xlfn.XLOOKUP(_xlfn.XLOOKUP(A2031,Orders_Raw!A:A,Orders_Raw!B:B),Customers_Raw!A:A,Customers_Raw!E:E)</f>
        <v>Consumer</v>
      </c>
      <c r="N2031">
        <f>IF(COUNTIF($A$2:A2031,A2031)=1,1,0)</f>
        <v>0</v>
      </c>
    </row>
    <row r="2032" spans="1:14">
      <c r="A2032" t="s">
        <v>3374</v>
      </c>
      <c r="B2032" t="s">
        <v>3445</v>
      </c>
      <c r="C2032">
        <v>2</v>
      </c>
      <c r="D2032" s="18">
        <v>23320.04</v>
      </c>
      <c r="E2032" s="18">
        <f>_xlfn.XLOOKUP(Order_Items_Raw!B1727,Products_Raw!A:A,Products_Raw!D:D)</f>
        <v>6453.17</v>
      </c>
      <c r="F2032" s="18">
        <f t="shared" si="31"/>
        <v>10413.7</v>
      </c>
      <c r="G2032" s="18" t="str">
        <f>PROPER(TRIM(CLEAN(_xlfn.XLOOKUP(Order_Items_Raw!A1727,Orders_Raw!A:A,Orders_Raw!E:E))))</f>
        <v>Marketplace</v>
      </c>
      <c r="H2032" s="18" t="str">
        <f>_xlfn.XLOOKUP(B2032,Products_Raw!A:A,Products_Raw!C:C)</f>
        <v>Electronics</v>
      </c>
      <c r="I2032" t="str">
        <f>_xlfn.XLOOKUP(_xlfn.XLOOKUP(A2032,Orders_Raw!A:A,Orders_Raw!B:B),Customers_Raw!A:A,Customers_Raw!E:E)</f>
        <v>Consumer</v>
      </c>
      <c r="J2032" s="19">
        <f>_xlfn.XLOOKUP(Order_Items_Raw!A1727,Orders_Raw!A:A,Orders_Raw!C:C)</f>
        <v>45845</v>
      </c>
      <c r="K2032" t="s">
        <v>3442</v>
      </c>
      <c r="L2032" s="19" t="str">
        <f>_xlfn.XLOOKUP(A2032,Orders_Raw!A:A,Orders_Raw!D:D)</f>
        <v>Delivered</v>
      </c>
      <c r="M2032" s="19" t="str">
        <f>_xlfn.XLOOKUP(_xlfn.XLOOKUP(A2032,Orders_Raw!A:A,Orders_Raw!B:B),Customers_Raw!A:A,Customers_Raw!E:E)</f>
        <v>Consumer</v>
      </c>
      <c r="N2032">
        <f>IF(COUNTIF($A$2:A2032,A2032)=1,1,0)</f>
        <v>1</v>
      </c>
    </row>
    <row r="2033" spans="1:14">
      <c r="A2033" t="s">
        <v>1248</v>
      </c>
      <c r="B2033" t="s">
        <v>3446</v>
      </c>
      <c r="C2033">
        <v>3</v>
      </c>
      <c r="D2033" s="18">
        <v>31206.69</v>
      </c>
      <c r="E2033" s="18">
        <f>_xlfn.XLOOKUP(Order_Items_Raw!B1732,Products_Raw!A:A,Products_Raw!D:D)</f>
        <v>1759.1</v>
      </c>
      <c r="F2033" s="18">
        <f t="shared" si="31"/>
        <v>25929.39</v>
      </c>
      <c r="G2033" s="18" t="str">
        <f>PROPER(TRIM(CLEAN(_xlfn.XLOOKUP(Order_Items_Raw!A1732,Orders_Raw!A:A,Orders_Raw!E:E))))</f>
        <v>Website</v>
      </c>
      <c r="H2033" s="18" t="str">
        <f>_xlfn.XLOOKUP(B2033,Products_Raw!A:A,Products_Raw!C:C)</f>
        <v>Home &amp; Kitchen</v>
      </c>
      <c r="I2033" t="str">
        <f>_xlfn.XLOOKUP(_xlfn.XLOOKUP(A2033,Orders_Raw!A:A,Orders_Raw!B:B),Customers_Raw!A:A,Customers_Raw!E:E)</f>
        <v>Consumer</v>
      </c>
      <c r="J2033" s="19">
        <f>_xlfn.XLOOKUP(Order_Items_Raw!A1732,Orders_Raw!A:A,Orders_Raw!C:C)</f>
        <v>45855</v>
      </c>
      <c r="K2033" t="s">
        <v>3442</v>
      </c>
      <c r="L2033" s="19" t="str">
        <f>_xlfn.XLOOKUP(A2033,Orders_Raw!A:A,Orders_Raw!D:D)</f>
        <v>Delivered</v>
      </c>
      <c r="M2033" s="19" t="str">
        <f>_xlfn.XLOOKUP(_xlfn.XLOOKUP(A2033,Orders_Raw!A:A,Orders_Raw!B:B),Customers_Raw!A:A,Customers_Raw!E:E)</f>
        <v>Consumer</v>
      </c>
      <c r="N2033">
        <f>IF(COUNTIF($A$2:A2033,A2033)=1,1,0)</f>
        <v>1</v>
      </c>
    </row>
    <row r="2034" spans="1:14">
      <c r="A2034" t="s">
        <v>1638</v>
      </c>
      <c r="B2034" t="s">
        <v>3446</v>
      </c>
      <c r="C2034">
        <v>3</v>
      </c>
      <c r="D2034" s="18">
        <v>32903.36</v>
      </c>
      <c r="E2034" s="18">
        <f>_xlfn.XLOOKUP(Order_Items_Raw!B1740,Products_Raw!A:A,Products_Raw!D:D)</f>
        <v>2625.04</v>
      </c>
      <c r="F2034" s="18">
        <f t="shared" si="31"/>
        <v>25028.24</v>
      </c>
      <c r="G2034" s="18" t="str">
        <f>PROPER(TRIM(CLEAN(_xlfn.XLOOKUP(Order_Items_Raw!A1740,Orders_Raw!A:A,Orders_Raw!E:E))))</f>
        <v>Website</v>
      </c>
      <c r="H2034" s="18" t="str">
        <f>_xlfn.XLOOKUP(B2034,Products_Raw!A:A,Products_Raw!C:C)</f>
        <v>Home &amp; Kitchen</v>
      </c>
      <c r="I2034" t="str">
        <f>_xlfn.XLOOKUP(_xlfn.XLOOKUP(A2034,Orders_Raw!A:A,Orders_Raw!B:B),Customers_Raw!A:A,Customers_Raw!E:E)</f>
        <v>Consumer</v>
      </c>
      <c r="J2034" s="19">
        <f>_xlfn.XLOOKUP(Order_Items_Raw!A1740,Orders_Raw!A:A,Orders_Raw!C:C)</f>
        <v>45867</v>
      </c>
      <c r="K2034" t="s">
        <v>3442</v>
      </c>
      <c r="L2034" s="19" t="str">
        <f>_xlfn.XLOOKUP(A2034,Orders_Raw!A:A,Orders_Raw!D:D)</f>
        <v>Delivered</v>
      </c>
      <c r="M2034" s="19" t="str">
        <f>_xlfn.XLOOKUP(_xlfn.XLOOKUP(A2034,Orders_Raw!A:A,Orders_Raw!B:B),Customers_Raw!A:A,Customers_Raw!E:E)</f>
        <v>Consumer</v>
      </c>
      <c r="N2034">
        <f>IF(COUNTIF($A$2:A2034,A2034)=1,1,0)</f>
        <v>1</v>
      </c>
    </row>
    <row r="2035" spans="1:14">
      <c r="A2035" t="s">
        <v>3248</v>
      </c>
      <c r="B2035" t="s">
        <v>3446</v>
      </c>
      <c r="C2035">
        <v>4</v>
      </c>
      <c r="D2035" s="18">
        <v>42669.16</v>
      </c>
      <c r="E2035" s="18">
        <f>_xlfn.XLOOKUP(Order_Items_Raw!B1763,Products_Raw!A:A,Products_Raw!D:D)</f>
        <v>3861.49</v>
      </c>
      <c r="F2035" s="18">
        <f t="shared" si="31"/>
        <v>27223.2</v>
      </c>
      <c r="G2035" s="18" t="str">
        <f>PROPER(TRIM(CLEAN(_xlfn.XLOOKUP(Order_Items_Raw!A1763,Orders_Raw!A:A,Orders_Raw!E:E))))</f>
        <v>Website</v>
      </c>
      <c r="H2035" s="18" t="str">
        <f>_xlfn.XLOOKUP(B2035,Products_Raw!A:A,Products_Raw!C:C)</f>
        <v>Home &amp; Kitchen</v>
      </c>
      <c r="I2035" t="str">
        <f>_xlfn.XLOOKUP(_xlfn.XLOOKUP(A2035,Orders_Raw!A:A,Orders_Raw!B:B),Customers_Raw!A:A,Customers_Raw!E:E)</f>
        <v>Corporate</v>
      </c>
      <c r="J2035" s="19">
        <f>_xlfn.XLOOKUP(Order_Items_Raw!A1763,Orders_Raw!A:A,Orders_Raw!C:C)</f>
        <v>45866</v>
      </c>
      <c r="K2035" t="s">
        <v>3442</v>
      </c>
      <c r="L2035" s="19" t="str">
        <f>_xlfn.XLOOKUP(A2035,Orders_Raw!A:A,Orders_Raw!D:D)</f>
        <v>Delivered</v>
      </c>
      <c r="M2035" s="19" t="str">
        <f>_xlfn.XLOOKUP(_xlfn.XLOOKUP(A2035,Orders_Raw!A:A,Orders_Raw!B:B),Customers_Raw!A:A,Customers_Raw!E:E)</f>
        <v>Corporate</v>
      </c>
      <c r="N2035">
        <f>IF(COUNTIF($A$2:A2035,A2035)=1,1,0)</f>
        <v>0</v>
      </c>
    </row>
    <row r="2036" spans="1:14">
      <c r="A2036" t="s">
        <v>1643</v>
      </c>
      <c r="B2036" t="s">
        <v>3447</v>
      </c>
      <c r="C2036">
        <v>4</v>
      </c>
      <c r="D2036" s="18">
        <v>43479.93</v>
      </c>
      <c r="E2036" s="18">
        <f>_xlfn.XLOOKUP(Order_Items_Raw!B1778,Products_Raw!A:A,Products_Raw!D:D)</f>
        <v>10050.44</v>
      </c>
      <c r="F2036" s="18">
        <f t="shared" si="31"/>
        <v>3278.17</v>
      </c>
      <c r="G2036" s="18" t="str">
        <f>PROPER(TRIM(CLEAN(_xlfn.XLOOKUP(Order_Items_Raw!A1778,Orders_Raw!A:A,Orders_Raw!E:E))))</f>
        <v>Marketplace</v>
      </c>
      <c r="H2036" s="18" t="str">
        <f>_xlfn.XLOOKUP(B2036,Products_Raw!A:A,Products_Raw!C:C)</f>
        <v>Sports</v>
      </c>
      <c r="I2036" t="str">
        <f>_xlfn.XLOOKUP(_xlfn.XLOOKUP(A2036,Orders_Raw!A:A,Orders_Raw!B:B),Customers_Raw!A:A,Customers_Raw!E:E)</f>
        <v>Consumer</v>
      </c>
      <c r="J2036" s="19">
        <f>_xlfn.XLOOKUP(Order_Items_Raw!A1778,Orders_Raw!A:A,Orders_Raw!C:C)</f>
        <v>45850</v>
      </c>
      <c r="K2036" t="s">
        <v>3442</v>
      </c>
      <c r="L2036" s="19" t="str">
        <f>_xlfn.XLOOKUP(A2036,Orders_Raw!A:A,Orders_Raw!D:D)</f>
        <v>Delivered</v>
      </c>
      <c r="M2036" s="19" t="str">
        <f>_xlfn.XLOOKUP(_xlfn.XLOOKUP(A2036,Orders_Raw!A:A,Orders_Raw!B:B),Customers_Raw!A:A,Customers_Raw!E:E)</f>
        <v>Consumer</v>
      </c>
      <c r="N2036">
        <f>IF(COUNTIF($A$2:A2036,A2036)=1,1,0)</f>
        <v>1</v>
      </c>
    </row>
    <row r="2037" spans="1:14">
      <c r="A2037" t="s">
        <v>1732</v>
      </c>
      <c r="B2037" t="s">
        <v>3447</v>
      </c>
      <c r="C2037">
        <v>1</v>
      </c>
      <c r="D2037" s="18">
        <v>10557.16</v>
      </c>
      <c r="E2037" s="18">
        <f>_xlfn.XLOOKUP(Order_Items_Raw!B1780,Products_Raw!A:A,Products_Raw!D:D)</f>
        <v>4539.2</v>
      </c>
      <c r="F2037" s="18">
        <f t="shared" si="31"/>
        <v>6017.96</v>
      </c>
      <c r="G2037" s="18" t="str">
        <f>PROPER(TRIM(CLEAN(_xlfn.XLOOKUP(Order_Items_Raw!A1780,Orders_Raw!A:A,Orders_Raw!E:E))))</f>
        <v>Website</v>
      </c>
      <c r="H2037" s="18" t="str">
        <f>_xlfn.XLOOKUP(B2037,Products_Raw!A:A,Products_Raw!C:C)</f>
        <v>Sports</v>
      </c>
      <c r="I2037" t="str">
        <f>_xlfn.XLOOKUP(_xlfn.XLOOKUP(A2037,Orders_Raw!A:A,Orders_Raw!B:B),Customers_Raw!A:A,Customers_Raw!E:E)</f>
        <v>Consumer</v>
      </c>
      <c r="J2037" s="19">
        <f>_xlfn.XLOOKUP(Order_Items_Raw!A1780,Orders_Raw!A:A,Orders_Raw!C:C)</f>
        <v>45867</v>
      </c>
      <c r="K2037" t="s">
        <v>3442</v>
      </c>
      <c r="L2037" s="19" t="str">
        <f>_xlfn.XLOOKUP(A2037,Orders_Raw!A:A,Orders_Raw!D:D)</f>
        <v>Delivered</v>
      </c>
      <c r="M2037" s="19" t="str">
        <f>_xlfn.XLOOKUP(_xlfn.XLOOKUP(A2037,Orders_Raw!A:A,Orders_Raw!B:B),Customers_Raw!A:A,Customers_Raw!E:E)</f>
        <v>Consumer</v>
      </c>
      <c r="N2037">
        <f>IF(COUNTIF($A$2:A2037,A2037)=1,1,0)</f>
        <v>1</v>
      </c>
    </row>
    <row r="2038" spans="1:14">
      <c r="A2038" t="s">
        <v>1889</v>
      </c>
      <c r="B2038" t="s">
        <v>3447</v>
      </c>
      <c r="C2038">
        <v>4</v>
      </c>
      <c r="D2038" s="18">
        <v>31262.34</v>
      </c>
      <c r="E2038" s="18">
        <f>_xlfn.XLOOKUP(Order_Items_Raw!B1784,Products_Raw!A:A,Products_Raw!D:D)</f>
        <v>4591.42</v>
      </c>
      <c r="F2038" s="18">
        <f t="shared" si="31"/>
        <v>12896.66</v>
      </c>
      <c r="G2038" s="18" t="str">
        <f>PROPER(TRIM(CLEAN(_xlfn.XLOOKUP(Order_Items_Raw!A1784,Orders_Raw!A:A,Orders_Raw!E:E))))</f>
        <v>Marketplace</v>
      </c>
      <c r="H2038" s="18" t="str">
        <f>_xlfn.XLOOKUP(B2038,Products_Raw!A:A,Products_Raw!C:C)</f>
        <v>Sports</v>
      </c>
      <c r="I2038" t="str">
        <f>_xlfn.XLOOKUP(_xlfn.XLOOKUP(A2038,Orders_Raw!A:A,Orders_Raw!B:B),Customers_Raw!A:A,Customers_Raw!E:E)</f>
        <v>Small Business</v>
      </c>
      <c r="J2038" s="19">
        <f>_xlfn.XLOOKUP(Order_Items_Raw!A1784,Orders_Raw!A:A,Orders_Raw!C:C)</f>
        <v>45853</v>
      </c>
      <c r="K2038" t="s">
        <v>3442</v>
      </c>
      <c r="L2038" s="19" t="str">
        <f>_xlfn.XLOOKUP(A2038,Orders_Raw!A:A,Orders_Raw!D:D)</f>
        <v>Processing</v>
      </c>
      <c r="M2038" s="19" t="str">
        <f>_xlfn.XLOOKUP(_xlfn.XLOOKUP(A2038,Orders_Raw!A:A,Orders_Raw!B:B),Customers_Raw!A:A,Customers_Raw!E:E)</f>
        <v>Small Business</v>
      </c>
      <c r="N2038">
        <f>IF(COUNTIF($A$2:A2038,A2038)=1,1,0)</f>
        <v>1</v>
      </c>
    </row>
    <row r="2039" spans="1:14">
      <c r="A2039" t="s">
        <v>1987</v>
      </c>
      <c r="B2039" t="s">
        <v>3447</v>
      </c>
      <c r="C2039">
        <v>4</v>
      </c>
      <c r="D2039" s="18">
        <v>38416.52</v>
      </c>
      <c r="E2039" s="18">
        <f>_xlfn.XLOOKUP(Order_Items_Raw!B1786,Products_Raw!A:A,Products_Raw!D:D)</f>
        <v>4591.42</v>
      </c>
      <c r="F2039" s="18">
        <f t="shared" si="31"/>
        <v>20050.84</v>
      </c>
      <c r="G2039" s="18" t="str">
        <f>PROPER(TRIM(CLEAN(_xlfn.XLOOKUP(Order_Items_Raw!A1786,Orders_Raw!A:A,Orders_Raw!E:E))))</f>
        <v>Website</v>
      </c>
      <c r="H2039" s="18" t="str">
        <f>_xlfn.XLOOKUP(B2039,Products_Raw!A:A,Products_Raw!C:C)</f>
        <v>Sports</v>
      </c>
      <c r="I2039" t="str">
        <f>_xlfn.XLOOKUP(_xlfn.XLOOKUP(A2039,Orders_Raw!A:A,Orders_Raw!B:B),Customers_Raw!A:A,Customers_Raw!E:E)</f>
        <v>Corporate</v>
      </c>
      <c r="J2039" s="19">
        <f>_xlfn.XLOOKUP(Order_Items_Raw!A1786,Orders_Raw!A:A,Orders_Raw!C:C)</f>
        <v>45850</v>
      </c>
      <c r="K2039" t="s">
        <v>3442</v>
      </c>
      <c r="L2039" s="19" t="str">
        <f>_xlfn.XLOOKUP(A2039,Orders_Raw!A:A,Orders_Raw!D:D)</f>
        <v>Shipped</v>
      </c>
      <c r="M2039" s="19" t="str">
        <f>_xlfn.XLOOKUP(_xlfn.XLOOKUP(A2039,Orders_Raw!A:A,Orders_Raw!B:B),Customers_Raw!A:A,Customers_Raw!E:E)</f>
        <v>Corporate</v>
      </c>
      <c r="N2039">
        <f>IF(COUNTIF($A$2:A2039,A2039)=1,1,0)</f>
        <v>1</v>
      </c>
    </row>
    <row r="2040" spans="1:14">
      <c r="A2040" t="s">
        <v>2047</v>
      </c>
      <c r="B2040" t="s">
        <v>3447</v>
      </c>
      <c r="C2040">
        <v>2</v>
      </c>
      <c r="D2040" s="18">
        <v>21756.43</v>
      </c>
      <c r="E2040" s="18">
        <f>_xlfn.XLOOKUP(Order_Items_Raw!B1789,Products_Raw!A:A,Products_Raw!D:D)</f>
        <v>5766.98</v>
      </c>
      <c r="F2040" s="18">
        <f t="shared" si="31"/>
        <v>10222.47</v>
      </c>
      <c r="G2040" s="18" t="str">
        <f>PROPER(TRIM(CLEAN(_xlfn.XLOOKUP(Order_Items_Raw!A1789,Orders_Raw!A:A,Orders_Raw!E:E))))</f>
        <v>Website</v>
      </c>
      <c r="H2040" s="18" t="str">
        <f>_xlfn.XLOOKUP(B2040,Products_Raw!A:A,Products_Raw!C:C)</f>
        <v>Sports</v>
      </c>
      <c r="I2040" t="str">
        <f>_xlfn.XLOOKUP(_xlfn.XLOOKUP(A2040,Orders_Raw!A:A,Orders_Raw!B:B),Customers_Raw!A:A,Customers_Raw!E:E)</f>
        <v>Consumer</v>
      </c>
      <c r="J2040" s="19">
        <f>_xlfn.XLOOKUP(Order_Items_Raw!A1789,Orders_Raw!A:A,Orders_Raw!C:C)</f>
        <v>45843</v>
      </c>
      <c r="K2040" t="s">
        <v>3442</v>
      </c>
      <c r="L2040" s="19" t="str">
        <f>_xlfn.XLOOKUP(A2040,Orders_Raw!A:A,Orders_Raw!D:D)</f>
        <v>Delivered</v>
      </c>
      <c r="M2040" s="19" t="str">
        <f>_xlfn.XLOOKUP(_xlfn.XLOOKUP(A2040,Orders_Raw!A:A,Orders_Raw!B:B),Customers_Raw!A:A,Customers_Raw!E:E)</f>
        <v>Consumer</v>
      </c>
      <c r="N2040">
        <f>IF(COUNTIF($A$2:A2040,A2040)=1,1,0)</f>
        <v>1</v>
      </c>
    </row>
    <row r="2041" spans="1:14">
      <c r="A2041" t="s">
        <v>1339</v>
      </c>
      <c r="B2041" t="s">
        <v>3448</v>
      </c>
      <c r="C2041">
        <v>3</v>
      </c>
      <c r="D2041" s="18">
        <v>6435.06</v>
      </c>
      <c r="E2041" s="18">
        <f>_xlfn.XLOOKUP(Order_Items_Raw!B1828,Products_Raw!A:A,Products_Raw!D:D)</f>
        <v>11764.29</v>
      </c>
      <c r="F2041" s="18">
        <f t="shared" si="31"/>
        <v>-28857.81</v>
      </c>
      <c r="G2041" s="18" t="str">
        <f>PROPER(TRIM(CLEAN(_xlfn.XLOOKUP(Order_Items_Raw!A1828,Orders_Raw!A:A,Orders_Raw!E:E))))</f>
        <v>Marketplace</v>
      </c>
      <c r="H2041" s="18" t="str">
        <f>_xlfn.XLOOKUP(B2041,Products_Raw!A:A,Products_Raw!C:C)</f>
        <v>Electronics</v>
      </c>
      <c r="I2041" t="str">
        <f>_xlfn.XLOOKUP(_xlfn.XLOOKUP(A2041,Orders_Raw!A:A,Orders_Raw!B:B),Customers_Raw!A:A,Customers_Raw!E:E)</f>
        <v>Corporate</v>
      </c>
      <c r="J2041" s="19">
        <f>_xlfn.XLOOKUP(Order_Items_Raw!A1828,Orders_Raw!A:A,Orders_Raw!C:C)</f>
        <v>45869</v>
      </c>
      <c r="K2041" t="s">
        <v>3442</v>
      </c>
      <c r="L2041" s="19" t="str">
        <f>_xlfn.XLOOKUP(A2041,Orders_Raw!A:A,Orders_Raw!D:D)</f>
        <v>Processing</v>
      </c>
      <c r="M2041" s="19" t="str">
        <f>_xlfn.XLOOKUP(_xlfn.XLOOKUP(A2041,Orders_Raw!A:A,Orders_Raw!B:B),Customers_Raw!A:A,Customers_Raw!E:E)</f>
        <v>Corporate</v>
      </c>
      <c r="N2041">
        <f>IF(COUNTIF($A$2:A2041,A2041)=1,1,0)</f>
        <v>1</v>
      </c>
    </row>
    <row r="2042" spans="1:14">
      <c r="A2042" t="s">
        <v>2090</v>
      </c>
      <c r="B2042" t="s">
        <v>3448</v>
      </c>
      <c r="C2042">
        <v>1</v>
      </c>
      <c r="D2042" s="18">
        <v>1711.84</v>
      </c>
      <c r="E2042" s="18">
        <f>_xlfn.XLOOKUP(Order_Items_Raw!B1838,Products_Raw!A:A,Products_Raw!D:D)</f>
        <v>5812.86</v>
      </c>
      <c r="F2042" s="18">
        <f t="shared" si="31"/>
        <v>-4101.02</v>
      </c>
      <c r="G2042" s="18" t="str">
        <f>PROPER(TRIM(CLEAN(_xlfn.XLOOKUP(Order_Items_Raw!A1838,Orders_Raw!A:A,Orders_Raw!E:E))))</f>
        <v>Mobile App</v>
      </c>
      <c r="H2042" s="18" t="str">
        <f>_xlfn.XLOOKUP(B2042,Products_Raw!A:A,Products_Raw!C:C)</f>
        <v>Electronics</v>
      </c>
      <c r="I2042" t="str">
        <f>_xlfn.XLOOKUP(_xlfn.XLOOKUP(A2042,Orders_Raw!A:A,Orders_Raw!B:B),Customers_Raw!A:A,Customers_Raw!E:E)</f>
        <v>Consumer</v>
      </c>
      <c r="J2042" s="19">
        <f>_xlfn.XLOOKUP(Order_Items_Raw!A1838,Orders_Raw!A:A,Orders_Raw!C:C)</f>
        <v>45847</v>
      </c>
      <c r="K2042" t="s">
        <v>3442</v>
      </c>
      <c r="L2042" s="19" t="str">
        <f>_xlfn.XLOOKUP(A2042,Orders_Raw!A:A,Orders_Raw!D:D)</f>
        <v>Shipped</v>
      </c>
      <c r="M2042" s="19" t="str">
        <f>_xlfn.XLOOKUP(_xlfn.XLOOKUP(A2042,Orders_Raw!A:A,Orders_Raw!B:B),Customers_Raw!A:A,Customers_Raw!E:E)</f>
        <v>Consumer</v>
      </c>
      <c r="N2042">
        <f>IF(COUNTIF($A$2:A2042,A2042)=1,1,0)</f>
        <v>1</v>
      </c>
    </row>
    <row r="2043" spans="1:14">
      <c r="A2043" t="s">
        <v>2129</v>
      </c>
      <c r="B2043" t="s">
        <v>3448</v>
      </c>
      <c r="C2043">
        <v>1</v>
      </c>
      <c r="D2043" s="18">
        <v>1957.19</v>
      </c>
      <c r="E2043" s="18">
        <f>_xlfn.XLOOKUP(Order_Items_Raw!B1840,Products_Raw!A:A,Products_Raw!D:D)</f>
        <v>6457.25</v>
      </c>
      <c r="F2043" s="18">
        <f t="shared" si="31"/>
        <v>-4500.06</v>
      </c>
      <c r="G2043" s="18" t="str">
        <f>PROPER(TRIM(CLEAN(_xlfn.XLOOKUP(Order_Items_Raw!A1840,Orders_Raw!A:A,Orders_Raw!E:E))))</f>
        <v>Marketplace</v>
      </c>
      <c r="H2043" s="18" t="str">
        <f>_xlfn.XLOOKUP(B2043,Products_Raw!A:A,Products_Raw!C:C)</f>
        <v>Electronics</v>
      </c>
      <c r="I2043" t="str">
        <f>_xlfn.XLOOKUP(_xlfn.XLOOKUP(A2043,Orders_Raw!A:A,Orders_Raw!B:B),Customers_Raw!A:A,Customers_Raw!E:E)</f>
        <v>Corporate</v>
      </c>
      <c r="J2043" s="19">
        <f>_xlfn.XLOOKUP(Order_Items_Raw!A1840,Orders_Raw!A:A,Orders_Raw!C:C)</f>
        <v>45855</v>
      </c>
      <c r="K2043" t="s">
        <v>3442</v>
      </c>
      <c r="L2043" s="19" t="str">
        <f>_xlfn.XLOOKUP(A2043,Orders_Raw!A:A,Orders_Raw!D:D)</f>
        <v>Processing</v>
      </c>
      <c r="M2043" s="19" t="str">
        <f>_xlfn.XLOOKUP(_xlfn.XLOOKUP(A2043,Orders_Raw!A:A,Orders_Raw!B:B),Customers_Raw!A:A,Customers_Raw!E:E)</f>
        <v>Corporate</v>
      </c>
      <c r="N2043">
        <f>IF(COUNTIF($A$2:A2043,A2043)=1,1,0)</f>
        <v>0</v>
      </c>
    </row>
    <row r="2044" spans="1:14">
      <c r="A2044" t="s">
        <v>2888</v>
      </c>
      <c r="B2044" t="s">
        <v>3448</v>
      </c>
      <c r="C2044">
        <v>2</v>
      </c>
      <c r="D2044" s="18">
        <v>4285.02</v>
      </c>
      <c r="E2044" s="18">
        <f>_xlfn.XLOOKUP(Order_Items_Raw!B1857,Products_Raw!A:A,Products_Raw!D:D)</f>
        <v>10086.81</v>
      </c>
      <c r="F2044" s="18">
        <f t="shared" si="31"/>
        <v>-15888.6</v>
      </c>
      <c r="G2044" s="18" t="str">
        <f>PROPER(TRIM(CLEAN(_xlfn.XLOOKUP(Order_Items_Raw!A1857,Orders_Raw!A:A,Orders_Raw!E:E))))</f>
        <v>Mobile App</v>
      </c>
      <c r="H2044" s="18" t="str">
        <f>_xlfn.XLOOKUP(B2044,Products_Raw!A:A,Products_Raw!C:C)</f>
        <v>Electronics</v>
      </c>
      <c r="I2044" t="str">
        <f>_xlfn.XLOOKUP(_xlfn.XLOOKUP(A2044,Orders_Raw!A:A,Orders_Raw!B:B),Customers_Raw!A:A,Customers_Raw!E:E)</f>
        <v>Corporate</v>
      </c>
      <c r="J2044" s="19">
        <f>_xlfn.XLOOKUP(Order_Items_Raw!A1857,Orders_Raw!A:A,Orders_Raw!C:C)</f>
        <v>45839</v>
      </c>
      <c r="K2044" t="s">
        <v>3442</v>
      </c>
      <c r="L2044" s="19" t="str">
        <f>_xlfn.XLOOKUP(A2044,Orders_Raw!A:A,Orders_Raw!D:D)</f>
        <v>Delivered</v>
      </c>
      <c r="M2044" s="19" t="str">
        <f>_xlfn.XLOOKUP(_xlfn.XLOOKUP(A2044,Orders_Raw!A:A,Orders_Raw!B:B),Customers_Raw!A:A,Customers_Raw!E:E)</f>
        <v>Corporate</v>
      </c>
      <c r="N2044">
        <f>IF(COUNTIF($A$2:A2044,A2044)=1,1,0)</f>
        <v>1</v>
      </c>
    </row>
    <row r="2045" spans="1:14">
      <c r="A2045" t="s">
        <v>977</v>
      </c>
      <c r="B2045" t="s">
        <v>3449</v>
      </c>
      <c r="C2045">
        <v>4</v>
      </c>
      <c r="D2045" s="18">
        <v>13941.75</v>
      </c>
      <c r="E2045" s="18">
        <f>_xlfn.XLOOKUP(Order_Items_Raw!B1870,Products_Raw!A:A,Products_Raw!D:D)</f>
        <v>8551.81</v>
      </c>
      <c r="F2045" s="18">
        <f t="shared" si="31"/>
        <v>-20265.49</v>
      </c>
      <c r="G2045" s="18" t="str">
        <f>PROPER(TRIM(CLEAN(_xlfn.XLOOKUP(Order_Items_Raw!A1870,Orders_Raw!A:A,Orders_Raw!E:E))))</f>
        <v>Website</v>
      </c>
      <c r="H2045" s="18" t="str">
        <f>_xlfn.XLOOKUP(B2045,Products_Raw!A:A,Products_Raw!C:C)</f>
        <v>Home &amp; Kitchen</v>
      </c>
      <c r="I2045" t="str">
        <f>_xlfn.XLOOKUP(_xlfn.XLOOKUP(A2045,Orders_Raw!A:A,Orders_Raw!B:B),Customers_Raw!A:A,Customers_Raw!E:E)</f>
        <v>Consumer</v>
      </c>
      <c r="J2045" s="19">
        <f>_xlfn.XLOOKUP(Order_Items_Raw!A1870,Orders_Raw!A:A,Orders_Raw!C:C)</f>
        <v>45844</v>
      </c>
      <c r="K2045" t="s">
        <v>3442</v>
      </c>
      <c r="L2045" s="19" t="str">
        <f>_xlfn.XLOOKUP(A2045,Orders_Raw!A:A,Orders_Raw!D:D)</f>
        <v>Delivered</v>
      </c>
      <c r="M2045" s="19" t="str">
        <f>_xlfn.XLOOKUP(_xlfn.XLOOKUP(A2045,Orders_Raw!A:A,Orders_Raw!B:B),Customers_Raw!A:A,Customers_Raw!E:E)</f>
        <v>Consumer</v>
      </c>
      <c r="N2045">
        <f>IF(COUNTIF($A$2:A2045,A2045)=1,1,0)</f>
        <v>0</v>
      </c>
    </row>
    <row r="2046" spans="1:14">
      <c r="A2046" t="s">
        <v>1635</v>
      </c>
      <c r="B2046" t="s">
        <v>3449</v>
      </c>
      <c r="C2046">
        <v>1</v>
      </c>
      <c r="D2046" s="18">
        <v>2601.17</v>
      </c>
      <c r="E2046" s="18">
        <f>_xlfn.XLOOKUP(Order_Items_Raw!B1881,Products_Raw!A:A,Products_Raw!D:D)</f>
        <v>2935.19</v>
      </c>
      <c r="F2046" s="18">
        <f t="shared" si="31"/>
        <v>-334.02</v>
      </c>
      <c r="G2046" s="18" t="str">
        <f>PROPER(TRIM(CLEAN(_xlfn.XLOOKUP(Order_Items_Raw!A1881,Orders_Raw!A:A,Orders_Raw!E:E))))</f>
        <v>Mobile App</v>
      </c>
      <c r="H2046" s="18" t="str">
        <f>_xlfn.XLOOKUP(B2046,Products_Raw!A:A,Products_Raw!C:C)</f>
        <v>Home &amp; Kitchen</v>
      </c>
      <c r="I2046" t="str">
        <f>_xlfn.XLOOKUP(_xlfn.XLOOKUP(A2046,Orders_Raw!A:A,Orders_Raw!B:B),Customers_Raw!A:A,Customers_Raw!E:E)</f>
        <v>Consumer</v>
      </c>
      <c r="J2046" s="19">
        <f>_xlfn.XLOOKUP(Order_Items_Raw!A1881,Orders_Raw!A:A,Orders_Raw!C:C)</f>
        <v>45844</v>
      </c>
      <c r="K2046" t="s">
        <v>3442</v>
      </c>
      <c r="L2046" s="19" t="str">
        <f>_xlfn.XLOOKUP(A2046,Orders_Raw!A:A,Orders_Raw!D:D)</f>
        <v>Delivered</v>
      </c>
      <c r="M2046" s="19" t="str">
        <f>_xlfn.XLOOKUP(_xlfn.XLOOKUP(A2046,Orders_Raw!A:A,Orders_Raw!B:B),Customers_Raw!A:A,Customers_Raw!E:E)</f>
        <v>Consumer</v>
      </c>
      <c r="N2046">
        <f>IF(COUNTIF($A$2:A2046,A2046)=1,1,0)</f>
        <v>1</v>
      </c>
    </row>
    <row r="2047" spans="1:14">
      <c r="A2047" t="s">
        <v>1837</v>
      </c>
      <c r="B2047" t="s">
        <v>3449</v>
      </c>
      <c r="C2047">
        <v>1</v>
      </c>
      <c r="D2047" s="18">
        <v>2763.62</v>
      </c>
      <c r="E2047" s="18">
        <f>_xlfn.XLOOKUP(Order_Items_Raw!B1884,Products_Raw!A:A,Products_Raw!D:D)</f>
        <v>4740.6</v>
      </c>
      <c r="F2047" s="18">
        <f t="shared" si="31"/>
        <v>-1976.98</v>
      </c>
      <c r="G2047" s="18" t="str">
        <f>PROPER(TRIM(CLEAN(_xlfn.XLOOKUP(Order_Items_Raw!A1884,Orders_Raw!A:A,Orders_Raw!E:E))))</f>
        <v>Website</v>
      </c>
      <c r="H2047" s="18" t="str">
        <f>_xlfn.XLOOKUP(B2047,Products_Raw!A:A,Products_Raw!C:C)</f>
        <v>Home &amp; Kitchen</v>
      </c>
      <c r="I2047" t="str">
        <f>_xlfn.XLOOKUP(_xlfn.XLOOKUP(A2047,Orders_Raw!A:A,Orders_Raw!B:B),Customers_Raw!A:A,Customers_Raw!E:E)</f>
        <v>Corporate</v>
      </c>
      <c r="J2047" s="19">
        <f>_xlfn.XLOOKUP(Order_Items_Raw!A1884,Orders_Raw!A:A,Orders_Raw!C:C)</f>
        <v>45827</v>
      </c>
      <c r="K2047" t="s">
        <v>3450</v>
      </c>
      <c r="L2047" s="19" t="str">
        <f>_xlfn.XLOOKUP(A2047,Orders_Raw!A:A,Orders_Raw!D:D)</f>
        <v>Shipped</v>
      </c>
      <c r="M2047" s="19" t="str">
        <f>_xlfn.XLOOKUP(_xlfn.XLOOKUP(A2047,Orders_Raw!A:A,Orders_Raw!B:B),Customers_Raw!A:A,Customers_Raw!E:E)</f>
        <v>Corporate</v>
      </c>
      <c r="N2047">
        <f>IF(COUNTIF($A$2:A2047,A2047)=1,1,0)</f>
        <v>0</v>
      </c>
    </row>
    <row r="2048" spans="1:14">
      <c r="A2048" t="s">
        <v>2326</v>
      </c>
      <c r="B2048" t="s">
        <v>3449</v>
      </c>
      <c r="C2048">
        <v>1</v>
      </c>
      <c r="D2048" s="18">
        <v>2637.44</v>
      </c>
      <c r="E2048" s="18">
        <f>_xlfn.XLOOKUP(Order_Items_Raw!B1896,Products_Raw!A:A,Products_Raw!D:D)</f>
        <v>6579.03</v>
      </c>
      <c r="F2048" s="18">
        <f t="shared" si="31"/>
        <v>-3941.59</v>
      </c>
      <c r="G2048" s="18" t="str">
        <f>PROPER(TRIM(CLEAN(_xlfn.XLOOKUP(Order_Items_Raw!A1896,Orders_Raw!A:A,Orders_Raw!E:E))))</f>
        <v>Website</v>
      </c>
      <c r="H2048" s="18" t="str">
        <f>_xlfn.XLOOKUP(B2048,Products_Raw!A:A,Products_Raw!C:C)</f>
        <v>Home &amp; Kitchen</v>
      </c>
      <c r="I2048" t="str">
        <f>_xlfn.XLOOKUP(_xlfn.XLOOKUP(A2048,Orders_Raw!A:A,Orders_Raw!B:B),Customers_Raw!A:A,Customers_Raw!E:E)</f>
        <v>Consumer</v>
      </c>
      <c r="J2048" s="19">
        <f>_xlfn.XLOOKUP(Order_Items_Raw!A1896,Orders_Raw!A:A,Orders_Raw!C:C)</f>
        <v>45838</v>
      </c>
      <c r="K2048" t="s">
        <v>3450</v>
      </c>
      <c r="L2048" s="19" t="str">
        <f>_xlfn.XLOOKUP(A2048,Orders_Raw!A:A,Orders_Raw!D:D)</f>
        <v>Processing</v>
      </c>
      <c r="M2048" s="19" t="str">
        <f>_xlfn.XLOOKUP(_xlfn.XLOOKUP(A2048,Orders_Raw!A:A,Orders_Raw!B:B),Customers_Raw!A:A,Customers_Raw!E:E)</f>
        <v>Consumer</v>
      </c>
      <c r="N2048">
        <f>IF(COUNTIF($A$2:A2048,A2048)=1,1,0)</f>
        <v>1</v>
      </c>
    </row>
    <row r="2049" spans="1:14">
      <c r="A2049" t="s">
        <v>3089</v>
      </c>
      <c r="B2049" t="s">
        <v>3449</v>
      </c>
      <c r="C2049">
        <v>2</v>
      </c>
      <c r="D2049" s="18">
        <v>6448.96</v>
      </c>
      <c r="E2049" s="18">
        <f>_xlfn.XLOOKUP(Order_Items_Raw!B1907,Products_Raw!A:A,Products_Raw!D:D)</f>
        <v>2831.41</v>
      </c>
      <c r="F2049" s="18">
        <f t="shared" si="31"/>
        <v>786.14</v>
      </c>
      <c r="G2049" s="18" t="str">
        <f>PROPER(TRIM(CLEAN(_xlfn.XLOOKUP(Order_Items_Raw!A1907,Orders_Raw!A:A,Orders_Raw!E:E))))</f>
        <v>Website</v>
      </c>
      <c r="H2049" s="18" t="str">
        <f>_xlfn.XLOOKUP(B2049,Products_Raw!A:A,Products_Raw!C:C)</f>
        <v>Home &amp; Kitchen</v>
      </c>
      <c r="I2049" t="str">
        <f>_xlfn.XLOOKUP(_xlfn.XLOOKUP(A2049,Orders_Raw!A:A,Orders_Raw!B:B),Customers_Raw!A:A,Customers_Raw!E:E)</f>
        <v>Consumer</v>
      </c>
      <c r="J2049" s="19">
        <f>_xlfn.XLOOKUP(Order_Items_Raw!A1907,Orders_Raw!A:A,Orders_Raw!C:C)</f>
        <v>45814</v>
      </c>
      <c r="K2049" t="s">
        <v>3450</v>
      </c>
      <c r="L2049" s="19" t="str">
        <f>_xlfn.XLOOKUP(A2049,Orders_Raw!A:A,Orders_Raw!D:D)</f>
        <v>Delivered</v>
      </c>
      <c r="M2049" s="19" t="str">
        <f>_xlfn.XLOOKUP(_xlfn.XLOOKUP(A2049,Orders_Raw!A:A,Orders_Raw!B:B),Customers_Raw!A:A,Customers_Raw!E:E)</f>
        <v>Consumer</v>
      </c>
      <c r="N2049">
        <f>IF(COUNTIF($A$2:A2049,A2049)=1,1,0)</f>
        <v>1</v>
      </c>
    </row>
    <row r="2050" spans="1:14">
      <c r="A2050" t="s">
        <v>947</v>
      </c>
      <c r="B2050" t="s">
        <v>3451</v>
      </c>
      <c r="C2050">
        <v>2</v>
      </c>
      <c r="D2050" s="18">
        <v>27998.56</v>
      </c>
      <c r="E2050" s="18">
        <f>_xlfn.XLOOKUP(Order_Items_Raw!B1914,Products_Raw!A:A,Products_Raw!D:D)</f>
        <v>4703.24</v>
      </c>
      <c r="F2050" s="18">
        <f t="shared" ref="F2050:F2113" si="32">D2050-(C2050*E2050)</f>
        <v>18592.08</v>
      </c>
      <c r="G2050" s="18" t="str">
        <f>PROPER(TRIM(CLEAN(_xlfn.XLOOKUP(Order_Items_Raw!A1914,Orders_Raw!A:A,Orders_Raw!E:E))))</f>
        <v>Marketplace</v>
      </c>
      <c r="H2050" s="18" t="str">
        <f>_xlfn.XLOOKUP(B2050,Products_Raw!A:A,Products_Raw!C:C)</f>
        <v>Home &amp; Kitchen</v>
      </c>
      <c r="I2050" t="str">
        <f>_xlfn.XLOOKUP(_xlfn.XLOOKUP(A2050,Orders_Raw!A:A,Orders_Raw!B:B),Customers_Raw!A:A,Customers_Raw!E:E)</f>
        <v>Corporate</v>
      </c>
      <c r="J2050" s="19">
        <f>_xlfn.XLOOKUP(Order_Items_Raw!A1914,Orders_Raw!A:A,Orders_Raw!C:C)</f>
        <v>45833</v>
      </c>
      <c r="K2050" t="s">
        <v>3450</v>
      </c>
      <c r="L2050" s="19" t="str">
        <f>_xlfn.XLOOKUP(A2050,Orders_Raw!A:A,Orders_Raw!D:D)</f>
        <v>Delivered</v>
      </c>
      <c r="M2050" s="19" t="str">
        <f>_xlfn.XLOOKUP(_xlfn.XLOOKUP(A2050,Orders_Raw!A:A,Orders_Raw!B:B),Customers_Raw!A:A,Customers_Raw!E:E)</f>
        <v>Corporate</v>
      </c>
      <c r="N2050">
        <f>IF(COUNTIF($A$2:A2050,A2050)=1,1,0)</f>
        <v>0</v>
      </c>
    </row>
    <row r="2051" spans="1:14">
      <c r="A2051" t="s">
        <v>2053</v>
      </c>
      <c r="B2051" t="s">
        <v>3451</v>
      </c>
      <c r="C2051">
        <v>3</v>
      </c>
      <c r="D2051" s="18">
        <v>44967.98</v>
      </c>
      <c r="E2051" s="18">
        <f>_xlfn.XLOOKUP(Order_Items_Raw!B1941,Products_Raw!A:A,Products_Raw!D:D)</f>
        <v>4535.12</v>
      </c>
      <c r="F2051" s="18">
        <f t="shared" si="32"/>
        <v>31362.62</v>
      </c>
      <c r="G2051" s="18" t="str">
        <f>PROPER(TRIM(CLEAN(_xlfn.XLOOKUP(Order_Items_Raw!A1941,Orders_Raw!A:A,Orders_Raw!E:E))))</f>
        <v>Marketplace</v>
      </c>
      <c r="H2051" s="18" t="str">
        <f>_xlfn.XLOOKUP(B2051,Products_Raw!A:A,Products_Raw!C:C)</f>
        <v>Home &amp; Kitchen</v>
      </c>
      <c r="I2051" t="str">
        <f>_xlfn.XLOOKUP(_xlfn.XLOOKUP(A2051,Orders_Raw!A:A,Orders_Raw!B:B),Customers_Raw!A:A,Customers_Raw!E:E)</f>
        <v>Consumer</v>
      </c>
      <c r="J2051" s="19">
        <f>_xlfn.XLOOKUP(Order_Items_Raw!A1941,Orders_Raw!A:A,Orders_Raw!C:C)</f>
        <v>45826</v>
      </c>
      <c r="K2051" t="s">
        <v>3450</v>
      </c>
      <c r="L2051" s="19" t="str">
        <f>_xlfn.XLOOKUP(A2051,Orders_Raw!A:A,Orders_Raw!D:D)</f>
        <v>Delivered</v>
      </c>
      <c r="M2051" s="19" t="str">
        <f>_xlfn.XLOOKUP(_xlfn.XLOOKUP(A2051,Orders_Raw!A:A,Orders_Raw!B:B),Customers_Raw!A:A,Customers_Raw!E:E)</f>
        <v>Consumer</v>
      </c>
      <c r="N2051">
        <f>IF(COUNTIF($A$2:A2051,A2051)=1,1,0)</f>
        <v>1</v>
      </c>
    </row>
    <row r="2052" spans="1:14">
      <c r="A2052" t="s">
        <v>2250</v>
      </c>
      <c r="B2052" t="s">
        <v>3451</v>
      </c>
      <c r="C2052">
        <v>4</v>
      </c>
      <c r="D2052" s="18">
        <v>73219.75</v>
      </c>
      <c r="E2052" s="18">
        <f>_xlfn.XLOOKUP(Order_Items_Raw!B1946,Products_Raw!A:A,Products_Raw!D:D)</f>
        <v>474.93</v>
      </c>
      <c r="F2052" s="18">
        <f t="shared" si="32"/>
        <v>71320.03</v>
      </c>
      <c r="G2052" s="18" t="str">
        <f>PROPER(TRIM(CLEAN(_xlfn.XLOOKUP(Order_Items_Raw!A1946,Orders_Raw!A:A,Orders_Raw!E:E))))</f>
        <v>Mobile App</v>
      </c>
      <c r="H2052" s="18" t="str">
        <f>_xlfn.XLOOKUP(B2052,Products_Raw!A:A,Products_Raw!C:C)</f>
        <v>Home &amp; Kitchen</v>
      </c>
      <c r="I2052" t="str">
        <f>_xlfn.XLOOKUP(_xlfn.XLOOKUP(A2052,Orders_Raw!A:A,Orders_Raw!B:B),Customers_Raw!A:A,Customers_Raw!E:E)</f>
        <v>Consumer</v>
      </c>
      <c r="J2052" s="19">
        <f>_xlfn.XLOOKUP(Order_Items_Raw!A1946,Orders_Raw!A:A,Orders_Raw!C:C)</f>
        <v>45827</v>
      </c>
      <c r="K2052" t="s">
        <v>3450</v>
      </c>
      <c r="L2052" s="19" t="str">
        <f>_xlfn.XLOOKUP(A2052,Orders_Raw!A:A,Orders_Raw!D:D)</f>
        <v>Processing</v>
      </c>
      <c r="M2052" s="19" t="str">
        <f>_xlfn.XLOOKUP(_xlfn.XLOOKUP(A2052,Orders_Raw!A:A,Orders_Raw!B:B),Customers_Raw!A:A,Customers_Raw!E:E)</f>
        <v>Consumer</v>
      </c>
      <c r="N2052">
        <f>IF(COUNTIF($A$2:A2052,A2052)=1,1,0)</f>
        <v>1</v>
      </c>
    </row>
    <row r="2053" spans="1:14">
      <c r="A2053" t="s">
        <v>2352</v>
      </c>
      <c r="B2053" t="s">
        <v>3451</v>
      </c>
      <c r="C2053">
        <v>4</v>
      </c>
      <c r="D2053" s="18">
        <v>69254.04</v>
      </c>
      <c r="E2053" s="18">
        <f>_xlfn.XLOOKUP(Order_Items_Raw!B1950,Products_Raw!A:A,Products_Raw!D:D)</f>
        <v>4806.74</v>
      </c>
      <c r="F2053" s="18">
        <f t="shared" si="32"/>
        <v>50027.08</v>
      </c>
      <c r="G2053" s="18" t="str">
        <f>PROPER(TRIM(CLEAN(_xlfn.XLOOKUP(Order_Items_Raw!A1950,Orders_Raw!A:A,Orders_Raw!E:E))))</f>
        <v>Marketplace</v>
      </c>
      <c r="H2053" s="18" t="str">
        <f>_xlfn.XLOOKUP(B2053,Products_Raw!A:A,Products_Raw!C:C)</f>
        <v>Home &amp; Kitchen</v>
      </c>
      <c r="I2053" t="str">
        <f>_xlfn.XLOOKUP(_xlfn.XLOOKUP(A2053,Orders_Raw!A:A,Orders_Raw!B:B),Customers_Raw!A:A,Customers_Raw!E:E)</f>
        <v>Consumer</v>
      </c>
      <c r="J2053" s="19">
        <f>_xlfn.XLOOKUP(Order_Items_Raw!A1950,Orders_Raw!A:A,Orders_Raw!C:C)</f>
        <v>45823</v>
      </c>
      <c r="K2053" t="s">
        <v>3450</v>
      </c>
      <c r="L2053" s="19" t="str">
        <f>_xlfn.XLOOKUP(A2053,Orders_Raw!A:A,Orders_Raw!D:D)</f>
        <v>Delivered</v>
      </c>
      <c r="M2053" s="19" t="str">
        <f>_xlfn.XLOOKUP(_xlfn.XLOOKUP(A2053,Orders_Raw!A:A,Orders_Raw!B:B),Customers_Raw!A:A,Customers_Raw!E:E)</f>
        <v>Consumer</v>
      </c>
      <c r="N2053">
        <f>IF(COUNTIF($A$2:A2053,A2053)=1,1,0)</f>
        <v>1</v>
      </c>
    </row>
    <row r="2054" spans="1:14">
      <c r="A2054" t="s">
        <v>2540</v>
      </c>
      <c r="B2054" t="s">
        <v>3451</v>
      </c>
      <c r="C2054">
        <v>2</v>
      </c>
      <c r="D2054" s="18">
        <v>34903.86</v>
      </c>
      <c r="E2054" s="18">
        <f>_xlfn.XLOOKUP(Order_Items_Raw!B1952,Products_Raw!A:A,Products_Raw!D:D)</f>
        <v>4806.74</v>
      </c>
      <c r="F2054" s="18">
        <f t="shared" si="32"/>
        <v>25290.38</v>
      </c>
      <c r="G2054" s="18" t="str">
        <f>PROPER(TRIM(CLEAN(_xlfn.XLOOKUP(Order_Items_Raw!A1952,Orders_Raw!A:A,Orders_Raw!E:E))))</f>
        <v>Mobile App</v>
      </c>
      <c r="H2054" s="18" t="str">
        <f>_xlfn.XLOOKUP(B2054,Products_Raw!A:A,Products_Raw!C:C)</f>
        <v>Home &amp; Kitchen</v>
      </c>
      <c r="I2054" t="str">
        <f>_xlfn.XLOOKUP(_xlfn.XLOOKUP(A2054,Orders_Raw!A:A,Orders_Raw!B:B),Customers_Raw!A:A,Customers_Raw!E:E)</f>
        <v>Consumer</v>
      </c>
      <c r="J2054" s="19">
        <f>_xlfn.XLOOKUP(Order_Items_Raw!A1952,Orders_Raw!A:A,Orders_Raw!C:C)</f>
        <v>45819</v>
      </c>
      <c r="K2054" t="s">
        <v>3450</v>
      </c>
      <c r="L2054" s="19" t="str">
        <f>_xlfn.XLOOKUP(A2054,Orders_Raw!A:A,Orders_Raw!D:D)</f>
        <v>Delivered</v>
      </c>
      <c r="M2054" s="19" t="str">
        <f>_xlfn.XLOOKUP(_xlfn.XLOOKUP(A2054,Orders_Raw!A:A,Orders_Raw!B:B),Customers_Raw!A:A,Customers_Raw!E:E)</f>
        <v>Consumer</v>
      </c>
      <c r="N2054">
        <f>IF(COUNTIF($A$2:A2054,A2054)=1,1,0)</f>
        <v>1</v>
      </c>
    </row>
    <row r="2055" spans="1:14">
      <c r="A2055" t="s">
        <v>2664</v>
      </c>
      <c r="B2055" t="s">
        <v>3451</v>
      </c>
      <c r="C2055">
        <v>1</v>
      </c>
      <c r="D2055" s="18">
        <v>16023.48</v>
      </c>
      <c r="E2055" s="18">
        <f>_xlfn.XLOOKUP(Order_Items_Raw!B1953,Products_Raw!A:A,Products_Raw!D:D)</f>
        <v>4806.74</v>
      </c>
      <c r="F2055" s="18">
        <f t="shared" si="32"/>
        <v>11216.74</v>
      </c>
      <c r="G2055" s="18" t="str">
        <f>PROPER(TRIM(CLEAN(_xlfn.XLOOKUP(Order_Items_Raw!A1953,Orders_Raw!A:A,Orders_Raw!E:E))))</f>
        <v>Mobile App</v>
      </c>
      <c r="H2055" s="18" t="str">
        <f>_xlfn.XLOOKUP(B2055,Products_Raw!A:A,Products_Raw!C:C)</f>
        <v>Home &amp; Kitchen</v>
      </c>
      <c r="I2055" t="str">
        <f>_xlfn.XLOOKUP(_xlfn.XLOOKUP(A2055,Orders_Raw!A:A,Orders_Raw!B:B),Customers_Raw!A:A,Customers_Raw!E:E)</f>
        <v>Consumer</v>
      </c>
      <c r="J2055" s="19">
        <f>_xlfn.XLOOKUP(Order_Items_Raw!A1953,Orders_Raw!A:A,Orders_Raw!C:C)</f>
        <v>45811</v>
      </c>
      <c r="K2055" t="s">
        <v>3450</v>
      </c>
      <c r="L2055" s="19" t="str">
        <f>_xlfn.XLOOKUP(A2055,Orders_Raw!A:A,Orders_Raw!D:D)</f>
        <v>Shipped</v>
      </c>
      <c r="M2055" s="19" t="str">
        <f>_xlfn.XLOOKUP(_xlfn.XLOOKUP(A2055,Orders_Raw!A:A,Orders_Raw!B:B),Customers_Raw!A:A,Customers_Raw!E:E)</f>
        <v>Consumer</v>
      </c>
      <c r="N2055">
        <f>IF(COUNTIF($A$2:A2055,A2055)=1,1,0)</f>
        <v>1</v>
      </c>
    </row>
    <row r="2056" spans="1:14">
      <c r="A2056" t="s">
        <v>3379</v>
      </c>
      <c r="B2056" t="s">
        <v>3451</v>
      </c>
      <c r="C2056">
        <v>3</v>
      </c>
      <c r="D2056" s="18">
        <v>49303.71</v>
      </c>
      <c r="E2056" s="18">
        <f>_xlfn.XLOOKUP(Order_Items_Raw!B1967,Products_Raw!A:A,Products_Raw!D:D)</f>
        <v>7802.03</v>
      </c>
      <c r="F2056" s="18">
        <f t="shared" si="32"/>
        <v>25897.62</v>
      </c>
      <c r="G2056" s="18" t="str">
        <f>PROPER(TRIM(CLEAN(_xlfn.XLOOKUP(Order_Items_Raw!A1967,Orders_Raw!A:A,Orders_Raw!E:E))))</f>
        <v>Marketplace</v>
      </c>
      <c r="H2056" s="18" t="str">
        <f>_xlfn.XLOOKUP(B2056,Products_Raw!A:A,Products_Raw!C:C)</f>
        <v>Home &amp; Kitchen</v>
      </c>
      <c r="I2056" t="str">
        <f>_xlfn.XLOOKUP(_xlfn.XLOOKUP(A2056,Orders_Raw!A:A,Orders_Raw!B:B),Customers_Raw!A:A,Customers_Raw!E:E)</f>
        <v>Consumer</v>
      </c>
      <c r="J2056" s="19">
        <f>_xlfn.XLOOKUP(Order_Items_Raw!A1967,Orders_Raw!A:A,Orders_Raw!C:C)</f>
        <v>45823</v>
      </c>
      <c r="K2056" t="s">
        <v>3450</v>
      </c>
      <c r="L2056" s="19" t="str">
        <f>_xlfn.XLOOKUP(A2056,Orders_Raw!A:A,Orders_Raw!D:D)</f>
        <v>Delivered</v>
      </c>
      <c r="M2056" s="19" t="str">
        <f>_xlfn.XLOOKUP(_xlfn.XLOOKUP(A2056,Orders_Raw!A:A,Orders_Raw!B:B),Customers_Raw!A:A,Customers_Raw!E:E)</f>
        <v>Consumer</v>
      </c>
      <c r="N2056">
        <f>IF(COUNTIF($A$2:A2056,A2056)=1,1,0)</f>
        <v>1</v>
      </c>
    </row>
    <row r="2057" spans="1:14">
      <c r="A2057" t="s">
        <v>1184</v>
      </c>
      <c r="B2057" t="s">
        <v>3452</v>
      </c>
      <c r="C2057">
        <v>3</v>
      </c>
      <c r="D2057" s="18">
        <v>10480.16</v>
      </c>
      <c r="E2057" s="18">
        <f>_xlfn.XLOOKUP(Order_Items_Raw!B1977,Products_Raw!A:A,Products_Raw!D:D)</f>
        <v>680.62</v>
      </c>
      <c r="F2057" s="18">
        <f t="shared" si="32"/>
        <v>8438.3</v>
      </c>
      <c r="G2057" s="18" t="str">
        <f>PROPER(TRIM(CLEAN(_xlfn.XLOOKUP(Order_Items_Raw!A1977,Orders_Raw!A:A,Orders_Raw!E:E))))</f>
        <v>Mobile App</v>
      </c>
      <c r="H2057" s="18" t="str">
        <f>_xlfn.XLOOKUP(B2057,Products_Raw!A:A,Products_Raw!C:C)</f>
        <v>Office Supplies</v>
      </c>
      <c r="I2057" t="str">
        <f>_xlfn.XLOOKUP(_xlfn.XLOOKUP(A2057,Orders_Raw!A:A,Orders_Raw!B:B),Customers_Raw!A:A,Customers_Raw!E:E)</f>
        <v>Consumer</v>
      </c>
      <c r="J2057" s="19">
        <f>_xlfn.XLOOKUP(Order_Items_Raw!A1977,Orders_Raw!A:A,Orders_Raw!C:C)</f>
        <v>45834</v>
      </c>
      <c r="K2057" t="s">
        <v>3450</v>
      </c>
      <c r="L2057" s="19" t="str">
        <f>_xlfn.XLOOKUP(A2057,Orders_Raw!A:A,Orders_Raw!D:D)</f>
        <v>Delivered</v>
      </c>
      <c r="M2057" s="19" t="str">
        <f>_xlfn.XLOOKUP(_xlfn.XLOOKUP(A2057,Orders_Raw!A:A,Orders_Raw!B:B),Customers_Raw!A:A,Customers_Raw!E:E)</f>
        <v>Consumer</v>
      </c>
      <c r="N2057">
        <f>IF(COUNTIF($A$2:A2057,A2057)=1,1,0)</f>
        <v>1</v>
      </c>
    </row>
    <row r="2058" spans="1:14">
      <c r="A2058" t="s">
        <v>1255</v>
      </c>
      <c r="B2058" t="s">
        <v>3452</v>
      </c>
      <c r="C2058">
        <v>2</v>
      </c>
      <c r="D2058" s="18">
        <v>7558.59</v>
      </c>
      <c r="E2058" s="18">
        <f>_xlfn.XLOOKUP(Order_Items_Raw!B1981,Products_Raw!A:A,Products_Raw!D:D)</f>
        <v>9178.6</v>
      </c>
      <c r="F2058" s="18">
        <f t="shared" si="32"/>
        <v>-10798.61</v>
      </c>
      <c r="G2058" s="18" t="str">
        <f>PROPER(TRIM(CLEAN(_xlfn.XLOOKUP(Order_Items_Raw!A1981,Orders_Raw!A:A,Orders_Raw!E:E))))</f>
        <v>Mobile App</v>
      </c>
      <c r="H2058" s="18" t="str">
        <f>_xlfn.XLOOKUP(B2058,Products_Raw!A:A,Products_Raw!C:C)</f>
        <v>Office Supplies</v>
      </c>
      <c r="I2058" t="str">
        <f>_xlfn.XLOOKUP(_xlfn.XLOOKUP(A2058,Orders_Raw!A:A,Orders_Raw!B:B),Customers_Raw!A:A,Customers_Raw!E:E)</f>
        <v>Consumer</v>
      </c>
      <c r="J2058" s="19">
        <f>_xlfn.XLOOKUP(Order_Items_Raw!A1981,Orders_Raw!A:A,Orders_Raw!C:C)</f>
        <v>45827</v>
      </c>
      <c r="K2058" t="s">
        <v>3450</v>
      </c>
      <c r="L2058" s="19" t="str">
        <f>_xlfn.XLOOKUP(A2058,Orders_Raw!A:A,Orders_Raw!D:D)</f>
        <v>Delivered</v>
      </c>
      <c r="M2058" s="19" t="str">
        <f>_xlfn.XLOOKUP(_xlfn.XLOOKUP(A2058,Orders_Raw!A:A,Orders_Raw!B:B),Customers_Raw!A:A,Customers_Raw!E:E)</f>
        <v>Consumer</v>
      </c>
      <c r="N2058">
        <f>IF(COUNTIF($A$2:A2058,A2058)=1,1,0)</f>
        <v>0</v>
      </c>
    </row>
    <row r="2059" spans="1:14">
      <c r="A2059" t="s">
        <v>1732</v>
      </c>
      <c r="B2059" t="s">
        <v>3452</v>
      </c>
      <c r="C2059">
        <v>1</v>
      </c>
      <c r="D2059" s="18">
        <v>4290.11</v>
      </c>
      <c r="E2059" s="18">
        <f>_xlfn.XLOOKUP(Order_Items_Raw!B1989,Products_Raw!A:A,Products_Raw!D:D)</f>
        <v>4176.26</v>
      </c>
      <c r="F2059" s="18">
        <f t="shared" si="32"/>
        <v>113.849999999999</v>
      </c>
      <c r="G2059" s="18" t="str">
        <f>PROPER(TRIM(CLEAN(_xlfn.XLOOKUP(Order_Items_Raw!A1989,Orders_Raw!A:A,Orders_Raw!E:E))))</f>
        <v>Website</v>
      </c>
      <c r="H2059" s="18" t="str">
        <f>_xlfn.XLOOKUP(B2059,Products_Raw!A:A,Products_Raw!C:C)</f>
        <v>Office Supplies</v>
      </c>
      <c r="I2059" t="str">
        <f>_xlfn.XLOOKUP(_xlfn.XLOOKUP(A2059,Orders_Raw!A:A,Orders_Raw!B:B),Customers_Raw!A:A,Customers_Raw!E:E)</f>
        <v>Consumer</v>
      </c>
      <c r="J2059" s="19">
        <f>_xlfn.XLOOKUP(Order_Items_Raw!A1989,Orders_Raw!A:A,Orders_Raw!C:C)</f>
        <v>45809</v>
      </c>
      <c r="K2059" t="s">
        <v>3450</v>
      </c>
      <c r="L2059" s="19" t="str">
        <f>_xlfn.XLOOKUP(A2059,Orders_Raw!A:A,Orders_Raw!D:D)</f>
        <v>Delivered</v>
      </c>
      <c r="M2059" s="19" t="str">
        <f>_xlfn.XLOOKUP(_xlfn.XLOOKUP(A2059,Orders_Raw!A:A,Orders_Raw!B:B),Customers_Raw!A:A,Customers_Raw!E:E)</f>
        <v>Consumer</v>
      </c>
      <c r="N2059">
        <f>IF(COUNTIF($A$2:A2059,A2059)=1,1,0)</f>
        <v>0</v>
      </c>
    </row>
    <row r="2060" spans="1:14">
      <c r="A2060" t="s">
        <v>1800</v>
      </c>
      <c r="B2060" t="s">
        <v>3452</v>
      </c>
      <c r="C2060">
        <v>1</v>
      </c>
      <c r="D2060" s="18">
        <v>3836.73</v>
      </c>
      <c r="E2060" s="18">
        <f>_xlfn.XLOOKUP(Order_Items_Raw!B1990,Products_Raw!A:A,Products_Raw!D:D)</f>
        <v>4176.26</v>
      </c>
      <c r="F2060" s="18">
        <f t="shared" si="32"/>
        <v>-339.53</v>
      </c>
      <c r="G2060" s="18" t="str">
        <f>PROPER(TRIM(CLEAN(_xlfn.XLOOKUP(Order_Items_Raw!A1990,Orders_Raw!A:A,Orders_Raw!E:E))))</f>
        <v>Website</v>
      </c>
      <c r="H2060" s="18" t="str">
        <f>_xlfn.XLOOKUP(B2060,Products_Raw!A:A,Products_Raw!C:C)</f>
        <v>Office Supplies</v>
      </c>
      <c r="I2060" t="str">
        <f>_xlfn.XLOOKUP(_xlfn.XLOOKUP(A2060,Orders_Raw!A:A,Orders_Raw!B:B),Customers_Raw!A:A,Customers_Raw!E:E)</f>
        <v>Consumer</v>
      </c>
      <c r="J2060" s="19">
        <f>_xlfn.XLOOKUP(Order_Items_Raw!A1990,Orders_Raw!A:A,Orders_Raw!C:C)</f>
        <v>45835</v>
      </c>
      <c r="K2060" t="s">
        <v>3450</v>
      </c>
      <c r="L2060" s="19" t="str">
        <f>_xlfn.XLOOKUP(A2060,Orders_Raw!A:A,Orders_Raw!D:D)</f>
        <v>Delivered</v>
      </c>
      <c r="M2060" s="19" t="str">
        <f>_xlfn.XLOOKUP(_xlfn.XLOOKUP(A2060,Orders_Raw!A:A,Orders_Raw!B:B),Customers_Raw!A:A,Customers_Raw!E:E)</f>
        <v>Consumer</v>
      </c>
      <c r="N2060">
        <f>IF(COUNTIF($A$2:A2060,A2060)=1,1,0)</f>
        <v>0</v>
      </c>
    </row>
    <row r="2061" spans="1:14">
      <c r="A2061" t="s">
        <v>1808</v>
      </c>
      <c r="B2061" t="s">
        <v>3452</v>
      </c>
      <c r="C2061">
        <v>1</v>
      </c>
      <c r="D2061" s="18">
        <v>3503.71</v>
      </c>
      <c r="E2061" s="18">
        <f>_xlfn.XLOOKUP(Order_Items_Raw!B1992,Products_Raw!A:A,Products_Raw!D:D)</f>
        <v>4176.26</v>
      </c>
      <c r="F2061" s="18">
        <f t="shared" si="32"/>
        <v>-672.55</v>
      </c>
      <c r="G2061" s="18" t="str">
        <f>PROPER(TRIM(CLEAN(_xlfn.XLOOKUP(Order_Items_Raw!A1992,Orders_Raw!A:A,Orders_Raw!E:E))))</f>
        <v>Website</v>
      </c>
      <c r="H2061" s="18" t="str">
        <f>_xlfn.XLOOKUP(B2061,Products_Raw!A:A,Products_Raw!C:C)</f>
        <v>Office Supplies</v>
      </c>
      <c r="I2061" t="str">
        <f>_xlfn.XLOOKUP(_xlfn.XLOOKUP(A2061,Orders_Raw!A:A,Orders_Raw!B:B),Customers_Raw!A:A,Customers_Raw!E:E)</f>
        <v>Consumer</v>
      </c>
      <c r="J2061" s="19">
        <f>_xlfn.XLOOKUP(Order_Items_Raw!A1992,Orders_Raw!A:A,Orders_Raw!C:C)</f>
        <v>45818</v>
      </c>
      <c r="K2061" t="s">
        <v>3450</v>
      </c>
      <c r="L2061" s="19" t="str">
        <f>_xlfn.XLOOKUP(A2061,Orders_Raw!A:A,Orders_Raw!D:D)</f>
        <v>Delivered</v>
      </c>
      <c r="M2061" s="19" t="str">
        <f>_xlfn.XLOOKUP(_xlfn.XLOOKUP(A2061,Orders_Raw!A:A,Orders_Raw!B:B),Customers_Raw!A:A,Customers_Raw!E:E)</f>
        <v>Consumer</v>
      </c>
      <c r="N2061">
        <f>IF(COUNTIF($A$2:A2061,A2061)=1,1,0)</f>
        <v>1</v>
      </c>
    </row>
    <row r="2062" spans="1:14">
      <c r="A2062" t="s">
        <v>2818</v>
      </c>
      <c r="B2062" t="s">
        <v>3452</v>
      </c>
      <c r="C2062">
        <v>1</v>
      </c>
      <c r="D2062" s="18">
        <v>4120.08</v>
      </c>
      <c r="E2062" s="18">
        <f>_xlfn.XLOOKUP(Order_Items_Raw!B2011,Products_Raw!A:A,Products_Raw!D:D)</f>
        <v>9531.89</v>
      </c>
      <c r="F2062" s="18">
        <f t="shared" si="32"/>
        <v>-5411.81</v>
      </c>
      <c r="G2062" s="18" t="str">
        <f>PROPER(TRIM(CLEAN(_xlfn.XLOOKUP(Order_Items_Raw!A2011,Orders_Raw!A:A,Orders_Raw!E:E))))</f>
        <v>Website</v>
      </c>
      <c r="H2062" s="18" t="str">
        <f>_xlfn.XLOOKUP(B2062,Products_Raw!A:A,Products_Raw!C:C)</f>
        <v>Office Supplies</v>
      </c>
      <c r="I2062" t="str">
        <f>_xlfn.XLOOKUP(_xlfn.XLOOKUP(A2062,Orders_Raw!A:A,Orders_Raw!B:B),Customers_Raw!A:A,Customers_Raw!E:E)</f>
        <v>Corporate</v>
      </c>
      <c r="J2062" s="19">
        <f>_xlfn.XLOOKUP(Order_Items_Raw!A2011,Orders_Raw!A:A,Orders_Raw!C:C)</f>
        <v>45813</v>
      </c>
      <c r="K2062" t="s">
        <v>3450</v>
      </c>
      <c r="L2062" s="19" t="str">
        <f>_xlfn.XLOOKUP(A2062,Orders_Raw!A:A,Orders_Raw!D:D)</f>
        <v>Delivered</v>
      </c>
      <c r="M2062" s="19" t="str">
        <f>_xlfn.XLOOKUP(_xlfn.XLOOKUP(A2062,Orders_Raw!A:A,Orders_Raw!B:B),Customers_Raw!A:A,Customers_Raw!E:E)</f>
        <v>Corporate</v>
      </c>
      <c r="N2062">
        <f>IF(COUNTIF($A$2:A2062,A2062)=1,1,0)</f>
        <v>1</v>
      </c>
    </row>
    <row r="2063" spans="1:14">
      <c r="A2063" t="s">
        <v>3187</v>
      </c>
      <c r="B2063" t="s">
        <v>3452</v>
      </c>
      <c r="C2063">
        <v>3</v>
      </c>
      <c r="D2063" s="18">
        <v>12511.58</v>
      </c>
      <c r="E2063" s="18">
        <f>_xlfn.XLOOKUP(Order_Items_Raw!B2019,Products_Raw!A:A,Products_Raw!D:D)</f>
        <v>1349.93</v>
      </c>
      <c r="F2063" s="18">
        <f t="shared" si="32"/>
        <v>8461.79</v>
      </c>
      <c r="G2063" s="18" t="str">
        <f>PROPER(TRIM(CLEAN(_xlfn.XLOOKUP(Order_Items_Raw!A2019,Orders_Raw!A:A,Orders_Raw!E:E))))</f>
        <v>Website</v>
      </c>
      <c r="H2063" s="18" t="str">
        <f>_xlfn.XLOOKUP(B2063,Products_Raw!A:A,Products_Raw!C:C)</f>
        <v>Office Supplies</v>
      </c>
      <c r="I2063" t="str">
        <f>_xlfn.XLOOKUP(_xlfn.XLOOKUP(A2063,Orders_Raw!A:A,Orders_Raw!B:B),Customers_Raw!A:A,Customers_Raw!E:E)</f>
        <v>Consumer</v>
      </c>
      <c r="J2063" s="19">
        <f>_xlfn.XLOOKUP(Order_Items_Raw!A2019,Orders_Raw!A:A,Orders_Raw!C:C)</f>
        <v>45824</v>
      </c>
      <c r="K2063" t="s">
        <v>3450</v>
      </c>
      <c r="L2063" s="19" t="str">
        <f>_xlfn.XLOOKUP(A2063,Orders_Raw!A:A,Orders_Raw!D:D)</f>
        <v>Shipped</v>
      </c>
      <c r="M2063" s="19" t="str">
        <f>_xlfn.XLOOKUP(_xlfn.XLOOKUP(A2063,Orders_Raw!A:A,Orders_Raw!B:B),Customers_Raw!A:A,Customers_Raw!E:E)</f>
        <v>Consumer</v>
      </c>
      <c r="N2063">
        <f>IF(COUNTIF($A$2:A2063,A2063)=1,1,0)</f>
        <v>1</v>
      </c>
    </row>
    <row r="2064" spans="1:14">
      <c r="A2064" t="s">
        <v>2322</v>
      </c>
      <c r="B2064" t="s">
        <v>3453</v>
      </c>
      <c r="C2064">
        <v>1</v>
      </c>
      <c r="D2064" s="18">
        <v>18153.93</v>
      </c>
      <c r="E2064" s="18">
        <f>_xlfn.XLOOKUP(Order_Items_Raw!B2059,Products_Raw!A:A,Products_Raw!D:D)</f>
        <v>2857.57</v>
      </c>
      <c r="F2064" s="18">
        <f t="shared" si="32"/>
        <v>15296.36</v>
      </c>
      <c r="G2064" s="18" t="str">
        <f>PROPER(TRIM(CLEAN(_xlfn.XLOOKUP(Order_Items_Raw!A2059,Orders_Raw!A:A,Orders_Raw!E:E))))</f>
        <v>Website</v>
      </c>
      <c r="H2064" s="18" t="str">
        <f>_xlfn.XLOOKUP(B2064,Products_Raw!A:A,Products_Raw!C:C)</f>
        <v>Office Supplies</v>
      </c>
      <c r="I2064" t="str">
        <f>_xlfn.XLOOKUP(_xlfn.XLOOKUP(A2064,Orders_Raw!A:A,Orders_Raw!B:B),Customers_Raw!A:A,Customers_Raw!E:E)</f>
        <v>Consumer</v>
      </c>
      <c r="J2064" s="19">
        <f>_xlfn.XLOOKUP(Order_Items_Raw!A2059,Orders_Raw!A:A,Orders_Raw!C:C)</f>
        <v>45816</v>
      </c>
      <c r="K2064" t="s">
        <v>3450</v>
      </c>
      <c r="L2064" s="19" t="str">
        <f>_xlfn.XLOOKUP(A2064,Orders_Raw!A:A,Orders_Raw!D:D)</f>
        <v>Delivered</v>
      </c>
      <c r="M2064" s="19" t="str">
        <f>_xlfn.XLOOKUP(_xlfn.XLOOKUP(A2064,Orders_Raw!A:A,Orders_Raw!B:B),Customers_Raw!A:A,Customers_Raw!E:E)</f>
        <v>Consumer</v>
      </c>
      <c r="N2064">
        <f>IF(COUNTIF($A$2:A2064,A2064)=1,1,0)</f>
        <v>1</v>
      </c>
    </row>
    <row r="2065" spans="1:14">
      <c r="A2065" t="s">
        <v>2357</v>
      </c>
      <c r="B2065" t="s">
        <v>3453</v>
      </c>
      <c r="C2065">
        <v>4</v>
      </c>
      <c r="D2065" s="18">
        <v>72212.63</v>
      </c>
      <c r="E2065" s="18">
        <f>_xlfn.XLOOKUP(Order_Items_Raw!B2063,Products_Raw!A:A,Products_Raw!D:D)</f>
        <v>2857.57</v>
      </c>
      <c r="F2065" s="18">
        <f t="shared" si="32"/>
        <v>60782.35</v>
      </c>
      <c r="G2065" s="18" t="str">
        <f>PROPER(TRIM(CLEAN(_xlfn.XLOOKUP(Order_Items_Raw!A2063,Orders_Raw!A:A,Orders_Raw!E:E))))</f>
        <v>Website</v>
      </c>
      <c r="H2065" s="18" t="str">
        <f>_xlfn.XLOOKUP(B2065,Products_Raw!A:A,Products_Raw!C:C)</f>
        <v>Office Supplies</v>
      </c>
      <c r="I2065" t="str">
        <f>_xlfn.XLOOKUP(_xlfn.XLOOKUP(A2065,Orders_Raw!A:A,Orders_Raw!B:B),Customers_Raw!A:A,Customers_Raw!E:E)</f>
        <v>Corporate</v>
      </c>
      <c r="J2065" s="19">
        <f>_xlfn.XLOOKUP(Order_Items_Raw!A2063,Orders_Raw!A:A,Orders_Raw!C:C)</f>
        <v>45819</v>
      </c>
      <c r="K2065" t="s">
        <v>3450</v>
      </c>
      <c r="L2065" s="19" t="str">
        <f>_xlfn.XLOOKUP(A2065,Orders_Raw!A:A,Orders_Raw!D:D)</f>
        <v>Delivered</v>
      </c>
      <c r="M2065" s="19" t="str">
        <f>_xlfn.XLOOKUP(_xlfn.XLOOKUP(A2065,Orders_Raw!A:A,Orders_Raw!B:B),Customers_Raw!A:A,Customers_Raw!E:E)</f>
        <v>Corporate</v>
      </c>
      <c r="N2065">
        <f>IF(COUNTIF($A$2:A2065,A2065)=1,1,0)</f>
        <v>1</v>
      </c>
    </row>
    <row r="2066" spans="1:14">
      <c r="A2066" t="s">
        <v>3189</v>
      </c>
      <c r="B2066" t="s">
        <v>3453</v>
      </c>
      <c r="C2066">
        <v>4</v>
      </c>
      <c r="D2066" s="18">
        <v>54387.51</v>
      </c>
      <c r="E2066" s="18">
        <f>_xlfn.XLOOKUP(Order_Items_Raw!B2083,Products_Raw!A:A,Products_Raw!D:D)</f>
        <v>4835.9</v>
      </c>
      <c r="F2066" s="18">
        <f t="shared" si="32"/>
        <v>35043.91</v>
      </c>
      <c r="G2066" s="18" t="str">
        <f>PROPER(TRIM(CLEAN(_xlfn.XLOOKUP(Order_Items_Raw!A2083,Orders_Raw!A:A,Orders_Raw!E:E))))</f>
        <v>Website</v>
      </c>
      <c r="H2066" s="18" t="str">
        <f>_xlfn.XLOOKUP(B2066,Products_Raw!A:A,Products_Raw!C:C)</f>
        <v>Office Supplies</v>
      </c>
      <c r="I2066" t="str">
        <f>_xlfn.XLOOKUP(_xlfn.XLOOKUP(A2066,Orders_Raw!A:A,Orders_Raw!B:B),Customers_Raw!A:A,Customers_Raw!E:E)</f>
        <v>Corporate</v>
      </c>
      <c r="J2066" s="19">
        <f>_xlfn.XLOOKUP(Order_Items_Raw!A2083,Orders_Raw!A:A,Orders_Raw!C:C)</f>
        <v>45836</v>
      </c>
      <c r="K2066" t="s">
        <v>3450</v>
      </c>
      <c r="L2066" s="19" t="str">
        <f>_xlfn.XLOOKUP(A2066,Orders_Raw!A:A,Orders_Raw!D:D)</f>
        <v>Processing</v>
      </c>
      <c r="M2066" s="19" t="str">
        <f>_xlfn.XLOOKUP(_xlfn.XLOOKUP(A2066,Orders_Raw!A:A,Orders_Raw!B:B),Customers_Raw!A:A,Customers_Raw!E:E)</f>
        <v>Corporate</v>
      </c>
      <c r="N2066">
        <f>IF(COUNTIF($A$2:A2066,A2066)=1,1,0)</f>
        <v>1</v>
      </c>
    </row>
    <row r="2067" spans="1:14">
      <c r="A2067" t="s">
        <v>2587</v>
      </c>
      <c r="B2067" t="s">
        <v>3454</v>
      </c>
      <c r="C2067">
        <v>4</v>
      </c>
      <c r="D2067" s="18">
        <v>37188.71</v>
      </c>
      <c r="E2067" s="18">
        <f>_xlfn.XLOOKUP(Order_Items_Raw!B2126,Products_Raw!A:A,Products_Raw!D:D)</f>
        <v>6612.77</v>
      </c>
      <c r="F2067" s="18">
        <f t="shared" si="32"/>
        <v>10737.63</v>
      </c>
      <c r="G2067" s="18" t="str">
        <f>PROPER(TRIM(CLEAN(_xlfn.XLOOKUP(Order_Items_Raw!A2126,Orders_Raw!A:A,Orders_Raw!E:E))))</f>
        <v>Mobile App</v>
      </c>
      <c r="H2067" s="18" t="str">
        <f>_xlfn.XLOOKUP(B2067,Products_Raw!A:A,Products_Raw!C:C)</f>
        <v>Sports</v>
      </c>
      <c r="I2067" t="str">
        <f>_xlfn.XLOOKUP(_xlfn.XLOOKUP(A2067,Orders_Raw!A:A,Orders_Raw!B:B),Customers_Raw!A:A,Customers_Raw!E:E)</f>
        <v>Consumer</v>
      </c>
      <c r="J2067" s="19">
        <f>_xlfn.XLOOKUP(Order_Items_Raw!A2126,Orders_Raw!A:A,Orders_Raw!C:C)</f>
        <v>45833</v>
      </c>
      <c r="K2067" t="s">
        <v>3450</v>
      </c>
      <c r="L2067" s="19" t="str">
        <f>_xlfn.XLOOKUP(A2067,Orders_Raw!A:A,Orders_Raw!D:D)</f>
        <v>Shipped</v>
      </c>
      <c r="M2067" s="19" t="str">
        <f>_xlfn.XLOOKUP(_xlfn.XLOOKUP(A2067,Orders_Raw!A:A,Orders_Raw!B:B),Customers_Raw!A:A,Customers_Raw!E:E)</f>
        <v>Consumer</v>
      </c>
      <c r="N2067">
        <f>IF(COUNTIF($A$2:A2067,A2067)=1,1,0)</f>
        <v>0</v>
      </c>
    </row>
    <row r="2068" spans="1:14">
      <c r="A2068" t="s">
        <v>2986</v>
      </c>
      <c r="B2068" t="s">
        <v>3454</v>
      </c>
      <c r="C2068">
        <v>4</v>
      </c>
      <c r="D2068" s="18">
        <v>37745.18</v>
      </c>
      <c r="E2068" s="18">
        <f>_xlfn.XLOOKUP(Order_Items_Raw!B2132,Products_Raw!A:A,Products_Raw!D:D)</f>
        <v>1195.19</v>
      </c>
      <c r="F2068" s="18">
        <f t="shared" si="32"/>
        <v>32964.42</v>
      </c>
      <c r="G2068" s="18" t="str">
        <f>PROPER(TRIM(CLEAN(_xlfn.XLOOKUP(Order_Items_Raw!A2132,Orders_Raw!A:A,Orders_Raw!E:E))))</f>
        <v>Mobile App</v>
      </c>
      <c r="H2068" s="18" t="str">
        <f>_xlfn.XLOOKUP(B2068,Products_Raw!A:A,Products_Raw!C:C)</f>
        <v>Sports</v>
      </c>
      <c r="I2068" t="str">
        <f>_xlfn.XLOOKUP(_xlfn.XLOOKUP(A2068,Orders_Raw!A:A,Orders_Raw!B:B),Customers_Raw!A:A,Customers_Raw!E:E)</f>
        <v>Corporate</v>
      </c>
      <c r="J2068" s="19">
        <f>_xlfn.XLOOKUP(Order_Items_Raw!A2132,Orders_Raw!A:A,Orders_Raw!C:C)</f>
        <v>45815</v>
      </c>
      <c r="K2068" t="s">
        <v>3450</v>
      </c>
      <c r="L2068" s="19" t="str">
        <f>_xlfn.XLOOKUP(A2068,Orders_Raw!A:A,Orders_Raw!D:D)</f>
        <v>Delivered</v>
      </c>
      <c r="M2068" s="19" t="str">
        <f>_xlfn.XLOOKUP(_xlfn.XLOOKUP(A2068,Orders_Raw!A:A,Orders_Raw!B:B),Customers_Raw!A:A,Customers_Raw!E:E)</f>
        <v>Corporate</v>
      </c>
      <c r="N2068">
        <f>IF(COUNTIF($A$2:A2068,A2068)=1,1,0)</f>
        <v>1</v>
      </c>
    </row>
    <row r="2069" spans="1:14">
      <c r="A2069" t="s">
        <v>2733</v>
      </c>
      <c r="B2069" t="s">
        <v>3455</v>
      </c>
      <c r="C2069">
        <v>4</v>
      </c>
      <c r="D2069" s="18">
        <v>8963.37</v>
      </c>
      <c r="E2069" s="18">
        <f>_xlfn.XLOOKUP(Order_Items_Raw!B2164,Products_Raw!A:A,Products_Raw!D:D)</f>
        <v>6457.25</v>
      </c>
      <c r="F2069" s="18">
        <f t="shared" si="32"/>
        <v>-16865.63</v>
      </c>
      <c r="G2069" s="18" t="str">
        <f>PROPER(TRIM(CLEAN(_xlfn.XLOOKUP(Order_Items_Raw!A2164,Orders_Raw!A:A,Orders_Raw!E:E))))</f>
        <v>Marketplace</v>
      </c>
      <c r="H2069" s="18" t="str">
        <f>_xlfn.XLOOKUP(B2069,Products_Raw!A:A,Products_Raw!C:C)</f>
        <v>Home &amp; Kitchen</v>
      </c>
      <c r="I2069" t="str">
        <f>_xlfn.XLOOKUP(_xlfn.XLOOKUP(A2069,Orders_Raw!A:A,Orders_Raw!B:B),Customers_Raw!A:A,Customers_Raw!E:E)</f>
        <v>Small Business</v>
      </c>
      <c r="J2069" s="19">
        <f>_xlfn.XLOOKUP(Order_Items_Raw!A2164,Orders_Raw!A:A,Orders_Raw!C:C)</f>
        <v>45818</v>
      </c>
      <c r="K2069" t="s">
        <v>3450</v>
      </c>
      <c r="L2069" s="19" t="str">
        <f>_xlfn.XLOOKUP(A2069,Orders_Raw!A:A,Orders_Raw!D:D)</f>
        <v>Delivered</v>
      </c>
      <c r="M2069" s="19" t="str">
        <f>_xlfn.XLOOKUP(_xlfn.XLOOKUP(A2069,Orders_Raw!A:A,Orders_Raw!B:B),Customers_Raw!A:A,Customers_Raw!E:E)</f>
        <v>Small Business</v>
      </c>
      <c r="N2069">
        <f>IF(COUNTIF($A$2:A2069,A2069)=1,1,0)</f>
        <v>1</v>
      </c>
    </row>
    <row r="2070" spans="1:14">
      <c r="A2070" t="s">
        <v>1339</v>
      </c>
      <c r="B2070" t="s">
        <v>3456</v>
      </c>
      <c r="C2070">
        <v>3</v>
      </c>
      <c r="D2070" s="18">
        <v>5189.66</v>
      </c>
      <c r="E2070" s="18">
        <f>_xlfn.XLOOKUP(Order_Items_Raw!B2175,Products_Raw!A:A,Products_Raw!D:D)</f>
        <v>10086.81</v>
      </c>
      <c r="F2070" s="18">
        <f t="shared" si="32"/>
        <v>-25070.77</v>
      </c>
      <c r="G2070" s="18" t="str">
        <f>PROPER(TRIM(CLEAN(_xlfn.XLOOKUP(Order_Items_Raw!A2175,Orders_Raw!A:A,Orders_Raw!E:E))))</f>
        <v>Website</v>
      </c>
      <c r="H2070" s="18" t="str">
        <f>_xlfn.XLOOKUP(B2070,Products_Raw!A:A,Products_Raw!C:C)</f>
        <v>Fashion</v>
      </c>
      <c r="I2070" t="str">
        <f>_xlfn.XLOOKUP(_xlfn.XLOOKUP(A2070,Orders_Raw!A:A,Orders_Raw!B:B),Customers_Raw!A:A,Customers_Raw!E:E)</f>
        <v>Corporate</v>
      </c>
      <c r="J2070" s="19">
        <f>_xlfn.XLOOKUP(Order_Items_Raw!A2175,Orders_Raw!A:A,Orders_Raw!C:C)</f>
        <v>45827</v>
      </c>
      <c r="K2070" t="s">
        <v>3450</v>
      </c>
      <c r="L2070" s="19" t="str">
        <f>_xlfn.XLOOKUP(A2070,Orders_Raw!A:A,Orders_Raw!D:D)</f>
        <v>Processing</v>
      </c>
      <c r="M2070" s="19" t="str">
        <f>_xlfn.XLOOKUP(_xlfn.XLOOKUP(A2070,Orders_Raw!A:A,Orders_Raw!B:B),Customers_Raw!A:A,Customers_Raw!E:E)</f>
        <v>Corporate</v>
      </c>
      <c r="N2070">
        <f>IF(COUNTIF($A$2:A2070,A2070)=1,1,0)</f>
        <v>0</v>
      </c>
    </row>
    <row r="2071" spans="1:14">
      <c r="A2071" t="s">
        <v>2547</v>
      </c>
      <c r="B2071" t="s">
        <v>3456</v>
      </c>
      <c r="C2071">
        <v>1</v>
      </c>
      <c r="D2071" s="18">
        <v>2040.83</v>
      </c>
      <c r="E2071" s="18">
        <f>_xlfn.XLOOKUP(Order_Items_Raw!B2195,Products_Raw!A:A,Products_Raw!D:D)</f>
        <v>8177.04</v>
      </c>
      <c r="F2071" s="18">
        <f t="shared" si="32"/>
        <v>-6136.21</v>
      </c>
      <c r="G2071" s="18" t="str">
        <f>PROPER(TRIM(CLEAN(_xlfn.XLOOKUP(Order_Items_Raw!A2195,Orders_Raw!A:A,Orders_Raw!E:E))))</f>
        <v>Website</v>
      </c>
      <c r="H2071" s="18" t="str">
        <f>_xlfn.XLOOKUP(B2071,Products_Raw!A:A,Products_Raw!C:C)</f>
        <v>Fashion</v>
      </c>
      <c r="I2071" t="str">
        <f>_xlfn.XLOOKUP(_xlfn.XLOOKUP(A2071,Orders_Raw!A:A,Orders_Raw!B:B),Customers_Raw!A:A,Customers_Raw!E:E)</f>
        <v>Consumer</v>
      </c>
      <c r="J2071" s="19">
        <f>_xlfn.XLOOKUP(Order_Items_Raw!A2195,Orders_Raw!A:A,Orders_Raw!C:C)</f>
        <v>45815</v>
      </c>
      <c r="K2071" t="s">
        <v>3450</v>
      </c>
      <c r="L2071" s="19" t="str">
        <f>_xlfn.XLOOKUP(A2071,Orders_Raw!A:A,Orders_Raw!D:D)</f>
        <v>Cancelled</v>
      </c>
      <c r="M2071" s="19" t="str">
        <f>_xlfn.XLOOKUP(_xlfn.XLOOKUP(A2071,Orders_Raw!A:A,Orders_Raw!B:B),Customers_Raw!A:A,Customers_Raw!E:E)</f>
        <v>Consumer</v>
      </c>
      <c r="N2071">
        <f>IF(COUNTIF($A$2:A2071,A2071)=1,1,0)</f>
        <v>1</v>
      </c>
    </row>
    <row r="2072" spans="1:14">
      <c r="A2072" t="s">
        <v>1643</v>
      </c>
      <c r="B2072" t="s">
        <v>3457</v>
      </c>
      <c r="C2072">
        <v>3</v>
      </c>
      <c r="D2072" s="18">
        <v>12104.45</v>
      </c>
      <c r="E2072" s="18">
        <f>_xlfn.XLOOKUP(Order_Items_Raw!B2218,Products_Raw!A:A,Products_Raw!D:D)</f>
        <v>10244.32</v>
      </c>
      <c r="F2072" s="18">
        <f t="shared" si="32"/>
        <v>-18628.51</v>
      </c>
      <c r="G2072" s="18" t="str">
        <f>PROPER(TRIM(CLEAN(_xlfn.XLOOKUP(Order_Items_Raw!A2218,Orders_Raw!A:A,Orders_Raw!E:E))))</f>
        <v>Website</v>
      </c>
      <c r="H2072" s="18" t="str">
        <f>_xlfn.XLOOKUP(B2072,Products_Raw!A:A,Products_Raw!C:C)</f>
        <v>Home &amp; Kitchen</v>
      </c>
      <c r="I2072" t="str">
        <f>_xlfn.XLOOKUP(_xlfn.XLOOKUP(A2072,Orders_Raw!A:A,Orders_Raw!B:B),Customers_Raw!A:A,Customers_Raw!E:E)</f>
        <v>Consumer</v>
      </c>
      <c r="J2072" s="19">
        <f>_xlfn.XLOOKUP(Order_Items_Raw!A2218,Orders_Raw!A:A,Orders_Raw!C:C)</f>
        <v>45726</v>
      </c>
      <c r="K2072" t="s">
        <v>3458</v>
      </c>
      <c r="L2072" s="19" t="str">
        <f>_xlfn.XLOOKUP(A2072,Orders_Raw!A:A,Orders_Raw!D:D)</f>
        <v>Delivered</v>
      </c>
      <c r="M2072" s="19" t="str">
        <f>_xlfn.XLOOKUP(_xlfn.XLOOKUP(A2072,Orders_Raw!A:A,Orders_Raw!B:B),Customers_Raw!A:A,Customers_Raw!E:E)</f>
        <v>Consumer</v>
      </c>
      <c r="N2072">
        <f>IF(COUNTIF($A$2:A2072,A2072)=1,1,0)</f>
        <v>0</v>
      </c>
    </row>
    <row r="2073" spans="1:14">
      <c r="A2073" t="s">
        <v>2272</v>
      </c>
      <c r="B2073" t="s">
        <v>3457</v>
      </c>
      <c r="C2073">
        <v>2</v>
      </c>
      <c r="D2073" s="18">
        <v>6992.06</v>
      </c>
      <c r="E2073" s="18">
        <f>_xlfn.XLOOKUP(Order_Items_Raw!B2225,Products_Raw!A:A,Products_Raw!D:D)</f>
        <v>6579.03</v>
      </c>
      <c r="F2073" s="18">
        <f t="shared" si="32"/>
        <v>-6166</v>
      </c>
      <c r="G2073" s="18" t="str">
        <f>PROPER(TRIM(CLEAN(_xlfn.XLOOKUP(Order_Items_Raw!A2225,Orders_Raw!A:A,Orders_Raw!E:E))))</f>
        <v>Marketplace</v>
      </c>
      <c r="H2073" s="18" t="str">
        <f>_xlfn.XLOOKUP(B2073,Products_Raw!A:A,Products_Raw!C:C)</f>
        <v>Home &amp; Kitchen</v>
      </c>
      <c r="I2073" t="str">
        <f>_xlfn.XLOOKUP(_xlfn.XLOOKUP(A2073,Orders_Raw!A:A,Orders_Raw!B:B),Customers_Raw!A:A,Customers_Raw!E:E)</f>
        <v>Consumer</v>
      </c>
      <c r="J2073" s="19">
        <f>_xlfn.XLOOKUP(Order_Items_Raw!A2225,Orders_Raw!A:A,Orders_Raw!C:C)</f>
        <v>45733</v>
      </c>
      <c r="K2073" t="s">
        <v>3458</v>
      </c>
      <c r="L2073" s="19" t="str">
        <f>_xlfn.XLOOKUP(A2073,Orders_Raw!A:A,Orders_Raw!D:D)</f>
        <v>Delivered</v>
      </c>
      <c r="M2073" s="19" t="str">
        <f>_xlfn.XLOOKUP(_xlfn.XLOOKUP(A2073,Orders_Raw!A:A,Orders_Raw!B:B),Customers_Raw!A:A,Customers_Raw!E:E)</f>
        <v>Consumer</v>
      </c>
      <c r="N2073">
        <f>IF(COUNTIF($A$2:A2073,A2073)=1,1,0)</f>
        <v>0</v>
      </c>
    </row>
    <row r="2074" spans="1:14">
      <c r="A2074" t="s">
        <v>2351</v>
      </c>
      <c r="B2074" t="s">
        <v>3457</v>
      </c>
      <c r="C2074">
        <v>4</v>
      </c>
      <c r="D2074" s="18">
        <v>13528.19</v>
      </c>
      <c r="E2074" s="18">
        <f>_xlfn.XLOOKUP(Order_Items_Raw!B2227,Products_Raw!A:A,Products_Raw!D:D)</f>
        <v>6579.03</v>
      </c>
      <c r="F2074" s="18">
        <f t="shared" si="32"/>
        <v>-12787.93</v>
      </c>
      <c r="G2074" s="18" t="str">
        <f>PROPER(TRIM(CLEAN(_xlfn.XLOOKUP(Order_Items_Raw!A2227,Orders_Raw!A:A,Orders_Raw!E:E))))</f>
        <v>Mobile App</v>
      </c>
      <c r="H2074" s="18" t="str">
        <f>_xlfn.XLOOKUP(B2074,Products_Raw!A:A,Products_Raw!C:C)</f>
        <v>Home &amp; Kitchen</v>
      </c>
      <c r="I2074" t="str">
        <f>_xlfn.XLOOKUP(_xlfn.XLOOKUP(A2074,Orders_Raw!A:A,Orders_Raw!B:B),Customers_Raw!A:A,Customers_Raw!E:E)</f>
        <v>Corporate</v>
      </c>
      <c r="J2074" s="19">
        <f>_xlfn.XLOOKUP(Order_Items_Raw!A2227,Orders_Raw!A:A,Orders_Raw!C:C)</f>
        <v>45731</v>
      </c>
      <c r="K2074" t="s">
        <v>3458</v>
      </c>
      <c r="L2074" s="19" t="str">
        <f>_xlfn.XLOOKUP(A2074,Orders_Raw!A:A,Orders_Raw!D:D)</f>
        <v>Delivered</v>
      </c>
      <c r="M2074" s="19" t="str">
        <f>_xlfn.XLOOKUP(_xlfn.XLOOKUP(A2074,Orders_Raw!A:A,Orders_Raw!B:B),Customers_Raw!A:A,Customers_Raw!E:E)</f>
        <v>Corporate</v>
      </c>
      <c r="N2074">
        <f>IF(COUNTIF($A$2:A2074,A2074)=1,1,0)</f>
        <v>0</v>
      </c>
    </row>
    <row r="2075" spans="1:14">
      <c r="A2075" t="s">
        <v>2517</v>
      </c>
      <c r="B2075" t="s">
        <v>3457</v>
      </c>
      <c r="C2075">
        <v>4</v>
      </c>
      <c r="D2075" s="18">
        <v>13002.43</v>
      </c>
      <c r="E2075" s="18">
        <f>_xlfn.XLOOKUP(Order_Items_Raw!B2232,Products_Raw!A:A,Products_Raw!D:D)</f>
        <v>7144.88</v>
      </c>
      <c r="F2075" s="18">
        <f t="shared" si="32"/>
        <v>-15577.09</v>
      </c>
      <c r="G2075" s="18" t="str">
        <f>PROPER(TRIM(CLEAN(_xlfn.XLOOKUP(Order_Items_Raw!A2232,Orders_Raw!A:A,Orders_Raw!E:E))))</f>
        <v>Mobile App</v>
      </c>
      <c r="H2075" s="18" t="str">
        <f>_xlfn.XLOOKUP(B2075,Products_Raw!A:A,Products_Raw!C:C)</f>
        <v>Home &amp; Kitchen</v>
      </c>
      <c r="I2075" t="str">
        <f>_xlfn.XLOOKUP(_xlfn.XLOOKUP(A2075,Orders_Raw!A:A,Orders_Raw!B:B),Customers_Raw!A:A,Customers_Raw!E:E)</f>
        <v>Consumer</v>
      </c>
      <c r="J2075" s="19">
        <f>_xlfn.XLOOKUP(Order_Items_Raw!A2232,Orders_Raw!A:A,Orders_Raw!C:C)</f>
        <v>45719</v>
      </c>
      <c r="K2075" t="s">
        <v>3458</v>
      </c>
      <c r="L2075" s="19" t="str">
        <f>_xlfn.XLOOKUP(A2075,Orders_Raw!A:A,Orders_Raw!D:D)</f>
        <v>Delivered</v>
      </c>
      <c r="M2075" s="19" t="str">
        <f>_xlfn.XLOOKUP(_xlfn.XLOOKUP(A2075,Orders_Raw!A:A,Orders_Raw!B:B),Customers_Raw!A:A,Customers_Raw!E:E)</f>
        <v>Consumer</v>
      </c>
      <c r="N2075">
        <f>IF(COUNTIF($A$2:A2075,A2075)=1,1,0)</f>
        <v>1</v>
      </c>
    </row>
    <row r="2076" spans="1:14">
      <c r="A2076" t="s">
        <v>928</v>
      </c>
      <c r="B2076" t="s">
        <v>3459</v>
      </c>
      <c r="C2076">
        <v>4</v>
      </c>
      <c r="D2076" s="18">
        <v>60655.89</v>
      </c>
      <c r="E2076" s="18">
        <f>_xlfn.XLOOKUP(Order_Items_Raw!B2250,Products_Raw!A:A,Products_Raw!D:D)</f>
        <v>7014.31</v>
      </c>
      <c r="F2076" s="18">
        <f t="shared" si="32"/>
        <v>32598.65</v>
      </c>
      <c r="G2076" s="18" t="str">
        <f>PROPER(TRIM(CLEAN(_xlfn.XLOOKUP(Order_Items_Raw!A2250,Orders_Raw!A:A,Orders_Raw!E:E))))</f>
        <v>Mobile App</v>
      </c>
      <c r="H2076" s="18" t="str">
        <f>_xlfn.XLOOKUP(B2076,Products_Raw!A:A,Products_Raw!C:C)</f>
        <v>Office Supplies</v>
      </c>
      <c r="I2076" t="str">
        <f>_xlfn.XLOOKUP(_xlfn.XLOOKUP(A2076,Orders_Raw!A:A,Orders_Raw!B:B),Customers_Raw!A:A,Customers_Raw!E:E)</f>
        <v>Consumer</v>
      </c>
      <c r="J2076" s="19">
        <f>_xlfn.XLOOKUP(Order_Items_Raw!A2250,Orders_Raw!A:A,Orders_Raw!C:C)</f>
        <v>45739</v>
      </c>
      <c r="K2076" t="s">
        <v>3458</v>
      </c>
      <c r="L2076" s="19" t="str">
        <f>_xlfn.XLOOKUP(A2076,Orders_Raw!A:A,Orders_Raw!D:D)</f>
        <v>Delivered</v>
      </c>
      <c r="M2076" s="19" t="str">
        <f>_xlfn.XLOOKUP(_xlfn.XLOOKUP(A2076,Orders_Raw!A:A,Orders_Raw!B:B),Customers_Raw!A:A,Customers_Raw!E:E)</f>
        <v>Consumer</v>
      </c>
      <c r="N2076">
        <f>IF(COUNTIF($A$2:A2076,A2076)=1,1,0)</f>
        <v>1</v>
      </c>
    </row>
    <row r="2077" spans="1:14">
      <c r="A2077" t="s">
        <v>2391</v>
      </c>
      <c r="B2077" t="s">
        <v>3459</v>
      </c>
      <c r="C2077">
        <v>1</v>
      </c>
      <c r="D2077" s="18">
        <v>12809.08</v>
      </c>
      <c r="E2077" s="18">
        <f>_xlfn.XLOOKUP(Order_Items_Raw!B2274,Products_Raw!A:A,Products_Raw!D:D)</f>
        <v>10692.38</v>
      </c>
      <c r="F2077" s="18">
        <f t="shared" si="32"/>
        <v>2116.7</v>
      </c>
      <c r="G2077" s="18" t="str">
        <f>PROPER(TRIM(CLEAN(_xlfn.XLOOKUP(Order_Items_Raw!A2274,Orders_Raw!A:A,Orders_Raw!E:E))))</f>
        <v>Website</v>
      </c>
      <c r="H2077" s="18" t="str">
        <f>_xlfn.XLOOKUP(B2077,Products_Raw!A:A,Products_Raw!C:C)</f>
        <v>Office Supplies</v>
      </c>
      <c r="I2077" t="str">
        <f>_xlfn.XLOOKUP(_xlfn.XLOOKUP(A2077,Orders_Raw!A:A,Orders_Raw!B:B),Customers_Raw!A:A,Customers_Raw!E:E)</f>
        <v>Consumer</v>
      </c>
      <c r="J2077" s="19">
        <f>_xlfn.XLOOKUP(Order_Items_Raw!A2274,Orders_Raw!A:A,Orders_Raw!C:C)</f>
        <v>45719</v>
      </c>
      <c r="K2077" t="s">
        <v>3458</v>
      </c>
      <c r="L2077" s="19" t="str">
        <f>_xlfn.XLOOKUP(A2077,Orders_Raw!A:A,Orders_Raw!D:D)</f>
        <v>Delivered</v>
      </c>
      <c r="M2077" s="19" t="str">
        <f>_xlfn.XLOOKUP(_xlfn.XLOOKUP(A2077,Orders_Raw!A:A,Orders_Raw!B:B),Customers_Raw!A:A,Customers_Raw!E:E)</f>
        <v>Consumer</v>
      </c>
      <c r="N2077">
        <f>IF(COUNTIF($A$2:A2077,A2077)=1,1,0)</f>
        <v>1</v>
      </c>
    </row>
    <row r="2078" spans="1:14">
      <c r="A2078" t="s">
        <v>3227</v>
      </c>
      <c r="B2078" t="s">
        <v>3459</v>
      </c>
      <c r="C2078">
        <v>1</v>
      </c>
      <c r="D2078" s="18">
        <v>13881.74</v>
      </c>
      <c r="E2078" s="18">
        <f>_xlfn.XLOOKUP(Order_Items_Raw!B2286,Products_Raw!A:A,Products_Raw!D:D)</f>
        <v>4535.12</v>
      </c>
      <c r="F2078" s="18">
        <f t="shared" si="32"/>
        <v>9346.62</v>
      </c>
      <c r="G2078" s="18" t="str">
        <f>PROPER(TRIM(CLEAN(_xlfn.XLOOKUP(Order_Items_Raw!A2286,Orders_Raw!A:A,Orders_Raw!E:E))))</f>
        <v>Marketplace</v>
      </c>
      <c r="H2078" s="18" t="str">
        <f>_xlfn.XLOOKUP(B2078,Products_Raw!A:A,Products_Raw!C:C)</f>
        <v>Office Supplies</v>
      </c>
      <c r="I2078" t="str">
        <f>_xlfn.XLOOKUP(_xlfn.XLOOKUP(A2078,Orders_Raw!A:A,Orders_Raw!B:B),Customers_Raw!A:A,Customers_Raw!E:E)</f>
        <v>Consumer</v>
      </c>
      <c r="J2078" s="19">
        <f>_xlfn.XLOOKUP(Order_Items_Raw!A2286,Orders_Raw!A:A,Orders_Raw!C:C)</f>
        <v>45733</v>
      </c>
      <c r="K2078" t="s">
        <v>3458</v>
      </c>
      <c r="L2078" s="19" t="str">
        <f>_xlfn.XLOOKUP(A2078,Orders_Raw!A:A,Orders_Raw!D:D)</f>
        <v>Delivered</v>
      </c>
      <c r="M2078" s="19" t="str">
        <f>_xlfn.XLOOKUP(_xlfn.XLOOKUP(A2078,Orders_Raw!A:A,Orders_Raw!B:B),Customers_Raw!A:A,Customers_Raw!E:E)</f>
        <v>Consumer</v>
      </c>
      <c r="N2078">
        <f>IF(COUNTIF($A$2:A2078,A2078)=1,1,0)</f>
        <v>1</v>
      </c>
    </row>
    <row r="2079" spans="1:14">
      <c r="A2079" t="s">
        <v>1361</v>
      </c>
      <c r="B2079" t="s">
        <v>3460</v>
      </c>
      <c r="C2079">
        <v>2</v>
      </c>
      <c r="D2079" s="18">
        <v>11672.29</v>
      </c>
      <c r="E2079" s="18">
        <f>_xlfn.XLOOKUP(Order_Items_Raw!B2295,Products_Raw!A:A,Products_Raw!D:D)</f>
        <v>4806.74</v>
      </c>
      <c r="F2079" s="18">
        <f t="shared" si="32"/>
        <v>2058.81</v>
      </c>
      <c r="G2079" s="18" t="str">
        <f>PROPER(TRIM(CLEAN(_xlfn.XLOOKUP(Order_Items_Raw!A2295,Orders_Raw!A:A,Orders_Raw!E:E))))</f>
        <v>Mobile App</v>
      </c>
      <c r="H2079" s="18" t="str">
        <f>_xlfn.XLOOKUP(B2079,Products_Raw!A:A,Products_Raw!C:C)</f>
        <v>Fashion</v>
      </c>
      <c r="I2079" t="str">
        <f>_xlfn.XLOOKUP(_xlfn.XLOOKUP(A2079,Orders_Raw!A:A,Orders_Raw!B:B),Customers_Raw!A:A,Customers_Raw!E:E)</f>
        <v>Consumer</v>
      </c>
      <c r="J2079" s="19">
        <f>_xlfn.XLOOKUP(Order_Items_Raw!A2295,Orders_Raw!A:A,Orders_Raw!C:C)</f>
        <v>45746</v>
      </c>
      <c r="K2079" t="s">
        <v>3458</v>
      </c>
      <c r="L2079" s="19" t="str">
        <f>_xlfn.XLOOKUP(A2079,Orders_Raw!A:A,Orders_Raw!D:D)</f>
        <v>Delivered</v>
      </c>
      <c r="M2079" s="19" t="str">
        <f>_xlfn.XLOOKUP(_xlfn.XLOOKUP(A2079,Orders_Raw!A:A,Orders_Raw!B:B),Customers_Raw!A:A,Customers_Raw!E:E)</f>
        <v>Consumer</v>
      </c>
      <c r="N2079">
        <f>IF(COUNTIF($A$2:A2079,A2079)=1,1,0)</f>
        <v>0</v>
      </c>
    </row>
    <row r="2080" spans="1:14">
      <c r="A2080" t="s">
        <v>1406</v>
      </c>
      <c r="B2080" t="s">
        <v>3460</v>
      </c>
      <c r="C2080">
        <v>3</v>
      </c>
      <c r="D2080" s="18">
        <v>18578.57</v>
      </c>
      <c r="E2080" s="18">
        <f>_xlfn.XLOOKUP(Order_Items_Raw!B2297,Products_Raw!A:A,Products_Raw!D:D)</f>
        <v>4806.74</v>
      </c>
      <c r="F2080" s="18">
        <f t="shared" si="32"/>
        <v>4158.35</v>
      </c>
      <c r="G2080" s="18" t="str">
        <f>PROPER(TRIM(CLEAN(_xlfn.XLOOKUP(Order_Items_Raw!A2297,Orders_Raw!A:A,Orders_Raw!E:E))))</f>
        <v>Website</v>
      </c>
      <c r="H2080" s="18" t="str">
        <f>_xlfn.XLOOKUP(B2080,Products_Raw!A:A,Products_Raw!C:C)</f>
        <v>Fashion</v>
      </c>
      <c r="I2080" t="str">
        <f>_xlfn.XLOOKUP(_xlfn.XLOOKUP(A2080,Orders_Raw!A:A,Orders_Raw!B:B),Customers_Raw!A:A,Customers_Raw!E:E)</f>
        <v>Consumer</v>
      </c>
      <c r="J2080" s="19">
        <f>_xlfn.XLOOKUP(Order_Items_Raw!A2297,Orders_Raw!A:A,Orders_Raw!C:C)</f>
        <v>45722</v>
      </c>
      <c r="K2080" t="s">
        <v>3458</v>
      </c>
      <c r="L2080" s="19" t="str">
        <f>_xlfn.XLOOKUP(A2080,Orders_Raw!A:A,Orders_Raw!D:D)</f>
        <v>Delivered</v>
      </c>
      <c r="M2080" s="19" t="str">
        <f>_xlfn.XLOOKUP(_xlfn.XLOOKUP(A2080,Orders_Raw!A:A,Orders_Raw!B:B),Customers_Raw!A:A,Customers_Raw!E:E)</f>
        <v>Consumer</v>
      </c>
      <c r="N2080">
        <f>IF(COUNTIF($A$2:A2080,A2080)=1,1,0)</f>
        <v>0</v>
      </c>
    </row>
    <row r="2081" spans="1:14">
      <c r="A2081" t="s">
        <v>2420</v>
      </c>
      <c r="B2081" t="s">
        <v>3460</v>
      </c>
      <c r="C2081">
        <v>4</v>
      </c>
      <c r="D2081" s="18">
        <v>24948.56</v>
      </c>
      <c r="E2081" s="18">
        <f>_xlfn.XLOOKUP(Order_Items_Raw!B2329,Products_Raw!A:A,Products_Raw!D:D)</f>
        <v>9178.6</v>
      </c>
      <c r="F2081" s="18">
        <f t="shared" si="32"/>
        <v>-11765.84</v>
      </c>
      <c r="G2081" s="18" t="str">
        <f>PROPER(TRIM(CLEAN(_xlfn.XLOOKUP(Order_Items_Raw!A2329,Orders_Raw!A:A,Orders_Raw!E:E))))</f>
        <v>Website</v>
      </c>
      <c r="H2081" s="18" t="str">
        <f>_xlfn.XLOOKUP(B2081,Products_Raw!A:A,Products_Raw!C:C)</f>
        <v>Fashion</v>
      </c>
      <c r="I2081" t="str">
        <f>_xlfn.XLOOKUP(_xlfn.XLOOKUP(A2081,Orders_Raw!A:A,Orders_Raw!B:B),Customers_Raw!A:A,Customers_Raw!E:E)</f>
        <v>Corporate</v>
      </c>
      <c r="J2081" s="19">
        <f>_xlfn.XLOOKUP(Order_Items_Raw!A2329,Orders_Raw!A:A,Orders_Raw!C:C)</f>
        <v>45730</v>
      </c>
      <c r="K2081" t="s">
        <v>3458</v>
      </c>
      <c r="L2081" s="19" t="str">
        <f>_xlfn.XLOOKUP(A2081,Orders_Raw!A:A,Orders_Raw!D:D)</f>
        <v>Cancelled</v>
      </c>
      <c r="M2081" s="19" t="str">
        <f>_xlfn.XLOOKUP(_xlfn.XLOOKUP(A2081,Orders_Raw!A:A,Orders_Raw!B:B),Customers_Raw!A:A,Customers_Raw!E:E)</f>
        <v>Corporate</v>
      </c>
      <c r="N2081">
        <f>IF(COUNTIF($A$2:A2081,A2081)=1,1,0)</f>
        <v>1</v>
      </c>
    </row>
    <row r="2082" spans="1:14">
      <c r="A2082" t="s">
        <v>2540</v>
      </c>
      <c r="B2082" t="s">
        <v>3460</v>
      </c>
      <c r="C2082">
        <v>4</v>
      </c>
      <c r="D2082" s="18">
        <v>33009.16</v>
      </c>
      <c r="E2082" s="18">
        <f>_xlfn.XLOOKUP(Order_Items_Raw!B2333,Products_Raw!A:A,Products_Raw!D:D)</f>
        <v>4176.26</v>
      </c>
      <c r="F2082" s="18">
        <f t="shared" si="32"/>
        <v>16304.12</v>
      </c>
      <c r="G2082" s="18" t="str">
        <f>PROPER(TRIM(CLEAN(_xlfn.XLOOKUP(Order_Items_Raw!A2333,Orders_Raw!A:A,Orders_Raw!E:E))))</f>
        <v>Website</v>
      </c>
      <c r="H2082" s="18" t="str">
        <f>_xlfn.XLOOKUP(B2082,Products_Raw!A:A,Products_Raw!C:C)</f>
        <v>Fashion</v>
      </c>
      <c r="I2082" t="str">
        <f>_xlfn.XLOOKUP(_xlfn.XLOOKUP(A2082,Orders_Raw!A:A,Orders_Raw!B:B),Customers_Raw!A:A,Customers_Raw!E:E)</f>
        <v>Consumer</v>
      </c>
      <c r="J2082" s="19">
        <f>_xlfn.XLOOKUP(Order_Items_Raw!A2333,Orders_Raw!A:A,Orders_Raw!C:C)</f>
        <v>45747</v>
      </c>
      <c r="K2082" t="s">
        <v>3458</v>
      </c>
      <c r="L2082" s="19" t="str">
        <f>_xlfn.XLOOKUP(A2082,Orders_Raw!A:A,Orders_Raw!D:D)</f>
        <v>Delivered</v>
      </c>
      <c r="M2082" s="19" t="str">
        <f>_xlfn.XLOOKUP(_xlfn.XLOOKUP(A2082,Orders_Raw!A:A,Orders_Raw!B:B),Customers_Raw!A:A,Customers_Raw!E:E)</f>
        <v>Consumer</v>
      </c>
      <c r="N2082">
        <f>IF(COUNTIF($A$2:A2082,A2082)=1,1,0)</f>
        <v>0</v>
      </c>
    </row>
    <row r="2083" spans="1:14">
      <c r="A2083" t="s">
        <v>905</v>
      </c>
      <c r="B2083" t="s">
        <v>3461</v>
      </c>
      <c r="C2083">
        <v>3</v>
      </c>
      <c r="D2083" s="18">
        <v>21328.21</v>
      </c>
      <c r="E2083" s="18">
        <f>_xlfn.XLOOKUP(Order_Items_Raw!B2354,Products_Raw!A:A,Products_Raw!D:D)</f>
        <v>9531.89</v>
      </c>
      <c r="F2083" s="18">
        <f t="shared" si="32"/>
        <v>-7267.46</v>
      </c>
      <c r="G2083" s="18" t="str">
        <f>PROPER(TRIM(CLEAN(_xlfn.XLOOKUP(Order_Items_Raw!A2354,Orders_Raw!A:A,Orders_Raw!E:E))))</f>
        <v>Website</v>
      </c>
      <c r="H2083" s="18" t="str">
        <f>_xlfn.XLOOKUP(B2083,Products_Raw!A:A,Products_Raw!C:C)</f>
        <v>Electronics</v>
      </c>
      <c r="I2083" t="str">
        <f>_xlfn.XLOOKUP(_xlfn.XLOOKUP(A2083,Orders_Raw!A:A,Orders_Raw!B:B),Customers_Raw!A:A,Customers_Raw!E:E)</f>
        <v>Corporate</v>
      </c>
      <c r="J2083" s="19">
        <f>_xlfn.XLOOKUP(Order_Items_Raw!A2354,Orders_Raw!A:A,Orders_Raw!C:C)</f>
        <v>45741</v>
      </c>
      <c r="K2083" t="s">
        <v>3458</v>
      </c>
      <c r="L2083" s="19" t="str">
        <f>_xlfn.XLOOKUP(A2083,Orders_Raw!A:A,Orders_Raw!D:D)</f>
        <v>Delivered</v>
      </c>
      <c r="M2083" s="19" t="str">
        <f>_xlfn.XLOOKUP(_xlfn.XLOOKUP(A2083,Orders_Raw!A:A,Orders_Raw!B:B),Customers_Raw!A:A,Customers_Raw!E:E)</f>
        <v>Corporate</v>
      </c>
      <c r="N2083">
        <f>IF(COUNTIF($A$2:A2083,A2083)=1,1,0)</f>
        <v>0</v>
      </c>
    </row>
    <row r="2084" spans="1:14">
      <c r="A2084" t="s">
        <v>2254</v>
      </c>
      <c r="B2084" t="s">
        <v>3461</v>
      </c>
      <c r="C2084">
        <v>3</v>
      </c>
      <c r="D2084" s="18">
        <v>21803.47</v>
      </c>
      <c r="E2084" s="18">
        <f>_xlfn.XLOOKUP(Order_Items_Raw!B2371,Products_Raw!A:A,Products_Raw!D:D)</f>
        <v>6443.36</v>
      </c>
      <c r="F2084" s="18">
        <f t="shared" si="32"/>
        <v>2473.39</v>
      </c>
      <c r="G2084" s="18" t="str">
        <f>PROPER(TRIM(CLEAN(_xlfn.XLOOKUP(Order_Items_Raw!A2371,Orders_Raw!A:A,Orders_Raw!E:E))))</f>
        <v>Mobile App</v>
      </c>
      <c r="H2084" s="18" t="str">
        <f>_xlfn.XLOOKUP(B2084,Products_Raw!A:A,Products_Raw!C:C)</f>
        <v>Electronics</v>
      </c>
      <c r="I2084" t="str">
        <f>_xlfn.XLOOKUP(_xlfn.XLOOKUP(A2084,Orders_Raw!A:A,Orders_Raw!B:B),Customers_Raw!A:A,Customers_Raw!E:E)</f>
        <v>Consumer</v>
      </c>
      <c r="J2084" s="19">
        <f>_xlfn.XLOOKUP(Order_Items_Raw!A2371,Orders_Raw!A:A,Orders_Raw!C:C)</f>
        <v>45732</v>
      </c>
      <c r="K2084" t="s">
        <v>3458</v>
      </c>
      <c r="L2084" s="19" t="str">
        <f>_xlfn.XLOOKUP(A2084,Orders_Raw!A:A,Orders_Raw!D:D)</f>
        <v>Delivered</v>
      </c>
      <c r="M2084" s="19" t="str">
        <f>_xlfn.XLOOKUP(_xlfn.XLOOKUP(A2084,Orders_Raw!A:A,Orders_Raw!B:B),Customers_Raw!A:A,Customers_Raw!E:E)</f>
        <v>Consumer</v>
      </c>
      <c r="N2084">
        <f>IF(COUNTIF($A$2:A2084,A2084)=1,1,0)</f>
        <v>0</v>
      </c>
    </row>
    <row r="2085" spans="1:14">
      <c r="A2085" t="s">
        <v>1351</v>
      </c>
      <c r="B2085" t="s">
        <v>3462</v>
      </c>
      <c r="C2085">
        <v>4</v>
      </c>
      <c r="D2085" s="18">
        <v>22905.3</v>
      </c>
      <c r="E2085" s="18">
        <f>_xlfn.XLOOKUP(Order_Items_Raw!B2396,Products_Raw!A:A,Products_Raw!D:D)</f>
        <v>11668.5</v>
      </c>
      <c r="F2085" s="18">
        <f t="shared" si="32"/>
        <v>-23768.7</v>
      </c>
      <c r="G2085" s="18" t="str">
        <f>PROPER(TRIM(CLEAN(_xlfn.XLOOKUP(Order_Items_Raw!A2396,Orders_Raw!A:A,Orders_Raw!E:E))))</f>
        <v>Website</v>
      </c>
      <c r="H2085" s="18" t="str">
        <f>_xlfn.XLOOKUP(B2085,Products_Raw!A:A,Products_Raw!C:C)</f>
        <v>Electronics</v>
      </c>
      <c r="I2085" t="str">
        <f>_xlfn.XLOOKUP(_xlfn.XLOOKUP(A2085,Orders_Raw!A:A,Orders_Raw!B:B),Customers_Raw!A:A,Customers_Raw!E:E)</f>
        <v>Corporate</v>
      </c>
      <c r="J2085" s="19">
        <f>_xlfn.XLOOKUP(Order_Items_Raw!A2396,Orders_Raw!A:A,Orders_Raw!C:C)</f>
        <v>45726</v>
      </c>
      <c r="K2085" t="s">
        <v>3458</v>
      </c>
      <c r="L2085" s="19" t="str">
        <f>_xlfn.XLOOKUP(A2085,Orders_Raw!A:A,Orders_Raw!D:D)</f>
        <v>Delivered</v>
      </c>
      <c r="M2085" s="19" t="str">
        <f>_xlfn.XLOOKUP(_xlfn.XLOOKUP(A2085,Orders_Raw!A:A,Orders_Raw!B:B),Customers_Raw!A:A,Customers_Raw!E:E)</f>
        <v>Corporate</v>
      </c>
      <c r="N2085">
        <f>IF(COUNTIF($A$2:A2085,A2085)=1,1,0)</f>
        <v>1</v>
      </c>
    </row>
    <row r="2086" spans="1:14">
      <c r="A2086" t="s">
        <v>2229</v>
      </c>
      <c r="B2086" t="s">
        <v>3462</v>
      </c>
      <c r="C2086">
        <v>3</v>
      </c>
      <c r="D2086" s="18">
        <v>14382.25</v>
      </c>
      <c r="E2086" s="18">
        <f>_xlfn.XLOOKUP(Order_Items_Raw!B2415,Products_Raw!A:A,Products_Raw!D:D)</f>
        <v>1759.1</v>
      </c>
      <c r="F2086" s="18">
        <f t="shared" si="32"/>
        <v>9104.95</v>
      </c>
      <c r="G2086" s="18" t="str">
        <f>PROPER(TRIM(CLEAN(_xlfn.XLOOKUP(Order_Items_Raw!A2415,Orders_Raw!A:A,Orders_Raw!E:E))))</f>
        <v>Website</v>
      </c>
      <c r="H2086" s="18" t="str">
        <f>_xlfn.XLOOKUP(B2086,Products_Raw!A:A,Products_Raw!C:C)</f>
        <v>Electronics</v>
      </c>
      <c r="I2086" t="str">
        <f>_xlfn.XLOOKUP(_xlfn.XLOOKUP(A2086,Orders_Raw!A:A,Orders_Raw!B:B),Customers_Raw!A:A,Customers_Raw!E:E)</f>
        <v>Consumer</v>
      </c>
      <c r="J2086" s="19">
        <f>_xlfn.XLOOKUP(Order_Items_Raw!A2415,Orders_Raw!A:A,Orders_Raw!C:C)</f>
        <v>45742</v>
      </c>
      <c r="K2086" t="s">
        <v>3458</v>
      </c>
      <c r="L2086" s="19" t="str">
        <f>_xlfn.XLOOKUP(A2086,Orders_Raw!A:A,Orders_Raw!D:D)</f>
        <v>Delivered</v>
      </c>
      <c r="M2086" s="19" t="str">
        <f>_xlfn.XLOOKUP(_xlfn.XLOOKUP(A2086,Orders_Raw!A:A,Orders_Raw!B:B),Customers_Raw!A:A,Customers_Raw!E:E)</f>
        <v>Consumer</v>
      </c>
      <c r="N2086">
        <f>IF(COUNTIF($A$2:A2086,A2086)=1,1,0)</f>
        <v>1</v>
      </c>
    </row>
    <row r="2087" spans="1:14">
      <c r="A2087" t="s">
        <v>2818</v>
      </c>
      <c r="B2087" t="s">
        <v>3462</v>
      </c>
      <c r="C2087">
        <v>2</v>
      </c>
      <c r="D2087" s="18">
        <v>12549.16</v>
      </c>
      <c r="E2087" s="18">
        <f>_xlfn.XLOOKUP(Order_Items_Raw!B2424,Products_Raw!A:A,Products_Raw!D:D)</f>
        <v>2625.04</v>
      </c>
      <c r="F2087" s="18">
        <f t="shared" si="32"/>
        <v>7299.08</v>
      </c>
      <c r="G2087" s="18" t="str">
        <f>PROPER(TRIM(CLEAN(_xlfn.XLOOKUP(Order_Items_Raw!A2424,Orders_Raw!A:A,Orders_Raw!E:E))))</f>
        <v>Website</v>
      </c>
      <c r="H2087" s="18" t="str">
        <f>_xlfn.XLOOKUP(B2087,Products_Raw!A:A,Products_Raw!C:C)</f>
        <v>Electronics</v>
      </c>
      <c r="I2087" t="str">
        <f>_xlfn.XLOOKUP(_xlfn.XLOOKUP(A2087,Orders_Raw!A:A,Orders_Raw!B:B),Customers_Raw!A:A,Customers_Raw!E:E)</f>
        <v>Corporate</v>
      </c>
      <c r="J2087" s="19">
        <f>_xlfn.XLOOKUP(Order_Items_Raw!A2424,Orders_Raw!A:A,Orders_Raw!C:C)</f>
        <v>45720</v>
      </c>
      <c r="K2087" t="s">
        <v>3458</v>
      </c>
      <c r="L2087" s="19" t="str">
        <f>_xlfn.XLOOKUP(A2087,Orders_Raw!A:A,Orders_Raw!D:D)</f>
        <v>Delivered</v>
      </c>
      <c r="M2087" s="19" t="str">
        <f>_xlfn.XLOOKUP(_xlfn.XLOOKUP(A2087,Orders_Raw!A:A,Orders_Raw!B:B),Customers_Raw!A:A,Customers_Raw!E:E)</f>
        <v>Corporate</v>
      </c>
      <c r="N2087">
        <f>IF(COUNTIF($A$2:A2087,A2087)=1,1,0)</f>
        <v>0</v>
      </c>
    </row>
    <row r="2088" spans="1:14">
      <c r="A2088" t="s">
        <v>3393</v>
      </c>
      <c r="B2088" t="s">
        <v>3462</v>
      </c>
      <c r="C2088">
        <v>1</v>
      </c>
      <c r="D2088" s="18">
        <v>4683.7</v>
      </c>
      <c r="E2088" s="18">
        <f>_xlfn.XLOOKUP(Order_Items_Raw!B2430,Products_Raw!A:A,Products_Raw!D:D)</f>
        <v>5057.68</v>
      </c>
      <c r="F2088" s="18">
        <f t="shared" si="32"/>
        <v>-373.98</v>
      </c>
      <c r="G2088" s="18" t="str">
        <f>PROPER(TRIM(CLEAN(_xlfn.XLOOKUP(Order_Items_Raw!A2430,Orders_Raw!A:A,Orders_Raw!E:E))))</f>
        <v>Website</v>
      </c>
      <c r="H2088" s="18" t="str">
        <f>_xlfn.XLOOKUP(B2088,Products_Raw!A:A,Products_Raw!C:C)</f>
        <v>Electronics</v>
      </c>
      <c r="I2088" t="str">
        <f>_xlfn.XLOOKUP(_xlfn.XLOOKUP(A2088,Orders_Raw!A:A,Orders_Raw!B:B),Customers_Raw!A:A,Customers_Raw!E:E)</f>
        <v>Consumer</v>
      </c>
      <c r="J2088" s="19">
        <f>_xlfn.XLOOKUP(Order_Items_Raw!A2430,Orders_Raw!A:A,Orders_Raw!C:C)</f>
        <v>45744</v>
      </c>
      <c r="K2088" t="s">
        <v>3458</v>
      </c>
      <c r="L2088" s="19" t="str">
        <f>_xlfn.XLOOKUP(A2088,Orders_Raw!A:A,Orders_Raw!D:D)</f>
        <v>Delivered</v>
      </c>
      <c r="M2088" s="19" t="str">
        <f>_xlfn.XLOOKUP(_xlfn.XLOOKUP(A2088,Orders_Raw!A:A,Orders_Raw!B:B),Customers_Raw!A:A,Customers_Raw!E:E)</f>
        <v>Consumer</v>
      </c>
      <c r="N2088">
        <f>IF(COUNTIF($A$2:A2088,A2088)=1,1,0)</f>
        <v>0</v>
      </c>
    </row>
    <row r="2089" spans="1:14">
      <c r="A2089" t="s">
        <v>1406</v>
      </c>
      <c r="B2089" t="s">
        <v>3463</v>
      </c>
      <c r="C2089">
        <v>1</v>
      </c>
      <c r="D2089" s="18">
        <v>3102.03</v>
      </c>
      <c r="E2089" s="18">
        <f>_xlfn.XLOOKUP(Order_Items_Raw!B2438,Products_Raw!A:A,Products_Raw!D:D)</f>
        <v>1892.68</v>
      </c>
      <c r="F2089" s="18">
        <f t="shared" si="32"/>
        <v>1209.35</v>
      </c>
      <c r="G2089" s="18" t="str">
        <f>PROPER(TRIM(CLEAN(_xlfn.XLOOKUP(Order_Items_Raw!A2438,Orders_Raw!A:A,Orders_Raw!E:E))))</f>
        <v>Mobile App</v>
      </c>
      <c r="H2089" s="18" t="str">
        <f>_xlfn.XLOOKUP(B2089,Products_Raw!A:A,Products_Raw!C:C)</f>
        <v>Beauty</v>
      </c>
      <c r="I2089" t="str">
        <f>_xlfn.XLOOKUP(_xlfn.XLOOKUP(A2089,Orders_Raw!A:A,Orders_Raw!B:B),Customers_Raw!A:A,Customers_Raw!E:E)</f>
        <v>Consumer</v>
      </c>
      <c r="J2089" s="19">
        <f>_xlfn.XLOOKUP(Order_Items_Raw!A2438,Orders_Raw!A:A,Orders_Raw!C:C)</f>
        <v>45743</v>
      </c>
      <c r="K2089" t="s">
        <v>3458</v>
      </c>
      <c r="L2089" s="19" t="str">
        <f>_xlfn.XLOOKUP(A2089,Orders_Raw!A:A,Orders_Raw!D:D)</f>
        <v>Delivered</v>
      </c>
      <c r="M2089" s="19" t="str">
        <f>_xlfn.XLOOKUP(_xlfn.XLOOKUP(A2089,Orders_Raw!A:A,Orders_Raw!B:B),Customers_Raw!A:A,Customers_Raw!E:E)</f>
        <v>Consumer</v>
      </c>
      <c r="N2089">
        <f>IF(COUNTIF($A$2:A2089,A2089)=1,1,0)</f>
        <v>0</v>
      </c>
    </row>
    <row r="2090" spans="1:14">
      <c r="A2090" t="s">
        <v>2036</v>
      </c>
      <c r="B2090" t="s">
        <v>3463</v>
      </c>
      <c r="C2090">
        <v>3</v>
      </c>
      <c r="D2090" s="18">
        <v>7707.03</v>
      </c>
      <c r="E2090" s="18">
        <f>_xlfn.XLOOKUP(Order_Items_Raw!B2451,Products_Raw!A:A,Products_Raw!D:D)</f>
        <v>4539.2</v>
      </c>
      <c r="F2090" s="18">
        <f t="shared" si="32"/>
        <v>-5910.57</v>
      </c>
      <c r="G2090" s="18" t="str">
        <f>PROPER(TRIM(CLEAN(_xlfn.XLOOKUP(Order_Items_Raw!A2451,Orders_Raw!A:A,Orders_Raw!E:E))))</f>
        <v>Mobile App</v>
      </c>
      <c r="H2090" s="18" t="str">
        <f>_xlfn.XLOOKUP(B2090,Products_Raw!A:A,Products_Raw!C:C)</f>
        <v>Beauty</v>
      </c>
      <c r="I2090" t="str">
        <f>_xlfn.XLOOKUP(_xlfn.XLOOKUP(A2090,Orders_Raw!A:A,Orders_Raw!B:B),Customers_Raw!A:A,Customers_Raw!E:E)</f>
        <v>Consumer</v>
      </c>
      <c r="J2090" s="19">
        <f>_xlfn.XLOOKUP(Order_Items_Raw!A2451,Orders_Raw!A:A,Orders_Raw!C:C)</f>
        <v>45719</v>
      </c>
      <c r="K2090" t="s">
        <v>3458</v>
      </c>
      <c r="L2090" s="19" t="str">
        <f>_xlfn.XLOOKUP(A2090,Orders_Raw!A:A,Orders_Raw!D:D)</f>
        <v>Delivered</v>
      </c>
      <c r="M2090" s="19" t="str">
        <f>_xlfn.XLOOKUP(_xlfn.XLOOKUP(A2090,Orders_Raw!A:A,Orders_Raw!B:B),Customers_Raw!A:A,Customers_Raw!E:E)</f>
        <v>Consumer</v>
      </c>
      <c r="N2090">
        <f>IF(COUNTIF($A$2:A2090,A2090)=1,1,0)</f>
        <v>1</v>
      </c>
    </row>
    <row r="2091" spans="1:14">
      <c r="A2091" t="s">
        <v>2245</v>
      </c>
      <c r="B2091" t="s">
        <v>3463</v>
      </c>
      <c r="C2091">
        <v>2</v>
      </c>
      <c r="D2091" s="18">
        <v>5594.27</v>
      </c>
      <c r="E2091" s="18">
        <f>_xlfn.XLOOKUP(Order_Items_Raw!B2454,Products_Raw!A:A,Products_Raw!D:D)</f>
        <v>4591.42</v>
      </c>
      <c r="F2091" s="18">
        <f t="shared" si="32"/>
        <v>-3588.57</v>
      </c>
      <c r="G2091" s="18" t="str">
        <f>PROPER(TRIM(CLEAN(_xlfn.XLOOKUP(Order_Items_Raw!A2454,Orders_Raw!A:A,Orders_Raw!E:E))))</f>
        <v>Website</v>
      </c>
      <c r="H2091" s="18" t="str">
        <f>_xlfn.XLOOKUP(B2091,Products_Raw!A:A,Products_Raw!C:C)</f>
        <v>Beauty</v>
      </c>
      <c r="I2091" t="str">
        <f>_xlfn.XLOOKUP(_xlfn.XLOOKUP(A2091,Orders_Raw!A:A,Orders_Raw!B:B),Customers_Raw!A:A,Customers_Raw!E:E)</f>
        <v>Corporate</v>
      </c>
      <c r="J2091" s="19">
        <f>_xlfn.XLOOKUP(Order_Items_Raw!A2454,Orders_Raw!A:A,Orders_Raw!C:C)</f>
        <v>45724</v>
      </c>
      <c r="K2091" t="s">
        <v>3458</v>
      </c>
      <c r="L2091" s="19" t="str">
        <f>_xlfn.XLOOKUP(A2091,Orders_Raw!A:A,Orders_Raw!D:D)</f>
        <v>Processing</v>
      </c>
      <c r="M2091" s="19" t="str">
        <f>_xlfn.XLOOKUP(_xlfn.XLOOKUP(A2091,Orders_Raw!A:A,Orders_Raw!B:B),Customers_Raw!A:A,Customers_Raw!E:E)</f>
        <v>Corporate</v>
      </c>
      <c r="N2091">
        <f>IF(COUNTIF($A$2:A2091,A2091)=1,1,0)</f>
        <v>1</v>
      </c>
    </row>
    <row r="2092" spans="1:14">
      <c r="A2092" t="s">
        <v>2409</v>
      </c>
      <c r="B2092" t="s">
        <v>3463</v>
      </c>
      <c r="C2092">
        <v>3</v>
      </c>
      <c r="D2092" s="18">
        <v>7682.32</v>
      </c>
      <c r="E2092" s="18">
        <f>_xlfn.XLOOKUP(Order_Items_Raw!B2455,Products_Raw!A:A,Products_Raw!D:D)</f>
        <v>4591.42</v>
      </c>
      <c r="F2092" s="18">
        <f t="shared" si="32"/>
        <v>-6091.94</v>
      </c>
      <c r="G2092" s="18" t="str">
        <f>PROPER(TRIM(CLEAN(_xlfn.XLOOKUP(Order_Items_Raw!A2455,Orders_Raw!A:A,Orders_Raw!E:E))))</f>
        <v>Website</v>
      </c>
      <c r="H2092" s="18" t="str">
        <f>_xlfn.XLOOKUP(B2092,Products_Raw!A:A,Products_Raw!C:C)</f>
        <v>Beauty</v>
      </c>
      <c r="I2092" t="str">
        <f>_xlfn.XLOOKUP(_xlfn.XLOOKUP(A2092,Orders_Raw!A:A,Orders_Raw!B:B),Customers_Raw!A:A,Customers_Raw!E:E)</f>
        <v>Consumer</v>
      </c>
      <c r="J2092" s="19">
        <f>_xlfn.XLOOKUP(Order_Items_Raw!A2455,Orders_Raw!A:A,Orders_Raw!C:C)</f>
        <v>45744</v>
      </c>
      <c r="K2092" t="s">
        <v>3458</v>
      </c>
      <c r="L2092" s="19" t="str">
        <f>_xlfn.XLOOKUP(A2092,Orders_Raw!A:A,Orders_Raw!D:D)</f>
        <v>Delivered</v>
      </c>
      <c r="M2092" s="19" t="str">
        <f>_xlfn.XLOOKUP(_xlfn.XLOOKUP(A2092,Orders_Raw!A:A,Orders_Raw!B:B),Customers_Raw!A:A,Customers_Raw!E:E)</f>
        <v>Consumer</v>
      </c>
      <c r="N2092">
        <f>IF(COUNTIF($A$2:A2092,A2092)=1,1,0)</f>
        <v>0</v>
      </c>
    </row>
    <row r="2093" spans="1:14">
      <c r="A2093" t="s">
        <v>2486</v>
      </c>
      <c r="B2093" t="s">
        <v>3463</v>
      </c>
      <c r="C2093">
        <v>3</v>
      </c>
      <c r="D2093" s="18">
        <v>6764.9</v>
      </c>
      <c r="E2093" s="18">
        <f>_xlfn.XLOOKUP(Order_Items_Raw!B2457,Products_Raw!A:A,Products_Raw!D:D)</f>
        <v>5766.98</v>
      </c>
      <c r="F2093" s="18">
        <f t="shared" si="32"/>
        <v>-10536.04</v>
      </c>
      <c r="G2093" s="18" t="str">
        <f>PROPER(TRIM(CLEAN(_xlfn.XLOOKUP(Order_Items_Raw!A2457,Orders_Raw!A:A,Orders_Raw!E:E))))</f>
        <v>Website</v>
      </c>
      <c r="H2093" s="18" t="str">
        <f>_xlfn.XLOOKUP(B2093,Products_Raw!A:A,Products_Raw!C:C)</f>
        <v>Beauty</v>
      </c>
      <c r="I2093" t="str">
        <f>_xlfn.XLOOKUP(_xlfn.XLOOKUP(A2093,Orders_Raw!A:A,Orders_Raw!B:B),Customers_Raw!A:A,Customers_Raw!E:E)</f>
        <v>Consumer</v>
      </c>
      <c r="J2093" s="19">
        <f>_xlfn.XLOOKUP(Order_Items_Raw!A2457,Orders_Raw!A:A,Orders_Raw!C:C)</f>
        <v>45726</v>
      </c>
      <c r="K2093" t="s">
        <v>3458</v>
      </c>
      <c r="L2093" s="19" t="str">
        <f>_xlfn.XLOOKUP(A2093,Orders_Raw!A:A,Orders_Raw!D:D)</f>
        <v>Delivered</v>
      </c>
      <c r="M2093" s="19" t="str">
        <f>_xlfn.XLOOKUP(_xlfn.XLOOKUP(A2093,Orders_Raw!A:A,Orders_Raw!B:B),Customers_Raw!A:A,Customers_Raw!E:E)</f>
        <v>Consumer</v>
      </c>
      <c r="N2093">
        <f>IF(COUNTIF($A$2:A2093,A2093)=1,1,0)</f>
        <v>0</v>
      </c>
    </row>
    <row r="2094" spans="1:14">
      <c r="A2094" t="s">
        <v>2835</v>
      </c>
      <c r="B2094" t="s">
        <v>3463</v>
      </c>
      <c r="C2094">
        <v>2</v>
      </c>
      <c r="D2094" s="18">
        <v>5728.63</v>
      </c>
      <c r="E2094" s="18">
        <f>_xlfn.XLOOKUP(Order_Items_Raw!B2464,Products_Raw!A:A,Products_Raw!D:D)</f>
        <v>6612.77</v>
      </c>
      <c r="F2094" s="18">
        <f t="shared" si="32"/>
        <v>-7496.91</v>
      </c>
      <c r="G2094" s="18" t="str">
        <f>PROPER(TRIM(CLEAN(_xlfn.XLOOKUP(Order_Items_Raw!A2464,Orders_Raw!A:A,Orders_Raw!E:E))))</f>
        <v>Website</v>
      </c>
      <c r="H2094" s="18" t="str">
        <f>_xlfn.XLOOKUP(B2094,Products_Raw!A:A,Products_Raw!C:C)</f>
        <v>Beauty</v>
      </c>
      <c r="I2094" t="str">
        <f>_xlfn.XLOOKUP(_xlfn.XLOOKUP(A2094,Orders_Raw!A:A,Orders_Raw!B:B),Customers_Raw!A:A,Customers_Raw!E:E)</f>
        <v>Consumer</v>
      </c>
      <c r="J2094" s="19">
        <f>_xlfn.XLOOKUP(Order_Items_Raw!A2464,Orders_Raw!A:A,Orders_Raw!C:C)</f>
        <v>45741</v>
      </c>
      <c r="K2094" t="s">
        <v>3458</v>
      </c>
      <c r="L2094" s="19" t="str">
        <f>_xlfn.XLOOKUP(A2094,Orders_Raw!A:A,Orders_Raw!D:D)</f>
        <v>Delivered</v>
      </c>
      <c r="M2094" s="19" t="str">
        <f>_xlfn.XLOOKUP(_xlfn.XLOOKUP(A2094,Orders_Raw!A:A,Orders_Raw!B:B),Customers_Raw!A:A,Customers_Raw!E:E)</f>
        <v>Consumer</v>
      </c>
      <c r="N2094">
        <f>IF(COUNTIF($A$2:A2094,A2094)=1,1,0)</f>
        <v>1</v>
      </c>
    </row>
    <row r="2095" spans="1:14">
      <c r="A2095" t="s">
        <v>1698</v>
      </c>
      <c r="B2095" t="s">
        <v>3464</v>
      </c>
      <c r="C2095">
        <v>4</v>
      </c>
      <c r="D2095" s="18">
        <v>27591.34</v>
      </c>
      <c r="E2095" s="18">
        <f>_xlfn.XLOOKUP(Order_Items_Raw!B2485,Products_Raw!A:A,Products_Raw!D:D)</f>
        <v>516.61</v>
      </c>
      <c r="F2095" s="18">
        <f t="shared" si="32"/>
        <v>25524.9</v>
      </c>
      <c r="G2095" s="18" t="str">
        <f>PROPER(TRIM(CLEAN(_xlfn.XLOOKUP(Order_Items_Raw!A2485,Orders_Raw!A:A,Orders_Raw!E:E))))</f>
        <v>Website</v>
      </c>
      <c r="H2095" s="18" t="str">
        <f>_xlfn.XLOOKUP(B2095,Products_Raw!A:A,Products_Raw!C:C)</f>
        <v>Office Supplies</v>
      </c>
      <c r="I2095" t="str">
        <f>_xlfn.XLOOKUP(_xlfn.XLOOKUP(A2095,Orders_Raw!A:A,Orders_Raw!B:B),Customers_Raw!A:A,Customers_Raw!E:E)</f>
        <v>Consumer</v>
      </c>
      <c r="J2095" s="19">
        <f>_xlfn.XLOOKUP(Order_Items_Raw!A2485,Orders_Raw!A:A,Orders_Raw!C:C)</f>
        <v>45736</v>
      </c>
      <c r="K2095" t="s">
        <v>3458</v>
      </c>
      <c r="L2095" s="19" t="str">
        <f>_xlfn.XLOOKUP(A2095,Orders_Raw!A:A,Orders_Raw!D:D)</f>
        <v>Delivered</v>
      </c>
      <c r="M2095" s="19" t="str">
        <f>_xlfn.XLOOKUP(_xlfn.XLOOKUP(A2095,Orders_Raw!A:A,Orders_Raw!B:B),Customers_Raw!A:A,Customers_Raw!E:E)</f>
        <v>Consumer</v>
      </c>
      <c r="N2095">
        <f>IF(COUNTIF($A$2:A2095,A2095)=1,1,0)</f>
        <v>1</v>
      </c>
    </row>
    <row r="2096" spans="1:14">
      <c r="A2096" t="s">
        <v>2903</v>
      </c>
      <c r="B2096" t="s">
        <v>3464</v>
      </c>
      <c r="C2096">
        <v>4</v>
      </c>
      <c r="D2096" s="18">
        <v>28779.79</v>
      </c>
      <c r="E2096" s="18">
        <f>_xlfn.XLOOKUP(Order_Items_Raw!B2507,Products_Raw!A:A,Products_Raw!D:D)</f>
        <v>2144.79</v>
      </c>
      <c r="F2096" s="18">
        <f t="shared" si="32"/>
        <v>20200.63</v>
      </c>
      <c r="G2096" s="18" t="str">
        <f>PROPER(TRIM(CLEAN(_xlfn.XLOOKUP(Order_Items_Raw!A2507,Orders_Raw!A:A,Orders_Raw!E:E))))</f>
        <v>Mobile App</v>
      </c>
      <c r="H2096" s="18" t="str">
        <f>_xlfn.XLOOKUP(B2096,Products_Raw!A:A,Products_Raw!C:C)</f>
        <v>Office Supplies</v>
      </c>
      <c r="I2096" t="str">
        <f>_xlfn.XLOOKUP(_xlfn.XLOOKUP(A2096,Orders_Raw!A:A,Orders_Raw!B:B),Customers_Raw!A:A,Customers_Raw!E:E)</f>
        <v>Corporate</v>
      </c>
      <c r="J2096" s="19">
        <f>_xlfn.XLOOKUP(Order_Items_Raw!A2507,Orders_Raw!A:A,Orders_Raw!C:C)</f>
        <v>45745</v>
      </c>
      <c r="K2096" t="s">
        <v>3458</v>
      </c>
      <c r="L2096" s="19" t="str">
        <f>_xlfn.XLOOKUP(A2096,Orders_Raw!A:A,Orders_Raw!D:D)</f>
        <v>Cancelled</v>
      </c>
      <c r="M2096" s="19" t="str">
        <f>_xlfn.XLOOKUP(_xlfn.XLOOKUP(A2096,Orders_Raw!A:A,Orders_Raw!B:B),Customers_Raw!A:A,Customers_Raw!E:E)</f>
        <v>Corporate</v>
      </c>
      <c r="N2096">
        <f>IF(COUNTIF($A$2:A2096,A2096)=1,1,0)</f>
        <v>0</v>
      </c>
    </row>
    <row r="2097" spans="1:14">
      <c r="A2097" t="s">
        <v>2936</v>
      </c>
      <c r="B2097" t="s">
        <v>3464</v>
      </c>
      <c r="C2097">
        <v>1</v>
      </c>
      <c r="D2097" s="18">
        <v>8124.49</v>
      </c>
      <c r="E2097" s="18">
        <f>_xlfn.XLOOKUP(Order_Items_Raw!B2508,Products_Raw!A:A,Products_Raw!D:D)</f>
        <v>3075.85</v>
      </c>
      <c r="F2097" s="18">
        <f t="shared" si="32"/>
        <v>5048.64</v>
      </c>
      <c r="G2097" s="18" t="str">
        <f>PROPER(TRIM(CLEAN(_xlfn.XLOOKUP(Order_Items_Raw!A2508,Orders_Raw!A:A,Orders_Raw!E:E))))</f>
        <v>Mobile App</v>
      </c>
      <c r="H2097" s="18" t="str">
        <f>_xlfn.XLOOKUP(B2097,Products_Raw!A:A,Products_Raw!C:C)</f>
        <v>Office Supplies</v>
      </c>
      <c r="I2097" t="str">
        <f>_xlfn.XLOOKUP(_xlfn.XLOOKUP(A2097,Orders_Raw!A:A,Orders_Raw!B:B),Customers_Raw!A:A,Customers_Raw!E:E)</f>
        <v>Consumer</v>
      </c>
      <c r="J2097" s="19">
        <f>_xlfn.XLOOKUP(Order_Items_Raw!A2508,Orders_Raw!A:A,Orders_Raw!C:C)</f>
        <v>45739</v>
      </c>
      <c r="K2097" t="s">
        <v>3458</v>
      </c>
      <c r="L2097" s="19" t="str">
        <f>_xlfn.XLOOKUP(A2097,Orders_Raw!A:A,Orders_Raw!D:D)</f>
        <v>Shipped</v>
      </c>
      <c r="M2097" s="19" t="str">
        <f>_xlfn.XLOOKUP(_xlfn.XLOOKUP(A2097,Orders_Raw!A:A,Orders_Raw!B:B),Customers_Raw!A:A,Customers_Raw!E:E)</f>
        <v>Consumer</v>
      </c>
      <c r="N2097">
        <f>IF(COUNTIF($A$2:A2097,A2097)=1,1,0)</f>
        <v>0</v>
      </c>
    </row>
    <row r="2098" spans="1:14">
      <c r="A2098" t="s">
        <v>3032</v>
      </c>
      <c r="B2098" t="s">
        <v>3464</v>
      </c>
      <c r="C2098">
        <v>2</v>
      </c>
      <c r="D2098" s="18">
        <v>18740.28</v>
      </c>
      <c r="E2098" s="18">
        <f>_xlfn.XLOOKUP(Order_Items_Raw!B2510,Products_Raw!A:A,Products_Raw!D:D)</f>
        <v>10086.81</v>
      </c>
      <c r="F2098" s="18">
        <f t="shared" si="32"/>
        <v>-1433.34</v>
      </c>
      <c r="G2098" s="18" t="str">
        <f>PROPER(TRIM(CLEAN(_xlfn.XLOOKUP(Order_Items_Raw!A2510,Orders_Raw!A:A,Orders_Raw!E:E))))</f>
        <v>Website</v>
      </c>
      <c r="H2098" s="18" t="str">
        <f>_xlfn.XLOOKUP(B2098,Products_Raw!A:A,Products_Raw!C:C)</f>
        <v>Office Supplies</v>
      </c>
      <c r="I2098" t="str">
        <f>_xlfn.XLOOKUP(_xlfn.XLOOKUP(A2098,Orders_Raw!A:A,Orders_Raw!B:B),Customers_Raw!A:A,Customers_Raw!E:E)</f>
        <v>Small Business</v>
      </c>
      <c r="J2098" s="19">
        <f>_xlfn.XLOOKUP(Order_Items_Raw!A2510,Orders_Raw!A:A,Orders_Raw!C:C)</f>
        <v>45738</v>
      </c>
      <c r="K2098" t="s">
        <v>3458</v>
      </c>
      <c r="L2098" s="19" t="str">
        <f>_xlfn.XLOOKUP(A2098,Orders_Raw!A:A,Orders_Raw!D:D)</f>
        <v>Delivered</v>
      </c>
      <c r="M2098" s="19" t="str">
        <f>_xlfn.XLOOKUP(_xlfn.XLOOKUP(A2098,Orders_Raw!A:A,Orders_Raw!B:B),Customers_Raw!A:A,Customers_Raw!E:E)</f>
        <v>Small Business</v>
      </c>
      <c r="N2098">
        <f>IF(COUNTIF($A$2:A2098,A2098)=1,1,0)</f>
        <v>1</v>
      </c>
    </row>
    <row r="2099" spans="1:14">
      <c r="A2099" t="s">
        <v>3189</v>
      </c>
      <c r="B2099" t="s">
        <v>3464</v>
      </c>
      <c r="C2099">
        <v>2</v>
      </c>
      <c r="D2099" s="18">
        <v>13960.92</v>
      </c>
      <c r="E2099" s="18">
        <f>_xlfn.XLOOKUP(Order_Items_Raw!B2514,Products_Raw!A:A,Products_Raw!D:D)</f>
        <v>10086.81</v>
      </c>
      <c r="F2099" s="18">
        <f t="shared" si="32"/>
        <v>-6212.7</v>
      </c>
      <c r="G2099" s="18" t="str">
        <f>PROPER(TRIM(CLEAN(_xlfn.XLOOKUP(Order_Items_Raw!A2514,Orders_Raw!A:A,Orders_Raw!E:E))))</f>
        <v>Website</v>
      </c>
      <c r="H2099" s="18" t="str">
        <f>_xlfn.XLOOKUP(B2099,Products_Raw!A:A,Products_Raw!C:C)</f>
        <v>Office Supplies</v>
      </c>
      <c r="I2099" t="str">
        <f>_xlfn.XLOOKUP(_xlfn.XLOOKUP(A2099,Orders_Raw!A:A,Orders_Raw!B:B),Customers_Raw!A:A,Customers_Raw!E:E)</f>
        <v>Corporate</v>
      </c>
      <c r="J2099" s="19">
        <f>_xlfn.XLOOKUP(Order_Items_Raw!A2514,Orders_Raw!A:A,Orders_Raw!C:C)</f>
        <v>45725</v>
      </c>
      <c r="K2099" t="s">
        <v>3458</v>
      </c>
      <c r="L2099" s="19" t="str">
        <f>_xlfn.XLOOKUP(A2099,Orders_Raw!A:A,Orders_Raw!D:D)</f>
        <v>Processing</v>
      </c>
      <c r="M2099" s="19" t="str">
        <f>_xlfn.XLOOKUP(_xlfn.XLOOKUP(A2099,Orders_Raw!A:A,Orders_Raw!B:B),Customers_Raw!A:A,Customers_Raw!E:E)</f>
        <v>Corporate</v>
      </c>
      <c r="N2099">
        <f>IF(COUNTIF($A$2:A2099,A2099)=1,1,0)</f>
        <v>0</v>
      </c>
    </row>
    <row r="2100" spans="1:14">
      <c r="A2100" t="s">
        <v>3303</v>
      </c>
      <c r="B2100" t="s">
        <v>3464</v>
      </c>
      <c r="C2100">
        <v>2</v>
      </c>
      <c r="D2100" s="18">
        <v>19289.22</v>
      </c>
      <c r="E2100" s="18">
        <f>_xlfn.XLOOKUP(Order_Items_Raw!B2518,Products_Raw!A:A,Products_Raw!D:D)</f>
        <v>4370.8</v>
      </c>
      <c r="F2100" s="18">
        <f t="shared" si="32"/>
        <v>10547.62</v>
      </c>
      <c r="G2100" s="18" t="str">
        <f>PROPER(TRIM(CLEAN(_xlfn.XLOOKUP(Order_Items_Raw!A2518,Orders_Raw!A:A,Orders_Raw!E:E))))</f>
        <v>Website</v>
      </c>
      <c r="H2100" s="18" t="str">
        <f>_xlfn.XLOOKUP(B2100,Products_Raw!A:A,Products_Raw!C:C)</f>
        <v>Office Supplies</v>
      </c>
      <c r="I2100" t="str">
        <f>_xlfn.XLOOKUP(_xlfn.XLOOKUP(A2100,Orders_Raw!A:A,Orders_Raw!B:B),Customers_Raw!A:A,Customers_Raw!E:E)</f>
        <v>Consumer</v>
      </c>
      <c r="J2100" s="19">
        <f>_xlfn.XLOOKUP(Order_Items_Raw!A2518,Orders_Raw!A:A,Orders_Raw!C:C)</f>
        <v>45729</v>
      </c>
      <c r="K2100" t="s">
        <v>3458</v>
      </c>
      <c r="L2100" s="19" t="str">
        <f>_xlfn.XLOOKUP(A2100,Orders_Raw!A:A,Orders_Raw!D:D)</f>
        <v>Delivered</v>
      </c>
      <c r="M2100" s="19" t="str">
        <f>_xlfn.XLOOKUP(_xlfn.XLOOKUP(A2100,Orders_Raw!A:A,Orders_Raw!B:B),Customers_Raw!A:A,Customers_Raw!E:E)</f>
        <v>Consumer</v>
      </c>
      <c r="N2100">
        <f>IF(COUNTIF($A$2:A2100,A2100)=1,1,0)</f>
        <v>1</v>
      </c>
    </row>
    <row r="2101" spans="1:14">
      <c r="A2101" t="s">
        <v>2059</v>
      </c>
      <c r="B2101" t="s">
        <v>3465</v>
      </c>
      <c r="C2101">
        <v>1</v>
      </c>
      <c r="D2101" s="18">
        <v>1945.83</v>
      </c>
      <c r="E2101" s="18">
        <f>_xlfn.XLOOKUP(Order_Items_Raw!B2543,Products_Raw!A:A,Products_Raw!D:D)</f>
        <v>6163.24</v>
      </c>
      <c r="F2101" s="18">
        <f t="shared" si="32"/>
        <v>-4217.41</v>
      </c>
      <c r="G2101" s="18" t="str">
        <f>PROPER(TRIM(CLEAN(_xlfn.XLOOKUP(Order_Items_Raw!A2543,Orders_Raw!A:A,Orders_Raw!E:E))))</f>
        <v>Website</v>
      </c>
      <c r="H2101" s="18" t="str">
        <f>_xlfn.XLOOKUP(B2101,Products_Raw!A:A,Products_Raw!C:C)</f>
        <v>Beauty</v>
      </c>
      <c r="I2101" t="str">
        <f>_xlfn.XLOOKUP(_xlfn.XLOOKUP(A2101,Orders_Raw!A:A,Orders_Raw!B:B),Customers_Raw!A:A,Customers_Raw!E:E)</f>
        <v>Consumer</v>
      </c>
      <c r="J2101" s="19">
        <f>_xlfn.XLOOKUP(Order_Items_Raw!A2543,Orders_Raw!A:A,Orders_Raw!C:C)</f>
        <v>45741</v>
      </c>
      <c r="K2101" t="s">
        <v>3458</v>
      </c>
      <c r="L2101" s="19" t="str">
        <f>_xlfn.XLOOKUP(A2101,Orders_Raw!A:A,Orders_Raw!D:D)</f>
        <v>Delivered</v>
      </c>
      <c r="M2101" s="19" t="str">
        <f>_xlfn.XLOOKUP(_xlfn.XLOOKUP(A2101,Orders_Raw!A:A,Orders_Raw!B:B),Customers_Raw!A:A,Customers_Raw!E:E)</f>
        <v>Consumer</v>
      </c>
      <c r="N2101">
        <f>IF(COUNTIF($A$2:A2101,A2101)=1,1,0)</f>
        <v>1</v>
      </c>
    </row>
    <row r="2102" spans="1:14">
      <c r="A2102" t="s">
        <v>2322</v>
      </c>
      <c r="B2102" t="s">
        <v>3465</v>
      </c>
      <c r="C2102">
        <v>1</v>
      </c>
      <c r="D2102" s="18">
        <v>2189.72</v>
      </c>
      <c r="E2102" s="18">
        <f>_xlfn.XLOOKUP(Order_Items_Raw!B2548,Products_Raw!A:A,Products_Raw!D:D)</f>
        <v>8177.04</v>
      </c>
      <c r="F2102" s="18">
        <f t="shared" si="32"/>
        <v>-5987.32</v>
      </c>
      <c r="G2102" s="18" t="str">
        <f>PROPER(TRIM(CLEAN(_xlfn.XLOOKUP(Order_Items_Raw!A2548,Orders_Raw!A:A,Orders_Raw!E:E))))</f>
        <v>Website</v>
      </c>
      <c r="H2102" s="18" t="str">
        <f>_xlfn.XLOOKUP(B2102,Products_Raw!A:A,Products_Raw!C:C)</f>
        <v>Beauty</v>
      </c>
      <c r="I2102" t="str">
        <f>_xlfn.XLOOKUP(_xlfn.XLOOKUP(A2102,Orders_Raw!A:A,Orders_Raw!B:B),Customers_Raw!A:A,Customers_Raw!E:E)</f>
        <v>Consumer</v>
      </c>
      <c r="J2102" s="19">
        <f>_xlfn.XLOOKUP(Order_Items_Raw!A2548,Orders_Raw!A:A,Orders_Raw!C:C)</f>
        <v>45723</v>
      </c>
      <c r="K2102" t="s">
        <v>3458</v>
      </c>
      <c r="L2102" s="19" t="str">
        <f>_xlfn.XLOOKUP(A2102,Orders_Raw!A:A,Orders_Raw!D:D)</f>
        <v>Delivered</v>
      </c>
      <c r="M2102" s="19" t="str">
        <f>_xlfn.XLOOKUP(_xlfn.XLOOKUP(A2102,Orders_Raw!A:A,Orders_Raw!B:B),Customers_Raw!A:A,Customers_Raw!E:E)</f>
        <v>Consumer</v>
      </c>
      <c r="N2102">
        <f>IF(COUNTIF($A$2:A2102,A2102)=1,1,0)</f>
        <v>0</v>
      </c>
    </row>
    <row r="2103" spans="1:14">
      <c r="A2103" t="s">
        <v>977</v>
      </c>
      <c r="B2103" t="s">
        <v>3467</v>
      </c>
      <c r="C2103">
        <v>2</v>
      </c>
      <c r="D2103" s="18">
        <v>27841.85</v>
      </c>
      <c r="E2103" s="18">
        <f>_xlfn.XLOOKUP(Order_Items_Raw!B2563,Products_Raw!A:A,Products_Raw!D:D)</f>
        <v>4936.19</v>
      </c>
      <c r="F2103" s="18">
        <f t="shared" si="32"/>
        <v>17969.47</v>
      </c>
      <c r="G2103" s="18" t="str">
        <f>PROPER(TRIM(CLEAN(_xlfn.XLOOKUP(Order_Items_Raw!A2563,Orders_Raw!A:A,Orders_Raw!E:E))))</f>
        <v>Website</v>
      </c>
      <c r="H2103" s="18" t="str">
        <f>_xlfn.XLOOKUP(B2103,Products_Raw!A:A,Products_Raw!C:C)</f>
        <v>Fashion</v>
      </c>
      <c r="I2103" t="str">
        <f>_xlfn.XLOOKUP(_xlfn.XLOOKUP(A2103,Orders_Raw!A:A,Orders_Raw!B:B),Customers_Raw!A:A,Customers_Raw!E:E)</f>
        <v>Consumer</v>
      </c>
      <c r="J2103" s="19">
        <f>_xlfn.XLOOKUP(Order_Items_Raw!A2563,Orders_Raw!A:A,Orders_Raw!C:C)</f>
        <v>45788</v>
      </c>
      <c r="K2103" t="s">
        <v>3466</v>
      </c>
      <c r="L2103" s="19" t="str">
        <f>_xlfn.XLOOKUP(A2103,Orders_Raw!A:A,Orders_Raw!D:D)</f>
        <v>Delivered</v>
      </c>
      <c r="M2103" s="19" t="str">
        <f>_xlfn.XLOOKUP(_xlfn.XLOOKUP(A2103,Orders_Raw!A:A,Orders_Raw!B:B),Customers_Raw!A:A,Customers_Raw!E:E)</f>
        <v>Consumer</v>
      </c>
      <c r="N2103">
        <f>IF(COUNTIF($A$2:A2103,A2103)=1,1,0)</f>
        <v>0</v>
      </c>
    </row>
    <row r="2104" spans="1:14">
      <c r="A2104" t="s">
        <v>1161</v>
      </c>
      <c r="B2104" t="s">
        <v>3467</v>
      </c>
      <c r="C2104">
        <v>2</v>
      </c>
      <c r="D2104" s="18">
        <v>32372.66</v>
      </c>
      <c r="E2104" s="18">
        <f>_xlfn.XLOOKUP(Order_Items_Raw!B2564,Products_Raw!A:A,Products_Raw!D:D)</f>
        <v>4936.19</v>
      </c>
      <c r="F2104" s="18">
        <f t="shared" si="32"/>
        <v>22500.28</v>
      </c>
      <c r="G2104" s="18" t="str">
        <f>PROPER(TRIM(CLEAN(_xlfn.XLOOKUP(Order_Items_Raw!A2564,Orders_Raw!A:A,Orders_Raw!E:E))))</f>
        <v>Mobile App</v>
      </c>
      <c r="H2104" s="18" t="str">
        <f>_xlfn.XLOOKUP(B2104,Products_Raw!A:A,Products_Raw!C:C)</f>
        <v>Fashion</v>
      </c>
      <c r="I2104" t="str">
        <f>_xlfn.XLOOKUP(_xlfn.XLOOKUP(A2104,Orders_Raw!A:A,Orders_Raw!B:B),Customers_Raw!A:A,Customers_Raw!E:E)</f>
        <v>Small Business</v>
      </c>
      <c r="J2104" s="19">
        <f>_xlfn.XLOOKUP(Order_Items_Raw!A2564,Orders_Raw!A:A,Orders_Raw!C:C)</f>
        <v>45790</v>
      </c>
      <c r="K2104" t="s">
        <v>3466</v>
      </c>
      <c r="L2104" s="19" t="str">
        <f>_xlfn.XLOOKUP(A2104,Orders_Raw!A:A,Orders_Raw!D:D)</f>
        <v>Shipped</v>
      </c>
      <c r="M2104" s="19" t="str">
        <f>_xlfn.XLOOKUP(_xlfn.XLOOKUP(A2104,Orders_Raw!A:A,Orders_Raw!B:B),Customers_Raw!A:A,Customers_Raw!E:E)</f>
        <v>Small Business</v>
      </c>
      <c r="N2104">
        <f>IF(COUNTIF($A$2:A2104,A2104)=1,1,0)</f>
        <v>0</v>
      </c>
    </row>
    <row r="2105" spans="1:14">
      <c r="A2105" t="s">
        <v>1277</v>
      </c>
      <c r="B2105" t="s">
        <v>3468</v>
      </c>
      <c r="C2105">
        <v>1</v>
      </c>
      <c r="D2105" s="18">
        <v>5390.81</v>
      </c>
      <c r="E2105" s="18">
        <f>_xlfn.XLOOKUP(Order_Items_Raw!B2610,Products_Raw!A:A,Products_Raw!D:D)</f>
        <v>474.93</v>
      </c>
      <c r="F2105" s="18">
        <f t="shared" si="32"/>
        <v>4915.88</v>
      </c>
      <c r="G2105" s="18" t="str">
        <f>PROPER(TRIM(CLEAN(_xlfn.XLOOKUP(Order_Items_Raw!A2610,Orders_Raw!A:A,Orders_Raw!E:E))))</f>
        <v>Website</v>
      </c>
      <c r="H2105" s="18" t="str">
        <f>_xlfn.XLOOKUP(B2105,Products_Raw!A:A,Products_Raw!C:C)</f>
        <v>Office Supplies</v>
      </c>
      <c r="I2105" t="str">
        <f>_xlfn.XLOOKUP(_xlfn.XLOOKUP(A2105,Orders_Raw!A:A,Orders_Raw!B:B),Customers_Raw!A:A,Customers_Raw!E:E)</f>
        <v>Consumer</v>
      </c>
      <c r="J2105" s="19">
        <f>_xlfn.XLOOKUP(Order_Items_Raw!A2610,Orders_Raw!A:A,Orders_Raw!C:C)</f>
        <v>45807</v>
      </c>
      <c r="K2105" t="s">
        <v>3466</v>
      </c>
      <c r="L2105" s="19" t="str">
        <f>_xlfn.XLOOKUP(A2105,Orders_Raw!A:A,Orders_Raw!D:D)</f>
        <v>Delivered</v>
      </c>
      <c r="M2105" s="19" t="str">
        <f>_xlfn.XLOOKUP(_xlfn.XLOOKUP(A2105,Orders_Raw!A:A,Orders_Raw!B:B),Customers_Raw!A:A,Customers_Raw!E:E)</f>
        <v>Consumer</v>
      </c>
      <c r="N2105">
        <f>IF(COUNTIF($A$2:A2105,A2105)=1,1,0)</f>
        <v>1</v>
      </c>
    </row>
    <row r="2106" spans="1:14">
      <c r="A2106" t="s">
        <v>2593</v>
      </c>
      <c r="B2106" t="s">
        <v>3468</v>
      </c>
      <c r="C2106">
        <v>1</v>
      </c>
      <c r="D2106" s="18">
        <v>5781.29</v>
      </c>
      <c r="E2106" s="18">
        <f>_xlfn.XLOOKUP(Order_Items_Raw!B2631,Products_Raw!A:A,Products_Raw!D:D)</f>
        <v>680.62</v>
      </c>
      <c r="F2106" s="18">
        <f t="shared" si="32"/>
        <v>5100.67</v>
      </c>
      <c r="G2106" s="18" t="str">
        <f>PROPER(TRIM(CLEAN(_xlfn.XLOOKUP(Order_Items_Raw!A2631,Orders_Raw!A:A,Orders_Raw!E:E))))</f>
        <v>Website</v>
      </c>
      <c r="H2106" s="18" t="str">
        <f>_xlfn.XLOOKUP(B2106,Products_Raw!A:A,Products_Raw!C:C)</f>
        <v>Office Supplies</v>
      </c>
      <c r="I2106" t="str">
        <f>_xlfn.XLOOKUP(_xlfn.XLOOKUP(A2106,Orders_Raw!A:A,Orders_Raw!B:B),Customers_Raw!A:A,Customers_Raw!E:E)</f>
        <v>Consumer</v>
      </c>
      <c r="J2106" s="19">
        <f>_xlfn.XLOOKUP(Order_Items_Raw!A2631,Orders_Raw!A:A,Orders_Raw!C:C)</f>
        <v>45797</v>
      </c>
      <c r="K2106" t="s">
        <v>3466</v>
      </c>
      <c r="L2106" s="19" t="str">
        <f>_xlfn.XLOOKUP(A2106,Orders_Raw!A:A,Orders_Raw!D:D)</f>
        <v>Delivered</v>
      </c>
      <c r="M2106" s="19" t="str">
        <f>_xlfn.XLOOKUP(_xlfn.XLOOKUP(A2106,Orders_Raw!A:A,Orders_Raw!B:B),Customers_Raw!A:A,Customers_Raw!E:E)</f>
        <v>Consumer</v>
      </c>
      <c r="N2106">
        <f>IF(COUNTIF($A$2:A2106,A2106)=1,1,0)</f>
        <v>1</v>
      </c>
    </row>
    <row r="2107" spans="1:14">
      <c r="A2107" t="s">
        <v>3117</v>
      </c>
      <c r="B2107" t="s">
        <v>3468</v>
      </c>
      <c r="C2107">
        <v>1</v>
      </c>
      <c r="D2107" s="18">
        <v>7035.52</v>
      </c>
      <c r="E2107" s="18">
        <f>_xlfn.XLOOKUP(Order_Items_Raw!B2641,Products_Raw!A:A,Products_Raw!D:D)</f>
        <v>11367.74</v>
      </c>
      <c r="F2107" s="18">
        <f t="shared" si="32"/>
        <v>-4332.22</v>
      </c>
      <c r="G2107" s="18" t="str">
        <f>PROPER(TRIM(CLEAN(_xlfn.XLOOKUP(Order_Items_Raw!A2641,Orders_Raw!A:A,Orders_Raw!E:E))))</f>
        <v>Website</v>
      </c>
      <c r="H2107" s="18" t="str">
        <f>_xlfn.XLOOKUP(B2107,Products_Raw!A:A,Products_Raw!C:C)</f>
        <v>Office Supplies</v>
      </c>
      <c r="I2107" t="str">
        <f>_xlfn.XLOOKUP(_xlfn.XLOOKUP(A2107,Orders_Raw!A:A,Orders_Raw!B:B),Customers_Raw!A:A,Customers_Raw!E:E)</f>
        <v>Consumer</v>
      </c>
      <c r="J2107" s="19">
        <f>_xlfn.XLOOKUP(Order_Items_Raw!A2641,Orders_Raw!A:A,Orders_Raw!C:C)</f>
        <v>45791</v>
      </c>
      <c r="K2107" t="s">
        <v>3466</v>
      </c>
      <c r="L2107" s="19" t="str">
        <f>_xlfn.XLOOKUP(A2107,Orders_Raw!A:A,Orders_Raw!D:D)</f>
        <v>Delivered</v>
      </c>
      <c r="M2107" s="19" t="str">
        <f>_xlfn.XLOOKUP(_xlfn.XLOOKUP(A2107,Orders_Raw!A:A,Orders_Raw!B:B),Customers_Raw!A:A,Customers_Raw!E:E)</f>
        <v>Consumer</v>
      </c>
      <c r="N2107">
        <f>IF(COUNTIF($A$2:A2107,A2107)=1,1,0)</f>
        <v>0</v>
      </c>
    </row>
    <row r="2108" spans="1:14">
      <c r="A2108" t="s">
        <v>1256</v>
      </c>
      <c r="B2108" t="s">
        <v>3469</v>
      </c>
      <c r="C2108">
        <v>2</v>
      </c>
      <c r="D2108" s="18">
        <v>12975.92</v>
      </c>
      <c r="E2108" s="18">
        <f>_xlfn.XLOOKUP(Order_Items_Raw!B2653,Products_Raw!A:A,Products_Raw!D:D)</f>
        <v>4640.09</v>
      </c>
      <c r="F2108" s="18">
        <f t="shared" si="32"/>
        <v>3695.74</v>
      </c>
      <c r="G2108" s="18" t="str">
        <f>PROPER(TRIM(CLEAN(_xlfn.XLOOKUP(Order_Items_Raw!A2653,Orders_Raw!A:A,Orders_Raw!E:E))))</f>
        <v>Website</v>
      </c>
      <c r="H2108" s="18" t="str">
        <f>_xlfn.XLOOKUP(B2108,Products_Raw!A:A,Products_Raw!C:C)</f>
        <v>Sports</v>
      </c>
      <c r="I2108" t="str">
        <f>_xlfn.XLOOKUP(_xlfn.XLOOKUP(A2108,Orders_Raw!A:A,Orders_Raw!B:B),Customers_Raw!A:A,Customers_Raw!E:E)</f>
        <v>Consumer</v>
      </c>
      <c r="J2108" s="19">
        <f>_xlfn.XLOOKUP(Order_Items_Raw!A2653,Orders_Raw!A:A,Orders_Raw!C:C)</f>
        <v>45797</v>
      </c>
      <c r="K2108" t="s">
        <v>3466</v>
      </c>
      <c r="L2108" s="19" t="str">
        <f>_xlfn.XLOOKUP(A2108,Orders_Raw!A:A,Orders_Raw!D:D)</f>
        <v>Delivered</v>
      </c>
      <c r="M2108" s="19" t="str">
        <f>_xlfn.XLOOKUP(_xlfn.XLOOKUP(A2108,Orders_Raw!A:A,Orders_Raw!B:B),Customers_Raw!A:A,Customers_Raw!E:E)</f>
        <v>Consumer</v>
      </c>
      <c r="N2108">
        <f>IF(COUNTIF($A$2:A2108,A2108)=1,1,0)</f>
        <v>1</v>
      </c>
    </row>
    <row r="2109" spans="1:14">
      <c r="A2109" t="s">
        <v>1614</v>
      </c>
      <c r="B2109" t="s">
        <v>3469</v>
      </c>
      <c r="C2109">
        <v>2</v>
      </c>
      <c r="D2109" s="18">
        <v>14040.5</v>
      </c>
      <c r="E2109" s="18">
        <f>_xlfn.XLOOKUP(Order_Items_Raw!B2661,Products_Raw!A:A,Products_Raw!D:D)</f>
        <v>7212.47</v>
      </c>
      <c r="F2109" s="18">
        <f t="shared" si="32"/>
        <v>-384.440000000001</v>
      </c>
      <c r="G2109" s="18" t="str">
        <f>PROPER(TRIM(CLEAN(_xlfn.XLOOKUP(Order_Items_Raw!A2661,Orders_Raw!A:A,Orders_Raw!E:E))))</f>
        <v>Mobile App</v>
      </c>
      <c r="H2109" s="18" t="str">
        <f>_xlfn.XLOOKUP(B2109,Products_Raw!A:A,Products_Raw!C:C)</f>
        <v>Sports</v>
      </c>
      <c r="I2109" t="str">
        <f>_xlfn.XLOOKUP(_xlfn.XLOOKUP(A2109,Orders_Raw!A:A,Orders_Raw!B:B),Customers_Raw!A:A,Customers_Raw!E:E)</f>
        <v>Consumer</v>
      </c>
      <c r="J2109" s="19">
        <f>_xlfn.XLOOKUP(Order_Items_Raw!A2661,Orders_Raw!A:A,Orders_Raw!C:C)</f>
        <v>45796</v>
      </c>
      <c r="K2109" t="s">
        <v>3466</v>
      </c>
      <c r="L2109" s="19" t="str">
        <f>_xlfn.XLOOKUP(A2109,Orders_Raw!A:A,Orders_Raw!D:D)</f>
        <v>Delivered</v>
      </c>
      <c r="M2109" s="19" t="str">
        <f>_xlfn.XLOOKUP(_xlfn.XLOOKUP(A2109,Orders_Raw!A:A,Orders_Raw!B:B),Customers_Raw!A:A,Customers_Raw!E:E)</f>
        <v>Consumer</v>
      </c>
      <c r="N2109">
        <f>IF(COUNTIF($A$2:A2109,A2109)=1,1,0)</f>
        <v>1</v>
      </c>
    </row>
    <row r="2110" spans="1:14">
      <c r="A2110" t="s">
        <v>2877</v>
      </c>
      <c r="B2110" t="s">
        <v>3469</v>
      </c>
      <c r="C2110">
        <v>4</v>
      </c>
      <c r="D2110" s="18">
        <v>28435.81</v>
      </c>
      <c r="E2110" s="18">
        <f>_xlfn.XLOOKUP(Order_Items_Raw!B2688,Products_Raw!A:A,Products_Raw!D:D)</f>
        <v>6782.31</v>
      </c>
      <c r="F2110" s="18">
        <f t="shared" si="32"/>
        <v>1306.57</v>
      </c>
      <c r="G2110" s="18" t="str">
        <f>PROPER(TRIM(CLEAN(_xlfn.XLOOKUP(Order_Items_Raw!A2688,Orders_Raw!A:A,Orders_Raw!E:E))))</f>
        <v>Marketplace</v>
      </c>
      <c r="H2110" s="18" t="str">
        <f>_xlfn.XLOOKUP(B2110,Products_Raw!A:A,Products_Raw!C:C)</f>
        <v>Sports</v>
      </c>
      <c r="I2110" t="str">
        <f>_xlfn.XLOOKUP(_xlfn.XLOOKUP(A2110,Orders_Raw!A:A,Orders_Raw!B:B),Customers_Raw!A:A,Customers_Raw!E:E)</f>
        <v>Consumer</v>
      </c>
      <c r="J2110" s="19">
        <f>_xlfn.XLOOKUP(Order_Items_Raw!A2688,Orders_Raw!A:A,Orders_Raw!C:C)</f>
        <v>45794</v>
      </c>
      <c r="K2110" t="s">
        <v>3466</v>
      </c>
      <c r="L2110" s="19" t="str">
        <f>_xlfn.XLOOKUP(A2110,Orders_Raw!A:A,Orders_Raw!D:D)</f>
        <v>Delivered</v>
      </c>
      <c r="M2110" s="19" t="str">
        <f>_xlfn.XLOOKUP(_xlfn.XLOOKUP(A2110,Orders_Raw!A:A,Orders_Raw!B:B),Customers_Raw!A:A,Customers_Raw!E:E)</f>
        <v>Consumer</v>
      </c>
      <c r="N2110">
        <f>IF(COUNTIF($A$2:A2110,A2110)=1,1,0)</f>
        <v>1</v>
      </c>
    </row>
    <row r="2111" spans="1:14">
      <c r="A2111" t="s">
        <v>3100</v>
      </c>
      <c r="B2111" t="s">
        <v>3469</v>
      </c>
      <c r="C2111">
        <v>3</v>
      </c>
      <c r="D2111" s="18">
        <v>22523.18</v>
      </c>
      <c r="E2111" s="18">
        <f>_xlfn.XLOOKUP(Order_Items_Raw!B2692,Products_Raw!A:A,Products_Raw!D:D)</f>
        <v>1397.32</v>
      </c>
      <c r="F2111" s="18">
        <f t="shared" si="32"/>
        <v>18331.22</v>
      </c>
      <c r="G2111" s="18" t="str">
        <f>PROPER(TRIM(CLEAN(_xlfn.XLOOKUP(Order_Items_Raw!A2692,Orders_Raw!A:A,Orders_Raw!E:E))))</f>
        <v>Website</v>
      </c>
      <c r="H2111" s="18" t="str">
        <f>_xlfn.XLOOKUP(B2111,Products_Raw!A:A,Products_Raw!C:C)</f>
        <v>Sports</v>
      </c>
      <c r="I2111" t="str">
        <f>_xlfn.XLOOKUP(_xlfn.XLOOKUP(A2111,Orders_Raw!A:A,Orders_Raw!B:B),Customers_Raw!A:A,Customers_Raw!E:E)</f>
        <v>Consumer</v>
      </c>
      <c r="J2111" s="19">
        <f>_xlfn.XLOOKUP(Order_Items_Raw!A2692,Orders_Raw!A:A,Orders_Raw!C:C)</f>
        <v>45806</v>
      </c>
      <c r="K2111" t="s">
        <v>3466</v>
      </c>
      <c r="L2111" s="19" t="str">
        <f>_xlfn.XLOOKUP(A2111,Orders_Raw!A:A,Orders_Raw!D:D)</f>
        <v>Shipped</v>
      </c>
      <c r="M2111" s="19" t="str">
        <f>_xlfn.XLOOKUP(_xlfn.XLOOKUP(A2111,Orders_Raw!A:A,Orders_Raw!B:B),Customers_Raw!A:A,Customers_Raw!E:E)</f>
        <v>Consumer</v>
      </c>
      <c r="N2111">
        <f>IF(COUNTIF($A$2:A2111,A2111)=1,1,0)</f>
        <v>0</v>
      </c>
    </row>
    <row r="2112" spans="1:14">
      <c r="A2112" t="s">
        <v>2522</v>
      </c>
      <c r="B2112" t="s">
        <v>3470</v>
      </c>
      <c r="C2112">
        <v>4</v>
      </c>
      <c r="D2112" s="18">
        <v>26950.22</v>
      </c>
      <c r="E2112" s="18">
        <f>_xlfn.XLOOKUP(Order_Items_Raw!B2722,Products_Raw!A:A,Products_Raw!D:D)</f>
        <v>5057.68</v>
      </c>
      <c r="F2112" s="18">
        <f t="shared" si="32"/>
        <v>6719.5</v>
      </c>
      <c r="G2112" s="18" t="str">
        <f>PROPER(TRIM(CLEAN(_xlfn.XLOOKUP(Order_Items_Raw!A2722,Orders_Raw!A:A,Orders_Raw!E:E))))</f>
        <v>Website</v>
      </c>
      <c r="H2112" s="18" t="str">
        <f>_xlfn.XLOOKUP(B2112,Products_Raw!A:A,Products_Raw!C:C)</f>
        <v>Home &amp; Kitchen</v>
      </c>
      <c r="I2112" t="str">
        <f>_xlfn.XLOOKUP(_xlfn.XLOOKUP(A2112,Orders_Raw!A:A,Orders_Raw!B:B),Customers_Raw!A:A,Customers_Raw!E:E)</f>
        <v>Corporate</v>
      </c>
      <c r="J2112" s="19">
        <f>_xlfn.XLOOKUP(Order_Items_Raw!A2722,Orders_Raw!A:A,Orders_Raw!C:C)</f>
        <v>45803</v>
      </c>
      <c r="K2112" t="s">
        <v>3466</v>
      </c>
      <c r="L2112" s="19" t="str">
        <f>_xlfn.XLOOKUP(A2112,Orders_Raw!A:A,Orders_Raw!D:D)</f>
        <v>Delivered</v>
      </c>
      <c r="M2112" s="19" t="str">
        <f>_xlfn.XLOOKUP(_xlfn.XLOOKUP(A2112,Orders_Raw!A:A,Orders_Raw!B:B),Customers_Raw!A:A,Customers_Raw!E:E)</f>
        <v>Corporate</v>
      </c>
      <c r="N2112">
        <f>IF(COUNTIF($A$2:A2112,A2112)=1,1,0)</f>
        <v>1</v>
      </c>
    </row>
    <row r="2113" spans="1:14">
      <c r="A2113" t="s">
        <v>2593</v>
      </c>
      <c r="B2113" t="s">
        <v>3470</v>
      </c>
      <c r="C2113">
        <v>2</v>
      </c>
      <c r="D2113" s="18">
        <v>14326.32</v>
      </c>
      <c r="E2113" s="18">
        <f>_xlfn.XLOOKUP(Order_Items_Raw!B2726,Products_Raw!A:A,Products_Raw!D:D)</f>
        <v>5057.68</v>
      </c>
      <c r="F2113" s="18">
        <f t="shared" si="32"/>
        <v>4210.96</v>
      </c>
      <c r="G2113" s="18" t="str">
        <f>PROPER(TRIM(CLEAN(_xlfn.XLOOKUP(Order_Items_Raw!A2726,Orders_Raw!A:A,Orders_Raw!E:E))))</f>
        <v>Website</v>
      </c>
      <c r="H2113" s="18" t="str">
        <f>_xlfn.XLOOKUP(B2113,Products_Raw!A:A,Products_Raw!C:C)</f>
        <v>Home &amp; Kitchen</v>
      </c>
      <c r="I2113" t="str">
        <f>_xlfn.XLOOKUP(_xlfn.XLOOKUP(A2113,Orders_Raw!A:A,Orders_Raw!B:B),Customers_Raw!A:A,Customers_Raw!E:E)</f>
        <v>Consumer</v>
      </c>
      <c r="J2113" s="19">
        <f>_xlfn.XLOOKUP(Order_Items_Raw!A2726,Orders_Raw!A:A,Orders_Raw!C:C)</f>
        <v>45800</v>
      </c>
      <c r="K2113" t="s">
        <v>3466</v>
      </c>
      <c r="L2113" s="19" t="str">
        <f>_xlfn.XLOOKUP(A2113,Orders_Raw!A:A,Orders_Raw!D:D)</f>
        <v>Delivered</v>
      </c>
      <c r="M2113" s="19" t="str">
        <f>_xlfn.XLOOKUP(_xlfn.XLOOKUP(A2113,Orders_Raw!A:A,Orders_Raw!B:B),Customers_Raw!A:A,Customers_Raw!E:E)</f>
        <v>Consumer</v>
      </c>
      <c r="N2113">
        <f>IF(COUNTIF($A$2:A2113,A2113)=1,1,0)</f>
        <v>0</v>
      </c>
    </row>
    <row r="2114" spans="1:14">
      <c r="A2114" t="s">
        <v>2639</v>
      </c>
      <c r="B2114" t="s">
        <v>3470</v>
      </c>
      <c r="C2114">
        <v>1</v>
      </c>
      <c r="D2114" s="18">
        <v>7359.37</v>
      </c>
      <c r="E2114" s="18">
        <f>_xlfn.XLOOKUP(Order_Items_Raw!B2727,Products_Raw!A:A,Products_Raw!D:D)</f>
        <v>4835.9</v>
      </c>
      <c r="F2114" s="18">
        <f t="shared" ref="F2114:F2177" si="33">D2114-(C2114*E2114)</f>
        <v>2523.47</v>
      </c>
      <c r="G2114" s="18" t="str">
        <f>PROPER(TRIM(CLEAN(_xlfn.XLOOKUP(Order_Items_Raw!A2727,Orders_Raw!A:A,Orders_Raw!E:E))))</f>
        <v>Marketplace</v>
      </c>
      <c r="H2114" s="18" t="str">
        <f>_xlfn.XLOOKUP(B2114,Products_Raw!A:A,Products_Raw!C:C)</f>
        <v>Home &amp; Kitchen</v>
      </c>
      <c r="I2114" t="str">
        <f>_xlfn.XLOOKUP(_xlfn.XLOOKUP(A2114,Orders_Raw!A:A,Orders_Raw!B:B),Customers_Raw!A:A,Customers_Raw!E:E)</f>
        <v>Corporate</v>
      </c>
      <c r="J2114" s="19">
        <f>_xlfn.XLOOKUP(Order_Items_Raw!A2727,Orders_Raw!A:A,Orders_Raw!C:C)</f>
        <v>45790</v>
      </c>
      <c r="K2114" t="s">
        <v>3466</v>
      </c>
      <c r="L2114" s="19" t="str">
        <f>_xlfn.XLOOKUP(A2114,Orders_Raw!A:A,Orders_Raw!D:D)</f>
        <v>Delivered</v>
      </c>
      <c r="M2114" s="19" t="str">
        <f>_xlfn.XLOOKUP(_xlfn.XLOOKUP(A2114,Orders_Raw!A:A,Orders_Raw!B:B),Customers_Raw!A:A,Customers_Raw!E:E)</f>
        <v>Corporate</v>
      </c>
      <c r="N2114">
        <f>IF(COUNTIF($A$2:A2114,A2114)=1,1,0)</f>
        <v>1</v>
      </c>
    </row>
    <row r="2115" spans="1:14">
      <c r="A2115" t="s">
        <v>928</v>
      </c>
      <c r="B2115" t="s">
        <v>3471</v>
      </c>
      <c r="C2115">
        <v>3</v>
      </c>
      <c r="D2115" s="18">
        <v>25907.37</v>
      </c>
      <c r="E2115" s="18">
        <f>_xlfn.XLOOKUP(Order_Items_Raw!B2748,Products_Raw!A:A,Products_Raw!D:D)</f>
        <v>4539.2</v>
      </c>
      <c r="F2115" s="18">
        <f t="shared" si="33"/>
        <v>12289.77</v>
      </c>
      <c r="G2115" s="18" t="str">
        <f>PROPER(TRIM(CLEAN(_xlfn.XLOOKUP(Order_Items_Raw!A2748,Orders_Raw!A:A,Orders_Raw!E:E))))</f>
        <v>Marketplace</v>
      </c>
      <c r="H2115" s="18" t="str">
        <f>_xlfn.XLOOKUP(B2115,Products_Raw!A:A,Products_Raw!C:C)</f>
        <v>Sports</v>
      </c>
      <c r="I2115" t="str">
        <f>_xlfn.XLOOKUP(_xlfn.XLOOKUP(A2115,Orders_Raw!A:A,Orders_Raw!B:B),Customers_Raw!A:A,Customers_Raw!E:E)</f>
        <v>Consumer</v>
      </c>
      <c r="J2115" s="19">
        <f>_xlfn.XLOOKUP(Order_Items_Raw!A2748,Orders_Raw!A:A,Orders_Raw!C:C)</f>
        <v>45803</v>
      </c>
      <c r="K2115" t="s">
        <v>3466</v>
      </c>
      <c r="L2115" s="19" t="str">
        <f>_xlfn.XLOOKUP(A2115,Orders_Raw!A:A,Orders_Raw!D:D)</f>
        <v>Delivered</v>
      </c>
      <c r="M2115" s="19" t="str">
        <f>_xlfn.XLOOKUP(_xlfn.XLOOKUP(A2115,Orders_Raw!A:A,Orders_Raw!B:B),Customers_Raw!A:A,Customers_Raw!E:E)</f>
        <v>Consumer</v>
      </c>
      <c r="N2115">
        <f>IF(COUNTIF($A$2:A2115,A2115)=1,1,0)</f>
        <v>0</v>
      </c>
    </row>
    <row r="2116" spans="1:14">
      <c r="A2116" t="s">
        <v>1277</v>
      </c>
      <c r="B2116" t="s">
        <v>3471</v>
      </c>
      <c r="C2116">
        <v>1</v>
      </c>
      <c r="D2116" s="18">
        <v>8631.84</v>
      </c>
      <c r="E2116" s="18">
        <f>_xlfn.XLOOKUP(Order_Items_Raw!B2756,Products_Raw!A:A,Products_Raw!D:D)</f>
        <v>5412.91</v>
      </c>
      <c r="F2116" s="18">
        <f t="shared" si="33"/>
        <v>3218.93</v>
      </c>
      <c r="G2116" s="18" t="str">
        <f>PROPER(TRIM(CLEAN(_xlfn.XLOOKUP(Order_Items_Raw!A2756,Orders_Raw!A:A,Orders_Raw!E:E))))</f>
        <v>Mobile App</v>
      </c>
      <c r="H2116" s="18" t="str">
        <f>_xlfn.XLOOKUP(B2116,Products_Raw!A:A,Products_Raw!C:C)</f>
        <v>Sports</v>
      </c>
      <c r="I2116" t="str">
        <f>_xlfn.XLOOKUP(_xlfn.XLOOKUP(A2116,Orders_Raw!A:A,Orders_Raw!B:B),Customers_Raw!A:A,Customers_Raw!E:E)</f>
        <v>Consumer</v>
      </c>
      <c r="J2116" s="19">
        <f>_xlfn.XLOOKUP(Order_Items_Raw!A2756,Orders_Raw!A:A,Orders_Raw!C:C)</f>
        <v>45780</v>
      </c>
      <c r="K2116" t="s">
        <v>3466</v>
      </c>
      <c r="L2116" s="19" t="str">
        <f>_xlfn.XLOOKUP(A2116,Orders_Raw!A:A,Orders_Raw!D:D)</f>
        <v>Delivered</v>
      </c>
      <c r="M2116" s="19" t="str">
        <f>_xlfn.XLOOKUP(_xlfn.XLOOKUP(A2116,Orders_Raw!A:A,Orders_Raw!B:B),Customers_Raw!A:A,Customers_Raw!E:E)</f>
        <v>Consumer</v>
      </c>
      <c r="N2116">
        <f>IF(COUNTIF($A$2:A2116,A2116)=1,1,0)</f>
        <v>0</v>
      </c>
    </row>
    <row r="2117" spans="1:14">
      <c r="A2117" t="s">
        <v>1831</v>
      </c>
      <c r="B2117" t="s">
        <v>3471</v>
      </c>
      <c r="C2117">
        <v>1</v>
      </c>
      <c r="D2117" s="18">
        <v>7372.07</v>
      </c>
      <c r="E2117" s="18">
        <f>_xlfn.XLOOKUP(Order_Items_Raw!B2765,Products_Raw!A:A,Products_Raw!D:D)</f>
        <v>6612.77</v>
      </c>
      <c r="F2117" s="18">
        <f t="shared" si="33"/>
        <v>759.299999999999</v>
      </c>
      <c r="G2117" s="18" t="str">
        <f>PROPER(TRIM(CLEAN(_xlfn.XLOOKUP(Order_Items_Raw!A2765,Orders_Raw!A:A,Orders_Raw!E:E))))</f>
        <v>Mobile App</v>
      </c>
      <c r="H2117" s="18" t="str">
        <f>_xlfn.XLOOKUP(B2117,Products_Raw!A:A,Products_Raw!C:C)</f>
        <v>Sports</v>
      </c>
      <c r="I2117" t="str">
        <f>_xlfn.XLOOKUP(_xlfn.XLOOKUP(A2117,Orders_Raw!A:A,Orders_Raw!B:B),Customers_Raw!A:A,Customers_Raw!E:E)</f>
        <v>Corporate</v>
      </c>
      <c r="J2117" s="19">
        <f>_xlfn.XLOOKUP(Order_Items_Raw!A2765,Orders_Raw!A:A,Orders_Raw!C:C)</f>
        <v>45788</v>
      </c>
      <c r="K2117" t="s">
        <v>3466</v>
      </c>
      <c r="L2117" s="19" t="str">
        <f>_xlfn.XLOOKUP(A2117,Orders_Raw!A:A,Orders_Raw!D:D)</f>
        <v>Cancelled</v>
      </c>
      <c r="M2117" s="19" t="str">
        <f>_xlfn.XLOOKUP(_xlfn.XLOOKUP(A2117,Orders_Raw!A:A,Orders_Raw!B:B),Customers_Raw!A:A,Customers_Raw!E:E)</f>
        <v>Corporate</v>
      </c>
      <c r="N2117">
        <f>IF(COUNTIF($A$2:A2117,A2117)=1,1,0)</f>
        <v>1</v>
      </c>
    </row>
    <row r="2118" spans="1:14">
      <c r="A2118" t="s">
        <v>2134</v>
      </c>
      <c r="B2118" t="s">
        <v>3471</v>
      </c>
      <c r="C2118">
        <v>2</v>
      </c>
      <c r="D2118" s="18">
        <v>13564.99</v>
      </c>
      <c r="E2118" s="18">
        <f>_xlfn.XLOOKUP(Order_Items_Raw!B2772,Products_Raw!A:A,Products_Raw!D:D)</f>
        <v>7341.5</v>
      </c>
      <c r="F2118" s="18">
        <f t="shared" si="33"/>
        <v>-1118.01</v>
      </c>
      <c r="G2118" s="18" t="str">
        <f>PROPER(TRIM(CLEAN(_xlfn.XLOOKUP(Order_Items_Raw!A2772,Orders_Raw!A:A,Orders_Raw!E:E))))</f>
        <v>Website</v>
      </c>
      <c r="H2118" s="18" t="str">
        <f>_xlfn.XLOOKUP(B2118,Products_Raw!A:A,Products_Raw!C:C)</f>
        <v>Sports</v>
      </c>
      <c r="I2118" t="str">
        <f>_xlfn.XLOOKUP(_xlfn.XLOOKUP(A2118,Orders_Raw!A:A,Orders_Raw!B:B),Customers_Raw!A:A,Customers_Raw!E:E)</f>
        <v>Corporate</v>
      </c>
      <c r="J2118" s="19">
        <f>_xlfn.XLOOKUP(Order_Items_Raw!A2772,Orders_Raw!A:A,Orders_Raw!C:C)</f>
        <v>45797</v>
      </c>
      <c r="K2118" t="s">
        <v>3466</v>
      </c>
      <c r="L2118" s="19" t="str">
        <f>_xlfn.XLOOKUP(A2118,Orders_Raw!A:A,Orders_Raw!D:D)</f>
        <v>Delivered</v>
      </c>
      <c r="M2118" s="19" t="str">
        <f>_xlfn.XLOOKUP(_xlfn.XLOOKUP(A2118,Orders_Raw!A:A,Orders_Raw!B:B),Customers_Raw!A:A,Customers_Raw!E:E)</f>
        <v>Corporate</v>
      </c>
      <c r="N2118">
        <f>IF(COUNTIF($A$2:A2118,A2118)=1,1,0)</f>
        <v>0</v>
      </c>
    </row>
    <row r="2119" spans="1:14">
      <c r="A2119" t="s">
        <v>2639</v>
      </c>
      <c r="B2119" t="s">
        <v>3471</v>
      </c>
      <c r="C2119">
        <v>1</v>
      </c>
      <c r="D2119" s="18">
        <v>6619.79</v>
      </c>
      <c r="E2119" s="18">
        <f>_xlfn.XLOOKUP(Order_Items_Raw!B2778,Products_Raw!A:A,Products_Raw!D:D)</f>
        <v>516.61</v>
      </c>
      <c r="F2119" s="18">
        <f t="shared" si="33"/>
        <v>6103.18</v>
      </c>
      <c r="G2119" s="18" t="str">
        <f>PROPER(TRIM(CLEAN(_xlfn.XLOOKUP(Order_Items_Raw!A2778,Orders_Raw!A:A,Orders_Raw!E:E))))</f>
        <v>Website</v>
      </c>
      <c r="H2119" s="18" t="str">
        <f>_xlfn.XLOOKUP(B2119,Products_Raw!A:A,Products_Raw!C:C)</f>
        <v>Sports</v>
      </c>
      <c r="I2119" t="str">
        <f>_xlfn.XLOOKUP(_xlfn.XLOOKUP(A2119,Orders_Raw!A:A,Orders_Raw!B:B),Customers_Raw!A:A,Customers_Raw!E:E)</f>
        <v>Corporate</v>
      </c>
      <c r="J2119" s="19">
        <f>_xlfn.XLOOKUP(Order_Items_Raw!A2778,Orders_Raw!A:A,Orders_Raw!C:C)</f>
        <v>45807</v>
      </c>
      <c r="K2119" t="s">
        <v>3466</v>
      </c>
      <c r="L2119" s="19" t="str">
        <f>_xlfn.XLOOKUP(A2119,Orders_Raw!A:A,Orders_Raw!D:D)</f>
        <v>Delivered</v>
      </c>
      <c r="M2119" s="19" t="str">
        <f>_xlfn.XLOOKUP(_xlfn.XLOOKUP(A2119,Orders_Raw!A:A,Orders_Raw!B:B),Customers_Raw!A:A,Customers_Raw!E:E)</f>
        <v>Corporate</v>
      </c>
      <c r="N2119">
        <f>IF(COUNTIF($A$2:A2119,A2119)=1,1,0)</f>
        <v>0</v>
      </c>
    </row>
    <row r="2120" spans="1:14">
      <c r="A2120" t="s">
        <v>2835</v>
      </c>
      <c r="B2120" t="s">
        <v>3471</v>
      </c>
      <c r="C2120">
        <v>2</v>
      </c>
      <c r="D2120" s="18">
        <v>15914.15</v>
      </c>
      <c r="E2120" s="18">
        <f>_xlfn.XLOOKUP(Order_Items_Raw!B2784,Products_Raw!A:A,Products_Raw!D:D)</f>
        <v>9316.44</v>
      </c>
      <c r="F2120" s="18">
        <f t="shared" si="33"/>
        <v>-2718.73</v>
      </c>
      <c r="G2120" s="18" t="str">
        <f>PROPER(TRIM(CLEAN(_xlfn.XLOOKUP(Order_Items_Raw!A2784,Orders_Raw!A:A,Orders_Raw!E:E))))</f>
        <v>Website</v>
      </c>
      <c r="H2120" s="18" t="str">
        <f>_xlfn.XLOOKUP(B2120,Products_Raw!A:A,Products_Raw!C:C)</f>
        <v>Sports</v>
      </c>
      <c r="I2120" t="str">
        <f>_xlfn.XLOOKUP(_xlfn.XLOOKUP(A2120,Orders_Raw!A:A,Orders_Raw!B:B),Customers_Raw!A:A,Customers_Raw!E:E)</f>
        <v>Consumer</v>
      </c>
      <c r="J2120" s="19">
        <f>_xlfn.XLOOKUP(Order_Items_Raw!A2784,Orders_Raw!A:A,Orders_Raw!C:C)</f>
        <v>45791</v>
      </c>
      <c r="K2120" t="s">
        <v>3466</v>
      </c>
      <c r="L2120" s="19" t="str">
        <f>_xlfn.XLOOKUP(A2120,Orders_Raw!A:A,Orders_Raw!D:D)</f>
        <v>Delivered</v>
      </c>
      <c r="M2120" s="19" t="str">
        <f>_xlfn.XLOOKUP(_xlfn.XLOOKUP(A2120,Orders_Raw!A:A,Orders_Raw!B:B),Customers_Raw!A:A,Customers_Raw!E:E)</f>
        <v>Consumer</v>
      </c>
      <c r="N2120">
        <f>IF(COUNTIF($A$2:A2120,A2120)=1,1,0)</f>
        <v>0</v>
      </c>
    </row>
    <row r="2121" spans="1:14">
      <c r="A2121" t="s">
        <v>1889</v>
      </c>
      <c r="B2121" t="s">
        <v>3472</v>
      </c>
      <c r="C2121">
        <v>2</v>
      </c>
      <c r="D2121" s="18">
        <v>28460.95</v>
      </c>
      <c r="E2121" s="18">
        <f>_xlfn.XLOOKUP(Order_Items_Raw!B2810,Products_Raw!A:A,Products_Raw!D:D)</f>
        <v>3075.85</v>
      </c>
      <c r="F2121" s="18">
        <f t="shared" si="33"/>
        <v>22309.25</v>
      </c>
      <c r="G2121" s="18" t="str">
        <f>PROPER(TRIM(CLEAN(_xlfn.XLOOKUP(Order_Items_Raw!A2810,Orders_Raw!A:A,Orders_Raw!E:E))))</f>
        <v>Website</v>
      </c>
      <c r="H2121" s="18" t="str">
        <f>_xlfn.XLOOKUP(B2121,Products_Raw!A:A,Products_Raw!C:C)</f>
        <v>Fashion</v>
      </c>
      <c r="I2121" t="str">
        <f>_xlfn.XLOOKUP(_xlfn.XLOOKUP(A2121,Orders_Raw!A:A,Orders_Raw!B:B),Customers_Raw!A:A,Customers_Raw!E:E)</f>
        <v>Small Business</v>
      </c>
      <c r="J2121" s="19">
        <f>_xlfn.XLOOKUP(Order_Items_Raw!A2810,Orders_Raw!A:A,Orders_Raw!C:C)</f>
        <v>45784</v>
      </c>
      <c r="K2121" t="s">
        <v>3466</v>
      </c>
      <c r="L2121" s="19" t="str">
        <f>_xlfn.XLOOKUP(A2121,Orders_Raw!A:A,Orders_Raw!D:D)</f>
        <v>Processing</v>
      </c>
      <c r="M2121" s="19" t="str">
        <f>_xlfn.XLOOKUP(_xlfn.XLOOKUP(A2121,Orders_Raw!A:A,Orders_Raw!B:B),Customers_Raw!A:A,Customers_Raw!E:E)</f>
        <v>Small Business</v>
      </c>
      <c r="N2121">
        <f>IF(COUNTIF($A$2:A2121,A2121)=1,1,0)</f>
        <v>0</v>
      </c>
    </row>
    <row r="2122" spans="1:14">
      <c r="A2122" t="s">
        <v>2134</v>
      </c>
      <c r="B2122" t="s">
        <v>3472</v>
      </c>
      <c r="C2122">
        <v>4</v>
      </c>
      <c r="D2122" s="18">
        <v>69131.07</v>
      </c>
      <c r="E2122" s="18">
        <f>_xlfn.XLOOKUP(Order_Items_Raw!B2815,Products_Raw!A:A,Products_Raw!D:D)</f>
        <v>9947.76</v>
      </c>
      <c r="F2122" s="18">
        <f t="shared" si="33"/>
        <v>29340.03</v>
      </c>
      <c r="G2122" s="18" t="str">
        <f>PROPER(TRIM(CLEAN(_xlfn.XLOOKUP(Order_Items_Raw!A2815,Orders_Raw!A:A,Orders_Raw!E:E))))</f>
        <v>Website</v>
      </c>
      <c r="H2122" s="18" t="str">
        <f>_xlfn.XLOOKUP(B2122,Products_Raw!A:A,Products_Raw!C:C)</f>
        <v>Fashion</v>
      </c>
      <c r="I2122" t="str">
        <f>_xlfn.XLOOKUP(_xlfn.XLOOKUP(A2122,Orders_Raw!A:A,Orders_Raw!B:B),Customers_Raw!A:A,Customers_Raw!E:E)</f>
        <v>Corporate</v>
      </c>
      <c r="J2122" s="19">
        <f>_xlfn.XLOOKUP(Order_Items_Raw!A2815,Orders_Raw!A:A,Orders_Raw!C:C)</f>
        <v>45797</v>
      </c>
      <c r="K2122" t="s">
        <v>3466</v>
      </c>
      <c r="L2122" s="19" t="str">
        <f>_xlfn.XLOOKUP(A2122,Orders_Raw!A:A,Orders_Raw!D:D)</f>
        <v>Delivered</v>
      </c>
      <c r="M2122" s="19" t="str">
        <f>_xlfn.XLOOKUP(_xlfn.XLOOKUP(A2122,Orders_Raw!A:A,Orders_Raw!B:B),Customers_Raw!A:A,Customers_Raw!E:E)</f>
        <v>Corporate</v>
      </c>
      <c r="N2122">
        <f>IF(COUNTIF($A$2:A2122,A2122)=1,1,0)</f>
        <v>0</v>
      </c>
    </row>
    <row r="2123" spans="1:14">
      <c r="A2123" t="s">
        <v>2842</v>
      </c>
      <c r="B2123" t="s">
        <v>3472</v>
      </c>
      <c r="C2123">
        <v>1</v>
      </c>
      <c r="D2123" s="18">
        <v>17387.19</v>
      </c>
      <c r="E2123" s="18">
        <f>_xlfn.XLOOKUP(Order_Items_Raw!B2823,Products_Raw!A:A,Products_Raw!D:D)</f>
        <v>6163.24</v>
      </c>
      <c r="F2123" s="18">
        <f t="shared" si="33"/>
        <v>11223.95</v>
      </c>
      <c r="G2123" s="18" t="str">
        <f>PROPER(TRIM(CLEAN(_xlfn.XLOOKUP(Order_Items_Raw!A2823,Orders_Raw!A:A,Orders_Raw!E:E))))</f>
        <v>Website</v>
      </c>
      <c r="H2123" s="18" t="str">
        <f>_xlfn.XLOOKUP(B2123,Products_Raw!A:A,Products_Raw!C:C)</f>
        <v>Fashion</v>
      </c>
      <c r="I2123" t="str">
        <f>_xlfn.XLOOKUP(_xlfn.XLOOKUP(A2123,Orders_Raw!A:A,Orders_Raw!B:B),Customers_Raw!A:A,Customers_Raw!E:E)</f>
        <v>Corporate</v>
      </c>
      <c r="J2123" s="19">
        <f>_xlfn.XLOOKUP(Order_Items_Raw!A2823,Orders_Raw!A:A,Orders_Raw!C:C)</f>
        <v>45797</v>
      </c>
      <c r="K2123" t="s">
        <v>3466</v>
      </c>
      <c r="L2123" s="19" t="str">
        <f>_xlfn.XLOOKUP(A2123,Orders_Raw!A:A,Orders_Raw!D:D)</f>
        <v>Delivered</v>
      </c>
      <c r="M2123" s="19" t="str">
        <f>_xlfn.XLOOKUP(_xlfn.XLOOKUP(A2123,Orders_Raw!A:A,Orders_Raw!B:B),Customers_Raw!A:A,Customers_Raw!E:E)</f>
        <v>Corporate</v>
      </c>
      <c r="N2123">
        <f>IF(COUNTIF($A$2:A2123,A2123)=1,1,0)</f>
        <v>1</v>
      </c>
    </row>
    <row r="2124" spans="1:14">
      <c r="A2124" t="s">
        <v>2988</v>
      </c>
      <c r="B2124" t="s">
        <v>3472</v>
      </c>
      <c r="C2124">
        <v>1</v>
      </c>
      <c r="D2124" s="18">
        <v>16525.62</v>
      </c>
      <c r="E2124" s="18">
        <f>_xlfn.XLOOKUP(Order_Items_Raw!B2824,Products_Raw!A:A,Products_Raw!D:D)</f>
        <v>6163.24</v>
      </c>
      <c r="F2124" s="18">
        <f t="shared" si="33"/>
        <v>10362.38</v>
      </c>
      <c r="G2124" s="18" t="str">
        <f>PROPER(TRIM(CLEAN(_xlfn.XLOOKUP(Order_Items_Raw!A2824,Orders_Raw!A:A,Orders_Raw!E:E))))</f>
        <v>Website</v>
      </c>
      <c r="H2124" s="18" t="str">
        <f>_xlfn.XLOOKUP(B2124,Products_Raw!A:A,Products_Raw!C:C)</f>
        <v>Fashion</v>
      </c>
      <c r="I2124" t="str">
        <f>_xlfn.XLOOKUP(_xlfn.XLOOKUP(A2124,Orders_Raw!A:A,Orders_Raw!B:B),Customers_Raw!A:A,Customers_Raw!E:E)</f>
        <v>Consumer</v>
      </c>
      <c r="J2124" s="19">
        <f>_xlfn.XLOOKUP(Order_Items_Raw!A2824,Orders_Raw!A:A,Orders_Raw!C:C)</f>
        <v>45803</v>
      </c>
      <c r="K2124" t="s">
        <v>3466</v>
      </c>
      <c r="L2124" s="19" t="str">
        <f>_xlfn.XLOOKUP(A2124,Orders_Raw!A:A,Orders_Raw!D:D)</f>
        <v>Delivered</v>
      </c>
      <c r="M2124" s="19" t="str">
        <f>_xlfn.XLOOKUP(_xlfn.XLOOKUP(A2124,Orders_Raw!A:A,Orders_Raw!B:B),Customers_Raw!A:A,Customers_Raw!E:E)</f>
        <v>Consumer</v>
      </c>
      <c r="N2124">
        <f>IF(COUNTIF($A$2:A2124,A2124)=1,1,0)</f>
        <v>1</v>
      </c>
    </row>
    <row r="2125" spans="1:14">
      <c r="A2125" t="s">
        <v>1285</v>
      </c>
      <c r="B2125" t="s">
        <v>3473</v>
      </c>
      <c r="C2125">
        <v>3</v>
      </c>
      <c r="D2125" s="18">
        <v>31519.98</v>
      </c>
      <c r="E2125" s="18">
        <f>_xlfn.XLOOKUP(Order_Items_Raw!B2837,Products_Raw!A:A,Products_Raw!D:D)</f>
        <v>4936.19</v>
      </c>
      <c r="F2125" s="18">
        <f t="shared" si="33"/>
        <v>16711.41</v>
      </c>
      <c r="G2125" s="18" t="str">
        <f>PROPER(TRIM(CLEAN(_xlfn.XLOOKUP(Order_Items_Raw!A2837,Orders_Raw!A:A,Orders_Raw!E:E))))</f>
        <v>Mobile App</v>
      </c>
      <c r="H2125" s="18" t="str">
        <f>_xlfn.XLOOKUP(B2125,Products_Raw!A:A,Products_Raw!C:C)</f>
        <v>Office Supplies</v>
      </c>
      <c r="I2125" t="str">
        <f>_xlfn.XLOOKUP(_xlfn.XLOOKUP(A2125,Orders_Raw!A:A,Orders_Raw!B:B),Customers_Raw!A:A,Customers_Raw!E:E)</f>
        <v>Consumer</v>
      </c>
      <c r="J2125" s="19">
        <f>_xlfn.XLOOKUP(Order_Items_Raw!A2837,Orders_Raw!A:A,Orders_Raw!C:C)</f>
        <v>45967</v>
      </c>
      <c r="K2125" t="s">
        <v>3474</v>
      </c>
      <c r="L2125" s="19" t="str">
        <f>_xlfn.XLOOKUP(A2125,Orders_Raw!A:A,Orders_Raw!D:D)</f>
        <v>Delivered</v>
      </c>
      <c r="M2125" s="19" t="str">
        <f>_xlfn.XLOOKUP(_xlfn.XLOOKUP(A2125,Orders_Raw!A:A,Orders_Raw!B:B),Customers_Raw!A:A,Customers_Raw!E:E)</f>
        <v>Consumer</v>
      </c>
      <c r="N2125">
        <f>IF(COUNTIF($A$2:A2125,A2125)=1,1,0)</f>
        <v>1</v>
      </c>
    </row>
    <row r="2126" spans="1:14">
      <c r="A2126" t="s">
        <v>1313</v>
      </c>
      <c r="B2126" t="s">
        <v>3473</v>
      </c>
      <c r="C2126">
        <v>1</v>
      </c>
      <c r="D2126" s="18">
        <v>10696.54</v>
      </c>
      <c r="E2126" s="18">
        <f>_xlfn.XLOOKUP(Order_Items_Raw!B2838,Products_Raw!A:A,Products_Raw!D:D)</f>
        <v>4936.19</v>
      </c>
      <c r="F2126" s="18">
        <f t="shared" si="33"/>
        <v>5760.35</v>
      </c>
      <c r="G2126" s="18" t="str">
        <f>PROPER(TRIM(CLEAN(_xlfn.XLOOKUP(Order_Items_Raw!A2838,Orders_Raw!A:A,Orders_Raw!E:E))))</f>
        <v>Website</v>
      </c>
      <c r="H2126" s="18" t="str">
        <f>_xlfn.XLOOKUP(B2126,Products_Raw!A:A,Products_Raw!C:C)</f>
        <v>Office Supplies</v>
      </c>
      <c r="I2126" t="str">
        <f>_xlfn.XLOOKUP(_xlfn.XLOOKUP(A2126,Orders_Raw!A:A,Orders_Raw!B:B),Customers_Raw!A:A,Customers_Raw!E:E)</f>
        <v>Corporate</v>
      </c>
      <c r="J2126" s="19">
        <f>_xlfn.XLOOKUP(Order_Items_Raw!A2838,Orders_Raw!A:A,Orders_Raw!C:C)</f>
        <v>45990</v>
      </c>
      <c r="K2126" t="s">
        <v>3474</v>
      </c>
      <c r="L2126" s="19" t="str">
        <f>_xlfn.XLOOKUP(A2126,Orders_Raw!A:A,Orders_Raw!D:D)</f>
        <v>Delivered</v>
      </c>
      <c r="M2126" s="19" t="str">
        <f>_xlfn.XLOOKUP(_xlfn.XLOOKUP(A2126,Orders_Raw!A:A,Orders_Raw!B:B),Customers_Raw!A:A,Customers_Raw!E:E)</f>
        <v>Corporate</v>
      </c>
      <c r="N2126">
        <f>IF(COUNTIF($A$2:A2126,A2126)=1,1,0)</f>
        <v>1</v>
      </c>
    </row>
    <row r="2127" spans="1:14">
      <c r="A2127" t="s">
        <v>1464</v>
      </c>
      <c r="B2127" t="s">
        <v>3473</v>
      </c>
      <c r="C2127">
        <v>2</v>
      </c>
      <c r="D2127" s="18">
        <v>19979.44</v>
      </c>
      <c r="E2127" s="18">
        <f>_xlfn.XLOOKUP(Order_Items_Raw!B2840,Products_Raw!A:A,Products_Raw!D:D)</f>
        <v>4936.19</v>
      </c>
      <c r="F2127" s="18">
        <f t="shared" si="33"/>
        <v>10107.06</v>
      </c>
      <c r="G2127" s="18" t="str">
        <f>PROPER(TRIM(CLEAN(_xlfn.XLOOKUP(Order_Items_Raw!A2840,Orders_Raw!A:A,Orders_Raw!E:E))))</f>
        <v>Mobile App</v>
      </c>
      <c r="H2127" s="18" t="str">
        <f>_xlfn.XLOOKUP(B2127,Products_Raw!A:A,Products_Raw!C:C)</f>
        <v>Office Supplies</v>
      </c>
      <c r="I2127" t="str">
        <f>_xlfn.XLOOKUP(_xlfn.XLOOKUP(A2127,Orders_Raw!A:A,Orders_Raw!B:B),Customers_Raw!A:A,Customers_Raw!E:E)</f>
        <v>Consumer</v>
      </c>
      <c r="J2127" s="19">
        <f>_xlfn.XLOOKUP(Order_Items_Raw!A2840,Orders_Raw!A:A,Orders_Raw!C:C)</f>
        <v>45983</v>
      </c>
      <c r="K2127" t="s">
        <v>3474</v>
      </c>
      <c r="L2127" s="19" t="str">
        <f>_xlfn.XLOOKUP(A2127,Orders_Raw!A:A,Orders_Raw!D:D)</f>
        <v>Delivered</v>
      </c>
      <c r="M2127" s="19" t="str">
        <f>_xlfn.XLOOKUP(_xlfn.XLOOKUP(A2127,Orders_Raw!A:A,Orders_Raw!B:B),Customers_Raw!A:A,Customers_Raw!E:E)</f>
        <v>Consumer</v>
      </c>
      <c r="N2127">
        <f>IF(COUNTIF($A$2:A2127,A2127)=1,1,0)</f>
        <v>0</v>
      </c>
    </row>
    <row r="2128" spans="1:14">
      <c r="A2128" t="s">
        <v>1501</v>
      </c>
      <c r="B2128" t="s">
        <v>3473</v>
      </c>
      <c r="C2128">
        <v>3</v>
      </c>
      <c r="D2128" s="18">
        <v>27103.4</v>
      </c>
      <c r="E2128" s="18">
        <f>_xlfn.XLOOKUP(Order_Items_Raw!B2841,Products_Raw!A:A,Products_Raw!D:D)</f>
        <v>4936.19</v>
      </c>
      <c r="F2128" s="18">
        <f t="shared" si="33"/>
        <v>12294.83</v>
      </c>
      <c r="G2128" s="18" t="str">
        <f>PROPER(TRIM(CLEAN(_xlfn.XLOOKUP(Order_Items_Raw!A2841,Orders_Raw!A:A,Orders_Raw!E:E))))</f>
        <v>Website</v>
      </c>
      <c r="H2128" s="18" t="str">
        <f>_xlfn.XLOOKUP(B2128,Products_Raw!A:A,Products_Raw!C:C)</f>
        <v>Office Supplies</v>
      </c>
      <c r="I2128" t="str">
        <f>_xlfn.XLOOKUP(_xlfn.XLOOKUP(A2128,Orders_Raw!A:A,Orders_Raw!B:B),Customers_Raw!A:A,Customers_Raw!E:E)</f>
        <v>Consumer</v>
      </c>
      <c r="J2128" s="19">
        <f>_xlfn.XLOOKUP(Order_Items_Raw!A2841,Orders_Raw!A:A,Orders_Raw!C:C)</f>
        <v>45985</v>
      </c>
      <c r="K2128" t="s">
        <v>3474</v>
      </c>
      <c r="L2128" s="19" t="str">
        <f>_xlfn.XLOOKUP(A2128,Orders_Raw!A:A,Orders_Raw!D:D)</f>
        <v>Cancelled</v>
      </c>
      <c r="M2128" s="19" t="str">
        <f>_xlfn.XLOOKUP(_xlfn.XLOOKUP(A2128,Orders_Raw!A:A,Orders_Raw!B:B),Customers_Raw!A:A,Customers_Raw!E:E)</f>
        <v>Consumer</v>
      </c>
      <c r="N2128">
        <f>IF(COUNTIF($A$2:A2128,A2128)=1,1,0)</f>
        <v>0</v>
      </c>
    </row>
    <row r="2129" spans="1:14">
      <c r="A2129" t="s">
        <v>3211</v>
      </c>
      <c r="B2129" t="s">
        <v>3473</v>
      </c>
      <c r="C2129">
        <v>3</v>
      </c>
      <c r="D2129" s="18">
        <v>29749.61</v>
      </c>
      <c r="E2129" s="18">
        <f>_xlfn.XLOOKUP(Order_Items_Raw!B2872,Products_Raw!A:A,Products_Raw!D:D)</f>
        <v>7014.31</v>
      </c>
      <c r="F2129" s="18">
        <f t="shared" si="33"/>
        <v>8706.68</v>
      </c>
      <c r="G2129" s="18" t="str">
        <f>PROPER(TRIM(CLEAN(_xlfn.XLOOKUP(Order_Items_Raw!A2872,Orders_Raw!A:A,Orders_Raw!E:E))))</f>
        <v>Marketplace</v>
      </c>
      <c r="H2129" s="18" t="str">
        <f>_xlfn.XLOOKUP(B2129,Products_Raw!A:A,Products_Raw!C:C)</f>
        <v>Office Supplies</v>
      </c>
      <c r="I2129" t="str">
        <f>_xlfn.XLOOKUP(_xlfn.XLOOKUP(A2129,Orders_Raw!A:A,Orders_Raw!B:B),Customers_Raw!A:A,Customers_Raw!E:E)</f>
        <v>Consumer</v>
      </c>
      <c r="J2129" s="19">
        <f>_xlfn.XLOOKUP(Order_Items_Raw!A2872,Orders_Raw!A:A,Orders_Raw!C:C)</f>
        <v>45971</v>
      </c>
      <c r="K2129" t="s">
        <v>3474</v>
      </c>
      <c r="L2129" s="19" t="str">
        <f>_xlfn.XLOOKUP(A2129,Orders_Raw!A:A,Orders_Raw!D:D)</f>
        <v>Cancelled</v>
      </c>
      <c r="M2129" s="19" t="str">
        <f>_xlfn.XLOOKUP(_xlfn.XLOOKUP(A2129,Orders_Raw!A:A,Orders_Raw!B:B),Customers_Raw!A:A,Customers_Raw!E:E)</f>
        <v>Consumer</v>
      </c>
      <c r="N2129">
        <f>IF(COUNTIF($A$2:A2129,A2129)=1,1,0)</f>
        <v>1</v>
      </c>
    </row>
    <row r="2130" spans="1:14">
      <c r="A2130" t="s">
        <v>1248</v>
      </c>
      <c r="B2130" t="s">
        <v>3475</v>
      </c>
      <c r="C2130">
        <v>4</v>
      </c>
      <c r="D2130" s="18">
        <v>6317.1</v>
      </c>
      <c r="E2130" s="18">
        <f>_xlfn.XLOOKUP(Order_Items_Raw!B2879,Products_Raw!A:A,Products_Raw!D:D)</f>
        <v>10692.38</v>
      </c>
      <c r="F2130" s="18">
        <f t="shared" si="33"/>
        <v>-36452.42</v>
      </c>
      <c r="G2130" s="18" t="str">
        <f>PROPER(TRIM(CLEAN(_xlfn.XLOOKUP(Order_Items_Raw!A2879,Orders_Raw!A:A,Orders_Raw!E:E))))</f>
        <v>Mobile App</v>
      </c>
      <c r="H2130" s="18" t="str">
        <f>_xlfn.XLOOKUP(B2130,Products_Raw!A:A,Products_Raw!C:C)</f>
        <v>Fashion</v>
      </c>
      <c r="I2130" t="str">
        <f>_xlfn.XLOOKUP(_xlfn.XLOOKUP(A2130,Orders_Raw!A:A,Orders_Raw!B:B),Customers_Raw!A:A,Customers_Raw!E:E)</f>
        <v>Consumer</v>
      </c>
      <c r="J2130" s="19">
        <f>_xlfn.XLOOKUP(Order_Items_Raw!A2879,Orders_Raw!A:A,Orders_Raw!C:C)</f>
        <v>45986</v>
      </c>
      <c r="K2130" t="s">
        <v>3474</v>
      </c>
      <c r="L2130" s="19" t="str">
        <f>_xlfn.XLOOKUP(A2130,Orders_Raw!A:A,Orders_Raw!D:D)</f>
        <v>Delivered</v>
      </c>
      <c r="M2130" s="19" t="str">
        <f>_xlfn.XLOOKUP(_xlfn.XLOOKUP(A2130,Orders_Raw!A:A,Orders_Raw!B:B),Customers_Raw!A:A,Customers_Raw!E:E)</f>
        <v>Consumer</v>
      </c>
      <c r="N2130">
        <f>IF(COUNTIF($A$2:A2130,A2130)=1,1,0)</f>
        <v>0</v>
      </c>
    </row>
    <row r="2131" spans="1:14">
      <c r="A2131" t="s">
        <v>1638</v>
      </c>
      <c r="B2131" t="s">
        <v>3475</v>
      </c>
      <c r="C2131">
        <v>3</v>
      </c>
      <c r="D2131" s="18">
        <v>5367.51</v>
      </c>
      <c r="E2131" s="18">
        <f>_xlfn.XLOOKUP(Order_Items_Raw!B2887,Products_Raw!A:A,Products_Raw!D:D)</f>
        <v>4535.12</v>
      </c>
      <c r="F2131" s="18">
        <f t="shared" si="33"/>
        <v>-8237.85</v>
      </c>
      <c r="G2131" s="18" t="str">
        <f>PROPER(TRIM(CLEAN(_xlfn.XLOOKUP(Order_Items_Raw!A2887,Orders_Raw!A:A,Orders_Raw!E:E))))</f>
        <v>Website</v>
      </c>
      <c r="H2131" s="18" t="str">
        <f>_xlfn.XLOOKUP(B2131,Products_Raw!A:A,Products_Raw!C:C)</f>
        <v>Fashion</v>
      </c>
      <c r="I2131" t="str">
        <f>_xlfn.XLOOKUP(_xlfn.XLOOKUP(A2131,Orders_Raw!A:A,Orders_Raw!B:B),Customers_Raw!A:A,Customers_Raw!E:E)</f>
        <v>Consumer</v>
      </c>
      <c r="J2131" s="19">
        <f>_xlfn.XLOOKUP(Order_Items_Raw!A2887,Orders_Raw!A:A,Orders_Raw!C:C)</f>
        <v>45967</v>
      </c>
      <c r="K2131" t="s">
        <v>3474</v>
      </c>
      <c r="L2131" s="19" t="str">
        <f>_xlfn.XLOOKUP(A2131,Orders_Raw!A:A,Orders_Raw!D:D)</f>
        <v>Delivered</v>
      </c>
      <c r="M2131" s="19" t="str">
        <f>_xlfn.XLOOKUP(_xlfn.XLOOKUP(A2131,Orders_Raw!A:A,Orders_Raw!B:B),Customers_Raw!A:A,Customers_Raw!E:E)</f>
        <v>Consumer</v>
      </c>
      <c r="N2131">
        <f>IF(COUNTIF($A$2:A2131,A2131)=1,1,0)</f>
        <v>0</v>
      </c>
    </row>
    <row r="2132" spans="1:14">
      <c r="A2132" t="s">
        <v>3162</v>
      </c>
      <c r="B2132" t="s">
        <v>3475</v>
      </c>
      <c r="C2132">
        <v>4</v>
      </c>
      <c r="D2132" s="18">
        <v>7768.04</v>
      </c>
      <c r="E2132" s="18">
        <f>_xlfn.XLOOKUP(Order_Items_Raw!B2912,Products_Raw!A:A,Products_Raw!D:D)</f>
        <v>7802.03</v>
      </c>
      <c r="F2132" s="18">
        <f t="shared" si="33"/>
        <v>-23440.08</v>
      </c>
      <c r="G2132" s="18" t="str">
        <f>PROPER(TRIM(CLEAN(_xlfn.XLOOKUP(Order_Items_Raw!A2912,Orders_Raw!A:A,Orders_Raw!E:E))))</f>
        <v>Mobile App</v>
      </c>
      <c r="H2132" s="18" t="str">
        <f>_xlfn.XLOOKUP(B2132,Products_Raw!A:A,Products_Raw!C:C)</f>
        <v>Fashion</v>
      </c>
      <c r="I2132" t="str">
        <f>_xlfn.XLOOKUP(_xlfn.XLOOKUP(A2132,Orders_Raw!A:A,Orders_Raw!B:B),Customers_Raw!A:A,Customers_Raw!E:E)</f>
        <v>Consumer</v>
      </c>
      <c r="J2132" s="19">
        <f>_xlfn.XLOOKUP(Order_Items_Raw!A2912,Orders_Raw!A:A,Orders_Raw!C:C)</f>
        <v>45969</v>
      </c>
      <c r="K2132" t="s">
        <v>3474</v>
      </c>
      <c r="L2132" s="19" t="str">
        <f>_xlfn.XLOOKUP(A2132,Orders_Raw!A:A,Orders_Raw!D:D)</f>
        <v>Delivered</v>
      </c>
      <c r="M2132" s="19" t="str">
        <f>_xlfn.XLOOKUP(_xlfn.XLOOKUP(A2132,Orders_Raw!A:A,Orders_Raw!B:B),Customers_Raw!A:A,Customers_Raw!E:E)</f>
        <v>Consumer</v>
      </c>
      <c r="N2132">
        <f>IF(COUNTIF($A$2:A2132,A2132)=1,1,0)</f>
        <v>1</v>
      </c>
    </row>
    <row r="2133" spans="1:14">
      <c r="A2133" t="s">
        <v>1373</v>
      </c>
      <c r="B2133" t="s">
        <v>3476</v>
      </c>
      <c r="C2133">
        <v>4</v>
      </c>
      <c r="D2133" s="18">
        <v>39980.7</v>
      </c>
      <c r="E2133" s="18">
        <f>_xlfn.XLOOKUP(Order_Items_Raw!B2923,Products_Raw!A:A,Products_Raw!D:D)</f>
        <v>11367.74</v>
      </c>
      <c r="F2133" s="18">
        <f t="shared" si="33"/>
        <v>-5490.26</v>
      </c>
      <c r="G2133" s="18" t="str">
        <f>PROPER(TRIM(CLEAN(_xlfn.XLOOKUP(Order_Items_Raw!A2923,Orders_Raw!A:A,Orders_Raw!E:E))))</f>
        <v>Mobile App</v>
      </c>
      <c r="H2133" s="18" t="str">
        <f>_xlfn.XLOOKUP(B2133,Products_Raw!A:A,Products_Raw!C:C)</f>
        <v>Home &amp; Kitchen</v>
      </c>
      <c r="I2133" t="str">
        <f>_xlfn.XLOOKUP(_xlfn.XLOOKUP(A2133,Orders_Raw!A:A,Orders_Raw!B:B),Customers_Raw!A:A,Customers_Raw!E:E)</f>
        <v>Corporate</v>
      </c>
      <c r="J2133" s="19">
        <f>_xlfn.XLOOKUP(Order_Items_Raw!A2923,Orders_Raw!A:A,Orders_Raw!C:C)</f>
        <v>45962</v>
      </c>
      <c r="K2133" t="s">
        <v>3474</v>
      </c>
      <c r="L2133" s="19" t="str">
        <f>_xlfn.XLOOKUP(A2133,Orders_Raw!A:A,Orders_Raw!D:D)</f>
        <v>Shipped</v>
      </c>
      <c r="M2133" s="19" t="str">
        <f>_xlfn.XLOOKUP(_xlfn.XLOOKUP(A2133,Orders_Raw!A:A,Orders_Raw!B:B),Customers_Raw!A:A,Customers_Raw!E:E)</f>
        <v>Corporate</v>
      </c>
      <c r="N2133">
        <f>IF(COUNTIF($A$2:A2133,A2133)=1,1,0)</f>
        <v>1</v>
      </c>
    </row>
    <row r="2134" spans="1:14">
      <c r="A2134" t="s">
        <v>1700</v>
      </c>
      <c r="B2134" t="s">
        <v>3476</v>
      </c>
      <c r="C2134">
        <v>1</v>
      </c>
      <c r="D2134" s="18">
        <v>9400.29</v>
      </c>
      <c r="E2134" s="18">
        <f>_xlfn.XLOOKUP(Order_Items_Raw!B2929,Products_Raw!A:A,Products_Raw!D:D)</f>
        <v>4176.26</v>
      </c>
      <c r="F2134" s="18">
        <f t="shared" si="33"/>
        <v>5224.03</v>
      </c>
      <c r="G2134" s="18" t="str">
        <f>PROPER(TRIM(CLEAN(_xlfn.XLOOKUP(Order_Items_Raw!A2929,Orders_Raw!A:A,Orders_Raw!E:E))))</f>
        <v>Marketplace</v>
      </c>
      <c r="H2134" s="18" t="str">
        <f>_xlfn.XLOOKUP(B2134,Products_Raw!A:A,Products_Raw!C:C)</f>
        <v>Home &amp; Kitchen</v>
      </c>
      <c r="I2134" t="str">
        <f>_xlfn.XLOOKUP(_xlfn.XLOOKUP(A2134,Orders_Raw!A:A,Orders_Raw!B:B),Customers_Raw!A:A,Customers_Raw!E:E)</f>
        <v>Small Business</v>
      </c>
      <c r="J2134" s="19">
        <f>_xlfn.XLOOKUP(Order_Items_Raw!A2929,Orders_Raw!A:A,Orders_Raw!C:C)</f>
        <v>45966</v>
      </c>
      <c r="K2134" t="s">
        <v>3474</v>
      </c>
      <c r="L2134" s="19" t="str">
        <f>_xlfn.XLOOKUP(A2134,Orders_Raw!A:A,Orders_Raw!D:D)</f>
        <v>Delivered</v>
      </c>
      <c r="M2134" s="19" t="str">
        <f>_xlfn.XLOOKUP(_xlfn.XLOOKUP(A2134,Orders_Raw!A:A,Orders_Raw!B:B),Customers_Raw!A:A,Customers_Raw!E:E)</f>
        <v>Small Business</v>
      </c>
      <c r="N2134">
        <f>IF(COUNTIF($A$2:A2134,A2134)=1,1,0)</f>
        <v>1</v>
      </c>
    </row>
    <row r="2135" spans="1:14">
      <c r="A2135" t="s">
        <v>2692</v>
      </c>
      <c r="B2135" t="s">
        <v>3476</v>
      </c>
      <c r="C2135">
        <v>2</v>
      </c>
      <c r="D2135" s="18">
        <v>22007.64</v>
      </c>
      <c r="E2135" s="18">
        <f>_xlfn.XLOOKUP(Order_Items_Raw!B2950,Products_Raw!A:A,Products_Raw!D:D)</f>
        <v>9531.89</v>
      </c>
      <c r="F2135" s="18">
        <f t="shared" si="33"/>
        <v>2943.86</v>
      </c>
      <c r="G2135" s="18" t="str">
        <f>PROPER(TRIM(CLEAN(_xlfn.XLOOKUP(Order_Items_Raw!A2950,Orders_Raw!A:A,Orders_Raw!E:E))))</f>
        <v>Mobile App</v>
      </c>
      <c r="H2135" s="18" t="str">
        <f>_xlfn.XLOOKUP(B2135,Products_Raw!A:A,Products_Raw!C:C)</f>
        <v>Home &amp; Kitchen</v>
      </c>
      <c r="I2135" t="str">
        <f>_xlfn.XLOOKUP(_xlfn.XLOOKUP(A2135,Orders_Raw!A:A,Orders_Raw!B:B),Customers_Raw!A:A,Customers_Raw!E:E)</f>
        <v>Consumer</v>
      </c>
      <c r="J2135" s="19">
        <f>_xlfn.XLOOKUP(Order_Items_Raw!A2950,Orders_Raw!A:A,Orders_Raw!C:C)</f>
        <v>45982</v>
      </c>
      <c r="K2135" t="s">
        <v>3474</v>
      </c>
      <c r="L2135" s="19" t="str">
        <f>_xlfn.XLOOKUP(A2135,Orders_Raw!A:A,Orders_Raw!D:D)</f>
        <v>Shipped</v>
      </c>
      <c r="M2135" s="19" t="str">
        <f>_xlfn.XLOOKUP(_xlfn.XLOOKUP(A2135,Orders_Raw!A:A,Orders_Raw!B:B),Customers_Raw!A:A,Customers_Raw!E:E)</f>
        <v>Consumer</v>
      </c>
      <c r="N2135">
        <f>IF(COUNTIF($A$2:A2135,A2135)=1,1,0)</f>
        <v>0</v>
      </c>
    </row>
    <row r="2136" spans="1:14">
      <c r="A2136" t="s">
        <v>2733</v>
      </c>
      <c r="B2136" t="s">
        <v>3476</v>
      </c>
      <c r="C2136">
        <v>3</v>
      </c>
      <c r="D2136" s="18">
        <v>34701.93</v>
      </c>
      <c r="E2136" s="18">
        <f>_xlfn.XLOOKUP(Order_Items_Raw!B2951,Products_Raw!A:A,Products_Raw!D:D)</f>
        <v>9531.89</v>
      </c>
      <c r="F2136" s="18">
        <f t="shared" si="33"/>
        <v>6106.26</v>
      </c>
      <c r="G2136" s="18" t="str">
        <f>PROPER(TRIM(CLEAN(_xlfn.XLOOKUP(Order_Items_Raw!A2951,Orders_Raw!A:A,Orders_Raw!E:E))))</f>
        <v>Website</v>
      </c>
      <c r="H2136" s="18" t="str">
        <f>_xlfn.XLOOKUP(B2136,Products_Raw!A:A,Products_Raw!C:C)</f>
        <v>Home &amp; Kitchen</v>
      </c>
      <c r="I2136" t="str">
        <f>_xlfn.XLOOKUP(_xlfn.XLOOKUP(A2136,Orders_Raw!A:A,Orders_Raw!B:B),Customers_Raw!A:A,Customers_Raw!E:E)</f>
        <v>Small Business</v>
      </c>
      <c r="J2136" s="19">
        <f>_xlfn.XLOOKUP(Order_Items_Raw!A2951,Orders_Raw!A:A,Orders_Raw!C:C)</f>
        <v>45987</v>
      </c>
      <c r="K2136" t="s">
        <v>3474</v>
      </c>
      <c r="L2136" s="19" t="str">
        <f>_xlfn.XLOOKUP(A2136,Orders_Raw!A:A,Orders_Raw!D:D)</f>
        <v>Delivered</v>
      </c>
      <c r="M2136" s="19" t="str">
        <f>_xlfn.XLOOKUP(_xlfn.XLOOKUP(A2136,Orders_Raw!A:A,Orders_Raw!B:B),Customers_Raw!A:A,Customers_Raw!E:E)</f>
        <v>Small Business</v>
      </c>
      <c r="N2136">
        <f>IF(COUNTIF($A$2:A2136,A2136)=1,1,0)</f>
        <v>0</v>
      </c>
    </row>
    <row r="2137" spans="1:14">
      <c r="A2137" t="s">
        <v>2378</v>
      </c>
      <c r="B2137" t="s">
        <v>3477</v>
      </c>
      <c r="C2137">
        <v>3</v>
      </c>
      <c r="D2137" s="18">
        <v>7033.88</v>
      </c>
      <c r="E2137" s="18">
        <f>_xlfn.XLOOKUP(Order_Items_Raw!B2989,Products_Raw!A:A,Products_Raw!D:D)</f>
        <v>11668.5</v>
      </c>
      <c r="F2137" s="18">
        <f t="shared" si="33"/>
        <v>-27971.62</v>
      </c>
      <c r="G2137" s="18" t="str">
        <f>PROPER(TRIM(CLEAN(_xlfn.XLOOKUP(Order_Items_Raw!A2989,Orders_Raw!A:A,Orders_Raw!E:E))))</f>
        <v>Marketplace</v>
      </c>
      <c r="H2137" s="18" t="str">
        <f>_xlfn.XLOOKUP(B2137,Products_Raw!A:A,Products_Raw!C:C)</f>
        <v>Electronics</v>
      </c>
      <c r="I2137" t="str">
        <f>_xlfn.XLOOKUP(_xlfn.XLOOKUP(A2137,Orders_Raw!A:A,Orders_Raw!B:B),Customers_Raw!A:A,Customers_Raw!E:E)</f>
        <v>Consumer</v>
      </c>
      <c r="J2137" s="19">
        <f>_xlfn.XLOOKUP(Order_Items_Raw!A2989,Orders_Raw!A:A,Orders_Raw!C:C)</f>
        <v>45986</v>
      </c>
      <c r="K2137" t="s">
        <v>3474</v>
      </c>
      <c r="L2137" s="19" t="str">
        <f>_xlfn.XLOOKUP(A2137,Orders_Raw!A:A,Orders_Raw!D:D)</f>
        <v>Processing</v>
      </c>
      <c r="M2137" s="19" t="str">
        <f>_xlfn.XLOOKUP(_xlfn.XLOOKUP(A2137,Orders_Raw!A:A,Orders_Raw!B:B),Customers_Raw!A:A,Customers_Raw!E:E)</f>
        <v>Consumer</v>
      </c>
      <c r="N2137">
        <f>IF(COUNTIF($A$2:A2137,A2137)=1,1,0)</f>
        <v>1</v>
      </c>
    </row>
    <row r="2138" spans="1:14">
      <c r="A2138" t="s">
        <v>2547</v>
      </c>
      <c r="B2138" t="s">
        <v>3477</v>
      </c>
      <c r="C2138">
        <v>3</v>
      </c>
      <c r="D2138" s="18">
        <v>9041.43</v>
      </c>
      <c r="E2138" s="18">
        <f>_xlfn.XLOOKUP(Order_Items_Raw!B2992,Products_Raw!A:A,Products_Raw!D:D)</f>
        <v>11668.5</v>
      </c>
      <c r="F2138" s="18">
        <f t="shared" si="33"/>
        <v>-25964.07</v>
      </c>
      <c r="G2138" s="18" t="str">
        <f>PROPER(TRIM(CLEAN(_xlfn.XLOOKUP(Order_Items_Raw!A2992,Orders_Raw!A:A,Orders_Raw!E:E))))</f>
        <v>Website</v>
      </c>
      <c r="H2138" s="18" t="str">
        <f>_xlfn.XLOOKUP(B2138,Products_Raw!A:A,Products_Raw!C:C)</f>
        <v>Electronics</v>
      </c>
      <c r="I2138" t="str">
        <f>_xlfn.XLOOKUP(_xlfn.XLOOKUP(A2138,Orders_Raw!A:A,Orders_Raw!B:B),Customers_Raw!A:A,Customers_Raw!E:E)</f>
        <v>Consumer</v>
      </c>
      <c r="J2138" s="19">
        <f>_xlfn.XLOOKUP(Order_Items_Raw!A2992,Orders_Raw!A:A,Orders_Raw!C:C)</f>
        <v>45966</v>
      </c>
      <c r="K2138" t="s">
        <v>3474</v>
      </c>
      <c r="L2138" s="19" t="str">
        <f>_xlfn.XLOOKUP(A2138,Orders_Raw!A:A,Orders_Raw!D:D)</f>
        <v>Cancelled</v>
      </c>
      <c r="M2138" s="19" t="str">
        <f>_xlfn.XLOOKUP(_xlfn.XLOOKUP(A2138,Orders_Raw!A:A,Orders_Raw!B:B),Customers_Raw!A:A,Customers_Raw!E:E)</f>
        <v>Consumer</v>
      </c>
      <c r="N2138">
        <f>IF(COUNTIF($A$2:A2138,A2138)=1,1,0)</f>
        <v>0</v>
      </c>
    </row>
    <row r="2139" spans="1:14">
      <c r="A2139" t="s">
        <v>2663</v>
      </c>
      <c r="B2139" t="s">
        <v>3477</v>
      </c>
      <c r="C2139">
        <v>2</v>
      </c>
      <c r="D2139" s="18">
        <v>5379.88</v>
      </c>
      <c r="E2139" s="18">
        <f>_xlfn.XLOOKUP(Order_Items_Raw!B2995,Products_Raw!A:A,Products_Raw!D:D)</f>
        <v>11732.81</v>
      </c>
      <c r="F2139" s="18">
        <f t="shared" si="33"/>
        <v>-18085.74</v>
      </c>
      <c r="G2139" s="18" t="str">
        <f>PROPER(TRIM(CLEAN(_xlfn.XLOOKUP(Order_Items_Raw!A2995,Orders_Raw!A:A,Orders_Raw!E:E))))</f>
        <v>Website</v>
      </c>
      <c r="H2139" s="18" t="str">
        <f>_xlfn.XLOOKUP(B2139,Products_Raw!A:A,Products_Raw!C:C)</f>
        <v>Electronics</v>
      </c>
      <c r="I2139" t="str">
        <f>_xlfn.XLOOKUP(_xlfn.XLOOKUP(A2139,Orders_Raw!A:A,Orders_Raw!B:B),Customers_Raw!A:A,Customers_Raw!E:E)</f>
        <v>Consumer</v>
      </c>
      <c r="J2139" s="19">
        <f>_xlfn.XLOOKUP(Order_Items_Raw!A2995,Orders_Raw!A:A,Orders_Raw!C:C)</f>
        <v>45969</v>
      </c>
      <c r="K2139" t="s">
        <v>3474</v>
      </c>
      <c r="L2139" s="19" t="str">
        <f>_xlfn.XLOOKUP(A2139,Orders_Raw!A:A,Orders_Raw!D:D)</f>
        <v>Delivered</v>
      </c>
      <c r="M2139" s="19" t="str">
        <f>_xlfn.XLOOKUP(_xlfn.XLOOKUP(A2139,Orders_Raw!A:A,Orders_Raw!B:B),Customers_Raw!A:A,Customers_Raw!E:E)</f>
        <v>Consumer</v>
      </c>
      <c r="N2139">
        <f>IF(COUNTIF($A$2:A2139,A2139)=1,1,0)</f>
        <v>0</v>
      </c>
    </row>
    <row r="2140" spans="1:14">
      <c r="A2140" t="s">
        <v>2692</v>
      </c>
      <c r="B2140" t="s">
        <v>3477</v>
      </c>
      <c r="C2140">
        <v>2</v>
      </c>
      <c r="D2140" s="18">
        <v>5185.19</v>
      </c>
      <c r="E2140" s="18">
        <f>_xlfn.XLOOKUP(Order_Items_Raw!B2996,Products_Raw!A:A,Products_Raw!D:D)</f>
        <v>11732.81</v>
      </c>
      <c r="F2140" s="18">
        <f t="shared" si="33"/>
        <v>-18280.43</v>
      </c>
      <c r="G2140" s="18" t="str">
        <f>PROPER(TRIM(CLEAN(_xlfn.XLOOKUP(Order_Items_Raw!A2996,Orders_Raw!A:A,Orders_Raw!E:E))))</f>
        <v>Mobile App</v>
      </c>
      <c r="H2140" s="18" t="str">
        <f>_xlfn.XLOOKUP(B2140,Products_Raw!A:A,Products_Raw!C:C)</f>
        <v>Electronics</v>
      </c>
      <c r="I2140" t="str">
        <f>_xlfn.XLOOKUP(_xlfn.XLOOKUP(A2140,Orders_Raw!A:A,Orders_Raw!B:B),Customers_Raw!A:A,Customers_Raw!E:E)</f>
        <v>Consumer</v>
      </c>
      <c r="J2140" s="19">
        <f>_xlfn.XLOOKUP(Order_Items_Raw!A2996,Orders_Raw!A:A,Orders_Raw!C:C)</f>
        <v>45962</v>
      </c>
      <c r="K2140" t="s">
        <v>3474</v>
      </c>
      <c r="L2140" s="19" t="str">
        <f>_xlfn.XLOOKUP(A2140,Orders_Raw!A:A,Orders_Raw!D:D)</f>
        <v>Shipped</v>
      </c>
      <c r="M2140" s="19" t="str">
        <f>_xlfn.XLOOKUP(_xlfn.XLOOKUP(A2140,Orders_Raw!A:A,Orders_Raw!B:B),Customers_Raw!A:A,Customers_Raw!E:E)</f>
        <v>Consumer</v>
      </c>
      <c r="N2140">
        <f>IF(COUNTIF($A$2:A2140,A2140)=1,1,0)</f>
        <v>0</v>
      </c>
    </row>
    <row r="2141" spans="1:14">
      <c r="A2141" t="s">
        <v>955</v>
      </c>
      <c r="B2141" t="s">
        <v>3478</v>
      </c>
      <c r="C2141">
        <v>4</v>
      </c>
      <c r="D2141" s="18">
        <v>3399.45</v>
      </c>
      <c r="E2141" s="18">
        <f>_xlfn.XLOOKUP(Order_Items_Raw!B3006,Products_Raw!A:A,Products_Raw!D:D)</f>
        <v>1759.1</v>
      </c>
      <c r="F2141" s="18">
        <f t="shared" si="33"/>
        <v>-3636.95</v>
      </c>
      <c r="G2141" s="18" t="str">
        <f>PROPER(TRIM(CLEAN(_xlfn.XLOOKUP(Order_Items_Raw!A3006,Orders_Raw!A:A,Orders_Raw!E:E))))</f>
        <v>Website</v>
      </c>
      <c r="H2141" s="18" t="str">
        <f>_xlfn.XLOOKUP(B2141,Products_Raw!A:A,Products_Raw!C:C)</f>
        <v>Electronics</v>
      </c>
      <c r="I2141" t="str">
        <f>_xlfn.XLOOKUP(_xlfn.XLOOKUP(A2141,Orders_Raw!A:A,Orders_Raw!B:B),Customers_Raw!A:A,Customers_Raw!E:E)</f>
        <v>Consumer</v>
      </c>
      <c r="J2141" s="19">
        <f>_xlfn.XLOOKUP(Order_Items_Raw!A3006,Orders_Raw!A:A,Orders_Raw!C:C)</f>
        <v>45990</v>
      </c>
      <c r="K2141" t="s">
        <v>3474</v>
      </c>
      <c r="L2141" s="19" t="str">
        <f>_xlfn.XLOOKUP(A2141,Orders_Raw!A:A,Orders_Raw!D:D)</f>
        <v>Delivered</v>
      </c>
      <c r="M2141" s="19" t="str">
        <f>_xlfn.XLOOKUP(_xlfn.XLOOKUP(A2141,Orders_Raw!A:A,Orders_Raw!B:B),Customers_Raw!A:A,Customers_Raw!E:E)</f>
        <v>Consumer</v>
      </c>
      <c r="N2141">
        <f>IF(COUNTIF($A$2:A2141,A2141)=1,1,0)</f>
        <v>1</v>
      </c>
    </row>
    <row r="2142" spans="1:14">
      <c r="A2142" t="s">
        <v>2062</v>
      </c>
      <c r="B2142" t="s">
        <v>3478</v>
      </c>
      <c r="C2142">
        <v>3</v>
      </c>
      <c r="D2142" s="18">
        <v>2292.49</v>
      </c>
      <c r="E2142" s="18">
        <f>_xlfn.XLOOKUP(Order_Items_Raw!B3030,Products_Raw!A:A,Products_Raw!D:D)</f>
        <v>4835.9</v>
      </c>
      <c r="F2142" s="18">
        <f t="shared" si="33"/>
        <v>-12215.21</v>
      </c>
      <c r="G2142" s="18" t="str">
        <f>PROPER(TRIM(CLEAN(_xlfn.XLOOKUP(Order_Items_Raw!A3030,Orders_Raw!A:A,Orders_Raw!E:E))))</f>
        <v>Website</v>
      </c>
      <c r="H2142" s="18" t="str">
        <f>_xlfn.XLOOKUP(B2142,Products_Raw!A:A,Products_Raw!C:C)</f>
        <v>Electronics</v>
      </c>
      <c r="I2142" t="str">
        <f>_xlfn.XLOOKUP(_xlfn.XLOOKUP(A2142,Orders_Raw!A:A,Orders_Raw!B:B),Customers_Raw!A:A,Customers_Raw!E:E)</f>
        <v>Corporate</v>
      </c>
      <c r="J2142" s="19">
        <f>_xlfn.XLOOKUP(Order_Items_Raw!A3030,Orders_Raw!A:A,Orders_Raw!C:C)</f>
        <v>45985</v>
      </c>
      <c r="K2142" t="s">
        <v>3474</v>
      </c>
      <c r="L2142" s="19" t="str">
        <f>_xlfn.XLOOKUP(A2142,Orders_Raw!A:A,Orders_Raw!D:D)</f>
        <v>Delivered</v>
      </c>
      <c r="M2142" s="19" t="str">
        <f>_xlfn.XLOOKUP(_xlfn.XLOOKUP(A2142,Orders_Raw!A:A,Orders_Raw!B:B),Customers_Raw!A:A,Customers_Raw!E:E)</f>
        <v>Corporate</v>
      </c>
      <c r="N2142">
        <f>IF(COUNTIF($A$2:A2142,A2142)=1,1,0)</f>
        <v>1</v>
      </c>
    </row>
    <row r="2143" spans="1:14">
      <c r="A2143" t="s">
        <v>2094</v>
      </c>
      <c r="B2143" t="s">
        <v>3478</v>
      </c>
      <c r="C2143">
        <v>2</v>
      </c>
      <c r="D2143" s="18">
        <v>1498.84</v>
      </c>
      <c r="E2143" s="18">
        <f>_xlfn.XLOOKUP(Order_Items_Raw!B3033,Products_Raw!A:A,Products_Raw!D:D)</f>
        <v>3861.49</v>
      </c>
      <c r="F2143" s="18">
        <f t="shared" si="33"/>
        <v>-6224.14</v>
      </c>
      <c r="G2143" s="18" t="str">
        <f>PROPER(TRIM(CLEAN(_xlfn.XLOOKUP(Order_Items_Raw!A3033,Orders_Raw!A:A,Orders_Raw!E:E))))</f>
        <v>Mobile App</v>
      </c>
      <c r="H2143" s="18" t="str">
        <f>_xlfn.XLOOKUP(B2143,Products_Raw!A:A,Products_Raw!C:C)</f>
        <v>Electronics</v>
      </c>
      <c r="I2143" t="str">
        <f>_xlfn.XLOOKUP(_xlfn.XLOOKUP(A2143,Orders_Raw!A:A,Orders_Raw!B:B),Customers_Raw!A:A,Customers_Raw!E:E)</f>
        <v>Corporate</v>
      </c>
      <c r="J2143" s="19">
        <f>_xlfn.XLOOKUP(Order_Items_Raw!A3033,Orders_Raw!A:A,Orders_Raw!C:C)</f>
        <v>45969</v>
      </c>
      <c r="K2143" t="s">
        <v>3474</v>
      </c>
      <c r="L2143" s="19" t="str">
        <f>_xlfn.XLOOKUP(A2143,Orders_Raw!A:A,Orders_Raw!D:D)</f>
        <v>Delivered</v>
      </c>
      <c r="M2143" s="19" t="str">
        <f>_xlfn.XLOOKUP(_xlfn.XLOOKUP(A2143,Orders_Raw!A:A,Orders_Raw!B:B),Customers_Raw!A:A,Customers_Raw!E:E)</f>
        <v>Corporate</v>
      </c>
      <c r="N2143">
        <f>IF(COUNTIF($A$2:A2143,A2143)=1,1,0)</f>
        <v>1</v>
      </c>
    </row>
    <row r="2144" spans="1:14">
      <c r="A2144" t="s">
        <v>2180</v>
      </c>
      <c r="B2144" t="s">
        <v>3478</v>
      </c>
      <c r="C2144">
        <v>4</v>
      </c>
      <c r="D2144" s="18">
        <v>3186.61</v>
      </c>
      <c r="E2144" s="18">
        <f>_xlfn.XLOOKUP(Order_Items_Raw!B3036,Products_Raw!A:A,Products_Raw!D:D)</f>
        <v>1892.68</v>
      </c>
      <c r="F2144" s="18">
        <f t="shared" si="33"/>
        <v>-4384.11</v>
      </c>
      <c r="G2144" s="18" t="str">
        <f>PROPER(TRIM(CLEAN(_xlfn.XLOOKUP(Order_Items_Raw!A3036,Orders_Raw!A:A,Orders_Raw!E:E))))</f>
        <v>Website</v>
      </c>
      <c r="H2144" s="18" t="str">
        <f>_xlfn.XLOOKUP(B2144,Products_Raw!A:A,Products_Raw!C:C)</f>
        <v>Electronics</v>
      </c>
      <c r="I2144" t="str">
        <f>_xlfn.XLOOKUP(_xlfn.XLOOKUP(A2144,Orders_Raw!A:A,Orders_Raw!B:B),Customers_Raw!A:A,Customers_Raw!E:E)</f>
        <v>Consumer</v>
      </c>
      <c r="J2144" s="19">
        <f>_xlfn.XLOOKUP(Order_Items_Raw!A3036,Orders_Raw!A:A,Orders_Raw!C:C)</f>
        <v>45972</v>
      </c>
      <c r="K2144" t="s">
        <v>3474</v>
      </c>
      <c r="L2144" s="19" t="str">
        <f>_xlfn.XLOOKUP(A2144,Orders_Raw!A:A,Orders_Raw!D:D)</f>
        <v>Delivered</v>
      </c>
      <c r="M2144" s="19" t="str">
        <f>_xlfn.XLOOKUP(_xlfn.XLOOKUP(A2144,Orders_Raw!A:A,Orders_Raw!B:B),Customers_Raw!A:A,Customers_Raw!E:E)</f>
        <v>Consumer</v>
      </c>
      <c r="N2144">
        <f>IF(COUNTIF($A$2:A2144,A2144)=1,1,0)</f>
        <v>0</v>
      </c>
    </row>
    <row r="2145" spans="1:14">
      <c r="A2145" t="s">
        <v>2885</v>
      </c>
      <c r="B2145" t="s">
        <v>3478</v>
      </c>
      <c r="C2145">
        <v>1</v>
      </c>
      <c r="D2145" s="18">
        <v>681.69</v>
      </c>
      <c r="E2145" s="18">
        <f>_xlfn.XLOOKUP(Order_Items_Raw!B3045,Products_Raw!A:A,Products_Raw!D:D)</f>
        <v>1691.07</v>
      </c>
      <c r="F2145" s="18">
        <f t="shared" si="33"/>
        <v>-1009.38</v>
      </c>
      <c r="G2145" s="18" t="str">
        <f>PROPER(TRIM(CLEAN(_xlfn.XLOOKUP(Order_Items_Raw!A3045,Orders_Raw!A:A,Orders_Raw!E:E))))</f>
        <v>Website</v>
      </c>
      <c r="H2145" s="18" t="str">
        <f>_xlfn.XLOOKUP(B2145,Products_Raw!A:A,Products_Raw!C:C)</f>
        <v>Electronics</v>
      </c>
      <c r="I2145" t="str">
        <f>_xlfn.XLOOKUP(_xlfn.XLOOKUP(A2145,Orders_Raw!A:A,Orders_Raw!B:B),Customers_Raw!A:A,Customers_Raw!E:E)</f>
        <v>Consumer</v>
      </c>
      <c r="J2145" s="19">
        <f>_xlfn.XLOOKUP(Order_Items_Raw!A3045,Orders_Raw!A:A,Orders_Raw!C:C)</f>
        <v>45971</v>
      </c>
      <c r="K2145" t="s">
        <v>3474</v>
      </c>
      <c r="L2145" s="19" t="str">
        <f>_xlfn.XLOOKUP(A2145,Orders_Raw!A:A,Orders_Raw!D:D)</f>
        <v>Delivered</v>
      </c>
      <c r="M2145" s="19" t="str">
        <f>_xlfn.XLOOKUP(_xlfn.XLOOKUP(A2145,Orders_Raw!A:A,Orders_Raw!B:B),Customers_Raw!A:A,Customers_Raw!E:E)</f>
        <v>Consumer</v>
      </c>
      <c r="N2145">
        <f>IF(COUNTIF($A$2:A2145,A2145)=1,1,0)</f>
        <v>0</v>
      </c>
    </row>
    <row r="2146" spans="1:14">
      <c r="A2146" t="s">
        <v>2887</v>
      </c>
      <c r="B2146" t="s">
        <v>3478</v>
      </c>
      <c r="C2146">
        <v>1</v>
      </c>
      <c r="D2146" s="18">
        <v>788.72</v>
      </c>
      <c r="E2146" s="18">
        <f>_xlfn.XLOOKUP(Order_Items_Raw!B3046,Products_Raw!A:A,Products_Raw!D:D)</f>
        <v>1691.07</v>
      </c>
      <c r="F2146" s="18">
        <f t="shared" si="33"/>
        <v>-902.35</v>
      </c>
      <c r="G2146" s="18" t="str">
        <f>PROPER(TRIM(CLEAN(_xlfn.XLOOKUP(Order_Items_Raw!A3046,Orders_Raw!A:A,Orders_Raw!E:E))))</f>
        <v>Mobile App</v>
      </c>
      <c r="H2146" s="18" t="str">
        <f>_xlfn.XLOOKUP(B2146,Products_Raw!A:A,Products_Raw!C:C)</f>
        <v>Electronics</v>
      </c>
      <c r="I2146" t="str">
        <f>_xlfn.XLOOKUP(_xlfn.XLOOKUP(A2146,Orders_Raw!A:A,Orders_Raw!B:B),Customers_Raw!A:A,Customers_Raw!E:E)</f>
        <v>Consumer</v>
      </c>
      <c r="J2146" s="19">
        <f>_xlfn.XLOOKUP(Order_Items_Raw!A3046,Orders_Raw!A:A,Orders_Raw!C:C)</f>
        <v>45991</v>
      </c>
      <c r="K2146" t="s">
        <v>3474</v>
      </c>
      <c r="L2146" s="19" t="str">
        <f>_xlfn.XLOOKUP(A2146,Orders_Raw!A:A,Orders_Raw!D:D)</f>
        <v>Delivered</v>
      </c>
      <c r="M2146" s="19" t="str">
        <f>_xlfn.XLOOKUP(_xlfn.XLOOKUP(A2146,Orders_Raw!A:A,Orders_Raw!B:B),Customers_Raw!A:A,Customers_Raw!E:E)</f>
        <v>Consumer</v>
      </c>
      <c r="N2146">
        <f>IF(COUNTIF($A$2:A2146,A2146)=1,1,0)</f>
        <v>1</v>
      </c>
    </row>
    <row r="2147" spans="1:14">
      <c r="A2147" t="s">
        <v>3334</v>
      </c>
      <c r="B2147" t="s">
        <v>3478</v>
      </c>
      <c r="C2147">
        <v>1</v>
      </c>
      <c r="D2147" s="18">
        <v>669.8</v>
      </c>
      <c r="E2147" s="18">
        <f>_xlfn.XLOOKUP(Order_Items_Raw!B3053,Products_Raw!A:A,Products_Raw!D:D)</f>
        <v>4539.2</v>
      </c>
      <c r="F2147" s="18">
        <f t="shared" si="33"/>
        <v>-3869.4</v>
      </c>
      <c r="G2147" s="18" t="str">
        <f>PROPER(TRIM(CLEAN(_xlfn.XLOOKUP(Order_Items_Raw!A3053,Orders_Raw!A:A,Orders_Raw!E:E))))</f>
        <v>Website</v>
      </c>
      <c r="H2147" s="18" t="str">
        <f>_xlfn.XLOOKUP(B2147,Products_Raw!A:A,Products_Raw!C:C)</f>
        <v>Electronics</v>
      </c>
      <c r="I2147" t="str">
        <f>_xlfn.XLOOKUP(_xlfn.XLOOKUP(A2147,Orders_Raw!A:A,Orders_Raw!B:B),Customers_Raw!A:A,Customers_Raw!E:E)</f>
        <v>Consumer</v>
      </c>
      <c r="J2147" s="19">
        <f>_xlfn.XLOOKUP(Order_Items_Raw!A3053,Orders_Raw!A:A,Orders_Raw!C:C)</f>
        <v>45964</v>
      </c>
      <c r="K2147" t="s">
        <v>3474</v>
      </c>
      <c r="L2147" s="19" t="str">
        <f>_xlfn.XLOOKUP(A2147,Orders_Raw!A:A,Orders_Raw!D:D)</f>
        <v>Delivered</v>
      </c>
      <c r="M2147" s="19" t="str">
        <f>_xlfn.XLOOKUP(_xlfn.XLOOKUP(A2147,Orders_Raw!A:A,Orders_Raw!B:B),Customers_Raw!A:A,Customers_Raw!E:E)</f>
        <v>Consumer</v>
      </c>
      <c r="N2147">
        <f>IF(COUNTIF($A$2:A2147,A2147)=1,1,0)</f>
        <v>0</v>
      </c>
    </row>
    <row r="2148" spans="1:14">
      <c r="A2148" t="s">
        <v>917</v>
      </c>
      <c r="B2148" t="s">
        <v>3479</v>
      </c>
      <c r="C2148">
        <v>1</v>
      </c>
      <c r="D2148" s="18">
        <v>18109.3</v>
      </c>
      <c r="E2148" s="18">
        <f>_xlfn.XLOOKUP(Order_Items_Raw!B3054,Products_Raw!A:A,Products_Raw!D:D)</f>
        <v>4539.2</v>
      </c>
      <c r="F2148" s="18">
        <f t="shared" si="33"/>
        <v>13570.1</v>
      </c>
      <c r="G2148" s="18" t="str">
        <f>PROPER(TRIM(CLEAN(_xlfn.XLOOKUP(Order_Items_Raw!A3054,Orders_Raw!A:A,Orders_Raw!E:E))))</f>
        <v>Website</v>
      </c>
      <c r="H2148" s="18" t="str">
        <f>_xlfn.XLOOKUP(B2148,Products_Raw!A:A,Products_Raw!C:C)</f>
        <v>Fashion</v>
      </c>
      <c r="I2148" t="str">
        <f>_xlfn.XLOOKUP(_xlfn.XLOOKUP(A2148,Orders_Raw!A:A,Orders_Raw!B:B),Customers_Raw!A:A,Customers_Raw!E:E)</f>
        <v>Consumer</v>
      </c>
      <c r="J2148" s="19">
        <f>_xlfn.XLOOKUP(Order_Items_Raw!A3054,Orders_Raw!A:A,Orders_Raw!C:C)</f>
        <v>45962</v>
      </c>
      <c r="K2148" t="s">
        <v>3474</v>
      </c>
      <c r="L2148" s="19" t="str">
        <f>_xlfn.XLOOKUP(A2148,Orders_Raw!A:A,Orders_Raw!D:D)</f>
        <v>Shipped</v>
      </c>
      <c r="M2148" s="19" t="str">
        <f>_xlfn.XLOOKUP(_xlfn.XLOOKUP(A2148,Orders_Raw!A:A,Orders_Raw!B:B),Customers_Raw!A:A,Customers_Raw!E:E)</f>
        <v>Consumer</v>
      </c>
      <c r="N2148">
        <f>IF(COUNTIF($A$2:A2148,A2148)=1,1,0)</f>
        <v>0</v>
      </c>
    </row>
    <row r="2149" spans="1:14">
      <c r="A2149" t="s">
        <v>1419</v>
      </c>
      <c r="B2149" t="s">
        <v>3479</v>
      </c>
      <c r="C2149">
        <v>4</v>
      </c>
      <c r="D2149" s="18">
        <v>63115.74</v>
      </c>
      <c r="E2149" s="18">
        <f>_xlfn.XLOOKUP(Order_Items_Raw!B3067,Products_Raw!A:A,Products_Raw!D:D)</f>
        <v>5766.98</v>
      </c>
      <c r="F2149" s="18">
        <f t="shared" si="33"/>
        <v>40047.82</v>
      </c>
      <c r="G2149" s="18" t="str">
        <f>PROPER(TRIM(CLEAN(_xlfn.XLOOKUP(Order_Items_Raw!A3067,Orders_Raw!A:A,Orders_Raw!E:E))))</f>
        <v>Mobile App</v>
      </c>
      <c r="H2149" s="18" t="str">
        <f>_xlfn.XLOOKUP(B2149,Products_Raw!A:A,Products_Raw!C:C)</f>
        <v>Fashion</v>
      </c>
      <c r="I2149" t="str">
        <f>_xlfn.XLOOKUP(_xlfn.XLOOKUP(A2149,Orders_Raw!A:A,Orders_Raw!B:B),Customers_Raw!A:A,Customers_Raw!E:E)</f>
        <v>Consumer</v>
      </c>
      <c r="J2149" s="19">
        <f>_xlfn.XLOOKUP(Order_Items_Raw!A3067,Orders_Raw!A:A,Orders_Raw!C:C)</f>
        <v>45971</v>
      </c>
      <c r="K2149" t="s">
        <v>3474</v>
      </c>
      <c r="L2149" s="19" t="str">
        <f>_xlfn.XLOOKUP(A2149,Orders_Raw!A:A,Orders_Raw!D:D)</f>
        <v>Delivered</v>
      </c>
      <c r="M2149" s="19" t="str">
        <f>_xlfn.XLOOKUP(_xlfn.XLOOKUP(A2149,Orders_Raw!A:A,Orders_Raw!B:B),Customers_Raw!A:A,Customers_Raw!E:E)</f>
        <v>Consumer</v>
      </c>
      <c r="N2149">
        <f>IF(COUNTIF($A$2:A2149,A2149)=1,1,0)</f>
        <v>1</v>
      </c>
    </row>
    <row r="2150" spans="1:14">
      <c r="A2150" t="s">
        <v>1994</v>
      </c>
      <c r="B2150" t="s">
        <v>3479</v>
      </c>
      <c r="C2150">
        <v>4</v>
      </c>
      <c r="D2150" s="18">
        <v>75213.97</v>
      </c>
      <c r="E2150" s="18">
        <f>_xlfn.XLOOKUP(Order_Items_Raw!B3078,Products_Raw!A:A,Products_Raw!D:D)</f>
        <v>1195.19</v>
      </c>
      <c r="F2150" s="18">
        <f t="shared" si="33"/>
        <v>70433.21</v>
      </c>
      <c r="G2150" s="18" t="str">
        <f>PROPER(TRIM(CLEAN(_xlfn.XLOOKUP(Order_Items_Raw!A3078,Orders_Raw!A:A,Orders_Raw!E:E))))</f>
        <v>Website</v>
      </c>
      <c r="H2150" s="18" t="str">
        <f>_xlfn.XLOOKUP(B2150,Products_Raw!A:A,Products_Raw!C:C)</f>
        <v>Fashion</v>
      </c>
      <c r="I2150" t="str">
        <f>_xlfn.XLOOKUP(_xlfn.XLOOKUP(A2150,Orders_Raw!A:A,Orders_Raw!B:B),Customers_Raw!A:A,Customers_Raw!E:E)</f>
        <v>Small Business</v>
      </c>
      <c r="J2150" s="19">
        <f>_xlfn.XLOOKUP(Order_Items_Raw!A3078,Orders_Raw!A:A,Orders_Raw!C:C)</f>
        <v>45965</v>
      </c>
      <c r="K2150" t="s">
        <v>3474</v>
      </c>
      <c r="L2150" s="19" t="str">
        <f>_xlfn.XLOOKUP(A2150,Orders_Raw!A:A,Orders_Raw!D:D)</f>
        <v>Delivered</v>
      </c>
      <c r="M2150" s="19" t="str">
        <f>_xlfn.XLOOKUP(_xlfn.XLOOKUP(A2150,Orders_Raw!A:A,Orders_Raw!B:B),Customers_Raw!A:A,Customers_Raw!E:E)</f>
        <v>Small Business</v>
      </c>
      <c r="N2150">
        <f>IF(COUNTIF($A$2:A2150,A2150)=1,1,0)</f>
        <v>0</v>
      </c>
    </row>
    <row r="2151" spans="1:14">
      <c r="A2151" t="s">
        <v>2868</v>
      </c>
      <c r="B2151" t="s">
        <v>3479</v>
      </c>
      <c r="C2151">
        <v>2</v>
      </c>
      <c r="D2151" s="18">
        <v>34313.5</v>
      </c>
      <c r="E2151" s="18">
        <f>_xlfn.XLOOKUP(Order_Items_Raw!B3097,Products_Raw!A:A,Products_Raw!D:D)</f>
        <v>11653.29</v>
      </c>
      <c r="F2151" s="18">
        <f t="shared" si="33"/>
        <v>11006.92</v>
      </c>
      <c r="G2151" s="18" t="str">
        <f>PROPER(TRIM(CLEAN(_xlfn.XLOOKUP(Order_Items_Raw!A3097,Orders_Raw!A:A,Orders_Raw!E:E))))</f>
        <v>Marketplace</v>
      </c>
      <c r="H2151" s="18" t="str">
        <f>_xlfn.XLOOKUP(B2151,Products_Raw!A:A,Products_Raw!C:C)</f>
        <v>Fashion</v>
      </c>
      <c r="I2151" t="str">
        <f>_xlfn.XLOOKUP(_xlfn.XLOOKUP(A2151,Orders_Raw!A:A,Orders_Raw!B:B),Customers_Raw!A:A,Customers_Raw!E:E)</f>
        <v>Consumer</v>
      </c>
      <c r="J2151" s="19">
        <f>_xlfn.XLOOKUP(Order_Items_Raw!A3097,Orders_Raw!A:A,Orders_Raw!C:C)</f>
        <v>45983</v>
      </c>
      <c r="K2151" t="s">
        <v>3474</v>
      </c>
      <c r="L2151" s="19" t="str">
        <f>_xlfn.XLOOKUP(A2151,Orders_Raw!A:A,Orders_Raw!D:D)</f>
        <v>Delivered</v>
      </c>
      <c r="M2151" s="19" t="str">
        <f>_xlfn.XLOOKUP(_xlfn.XLOOKUP(A2151,Orders_Raw!A:A,Orders_Raw!B:B),Customers_Raw!A:A,Customers_Raw!E:E)</f>
        <v>Consumer</v>
      </c>
      <c r="N2151">
        <f>IF(COUNTIF($A$2:A2151,A2151)=1,1,0)</f>
        <v>1</v>
      </c>
    </row>
    <row r="2152" spans="1:14">
      <c r="A2152" t="s">
        <v>2877</v>
      </c>
      <c r="B2152" t="s">
        <v>3479</v>
      </c>
      <c r="C2152">
        <v>2</v>
      </c>
      <c r="D2152" s="18">
        <v>37992.24</v>
      </c>
      <c r="E2152" s="18">
        <f>_xlfn.XLOOKUP(Order_Items_Raw!B3098,Products_Raw!A:A,Products_Raw!D:D)</f>
        <v>9316.44</v>
      </c>
      <c r="F2152" s="18">
        <f t="shared" si="33"/>
        <v>19359.36</v>
      </c>
      <c r="G2152" s="18" t="str">
        <f>PROPER(TRIM(CLEAN(_xlfn.XLOOKUP(Order_Items_Raw!A3098,Orders_Raw!A:A,Orders_Raw!E:E))))</f>
        <v>Website</v>
      </c>
      <c r="H2152" s="18" t="str">
        <f>_xlfn.XLOOKUP(B2152,Products_Raw!A:A,Products_Raw!C:C)</f>
        <v>Fashion</v>
      </c>
      <c r="I2152" t="str">
        <f>_xlfn.XLOOKUP(_xlfn.XLOOKUP(A2152,Orders_Raw!A:A,Orders_Raw!B:B),Customers_Raw!A:A,Customers_Raw!E:E)</f>
        <v>Consumer</v>
      </c>
      <c r="J2152" s="19">
        <f>_xlfn.XLOOKUP(Order_Items_Raw!A3098,Orders_Raw!A:A,Orders_Raw!C:C)</f>
        <v>45964</v>
      </c>
      <c r="K2152" t="s">
        <v>3474</v>
      </c>
      <c r="L2152" s="19" t="str">
        <f>_xlfn.XLOOKUP(A2152,Orders_Raw!A:A,Orders_Raw!D:D)</f>
        <v>Delivered</v>
      </c>
      <c r="M2152" s="19" t="str">
        <f>_xlfn.XLOOKUP(_xlfn.XLOOKUP(A2152,Orders_Raw!A:A,Orders_Raw!B:B),Customers_Raw!A:A,Customers_Raw!E:E)</f>
        <v>Consumer</v>
      </c>
      <c r="N2152">
        <f>IF(COUNTIF($A$2:A2152,A2152)=1,1,0)</f>
        <v>0</v>
      </c>
    </row>
    <row r="2153" spans="1:14">
      <c r="A2153" t="s">
        <v>927</v>
      </c>
      <c r="B2153" t="s">
        <v>3480</v>
      </c>
      <c r="C2153">
        <v>1</v>
      </c>
      <c r="D2153" s="18">
        <v>11503.87</v>
      </c>
      <c r="E2153" s="18">
        <f>_xlfn.XLOOKUP(Order_Items_Raw!B3111,Products_Raw!A:A,Products_Raw!D:D)</f>
        <v>5812.86</v>
      </c>
      <c r="F2153" s="18">
        <f t="shared" si="33"/>
        <v>5691.01</v>
      </c>
      <c r="G2153" s="18" t="str">
        <f>PROPER(TRIM(CLEAN(_xlfn.XLOOKUP(Order_Items_Raw!A3111,Orders_Raw!A:A,Orders_Raw!E:E))))</f>
        <v>Mobile App</v>
      </c>
      <c r="H2153" s="18" t="str">
        <f>_xlfn.XLOOKUP(B2153,Products_Raw!A:A,Products_Raw!C:C)</f>
        <v>Beauty</v>
      </c>
      <c r="I2153" t="str">
        <f>_xlfn.XLOOKUP(_xlfn.XLOOKUP(A2153,Orders_Raw!A:A,Orders_Raw!B:B),Customers_Raw!A:A,Customers_Raw!E:E)</f>
        <v>Consumer</v>
      </c>
      <c r="J2153" s="19">
        <f>_xlfn.XLOOKUP(Order_Items_Raw!A3111,Orders_Raw!A:A,Orders_Raw!C:C)</f>
        <v>45978</v>
      </c>
      <c r="K2153" t="s">
        <v>3474</v>
      </c>
      <c r="L2153" s="19" t="str">
        <f>_xlfn.XLOOKUP(A2153,Orders_Raw!A:A,Orders_Raw!D:D)</f>
        <v>Delivered</v>
      </c>
      <c r="M2153" s="19" t="str">
        <f>_xlfn.XLOOKUP(_xlfn.XLOOKUP(A2153,Orders_Raw!A:A,Orders_Raw!B:B),Customers_Raw!A:A,Customers_Raw!E:E)</f>
        <v>Consumer</v>
      </c>
      <c r="N2153">
        <f>IF(COUNTIF($A$2:A2153,A2153)=1,1,0)</f>
        <v>1</v>
      </c>
    </row>
    <row r="2154" spans="1:14">
      <c r="A2154" t="s">
        <v>975</v>
      </c>
      <c r="B2154" t="s">
        <v>3482</v>
      </c>
      <c r="C2154">
        <v>2</v>
      </c>
      <c r="D2154" s="18">
        <v>38426.84</v>
      </c>
      <c r="E2154" s="18">
        <f>_xlfn.XLOOKUP(Order_Items_Raw!B3161,Products_Raw!A:A,Products_Raw!D:D)</f>
        <v>4740.6</v>
      </c>
      <c r="F2154" s="18">
        <f t="shared" si="33"/>
        <v>28945.64</v>
      </c>
      <c r="G2154" s="18" t="str">
        <f>PROPER(TRIM(CLEAN(_xlfn.XLOOKUP(Order_Items_Raw!A3161,Orders_Raw!A:A,Orders_Raw!E:E))))</f>
        <v>Mobile App</v>
      </c>
      <c r="H2154" s="18" t="str">
        <f>_xlfn.XLOOKUP(B2154,Products_Raw!A:A,Products_Raw!C:C)</f>
        <v>Office Supplies</v>
      </c>
      <c r="I2154" t="str">
        <f>_xlfn.XLOOKUP(_xlfn.XLOOKUP(A2154,Orders_Raw!A:A,Orders_Raw!B:B),Customers_Raw!A:A,Customers_Raw!E:E)</f>
        <v>Consumer</v>
      </c>
      <c r="J2154" s="19">
        <f>_xlfn.XLOOKUP(Order_Items_Raw!A3161,Orders_Raw!A:A,Orders_Raw!C:C)</f>
        <v>45938</v>
      </c>
      <c r="K2154" t="s">
        <v>3481</v>
      </c>
      <c r="L2154" s="19" t="str">
        <f>_xlfn.XLOOKUP(A2154,Orders_Raw!A:A,Orders_Raw!D:D)</f>
        <v>Delivered</v>
      </c>
      <c r="M2154" s="19" t="str">
        <f>_xlfn.XLOOKUP(_xlfn.XLOOKUP(A2154,Orders_Raw!A:A,Orders_Raw!B:B),Customers_Raw!A:A,Customers_Raw!E:E)</f>
        <v>Consumer</v>
      </c>
      <c r="N2154">
        <f>IF(COUNTIF($A$2:A2154,A2154)=1,1,0)</f>
        <v>1</v>
      </c>
    </row>
    <row r="2155" spans="1:14">
      <c r="A2155" t="s">
        <v>984</v>
      </c>
      <c r="B2155" t="s">
        <v>3482</v>
      </c>
      <c r="C2155">
        <v>4</v>
      </c>
      <c r="D2155" s="18">
        <v>67437.9</v>
      </c>
      <c r="E2155" s="18">
        <f>_xlfn.XLOOKUP(Order_Items_Raw!B3162,Products_Raw!A:A,Products_Raw!D:D)</f>
        <v>10244.32</v>
      </c>
      <c r="F2155" s="18">
        <f t="shared" si="33"/>
        <v>26460.62</v>
      </c>
      <c r="G2155" s="18" t="str">
        <f>PROPER(TRIM(CLEAN(_xlfn.XLOOKUP(Order_Items_Raw!A3162,Orders_Raw!A:A,Orders_Raw!E:E))))</f>
        <v>Website</v>
      </c>
      <c r="H2155" s="18" t="str">
        <f>_xlfn.XLOOKUP(B2155,Products_Raw!A:A,Products_Raw!C:C)</f>
        <v>Office Supplies</v>
      </c>
      <c r="I2155" t="str">
        <f>_xlfn.XLOOKUP(_xlfn.XLOOKUP(A2155,Orders_Raw!A:A,Orders_Raw!B:B),Customers_Raw!A:A,Customers_Raw!E:E)</f>
        <v>Consumer</v>
      </c>
      <c r="J2155" s="19">
        <f>_xlfn.XLOOKUP(Order_Items_Raw!A3162,Orders_Raw!A:A,Orders_Raw!C:C)</f>
        <v>45953</v>
      </c>
      <c r="K2155" t="s">
        <v>3481</v>
      </c>
      <c r="L2155" s="19" t="str">
        <f>_xlfn.XLOOKUP(A2155,Orders_Raw!A:A,Orders_Raw!D:D)</f>
        <v>Delivered</v>
      </c>
      <c r="M2155" s="19" t="str">
        <f>_xlfn.XLOOKUP(_xlfn.XLOOKUP(A2155,Orders_Raw!A:A,Orders_Raw!B:B),Customers_Raw!A:A,Customers_Raw!E:E)</f>
        <v>Consumer</v>
      </c>
      <c r="N2155">
        <f>IF(COUNTIF($A$2:A2155,A2155)=1,1,0)</f>
        <v>1</v>
      </c>
    </row>
    <row r="2156" spans="1:14">
      <c r="A2156" t="s">
        <v>1605</v>
      </c>
      <c r="B2156" t="s">
        <v>3482</v>
      </c>
      <c r="C2156">
        <v>1</v>
      </c>
      <c r="D2156" s="18">
        <v>15198.43</v>
      </c>
      <c r="E2156" s="18">
        <f>_xlfn.XLOOKUP(Order_Items_Raw!B3177,Products_Raw!A:A,Products_Raw!D:D)</f>
        <v>6579.03</v>
      </c>
      <c r="F2156" s="18">
        <f t="shared" si="33"/>
        <v>8619.4</v>
      </c>
      <c r="G2156" s="18" t="str">
        <f>PROPER(TRIM(CLEAN(_xlfn.XLOOKUP(Order_Items_Raw!A3177,Orders_Raw!A:A,Orders_Raw!E:E))))</f>
        <v>Website</v>
      </c>
      <c r="H2156" s="18" t="str">
        <f>_xlfn.XLOOKUP(B2156,Products_Raw!A:A,Products_Raw!C:C)</f>
        <v>Office Supplies</v>
      </c>
      <c r="I2156" t="str">
        <f>_xlfn.XLOOKUP(_xlfn.XLOOKUP(A2156,Orders_Raw!A:A,Orders_Raw!B:B),Customers_Raw!A:A,Customers_Raw!E:E)</f>
        <v>Small Business</v>
      </c>
      <c r="J2156" s="19">
        <f>_xlfn.XLOOKUP(Order_Items_Raw!A3177,Orders_Raw!A:A,Orders_Raw!C:C)</f>
        <v>45936</v>
      </c>
      <c r="K2156" t="s">
        <v>3481</v>
      </c>
      <c r="L2156" s="19" t="str">
        <f>_xlfn.XLOOKUP(A2156,Orders_Raw!A:A,Orders_Raw!D:D)</f>
        <v>Delivered</v>
      </c>
      <c r="M2156" s="19" t="str">
        <f>_xlfn.XLOOKUP(_xlfn.XLOOKUP(A2156,Orders_Raw!A:A,Orders_Raw!B:B),Customers_Raw!A:A,Customers_Raw!E:E)</f>
        <v>Small Business</v>
      </c>
      <c r="N2156">
        <f>IF(COUNTIF($A$2:A2156,A2156)=1,1,0)</f>
        <v>0</v>
      </c>
    </row>
    <row r="2157" spans="1:14">
      <c r="A2157" t="s">
        <v>2475</v>
      </c>
      <c r="B2157" t="s">
        <v>3482</v>
      </c>
      <c r="C2157">
        <v>3</v>
      </c>
      <c r="D2157" s="18">
        <v>46187.26</v>
      </c>
      <c r="E2157" s="18">
        <f>_xlfn.XLOOKUP(Order_Items_Raw!B3189,Products_Raw!A:A,Products_Raw!D:D)</f>
        <v>7144.88</v>
      </c>
      <c r="F2157" s="18">
        <f t="shared" si="33"/>
        <v>24752.62</v>
      </c>
      <c r="G2157" s="18" t="str">
        <f>PROPER(TRIM(CLEAN(_xlfn.XLOOKUP(Order_Items_Raw!A3189,Orders_Raw!A:A,Orders_Raw!E:E))))</f>
        <v>Website</v>
      </c>
      <c r="H2157" s="18" t="str">
        <f>_xlfn.XLOOKUP(B2157,Products_Raw!A:A,Products_Raw!C:C)</f>
        <v>Office Supplies</v>
      </c>
      <c r="I2157" t="str">
        <f>_xlfn.XLOOKUP(_xlfn.XLOOKUP(A2157,Orders_Raw!A:A,Orders_Raw!B:B),Customers_Raw!A:A,Customers_Raw!E:E)</f>
        <v>Small Business</v>
      </c>
      <c r="J2157" s="19">
        <f>_xlfn.XLOOKUP(Order_Items_Raw!A3189,Orders_Raw!A:A,Orders_Raw!C:C)</f>
        <v>45956</v>
      </c>
      <c r="K2157" t="s">
        <v>3481</v>
      </c>
      <c r="L2157" s="19" t="str">
        <f>_xlfn.XLOOKUP(A2157,Orders_Raw!A:A,Orders_Raw!D:D)</f>
        <v>Delivered</v>
      </c>
      <c r="M2157" s="19" t="str">
        <f>_xlfn.XLOOKUP(_xlfn.XLOOKUP(A2157,Orders_Raw!A:A,Orders_Raw!B:B),Customers_Raw!A:A,Customers_Raw!E:E)</f>
        <v>Small Business</v>
      </c>
      <c r="N2157">
        <f>IF(COUNTIF($A$2:A2157,A2157)=1,1,0)</f>
        <v>0</v>
      </c>
    </row>
    <row r="2158" spans="1:14">
      <c r="A2158" t="s">
        <v>2716</v>
      </c>
      <c r="B2158" t="s">
        <v>3482</v>
      </c>
      <c r="C2158">
        <v>2</v>
      </c>
      <c r="D2158" s="18">
        <v>28854.14</v>
      </c>
      <c r="E2158" s="18">
        <f>_xlfn.XLOOKUP(Order_Items_Raw!B3197,Products_Raw!A:A,Products_Raw!D:D)</f>
        <v>4703.24</v>
      </c>
      <c r="F2158" s="18">
        <f t="shared" si="33"/>
        <v>19447.66</v>
      </c>
      <c r="G2158" s="18" t="str">
        <f>PROPER(TRIM(CLEAN(_xlfn.XLOOKUP(Order_Items_Raw!A3197,Orders_Raw!A:A,Orders_Raw!E:E))))</f>
        <v>Mobile App</v>
      </c>
      <c r="H2158" s="18" t="str">
        <f>_xlfn.XLOOKUP(B2158,Products_Raw!A:A,Products_Raw!C:C)</f>
        <v>Office Supplies</v>
      </c>
      <c r="I2158" t="str">
        <f>_xlfn.XLOOKUP(_xlfn.XLOOKUP(A2158,Orders_Raw!A:A,Orders_Raw!B:B),Customers_Raw!A:A,Customers_Raw!E:E)</f>
        <v>Corporate</v>
      </c>
      <c r="J2158" s="19">
        <f>_xlfn.XLOOKUP(Order_Items_Raw!A3197,Orders_Raw!A:A,Orders_Raw!C:C)</f>
        <v>45951</v>
      </c>
      <c r="K2158" t="s">
        <v>3481</v>
      </c>
      <c r="L2158" s="19" t="str">
        <f>_xlfn.XLOOKUP(A2158,Orders_Raw!A:A,Orders_Raw!D:D)</f>
        <v>Processing</v>
      </c>
      <c r="M2158" s="19" t="str">
        <f>_xlfn.XLOOKUP(_xlfn.XLOOKUP(A2158,Orders_Raw!A:A,Orders_Raw!B:B),Customers_Raw!A:A,Customers_Raw!E:E)</f>
        <v>Corporate</v>
      </c>
      <c r="N2158">
        <f>IF(COUNTIF($A$2:A2158,A2158)=1,1,0)</f>
        <v>1</v>
      </c>
    </row>
    <row r="2159" spans="1:14">
      <c r="A2159" t="s">
        <v>939</v>
      </c>
      <c r="B2159" t="s">
        <v>3483</v>
      </c>
      <c r="C2159">
        <v>3</v>
      </c>
      <c r="D2159" s="18">
        <v>21616.95</v>
      </c>
      <c r="E2159" s="18">
        <f>_xlfn.XLOOKUP(Order_Items_Raw!B3214,Products_Raw!A:A,Products_Raw!D:D)</f>
        <v>295.87</v>
      </c>
      <c r="F2159" s="18">
        <f t="shared" si="33"/>
        <v>20729.34</v>
      </c>
      <c r="G2159" s="18" t="str">
        <f>PROPER(TRIM(CLEAN(_xlfn.XLOOKUP(Order_Items_Raw!A3214,Orders_Raw!A:A,Orders_Raw!E:E))))</f>
        <v>Marketplace</v>
      </c>
      <c r="H2159" s="18" t="str">
        <f>_xlfn.XLOOKUP(B2159,Products_Raw!A:A,Products_Raw!C:C)</f>
        <v>Office Supplies</v>
      </c>
      <c r="I2159" t="str">
        <f>_xlfn.XLOOKUP(_xlfn.XLOOKUP(A2159,Orders_Raw!A:A,Orders_Raw!B:B),Customers_Raw!A:A,Customers_Raw!E:E)</f>
        <v>Consumer</v>
      </c>
      <c r="J2159" s="19">
        <f>_xlfn.XLOOKUP(Order_Items_Raw!A3214,Orders_Raw!A:A,Orders_Raw!C:C)</f>
        <v>45936</v>
      </c>
      <c r="K2159" t="s">
        <v>3481</v>
      </c>
      <c r="L2159" s="19" t="str">
        <f>_xlfn.XLOOKUP(A2159,Orders_Raw!A:A,Orders_Raw!D:D)</f>
        <v>Cancelled</v>
      </c>
      <c r="M2159" s="19" t="str">
        <f>_xlfn.XLOOKUP(_xlfn.XLOOKUP(A2159,Orders_Raw!A:A,Orders_Raw!B:B),Customers_Raw!A:A,Customers_Raw!E:E)</f>
        <v>Consumer</v>
      </c>
      <c r="N2159">
        <f>IF(COUNTIF($A$2:A2159,A2159)=1,1,0)</f>
        <v>1</v>
      </c>
    </row>
    <row r="2160" spans="1:14">
      <c r="A2160" t="s">
        <v>2229</v>
      </c>
      <c r="B2160" t="s">
        <v>3483</v>
      </c>
      <c r="C2160">
        <v>1</v>
      </c>
      <c r="D2160" s="18">
        <v>7330.36</v>
      </c>
      <c r="E2160" s="18">
        <f>_xlfn.XLOOKUP(Order_Items_Raw!B3236,Products_Raw!A:A,Products_Raw!D:D)</f>
        <v>7802.03</v>
      </c>
      <c r="F2160" s="18">
        <f t="shared" si="33"/>
        <v>-471.67</v>
      </c>
      <c r="G2160" s="18" t="str">
        <f>PROPER(TRIM(CLEAN(_xlfn.XLOOKUP(Order_Items_Raw!A3236,Orders_Raw!A:A,Orders_Raw!E:E))))</f>
        <v>Website</v>
      </c>
      <c r="H2160" s="18" t="str">
        <f>_xlfn.XLOOKUP(B2160,Products_Raw!A:A,Products_Raw!C:C)</f>
        <v>Office Supplies</v>
      </c>
      <c r="I2160" t="str">
        <f>_xlfn.XLOOKUP(_xlfn.XLOOKUP(A2160,Orders_Raw!A:A,Orders_Raw!B:B),Customers_Raw!A:A,Customers_Raw!E:E)</f>
        <v>Consumer</v>
      </c>
      <c r="J2160" s="19">
        <f>_xlfn.XLOOKUP(Order_Items_Raw!A3236,Orders_Raw!A:A,Orders_Raw!C:C)</f>
        <v>45936</v>
      </c>
      <c r="K2160" t="s">
        <v>3481</v>
      </c>
      <c r="L2160" s="19" t="str">
        <f>_xlfn.XLOOKUP(A2160,Orders_Raw!A:A,Orders_Raw!D:D)</f>
        <v>Delivered</v>
      </c>
      <c r="M2160" s="19" t="str">
        <f>_xlfn.XLOOKUP(_xlfn.XLOOKUP(A2160,Orders_Raw!A:A,Orders_Raw!B:B),Customers_Raw!A:A,Customers_Raw!E:E)</f>
        <v>Consumer</v>
      </c>
      <c r="N2160">
        <f>IF(COUNTIF($A$2:A2160,A2160)=1,1,0)</f>
        <v>0</v>
      </c>
    </row>
    <row r="2161" spans="1:14">
      <c r="A2161" t="s">
        <v>2648</v>
      </c>
      <c r="B2161" t="s">
        <v>3483</v>
      </c>
      <c r="C2161">
        <v>3</v>
      </c>
      <c r="D2161" s="18">
        <v>28140.95</v>
      </c>
      <c r="E2161" s="18">
        <f>_xlfn.XLOOKUP(Order_Items_Raw!B3248,Products_Raw!A:A,Products_Raw!D:D)</f>
        <v>4176.26</v>
      </c>
      <c r="F2161" s="18">
        <f t="shared" si="33"/>
        <v>15612.17</v>
      </c>
      <c r="G2161" s="18" t="str">
        <f>PROPER(TRIM(CLEAN(_xlfn.XLOOKUP(Order_Items_Raw!A3248,Orders_Raw!A:A,Orders_Raw!E:E))))</f>
        <v>Marketplace</v>
      </c>
      <c r="H2161" s="18" t="str">
        <f>_xlfn.XLOOKUP(B2161,Products_Raw!A:A,Products_Raw!C:C)</f>
        <v>Office Supplies</v>
      </c>
      <c r="I2161" t="str">
        <f>_xlfn.XLOOKUP(_xlfn.XLOOKUP(A2161,Orders_Raw!A:A,Orders_Raw!B:B),Customers_Raw!A:A,Customers_Raw!E:E)</f>
        <v>Corporate</v>
      </c>
      <c r="J2161" s="19">
        <f>_xlfn.XLOOKUP(Order_Items_Raw!A3248,Orders_Raw!A:A,Orders_Raw!C:C)</f>
        <v>45955</v>
      </c>
      <c r="K2161" t="s">
        <v>3481</v>
      </c>
      <c r="L2161" s="19" t="str">
        <f>_xlfn.XLOOKUP(A2161,Orders_Raw!A:A,Orders_Raw!D:D)</f>
        <v>Processing</v>
      </c>
      <c r="M2161" s="19" t="str">
        <f>_xlfn.XLOOKUP(_xlfn.XLOOKUP(A2161,Orders_Raw!A:A,Orders_Raw!B:B),Customers_Raw!A:A,Customers_Raw!E:E)</f>
        <v>Corporate</v>
      </c>
      <c r="N2161">
        <f>IF(COUNTIF($A$2:A2161,A2161)=1,1,0)</f>
        <v>1</v>
      </c>
    </row>
    <row r="2162" spans="1:14">
      <c r="A2162" t="s">
        <v>3330</v>
      </c>
      <c r="B2162" t="s">
        <v>3483</v>
      </c>
      <c r="C2162">
        <v>4</v>
      </c>
      <c r="D2162" s="18">
        <v>35305.23</v>
      </c>
      <c r="E2162" s="18">
        <f>_xlfn.XLOOKUP(Order_Items_Raw!B3258,Products_Raw!A:A,Products_Raw!D:D)</f>
        <v>4640.09</v>
      </c>
      <c r="F2162" s="18">
        <f t="shared" si="33"/>
        <v>16744.87</v>
      </c>
      <c r="G2162" s="18" t="str">
        <f>PROPER(TRIM(CLEAN(_xlfn.XLOOKUP(Order_Items_Raw!A3258,Orders_Raw!A:A,Orders_Raw!E:E))))</f>
        <v>Website</v>
      </c>
      <c r="H2162" s="18" t="str">
        <f>_xlfn.XLOOKUP(B2162,Products_Raw!A:A,Products_Raw!C:C)</f>
        <v>Office Supplies</v>
      </c>
      <c r="I2162" t="str">
        <f>_xlfn.XLOOKUP(_xlfn.XLOOKUP(A2162,Orders_Raw!A:A,Orders_Raw!B:B),Customers_Raw!A:A,Customers_Raw!E:E)</f>
        <v>Corporate</v>
      </c>
      <c r="J2162" s="19">
        <f>_xlfn.XLOOKUP(Order_Items_Raw!A3258,Orders_Raw!A:A,Orders_Raw!C:C)</f>
        <v>45958</v>
      </c>
      <c r="K2162" t="s">
        <v>3481</v>
      </c>
      <c r="L2162" s="19" t="str">
        <f>_xlfn.XLOOKUP(A2162,Orders_Raw!A:A,Orders_Raw!D:D)</f>
        <v>Delivered</v>
      </c>
      <c r="M2162" s="19" t="str">
        <f>_xlfn.XLOOKUP(_xlfn.XLOOKUP(A2162,Orders_Raw!A:A,Orders_Raw!B:B),Customers_Raw!A:A,Customers_Raw!E:E)</f>
        <v>Corporate</v>
      </c>
      <c r="N2162">
        <f>IF(COUNTIF($A$2:A2162,A2162)=1,1,0)</f>
        <v>0</v>
      </c>
    </row>
    <row r="2163" spans="1:14">
      <c r="A2163" t="s">
        <v>2475</v>
      </c>
      <c r="B2163" t="s">
        <v>3484</v>
      </c>
      <c r="C2163">
        <v>4</v>
      </c>
      <c r="D2163" s="18">
        <v>35389.86</v>
      </c>
      <c r="E2163" s="18">
        <f>_xlfn.XLOOKUP(Order_Items_Raw!B3281,Products_Raw!A:A,Products_Raw!D:D)</f>
        <v>10188.6</v>
      </c>
      <c r="F2163" s="18">
        <f t="shared" si="33"/>
        <v>-5364.54</v>
      </c>
      <c r="G2163" s="18" t="str">
        <f>PROPER(TRIM(CLEAN(_xlfn.XLOOKUP(Order_Items_Raw!A3281,Orders_Raw!A:A,Orders_Raw!E:E))))</f>
        <v>Mobile App</v>
      </c>
      <c r="H2163" s="18" t="str">
        <f>_xlfn.XLOOKUP(B2163,Products_Raw!A:A,Products_Raw!C:C)</f>
        <v>Electronics</v>
      </c>
      <c r="I2163" t="str">
        <f>_xlfn.XLOOKUP(_xlfn.XLOOKUP(A2163,Orders_Raw!A:A,Orders_Raw!B:B),Customers_Raw!A:A,Customers_Raw!E:E)</f>
        <v>Small Business</v>
      </c>
      <c r="J2163" s="19">
        <f>_xlfn.XLOOKUP(Order_Items_Raw!A3281,Orders_Raw!A:A,Orders_Raw!C:C)</f>
        <v>45942</v>
      </c>
      <c r="K2163" t="s">
        <v>3481</v>
      </c>
      <c r="L2163" s="19" t="str">
        <f>_xlfn.XLOOKUP(A2163,Orders_Raw!A:A,Orders_Raw!D:D)</f>
        <v>Delivered</v>
      </c>
      <c r="M2163" s="19" t="str">
        <f>_xlfn.XLOOKUP(_xlfn.XLOOKUP(A2163,Orders_Raw!A:A,Orders_Raw!B:B),Customers_Raw!A:A,Customers_Raw!E:E)</f>
        <v>Small Business</v>
      </c>
      <c r="N2163">
        <f>IF(COUNTIF($A$2:A2163,A2163)=1,1,0)</f>
        <v>0</v>
      </c>
    </row>
    <row r="2164" spans="1:14">
      <c r="A2164" t="s">
        <v>2484</v>
      </c>
      <c r="B2164" t="s">
        <v>3484</v>
      </c>
      <c r="C2164">
        <v>4</v>
      </c>
      <c r="D2164" s="18">
        <v>37646.44</v>
      </c>
      <c r="E2164" s="18">
        <f>_xlfn.XLOOKUP(Order_Items_Raw!B3283,Products_Raw!A:A,Products_Raw!D:D)</f>
        <v>10188.6</v>
      </c>
      <c r="F2164" s="18">
        <f t="shared" si="33"/>
        <v>-3107.96</v>
      </c>
      <c r="G2164" s="18" t="str">
        <f>PROPER(TRIM(CLEAN(_xlfn.XLOOKUP(Order_Items_Raw!A3283,Orders_Raw!A:A,Orders_Raw!E:E))))</f>
        <v>Marketplace</v>
      </c>
      <c r="H2164" s="18" t="str">
        <f>_xlfn.XLOOKUP(B2164,Products_Raw!A:A,Products_Raw!C:C)</f>
        <v>Electronics</v>
      </c>
      <c r="I2164" t="str">
        <f>_xlfn.XLOOKUP(_xlfn.XLOOKUP(A2164,Orders_Raw!A:A,Orders_Raw!B:B),Customers_Raw!A:A,Customers_Raw!E:E)</f>
        <v>Corporate</v>
      </c>
      <c r="J2164" s="19">
        <f>_xlfn.XLOOKUP(Order_Items_Raw!A3283,Orders_Raw!A:A,Orders_Raw!C:C)</f>
        <v>45955</v>
      </c>
      <c r="K2164" t="s">
        <v>3481</v>
      </c>
      <c r="L2164" s="19" t="str">
        <f>_xlfn.XLOOKUP(A2164,Orders_Raw!A:A,Orders_Raw!D:D)</f>
        <v>Delivered</v>
      </c>
      <c r="M2164" s="19" t="str">
        <f>_xlfn.XLOOKUP(_xlfn.XLOOKUP(A2164,Orders_Raw!A:A,Orders_Raw!B:B),Customers_Raw!A:A,Customers_Raw!E:E)</f>
        <v>Corporate</v>
      </c>
      <c r="N2164">
        <f>IF(COUNTIF($A$2:A2164,A2164)=1,1,0)</f>
        <v>0</v>
      </c>
    </row>
    <row r="2165" spans="1:14">
      <c r="A2165" t="s">
        <v>939</v>
      </c>
      <c r="B2165" t="s">
        <v>3485</v>
      </c>
      <c r="C2165">
        <v>3</v>
      </c>
      <c r="D2165" s="18">
        <v>9259.88</v>
      </c>
      <c r="E2165" s="18">
        <f>_xlfn.XLOOKUP(Order_Items_Raw!B3300,Products_Raw!A:A,Products_Raw!D:D)</f>
        <v>1397.32</v>
      </c>
      <c r="F2165" s="18">
        <f t="shared" si="33"/>
        <v>5067.92</v>
      </c>
      <c r="G2165" s="18" t="str">
        <f>PROPER(TRIM(CLEAN(_xlfn.XLOOKUP(Order_Items_Raw!A3300,Orders_Raw!A:A,Orders_Raw!E:E))))</f>
        <v>Website</v>
      </c>
      <c r="H2165" s="18" t="str">
        <f>_xlfn.XLOOKUP(B2165,Products_Raw!A:A,Products_Raw!C:C)</f>
        <v>Sports</v>
      </c>
      <c r="I2165" t="str">
        <f>_xlfn.XLOOKUP(_xlfn.XLOOKUP(A2165,Orders_Raw!A:A,Orders_Raw!B:B),Customers_Raw!A:A,Customers_Raw!E:E)</f>
        <v>Consumer</v>
      </c>
      <c r="J2165" s="19">
        <f>_xlfn.XLOOKUP(Order_Items_Raw!A3300,Orders_Raw!A:A,Orders_Raw!C:C)</f>
        <v>45933</v>
      </c>
      <c r="K2165" t="s">
        <v>3481</v>
      </c>
      <c r="L2165" s="19" t="str">
        <f>_xlfn.XLOOKUP(A2165,Orders_Raw!A:A,Orders_Raw!D:D)</f>
        <v>Cancelled</v>
      </c>
      <c r="M2165" s="19" t="str">
        <f>_xlfn.XLOOKUP(_xlfn.XLOOKUP(A2165,Orders_Raw!A:A,Orders_Raw!B:B),Customers_Raw!A:A,Customers_Raw!E:E)</f>
        <v>Consumer</v>
      </c>
      <c r="N2165">
        <f>IF(COUNTIF($A$2:A2165,A2165)=1,1,0)</f>
        <v>0</v>
      </c>
    </row>
    <row r="2166" spans="1:14">
      <c r="A2166" t="s">
        <v>2986</v>
      </c>
      <c r="B2166" t="s">
        <v>3485</v>
      </c>
      <c r="C2166">
        <v>1</v>
      </c>
      <c r="D2166" s="18">
        <v>2536.04</v>
      </c>
      <c r="E2166" s="18">
        <f>_xlfn.XLOOKUP(Order_Items_Raw!B3335,Products_Raw!A:A,Products_Raw!D:D)</f>
        <v>11118.8</v>
      </c>
      <c r="F2166" s="18">
        <f t="shared" si="33"/>
        <v>-8582.76</v>
      </c>
      <c r="G2166" s="18" t="str">
        <f>PROPER(TRIM(CLEAN(_xlfn.XLOOKUP(Order_Items_Raw!A3335,Orders_Raw!A:A,Orders_Raw!E:E))))</f>
        <v>Mobile App</v>
      </c>
      <c r="H2166" s="18" t="str">
        <f>_xlfn.XLOOKUP(B2166,Products_Raw!A:A,Products_Raw!C:C)</f>
        <v>Sports</v>
      </c>
      <c r="I2166" t="str">
        <f>_xlfn.XLOOKUP(_xlfn.XLOOKUP(A2166,Orders_Raw!A:A,Orders_Raw!B:B),Customers_Raw!A:A,Customers_Raw!E:E)</f>
        <v>Corporate</v>
      </c>
      <c r="J2166" s="19">
        <f>_xlfn.XLOOKUP(Order_Items_Raw!A3335,Orders_Raw!A:A,Orders_Raw!C:C)</f>
        <v>45948</v>
      </c>
      <c r="K2166" t="s">
        <v>3481</v>
      </c>
      <c r="L2166" s="19" t="str">
        <f>_xlfn.XLOOKUP(A2166,Orders_Raw!A:A,Orders_Raw!D:D)</f>
        <v>Delivered</v>
      </c>
      <c r="M2166" s="19" t="str">
        <f>_xlfn.XLOOKUP(_xlfn.XLOOKUP(A2166,Orders_Raw!A:A,Orders_Raw!B:B),Customers_Raw!A:A,Customers_Raw!E:E)</f>
        <v>Corporate</v>
      </c>
      <c r="N2166">
        <f>IF(COUNTIF($A$2:A2166,A2166)=1,1,0)</f>
        <v>0</v>
      </c>
    </row>
    <row r="2167" spans="1:14">
      <c r="A2167" t="s">
        <v>1483</v>
      </c>
      <c r="B2167" t="s">
        <v>3486</v>
      </c>
      <c r="C2167">
        <v>2</v>
      </c>
      <c r="D2167" s="18">
        <v>8172.43</v>
      </c>
      <c r="E2167" s="18">
        <f>_xlfn.XLOOKUP(Order_Items_Raw!B3350,Products_Raw!A:A,Products_Raw!D:D)</f>
        <v>3861.49</v>
      </c>
      <c r="F2167" s="18">
        <f t="shared" si="33"/>
        <v>449.450000000001</v>
      </c>
      <c r="G2167" s="18" t="str">
        <f>PROPER(TRIM(CLEAN(_xlfn.XLOOKUP(Order_Items_Raw!A3350,Orders_Raw!A:A,Orders_Raw!E:E))))</f>
        <v>Website</v>
      </c>
      <c r="H2167" s="18" t="str">
        <f>_xlfn.XLOOKUP(B2167,Products_Raw!A:A,Products_Raw!C:C)</f>
        <v>Home &amp; Kitchen</v>
      </c>
      <c r="I2167" t="str">
        <f>_xlfn.XLOOKUP(_xlfn.XLOOKUP(A2167,Orders_Raw!A:A,Orders_Raw!B:B),Customers_Raw!A:A,Customers_Raw!E:E)</f>
        <v>Consumer</v>
      </c>
      <c r="J2167" s="19">
        <f>_xlfn.XLOOKUP(Order_Items_Raw!A3350,Orders_Raw!A:A,Orders_Raw!C:C)</f>
        <v>45940</v>
      </c>
      <c r="K2167" t="s">
        <v>3481</v>
      </c>
      <c r="L2167" s="19" t="str">
        <f>_xlfn.XLOOKUP(A2167,Orders_Raw!A:A,Orders_Raw!D:D)</f>
        <v>Delivered</v>
      </c>
      <c r="M2167" s="19" t="str">
        <f>_xlfn.XLOOKUP(_xlfn.XLOOKUP(A2167,Orders_Raw!A:A,Orders_Raw!B:B),Customers_Raw!A:A,Customers_Raw!E:E)</f>
        <v>Consumer</v>
      </c>
      <c r="N2167">
        <f>IF(COUNTIF($A$2:A2167,A2167)=1,1,0)</f>
        <v>0</v>
      </c>
    </row>
    <row r="2168" spans="1:14">
      <c r="A2168" t="s">
        <v>2716</v>
      </c>
      <c r="B2168" t="s">
        <v>3486</v>
      </c>
      <c r="C2168">
        <v>4</v>
      </c>
      <c r="D2168" s="18">
        <v>17114.17</v>
      </c>
      <c r="E2168" s="18">
        <f>_xlfn.XLOOKUP(Order_Items_Raw!B3365,Products_Raw!A:A,Products_Raw!D:D)</f>
        <v>4539.2</v>
      </c>
      <c r="F2168" s="18">
        <f t="shared" si="33"/>
        <v>-1042.63</v>
      </c>
      <c r="G2168" s="18" t="str">
        <f>PROPER(TRIM(CLEAN(_xlfn.XLOOKUP(Order_Items_Raw!A3365,Orders_Raw!A:A,Orders_Raw!E:E))))</f>
        <v>Marketplace</v>
      </c>
      <c r="H2168" s="18" t="str">
        <f>_xlfn.XLOOKUP(B2168,Products_Raw!A:A,Products_Raw!C:C)</f>
        <v>Home &amp; Kitchen</v>
      </c>
      <c r="I2168" t="str">
        <f>_xlfn.XLOOKUP(_xlfn.XLOOKUP(A2168,Orders_Raw!A:A,Orders_Raw!B:B),Customers_Raw!A:A,Customers_Raw!E:E)</f>
        <v>Corporate</v>
      </c>
      <c r="J2168" s="19">
        <f>_xlfn.XLOOKUP(Order_Items_Raw!A3365,Orders_Raw!A:A,Orders_Raw!C:C)</f>
        <v>45951</v>
      </c>
      <c r="K2168" t="s">
        <v>3481</v>
      </c>
      <c r="L2168" s="19" t="str">
        <f>_xlfn.XLOOKUP(A2168,Orders_Raw!A:A,Orders_Raw!D:D)</f>
        <v>Processing</v>
      </c>
      <c r="M2168" s="19" t="str">
        <f>_xlfn.XLOOKUP(_xlfn.XLOOKUP(A2168,Orders_Raw!A:A,Orders_Raw!B:B),Customers_Raw!A:A,Customers_Raw!E:E)</f>
        <v>Corporate</v>
      </c>
      <c r="N2168">
        <f>IF(COUNTIF($A$2:A2168,A2168)=1,1,0)</f>
        <v>0</v>
      </c>
    </row>
    <row r="2169" spans="1:14">
      <c r="A2169" t="s">
        <v>2903</v>
      </c>
      <c r="B2169" t="s">
        <v>3486</v>
      </c>
      <c r="C2169">
        <v>3</v>
      </c>
      <c r="D2169" s="18">
        <v>12319.62</v>
      </c>
      <c r="E2169" s="18">
        <f>_xlfn.XLOOKUP(Order_Items_Raw!B3370,Products_Raw!A:A,Products_Raw!D:D)</f>
        <v>4591.42</v>
      </c>
      <c r="F2169" s="18">
        <f t="shared" si="33"/>
        <v>-1454.64</v>
      </c>
      <c r="G2169" s="18" t="str">
        <f>PROPER(TRIM(CLEAN(_xlfn.XLOOKUP(Order_Items_Raw!A3370,Orders_Raw!A:A,Orders_Raw!E:E))))</f>
        <v>Website</v>
      </c>
      <c r="H2169" s="18" t="str">
        <f>_xlfn.XLOOKUP(B2169,Products_Raw!A:A,Products_Raw!C:C)</f>
        <v>Home &amp; Kitchen</v>
      </c>
      <c r="I2169" t="str">
        <f>_xlfn.XLOOKUP(_xlfn.XLOOKUP(A2169,Orders_Raw!A:A,Orders_Raw!B:B),Customers_Raw!A:A,Customers_Raw!E:E)</f>
        <v>Corporate</v>
      </c>
      <c r="J2169" s="19">
        <f>_xlfn.XLOOKUP(Order_Items_Raw!A3370,Orders_Raw!A:A,Orders_Raw!C:C)</f>
        <v>45959</v>
      </c>
      <c r="K2169" t="s">
        <v>3481</v>
      </c>
      <c r="L2169" s="19" t="str">
        <f>_xlfn.XLOOKUP(A2169,Orders_Raw!A:A,Orders_Raw!D:D)</f>
        <v>Cancelled</v>
      </c>
      <c r="M2169" s="19" t="str">
        <f>_xlfn.XLOOKUP(_xlfn.XLOOKUP(A2169,Orders_Raw!A:A,Orders_Raw!B:B),Customers_Raw!A:A,Customers_Raw!E:E)</f>
        <v>Corporate</v>
      </c>
      <c r="N2169">
        <f>IF(COUNTIF($A$2:A2169,A2169)=1,1,0)</f>
        <v>0</v>
      </c>
    </row>
    <row r="2170" spans="1:14">
      <c r="A2170" t="s">
        <v>969</v>
      </c>
      <c r="B2170" t="s">
        <v>3487</v>
      </c>
      <c r="C2170">
        <v>2</v>
      </c>
      <c r="D2170" s="18">
        <v>31865.02</v>
      </c>
      <c r="E2170" s="18">
        <f>_xlfn.XLOOKUP(Order_Items_Raw!B3378,Products_Raw!A:A,Products_Raw!D:D)</f>
        <v>11939.07</v>
      </c>
      <c r="F2170" s="18">
        <f t="shared" si="33"/>
        <v>7986.88</v>
      </c>
      <c r="G2170" s="18" t="str">
        <f>PROPER(TRIM(CLEAN(_xlfn.XLOOKUP(Order_Items_Raw!A3378,Orders_Raw!A:A,Orders_Raw!E:E))))</f>
        <v>Mobile App</v>
      </c>
      <c r="H2170" s="18" t="str">
        <f>_xlfn.XLOOKUP(B2170,Products_Raw!A:A,Products_Raw!C:C)</f>
        <v>Sports</v>
      </c>
      <c r="I2170" t="str">
        <f>_xlfn.XLOOKUP(_xlfn.XLOOKUP(A2170,Orders_Raw!A:A,Orders_Raw!B:B),Customers_Raw!A:A,Customers_Raw!E:E)</f>
        <v>Consumer</v>
      </c>
      <c r="J2170" s="19">
        <f>_xlfn.XLOOKUP(Order_Items_Raw!A3378,Orders_Raw!A:A,Orders_Raw!C:C)</f>
        <v>45950</v>
      </c>
      <c r="K2170" t="s">
        <v>3481</v>
      </c>
      <c r="L2170" s="19" t="str">
        <f>_xlfn.XLOOKUP(A2170,Orders_Raw!A:A,Orders_Raw!D:D)</f>
        <v>Delivered</v>
      </c>
      <c r="M2170" s="19" t="str">
        <f>_xlfn.XLOOKUP(_xlfn.XLOOKUP(A2170,Orders_Raw!A:A,Orders_Raw!B:B),Customers_Raw!A:A,Customers_Raw!E:E)</f>
        <v>Consumer</v>
      </c>
      <c r="N2170">
        <f>IF(COUNTIF($A$2:A2170,A2170)=1,1,0)</f>
        <v>0</v>
      </c>
    </row>
    <row r="2171" spans="1:14">
      <c r="A2171" t="s">
        <v>1073</v>
      </c>
      <c r="B2171" t="s">
        <v>3487</v>
      </c>
      <c r="C2171">
        <v>4</v>
      </c>
      <c r="D2171" s="18">
        <v>65474.09</v>
      </c>
      <c r="E2171" s="18">
        <f>_xlfn.XLOOKUP(Order_Items_Raw!B3381,Products_Raw!A:A,Products_Raw!D:D)</f>
        <v>6612.77</v>
      </c>
      <c r="F2171" s="18">
        <f t="shared" si="33"/>
        <v>39023.01</v>
      </c>
      <c r="G2171" s="18" t="str">
        <f>PROPER(TRIM(CLEAN(_xlfn.XLOOKUP(Order_Items_Raw!A3381,Orders_Raw!A:A,Orders_Raw!E:E))))</f>
        <v>Mobile App</v>
      </c>
      <c r="H2171" s="18" t="str">
        <f>_xlfn.XLOOKUP(B2171,Products_Raw!A:A,Products_Raw!C:C)</f>
        <v>Sports</v>
      </c>
      <c r="I2171" t="str">
        <f>_xlfn.XLOOKUP(_xlfn.XLOOKUP(A2171,Orders_Raw!A:A,Orders_Raw!B:B),Customers_Raw!A:A,Customers_Raw!E:E)</f>
        <v>Corporate</v>
      </c>
      <c r="J2171" s="19">
        <f>_xlfn.XLOOKUP(Order_Items_Raw!A3381,Orders_Raw!A:A,Orders_Raw!C:C)</f>
        <v>45933</v>
      </c>
      <c r="K2171" t="s">
        <v>3481</v>
      </c>
      <c r="L2171" s="19" t="str">
        <f>_xlfn.XLOOKUP(A2171,Orders_Raw!A:A,Orders_Raw!D:D)</f>
        <v>Delivered</v>
      </c>
      <c r="M2171" s="19" t="str">
        <f>_xlfn.XLOOKUP(_xlfn.XLOOKUP(A2171,Orders_Raw!A:A,Orders_Raw!B:B),Customers_Raw!A:A,Customers_Raw!E:E)</f>
        <v>Corporate</v>
      </c>
      <c r="N2171">
        <f>IF(COUNTIF($A$2:A2171,A2171)=1,1,0)</f>
        <v>1</v>
      </c>
    </row>
    <row r="2172" spans="1:14">
      <c r="A2172" t="s">
        <v>1415</v>
      </c>
      <c r="B2172" t="s">
        <v>3487</v>
      </c>
      <c r="C2172">
        <v>3</v>
      </c>
      <c r="D2172" s="18">
        <v>40807.34</v>
      </c>
      <c r="E2172" s="18">
        <f>_xlfn.XLOOKUP(Order_Items_Raw!B3390,Products_Raw!A:A,Products_Raw!D:D)</f>
        <v>1946.27</v>
      </c>
      <c r="F2172" s="18">
        <f t="shared" si="33"/>
        <v>34968.53</v>
      </c>
      <c r="G2172" s="18" t="str">
        <f>PROPER(TRIM(CLEAN(_xlfn.XLOOKUP(Order_Items_Raw!A3390,Orders_Raw!A:A,Orders_Raw!E:E))))</f>
        <v>Website</v>
      </c>
      <c r="H2172" s="18" t="str">
        <f>_xlfn.XLOOKUP(B2172,Products_Raw!A:A,Products_Raw!C:C)</f>
        <v>Sports</v>
      </c>
      <c r="I2172" t="str">
        <f>_xlfn.XLOOKUP(_xlfn.XLOOKUP(A2172,Orders_Raw!A:A,Orders_Raw!B:B),Customers_Raw!A:A,Customers_Raw!E:E)</f>
        <v>Corporate</v>
      </c>
      <c r="J2172" s="19">
        <f>_xlfn.XLOOKUP(Order_Items_Raw!A3390,Orders_Raw!A:A,Orders_Raw!C:C)</f>
        <v>45961</v>
      </c>
      <c r="K2172" t="s">
        <v>3481</v>
      </c>
      <c r="L2172" s="19" t="str">
        <f>_xlfn.XLOOKUP(A2172,Orders_Raw!A:A,Orders_Raw!D:D)</f>
        <v>Shipped</v>
      </c>
      <c r="M2172" s="19" t="str">
        <f>_xlfn.XLOOKUP(_xlfn.XLOOKUP(A2172,Orders_Raw!A:A,Orders_Raw!B:B),Customers_Raw!A:A,Customers_Raw!E:E)</f>
        <v>Corporate</v>
      </c>
      <c r="N2172">
        <f>IF(COUNTIF($A$2:A2172,A2172)=1,1,0)</f>
        <v>1</v>
      </c>
    </row>
    <row r="2173" spans="1:14">
      <c r="A2173" t="s">
        <v>1568</v>
      </c>
      <c r="B2173" t="s">
        <v>3487</v>
      </c>
      <c r="C2173">
        <v>1</v>
      </c>
      <c r="D2173" s="18">
        <v>14954.73</v>
      </c>
      <c r="E2173" s="18">
        <f>_xlfn.XLOOKUP(Order_Items_Raw!B3392,Products_Raw!A:A,Products_Raw!D:D)</f>
        <v>516.61</v>
      </c>
      <c r="F2173" s="18">
        <f t="shared" si="33"/>
        <v>14438.12</v>
      </c>
      <c r="G2173" s="18" t="str">
        <f>PROPER(TRIM(CLEAN(_xlfn.XLOOKUP(Order_Items_Raw!A3392,Orders_Raw!A:A,Orders_Raw!E:E))))</f>
        <v>Marketplace</v>
      </c>
      <c r="H2173" s="18" t="str">
        <f>_xlfn.XLOOKUP(B2173,Products_Raw!A:A,Products_Raw!C:C)</f>
        <v>Sports</v>
      </c>
      <c r="I2173" t="str">
        <f>_xlfn.XLOOKUP(_xlfn.XLOOKUP(A2173,Orders_Raw!A:A,Orders_Raw!B:B),Customers_Raw!A:A,Customers_Raw!E:E)</f>
        <v>Consumer</v>
      </c>
      <c r="J2173" s="19">
        <f>_xlfn.XLOOKUP(Order_Items_Raw!A3392,Orders_Raw!A:A,Orders_Raw!C:C)</f>
        <v>45937</v>
      </c>
      <c r="K2173" t="s">
        <v>3481</v>
      </c>
      <c r="L2173" s="19" t="str">
        <f>_xlfn.XLOOKUP(A2173,Orders_Raw!A:A,Orders_Raw!D:D)</f>
        <v>Delivered</v>
      </c>
      <c r="M2173" s="19" t="str">
        <f>_xlfn.XLOOKUP(_xlfn.XLOOKUP(A2173,Orders_Raw!A:A,Orders_Raw!B:B),Customers_Raw!A:A,Customers_Raw!E:E)</f>
        <v>Consumer</v>
      </c>
      <c r="N2173">
        <f>IF(COUNTIF($A$2:A2173,A2173)=1,1,0)</f>
        <v>0</v>
      </c>
    </row>
    <row r="2174" spans="1:14">
      <c r="A2174" t="s">
        <v>2378</v>
      </c>
      <c r="B2174" t="s">
        <v>3487</v>
      </c>
      <c r="C2174">
        <v>3</v>
      </c>
      <c r="D2174" s="18">
        <v>34828.1</v>
      </c>
      <c r="E2174" s="18">
        <f>_xlfn.XLOOKUP(Order_Items_Raw!B3409,Products_Raw!A:A,Products_Raw!D:D)</f>
        <v>3075.85</v>
      </c>
      <c r="F2174" s="18">
        <f t="shared" si="33"/>
        <v>25600.55</v>
      </c>
      <c r="G2174" s="18" t="str">
        <f>PROPER(TRIM(CLEAN(_xlfn.XLOOKUP(Order_Items_Raw!A3409,Orders_Raw!A:A,Orders_Raw!E:E))))</f>
        <v>Mobile App</v>
      </c>
      <c r="H2174" s="18" t="str">
        <f>_xlfn.XLOOKUP(B2174,Products_Raw!A:A,Products_Raw!C:C)</f>
        <v>Sports</v>
      </c>
      <c r="I2174" t="str">
        <f>_xlfn.XLOOKUP(_xlfn.XLOOKUP(A2174,Orders_Raw!A:A,Orders_Raw!B:B),Customers_Raw!A:A,Customers_Raw!E:E)</f>
        <v>Consumer</v>
      </c>
      <c r="J2174" s="19">
        <f>_xlfn.XLOOKUP(Order_Items_Raw!A3409,Orders_Raw!A:A,Orders_Raw!C:C)</f>
        <v>45944</v>
      </c>
      <c r="K2174" t="s">
        <v>3481</v>
      </c>
      <c r="L2174" s="19" t="str">
        <f>_xlfn.XLOOKUP(A2174,Orders_Raw!A:A,Orders_Raw!D:D)</f>
        <v>Processing</v>
      </c>
      <c r="M2174" s="19" t="str">
        <f>_xlfn.XLOOKUP(_xlfn.XLOOKUP(A2174,Orders_Raw!A:A,Orders_Raw!B:B),Customers_Raw!A:A,Customers_Raw!E:E)</f>
        <v>Consumer</v>
      </c>
      <c r="N2174">
        <f>IF(COUNTIF($A$2:A2174,A2174)=1,1,0)</f>
        <v>0</v>
      </c>
    </row>
    <row r="2175" spans="1:14">
      <c r="A2175" t="s">
        <v>2586</v>
      </c>
      <c r="B2175" t="s">
        <v>3487</v>
      </c>
      <c r="C2175">
        <v>1</v>
      </c>
      <c r="D2175" s="18">
        <v>12594.4</v>
      </c>
      <c r="E2175" s="18">
        <f>_xlfn.XLOOKUP(Order_Items_Raw!B3419,Products_Raw!A:A,Products_Raw!D:D)</f>
        <v>4370.8</v>
      </c>
      <c r="F2175" s="18">
        <f t="shared" si="33"/>
        <v>8223.6</v>
      </c>
      <c r="G2175" s="18" t="str">
        <f>PROPER(TRIM(CLEAN(_xlfn.XLOOKUP(Order_Items_Raw!A3419,Orders_Raw!A:A,Orders_Raw!E:E))))</f>
        <v>Marketplace</v>
      </c>
      <c r="H2175" s="18" t="str">
        <f>_xlfn.XLOOKUP(B2175,Products_Raw!A:A,Products_Raw!C:C)</f>
        <v>Sports</v>
      </c>
      <c r="I2175" t="str">
        <f>_xlfn.XLOOKUP(_xlfn.XLOOKUP(A2175,Orders_Raw!A:A,Orders_Raw!B:B),Customers_Raw!A:A,Customers_Raw!E:E)</f>
        <v>Corporate</v>
      </c>
      <c r="J2175" s="19">
        <f>_xlfn.XLOOKUP(Order_Items_Raw!A3419,Orders_Raw!A:A,Orders_Raw!C:C)</f>
        <v>45942</v>
      </c>
      <c r="K2175" t="s">
        <v>3481</v>
      </c>
      <c r="L2175" s="19" t="str">
        <f>_xlfn.XLOOKUP(A2175,Orders_Raw!A:A,Orders_Raw!D:D)</f>
        <v>Shipped</v>
      </c>
      <c r="M2175" s="19" t="str">
        <f>_xlfn.XLOOKUP(_xlfn.XLOOKUP(A2175,Orders_Raw!A:A,Orders_Raw!B:B),Customers_Raw!A:A,Customers_Raw!E:E)</f>
        <v>Corporate</v>
      </c>
      <c r="N2175">
        <f>IF(COUNTIF($A$2:A2175,A2175)=1,1,0)</f>
        <v>1</v>
      </c>
    </row>
    <row r="2176" spans="1:14">
      <c r="A2176" t="s">
        <v>2825</v>
      </c>
      <c r="B2176" t="s">
        <v>3487</v>
      </c>
      <c r="C2176">
        <v>2</v>
      </c>
      <c r="D2176" s="18">
        <v>31952.64</v>
      </c>
      <c r="E2176" s="18">
        <f>_xlfn.XLOOKUP(Order_Items_Raw!B3427,Products_Raw!A:A,Products_Raw!D:D)</f>
        <v>9947.76</v>
      </c>
      <c r="F2176" s="18">
        <f t="shared" si="33"/>
        <v>12057.12</v>
      </c>
      <c r="G2176" s="18" t="str">
        <f>PROPER(TRIM(CLEAN(_xlfn.XLOOKUP(Order_Items_Raw!A3427,Orders_Raw!A:A,Orders_Raw!E:E))))</f>
        <v>Website</v>
      </c>
      <c r="H2176" s="18" t="str">
        <f>_xlfn.XLOOKUP(B2176,Products_Raw!A:A,Products_Raw!C:C)</f>
        <v>Sports</v>
      </c>
      <c r="I2176" t="str">
        <f>_xlfn.XLOOKUP(_xlfn.XLOOKUP(A2176,Orders_Raw!A:A,Orders_Raw!B:B),Customers_Raw!A:A,Customers_Raw!E:E)</f>
        <v>Small Business</v>
      </c>
      <c r="J2176" s="19">
        <f>_xlfn.XLOOKUP(Order_Items_Raw!A3427,Orders_Raw!A:A,Orders_Raw!C:C)</f>
        <v>45956</v>
      </c>
      <c r="K2176" t="s">
        <v>3481</v>
      </c>
      <c r="L2176" s="19" t="str">
        <f>_xlfn.XLOOKUP(A2176,Orders_Raw!A:A,Orders_Raw!D:D)</f>
        <v>Delivered</v>
      </c>
      <c r="M2176" s="19" t="str">
        <f>_xlfn.XLOOKUP(_xlfn.XLOOKUP(A2176,Orders_Raw!A:A,Orders_Raw!B:B),Customers_Raw!A:A,Customers_Raw!E:E)</f>
        <v>Small Business</v>
      </c>
      <c r="N2176">
        <f>IF(COUNTIF($A$2:A2176,A2176)=1,1,0)</f>
        <v>1</v>
      </c>
    </row>
    <row r="2177" spans="1:14">
      <c r="A2177" t="s">
        <v>2392</v>
      </c>
      <c r="B2177" t="s">
        <v>3488</v>
      </c>
      <c r="C2177">
        <v>1</v>
      </c>
      <c r="D2177" s="18">
        <v>6574.39</v>
      </c>
      <c r="E2177" s="18">
        <f>_xlfn.XLOOKUP(Order_Items_Raw!B3473,Products_Raw!A:A,Products_Raw!D:D)</f>
        <v>6579.03</v>
      </c>
      <c r="F2177" s="18">
        <f t="shared" si="33"/>
        <v>-4.63999999999942</v>
      </c>
      <c r="G2177" s="18" t="str">
        <f>PROPER(TRIM(CLEAN(_xlfn.XLOOKUP(Order_Items_Raw!A3473,Orders_Raw!A:A,Orders_Raw!E:E))))</f>
        <v>Marketplace</v>
      </c>
      <c r="H2177" s="18" t="str">
        <f>_xlfn.XLOOKUP(B2177,Products_Raw!A:A,Products_Raw!C:C)</f>
        <v>Sports</v>
      </c>
      <c r="I2177" t="str">
        <f>_xlfn.XLOOKUP(_xlfn.XLOOKUP(A2177,Orders_Raw!A:A,Orders_Raw!B:B),Customers_Raw!A:A,Customers_Raw!E:E)</f>
        <v>Consumer</v>
      </c>
      <c r="J2177" s="19">
        <f>_xlfn.XLOOKUP(Order_Items_Raw!A3473,Orders_Raw!A:A,Orders_Raw!C:C)</f>
        <v>45918</v>
      </c>
      <c r="K2177" t="s">
        <v>3489</v>
      </c>
      <c r="L2177" s="19" t="str">
        <f>_xlfn.XLOOKUP(A2177,Orders_Raw!A:A,Orders_Raw!D:D)</f>
        <v>Delivered</v>
      </c>
      <c r="M2177" s="19" t="str">
        <f>_xlfn.XLOOKUP(_xlfn.XLOOKUP(A2177,Orders_Raw!A:A,Orders_Raw!B:B),Customers_Raw!A:A,Customers_Raw!E:E)</f>
        <v>Consumer</v>
      </c>
      <c r="N2177">
        <f>IF(COUNTIF($A$2:A2177,A2177)=1,1,0)</f>
        <v>1</v>
      </c>
    </row>
    <row r="2178" spans="1:14">
      <c r="A2178" t="s">
        <v>2492</v>
      </c>
      <c r="B2178" t="s">
        <v>3488</v>
      </c>
      <c r="C2178">
        <v>4</v>
      </c>
      <c r="D2178" s="18">
        <v>24039.58</v>
      </c>
      <c r="E2178" s="18">
        <f>_xlfn.XLOOKUP(Order_Items_Raw!B3475,Products_Raw!A:A,Products_Raw!D:D)</f>
        <v>10361.65</v>
      </c>
      <c r="F2178" s="18">
        <f t="shared" ref="F2178:F2241" si="34">D2178-(C2178*E2178)</f>
        <v>-17407.02</v>
      </c>
      <c r="G2178" s="18" t="str">
        <f>PROPER(TRIM(CLEAN(_xlfn.XLOOKUP(Order_Items_Raw!A3475,Orders_Raw!A:A,Orders_Raw!E:E))))</f>
        <v>Website</v>
      </c>
      <c r="H2178" s="18" t="str">
        <f>_xlfn.XLOOKUP(B2178,Products_Raw!A:A,Products_Raw!C:C)</f>
        <v>Sports</v>
      </c>
      <c r="I2178" t="str">
        <f>_xlfn.XLOOKUP(_xlfn.XLOOKUP(A2178,Orders_Raw!A:A,Orders_Raw!B:B),Customers_Raw!A:A,Customers_Raw!E:E)</f>
        <v>Consumer</v>
      </c>
      <c r="J2178" s="19">
        <f>_xlfn.XLOOKUP(Order_Items_Raw!A3475,Orders_Raw!A:A,Orders_Raw!C:C)</f>
        <v>45912</v>
      </c>
      <c r="K2178" t="s">
        <v>3489</v>
      </c>
      <c r="L2178" s="19" t="str">
        <f>_xlfn.XLOOKUP(A2178,Orders_Raw!A:A,Orders_Raw!D:D)</f>
        <v>Delivered</v>
      </c>
      <c r="M2178" s="19" t="str">
        <f>_xlfn.XLOOKUP(_xlfn.XLOOKUP(A2178,Orders_Raw!A:A,Orders_Raw!B:B),Customers_Raw!A:A,Customers_Raw!E:E)</f>
        <v>Consumer</v>
      </c>
      <c r="N2178">
        <f>IF(COUNTIF($A$2:A2178,A2178)=1,1,0)</f>
        <v>0</v>
      </c>
    </row>
    <row r="2179" spans="1:14">
      <c r="A2179" t="s">
        <v>2757</v>
      </c>
      <c r="B2179" t="s">
        <v>3488</v>
      </c>
      <c r="C2179">
        <v>4</v>
      </c>
      <c r="D2179" s="18">
        <v>24526.66</v>
      </c>
      <c r="E2179" s="18">
        <f>_xlfn.XLOOKUP(Order_Items_Raw!B3481,Products_Raw!A:A,Products_Raw!D:D)</f>
        <v>2831.41</v>
      </c>
      <c r="F2179" s="18">
        <f t="shared" si="34"/>
        <v>13201.02</v>
      </c>
      <c r="G2179" s="18" t="str">
        <f>PROPER(TRIM(CLEAN(_xlfn.XLOOKUP(Order_Items_Raw!A3481,Orders_Raw!A:A,Orders_Raw!E:E))))</f>
        <v>Website</v>
      </c>
      <c r="H2179" s="18" t="str">
        <f>_xlfn.XLOOKUP(B2179,Products_Raw!A:A,Products_Raw!C:C)</f>
        <v>Sports</v>
      </c>
      <c r="I2179" t="str">
        <f>_xlfn.XLOOKUP(_xlfn.XLOOKUP(A2179,Orders_Raw!A:A,Orders_Raw!B:B),Customers_Raw!A:A,Customers_Raw!E:E)</f>
        <v>Consumer</v>
      </c>
      <c r="J2179" s="19">
        <f>_xlfn.XLOOKUP(Order_Items_Raw!A3481,Orders_Raw!A:A,Orders_Raw!C:C)</f>
        <v>45929</v>
      </c>
      <c r="K2179" t="s">
        <v>3489</v>
      </c>
      <c r="L2179" s="19" t="str">
        <f>_xlfn.XLOOKUP(A2179,Orders_Raw!A:A,Orders_Raw!D:D)</f>
        <v>Delivered</v>
      </c>
      <c r="M2179" s="19" t="str">
        <f>_xlfn.XLOOKUP(_xlfn.XLOOKUP(A2179,Orders_Raw!A:A,Orders_Raw!B:B),Customers_Raw!A:A,Customers_Raw!E:E)</f>
        <v>Consumer</v>
      </c>
      <c r="N2179">
        <f>IF(COUNTIF($A$2:A2179,A2179)=1,1,0)</f>
        <v>0</v>
      </c>
    </row>
    <row r="2180" spans="1:14">
      <c r="A2180" t="s">
        <v>1339</v>
      </c>
      <c r="B2180" t="s">
        <v>3490</v>
      </c>
      <c r="C2180">
        <v>4</v>
      </c>
      <c r="D2180" s="18">
        <v>59514.72</v>
      </c>
      <c r="E2180" s="18">
        <f>_xlfn.XLOOKUP(Order_Items_Raw!B3499,Products_Raw!A:A,Products_Raw!D:D)</f>
        <v>9148.31</v>
      </c>
      <c r="F2180" s="18">
        <f t="shared" si="34"/>
        <v>22921.48</v>
      </c>
      <c r="G2180" s="18" t="str">
        <f>PROPER(TRIM(CLEAN(_xlfn.XLOOKUP(Order_Items_Raw!A3499,Orders_Raw!A:A,Orders_Raw!E:E))))</f>
        <v>Mobile App</v>
      </c>
      <c r="H2180" s="18" t="str">
        <f>_xlfn.XLOOKUP(B2180,Products_Raw!A:A,Products_Raw!C:C)</f>
        <v>Fashion</v>
      </c>
      <c r="I2180" t="str">
        <f>_xlfn.XLOOKUP(_xlfn.XLOOKUP(A2180,Orders_Raw!A:A,Orders_Raw!B:B),Customers_Raw!A:A,Customers_Raw!E:E)</f>
        <v>Corporate</v>
      </c>
      <c r="J2180" s="19">
        <f>_xlfn.XLOOKUP(Order_Items_Raw!A3499,Orders_Raw!A:A,Orders_Raw!C:C)</f>
        <v>45910</v>
      </c>
      <c r="K2180" t="s">
        <v>3489</v>
      </c>
      <c r="L2180" s="19" t="str">
        <f>_xlfn.XLOOKUP(A2180,Orders_Raw!A:A,Orders_Raw!D:D)</f>
        <v>Processing</v>
      </c>
      <c r="M2180" s="19" t="str">
        <f>_xlfn.XLOOKUP(_xlfn.XLOOKUP(A2180,Orders_Raw!A:A,Orders_Raw!B:B),Customers_Raw!A:A,Customers_Raw!E:E)</f>
        <v>Corporate</v>
      </c>
      <c r="N2180">
        <f>IF(COUNTIF($A$2:A2180,A2180)=1,1,0)</f>
        <v>0</v>
      </c>
    </row>
    <row r="2181" spans="1:14">
      <c r="A2181" t="s">
        <v>2352</v>
      </c>
      <c r="B2181" t="s">
        <v>3490</v>
      </c>
      <c r="C2181">
        <v>2</v>
      </c>
      <c r="D2181" s="18">
        <v>29414.81</v>
      </c>
      <c r="E2181" s="18">
        <f>_xlfn.XLOOKUP(Order_Items_Raw!B3509,Products_Raw!A:A,Products_Raw!D:D)</f>
        <v>10692.38</v>
      </c>
      <c r="F2181" s="18">
        <f t="shared" si="34"/>
        <v>8030.05</v>
      </c>
      <c r="G2181" s="18" t="str">
        <f>PROPER(TRIM(CLEAN(_xlfn.XLOOKUP(Order_Items_Raw!A3509,Orders_Raw!A:A,Orders_Raw!E:E))))</f>
        <v>Mobile App</v>
      </c>
      <c r="H2181" s="18" t="str">
        <f>_xlfn.XLOOKUP(B2181,Products_Raw!A:A,Products_Raw!C:C)</f>
        <v>Fashion</v>
      </c>
      <c r="I2181" t="str">
        <f>_xlfn.XLOOKUP(_xlfn.XLOOKUP(A2181,Orders_Raw!A:A,Orders_Raw!B:B),Customers_Raw!A:A,Customers_Raw!E:E)</f>
        <v>Consumer</v>
      </c>
      <c r="J2181" s="19">
        <f>_xlfn.XLOOKUP(Order_Items_Raw!A3509,Orders_Raw!A:A,Orders_Raw!C:C)</f>
        <v>45908</v>
      </c>
      <c r="K2181" t="s">
        <v>3489</v>
      </c>
      <c r="L2181" s="19" t="str">
        <f>_xlfn.XLOOKUP(A2181,Orders_Raw!A:A,Orders_Raw!D:D)</f>
        <v>Delivered</v>
      </c>
      <c r="M2181" s="19" t="str">
        <f>_xlfn.XLOOKUP(_xlfn.XLOOKUP(A2181,Orders_Raw!A:A,Orders_Raw!B:B),Customers_Raw!A:A,Customers_Raw!E:E)</f>
        <v>Consumer</v>
      </c>
      <c r="N2181">
        <f>IF(COUNTIF($A$2:A2181,A2181)=1,1,0)</f>
        <v>0</v>
      </c>
    </row>
    <row r="2182" spans="1:14">
      <c r="A2182" t="s">
        <v>1605</v>
      </c>
      <c r="B2182" t="s">
        <v>3491</v>
      </c>
      <c r="C2182">
        <v>3</v>
      </c>
      <c r="D2182" s="18">
        <v>40374.73</v>
      </c>
      <c r="E2182" s="18">
        <f>_xlfn.XLOOKUP(Order_Items_Raw!B3539,Products_Raw!A:A,Products_Raw!D:D)</f>
        <v>2112.7</v>
      </c>
      <c r="F2182" s="18">
        <f t="shared" si="34"/>
        <v>34036.63</v>
      </c>
      <c r="G2182" s="18" t="str">
        <f>PROPER(TRIM(CLEAN(_xlfn.XLOOKUP(Order_Items_Raw!A3539,Orders_Raw!A:A,Orders_Raw!E:E))))</f>
        <v>Website</v>
      </c>
      <c r="H2182" s="18" t="str">
        <f>_xlfn.XLOOKUP(B2182,Products_Raw!A:A,Products_Raw!C:C)</f>
        <v>Electronics</v>
      </c>
      <c r="I2182" t="str">
        <f>_xlfn.XLOOKUP(_xlfn.XLOOKUP(A2182,Orders_Raw!A:A,Orders_Raw!B:B),Customers_Raw!A:A,Customers_Raw!E:E)</f>
        <v>Small Business</v>
      </c>
      <c r="J2182" s="19">
        <f>_xlfn.XLOOKUP(Order_Items_Raw!A3539,Orders_Raw!A:A,Orders_Raw!C:C)</f>
        <v>45925</v>
      </c>
      <c r="K2182" t="s">
        <v>3489</v>
      </c>
      <c r="L2182" s="19" t="str">
        <f>_xlfn.XLOOKUP(A2182,Orders_Raw!A:A,Orders_Raw!D:D)</f>
        <v>Delivered</v>
      </c>
      <c r="M2182" s="19" t="str">
        <f>_xlfn.XLOOKUP(_xlfn.XLOOKUP(A2182,Orders_Raw!A:A,Orders_Raw!B:B),Customers_Raw!A:A,Customers_Raw!E:E)</f>
        <v>Small Business</v>
      </c>
      <c r="N2182">
        <f>IF(COUNTIF($A$2:A2182,A2182)=1,1,0)</f>
        <v>0</v>
      </c>
    </row>
    <row r="2183" spans="1:14">
      <c r="A2183" t="s">
        <v>1772</v>
      </c>
      <c r="B2183" t="s">
        <v>3491</v>
      </c>
      <c r="C2183">
        <v>2</v>
      </c>
      <c r="D2183" s="18">
        <v>26948.92</v>
      </c>
      <c r="E2183" s="18">
        <f>_xlfn.XLOOKUP(Order_Items_Raw!B3544,Products_Raw!A:A,Products_Raw!D:D)</f>
        <v>7802.03</v>
      </c>
      <c r="F2183" s="18">
        <f t="shared" si="34"/>
        <v>11344.86</v>
      </c>
      <c r="G2183" s="18" t="str">
        <f>PROPER(TRIM(CLEAN(_xlfn.XLOOKUP(Order_Items_Raw!A3544,Orders_Raw!A:A,Orders_Raw!E:E))))</f>
        <v>Mobile App</v>
      </c>
      <c r="H2183" s="18" t="str">
        <f>_xlfn.XLOOKUP(B2183,Products_Raw!A:A,Products_Raw!C:C)</f>
        <v>Electronics</v>
      </c>
      <c r="I2183" t="str">
        <f>_xlfn.XLOOKUP(_xlfn.XLOOKUP(A2183,Orders_Raw!A:A,Orders_Raw!B:B),Customers_Raw!A:A,Customers_Raw!E:E)</f>
        <v>Consumer</v>
      </c>
      <c r="J2183" s="19">
        <f>_xlfn.XLOOKUP(Order_Items_Raw!A3544,Orders_Raw!A:A,Orders_Raw!C:C)</f>
        <v>45916</v>
      </c>
      <c r="K2183" t="s">
        <v>3489</v>
      </c>
      <c r="L2183" s="19" t="str">
        <f>_xlfn.XLOOKUP(A2183,Orders_Raw!A:A,Orders_Raw!D:D)</f>
        <v>Delivered</v>
      </c>
      <c r="M2183" s="19" t="str">
        <f>_xlfn.XLOOKUP(_xlfn.XLOOKUP(A2183,Orders_Raw!A:A,Orders_Raw!B:B),Customers_Raw!A:A,Customers_Raw!E:E)</f>
        <v>Consumer</v>
      </c>
      <c r="N2183">
        <f>IF(COUNTIF($A$2:A2183,A2183)=1,1,0)</f>
        <v>1</v>
      </c>
    </row>
    <row r="2184" spans="1:14">
      <c r="A2184" t="s">
        <v>1907</v>
      </c>
      <c r="B2184" t="s">
        <v>3491</v>
      </c>
      <c r="C2184">
        <v>1</v>
      </c>
      <c r="D2184" s="18">
        <v>11468.53</v>
      </c>
      <c r="E2184" s="18">
        <f>_xlfn.XLOOKUP(Order_Items_Raw!B3547,Products_Raw!A:A,Products_Raw!D:D)</f>
        <v>680.62</v>
      </c>
      <c r="F2184" s="18">
        <f t="shared" si="34"/>
        <v>10787.91</v>
      </c>
      <c r="G2184" s="18" t="str">
        <f>PROPER(TRIM(CLEAN(_xlfn.XLOOKUP(Order_Items_Raw!A3547,Orders_Raw!A:A,Orders_Raw!E:E))))</f>
        <v>Website</v>
      </c>
      <c r="H2184" s="18" t="str">
        <f>_xlfn.XLOOKUP(B2184,Products_Raw!A:A,Products_Raw!C:C)</f>
        <v>Electronics</v>
      </c>
      <c r="I2184" t="str">
        <f>_xlfn.XLOOKUP(_xlfn.XLOOKUP(A2184,Orders_Raw!A:A,Orders_Raw!B:B),Customers_Raw!A:A,Customers_Raw!E:E)</f>
        <v>Corporate</v>
      </c>
      <c r="J2184" s="19">
        <f>_xlfn.XLOOKUP(Order_Items_Raw!A3547,Orders_Raw!A:A,Orders_Raw!C:C)</f>
        <v>45930</v>
      </c>
      <c r="K2184" t="s">
        <v>3489</v>
      </c>
      <c r="L2184" s="19" t="str">
        <f>_xlfn.XLOOKUP(A2184,Orders_Raw!A:A,Orders_Raw!D:D)</f>
        <v>Delivered</v>
      </c>
      <c r="M2184" s="19" t="str">
        <f>_xlfn.XLOOKUP(_xlfn.XLOOKUP(A2184,Orders_Raw!A:A,Orders_Raw!B:B),Customers_Raw!A:A,Customers_Raw!E:E)</f>
        <v>Corporate</v>
      </c>
      <c r="N2184">
        <f>IF(COUNTIF($A$2:A2184,A2184)=1,1,0)</f>
        <v>1</v>
      </c>
    </row>
    <row r="2185" spans="1:14">
      <c r="A2185" t="s">
        <v>2716</v>
      </c>
      <c r="B2185" t="s">
        <v>3491</v>
      </c>
      <c r="C2185">
        <v>2</v>
      </c>
      <c r="D2185" s="18">
        <v>20204.71</v>
      </c>
      <c r="E2185" s="18">
        <f>_xlfn.XLOOKUP(Order_Items_Raw!B3559,Products_Raw!A:A,Products_Raw!D:D)</f>
        <v>6279.29</v>
      </c>
      <c r="F2185" s="18">
        <f t="shared" si="34"/>
        <v>7646.13</v>
      </c>
      <c r="G2185" s="18" t="str">
        <f>PROPER(TRIM(CLEAN(_xlfn.XLOOKUP(Order_Items_Raw!A3559,Orders_Raw!A:A,Orders_Raw!E:E))))</f>
        <v>Website</v>
      </c>
      <c r="H2185" s="18" t="str">
        <f>_xlfn.XLOOKUP(B2185,Products_Raw!A:A,Products_Raw!C:C)</f>
        <v>Electronics</v>
      </c>
      <c r="I2185" t="str">
        <f>_xlfn.XLOOKUP(_xlfn.XLOOKUP(A2185,Orders_Raw!A:A,Orders_Raw!B:B),Customers_Raw!A:A,Customers_Raw!E:E)</f>
        <v>Corporate</v>
      </c>
      <c r="J2185" s="19">
        <f>_xlfn.XLOOKUP(Order_Items_Raw!A3559,Orders_Raw!A:A,Orders_Raw!C:C)</f>
        <v>45930</v>
      </c>
      <c r="K2185" t="s">
        <v>3489</v>
      </c>
      <c r="L2185" s="19" t="str">
        <f>_xlfn.XLOOKUP(A2185,Orders_Raw!A:A,Orders_Raw!D:D)</f>
        <v>Processing</v>
      </c>
      <c r="M2185" s="19" t="str">
        <f>_xlfn.XLOOKUP(_xlfn.XLOOKUP(A2185,Orders_Raw!A:A,Orders_Raw!B:B),Customers_Raw!A:A,Customers_Raw!E:E)</f>
        <v>Corporate</v>
      </c>
      <c r="N2185">
        <f>IF(COUNTIF($A$2:A2185,A2185)=1,1,0)</f>
        <v>0</v>
      </c>
    </row>
    <row r="2186" spans="1:14">
      <c r="A2186" t="s">
        <v>3025</v>
      </c>
      <c r="B2186" t="s">
        <v>3491</v>
      </c>
      <c r="C2186">
        <v>1</v>
      </c>
      <c r="D2186" s="18">
        <v>12150.49</v>
      </c>
      <c r="E2186" s="18">
        <f>_xlfn.XLOOKUP(Order_Items_Raw!B3565,Products_Raw!A:A,Products_Raw!D:D)</f>
        <v>4640.09</v>
      </c>
      <c r="F2186" s="18">
        <f t="shared" si="34"/>
        <v>7510.4</v>
      </c>
      <c r="G2186" s="18" t="str">
        <f>PROPER(TRIM(CLEAN(_xlfn.XLOOKUP(Order_Items_Raw!A3565,Orders_Raw!A:A,Orders_Raw!E:E))))</f>
        <v>Mobile App</v>
      </c>
      <c r="H2186" s="18" t="str">
        <f>_xlfn.XLOOKUP(B2186,Products_Raw!A:A,Products_Raw!C:C)</f>
        <v>Electronics</v>
      </c>
      <c r="I2186" t="str">
        <f>_xlfn.XLOOKUP(_xlfn.XLOOKUP(A2186,Orders_Raw!A:A,Orders_Raw!B:B),Customers_Raw!A:A,Customers_Raw!E:E)</f>
        <v>Consumer</v>
      </c>
      <c r="J2186" s="19">
        <f>_xlfn.XLOOKUP(Order_Items_Raw!A3565,Orders_Raw!A:A,Orders_Raw!C:C)</f>
        <v>45906</v>
      </c>
      <c r="K2186" t="s">
        <v>3489</v>
      </c>
      <c r="L2186" s="19" t="str">
        <f>_xlfn.XLOOKUP(A2186,Orders_Raw!A:A,Orders_Raw!D:D)</f>
        <v>Delivered</v>
      </c>
      <c r="M2186" s="19" t="str">
        <f>_xlfn.XLOOKUP(_xlfn.XLOOKUP(A2186,Orders_Raw!A:A,Orders_Raw!B:B),Customers_Raw!A:A,Customers_Raw!E:E)</f>
        <v>Consumer</v>
      </c>
      <c r="N2186">
        <f>IF(COUNTIF($A$2:A2186,A2186)=1,1,0)</f>
        <v>0</v>
      </c>
    </row>
    <row r="2187" spans="1:14">
      <c r="A2187" t="s">
        <v>947</v>
      </c>
      <c r="B2187" t="s">
        <v>3492</v>
      </c>
      <c r="C2187">
        <v>1</v>
      </c>
      <c r="D2187" s="18">
        <v>3143.34</v>
      </c>
      <c r="E2187" s="18">
        <f>_xlfn.XLOOKUP(Order_Items_Raw!B3573,Products_Raw!A:A,Products_Raw!D:D)</f>
        <v>229.52</v>
      </c>
      <c r="F2187" s="18">
        <f t="shared" si="34"/>
        <v>2913.82</v>
      </c>
      <c r="G2187" s="18" t="str">
        <f>PROPER(TRIM(CLEAN(_xlfn.XLOOKUP(Order_Items_Raw!A3573,Orders_Raw!A:A,Orders_Raw!E:E))))</f>
        <v>Website</v>
      </c>
      <c r="H2187" s="18" t="str">
        <f>_xlfn.XLOOKUP(B2187,Products_Raw!A:A,Products_Raw!C:C)</f>
        <v>Electronics</v>
      </c>
      <c r="I2187" t="str">
        <f>_xlfn.XLOOKUP(_xlfn.XLOOKUP(A2187,Orders_Raw!A:A,Orders_Raw!B:B),Customers_Raw!A:A,Customers_Raw!E:E)</f>
        <v>Corporate</v>
      </c>
      <c r="J2187" s="19">
        <f>_xlfn.XLOOKUP(Order_Items_Raw!A3573,Orders_Raw!A:A,Orders_Raw!C:C)</f>
        <v>45924</v>
      </c>
      <c r="K2187" t="s">
        <v>3489</v>
      </c>
      <c r="L2187" s="19" t="str">
        <f>_xlfn.XLOOKUP(A2187,Orders_Raw!A:A,Orders_Raw!D:D)</f>
        <v>Delivered</v>
      </c>
      <c r="M2187" s="19" t="str">
        <f>_xlfn.XLOOKUP(_xlfn.XLOOKUP(A2187,Orders_Raw!A:A,Orders_Raw!B:B),Customers_Raw!A:A,Customers_Raw!E:E)</f>
        <v>Corporate</v>
      </c>
      <c r="N2187">
        <f>IF(COUNTIF($A$2:A2187,A2187)=1,1,0)</f>
        <v>0</v>
      </c>
    </row>
    <row r="2188" spans="1:14">
      <c r="A2188" t="s">
        <v>2099</v>
      </c>
      <c r="B2188" t="s">
        <v>3492</v>
      </c>
      <c r="C2188">
        <v>4</v>
      </c>
      <c r="D2188" s="18">
        <v>11857.45</v>
      </c>
      <c r="E2188" s="18">
        <f>_xlfn.XLOOKUP(Order_Items_Raw!B3598,Products_Raw!A:A,Products_Raw!D:D)</f>
        <v>10188.6</v>
      </c>
      <c r="F2188" s="18">
        <f t="shared" si="34"/>
        <v>-28896.95</v>
      </c>
      <c r="G2188" s="18" t="str">
        <f>PROPER(TRIM(CLEAN(_xlfn.XLOOKUP(Order_Items_Raw!A3598,Orders_Raw!A:A,Orders_Raw!E:E))))</f>
        <v>Website</v>
      </c>
      <c r="H2188" s="18" t="str">
        <f>_xlfn.XLOOKUP(B2188,Products_Raw!A:A,Products_Raw!C:C)</f>
        <v>Electronics</v>
      </c>
      <c r="I2188" t="str">
        <f>_xlfn.XLOOKUP(_xlfn.XLOOKUP(A2188,Orders_Raw!A:A,Orders_Raw!B:B),Customers_Raw!A:A,Customers_Raw!E:E)</f>
        <v>Consumer</v>
      </c>
      <c r="J2188" s="19">
        <f>_xlfn.XLOOKUP(Order_Items_Raw!A3598,Orders_Raw!A:A,Orders_Raw!C:C)</f>
        <v>45922</v>
      </c>
      <c r="K2188" t="s">
        <v>3489</v>
      </c>
      <c r="L2188" s="19" t="str">
        <f>_xlfn.XLOOKUP(A2188,Orders_Raw!A:A,Orders_Raw!D:D)</f>
        <v>Delivered</v>
      </c>
      <c r="M2188" s="19" t="str">
        <f>_xlfn.XLOOKUP(_xlfn.XLOOKUP(A2188,Orders_Raw!A:A,Orders_Raw!B:B),Customers_Raw!A:A,Customers_Raw!E:E)</f>
        <v>Consumer</v>
      </c>
      <c r="N2188">
        <f>IF(COUNTIF($A$2:A2188,A2188)=1,1,0)</f>
        <v>1</v>
      </c>
    </row>
    <row r="2189" spans="1:14">
      <c r="A2189" t="s">
        <v>2547</v>
      </c>
      <c r="B2189" t="s">
        <v>3492</v>
      </c>
      <c r="C2189">
        <v>2</v>
      </c>
      <c r="D2189" s="18">
        <v>6817.35</v>
      </c>
      <c r="E2189" s="18">
        <f>_xlfn.XLOOKUP(Order_Items_Raw!B3602,Products_Raw!A:A,Products_Raw!D:D)</f>
        <v>6443.36</v>
      </c>
      <c r="F2189" s="18">
        <f t="shared" si="34"/>
        <v>-6069.37</v>
      </c>
      <c r="G2189" s="18" t="str">
        <f>PROPER(TRIM(CLEAN(_xlfn.XLOOKUP(Order_Items_Raw!A3602,Orders_Raw!A:A,Orders_Raw!E:E))))</f>
        <v>Website</v>
      </c>
      <c r="H2189" s="18" t="str">
        <f>_xlfn.XLOOKUP(B2189,Products_Raw!A:A,Products_Raw!C:C)</f>
        <v>Electronics</v>
      </c>
      <c r="I2189" t="str">
        <f>_xlfn.XLOOKUP(_xlfn.XLOOKUP(A2189,Orders_Raw!A:A,Orders_Raw!B:B),Customers_Raw!A:A,Customers_Raw!E:E)</f>
        <v>Consumer</v>
      </c>
      <c r="J2189" s="19">
        <f>_xlfn.XLOOKUP(Order_Items_Raw!A3602,Orders_Raw!A:A,Orders_Raw!C:C)</f>
        <v>45909</v>
      </c>
      <c r="K2189" t="s">
        <v>3489</v>
      </c>
      <c r="L2189" s="19" t="str">
        <f>_xlfn.XLOOKUP(A2189,Orders_Raw!A:A,Orders_Raw!D:D)</f>
        <v>Cancelled</v>
      </c>
      <c r="M2189" s="19" t="str">
        <f>_xlfn.XLOOKUP(_xlfn.XLOOKUP(A2189,Orders_Raw!A:A,Orders_Raw!B:B),Customers_Raw!A:A,Customers_Raw!E:E)</f>
        <v>Consumer</v>
      </c>
      <c r="N2189">
        <f>IF(COUNTIF($A$2:A2189,A2189)=1,1,0)</f>
        <v>0</v>
      </c>
    </row>
    <row r="2190" spans="1:14">
      <c r="A2190" t="s">
        <v>2952</v>
      </c>
      <c r="B2190" t="s">
        <v>3492</v>
      </c>
      <c r="C2190">
        <v>1</v>
      </c>
      <c r="D2190" s="18">
        <v>3021.16</v>
      </c>
      <c r="E2190" s="18">
        <f>_xlfn.XLOOKUP(Order_Items_Raw!B3612,Products_Raw!A:A,Products_Raw!D:D)</f>
        <v>6782.31</v>
      </c>
      <c r="F2190" s="18">
        <f t="shared" si="34"/>
        <v>-3761.15</v>
      </c>
      <c r="G2190" s="18" t="str">
        <f>PROPER(TRIM(CLEAN(_xlfn.XLOOKUP(Order_Items_Raw!A3612,Orders_Raw!A:A,Orders_Raw!E:E))))</f>
        <v>Marketplace</v>
      </c>
      <c r="H2190" s="18" t="str">
        <f>_xlfn.XLOOKUP(B2190,Products_Raw!A:A,Products_Raw!C:C)</f>
        <v>Electronics</v>
      </c>
      <c r="I2190" t="str">
        <f>_xlfn.XLOOKUP(_xlfn.XLOOKUP(A2190,Orders_Raw!A:A,Orders_Raw!B:B),Customers_Raw!A:A,Customers_Raw!E:E)</f>
        <v>Consumer</v>
      </c>
      <c r="J2190" s="19">
        <f>_xlfn.XLOOKUP(Order_Items_Raw!A3612,Orders_Raw!A:A,Orders_Raw!C:C)</f>
        <v>45919</v>
      </c>
      <c r="K2190" t="s">
        <v>3489</v>
      </c>
      <c r="L2190" s="19" t="str">
        <f>_xlfn.XLOOKUP(A2190,Orders_Raw!A:A,Orders_Raw!D:D)</f>
        <v>Delivered</v>
      </c>
      <c r="M2190" s="19" t="str">
        <f>_xlfn.XLOOKUP(_xlfn.XLOOKUP(A2190,Orders_Raw!A:A,Orders_Raw!B:B),Customers_Raw!A:A,Customers_Raw!E:E)</f>
        <v>Consumer</v>
      </c>
      <c r="N2190">
        <f>IF(COUNTIF($A$2:A2190,A2190)=1,1,0)</f>
        <v>1</v>
      </c>
    </row>
    <row r="2191" spans="1:14">
      <c r="A2191" t="s">
        <v>1361</v>
      </c>
      <c r="B2191" t="s">
        <v>3493</v>
      </c>
      <c r="C2191">
        <v>3</v>
      </c>
      <c r="D2191" s="18">
        <v>22121.53</v>
      </c>
      <c r="E2191" s="18">
        <f>_xlfn.XLOOKUP(Order_Items_Raw!B3624,Products_Raw!A:A,Products_Raw!D:D)</f>
        <v>11668.5</v>
      </c>
      <c r="F2191" s="18">
        <f t="shared" si="34"/>
        <v>-12883.97</v>
      </c>
      <c r="G2191" s="18" t="str">
        <f>PROPER(TRIM(CLEAN(_xlfn.XLOOKUP(Order_Items_Raw!A3624,Orders_Raw!A:A,Orders_Raw!E:E))))</f>
        <v>Mobile App</v>
      </c>
      <c r="H2191" s="18" t="str">
        <f>_xlfn.XLOOKUP(B2191,Products_Raw!A:A,Products_Raw!C:C)</f>
        <v>Electronics</v>
      </c>
      <c r="I2191" t="str">
        <f>_xlfn.XLOOKUP(_xlfn.XLOOKUP(A2191,Orders_Raw!A:A,Orders_Raw!B:B),Customers_Raw!A:A,Customers_Raw!E:E)</f>
        <v>Consumer</v>
      </c>
      <c r="J2191" s="19">
        <f>_xlfn.XLOOKUP(Order_Items_Raw!A3624,Orders_Raw!A:A,Orders_Raw!C:C)</f>
        <v>45911</v>
      </c>
      <c r="K2191" t="s">
        <v>3489</v>
      </c>
      <c r="L2191" s="19" t="str">
        <f>_xlfn.XLOOKUP(A2191,Orders_Raw!A:A,Orders_Raw!D:D)</f>
        <v>Delivered</v>
      </c>
      <c r="M2191" s="19" t="str">
        <f>_xlfn.XLOOKUP(_xlfn.XLOOKUP(A2191,Orders_Raw!A:A,Orders_Raw!B:B),Customers_Raw!A:A,Customers_Raw!E:E)</f>
        <v>Consumer</v>
      </c>
      <c r="N2191">
        <f>IF(COUNTIF($A$2:A2191,A2191)=1,1,0)</f>
        <v>0</v>
      </c>
    </row>
    <row r="2192" spans="1:14">
      <c r="A2192" t="s">
        <v>3393</v>
      </c>
      <c r="B2192" t="s">
        <v>3493</v>
      </c>
      <c r="C2192">
        <v>4</v>
      </c>
      <c r="D2192" s="18">
        <v>31523.24</v>
      </c>
      <c r="E2192" s="18">
        <f>_xlfn.XLOOKUP(Order_Items_Raw!B3663,Products_Raw!A:A,Products_Raw!D:D)</f>
        <v>1892.68</v>
      </c>
      <c r="F2192" s="18">
        <f t="shared" si="34"/>
        <v>23952.52</v>
      </c>
      <c r="G2192" s="18" t="str">
        <f>PROPER(TRIM(CLEAN(_xlfn.XLOOKUP(Order_Items_Raw!A3663,Orders_Raw!A:A,Orders_Raw!E:E))))</f>
        <v>Mobile App</v>
      </c>
      <c r="H2192" s="18" t="str">
        <f>_xlfn.XLOOKUP(B2192,Products_Raw!A:A,Products_Raw!C:C)</f>
        <v>Electronics</v>
      </c>
      <c r="I2192" t="str">
        <f>_xlfn.XLOOKUP(_xlfn.XLOOKUP(A2192,Orders_Raw!A:A,Orders_Raw!B:B),Customers_Raw!A:A,Customers_Raw!E:E)</f>
        <v>Consumer</v>
      </c>
      <c r="J2192" s="19">
        <f>_xlfn.XLOOKUP(Order_Items_Raw!A3663,Orders_Raw!A:A,Orders_Raw!C:C)</f>
        <v>45910</v>
      </c>
      <c r="K2192" t="s">
        <v>3489</v>
      </c>
      <c r="L2192" s="19" t="str">
        <f>_xlfn.XLOOKUP(A2192,Orders_Raw!A:A,Orders_Raw!D:D)</f>
        <v>Delivered</v>
      </c>
      <c r="M2192" s="19" t="str">
        <f>_xlfn.XLOOKUP(_xlfn.XLOOKUP(A2192,Orders_Raw!A:A,Orders_Raw!B:B),Customers_Raw!A:A,Customers_Raw!E:E)</f>
        <v>Consumer</v>
      </c>
      <c r="N2192">
        <f>IF(COUNTIF($A$2:A2192,A2192)=1,1,0)</f>
        <v>0</v>
      </c>
    </row>
    <row r="2193" spans="1:14">
      <c r="A2193" t="s">
        <v>1334</v>
      </c>
      <c r="B2193" t="s">
        <v>3494</v>
      </c>
      <c r="C2193">
        <v>3</v>
      </c>
      <c r="D2193" s="18">
        <v>37289.69</v>
      </c>
      <c r="E2193" s="18">
        <f>_xlfn.XLOOKUP(Order_Items_Raw!B3675,Products_Raw!A:A,Products_Raw!D:D)</f>
        <v>10050.44</v>
      </c>
      <c r="F2193" s="18">
        <f t="shared" si="34"/>
        <v>7138.37</v>
      </c>
      <c r="G2193" s="18" t="str">
        <f>PROPER(TRIM(CLEAN(_xlfn.XLOOKUP(Order_Items_Raw!A3675,Orders_Raw!A:A,Orders_Raw!E:E))))</f>
        <v>Marketplace</v>
      </c>
      <c r="H2193" s="18" t="str">
        <f>_xlfn.XLOOKUP(B2193,Products_Raw!A:A,Products_Raw!C:C)</f>
        <v>Fashion</v>
      </c>
      <c r="I2193" t="str">
        <f>_xlfn.XLOOKUP(_xlfn.XLOOKUP(A2193,Orders_Raw!A:A,Orders_Raw!B:B),Customers_Raw!A:A,Customers_Raw!E:E)</f>
        <v>Small Business</v>
      </c>
      <c r="J2193" s="19">
        <f>_xlfn.XLOOKUP(Order_Items_Raw!A3675,Orders_Raw!A:A,Orders_Raw!C:C)</f>
        <v>45930</v>
      </c>
      <c r="K2193" t="s">
        <v>3489</v>
      </c>
      <c r="L2193" s="19" t="str">
        <f>_xlfn.XLOOKUP(A2193,Orders_Raw!A:A,Orders_Raw!D:D)</f>
        <v>Delivered</v>
      </c>
      <c r="M2193" s="19" t="str">
        <f>_xlfn.XLOOKUP(_xlfn.XLOOKUP(A2193,Orders_Raw!A:A,Orders_Raw!B:B),Customers_Raw!A:A,Customers_Raw!E:E)</f>
        <v>Small Business</v>
      </c>
      <c r="N2193">
        <f>IF(COUNTIF($A$2:A2193,A2193)=1,1,0)</f>
        <v>1</v>
      </c>
    </row>
    <row r="2194" spans="1:14">
      <c r="A2194" t="s">
        <v>1501</v>
      </c>
      <c r="B2194" t="s">
        <v>3494</v>
      </c>
      <c r="C2194">
        <v>3</v>
      </c>
      <c r="D2194" s="18">
        <v>32792.59</v>
      </c>
      <c r="E2194" s="18">
        <f>_xlfn.XLOOKUP(Order_Items_Raw!B3678,Products_Raw!A:A,Products_Raw!D:D)</f>
        <v>10050.44</v>
      </c>
      <c r="F2194" s="18">
        <f t="shared" si="34"/>
        <v>2641.27</v>
      </c>
      <c r="G2194" s="18" t="str">
        <f>PROPER(TRIM(CLEAN(_xlfn.XLOOKUP(Order_Items_Raw!A3678,Orders_Raw!A:A,Orders_Raw!E:E))))</f>
        <v>Mobile App</v>
      </c>
      <c r="H2194" s="18" t="str">
        <f>_xlfn.XLOOKUP(B2194,Products_Raw!A:A,Products_Raw!C:C)</f>
        <v>Fashion</v>
      </c>
      <c r="I2194" t="str">
        <f>_xlfn.XLOOKUP(_xlfn.XLOOKUP(A2194,Orders_Raw!A:A,Orders_Raw!B:B),Customers_Raw!A:A,Customers_Raw!E:E)</f>
        <v>Consumer</v>
      </c>
      <c r="J2194" s="19">
        <f>_xlfn.XLOOKUP(Order_Items_Raw!A3678,Orders_Raw!A:A,Orders_Raw!C:C)</f>
        <v>45915</v>
      </c>
      <c r="K2194" t="s">
        <v>3489</v>
      </c>
      <c r="L2194" s="19" t="str">
        <f>_xlfn.XLOOKUP(A2194,Orders_Raw!A:A,Orders_Raw!D:D)</f>
        <v>Cancelled</v>
      </c>
      <c r="M2194" s="19" t="str">
        <f>_xlfn.XLOOKUP(_xlfn.XLOOKUP(A2194,Orders_Raw!A:A,Orders_Raw!B:B),Customers_Raw!A:A,Customers_Raw!E:E)</f>
        <v>Consumer</v>
      </c>
      <c r="N2194">
        <f>IF(COUNTIF($A$2:A2194,A2194)=1,1,0)</f>
        <v>0</v>
      </c>
    </row>
    <row r="2195" spans="1:14">
      <c r="A2195" t="s">
        <v>2051</v>
      </c>
      <c r="B2195" t="s">
        <v>3494</v>
      </c>
      <c r="C2195">
        <v>2</v>
      </c>
      <c r="D2195" s="18">
        <v>20951</v>
      </c>
      <c r="E2195" s="18">
        <f>_xlfn.XLOOKUP(Order_Items_Raw!B3685,Products_Raw!A:A,Products_Raw!D:D)</f>
        <v>4591.42</v>
      </c>
      <c r="F2195" s="18">
        <f t="shared" si="34"/>
        <v>11768.16</v>
      </c>
      <c r="G2195" s="18" t="str">
        <f>PROPER(TRIM(CLEAN(_xlfn.XLOOKUP(Order_Items_Raw!A3685,Orders_Raw!A:A,Orders_Raw!E:E))))</f>
        <v>Marketplace</v>
      </c>
      <c r="H2195" s="18" t="str">
        <f>_xlfn.XLOOKUP(B2195,Products_Raw!A:A,Products_Raw!C:C)</f>
        <v>Fashion</v>
      </c>
      <c r="I2195" t="str">
        <f>_xlfn.XLOOKUP(_xlfn.XLOOKUP(A2195,Orders_Raw!A:A,Orders_Raw!B:B),Customers_Raw!A:A,Customers_Raw!E:E)</f>
        <v>Corporate</v>
      </c>
      <c r="J2195" s="19">
        <f>_xlfn.XLOOKUP(Order_Items_Raw!A3685,Orders_Raw!A:A,Orders_Raw!C:C)</f>
        <v>45914</v>
      </c>
      <c r="K2195" t="s">
        <v>3489</v>
      </c>
      <c r="L2195" s="19" t="str">
        <f>_xlfn.XLOOKUP(A2195,Orders_Raw!A:A,Orders_Raw!D:D)</f>
        <v>Cancelled</v>
      </c>
      <c r="M2195" s="19" t="str">
        <f>_xlfn.XLOOKUP(_xlfn.XLOOKUP(A2195,Orders_Raw!A:A,Orders_Raw!B:B),Customers_Raw!A:A,Customers_Raw!E:E)</f>
        <v>Corporate</v>
      </c>
      <c r="N2195">
        <f>IF(COUNTIF($A$2:A2195,A2195)=1,1,0)</f>
        <v>0</v>
      </c>
    </row>
    <row r="2196" spans="1:14">
      <c r="A2196" t="s">
        <v>3303</v>
      </c>
      <c r="B2196" t="s">
        <v>3494</v>
      </c>
      <c r="C2196">
        <v>2</v>
      </c>
      <c r="D2196" s="18">
        <v>21981.55</v>
      </c>
      <c r="E2196" s="18">
        <f>_xlfn.XLOOKUP(Order_Items_Raw!B3699,Products_Raw!A:A,Products_Raw!D:D)</f>
        <v>11939.07</v>
      </c>
      <c r="F2196" s="18">
        <f t="shared" si="34"/>
        <v>-1896.59</v>
      </c>
      <c r="G2196" s="18" t="str">
        <f>PROPER(TRIM(CLEAN(_xlfn.XLOOKUP(Order_Items_Raw!A3699,Orders_Raw!A:A,Orders_Raw!E:E))))</f>
        <v>Website</v>
      </c>
      <c r="H2196" s="18" t="str">
        <f>_xlfn.XLOOKUP(B2196,Products_Raw!A:A,Products_Raw!C:C)</f>
        <v>Fashion</v>
      </c>
      <c r="I2196" t="str">
        <f>_xlfn.XLOOKUP(_xlfn.XLOOKUP(A2196,Orders_Raw!A:A,Orders_Raw!B:B),Customers_Raw!A:A,Customers_Raw!E:E)</f>
        <v>Consumer</v>
      </c>
      <c r="J2196" s="19">
        <f>_xlfn.XLOOKUP(Order_Items_Raw!A3699,Orders_Raw!A:A,Orders_Raw!C:C)</f>
        <v>45903</v>
      </c>
      <c r="K2196" t="s">
        <v>3489</v>
      </c>
      <c r="L2196" s="19" t="str">
        <f>_xlfn.XLOOKUP(A2196,Orders_Raw!A:A,Orders_Raw!D:D)</f>
        <v>Delivered</v>
      </c>
      <c r="M2196" s="19" t="str">
        <f>_xlfn.XLOOKUP(_xlfn.XLOOKUP(A2196,Orders_Raw!A:A,Orders_Raw!B:B),Customers_Raw!A:A,Customers_Raw!E:E)</f>
        <v>Consumer</v>
      </c>
      <c r="N2196">
        <f>IF(COUNTIF($A$2:A2196,A2196)=1,1,0)</f>
        <v>0</v>
      </c>
    </row>
    <row r="2197" spans="1:14">
      <c r="A2197" t="s">
        <v>1415</v>
      </c>
      <c r="B2197" t="s">
        <v>3495</v>
      </c>
      <c r="C2197">
        <v>2</v>
      </c>
      <c r="D2197" s="18">
        <v>8686.69</v>
      </c>
      <c r="E2197" s="18">
        <f>_xlfn.XLOOKUP(Order_Items_Raw!B3710,Products_Raw!A:A,Products_Raw!D:D)</f>
        <v>7341.5</v>
      </c>
      <c r="F2197" s="18">
        <f t="shared" si="34"/>
        <v>-5996.31</v>
      </c>
      <c r="G2197" s="18" t="str">
        <f>PROPER(TRIM(CLEAN(_xlfn.XLOOKUP(Order_Items_Raw!A3710,Orders_Raw!A:A,Orders_Raw!E:E))))</f>
        <v>Mobile App</v>
      </c>
      <c r="H2197" s="18" t="str">
        <f>_xlfn.XLOOKUP(B2197,Products_Raw!A:A,Products_Raw!C:C)</f>
        <v>Beauty</v>
      </c>
      <c r="I2197" t="str">
        <f>_xlfn.XLOOKUP(_xlfn.XLOOKUP(A2197,Orders_Raw!A:A,Orders_Raw!B:B),Customers_Raw!A:A,Customers_Raw!E:E)</f>
        <v>Corporate</v>
      </c>
      <c r="J2197" s="19">
        <f>_xlfn.XLOOKUP(Order_Items_Raw!A3710,Orders_Raw!A:A,Orders_Raw!C:C)</f>
        <v>45912</v>
      </c>
      <c r="K2197" t="s">
        <v>3489</v>
      </c>
      <c r="L2197" s="19" t="str">
        <f>_xlfn.XLOOKUP(A2197,Orders_Raw!A:A,Orders_Raw!D:D)</f>
        <v>Shipped</v>
      </c>
      <c r="M2197" s="19" t="str">
        <f>_xlfn.XLOOKUP(_xlfn.XLOOKUP(A2197,Orders_Raw!A:A,Orders_Raw!B:B),Customers_Raw!A:A,Customers_Raw!E:E)</f>
        <v>Corporate</v>
      </c>
      <c r="N2197">
        <f>IF(COUNTIF($A$2:A2197,A2197)=1,1,0)</f>
        <v>0</v>
      </c>
    </row>
    <row r="2198" spans="1:14">
      <c r="A2198" t="s">
        <v>1473</v>
      </c>
      <c r="B2198" t="s">
        <v>3495</v>
      </c>
      <c r="C2198">
        <v>1</v>
      </c>
      <c r="D2198" s="18">
        <v>4047.95</v>
      </c>
      <c r="E2198" s="18">
        <f>_xlfn.XLOOKUP(Order_Items_Raw!B3712,Products_Raw!A:A,Products_Raw!D:D)</f>
        <v>1946.27</v>
      </c>
      <c r="F2198" s="18">
        <f t="shared" si="34"/>
        <v>2101.68</v>
      </c>
      <c r="G2198" s="18" t="str">
        <f>PROPER(TRIM(CLEAN(_xlfn.XLOOKUP(Order_Items_Raw!A3712,Orders_Raw!A:A,Orders_Raw!E:E))))</f>
        <v>Website</v>
      </c>
      <c r="H2198" s="18" t="str">
        <f>_xlfn.XLOOKUP(B2198,Products_Raw!A:A,Products_Raw!C:C)</f>
        <v>Beauty</v>
      </c>
      <c r="I2198" t="str">
        <f>_xlfn.XLOOKUP(_xlfn.XLOOKUP(A2198,Orders_Raw!A:A,Orders_Raw!B:B),Customers_Raw!A:A,Customers_Raw!E:E)</f>
        <v>Consumer</v>
      </c>
      <c r="J2198" s="19">
        <f>_xlfn.XLOOKUP(Order_Items_Raw!A3712,Orders_Raw!A:A,Orders_Raw!C:C)</f>
        <v>45917</v>
      </c>
      <c r="K2198" t="s">
        <v>3489</v>
      </c>
      <c r="L2198" s="19" t="str">
        <f>_xlfn.XLOOKUP(A2198,Orders_Raw!A:A,Orders_Raw!D:D)</f>
        <v>Shipped</v>
      </c>
      <c r="M2198" s="19" t="str">
        <f>_xlfn.XLOOKUP(_xlfn.XLOOKUP(A2198,Orders_Raw!A:A,Orders_Raw!B:B),Customers_Raw!A:A,Customers_Raw!E:E)</f>
        <v>Consumer</v>
      </c>
      <c r="N2198">
        <f>IF(COUNTIF($A$2:A2198,A2198)=1,1,0)</f>
        <v>1</v>
      </c>
    </row>
    <row r="2199" spans="1:14">
      <c r="A2199" t="s">
        <v>1770</v>
      </c>
      <c r="B2199" t="s">
        <v>3495</v>
      </c>
      <c r="C2199">
        <v>1</v>
      </c>
      <c r="D2199" s="18">
        <v>3396.97</v>
      </c>
      <c r="E2199" s="18">
        <f>_xlfn.XLOOKUP(Order_Items_Raw!B3717,Products_Raw!A:A,Products_Raw!D:D)</f>
        <v>516.61</v>
      </c>
      <c r="F2199" s="18">
        <f t="shared" si="34"/>
        <v>2880.36</v>
      </c>
      <c r="G2199" s="18" t="str">
        <f>PROPER(TRIM(CLEAN(_xlfn.XLOOKUP(Order_Items_Raw!A3717,Orders_Raw!A:A,Orders_Raw!E:E))))</f>
        <v>Website</v>
      </c>
      <c r="H2199" s="18" t="str">
        <f>_xlfn.XLOOKUP(B2199,Products_Raw!A:A,Products_Raw!C:C)</f>
        <v>Beauty</v>
      </c>
      <c r="I2199" t="str">
        <f>_xlfn.XLOOKUP(_xlfn.XLOOKUP(A2199,Orders_Raw!A:A,Orders_Raw!B:B),Customers_Raw!A:A,Customers_Raw!E:E)</f>
        <v>Small Business</v>
      </c>
      <c r="J2199" s="19">
        <f>_xlfn.XLOOKUP(Order_Items_Raw!A3717,Orders_Raw!A:A,Orders_Raw!C:C)</f>
        <v>45920</v>
      </c>
      <c r="K2199" t="s">
        <v>3489</v>
      </c>
      <c r="L2199" s="19" t="str">
        <f>_xlfn.XLOOKUP(A2199,Orders_Raw!A:A,Orders_Raw!D:D)</f>
        <v>Delivered</v>
      </c>
      <c r="M2199" s="19" t="str">
        <f>_xlfn.XLOOKUP(_xlfn.XLOOKUP(A2199,Orders_Raw!A:A,Orders_Raw!B:B),Customers_Raw!A:A,Customers_Raw!E:E)</f>
        <v>Small Business</v>
      </c>
      <c r="N2199">
        <f>IF(COUNTIF($A$2:A2199,A2199)=1,1,0)</f>
        <v>1</v>
      </c>
    </row>
    <row r="2200" spans="1:14">
      <c r="A2200" t="s">
        <v>1815</v>
      </c>
      <c r="B2200" t="s">
        <v>3495</v>
      </c>
      <c r="C2200">
        <v>4</v>
      </c>
      <c r="D2200" s="18">
        <v>15590.91</v>
      </c>
      <c r="E2200" s="18">
        <f>_xlfn.XLOOKUP(Order_Items_Raw!B3719,Products_Raw!A:A,Products_Raw!D:D)</f>
        <v>11653.29</v>
      </c>
      <c r="F2200" s="18">
        <f t="shared" si="34"/>
        <v>-31022.25</v>
      </c>
      <c r="G2200" s="18" t="str">
        <f>PROPER(TRIM(CLEAN(_xlfn.XLOOKUP(Order_Items_Raw!A3719,Orders_Raw!A:A,Orders_Raw!E:E))))</f>
        <v>Mobile App</v>
      </c>
      <c r="H2200" s="18" t="str">
        <f>_xlfn.XLOOKUP(B2200,Products_Raw!A:A,Products_Raw!C:C)</f>
        <v>Beauty</v>
      </c>
      <c r="I2200" t="str">
        <f>_xlfn.XLOOKUP(_xlfn.XLOOKUP(A2200,Orders_Raw!A:A,Orders_Raw!B:B),Customers_Raw!A:A,Customers_Raw!E:E)</f>
        <v>Consumer</v>
      </c>
      <c r="J2200" s="19">
        <f>_xlfn.XLOOKUP(Order_Items_Raw!A3719,Orders_Raw!A:A,Orders_Raw!C:C)</f>
        <v>45921</v>
      </c>
      <c r="K2200" t="s">
        <v>3489</v>
      </c>
      <c r="L2200" s="19" t="str">
        <f>_xlfn.XLOOKUP(A2200,Orders_Raw!A:A,Orders_Raw!D:D)</f>
        <v>Delivered</v>
      </c>
      <c r="M2200" s="19" t="str">
        <f>_xlfn.XLOOKUP(_xlfn.XLOOKUP(A2200,Orders_Raw!A:A,Orders_Raw!B:B),Customers_Raw!A:A,Customers_Raw!E:E)</f>
        <v>Consumer</v>
      </c>
      <c r="N2200">
        <f>IF(COUNTIF($A$2:A2200,A2200)=1,1,0)</f>
        <v>0</v>
      </c>
    </row>
    <row r="2201" spans="1:14">
      <c r="A2201" t="s">
        <v>1911</v>
      </c>
      <c r="B2201" t="s">
        <v>3495</v>
      </c>
      <c r="C2201">
        <v>4</v>
      </c>
      <c r="D2201" s="18">
        <v>14599.67</v>
      </c>
      <c r="E2201" s="18">
        <f>_xlfn.XLOOKUP(Order_Items_Raw!B3721,Products_Raw!A:A,Products_Raw!D:D)</f>
        <v>11653.29</v>
      </c>
      <c r="F2201" s="18">
        <f t="shared" si="34"/>
        <v>-32013.49</v>
      </c>
      <c r="G2201" s="18" t="str">
        <f>PROPER(TRIM(CLEAN(_xlfn.XLOOKUP(Order_Items_Raw!A3721,Orders_Raw!A:A,Orders_Raw!E:E))))</f>
        <v>Mobile App</v>
      </c>
      <c r="H2201" s="18" t="str">
        <f>_xlfn.XLOOKUP(B2201,Products_Raw!A:A,Products_Raw!C:C)</f>
        <v>Beauty</v>
      </c>
      <c r="I2201" t="str">
        <f>_xlfn.XLOOKUP(_xlfn.XLOOKUP(A2201,Orders_Raw!A:A,Orders_Raw!B:B),Customers_Raw!A:A,Customers_Raw!E:E)</f>
        <v>Consumer</v>
      </c>
      <c r="J2201" s="19">
        <f>_xlfn.XLOOKUP(Order_Items_Raw!A3721,Orders_Raw!A:A,Orders_Raw!C:C)</f>
        <v>45919</v>
      </c>
      <c r="K2201" t="s">
        <v>3489</v>
      </c>
      <c r="L2201" s="19" t="str">
        <f>_xlfn.XLOOKUP(A2201,Orders_Raw!A:A,Orders_Raw!D:D)</f>
        <v>Delivered</v>
      </c>
      <c r="M2201" s="19" t="str">
        <f>_xlfn.XLOOKUP(_xlfn.XLOOKUP(A2201,Orders_Raw!A:A,Orders_Raw!B:B),Customers_Raw!A:A,Customers_Raw!E:E)</f>
        <v>Consumer</v>
      </c>
      <c r="N2201">
        <f>IF(COUNTIF($A$2:A2201,A2201)=1,1,0)</f>
        <v>0</v>
      </c>
    </row>
    <row r="2202" spans="1:14">
      <c r="A2202" t="s">
        <v>2154</v>
      </c>
      <c r="B2202" t="s">
        <v>3495</v>
      </c>
      <c r="C2202">
        <v>4</v>
      </c>
      <c r="D2202" s="18">
        <v>17277.6</v>
      </c>
      <c r="E2202" s="18">
        <f>_xlfn.XLOOKUP(Order_Items_Raw!B3726,Products_Raw!A:A,Products_Raw!D:D)</f>
        <v>9316.44</v>
      </c>
      <c r="F2202" s="18">
        <f t="shared" si="34"/>
        <v>-19988.16</v>
      </c>
      <c r="G2202" s="18" t="str">
        <f>PROPER(TRIM(CLEAN(_xlfn.XLOOKUP(Order_Items_Raw!A3726,Orders_Raw!A:A,Orders_Raw!E:E))))</f>
        <v>Website</v>
      </c>
      <c r="H2202" s="18" t="str">
        <f>_xlfn.XLOOKUP(B2202,Products_Raw!A:A,Products_Raw!C:C)</f>
        <v>Beauty</v>
      </c>
      <c r="I2202" t="str">
        <f>_xlfn.XLOOKUP(_xlfn.XLOOKUP(A2202,Orders_Raw!A:A,Orders_Raw!B:B),Customers_Raw!A:A,Customers_Raw!E:E)</f>
        <v>Small Business</v>
      </c>
      <c r="J2202" s="19">
        <f>_xlfn.XLOOKUP(Order_Items_Raw!A3726,Orders_Raw!A:A,Orders_Raw!C:C)</f>
        <v>45919</v>
      </c>
      <c r="K2202" t="s">
        <v>3489</v>
      </c>
      <c r="L2202" s="19" t="str">
        <f>_xlfn.XLOOKUP(A2202,Orders_Raw!A:A,Orders_Raw!D:D)</f>
        <v>Shipped</v>
      </c>
      <c r="M2202" s="19" t="str">
        <f>_xlfn.XLOOKUP(_xlfn.XLOOKUP(A2202,Orders_Raw!A:A,Orders_Raw!B:B),Customers_Raw!A:A,Customers_Raw!E:E)</f>
        <v>Small Business</v>
      </c>
      <c r="N2202">
        <f>IF(COUNTIF($A$2:A2202,A2202)=1,1,0)</f>
        <v>1</v>
      </c>
    </row>
    <row r="2203" spans="1:14">
      <c r="A2203" t="s">
        <v>2752</v>
      </c>
      <c r="B2203" t="s">
        <v>3495</v>
      </c>
      <c r="C2203">
        <v>3</v>
      </c>
      <c r="D2203" s="18">
        <v>13682.6</v>
      </c>
      <c r="E2203" s="18">
        <f>_xlfn.XLOOKUP(Order_Items_Raw!B3738,Products_Raw!A:A,Products_Raw!D:D)</f>
        <v>6457.25</v>
      </c>
      <c r="F2203" s="18">
        <f t="shared" si="34"/>
        <v>-5689.15</v>
      </c>
      <c r="G2203" s="18" t="str">
        <f>PROPER(TRIM(CLEAN(_xlfn.XLOOKUP(Order_Items_Raw!A3738,Orders_Raw!A:A,Orders_Raw!E:E))))</f>
        <v>Mobile App</v>
      </c>
      <c r="H2203" s="18" t="str">
        <f>_xlfn.XLOOKUP(B2203,Products_Raw!A:A,Products_Raw!C:C)</f>
        <v>Beauty</v>
      </c>
      <c r="I2203" t="str">
        <f>_xlfn.XLOOKUP(_xlfn.XLOOKUP(A2203,Orders_Raw!A:A,Orders_Raw!B:B),Customers_Raw!A:A,Customers_Raw!E:E)</f>
        <v>Consumer</v>
      </c>
      <c r="J2203" s="19">
        <f>_xlfn.XLOOKUP(Order_Items_Raw!A3738,Orders_Raw!A:A,Orders_Raw!C:C)</f>
        <v>45928</v>
      </c>
      <c r="K2203" t="s">
        <v>3489</v>
      </c>
      <c r="L2203" s="19" t="str">
        <f>_xlfn.XLOOKUP(A2203,Orders_Raw!A:A,Orders_Raw!D:D)</f>
        <v>Delivered</v>
      </c>
      <c r="M2203" s="19" t="str">
        <f>_xlfn.XLOOKUP(_xlfn.XLOOKUP(A2203,Orders_Raw!A:A,Orders_Raw!B:B),Customers_Raw!A:A,Customers_Raw!E:E)</f>
        <v>Consumer</v>
      </c>
      <c r="N2203">
        <f>IF(COUNTIF($A$2:A2203,A2203)=1,1,0)</f>
        <v>1</v>
      </c>
    </row>
    <row r="2204" spans="1:14">
      <c r="A2204" t="s">
        <v>2818</v>
      </c>
      <c r="B2204" t="s">
        <v>3495</v>
      </c>
      <c r="C2204">
        <v>2</v>
      </c>
      <c r="D2204" s="18">
        <v>7634.77</v>
      </c>
      <c r="E2204" s="18">
        <f>_xlfn.XLOOKUP(Order_Items_Raw!B3739,Products_Raw!A:A,Products_Raw!D:D)</f>
        <v>2144.79</v>
      </c>
      <c r="F2204" s="18">
        <f t="shared" si="34"/>
        <v>3345.19</v>
      </c>
      <c r="G2204" s="18" t="str">
        <f>PROPER(TRIM(CLEAN(_xlfn.XLOOKUP(Order_Items_Raw!A3739,Orders_Raw!A:A,Orders_Raw!E:E))))</f>
        <v>Website</v>
      </c>
      <c r="H2204" s="18" t="str">
        <f>_xlfn.XLOOKUP(B2204,Products_Raw!A:A,Products_Raw!C:C)</f>
        <v>Beauty</v>
      </c>
      <c r="I2204" t="str">
        <f>_xlfn.XLOOKUP(_xlfn.XLOOKUP(A2204,Orders_Raw!A:A,Orders_Raw!B:B),Customers_Raw!A:A,Customers_Raw!E:E)</f>
        <v>Corporate</v>
      </c>
      <c r="J2204" s="19">
        <f>_xlfn.XLOOKUP(Order_Items_Raw!A3739,Orders_Raw!A:A,Orders_Raw!C:C)</f>
        <v>45903</v>
      </c>
      <c r="K2204" t="s">
        <v>3489</v>
      </c>
      <c r="L2204" s="19" t="str">
        <f>_xlfn.XLOOKUP(A2204,Orders_Raw!A:A,Orders_Raw!D:D)</f>
        <v>Delivered</v>
      </c>
      <c r="M2204" s="19" t="str">
        <f>_xlfn.XLOOKUP(_xlfn.XLOOKUP(A2204,Orders_Raw!A:A,Orders_Raw!B:B),Customers_Raw!A:A,Customers_Raw!E:E)</f>
        <v>Corporate</v>
      </c>
      <c r="N2204">
        <f>IF(COUNTIF($A$2:A2204,A2204)=1,1,0)</f>
        <v>0</v>
      </c>
    </row>
    <row r="2205" spans="1:14">
      <c r="A2205" t="s">
        <v>3211</v>
      </c>
      <c r="B2205" t="s">
        <v>3495</v>
      </c>
      <c r="C2205">
        <v>4</v>
      </c>
      <c r="D2205" s="18">
        <v>15274.91</v>
      </c>
      <c r="E2205" s="18">
        <f>_xlfn.XLOOKUP(Order_Items_Raw!B3750,Products_Raw!A:A,Products_Raw!D:D)</f>
        <v>6163.24</v>
      </c>
      <c r="F2205" s="18">
        <f t="shared" si="34"/>
        <v>-9378.05</v>
      </c>
      <c r="G2205" s="18" t="str">
        <f>PROPER(TRIM(CLEAN(_xlfn.XLOOKUP(Order_Items_Raw!A3750,Orders_Raw!A:A,Orders_Raw!E:E))))</f>
        <v>Mobile App</v>
      </c>
      <c r="H2205" s="18" t="str">
        <f>_xlfn.XLOOKUP(B2205,Products_Raw!A:A,Products_Raw!C:C)</f>
        <v>Beauty</v>
      </c>
      <c r="I2205" t="str">
        <f>_xlfn.XLOOKUP(_xlfn.XLOOKUP(A2205,Orders_Raw!A:A,Orders_Raw!B:B),Customers_Raw!A:A,Customers_Raw!E:E)</f>
        <v>Consumer</v>
      </c>
      <c r="J2205" s="19">
        <f>_xlfn.XLOOKUP(Order_Items_Raw!A3750,Orders_Raw!A:A,Orders_Raw!C:C)</f>
        <v>45926</v>
      </c>
      <c r="K2205" t="s">
        <v>3489</v>
      </c>
      <c r="L2205" s="19" t="str">
        <f>_xlfn.XLOOKUP(A2205,Orders_Raw!A:A,Orders_Raw!D:D)</f>
        <v>Cancelled</v>
      </c>
      <c r="M2205" s="19" t="str">
        <f>_xlfn.XLOOKUP(_xlfn.XLOOKUP(A2205,Orders_Raw!A:A,Orders_Raw!B:B),Customers_Raw!A:A,Customers_Raw!E:E)</f>
        <v>Consumer</v>
      </c>
      <c r="N2205">
        <f>IF(COUNTIF($A$2:A2205,A2205)=1,1,0)</f>
        <v>0</v>
      </c>
    </row>
    <row r="2206" spans="1:14">
      <c r="A2206" t="s">
        <v>1128</v>
      </c>
      <c r="B2206" t="s">
        <v>3406</v>
      </c>
      <c r="C2206">
        <v>4</v>
      </c>
      <c r="D2206" s="18">
        <v>24789.23</v>
      </c>
      <c r="E2206" s="18">
        <f>_xlfn.XLOOKUP(Order_Items_Raw!B6,Products_Raw!A:A,Products_Raw!D:D)</f>
        <v>10244.32</v>
      </c>
      <c r="F2206" s="18">
        <f t="shared" si="34"/>
        <v>-16188.05</v>
      </c>
      <c r="G2206" s="18" t="str">
        <f>PROPER(TRIM(CLEAN(_xlfn.XLOOKUP(Order_Items_Raw!A6,Orders_Raw!A:A,Orders_Raw!E:E))))</f>
        <v>Website</v>
      </c>
      <c r="H2206" s="18" t="str">
        <f>_xlfn.XLOOKUP(B2206,Products_Raw!A:A,Products_Raw!C:C)</f>
        <v>Sports</v>
      </c>
      <c r="I2206" t="str">
        <f>_xlfn.XLOOKUP(_xlfn.XLOOKUP(A2206,Orders_Raw!A:A,Orders_Raw!B:B),Customers_Raw!A:A,Customers_Raw!E:E)</f>
        <v>Consumer</v>
      </c>
      <c r="J2206" s="19">
        <f>_xlfn.XLOOKUP(Order_Items_Raw!A6,Orders_Raw!A:A,Orders_Raw!C:C)</f>
        <v>45770</v>
      </c>
      <c r="K2206" t="s">
        <v>3407</v>
      </c>
      <c r="L2206" s="19" t="str">
        <f>_xlfn.XLOOKUP(A2206,Orders_Raw!A:A,Orders_Raw!D:D)</f>
        <v>Shipped</v>
      </c>
      <c r="M2206" s="19" t="str">
        <f>_xlfn.XLOOKUP(_xlfn.XLOOKUP(A2206,Orders_Raw!A:A,Orders_Raw!B:B),Customers_Raw!A:A,Customers_Raw!E:E)</f>
        <v>Consumer</v>
      </c>
      <c r="N2206">
        <f>IF(COUNTIF($A$2:A2206,A2206)=1,1,0)</f>
        <v>1</v>
      </c>
    </row>
    <row r="2207" spans="1:14">
      <c r="A2207" t="s">
        <v>1144</v>
      </c>
      <c r="B2207" t="s">
        <v>3406</v>
      </c>
      <c r="C2207">
        <v>1</v>
      </c>
      <c r="D2207" s="18">
        <v>6090.93</v>
      </c>
      <c r="E2207" s="18">
        <f>_xlfn.XLOOKUP(Order_Items_Raw!B8,Products_Raw!A:A,Products_Raw!D:D)</f>
        <v>4936.19</v>
      </c>
      <c r="F2207" s="18">
        <f t="shared" si="34"/>
        <v>1154.74</v>
      </c>
      <c r="G2207" s="18" t="str">
        <f>PROPER(TRIM(CLEAN(_xlfn.XLOOKUP(Order_Items_Raw!A8,Orders_Raw!A:A,Orders_Raw!E:E))))</f>
        <v>Marketplace</v>
      </c>
      <c r="H2207" s="18" t="str">
        <f>_xlfn.XLOOKUP(B2207,Products_Raw!A:A,Products_Raw!C:C)</f>
        <v>Sports</v>
      </c>
      <c r="I2207" t="str">
        <f>_xlfn.XLOOKUP(_xlfn.XLOOKUP(A2207,Orders_Raw!A:A,Orders_Raw!B:B),Customers_Raw!A:A,Customers_Raw!E:E)</f>
        <v>Consumer</v>
      </c>
      <c r="J2207" s="19">
        <f>_xlfn.XLOOKUP(Order_Items_Raw!A8,Orders_Raw!A:A,Orders_Raw!C:C)</f>
        <v>45770</v>
      </c>
      <c r="K2207" t="s">
        <v>3407</v>
      </c>
      <c r="L2207" s="19" t="str">
        <f>_xlfn.XLOOKUP(A2207,Orders_Raw!A:A,Orders_Raw!D:D)</f>
        <v>Delivered</v>
      </c>
      <c r="M2207" s="19" t="str">
        <f>_xlfn.XLOOKUP(_xlfn.XLOOKUP(A2207,Orders_Raw!A:A,Orders_Raw!B:B),Customers_Raw!A:A,Customers_Raw!E:E)</f>
        <v>Consumer</v>
      </c>
      <c r="N2207">
        <f>IF(COUNTIF($A$2:A2207,A2207)=1,1,0)</f>
        <v>1</v>
      </c>
    </row>
    <row r="2208" spans="1:14">
      <c r="A2208" t="s">
        <v>1425</v>
      </c>
      <c r="B2208" t="s">
        <v>3406</v>
      </c>
      <c r="C2208">
        <v>1</v>
      </c>
      <c r="D2208" s="18">
        <v>6432.9</v>
      </c>
      <c r="E2208" s="18">
        <f>_xlfn.XLOOKUP(Order_Items_Raw!B15,Products_Raw!A:A,Products_Raw!D:D)</f>
        <v>1069.73</v>
      </c>
      <c r="F2208" s="18">
        <f t="shared" si="34"/>
        <v>5363.17</v>
      </c>
      <c r="G2208" s="18" t="str">
        <f>PROPER(TRIM(CLEAN(_xlfn.XLOOKUP(Order_Items_Raw!A15,Orders_Raw!A:A,Orders_Raw!E:E))))</f>
        <v>Marketplace</v>
      </c>
      <c r="H2208" s="18" t="str">
        <f>_xlfn.XLOOKUP(B2208,Products_Raw!A:A,Products_Raw!C:C)</f>
        <v>Sports</v>
      </c>
      <c r="I2208" t="str">
        <f>_xlfn.XLOOKUP(_xlfn.XLOOKUP(A2208,Orders_Raw!A:A,Orders_Raw!B:B),Customers_Raw!A:A,Customers_Raw!E:E)</f>
        <v>Small Business</v>
      </c>
      <c r="J2208" s="19">
        <f>_xlfn.XLOOKUP(Order_Items_Raw!A15,Orders_Raw!A:A,Orders_Raw!C:C)</f>
        <v>45753</v>
      </c>
      <c r="K2208" t="s">
        <v>3407</v>
      </c>
      <c r="L2208" s="19" t="str">
        <f>_xlfn.XLOOKUP(A2208,Orders_Raw!A:A,Orders_Raw!D:D)</f>
        <v>Delivered</v>
      </c>
      <c r="M2208" s="19" t="str">
        <f>_xlfn.XLOOKUP(_xlfn.XLOOKUP(A2208,Orders_Raw!A:A,Orders_Raw!B:B),Customers_Raw!A:A,Customers_Raw!E:E)</f>
        <v>Small Business</v>
      </c>
      <c r="N2208">
        <f>IF(COUNTIF($A$2:A2208,A2208)=1,1,0)</f>
        <v>1</v>
      </c>
    </row>
    <row r="2209" spans="1:14">
      <c r="A2209" t="s">
        <v>2164</v>
      </c>
      <c r="B2209" t="s">
        <v>3406</v>
      </c>
      <c r="C2209">
        <v>3</v>
      </c>
      <c r="D2209" s="18">
        <v>21063.55</v>
      </c>
      <c r="E2209" s="18">
        <f>_xlfn.XLOOKUP(Order_Items_Raw!B24,Products_Raw!A:A,Products_Raw!D:D)</f>
        <v>7144.88</v>
      </c>
      <c r="F2209" s="18">
        <f t="shared" si="34"/>
        <v>-371.09</v>
      </c>
      <c r="G2209" s="18" t="str">
        <f>PROPER(TRIM(CLEAN(_xlfn.XLOOKUP(Order_Items_Raw!A24,Orders_Raw!A:A,Orders_Raw!E:E))))</f>
        <v>Website</v>
      </c>
      <c r="H2209" s="18" t="str">
        <f>_xlfn.XLOOKUP(B2209,Products_Raw!A:A,Products_Raw!C:C)</f>
        <v>Sports</v>
      </c>
      <c r="I2209" t="str">
        <f>_xlfn.XLOOKUP(_xlfn.XLOOKUP(A2209,Orders_Raw!A:A,Orders_Raw!B:B),Customers_Raw!A:A,Customers_Raw!E:E)</f>
        <v>Consumer</v>
      </c>
      <c r="J2209" s="19">
        <f>_xlfn.XLOOKUP(Order_Items_Raw!A24,Orders_Raw!A:A,Orders_Raw!C:C)</f>
        <v>45758</v>
      </c>
      <c r="K2209" t="s">
        <v>3407</v>
      </c>
      <c r="L2209" s="19" t="str">
        <f>_xlfn.XLOOKUP(A2209,Orders_Raw!A:A,Orders_Raw!D:D)</f>
        <v>Processing</v>
      </c>
      <c r="M2209" s="19" t="str">
        <f>_xlfn.XLOOKUP(_xlfn.XLOOKUP(A2209,Orders_Raw!A:A,Orders_Raw!B:B),Customers_Raw!A:A,Customers_Raw!E:E)</f>
        <v>Consumer</v>
      </c>
      <c r="N2209">
        <f>IF(COUNTIF($A$2:A2209,A2209)=1,1,0)</f>
        <v>1</v>
      </c>
    </row>
    <row r="2210" spans="1:14">
      <c r="A2210" t="s">
        <v>2192</v>
      </c>
      <c r="B2210" t="s">
        <v>3406</v>
      </c>
      <c r="C2210">
        <v>4</v>
      </c>
      <c r="D2210" s="18">
        <v>23660.93</v>
      </c>
      <c r="E2210" s="18">
        <f>_xlfn.XLOOKUP(Order_Items_Raw!B25,Products_Raw!A:A,Products_Raw!D:D)</f>
        <v>7144.88</v>
      </c>
      <c r="F2210" s="18">
        <f t="shared" si="34"/>
        <v>-4918.59</v>
      </c>
      <c r="G2210" s="18" t="str">
        <f>PROPER(TRIM(CLEAN(_xlfn.XLOOKUP(Order_Items_Raw!A25,Orders_Raw!A:A,Orders_Raw!E:E))))</f>
        <v>Website</v>
      </c>
      <c r="H2210" s="18" t="str">
        <f>_xlfn.XLOOKUP(B2210,Products_Raw!A:A,Products_Raw!C:C)</f>
        <v>Sports</v>
      </c>
      <c r="I2210" t="str">
        <f>_xlfn.XLOOKUP(_xlfn.XLOOKUP(A2210,Orders_Raw!A:A,Orders_Raw!B:B),Customers_Raw!A:A,Customers_Raw!E:E)</f>
        <v>Corporate</v>
      </c>
      <c r="J2210" s="19">
        <f>_xlfn.XLOOKUP(Order_Items_Raw!A25,Orders_Raw!A:A,Orders_Raw!C:C)</f>
        <v>45757</v>
      </c>
      <c r="K2210" t="s">
        <v>3407</v>
      </c>
      <c r="L2210" s="19" t="str">
        <f>_xlfn.XLOOKUP(A2210,Orders_Raw!A:A,Orders_Raw!D:D)</f>
        <v>Processing</v>
      </c>
      <c r="M2210" s="19" t="str">
        <f>_xlfn.XLOOKUP(_xlfn.XLOOKUP(A2210,Orders_Raw!A:A,Orders_Raw!B:B),Customers_Raw!A:A,Customers_Raw!E:E)</f>
        <v>Corporate</v>
      </c>
      <c r="N2210">
        <f>IF(COUNTIF($A$2:A2210,A2210)=1,1,0)</f>
        <v>1</v>
      </c>
    </row>
    <row r="2211" spans="1:14">
      <c r="A2211" t="s">
        <v>2219</v>
      </c>
      <c r="B2211" t="s">
        <v>3406</v>
      </c>
      <c r="C2211">
        <v>1</v>
      </c>
      <c r="D2211" s="18">
        <v>6689.87</v>
      </c>
      <c r="E2211" s="18">
        <f>_xlfn.XLOOKUP(Order_Items_Raw!B26,Products_Raw!A:A,Products_Raw!D:D)</f>
        <v>4703.24</v>
      </c>
      <c r="F2211" s="18">
        <f t="shared" si="34"/>
        <v>1986.63</v>
      </c>
      <c r="G2211" s="18" t="str">
        <f>PROPER(TRIM(CLEAN(_xlfn.XLOOKUP(Order_Items_Raw!A26,Orders_Raw!A:A,Orders_Raw!E:E))))</f>
        <v>Website</v>
      </c>
      <c r="H2211" s="18" t="str">
        <f>_xlfn.XLOOKUP(B2211,Products_Raw!A:A,Products_Raw!C:C)</f>
        <v>Sports</v>
      </c>
      <c r="I2211" t="str">
        <f>_xlfn.XLOOKUP(_xlfn.XLOOKUP(A2211,Orders_Raw!A:A,Orders_Raw!B:B),Customers_Raw!A:A,Customers_Raw!E:E)</f>
        <v>Consumer</v>
      </c>
      <c r="J2211" s="19">
        <f>_xlfn.XLOOKUP(Order_Items_Raw!A26,Orders_Raw!A:A,Orders_Raw!C:C)</f>
        <v>45763</v>
      </c>
      <c r="K2211" t="s">
        <v>3407</v>
      </c>
      <c r="L2211" s="19" t="str">
        <f>_xlfn.XLOOKUP(A2211,Orders_Raw!A:A,Orders_Raw!D:D)</f>
        <v>Delivered</v>
      </c>
      <c r="M2211" s="19" t="str">
        <f>_xlfn.XLOOKUP(_xlfn.XLOOKUP(A2211,Orders_Raw!A:A,Orders_Raw!B:B),Customers_Raw!A:A,Customers_Raw!E:E)</f>
        <v>Consumer</v>
      </c>
      <c r="N2211">
        <f>IF(COUNTIF($A$2:A2211,A2211)=1,1,0)</f>
        <v>1</v>
      </c>
    </row>
    <row r="2212" spans="1:14">
      <c r="A2212" t="s">
        <v>2836</v>
      </c>
      <c r="B2212" t="s">
        <v>3406</v>
      </c>
      <c r="C2212">
        <v>3</v>
      </c>
      <c r="D2212" s="18">
        <v>22911.37</v>
      </c>
      <c r="E2212" s="18">
        <f>_xlfn.XLOOKUP(Order_Items_Raw!B34,Products_Raw!A:A,Products_Raw!D:D)</f>
        <v>7014.31</v>
      </c>
      <c r="F2212" s="18">
        <f t="shared" si="34"/>
        <v>1868.44</v>
      </c>
      <c r="G2212" s="18" t="str">
        <f>PROPER(TRIM(CLEAN(_xlfn.XLOOKUP(Order_Items_Raw!A34,Orders_Raw!A:A,Orders_Raw!E:E))))</f>
        <v>Website</v>
      </c>
      <c r="H2212" s="18" t="str">
        <f>_xlfn.XLOOKUP(B2212,Products_Raw!A:A,Products_Raw!C:C)</f>
        <v>Sports</v>
      </c>
      <c r="I2212" t="str">
        <f>_xlfn.XLOOKUP(_xlfn.XLOOKUP(A2212,Orders_Raw!A:A,Orders_Raw!B:B),Customers_Raw!A:A,Customers_Raw!E:E)</f>
        <v>Consumer</v>
      </c>
      <c r="J2212" s="19">
        <f>_xlfn.XLOOKUP(Order_Items_Raw!A34,Orders_Raw!A:A,Orders_Raw!C:C)</f>
        <v>45768</v>
      </c>
      <c r="K2212" t="s">
        <v>3407</v>
      </c>
      <c r="L2212" s="19" t="str">
        <f>_xlfn.XLOOKUP(A2212,Orders_Raw!A:A,Orders_Raw!D:D)</f>
        <v>Shipped</v>
      </c>
      <c r="M2212" s="19" t="str">
        <f>_xlfn.XLOOKUP(_xlfn.XLOOKUP(A2212,Orders_Raw!A:A,Orders_Raw!B:B),Customers_Raw!A:A,Customers_Raw!E:E)</f>
        <v>Consumer</v>
      </c>
      <c r="N2212">
        <f>IF(COUNTIF($A$2:A2212,A2212)=1,1,0)</f>
        <v>1</v>
      </c>
    </row>
    <row r="2213" spans="1:14">
      <c r="A2213" t="s">
        <v>2870</v>
      </c>
      <c r="B2213" t="s">
        <v>3406</v>
      </c>
      <c r="C2213">
        <v>4</v>
      </c>
      <c r="D2213" s="18">
        <v>25754.3</v>
      </c>
      <c r="E2213" s="18">
        <f>_xlfn.XLOOKUP(Order_Items_Raw!B35,Products_Raw!A:A,Products_Raw!D:D)</f>
        <v>9148.31</v>
      </c>
      <c r="F2213" s="18">
        <f t="shared" si="34"/>
        <v>-10838.94</v>
      </c>
      <c r="G2213" s="18" t="str">
        <f>PROPER(TRIM(CLEAN(_xlfn.XLOOKUP(Order_Items_Raw!A35,Orders_Raw!A:A,Orders_Raw!E:E))))</f>
        <v>Website</v>
      </c>
      <c r="H2213" s="18" t="str">
        <f>_xlfn.XLOOKUP(B2213,Products_Raw!A:A,Products_Raw!C:C)</f>
        <v>Sports</v>
      </c>
      <c r="I2213" t="str">
        <f>_xlfn.XLOOKUP(_xlfn.XLOOKUP(A2213,Orders_Raw!A:A,Orders_Raw!B:B),Customers_Raw!A:A,Customers_Raw!E:E)</f>
        <v>Corporate</v>
      </c>
      <c r="J2213" s="19">
        <f>_xlfn.XLOOKUP(Order_Items_Raw!A35,Orders_Raw!A:A,Orders_Raw!C:C)</f>
        <v>45757</v>
      </c>
      <c r="K2213" t="s">
        <v>3407</v>
      </c>
      <c r="L2213" s="19" t="str">
        <f>_xlfn.XLOOKUP(A2213,Orders_Raw!A:A,Orders_Raw!D:D)</f>
        <v>Delivered</v>
      </c>
      <c r="M2213" s="19" t="str">
        <f>_xlfn.XLOOKUP(_xlfn.XLOOKUP(A2213,Orders_Raw!A:A,Orders_Raw!B:B),Customers_Raw!A:A,Customers_Raw!E:E)</f>
        <v>Corporate</v>
      </c>
      <c r="N2213">
        <f>IF(COUNTIF($A$2:A2213,A2213)=1,1,0)</f>
        <v>1</v>
      </c>
    </row>
    <row r="2214" spans="1:14">
      <c r="A2214" t="s">
        <v>3078</v>
      </c>
      <c r="B2214" t="s">
        <v>3406</v>
      </c>
      <c r="C2214">
        <v>2</v>
      </c>
      <c r="D2214" s="18">
        <v>15002.05</v>
      </c>
      <c r="E2214" s="18">
        <f>_xlfn.XLOOKUP(Order_Items_Raw!B40,Products_Raw!A:A,Products_Raw!D:D)</f>
        <v>9148.31</v>
      </c>
      <c r="F2214" s="18">
        <f t="shared" si="34"/>
        <v>-3294.57</v>
      </c>
      <c r="G2214" s="18" t="str">
        <f>PROPER(TRIM(CLEAN(_xlfn.XLOOKUP(Order_Items_Raw!A40,Orders_Raw!A:A,Orders_Raw!E:E))))</f>
        <v>Website</v>
      </c>
      <c r="H2214" s="18" t="str">
        <f>_xlfn.XLOOKUP(B2214,Products_Raw!A:A,Products_Raw!C:C)</f>
        <v>Sports</v>
      </c>
      <c r="I2214" t="str">
        <f>_xlfn.XLOOKUP(_xlfn.XLOOKUP(A2214,Orders_Raw!A:A,Orders_Raw!B:B),Customers_Raw!A:A,Customers_Raw!E:E)</f>
        <v>Consumer</v>
      </c>
      <c r="J2214" s="19">
        <f>_xlfn.XLOOKUP(Order_Items_Raw!A40,Orders_Raw!A:A,Orders_Raw!C:C)</f>
        <v>45748</v>
      </c>
      <c r="K2214" t="s">
        <v>3407</v>
      </c>
      <c r="L2214" s="19" t="str">
        <f>_xlfn.XLOOKUP(A2214,Orders_Raw!A:A,Orders_Raw!D:D)</f>
        <v>Delivered</v>
      </c>
      <c r="M2214" s="19" t="str">
        <f>_xlfn.XLOOKUP(_xlfn.XLOOKUP(A2214,Orders_Raw!A:A,Orders_Raw!B:B),Customers_Raw!A:A,Customers_Raw!E:E)</f>
        <v>Consumer</v>
      </c>
      <c r="N2214">
        <f>IF(COUNTIF($A$2:A2214,A2214)=1,1,0)</f>
        <v>1</v>
      </c>
    </row>
    <row r="2215" spans="1:14">
      <c r="A2215" t="s">
        <v>911</v>
      </c>
      <c r="B2215" t="s">
        <v>3408</v>
      </c>
      <c r="C2215">
        <v>4</v>
      </c>
      <c r="D2215" s="18">
        <v>58134.14</v>
      </c>
      <c r="E2215" s="18">
        <f>_xlfn.XLOOKUP(Order_Items_Raw!B48,Products_Raw!A:A,Products_Raw!D:D)</f>
        <v>10692.38</v>
      </c>
      <c r="F2215" s="18">
        <f t="shared" si="34"/>
        <v>15364.62</v>
      </c>
      <c r="G2215" s="18" t="str">
        <f>PROPER(TRIM(CLEAN(_xlfn.XLOOKUP(Order_Items_Raw!A48,Orders_Raw!A:A,Orders_Raw!E:E))))</f>
        <v>Website</v>
      </c>
      <c r="H2215" s="18" t="str">
        <f>_xlfn.XLOOKUP(B2215,Products_Raw!A:A,Products_Raw!C:C)</f>
        <v>Sports</v>
      </c>
      <c r="I2215" t="str">
        <f>_xlfn.XLOOKUP(_xlfn.XLOOKUP(A2215,Orders_Raw!A:A,Orders_Raw!B:B),Customers_Raw!A:A,Customers_Raw!E:E)</f>
        <v>Corporate</v>
      </c>
      <c r="J2215" s="19">
        <f>_xlfn.XLOOKUP(Order_Items_Raw!A48,Orders_Raw!A:A,Orders_Raw!C:C)</f>
        <v>45764</v>
      </c>
      <c r="K2215" t="s">
        <v>3407</v>
      </c>
      <c r="L2215" s="19" t="str">
        <f>_xlfn.XLOOKUP(A2215,Orders_Raw!A:A,Orders_Raw!D:D)</f>
        <v>Delivered</v>
      </c>
      <c r="M2215" s="19" t="str">
        <f>_xlfn.XLOOKUP(_xlfn.XLOOKUP(A2215,Orders_Raw!A:A,Orders_Raw!B:B),Customers_Raw!A:A,Customers_Raw!E:E)</f>
        <v>Corporate</v>
      </c>
      <c r="N2215">
        <f>IF(COUNTIF($A$2:A2215,A2215)=1,1,0)</f>
        <v>1</v>
      </c>
    </row>
    <row r="2216" spans="1:14">
      <c r="A2216" t="s">
        <v>1251</v>
      </c>
      <c r="B2216" t="s">
        <v>3408</v>
      </c>
      <c r="C2216">
        <v>4</v>
      </c>
      <c r="D2216" s="18">
        <v>55794.54</v>
      </c>
      <c r="E2216" s="18">
        <f>_xlfn.XLOOKUP(Order_Items_Raw!B52,Products_Raw!A:A,Products_Raw!D:D)</f>
        <v>295.87</v>
      </c>
      <c r="F2216" s="18">
        <f t="shared" si="34"/>
        <v>54611.06</v>
      </c>
      <c r="G2216" s="18" t="str">
        <f>PROPER(TRIM(CLEAN(_xlfn.XLOOKUP(Order_Items_Raw!A52,Orders_Raw!A:A,Orders_Raw!E:E))))</f>
        <v>Website</v>
      </c>
      <c r="H2216" s="18" t="str">
        <f>_xlfn.XLOOKUP(B2216,Products_Raw!A:A,Products_Raw!C:C)</f>
        <v>Sports</v>
      </c>
      <c r="I2216" t="str">
        <f>_xlfn.XLOOKUP(_xlfn.XLOOKUP(A2216,Orders_Raw!A:A,Orders_Raw!B:B),Customers_Raw!A:A,Customers_Raw!E:E)</f>
        <v>Consumer</v>
      </c>
      <c r="J2216" s="19">
        <f>_xlfn.XLOOKUP(Order_Items_Raw!A52,Orders_Raw!A:A,Orders_Raw!C:C)</f>
        <v>45763</v>
      </c>
      <c r="K2216" t="s">
        <v>3407</v>
      </c>
      <c r="L2216" s="19" t="str">
        <f>_xlfn.XLOOKUP(A2216,Orders_Raw!A:A,Orders_Raw!D:D)</f>
        <v>Delivered</v>
      </c>
      <c r="M2216" s="19" t="str">
        <f>_xlfn.XLOOKUP(_xlfn.XLOOKUP(A2216,Orders_Raw!A:A,Orders_Raw!B:B),Customers_Raw!A:A,Customers_Raw!E:E)</f>
        <v>Consumer</v>
      </c>
      <c r="N2216">
        <f>IF(COUNTIF($A$2:A2216,A2216)=1,1,0)</f>
        <v>1</v>
      </c>
    </row>
    <row r="2217" spans="1:14">
      <c r="A2217" t="s">
        <v>1769</v>
      </c>
      <c r="B2217" t="s">
        <v>3408</v>
      </c>
      <c r="C2217">
        <v>4</v>
      </c>
      <c r="D2217" s="18">
        <v>49034.96</v>
      </c>
      <c r="E2217" s="18">
        <f>_xlfn.XLOOKUP(Order_Items_Raw!B59,Products_Raw!A:A,Products_Raw!D:D)</f>
        <v>4535.12</v>
      </c>
      <c r="F2217" s="18">
        <f t="shared" si="34"/>
        <v>30894.48</v>
      </c>
      <c r="G2217" s="18" t="str">
        <f>PROPER(TRIM(CLEAN(_xlfn.XLOOKUP(Order_Items_Raw!A59,Orders_Raw!A:A,Orders_Raw!E:E))))</f>
        <v>Website</v>
      </c>
      <c r="H2217" s="18" t="str">
        <f>_xlfn.XLOOKUP(B2217,Products_Raw!A:A,Products_Raw!C:C)</f>
        <v>Sports</v>
      </c>
      <c r="I2217" t="str">
        <f>_xlfn.XLOOKUP(_xlfn.XLOOKUP(A2217,Orders_Raw!A:A,Orders_Raw!B:B),Customers_Raw!A:A,Customers_Raw!E:E)</f>
        <v>Consumer</v>
      </c>
      <c r="J2217" s="19">
        <f>_xlfn.XLOOKUP(Order_Items_Raw!A59,Orders_Raw!A:A,Orders_Raw!C:C)</f>
        <v>45764</v>
      </c>
      <c r="K2217" t="s">
        <v>3407</v>
      </c>
      <c r="L2217" s="19" t="str">
        <f>_xlfn.XLOOKUP(A2217,Orders_Raw!A:A,Orders_Raw!D:D)</f>
        <v>Delivered</v>
      </c>
      <c r="M2217" s="19" t="str">
        <f>_xlfn.XLOOKUP(_xlfn.XLOOKUP(A2217,Orders_Raw!A:A,Orders_Raw!B:B),Customers_Raw!A:A,Customers_Raw!E:E)</f>
        <v>Consumer</v>
      </c>
      <c r="N2217">
        <f>IF(COUNTIF($A$2:A2217,A2217)=1,1,0)</f>
        <v>1</v>
      </c>
    </row>
    <row r="2218" spans="1:14">
      <c r="A2218" t="s">
        <v>2881</v>
      </c>
      <c r="B2218" t="s">
        <v>3408</v>
      </c>
      <c r="C2218">
        <v>3</v>
      </c>
      <c r="D2218" s="18">
        <v>42863.95</v>
      </c>
      <c r="E2218" s="18">
        <f>_xlfn.XLOOKUP(Order_Items_Raw!B78,Products_Raw!A:A,Products_Raw!D:D)</f>
        <v>2112.7</v>
      </c>
      <c r="F2218" s="18">
        <f t="shared" si="34"/>
        <v>36525.85</v>
      </c>
      <c r="G2218" s="18" t="str">
        <f>PROPER(TRIM(CLEAN(_xlfn.XLOOKUP(Order_Items_Raw!A78,Orders_Raw!A:A,Orders_Raw!E:E))))</f>
        <v>Website</v>
      </c>
      <c r="H2218" s="18" t="str">
        <f>_xlfn.XLOOKUP(B2218,Products_Raw!A:A,Products_Raw!C:C)</f>
        <v>Sports</v>
      </c>
      <c r="I2218" t="str">
        <f>_xlfn.XLOOKUP(_xlfn.XLOOKUP(A2218,Orders_Raw!A:A,Orders_Raw!B:B),Customers_Raw!A:A,Customers_Raw!E:E)</f>
        <v>Corporate</v>
      </c>
      <c r="J2218" s="19">
        <f>_xlfn.XLOOKUP(Order_Items_Raw!A78,Orders_Raw!A:A,Orders_Raw!C:C)</f>
        <v>45758</v>
      </c>
      <c r="K2218" t="s">
        <v>3407</v>
      </c>
      <c r="L2218" s="19" t="str">
        <f>_xlfn.XLOOKUP(A2218,Orders_Raw!A:A,Orders_Raw!D:D)</f>
        <v>Processing</v>
      </c>
      <c r="M2218" s="19" t="str">
        <f>_xlfn.XLOOKUP(_xlfn.XLOOKUP(A2218,Orders_Raw!A:A,Orders_Raw!B:B),Customers_Raw!A:A,Customers_Raw!E:E)</f>
        <v>Corporate</v>
      </c>
      <c r="N2218">
        <f>IF(COUNTIF($A$2:A2218,A2218)=1,1,0)</f>
        <v>1</v>
      </c>
    </row>
    <row r="2219" spans="1:14">
      <c r="A2219" t="s">
        <v>1424</v>
      </c>
      <c r="B2219" t="s">
        <v>3409</v>
      </c>
      <c r="C2219">
        <v>3</v>
      </c>
      <c r="D2219" s="18">
        <v>18885.08</v>
      </c>
      <c r="E2219" s="18">
        <f>_xlfn.XLOOKUP(Order_Items_Raw!B96,Products_Raw!A:A,Products_Raw!D:D)</f>
        <v>11367.74</v>
      </c>
      <c r="F2219" s="18">
        <f t="shared" si="34"/>
        <v>-15218.14</v>
      </c>
      <c r="G2219" s="18" t="str">
        <f>PROPER(TRIM(CLEAN(_xlfn.XLOOKUP(Order_Items_Raw!A96,Orders_Raw!A:A,Orders_Raw!E:E))))</f>
        <v>Mobile App</v>
      </c>
      <c r="H2219" s="18" t="str">
        <f>_xlfn.XLOOKUP(B2219,Products_Raw!A:A,Products_Raw!C:C)</f>
        <v>Sports</v>
      </c>
      <c r="I2219" t="str">
        <f>_xlfn.XLOOKUP(_xlfn.XLOOKUP(A2219,Orders_Raw!A:A,Orders_Raw!B:B),Customers_Raw!A:A,Customers_Raw!E:E)</f>
        <v>Corporate</v>
      </c>
      <c r="J2219" s="19">
        <f>_xlfn.XLOOKUP(Order_Items_Raw!A96,Orders_Raw!A:A,Orders_Raw!C:C)</f>
        <v>45758</v>
      </c>
      <c r="K2219" t="s">
        <v>3407</v>
      </c>
      <c r="L2219" s="19" t="str">
        <f>_xlfn.XLOOKUP(A2219,Orders_Raw!A:A,Orders_Raw!D:D)</f>
        <v>Delivered</v>
      </c>
      <c r="M2219" s="19" t="str">
        <f>_xlfn.XLOOKUP(_xlfn.XLOOKUP(A2219,Orders_Raw!A:A,Orders_Raw!B:B),Customers_Raw!A:A,Customers_Raw!E:E)</f>
        <v>Corporate</v>
      </c>
      <c r="N2219">
        <f>IF(COUNTIF($A$2:A2219,A2219)=1,1,0)</f>
        <v>1</v>
      </c>
    </row>
    <row r="2220" spans="1:14">
      <c r="A2220" t="s">
        <v>3260</v>
      </c>
      <c r="B2220" t="s">
        <v>3409</v>
      </c>
      <c r="C2220">
        <v>1</v>
      </c>
      <c r="D2220" s="18">
        <v>7979.63</v>
      </c>
      <c r="E2220" s="18">
        <f>_xlfn.XLOOKUP(Order_Items_Raw!B137,Products_Raw!A:A,Products_Raw!D:D)</f>
        <v>10188.6</v>
      </c>
      <c r="F2220" s="18">
        <f t="shared" si="34"/>
        <v>-2208.97</v>
      </c>
      <c r="G2220" s="18" t="str">
        <f>PROPER(TRIM(CLEAN(_xlfn.XLOOKUP(Order_Items_Raw!A137,Orders_Raw!A:A,Orders_Raw!E:E))))</f>
        <v>Mobile App</v>
      </c>
      <c r="H2220" s="18" t="str">
        <f>_xlfn.XLOOKUP(B2220,Products_Raw!A:A,Products_Raw!C:C)</f>
        <v>Sports</v>
      </c>
      <c r="I2220" t="str">
        <f>_xlfn.XLOOKUP(_xlfn.XLOOKUP(A2220,Orders_Raw!A:A,Orders_Raw!B:B),Customers_Raw!A:A,Customers_Raw!E:E)</f>
        <v>Corporate</v>
      </c>
      <c r="J2220" s="19">
        <f>_xlfn.XLOOKUP(Order_Items_Raw!A137,Orders_Raw!A:A,Orders_Raw!C:C)</f>
        <v>45755</v>
      </c>
      <c r="K2220" t="s">
        <v>3407</v>
      </c>
      <c r="L2220" s="19" t="str">
        <f>_xlfn.XLOOKUP(A2220,Orders_Raw!A:A,Orders_Raw!D:D)</f>
        <v>Delivered</v>
      </c>
      <c r="M2220" s="19" t="str">
        <f>_xlfn.XLOOKUP(_xlfn.XLOOKUP(A2220,Orders_Raw!A:A,Orders_Raw!B:B),Customers_Raw!A:A,Customers_Raw!E:E)</f>
        <v>Corporate</v>
      </c>
      <c r="N2220">
        <f>IF(COUNTIF($A$2:A2220,A2220)=1,1,0)</f>
        <v>1</v>
      </c>
    </row>
    <row r="2221" spans="1:14">
      <c r="A2221" t="s">
        <v>1680</v>
      </c>
      <c r="B2221" t="s">
        <v>3410</v>
      </c>
      <c r="C2221">
        <v>1</v>
      </c>
      <c r="D2221" s="18">
        <v>1288.97</v>
      </c>
      <c r="E2221" s="18">
        <f>_xlfn.XLOOKUP(Order_Items_Raw!B152,Products_Raw!A:A,Products_Raw!D:D)</f>
        <v>6782.31</v>
      </c>
      <c r="F2221" s="18">
        <f t="shared" si="34"/>
        <v>-5493.34</v>
      </c>
      <c r="G2221" s="18" t="str">
        <f>PROPER(TRIM(CLEAN(_xlfn.XLOOKUP(Order_Items_Raw!A152,Orders_Raw!A:A,Orders_Raw!E:E))))</f>
        <v>Marketplace</v>
      </c>
      <c r="H2221" s="18" t="str">
        <f>_xlfn.XLOOKUP(B2221,Products_Raw!A:A,Products_Raw!C:C)</f>
        <v>Beauty</v>
      </c>
      <c r="I2221" t="str">
        <f>_xlfn.XLOOKUP(_xlfn.XLOOKUP(A2221,Orders_Raw!A:A,Orders_Raw!B:B),Customers_Raw!A:A,Customers_Raw!E:E)</f>
        <v>Consumer</v>
      </c>
      <c r="J2221" s="19">
        <f>_xlfn.XLOOKUP(Order_Items_Raw!A152,Orders_Raw!A:A,Orders_Raw!C:C)</f>
        <v>45754</v>
      </c>
      <c r="K2221" t="s">
        <v>3407</v>
      </c>
      <c r="L2221" s="19" t="str">
        <f>_xlfn.XLOOKUP(A2221,Orders_Raw!A:A,Orders_Raw!D:D)</f>
        <v>Delivered</v>
      </c>
      <c r="M2221" s="19" t="str">
        <f>_xlfn.XLOOKUP(_xlfn.XLOOKUP(A2221,Orders_Raw!A:A,Orders_Raw!B:B),Customers_Raw!A:A,Customers_Raw!E:E)</f>
        <v>Consumer</v>
      </c>
      <c r="N2221">
        <f>IF(COUNTIF($A$2:A2221,A2221)=1,1,0)</f>
        <v>1</v>
      </c>
    </row>
    <row r="2222" spans="1:14">
      <c r="A2222" t="s">
        <v>2353</v>
      </c>
      <c r="B2222" t="s">
        <v>3410</v>
      </c>
      <c r="C2222">
        <v>3</v>
      </c>
      <c r="D2222" s="18">
        <v>4027.22</v>
      </c>
      <c r="E2222" s="18">
        <f>_xlfn.XLOOKUP(Order_Items_Raw!B165,Products_Raw!A:A,Products_Raw!D:D)</f>
        <v>11668.5</v>
      </c>
      <c r="F2222" s="18">
        <f t="shared" si="34"/>
        <v>-30978.28</v>
      </c>
      <c r="G2222" s="18" t="str">
        <f>PROPER(TRIM(CLEAN(_xlfn.XLOOKUP(Order_Items_Raw!A165,Orders_Raw!A:A,Orders_Raw!E:E))))</f>
        <v>Marketplace</v>
      </c>
      <c r="H2222" s="18" t="str">
        <f>_xlfn.XLOOKUP(B2222,Products_Raw!A:A,Products_Raw!C:C)</f>
        <v>Beauty</v>
      </c>
      <c r="I2222" t="str">
        <f>_xlfn.XLOOKUP(_xlfn.XLOOKUP(A2222,Orders_Raw!A:A,Orders_Raw!B:B),Customers_Raw!A:A,Customers_Raw!E:E)</f>
        <v>Consumer</v>
      </c>
      <c r="J2222" s="19">
        <f>_xlfn.XLOOKUP(Order_Items_Raw!A165,Orders_Raw!A:A,Orders_Raw!C:C)</f>
        <v>45763</v>
      </c>
      <c r="K2222" t="s">
        <v>3407</v>
      </c>
      <c r="L2222" s="19" t="str">
        <f>_xlfn.XLOOKUP(A2222,Orders_Raw!A:A,Orders_Raw!D:D)</f>
        <v>Shipped</v>
      </c>
      <c r="M2222" s="19" t="str">
        <f>_xlfn.XLOOKUP(_xlfn.XLOOKUP(A2222,Orders_Raw!A:A,Orders_Raw!B:B),Customers_Raw!A:A,Customers_Raw!E:E)</f>
        <v>Consumer</v>
      </c>
      <c r="N2222">
        <f>IF(COUNTIF($A$2:A2222,A2222)=1,1,0)</f>
        <v>1</v>
      </c>
    </row>
    <row r="2223" spans="1:14">
      <c r="A2223" t="s">
        <v>2570</v>
      </c>
      <c r="B2223" t="s">
        <v>3410</v>
      </c>
      <c r="C2223">
        <v>3</v>
      </c>
      <c r="D2223" s="18">
        <v>3693.45</v>
      </c>
      <c r="E2223" s="18">
        <f>_xlfn.XLOOKUP(Order_Items_Raw!B169,Products_Raw!A:A,Products_Raw!D:D)</f>
        <v>11668.5</v>
      </c>
      <c r="F2223" s="18">
        <f t="shared" si="34"/>
        <v>-31312.05</v>
      </c>
      <c r="G2223" s="18" t="str">
        <f>PROPER(TRIM(CLEAN(_xlfn.XLOOKUP(Order_Items_Raw!A169,Orders_Raw!A:A,Orders_Raw!E:E))))</f>
        <v>Mobile App</v>
      </c>
      <c r="H2223" s="18" t="str">
        <f>_xlfn.XLOOKUP(B2223,Products_Raw!A:A,Products_Raw!C:C)</f>
        <v>Beauty</v>
      </c>
      <c r="I2223" t="str">
        <f>_xlfn.XLOOKUP(_xlfn.XLOOKUP(A2223,Orders_Raw!A:A,Orders_Raw!B:B),Customers_Raw!A:A,Customers_Raw!E:E)</f>
        <v>Consumer</v>
      </c>
      <c r="J2223" s="19">
        <f>_xlfn.XLOOKUP(Order_Items_Raw!A169,Orders_Raw!A:A,Orders_Raw!C:C)</f>
        <v>45765</v>
      </c>
      <c r="K2223" t="s">
        <v>3407</v>
      </c>
      <c r="L2223" s="19" t="str">
        <f>_xlfn.XLOOKUP(A2223,Orders_Raw!A:A,Orders_Raw!D:D)</f>
        <v>Delivered</v>
      </c>
      <c r="M2223" s="19" t="str">
        <f>_xlfn.XLOOKUP(_xlfn.XLOOKUP(A2223,Orders_Raw!A:A,Orders_Raw!B:B),Customers_Raw!A:A,Customers_Raw!E:E)</f>
        <v>Consumer</v>
      </c>
      <c r="N2223">
        <f>IF(COUNTIF($A$2:A2223,A2223)=1,1,0)</f>
        <v>1</v>
      </c>
    </row>
    <row r="2224" spans="1:14">
      <c r="A2224" t="s">
        <v>999</v>
      </c>
      <c r="B2224" t="s">
        <v>3411</v>
      </c>
      <c r="C2224">
        <v>3</v>
      </c>
      <c r="D2224" s="18">
        <v>26896.22</v>
      </c>
      <c r="E2224" s="18">
        <f>_xlfn.XLOOKUP(Order_Items_Raw!B184,Products_Raw!A:A,Products_Raw!D:D)</f>
        <v>6453.17</v>
      </c>
      <c r="F2224" s="18">
        <f t="shared" si="34"/>
        <v>7536.71</v>
      </c>
      <c r="G2224" s="18" t="str">
        <f>PROPER(TRIM(CLEAN(_xlfn.XLOOKUP(Order_Items_Raw!A184,Orders_Raw!A:A,Orders_Raw!E:E))))</f>
        <v>Mobile App</v>
      </c>
      <c r="H2224" s="18" t="str">
        <f>_xlfn.XLOOKUP(B2224,Products_Raw!A:A,Products_Raw!C:C)</f>
        <v>Sports</v>
      </c>
      <c r="I2224" t="str">
        <f>_xlfn.XLOOKUP(_xlfn.XLOOKUP(A2224,Orders_Raw!A:A,Orders_Raw!B:B),Customers_Raw!A:A,Customers_Raw!E:E)</f>
        <v>Corporate</v>
      </c>
      <c r="J2224" s="19">
        <f>_xlfn.XLOOKUP(Order_Items_Raw!A184,Orders_Raw!A:A,Orders_Raw!C:C)</f>
        <v>45749</v>
      </c>
      <c r="K2224" t="s">
        <v>3407</v>
      </c>
      <c r="L2224" s="19" t="str">
        <f>_xlfn.XLOOKUP(A2224,Orders_Raw!A:A,Orders_Raw!D:D)</f>
        <v>Delivered</v>
      </c>
      <c r="M2224" s="19" t="str">
        <f>_xlfn.XLOOKUP(_xlfn.XLOOKUP(A2224,Orders_Raw!A:A,Orders_Raw!B:B),Customers_Raw!A:A,Customers_Raw!E:E)</f>
        <v>Corporate</v>
      </c>
      <c r="N2224">
        <f>IF(COUNTIF($A$2:A2224,A2224)=1,1,0)</f>
        <v>1</v>
      </c>
    </row>
    <row r="2225" spans="1:14">
      <c r="A2225" t="s">
        <v>1848</v>
      </c>
      <c r="B2225" t="s">
        <v>3411</v>
      </c>
      <c r="C2225">
        <v>1</v>
      </c>
      <c r="D2225" s="18">
        <v>9269.04</v>
      </c>
      <c r="E2225" s="18">
        <f>_xlfn.XLOOKUP(Order_Items_Raw!B204,Products_Raw!A:A,Products_Raw!D:D)</f>
        <v>5057.68</v>
      </c>
      <c r="F2225" s="18">
        <f t="shared" si="34"/>
        <v>4211.36</v>
      </c>
      <c r="G2225" s="18" t="str">
        <f>PROPER(TRIM(CLEAN(_xlfn.XLOOKUP(Order_Items_Raw!A204,Orders_Raw!A:A,Orders_Raw!E:E))))</f>
        <v>Website</v>
      </c>
      <c r="H2225" s="18" t="str">
        <f>_xlfn.XLOOKUP(B2225,Products_Raw!A:A,Products_Raw!C:C)</f>
        <v>Sports</v>
      </c>
      <c r="I2225" t="str">
        <f>_xlfn.XLOOKUP(_xlfn.XLOOKUP(A2225,Orders_Raw!A:A,Orders_Raw!B:B),Customers_Raw!A:A,Customers_Raw!E:E)</f>
        <v>Small Business</v>
      </c>
      <c r="J2225" s="19">
        <f>_xlfn.XLOOKUP(Order_Items_Raw!A204,Orders_Raw!A:A,Orders_Raw!C:C)</f>
        <v>45777</v>
      </c>
      <c r="K2225" t="s">
        <v>3407</v>
      </c>
      <c r="L2225" s="19" t="str">
        <f>_xlfn.XLOOKUP(A2225,Orders_Raw!A:A,Orders_Raw!D:D)</f>
        <v>Processing</v>
      </c>
      <c r="M2225" s="19" t="str">
        <f>_xlfn.XLOOKUP(_xlfn.XLOOKUP(A2225,Orders_Raw!A:A,Orders_Raw!B:B),Customers_Raw!A:A,Customers_Raw!E:E)</f>
        <v>Small Business</v>
      </c>
      <c r="N2225">
        <f>IF(COUNTIF($A$2:A2225,A2225)=1,1,0)</f>
        <v>1</v>
      </c>
    </row>
    <row r="2226" spans="1:14">
      <c r="A2226" t="s">
        <v>1877</v>
      </c>
      <c r="B2226" t="s">
        <v>3411</v>
      </c>
      <c r="C2226">
        <v>3</v>
      </c>
      <c r="D2226" s="18">
        <v>29136.41</v>
      </c>
      <c r="E2226" s="18">
        <f>_xlfn.XLOOKUP(Order_Items_Raw!B205,Products_Raw!A:A,Products_Raw!D:D)</f>
        <v>4835.9</v>
      </c>
      <c r="F2226" s="18">
        <f t="shared" si="34"/>
        <v>14628.71</v>
      </c>
      <c r="G2226" s="18" t="str">
        <f>PROPER(TRIM(CLEAN(_xlfn.XLOOKUP(Order_Items_Raw!A205,Orders_Raw!A:A,Orders_Raw!E:E))))</f>
        <v>Marketplace</v>
      </c>
      <c r="H2226" s="18" t="str">
        <f>_xlfn.XLOOKUP(B2226,Products_Raw!A:A,Products_Raw!C:C)</f>
        <v>Sports</v>
      </c>
      <c r="I2226" t="str">
        <f>_xlfn.XLOOKUP(_xlfn.XLOOKUP(A2226,Orders_Raw!A:A,Orders_Raw!B:B),Customers_Raw!A:A,Customers_Raw!E:E)</f>
        <v>Consumer</v>
      </c>
      <c r="J2226" s="19">
        <f>_xlfn.XLOOKUP(Order_Items_Raw!A205,Orders_Raw!A:A,Orders_Raw!C:C)</f>
        <v>45765</v>
      </c>
      <c r="K2226" t="s">
        <v>3407</v>
      </c>
      <c r="L2226" s="19" t="str">
        <f>_xlfn.XLOOKUP(A2226,Orders_Raw!A:A,Orders_Raw!D:D)</f>
        <v>Shipped</v>
      </c>
      <c r="M2226" s="19" t="str">
        <f>_xlfn.XLOOKUP(_xlfn.XLOOKUP(A2226,Orders_Raw!A:A,Orders_Raw!B:B),Customers_Raw!A:A,Customers_Raw!E:E)</f>
        <v>Consumer</v>
      </c>
      <c r="N2226">
        <f>IF(COUNTIF($A$2:A2226,A2226)=1,1,0)</f>
        <v>1</v>
      </c>
    </row>
    <row r="2227" spans="1:14">
      <c r="A2227" t="s">
        <v>2080</v>
      </c>
      <c r="B2227" t="s">
        <v>3411</v>
      </c>
      <c r="C2227">
        <v>2</v>
      </c>
      <c r="D2227" s="18">
        <v>19931.96</v>
      </c>
      <c r="E2227" s="18">
        <f>_xlfn.XLOOKUP(Order_Items_Raw!B208,Products_Raw!A:A,Products_Raw!D:D)</f>
        <v>3861.49</v>
      </c>
      <c r="F2227" s="18">
        <f t="shared" si="34"/>
        <v>12208.98</v>
      </c>
      <c r="G2227" s="18" t="str">
        <f>PROPER(TRIM(CLEAN(_xlfn.XLOOKUP(Order_Items_Raw!A208,Orders_Raw!A:A,Orders_Raw!E:E))))</f>
        <v>Website</v>
      </c>
      <c r="H2227" s="18" t="str">
        <f>_xlfn.XLOOKUP(B2227,Products_Raw!A:A,Products_Raw!C:C)</f>
        <v>Sports</v>
      </c>
      <c r="I2227" t="str">
        <f>_xlfn.XLOOKUP(_xlfn.XLOOKUP(A2227,Orders_Raw!A:A,Orders_Raw!B:B),Customers_Raw!A:A,Customers_Raw!E:E)</f>
        <v>Corporate</v>
      </c>
      <c r="J2227" s="19">
        <f>_xlfn.XLOOKUP(Order_Items_Raw!A208,Orders_Raw!A:A,Orders_Raw!C:C)</f>
        <v>45767</v>
      </c>
      <c r="K2227" t="s">
        <v>3407</v>
      </c>
      <c r="L2227" s="19" t="str">
        <f>_xlfn.XLOOKUP(A2227,Orders_Raw!A:A,Orders_Raw!D:D)</f>
        <v>Shipped</v>
      </c>
      <c r="M2227" s="19" t="str">
        <f>_xlfn.XLOOKUP(_xlfn.XLOOKUP(A2227,Orders_Raw!A:A,Orders_Raw!B:B),Customers_Raw!A:A,Customers_Raw!E:E)</f>
        <v>Corporate</v>
      </c>
      <c r="N2227">
        <f>IF(COUNTIF($A$2:A2227,A2227)=1,1,0)</f>
        <v>1</v>
      </c>
    </row>
    <row r="2228" spans="1:14">
      <c r="A2228" t="s">
        <v>2198</v>
      </c>
      <c r="B2228" t="s">
        <v>3411</v>
      </c>
      <c r="C2228">
        <v>3</v>
      </c>
      <c r="D2228" s="18">
        <v>23532.95</v>
      </c>
      <c r="E2228" s="18">
        <f>_xlfn.XLOOKUP(Order_Items_Raw!B210,Products_Raw!A:A,Products_Raw!D:D)</f>
        <v>3861.49</v>
      </c>
      <c r="F2228" s="18">
        <f t="shared" si="34"/>
        <v>11948.48</v>
      </c>
      <c r="G2228" s="18" t="str">
        <f>PROPER(TRIM(CLEAN(_xlfn.XLOOKUP(Order_Items_Raw!A210,Orders_Raw!A:A,Orders_Raw!E:E))))</f>
        <v>Website</v>
      </c>
      <c r="H2228" s="18" t="str">
        <f>_xlfn.XLOOKUP(B2228,Products_Raw!A:A,Products_Raw!C:C)</f>
        <v>Sports</v>
      </c>
      <c r="I2228" t="str">
        <f>_xlfn.XLOOKUP(_xlfn.XLOOKUP(A2228,Orders_Raw!A:A,Orders_Raw!B:B),Customers_Raw!A:A,Customers_Raw!E:E)</f>
        <v>Small Business</v>
      </c>
      <c r="J2228" s="19">
        <f>_xlfn.XLOOKUP(Order_Items_Raw!A210,Orders_Raw!A:A,Orders_Raw!C:C)</f>
        <v>45755</v>
      </c>
      <c r="K2228" t="s">
        <v>3407</v>
      </c>
      <c r="L2228" s="19" t="str">
        <f>_xlfn.XLOOKUP(A2228,Orders_Raw!A:A,Orders_Raw!D:D)</f>
        <v>Delivered</v>
      </c>
      <c r="M2228" s="19" t="str">
        <f>_xlfn.XLOOKUP(_xlfn.XLOOKUP(A2228,Orders_Raw!A:A,Orders_Raw!B:B),Customers_Raw!A:A,Customers_Raw!E:E)</f>
        <v>Small Business</v>
      </c>
      <c r="N2228">
        <f>IF(COUNTIF($A$2:A2228,A2228)=1,1,0)</f>
        <v>1</v>
      </c>
    </row>
    <row r="2229" spans="1:14">
      <c r="A2229" t="s">
        <v>2431</v>
      </c>
      <c r="B2229" t="s">
        <v>3411</v>
      </c>
      <c r="C2229">
        <v>1</v>
      </c>
      <c r="D2229" s="18">
        <v>8862.22</v>
      </c>
      <c r="E2229" s="18">
        <f>_xlfn.XLOOKUP(Order_Items_Raw!B217,Products_Raw!A:A,Products_Raw!D:D)</f>
        <v>5931.04</v>
      </c>
      <c r="F2229" s="18">
        <f t="shared" si="34"/>
        <v>2931.18</v>
      </c>
      <c r="G2229" s="18" t="str">
        <f>PROPER(TRIM(CLEAN(_xlfn.XLOOKUP(Order_Items_Raw!A217,Orders_Raw!A:A,Orders_Raw!E:E))))</f>
        <v>Marketplace</v>
      </c>
      <c r="H2229" s="18" t="str">
        <f>_xlfn.XLOOKUP(B2229,Products_Raw!A:A,Products_Raw!C:C)</f>
        <v>Sports</v>
      </c>
      <c r="I2229" t="str">
        <f>_xlfn.XLOOKUP(_xlfn.XLOOKUP(A2229,Orders_Raw!A:A,Orders_Raw!B:B),Customers_Raw!A:A,Customers_Raw!E:E)</f>
        <v>Consumer</v>
      </c>
      <c r="J2229" s="19">
        <f>_xlfn.XLOOKUP(Order_Items_Raw!A217,Orders_Raw!A:A,Orders_Raw!C:C)</f>
        <v>45756</v>
      </c>
      <c r="K2229" t="s">
        <v>3407</v>
      </c>
      <c r="L2229" s="19" t="str">
        <f>_xlfn.XLOOKUP(A2229,Orders_Raw!A:A,Orders_Raw!D:D)</f>
        <v>Delivered</v>
      </c>
      <c r="M2229" s="19" t="str">
        <f>_xlfn.XLOOKUP(_xlfn.XLOOKUP(A2229,Orders_Raw!A:A,Orders_Raw!B:B),Customers_Raw!A:A,Customers_Raw!E:E)</f>
        <v>Consumer</v>
      </c>
      <c r="N2229">
        <f>IF(COUNTIF($A$2:A2229,A2229)=1,1,0)</f>
        <v>1</v>
      </c>
    </row>
    <row r="2230" spans="1:14">
      <c r="A2230" t="s">
        <v>2777</v>
      </c>
      <c r="B2230" t="s">
        <v>3411</v>
      </c>
      <c r="C2230">
        <v>3</v>
      </c>
      <c r="D2230" s="18">
        <v>32083.11</v>
      </c>
      <c r="E2230" s="18">
        <f>_xlfn.XLOOKUP(Order_Items_Raw!B223,Products_Raw!A:A,Products_Raw!D:D)</f>
        <v>4539.2</v>
      </c>
      <c r="F2230" s="18">
        <f t="shared" si="34"/>
        <v>18465.51</v>
      </c>
      <c r="G2230" s="18" t="str">
        <f>PROPER(TRIM(CLEAN(_xlfn.XLOOKUP(Order_Items_Raw!A223,Orders_Raw!A:A,Orders_Raw!E:E))))</f>
        <v>Mobile App</v>
      </c>
      <c r="H2230" s="18" t="str">
        <f>_xlfn.XLOOKUP(B2230,Products_Raw!A:A,Products_Raw!C:C)</f>
        <v>Sports</v>
      </c>
      <c r="I2230" t="str">
        <f>_xlfn.XLOOKUP(_xlfn.XLOOKUP(A2230,Orders_Raw!A:A,Orders_Raw!B:B),Customers_Raw!A:A,Customers_Raw!E:E)</f>
        <v>Consumer</v>
      </c>
      <c r="J2230" s="19">
        <f>_xlfn.XLOOKUP(Order_Items_Raw!A223,Orders_Raw!A:A,Orders_Raw!C:C)</f>
        <v>45757</v>
      </c>
      <c r="K2230" t="s">
        <v>3407</v>
      </c>
      <c r="L2230" s="19" t="str">
        <f>_xlfn.XLOOKUP(A2230,Orders_Raw!A:A,Orders_Raw!D:D)</f>
        <v>Delivered</v>
      </c>
      <c r="M2230" s="19" t="str">
        <f>_xlfn.XLOOKUP(_xlfn.XLOOKUP(A2230,Orders_Raw!A:A,Orders_Raw!B:B),Customers_Raw!A:A,Customers_Raw!E:E)</f>
        <v>Consumer</v>
      </c>
      <c r="N2230">
        <f>IF(COUNTIF($A$2:A2230,A2230)=1,1,0)</f>
        <v>1</v>
      </c>
    </row>
    <row r="2231" spans="1:14">
      <c r="A2231" t="s">
        <v>3078</v>
      </c>
      <c r="B2231" t="s">
        <v>3411</v>
      </c>
      <c r="C2231">
        <v>4</v>
      </c>
      <c r="D2231" s="18">
        <v>30323.13</v>
      </c>
      <c r="E2231" s="18">
        <f>_xlfn.XLOOKUP(Order_Items_Raw!B232,Products_Raw!A:A,Products_Raw!D:D)</f>
        <v>4591.42</v>
      </c>
      <c r="F2231" s="18">
        <f t="shared" si="34"/>
        <v>11957.45</v>
      </c>
      <c r="G2231" s="18" t="str">
        <f>PROPER(TRIM(CLEAN(_xlfn.XLOOKUP(Order_Items_Raw!A232,Orders_Raw!A:A,Orders_Raw!E:E))))</f>
        <v>Mobile App</v>
      </c>
      <c r="H2231" s="18" t="str">
        <f>_xlfn.XLOOKUP(B2231,Products_Raw!A:A,Products_Raw!C:C)</f>
        <v>Sports</v>
      </c>
      <c r="I2231" t="str">
        <f>_xlfn.XLOOKUP(_xlfn.XLOOKUP(A2231,Orders_Raw!A:A,Orders_Raw!B:B),Customers_Raw!A:A,Customers_Raw!E:E)</f>
        <v>Consumer</v>
      </c>
      <c r="J2231" s="19">
        <f>_xlfn.XLOOKUP(Order_Items_Raw!A232,Orders_Raw!A:A,Orders_Raw!C:C)</f>
        <v>45761</v>
      </c>
      <c r="K2231" t="s">
        <v>3407</v>
      </c>
      <c r="L2231" s="19" t="str">
        <f>_xlfn.XLOOKUP(A2231,Orders_Raw!A:A,Orders_Raw!D:D)</f>
        <v>Delivered</v>
      </c>
      <c r="M2231" s="19" t="str">
        <f>_xlfn.XLOOKUP(_xlfn.XLOOKUP(A2231,Orders_Raw!A:A,Orders_Raw!B:B),Customers_Raw!A:A,Customers_Raw!E:E)</f>
        <v>Consumer</v>
      </c>
      <c r="N2231">
        <f>IF(COUNTIF($A$2:A2231,A2231)=1,1,0)</f>
        <v>0</v>
      </c>
    </row>
    <row r="2232" spans="1:14">
      <c r="A2232" t="s">
        <v>1868</v>
      </c>
      <c r="B2232" t="s">
        <v>3413</v>
      </c>
      <c r="C2232">
        <v>3</v>
      </c>
      <c r="D2232" s="18">
        <v>32482.06</v>
      </c>
      <c r="E2232" s="18">
        <f>_xlfn.XLOOKUP(Order_Items_Raw!B298,Products_Raw!A:A,Products_Raw!D:D)</f>
        <v>4370.8</v>
      </c>
      <c r="F2232" s="18">
        <f t="shared" si="34"/>
        <v>19369.66</v>
      </c>
      <c r="G2232" s="18" t="str">
        <f>PROPER(TRIM(CLEAN(_xlfn.XLOOKUP(Order_Items_Raw!A298,Orders_Raw!A:A,Orders_Raw!E:E))))</f>
        <v>Website</v>
      </c>
      <c r="H2232" s="18" t="str">
        <f>_xlfn.XLOOKUP(B2232,Products_Raw!A:A,Products_Raw!C:C)</f>
        <v>Sports</v>
      </c>
      <c r="I2232" t="str">
        <f>_xlfn.XLOOKUP(_xlfn.XLOOKUP(A2232,Orders_Raw!A:A,Orders_Raw!B:B),Customers_Raw!A:A,Customers_Raw!E:E)</f>
        <v>Consumer</v>
      </c>
      <c r="J2232" s="19">
        <f>_xlfn.XLOOKUP(Order_Items_Raw!A298,Orders_Raw!A:A,Orders_Raw!C:C)</f>
        <v>45771</v>
      </c>
      <c r="K2232" t="s">
        <v>3407</v>
      </c>
      <c r="L2232" s="19" t="str">
        <f>_xlfn.XLOOKUP(A2232,Orders_Raw!A:A,Orders_Raw!D:D)</f>
        <v>Cancelled</v>
      </c>
      <c r="M2232" s="19" t="str">
        <f>_xlfn.XLOOKUP(_xlfn.XLOOKUP(A2232,Orders_Raw!A:A,Orders_Raw!B:B),Customers_Raw!A:A,Customers_Raw!E:E)</f>
        <v>Consumer</v>
      </c>
      <c r="N2232">
        <f>IF(COUNTIF($A$2:A2232,A2232)=1,1,0)</f>
        <v>1</v>
      </c>
    </row>
    <row r="2233" spans="1:14">
      <c r="A2233" t="s">
        <v>1923</v>
      </c>
      <c r="B2233" t="s">
        <v>3413</v>
      </c>
      <c r="C2233">
        <v>3</v>
      </c>
      <c r="D2233" s="18">
        <v>34955.67</v>
      </c>
      <c r="E2233" s="18">
        <f>_xlfn.XLOOKUP(Order_Items_Raw!B301,Products_Raw!A:A,Products_Raw!D:D)</f>
        <v>9947.76</v>
      </c>
      <c r="F2233" s="18">
        <f t="shared" si="34"/>
        <v>5112.39</v>
      </c>
      <c r="G2233" s="18" t="str">
        <f>PROPER(TRIM(CLEAN(_xlfn.XLOOKUP(Order_Items_Raw!A301,Orders_Raw!A:A,Orders_Raw!E:E))))</f>
        <v>Website</v>
      </c>
      <c r="H2233" s="18" t="str">
        <f>_xlfn.XLOOKUP(B2233,Products_Raw!A:A,Products_Raw!C:C)</f>
        <v>Sports</v>
      </c>
      <c r="I2233" t="str">
        <f>_xlfn.XLOOKUP(_xlfn.XLOOKUP(A2233,Orders_Raw!A:A,Orders_Raw!B:B),Customers_Raw!A:A,Customers_Raw!E:E)</f>
        <v>Consumer</v>
      </c>
      <c r="J2233" s="19">
        <f>_xlfn.XLOOKUP(Order_Items_Raw!A301,Orders_Raw!A:A,Orders_Raw!C:C)</f>
        <v>45774</v>
      </c>
      <c r="K2233" t="s">
        <v>3407</v>
      </c>
      <c r="L2233" s="19" t="str">
        <f>_xlfn.XLOOKUP(A2233,Orders_Raw!A:A,Orders_Raw!D:D)</f>
        <v>Delivered</v>
      </c>
      <c r="M2233" s="19" t="str">
        <f>_xlfn.XLOOKUP(_xlfn.XLOOKUP(A2233,Orders_Raw!A:A,Orders_Raw!B:B),Customers_Raw!A:A,Customers_Raw!E:E)</f>
        <v>Consumer</v>
      </c>
      <c r="N2233">
        <f>IF(COUNTIF($A$2:A2233,A2233)=1,1,0)</f>
        <v>1</v>
      </c>
    </row>
    <row r="2234" spans="1:14">
      <c r="A2234" t="s">
        <v>2165</v>
      </c>
      <c r="B2234" t="s">
        <v>3413</v>
      </c>
      <c r="C2234">
        <v>4</v>
      </c>
      <c r="D2234" s="18">
        <v>32898.15</v>
      </c>
      <c r="E2234" s="18">
        <f>_xlfn.XLOOKUP(Order_Items_Raw!B306,Products_Raw!A:A,Products_Raw!D:D)</f>
        <v>9947.76</v>
      </c>
      <c r="F2234" s="18">
        <f t="shared" si="34"/>
        <v>-6892.89</v>
      </c>
      <c r="G2234" s="18" t="str">
        <f>PROPER(TRIM(CLEAN(_xlfn.XLOOKUP(Order_Items_Raw!A306,Orders_Raw!A:A,Orders_Raw!E:E))))</f>
        <v>Website</v>
      </c>
      <c r="H2234" s="18" t="str">
        <f>_xlfn.XLOOKUP(B2234,Products_Raw!A:A,Products_Raw!C:C)</f>
        <v>Sports</v>
      </c>
      <c r="I2234" t="str">
        <f>_xlfn.XLOOKUP(_xlfn.XLOOKUP(A2234,Orders_Raw!A:A,Orders_Raw!B:B),Customers_Raw!A:A,Customers_Raw!E:E)</f>
        <v>Consumer</v>
      </c>
      <c r="J2234" s="19">
        <f>_xlfn.XLOOKUP(Order_Items_Raw!A306,Orders_Raw!A:A,Orders_Raw!C:C)</f>
        <v>45769</v>
      </c>
      <c r="K2234" t="s">
        <v>3407</v>
      </c>
      <c r="L2234" s="19" t="str">
        <f>_xlfn.XLOOKUP(A2234,Orders_Raw!A:A,Orders_Raw!D:D)</f>
        <v>Shipped</v>
      </c>
      <c r="M2234" s="19" t="str">
        <f>_xlfn.XLOOKUP(_xlfn.XLOOKUP(A2234,Orders_Raw!A:A,Orders_Raw!B:B),Customers_Raw!A:A,Customers_Raw!E:E)</f>
        <v>Consumer</v>
      </c>
      <c r="N2234">
        <f>IF(COUNTIF($A$2:A2234,A2234)=1,1,0)</f>
        <v>1</v>
      </c>
    </row>
    <row r="2235" spans="1:14">
      <c r="A2235" t="s">
        <v>1243</v>
      </c>
      <c r="B2235" t="s">
        <v>3496</v>
      </c>
      <c r="C2235">
        <v>4</v>
      </c>
      <c r="D2235" s="18">
        <v>16086.5</v>
      </c>
      <c r="E2235" s="18">
        <f>_xlfn.XLOOKUP(Order_Items_Raw!B336,Products_Raw!A:A,Products_Raw!D:D)</f>
        <v>10244.32</v>
      </c>
      <c r="F2235" s="18">
        <f t="shared" si="34"/>
        <v>-24890.78</v>
      </c>
      <c r="G2235" s="18" t="str">
        <f>PROPER(TRIM(CLEAN(_xlfn.XLOOKUP(Order_Items_Raw!A336,Orders_Raw!A:A,Orders_Raw!E:E))))</f>
        <v>Website</v>
      </c>
      <c r="H2235" s="18" t="str">
        <f>_xlfn.XLOOKUP(B2235,Products_Raw!A:A,Products_Raw!C:C)</f>
        <v>Home &amp; Kitchen</v>
      </c>
      <c r="I2235" t="str">
        <f>_xlfn.XLOOKUP(_xlfn.XLOOKUP(A2235,Orders_Raw!A:A,Orders_Raw!B:B),Customers_Raw!A:A,Customers_Raw!E:E)</f>
        <v>Consumer</v>
      </c>
      <c r="J2235" s="19">
        <f>_xlfn.XLOOKUP(Order_Items_Raw!A336,Orders_Raw!A:A,Orders_Raw!C:C)</f>
        <v>45883</v>
      </c>
      <c r="K2235" t="s">
        <v>3415</v>
      </c>
      <c r="L2235" s="19" t="str">
        <f>_xlfn.XLOOKUP(A2235,Orders_Raw!A:A,Orders_Raw!D:D)</f>
        <v>Shipped</v>
      </c>
      <c r="M2235" s="19" t="str">
        <f>_xlfn.XLOOKUP(_xlfn.XLOOKUP(A2235,Orders_Raw!A:A,Orders_Raw!B:B),Customers_Raw!A:A,Customers_Raw!E:E)</f>
        <v>Consumer</v>
      </c>
      <c r="N2235">
        <f>IF(COUNTIF($A$2:A2235,A2235)=1,1,0)</f>
        <v>1</v>
      </c>
    </row>
    <row r="2236" spans="1:14">
      <c r="A2236" t="s">
        <v>1251</v>
      </c>
      <c r="B2236" t="s">
        <v>3496</v>
      </c>
      <c r="C2236">
        <v>4</v>
      </c>
      <c r="D2236" s="18">
        <v>14352.14</v>
      </c>
      <c r="E2236" s="18">
        <f>_xlfn.XLOOKUP(Order_Items_Raw!B337,Products_Raw!A:A,Products_Raw!D:D)</f>
        <v>10244.32</v>
      </c>
      <c r="F2236" s="18">
        <f t="shared" si="34"/>
        <v>-26625.14</v>
      </c>
      <c r="G2236" s="18" t="str">
        <f>PROPER(TRIM(CLEAN(_xlfn.XLOOKUP(Order_Items_Raw!A337,Orders_Raw!A:A,Orders_Raw!E:E))))</f>
        <v>Mobile App</v>
      </c>
      <c r="H2236" s="18" t="str">
        <f>_xlfn.XLOOKUP(B2236,Products_Raw!A:A,Products_Raw!C:C)</f>
        <v>Home &amp; Kitchen</v>
      </c>
      <c r="I2236" t="str">
        <f>_xlfn.XLOOKUP(_xlfn.XLOOKUP(A2236,Orders_Raw!A:A,Orders_Raw!B:B),Customers_Raw!A:A,Customers_Raw!E:E)</f>
        <v>Consumer</v>
      </c>
      <c r="J2236" s="19">
        <f>_xlfn.XLOOKUP(Order_Items_Raw!A337,Orders_Raw!A:A,Orders_Raw!C:C)</f>
        <v>45887</v>
      </c>
      <c r="K2236" t="s">
        <v>3415</v>
      </c>
      <c r="L2236" s="19" t="str">
        <f>_xlfn.XLOOKUP(A2236,Orders_Raw!A:A,Orders_Raw!D:D)</f>
        <v>Delivered</v>
      </c>
      <c r="M2236" s="19" t="str">
        <f>_xlfn.XLOOKUP(_xlfn.XLOOKUP(A2236,Orders_Raw!A:A,Orders_Raw!B:B),Customers_Raw!A:A,Customers_Raw!E:E)</f>
        <v>Consumer</v>
      </c>
      <c r="N2236">
        <f>IF(COUNTIF($A$2:A2236,A2236)=1,1,0)</f>
        <v>0</v>
      </c>
    </row>
    <row r="2237" spans="1:14">
      <c r="A2237" t="s">
        <v>1538</v>
      </c>
      <c r="B2237" t="s">
        <v>3496</v>
      </c>
      <c r="C2237">
        <v>1</v>
      </c>
      <c r="D2237" s="18">
        <v>4345.03</v>
      </c>
      <c r="E2237" s="18">
        <f>_xlfn.XLOOKUP(Order_Items_Raw!B344,Products_Raw!A:A,Products_Raw!D:D)</f>
        <v>1069.73</v>
      </c>
      <c r="F2237" s="18">
        <f t="shared" si="34"/>
        <v>3275.3</v>
      </c>
      <c r="G2237" s="18" t="str">
        <f>PROPER(TRIM(CLEAN(_xlfn.XLOOKUP(Order_Items_Raw!A344,Orders_Raw!A:A,Orders_Raw!E:E))))</f>
        <v>Website</v>
      </c>
      <c r="H2237" s="18" t="str">
        <f>_xlfn.XLOOKUP(B2237,Products_Raw!A:A,Products_Raw!C:C)</f>
        <v>Home &amp; Kitchen</v>
      </c>
      <c r="I2237" t="str">
        <f>_xlfn.XLOOKUP(_xlfn.XLOOKUP(A2237,Orders_Raw!A:A,Orders_Raw!B:B),Customers_Raw!A:A,Customers_Raw!E:E)</f>
        <v>Corporate</v>
      </c>
      <c r="J2237" s="19">
        <f>_xlfn.XLOOKUP(Order_Items_Raw!A344,Orders_Raw!A:A,Orders_Raw!C:C)</f>
        <v>45888</v>
      </c>
      <c r="K2237" t="s">
        <v>3415</v>
      </c>
      <c r="L2237" s="19" t="str">
        <f>_xlfn.XLOOKUP(A2237,Orders_Raw!A:A,Orders_Raw!D:D)</f>
        <v>Shipped</v>
      </c>
      <c r="M2237" s="19" t="str">
        <f>_xlfn.XLOOKUP(_xlfn.XLOOKUP(A2237,Orders_Raw!A:A,Orders_Raw!B:B),Customers_Raw!A:A,Customers_Raw!E:E)</f>
        <v>Corporate</v>
      </c>
      <c r="N2237">
        <f>IF(COUNTIF($A$2:A2237,A2237)=1,1,0)</f>
        <v>1</v>
      </c>
    </row>
    <row r="2238" spans="1:14">
      <c r="A2238" t="s">
        <v>1893</v>
      </c>
      <c r="B2238" t="s">
        <v>3496</v>
      </c>
      <c r="C2238">
        <v>3</v>
      </c>
      <c r="D2238" s="18">
        <v>11306.49</v>
      </c>
      <c r="E2238" s="18">
        <f>_xlfn.XLOOKUP(Order_Items_Raw!B347,Products_Raw!A:A,Products_Raw!D:D)</f>
        <v>6579.03</v>
      </c>
      <c r="F2238" s="18">
        <f t="shared" si="34"/>
        <v>-8430.6</v>
      </c>
      <c r="G2238" s="18" t="str">
        <f>PROPER(TRIM(CLEAN(_xlfn.XLOOKUP(Order_Items_Raw!A347,Orders_Raw!A:A,Orders_Raw!E:E))))</f>
        <v>Marketplace</v>
      </c>
      <c r="H2238" s="18" t="str">
        <f>_xlfn.XLOOKUP(B2238,Products_Raw!A:A,Products_Raw!C:C)</f>
        <v>Home &amp; Kitchen</v>
      </c>
      <c r="I2238" t="str">
        <f>_xlfn.XLOOKUP(_xlfn.XLOOKUP(A2238,Orders_Raw!A:A,Orders_Raw!B:B),Customers_Raw!A:A,Customers_Raw!E:E)</f>
        <v>Consumer</v>
      </c>
      <c r="J2238" s="19">
        <f>_xlfn.XLOOKUP(Order_Items_Raw!A347,Orders_Raw!A:A,Orders_Raw!C:C)</f>
        <v>45879</v>
      </c>
      <c r="K2238" t="s">
        <v>3415</v>
      </c>
      <c r="L2238" s="19" t="str">
        <f>_xlfn.XLOOKUP(A2238,Orders_Raw!A:A,Orders_Raw!D:D)</f>
        <v>Delivered</v>
      </c>
      <c r="M2238" s="19" t="str">
        <f>_xlfn.XLOOKUP(_xlfn.XLOOKUP(A2238,Orders_Raw!A:A,Orders_Raw!B:B),Customers_Raw!A:A,Customers_Raw!E:E)</f>
        <v>Consumer</v>
      </c>
      <c r="N2238">
        <f>IF(COUNTIF($A$2:A2238,A2238)=1,1,0)</f>
        <v>1</v>
      </c>
    </row>
    <row r="2239" spans="1:14">
      <c r="A2239" t="s">
        <v>1923</v>
      </c>
      <c r="B2239" t="s">
        <v>3496</v>
      </c>
      <c r="C2239">
        <v>1</v>
      </c>
      <c r="D2239" s="18">
        <v>4671.03</v>
      </c>
      <c r="E2239" s="18">
        <f>_xlfn.XLOOKUP(Order_Items_Raw!B348,Products_Raw!A:A,Products_Raw!D:D)</f>
        <v>6579.03</v>
      </c>
      <c r="F2239" s="18">
        <f t="shared" si="34"/>
        <v>-1908</v>
      </c>
      <c r="G2239" s="18" t="str">
        <f>PROPER(TRIM(CLEAN(_xlfn.XLOOKUP(Order_Items_Raw!A348,Orders_Raw!A:A,Orders_Raw!E:E))))</f>
        <v>Website</v>
      </c>
      <c r="H2239" s="18" t="str">
        <f>_xlfn.XLOOKUP(B2239,Products_Raw!A:A,Products_Raw!C:C)</f>
        <v>Home &amp; Kitchen</v>
      </c>
      <c r="I2239" t="str">
        <f>_xlfn.XLOOKUP(_xlfn.XLOOKUP(A2239,Orders_Raw!A:A,Orders_Raw!B:B),Customers_Raw!A:A,Customers_Raw!E:E)</f>
        <v>Consumer</v>
      </c>
      <c r="J2239" s="19">
        <f>_xlfn.XLOOKUP(Order_Items_Raw!A348,Orders_Raw!A:A,Orders_Raw!C:C)</f>
        <v>45883</v>
      </c>
      <c r="K2239" t="s">
        <v>3415</v>
      </c>
      <c r="L2239" s="19" t="str">
        <f>_xlfn.XLOOKUP(A2239,Orders_Raw!A:A,Orders_Raw!D:D)</f>
        <v>Delivered</v>
      </c>
      <c r="M2239" s="19" t="str">
        <f>_xlfn.XLOOKUP(_xlfn.XLOOKUP(A2239,Orders_Raw!A:A,Orders_Raw!B:B),Customers_Raw!A:A,Customers_Raw!E:E)</f>
        <v>Consumer</v>
      </c>
      <c r="N2239">
        <f>IF(COUNTIF($A$2:A2239,A2239)=1,1,0)</f>
        <v>0</v>
      </c>
    </row>
    <row r="2240" spans="1:14">
      <c r="A2240" t="s">
        <v>2431</v>
      </c>
      <c r="B2240" t="s">
        <v>3496</v>
      </c>
      <c r="C2240">
        <v>2</v>
      </c>
      <c r="D2240" s="18">
        <v>8549.33</v>
      </c>
      <c r="E2240" s="18">
        <f>_xlfn.XLOOKUP(Order_Items_Raw!B359,Products_Raw!A:A,Products_Raw!D:D)</f>
        <v>2831.41</v>
      </c>
      <c r="F2240" s="18">
        <f t="shared" si="34"/>
        <v>2886.51</v>
      </c>
      <c r="G2240" s="18" t="str">
        <f>PROPER(TRIM(CLEAN(_xlfn.XLOOKUP(Order_Items_Raw!A359,Orders_Raw!A:A,Orders_Raw!E:E))))</f>
        <v>Website</v>
      </c>
      <c r="H2240" s="18" t="str">
        <f>_xlfn.XLOOKUP(B2240,Products_Raw!A:A,Products_Raw!C:C)</f>
        <v>Home &amp; Kitchen</v>
      </c>
      <c r="I2240" t="str">
        <f>_xlfn.XLOOKUP(_xlfn.XLOOKUP(A2240,Orders_Raw!A:A,Orders_Raw!B:B),Customers_Raw!A:A,Customers_Raw!E:E)</f>
        <v>Consumer</v>
      </c>
      <c r="J2240" s="19">
        <f>_xlfn.XLOOKUP(Order_Items_Raw!A359,Orders_Raw!A:A,Orders_Raw!C:C)</f>
        <v>45895</v>
      </c>
      <c r="K2240" t="s">
        <v>3415</v>
      </c>
      <c r="L2240" s="19" t="str">
        <f>_xlfn.XLOOKUP(A2240,Orders_Raw!A:A,Orders_Raw!D:D)</f>
        <v>Delivered</v>
      </c>
      <c r="M2240" s="19" t="str">
        <f>_xlfn.XLOOKUP(_xlfn.XLOOKUP(A2240,Orders_Raw!A:A,Orders_Raw!B:B),Customers_Raw!A:A,Customers_Raw!E:E)</f>
        <v>Consumer</v>
      </c>
      <c r="N2240">
        <f>IF(COUNTIF($A$2:A2240,A2240)=1,1,0)</f>
        <v>0</v>
      </c>
    </row>
    <row r="2241" spans="1:14">
      <c r="A2241" t="s">
        <v>1757</v>
      </c>
      <c r="B2241" t="s">
        <v>3414</v>
      </c>
      <c r="C2241">
        <v>1</v>
      </c>
      <c r="D2241" s="18">
        <v>7248.96</v>
      </c>
      <c r="E2241" s="18">
        <f>_xlfn.XLOOKUP(Order_Items_Raw!B391,Products_Raw!A:A,Products_Raw!D:D)</f>
        <v>295.87</v>
      </c>
      <c r="F2241" s="18">
        <f t="shared" si="34"/>
        <v>6953.09</v>
      </c>
      <c r="G2241" s="18" t="str">
        <f>PROPER(TRIM(CLEAN(_xlfn.XLOOKUP(Order_Items_Raw!A391,Orders_Raw!A:A,Orders_Raw!E:E))))</f>
        <v>Website</v>
      </c>
      <c r="H2241" s="18" t="str">
        <f>_xlfn.XLOOKUP(B2241,Products_Raw!A:A,Products_Raw!C:C)</f>
        <v>Beauty</v>
      </c>
      <c r="I2241" t="str">
        <f>_xlfn.XLOOKUP(_xlfn.XLOOKUP(A2241,Orders_Raw!A:A,Orders_Raw!B:B),Customers_Raw!A:A,Customers_Raw!E:E)</f>
        <v>Small Business</v>
      </c>
      <c r="J2241" s="19">
        <f>_xlfn.XLOOKUP(Order_Items_Raw!A391,Orders_Raw!A:A,Orders_Raw!C:C)</f>
        <v>45886</v>
      </c>
      <c r="K2241" t="s">
        <v>3415</v>
      </c>
      <c r="L2241" s="19" t="str">
        <f>_xlfn.XLOOKUP(A2241,Orders_Raw!A:A,Orders_Raw!D:D)</f>
        <v>Delivered</v>
      </c>
      <c r="M2241" s="19" t="str">
        <f>_xlfn.XLOOKUP(_xlfn.XLOOKUP(A2241,Orders_Raw!A:A,Orders_Raw!B:B),Customers_Raw!A:A,Customers_Raw!E:E)</f>
        <v>Small Business</v>
      </c>
      <c r="N2241">
        <f>IF(COUNTIF($A$2:A2241,A2241)=1,1,0)</f>
        <v>1</v>
      </c>
    </row>
    <row r="2242" spans="1:14">
      <c r="A2242" t="s">
        <v>1975</v>
      </c>
      <c r="B2242" t="s">
        <v>3414</v>
      </c>
      <c r="C2242">
        <v>2</v>
      </c>
      <c r="D2242" s="18">
        <v>11616.96</v>
      </c>
      <c r="E2242" s="18">
        <f>_xlfn.XLOOKUP(Order_Items_Raw!B396,Products_Raw!A:A,Products_Raw!D:D)</f>
        <v>4535.12</v>
      </c>
      <c r="F2242" s="18">
        <f t="shared" ref="F2242:F2305" si="35">D2242-(C2242*E2242)</f>
        <v>2546.72</v>
      </c>
      <c r="G2242" s="18" t="str">
        <f>PROPER(TRIM(CLEAN(_xlfn.XLOOKUP(Order_Items_Raw!A396,Orders_Raw!A:A,Orders_Raw!E:E))))</f>
        <v>Website</v>
      </c>
      <c r="H2242" s="18" t="str">
        <f>_xlfn.XLOOKUP(B2242,Products_Raw!A:A,Products_Raw!C:C)</f>
        <v>Beauty</v>
      </c>
      <c r="I2242" t="str">
        <f>_xlfn.XLOOKUP(_xlfn.XLOOKUP(A2242,Orders_Raw!A:A,Orders_Raw!B:B),Customers_Raw!A:A,Customers_Raw!E:E)</f>
        <v>Consumer</v>
      </c>
      <c r="J2242" s="19">
        <f>_xlfn.XLOOKUP(Order_Items_Raw!A396,Orders_Raw!A:A,Orders_Raw!C:C)</f>
        <v>45880</v>
      </c>
      <c r="K2242" t="s">
        <v>3415</v>
      </c>
      <c r="L2242" s="19" t="str">
        <f>_xlfn.XLOOKUP(A2242,Orders_Raw!A:A,Orders_Raw!D:D)</f>
        <v>Delivered</v>
      </c>
      <c r="M2242" s="19" t="str">
        <f>_xlfn.XLOOKUP(_xlfn.XLOOKUP(A2242,Orders_Raw!A:A,Orders_Raw!B:B),Customers_Raw!A:A,Customers_Raw!E:E)</f>
        <v>Consumer</v>
      </c>
      <c r="N2242">
        <f>IF(COUNTIF($A$2:A2242,A2242)=1,1,0)</f>
        <v>1</v>
      </c>
    </row>
    <row r="2243" spans="1:14">
      <c r="A2243" t="s">
        <v>2064</v>
      </c>
      <c r="B2243" t="s">
        <v>3414</v>
      </c>
      <c r="C2243">
        <v>4</v>
      </c>
      <c r="D2243" s="18">
        <v>27793.43</v>
      </c>
      <c r="E2243" s="18">
        <f>_xlfn.XLOOKUP(Order_Items_Raw!B399,Products_Raw!A:A,Products_Raw!D:D)</f>
        <v>474.93</v>
      </c>
      <c r="F2243" s="18">
        <f t="shared" si="35"/>
        <v>25893.71</v>
      </c>
      <c r="G2243" s="18" t="str">
        <f>PROPER(TRIM(CLEAN(_xlfn.XLOOKUP(Order_Items_Raw!A399,Orders_Raw!A:A,Orders_Raw!E:E))))</f>
        <v>Website</v>
      </c>
      <c r="H2243" s="18" t="str">
        <f>_xlfn.XLOOKUP(B2243,Products_Raw!A:A,Products_Raw!C:C)</f>
        <v>Beauty</v>
      </c>
      <c r="I2243" t="str">
        <f>_xlfn.XLOOKUP(_xlfn.XLOOKUP(A2243,Orders_Raw!A:A,Orders_Raw!B:B),Customers_Raw!A:A,Customers_Raw!E:E)</f>
        <v>Consumer</v>
      </c>
      <c r="J2243" s="19">
        <f>_xlfn.XLOOKUP(Order_Items_Raw!A399,Orders_Raw!A:A,Orders_Raw!C:C)</f>
        <v>45871</v>
      </c>
      <c r="K2243" t="s">
        <v>3415</v>
      </c>
      <c r="L2243" s="19" t="str">
        <f>_xlfn.XLOOKUP(A2243,Orders_Raw!A:A,Orders_Raw!D:D)</f>
        <v>Delivered</v>
      </c>
      <c r="M2243" s="19" t="str">
        <f>_xlfn.XLOOKUP(_xlfn.XLOOKUP(A2243,Orders_Raw!A:A,Orders_Raw!B:B),Customers_Raw!A:A,Customers_Raw!E:E)</f>
        <v>Consumer</v>
      </c>
      <c r="N2243">
        <f>IF(COUNTIF($A$2:A2243,A2243)=1,1,0)</f>
        <v>1</v>
      </c>
    </row>
    <row r="2244" spans="1:14">
      <c r="A2244" t="s">
        <v>1258</v>
      </c>
      <c r="B2244" t="s">
        <v>3416</v>
      </c>
      <c r="C2244">
        <v>1</v>
      </c>
      <c r="D2244" s="18">
        <v>8420.4</v>
      </c>
      <c r="E2244" s="18">
        <f>_xlfn.XLOOKUP(Order_Items_Raw!B429,Products_Raw!A:A,Products_Raw!D:D)</f>
        <v>680.62</v>
      </c>
      <c r="F2244" s="18">
        <f t="shared" si="35"/>
        <v>7739.78</v>
      </c>
      <c r="G2244" s="18" t="str">
        <f>PROPER(TRIM(CLEAN(_xlfn.XLOOKUP(Order_Items_Raw!A429,Orders_Raw!A:A,Orders_Raw!E:E))))</f>
        <v>Mobile App</v>
      </c>
      <c r="H2244" s="18" t="str">
        <f>_xlfn.XLOOKUP(B2244,Products_Raw!A:A,Products_Raw!C:C)</f>
        <v>Home &amp; Kitchen</v>
      </c>
      <c r="I2244" t="str">
        <f>_xlfn.XLOOKUP(_xlfn.XLOOKUP(A2244,Orders_Raw!A:A,Orders_Raw!B:B),Customers_Raw!A:A,Customers_Raw!E:E)</f>
        <v>Consumer</v>
      </c>
      <c r="J2244" s="19">
        <f>_xlfn.XLOOKUP(Order_Items_Raw!A429,Orders_Raw!A:A,Orders_Raw!C:C)</f>
        <v>45873</v>
      </c>
      <c r="K2244" t="s">
        <v>3415</v>
      </c>
      <c r="L2244" s="19" t="str">
        <f>_xlfn.XLOOKUP(A2244,Orders_Raw!A:A,Orders_Raw!D:D)</f>
        <v>Shipped</v>
      </c>
      <c r="M2244" s="19" t="str">
        <f>_xlfn.XLOOKUP(_xlfn.XLOOKUP(A2244,Orders_Raw!A:A,Orders_Raw!B:B),Customers_Raw!A:A,Customers_Raw!E:E)</f>
        <v>Consumer</v>
      </c>
      <c r="N2244">
        <f>IF(COUNTIF($A$2:A2244,A2244)=1,1,0)</f>
        <v>1</v>
      </c>
    </row>
    <row r="2245" spans="1:14">
      <c r="A2245" t="s">
        <v>1442</v>
      </c>
      <c r="B2245" t="s">
        <v>3416</v>
      </c>
      <c r="C2245">
        <v>3</v>
      </c>
      <c r="D2245" s="18">
        <v>25072.48</v>
      </c>
      <c r="E2245" s="18">
        <f>_xlfn.XLOOKUP(Order_Items_Raw!B434,Products_Raw!A:A,Products_Raw!D:D)</f>
        <v>9178.6</v>
      </c>
      <c r="F2245" s="18">
        <f t="shared" si="35"/>
        <v>-2463.32</v>
      </c>
      <c r="G2245" s="18" t="str">
        <f>PROPER(TRIM(CLEAN(_xlfn.XLOOKUP(Order_Items_Raw!A434,Orders_Raw!A:A,Orders_Raw!E:E))))</f>
        <v>Marketplace</v>
      </c>
      <c r="H2245" s="18" t="str">
        <f>_xlfn.XLOOKUP(B2245,Products_Raw!A:A,Products_Raw!C:C)</f>
        <v>Home &amp; Kitchen</v>
      </c>
      <c r="I2245" t="str">
        <f>_xlfn.XLOOKUP(_xlfn.XLOOKUP(A2245,Orders_Raw!A:A,Orders_Raw!B:B),Customers_Raw!A:A,Customers_Raw!E:E)</f>
        <v>Corporate</v>
      </c>
      <c r="J2245" s="19">
        <f>_xlfn.XLOOKUP(Order_Items_Raw!A434,Orders_Raw!A:A,Orders_Raw!C:C)</f>
        <v>45885</v>
      </c>
      <c r="K2245" t="s">
        <v>3415</v>
      </c>
      <c r="L2245" s="19" t="str">
        <f>_xlfn.XLOOKUP(A2245,Orders_Raw!A:A,Orders_Raw!D:D)</f>
        <v>Delivered</v>
      </c>
      <c r="M2245" s="19" t="str">
        <f>_xlfn.XLOOKUP(_xlfn.XLOOKUP(A2245,Orders_Raw!A:A,Orders_Raw!B:B),Customers_Raw!A:A,Customers_Raw!E:E)</f>
        <v>Corporate</v>
      </c>
      <c r="N2245">
        <f>IF(COUNTIF($A$2:A2245,A2245)=1,1,0)</f>
        <v>1</v>
      </c>
    </row>
    <row r="2246" spans="1:14">
      <c r="A2246" t="s">
        <v>1647</v>
      </c>
      <c r="B2246" t="s">
        <v>3416</v>
      </c>
      <c r="C2246">
        <v>2</v>
      </c>
      <c r="D2246" s="18">
        <v>13661.6</v>
      </c>
      <c r="E2246" s="18">
        <f>_xlfn.XLOOKUP(Order_Items_Raw!B439,Products_Raw!A:A,Products_Raw!D:D)</f>
        <v>4176.26</v>
      </c>
      <c r="F2246" s="18">
        <f t="shared" si="35"/>
        <v>5309.08</v>
      </c>
      <c r="G2246" s="18" t="str">
        <f>PROPER(TRIM(CLEAN(_xlfn.XLOOKUP(Order_Items_Raw!A439,Orders_Raw!A:A,Orders_Raw!E:E))))</f>
        <v>Mobile App</v>
      </c>
      <c r="H2246" s="18" t="str">
        <f>_xlfn.XLOOKUP(B2246,Products_Raw!A:A,Products_Raw!C:C)</f>
        <v>Home &amp; Kitchen</v>
      </c>
      <c r="I2246" t="str">
        <f>_xlfn.XLOOKUP(_xlfn.XLOOKUP(A2246,Orders_Raw!A:A,Orders_Raw!B:B),Customers_Raw!A:A,Customers_Raw!E:E)</f>
        <v>Consumer</v>
      </c>
      <c r="J2246" s="19">
        <f>_xlfn.XLOOKUP(Order_Items_Raw!A439,Orders_Raw!A:A,Orders_Raw!C:C)</f>
        <v>45872</v>
      </c>
      <c r="K2246" t="s">
        <v>3415</v>
      </c>
      <c r="L2246" s="19" t="str">
        <f>_xlfn.XLOOKUP(A2246,Orders_Raw!A:A,Orders_Raw!D:D)</f>
        <v>Delivered</v>
      </c>
      <c r="M2246" s="19" t="str">
        <f>_xlfn.XLOOKUP(_xlfn.XLOOKUP(A2246,Orders_Raw!A:A,Orders_Raw!B:B),Customers_Raw!A:A,Customers_Raw!E:E)</f>
        <v>Consumer</v>
      </c>
      <c r="N2246">
        <f>IF(COUNTIF($A$2:A2246,A2246)=1,1,0)</f>
        <v>1</v>
      </c>
    </row>
    <row r="2247" spans="1:14">
      <c r="A2247" t="s">
        <v>2626</v>
      </c>
      <c r="B2247" t="s">
        <v>3416</v>
      </c>
      <c r="C2247">
        <v>4</v>
      </c>
      <c r="D2247" s="18">
        <v>26436.14</v>
      </c>
      <c r="E2247" s="18">
        <f>_xlfn.XLOOKUP(Order_Items_Raw!B456,Products_Raw!A:A,Products_Raw!D:D)</f>
        <v>229.52</v>
      </c>
      <c r="F2247" s="18">
        <f t="shared" si="35"/>
        <v>25518.06</v>
      </c>
      <c r="G2247" s="18" t="str">
        <f>PROPER(TRIM(CLEAN(_xlfn.XLOOKUP(Order_Items_Raw!A456,Orders_Raw!A:A,Orders_Raw!E:E))))</f>
        <v>Mobile App</v>
      </c>
      <c r="H2247" s="18" t="str">
        <f>_xlfn.XLOOKUP(B2247,Products_Raw!A:A,Products_Raw!C:C)</f>
        <v>Home &amp; Kitchen</v>
      </c>
      <c r="I2247" t="str">
        <f>_xlfn.XLOOKUP(_xlfn.XLOOKUP(A2247,Orders_Raw!A:A,Orders_Raw!B:B),Customers_Raw!A:A,Customers_Raw!E:E)</f>
        <v>Consumer</v>
      </c>
      <c r="J2247" s="19">
        <f>_xlfn.XLOOKUP(Order_Items_Raw!A456,Orders_Raw!A:A,Orders_Raw!C:C)</f>
        <v>45888</v>
      </c>
      <c r="K2247" t="s">
        <v>3415</v>
      </c>
      <c r="L2247" s="19" t="str">
        <f>_xlfn.XLOOKUP(A2247,Orders_Raw!A:A,Orders_Raw!D:D)</f>
        <v>Delivered</v>
      </c>
      <c r="M2247" s="19" t="str">
        <f>_xlfn.XLOOKUP(_xlfn.XLOOKUP(A2247,Orders_Raw!A:A,Orders_Raw!B:B),Customers_Raw!A:A,Customers_Raw!E:E)</f>
        <v>Consumer</v>
      </c>
      <c r="N2247">
        <f>IF(COUNTIF($A$2:A2247,A2247)=1,1,0)</f>
        <v>1</v>
      </c>
    </row>
    <row r="2248" spans="1:14">
      <c r="A2248" t="s">
        <v>2953</v>
      </c>
      <c r="B2248" t="s">
        <v>3416</v>
      </c>
      <c r="C2248">
        <v>1</v>
      </c>
      <c r="D2248" s="18">
        <v>7854.23</v>
      </c>
      <c r="E2248" s="18">
        <f>_xlfn.XLOOKUP(Order_Items_Raw!B463,Products_Raw!A:A,Products_Raw!D:D)</f>
        <v>9531.89</v>
      </c>
      <c r="F2248" s="18">
        <f t="shared" si="35"/>
        <v>-1677.66</v>
      </c>
      <c r="G2248" s="18" t="str">
        <f>PROPER(TRIM(CLEAN(_xlfn.XLOOKUP(Order_Items_Raw!A463,Orders_Raw!A:A,Orders_Raw!E:E))))</f>
        <v>Marketplace</v>
      </c>
      <c r="H2248" s="18" t="str">
        <f>_xlfn.XLOOKUP(B2248,Products_Raw!A:A,Products_Raw!C:C)</f>
        <v>Home &amp; Kitchen</v>
      </c>
      <c r="I2248" t="str">
        <f>_xlfn.XLOOKUP(_xlfn.XLOOKUP(A2248,Orders_Raw!A:A,Orders_Raw!B:B),Customers_Raw!A:A,Customers_Raw!E:E)</f>
        <v>Consumer</v>
      </c>
      <c r="J2248" s="19">
        <f>_xlfn.XLOOKUP(Order_Items_Raw!A463,Orders_Raw!A:A,Orders_Raw!C:C)</f>
        <v>45884</v>
      </c>
      <c r="K2248" t="s">
        <v>3415</v>
      </c>
      <c r="L2248" s="19" t="str">
        <f>_xlfn.XLOOKUP(A2248,Orders_Raw!A:A,Orders_Raw!D:D)</f>
        <v>Delivered</v>
      </c>
      <c r="M2248" s="19" t="str">
        <f>_xlfn.XLOOKUP(_xlfn.XLOOKUP(A2248,Orders_Raw!A:A,Orders_Raw!B:B),Customers_Raw!A:A,Customers_Raw!E:E)</f>
        <v>Consumer</v>
      </c>
      <c r="N2248">
        <f>IF(COUNTIF($A$2:A2248,A2248)=1,1,0)</f>
        <v>1</v>
      </c>
    </row>
    <row r="2249" spans="1:14">
      <c r="A2249" t="s">
        <v>3095</v>
      </c>
      <c r="B2249" t="s">
        <v>3416</v>
      </c>
      <c r="C2249">
        <v>2</v>
      </c>
      <c r="D2249" s="18">
        <v>16315.89</v>
      </c>
      <c r="E2249" s="18">
        <f>_xlfn.XLOOKUP(Order_Items_Raw!B466,Products_Raw!A:A,Products_Raw!D:D)</f>
        <v>9531.89</v>
      </c>
      <c r="F2249" s="18">
        <f t="shared" si="35"/>
        <v>-2747.89</v>
      </c>
      <c r="G2249" s="18" t="str">
        <f>PROPER(TRIM(CLEAN(_xlfn.XLOOKUP(Order_Items_Raw!A466,Orders_Raw!A:A,Orders_Raw!E:E))))</f>
        <v>Mobile App</v>
      </c>
      <c r="H2249" s="18" t="str">
        <f>_xlfn.XLOOKUP(B2249,Products_Raw!A:A,Products_Raw!C:C)</f>
        <v>Home &amp; Kitchen</v>
      </c>
      <c r="I2249" t="str">
        <f>_xlfn.XLOOKUP(_xlfn.XLOOKUP(A2249,Orders_Raw!A:A,Orders_Raw!B:B),Customers_Raw!A:A,Customers_Raw!E:E)</f>
        <v>Small Business</v>
      </c>
      <c r="J2249" s="19">
        <f>_xlfn.XLOOKUP(Order_Items_Raw!A466,Orders_Raw!A:A,Orders_Raw!C:C)</f>
        <v>45900</v>
      </c>
      <c r="K2249" t="s">
        <v>3415</v>
      </c>
      <c r="L2249" s="19" t="str">
        <f>_xlfn.XLOOKUP(A2249,Orders_Raw!A:A,Orders_Raw!D:D)</f>
        <v>Shipped</v>
      </c>
      <c r="M2249" s="19" t="str">
        <f>_xlfn.XLOOKUP(_xlfn.XLOOKUP(A2249,Orders_Raw!A:A,Orders_Raw!B:B),Customers_Raw!A:A,Customers_Raw!E:E)</f>
        <v>Small Business</v>
      </c>
      <c r="N2249">
        <f>IF(COUNTIF($A$2:A2249,A2249)=1,1,0)</f>
        <v>1</v>
      </c>
    </row>
    <row r="2250" spans="1:14">
      <c r="A2250" t="s">
        <v>1263</v>
      </c>
      <c r="B2250" t="s">
        <v>3417</v>
      </c>
      <c r="C2250">
        <v>1</v>
      </c>
      <c r="D2250" s="18">
        <v>10701.4</v>
      </c>
      <c r="E2250" s="18">
        <f>_xlfn.XLOOKUP(Order_Items_Raw!B474,Products_Raw!A:A,Products_Raw!D:D)</f>
        <v>10188.6</v>
      </c>
      <c r="F2250" s="18">
        <f t="shared" si="35"/>
        <v>512.799999999999</v>
      </c>
      <c r="G2250" s="18" t="str">
        <f>PROPER(TRIM(CLEAN(_xlfn.XLOOKUP(Order_Items_Raw!A474,Orders_Raw!A:A,Orders_Raw!E:E))))</f>
        <v>Marketplace</v>
      </c>
      <c r="H2250" s="18" t="str">
        <f>_xlfn.XLOOKUP(B2250,Products_Raw!A:A,Products_Raw!C:C)</f>
        <v>Sports</v>
      </c>
      <c r="I2250" t="str">
        <f>_xlfn.XLOOKUP(_xlfn.XLOOKUP(A2250,Orders_Raw!A:A,Orders_Raw!B:B),Customers_Raw!A:A,Customers_Raw!E:E)</f>
        <v>Consumer</v>
      </c>
      <c r="J2250" s="19">
        <f>_xlfn.XLOOKUP(Order_Items_Raw!A474,Orders_Raw!A:A,Orders_Raw!C:C)</f>
        <v>45875</v>
      </c>
      <c r="K2250" t="s">
        <v>3415</v>
      </c>
      <c r="L2250" s="19" t="str">
        <f>_xlfn.XLOOKUP(A2250,Orders_Raw!A:A,Orders_Raw!D:D)</f>
        <v>Delivered</v>
      </c>
      <c r="M2250" s="19" t="str">
        <f>_xlfn.XLOOKUP(_xlfn.XLOOKUP(A2250,Orders_Raw!A:A,Orders_Raw!B:B),Customers_Raw!A:A,Customers_Raw!E:E)</f>
        <v>Consumer</v>
      </c>
      <c r="N2250">
        <f>IF(COUNTIF($A$2:A2250,A2250)=1,1,0)</f>
        <v>1</v>
      </c>
    </row>
    <row r="2251" spans="1:14">
      <c r="A2251" t="s">
        <v>1416</v>
      </c>
      <c r="B2251" t="s">
        <v>3417</v>
      </c>
      <c r="C2251">
        <v>1</v>
      </c>
      <c r="D2251" s="18">
        <v>11213.7</v>
      </c>
      <c r="E2251" s="18">
        <f>_xlfn.XLOOKUP(Order_Items_Raw!B480,Products_Raw!A:A,Products_Raw!D:D)</f>
        <v>10124.42</v>
      </c>
      <c r="F2251" s="18">
        <f t="shared" si="35"/>
        <v>1089.28</v>
      </c>
      <c r="G2251" s="18" t="str">
        <f>PROPER(TRIM(CLEAN(_xlfn.XLOOKUP(Order_Items_Raw!A480,Orders_Raw!A:A,Orders_Raw!E:E))))</f>
        <v>Website</v>
      </c>
      <c r="H2251" s="18" t="str">
        <f>_xlfn.XLOOKUP(B2251,Products_Raw!A:A,Products_Raw!C:C)</f>
        <v>Sports</v>
      </c>
      <c r="I2251" t="str">
        <f>_xlfn.XLOOKUP(_xlfn.XLOOKUP(A2251,Orders_Raw!A:A,Orders_Raw!B:B),Customers_Raw!A:A,Customers_Raw!E:E)</f>
        <v>Consumer</v>
      </c>
      <c r="J2251" s="19">
        <f>_xlfn.XLOOKUP(Order_Items_Raw!A480,Orders_Raw!A:A,Orders_Raw!C:C)</f>
        <v>45889</v>
      </c>
      <c r="K2251" t="s">
        <v>3415</v>
      </c>
      <c r="L2251" s="19" t="str">
        <f>_xlfn.XLOOKUP(A2251,Orders_Raw!A:A,Orders_Raw!D:D)</f>
        <v>Delivered</v>
      </c>
      <c r="M2251" s="19" t="str">
        <f>_xlfn.XLOOKUP(_xlfn.XLOOKUP(A2251,Orders_Raw!A:A,Orders_Raw!B:B),Customers_Raw!A:A,Customers_Raw!E:E)</f>
        <v>Consumer</v>
      </c>
      <c r="N2251">
        <f>IF(COUNTIF($A$2:A2251,A2251)=1,1,0)</f>
        <v>1</v>
      </c>
    </row>
    <row r="2252" spans="1:14">
      <c r="A2252" t="s">
        <v>1903</v>
      </c>
      <c r="B2252" t="s">
        <v>3417</v>
      </c>
      <c r="C2252">
        <v>3</v>
      </c>
      <c r="D2252" s="18">
        <v>32107.18</v>
      </c>
      <c r="E2252" s="18">
        <f>_xlfn.XLOOKUP(Order_Items_Raw!B489,Products_Raw!A:A,Products_Raw!D:D)</f>
        <v>6782.31</v>
      </c>
      <c r="F2252" s="18">
        <f t="shared" si="35"/>
        <v>11760.25</v>
      </c>
      <c r="G2252" s="18" t="str">
        <f>PROPER(TRIM(CLEAN(_xlfn.XLOOKUP(Order_Items_Raw!A489,Orders_Raw!A:A,Orders_Raw!E:E))))</f>
        <v>Marketplace</v>
      </c>
      <c r="H2252" s="18" t="str">
        <f>_xlfn.XLOOKUP(B2252,Products_Raw!A:A,Products_Raw!C:C)</f>
        <v>Sports</v>
      </c>
      <c r="I2252" t="str">
        <f>_xlfn.XLOOKUP(_xlfn.XLOOKUP(A2252,Orders_Raw!A:A,Orders_Raw!B:B),Customers_Raw!A:A,Customers_Raw!E:E)</f>
        <v>Consumer</v>
      </c>
      <c r="J2252" s="19">
        <f>_xlfn.XLOOKUP(Order_Items_Raw!A489,Orders_Raw!A:A,Orders_Raw!C:C)</f>
        <v>45872</v>
      </c>
      <c r="K2252" t="s">
        <v>3415</v>
      </c>
      <c r="L2252" s="19" t="str">
        <f>_xlfn.XLOOKUP(A2252,Orders_Raw!A:A,Orders_Raw!D:D)</f>
        <v>Delivered</v>
      </c>
      <c r="M2252" s="19" t="str">
        <f>_xlfn.XLOOKUP(_xlfn.XLOOKUP(A2252,Orders_Raw!A:A,Orders_Raw!B:B),Customers_Raw!A:A,Customers_Raw!E:E)</f>
        <v>Consumer</v>
      </c>
      <c r="N2252">
        <f>IF(COUNTIF($A$2:A2252,A2252)=1,1,0)</f>
        <v>1</v>
      </c>
    </row>
    <row r="2253" spans="1:14">
      <c r="A2253" t="s">
        <v>2599</v>
      </c>
      <c r="B2253" t="s">
        <v>3417</v>
      </c>
      <c r="C2253">
        <v>4</v>
      </c>
      <c r="D2253" s="18">
        <v>34893.17</v>
      </c>
      <c r="E2253" s="18">
        <f>_xlfn.XLOOKUP(Order_Items_Raw!B509,Products_Raw!A:A,Products_Raw!D:D)</f>
        <v>2857.57</v>
      </c>
      <c r="F2253" s="18">
        <f t="shared" si="35"/>
        <v>23462.89</v>
      </c>
      <c r="G2253" s="18" t="str">
        <f>PROPER(TRIM(CLEAN(_xlfn.XLOOKUP(Order_Items_Raw!A509,Orders_Raw!A:A,Orders_Raw!E:E))))</f>
        <v>Website</v>
      </c>
      <c r="H2253" s="18" t="str">
        <f>_xlfn.XLOOKUP(B2253,Products_Raw!A:A,Products_Raw!C:C)</f>
        <v>Sports</v>
      </c>
      <c r="I2253" t="str">
        <f>_xlfn.XLOOKUP(_xlfn.XLOOKUP(A2253,Orders_Raw!A:A,Orders_Raw!B:B),Customers_Raw!A:A,Customers_Raw!E:E)</f>
        <v>Small Business</v>
      </c>
      <c r="J2253" s="19">
        <f>_xlfn.XLOOKUP(Order_Items_Raw!A509,Orders_Raw!A:A,Orders_Raw!C:C)</f>
        <v>45878</v>
      </c>
      <c r="K2253" t="s">
        <v>3415</v>
      </c>
      <c r="L2253" s="19" t="str">
        <f>_xlfn.XLOOKUP(A2253,Orders_Raw!A:A,Orders_Raw!D:D)</f>
        <v>Delivered</v>
      </c>
      <c r="M2253" s="19" t="str">
        <f>_xlfn.XLOOKUP(_xlfn.XLOOKUP(A2253,Orders_Raw!A:A,Orders_Raw!B:B),Customers_Raw!A:A,Customers_Raw!E:E)</f>
        <v>Small Business</v>
      </c>
      <c r="N2253">
        <f>IF(COUNTIF($A$2:A2253,A2253)=1,1,0)</f>
        <v>1</v>
      </c>
    </row>
    <row r="2254" spans="1:14">
      <c r="A2254" t="s">
        <v>2626</v>
      </c>
      <c r="B2254" t="s">
        <v>3417</v>
      </c>
      <c r="C2254">
        <v>1</v>
      </c>
      <c r="D2254" s="18">
        <v>9813.92</v>
      </c>
      <c r="E2254" s="18">
        <f>_xlfn.XLOOKUP(Order_Items_Raw!B510,Products_Raw!A:A,Products_Raw!D:D)</f>
        <v>11732.81</v>
      </c>
      <c r="F2254" s="18">
        <f t="shared" si="35"/>
        <v>-1918.89</v>
      </c>
      <c r="G2254" s="18" t="str">
        <f>PROPER(TRIM(CLEAN(_xlfn.XLOOKUP(Order_Items_Raw!A510,Orders_Raw!A:A,Orders_Raw!E:E))))</f>
        <v>Website</v>
      </c>
      <c r="H2254" s="18" t="str">
        <f>_xlfn.XLOOKUP(B2254,Products_Raw!A:A,Products_Raw!C:C)</f>
        <v>Sports</v>
      </c>
      <c r="I2254" t="str">
        <f>_xlfn.XLOOKUP(_xlfn.XLOOKUP(A2254,Orders_Raw!A:A,Orders_Raw!B:B),Customers_Raw!A:A,Customers_Raw!E:E)</f>
        <v>Consumer</v>
      </c>
      <c r="J2254" s="19">
        <f>_xlfn.XLOOKUP(Order_Items_Raw!A510,Orders_Raw!A:A,Orders_Raw!C:C)</f>
        <v>45875</v>
      </c>
      <c r="K2254" t="s">
        <v>3415</v>
      </c>
      <c r="L2254" s="19" t="str">
        <f>_xlfn.XLOOKUP(A2254,Orders_Raw!A:A,Orders_Raw!D:D)</f>
        <v>Delivered</v>
      </c>
      <c r="M2254" s="19" t="str">
        <f>_xlfn.XLOOKUP(_xlfn.XLOOKUP(A2254,Orders_Raw!A:A,Orders_Raw!B:B),Customers_Raw!A:A,Customers_Raw!E:E)</f>
        <v>Consumer</v>
      </c>
      <c r="N2254">
        <f>IF(COUNTIF($A$2:A2254,A2254)=1,1,0)</f>
        <v>0</v>
      </c>
    </row>
    <row r="2255" spans="1:14">
      <c r="A2255" t="s">
        <v>3118</v>
      </c>
      <c r="B2255" t="s">
        <v>3417</v>
      </c>
      <c r="C2255">
        <v>3</v>
      </c>
      <c r="D2255" s="18">
        <v>34322.41</v>
      </c>
      <c r="E2255" s="18">
        <f>_xlfn.XLOOKUP(Order_Items_Raw!B520,Products_Raw!A:A,Products_Raw!D:D)</f>
        <v>6453.17</v>
      </c>
      <c r="F2255" s="18">
        <f t="shared" si="35"/>
        <v>14962.9</v>
      </c>
      <c r="G2255" s="18" t="str">
        <f>PROPER(TRIM(CLEAN(_xlfn.XLOOKUP(Order_Items_Raw!A520,Orders_Raw!A:A,Orders_Raw!E:E))))</f>
        <v>Mobile App</v>
      </c>
      <c r="H2255" s="18" t="str">
        <f>_xlfn.XLOOKUP(B2255,Products_Raw!A:A,Products_Raw!C:C)</f>
        <v>Sports</v>
      </c>
      <c r="I2255" t="str">
        <f>_xlfn.XLOOKUP(_xlfn.XLOOKUP(A2255,Orders_Raw!A:A,Orders_Raw!B:B),Customers_Raw!A:A,Customers_Raw!E:E)</f>
        <v>Corporate</v>
      </c>
      <c r="J2255" s="19">
        <f>_xlfn.XLOOKUP(Order_Items_Raw!A520,Orders_Raw!A:A,Orders_Raw!C:C)</f>
        <v>45877</v>
      </c>
      <c r="K2255" t="s">
        <v>3415</v>
      </c>
      <c r="L2255" s="19" t="str">
        <f>_xlfn.XLOOKUP(A2255,Orders_Raw!A:A,Orders_Raw!D:D)</f>
        <v>Delivered</v>
      </c>
      <c r="M2255" s="19" t="str">
        <f>_xlfn.XLOOKUP(_xlfn.XLOOKUP(A2255,Orders_Raw!A:A,Orders_Raw!B:B),Customers_Raw!A:A,Customers_Raw!E:E)</f>
        <v>Corporate</v>
      </c>
      <c r="N2255">
        <f>IF(COUNTIF($A$2:A2255,A2255)=1,1,0)</f>
        <v>1</v>
      </c>
    </row>
    <row r="2256" spans="1:14">
      <c r="A2256" t="s">
        <v>970</v>
      </c>
      <c r="B2256" t="s">
        <v>3418</v>
      </c>
      <c r="C2256">
        <v>4</v>
      </c>
      <c r="D2256" s="18">
        <v>57285.92</v>
      </c>
      <c r="E2256" s="18">
        <f>_xlfn.XLOOKUP(Order_Items_Raw!B525,Products_Raw!A:A,Products_Raw!D:D)</f>
        <v>1326.73</v>
      </c>
      <c r="F2256" s="18">
        <f t="shared" si="35"/>
        <v>51979</v>
      </c>
      <c r="G2256" s="18" t="str">
        <f>PROPER(TRIM(CLEAN(_xlfn.XLOOKUP(Order_Items_Raw!A525,Orders_Raw!A:A,Orders_Raw!E:E))))</f>
        <v>Mobile App</v>
      </c>
      <c r="H2256" s="18" t="str">
        <f>_xlfn.XLOOKUP(B2256,Products_Raw!A:A,Products_Raw!C:C)</f>
        <v>Electronics</v>
      </c>
      <c r="I2256" t="str">
        <f>_xlfn.XLOOKUP(_xlfn.XLOOKUP(A2256,Orders_Raw!A:A,Orders_Raw!B:B),Customers_Raw!A:A,Customers_Raw!E:E)</f>
        <v>Corporate</v>
      </c>
      <c r="J2256" s="19">
        <f>_xlfn.XLOOKUP(Order_Items_Raw!A525,Orders_Raw!A:A,Orders_Raw!C:C)</f>
        <v>45873</v>
      </c>
      <c r="K2256" t="s">
        <v>3415</v>
      </c>
      <c r="L2256" s="19" t="str">
        <f>_xlfn.XLOOKUP(A2256,Orders_Raw!A:A,Orders_Raw!D:D)</f>
        <v>Delivered</v>
      </c>
      <c r="M2256" s="19" t="str">
        <f>_xlfn.XLOOKUP(_xlfn.XLOOKUP(A2256,Orders_Raw!A:A,Orders_Raw!B:B),Customers_Raw!A:A,Customers_Raw!E:E)</f>
        <v>Corporate</v>
      </c>
      <c r="N2256">
        <f>IF(COUNTIF($A$2:A2256,A2256)=1,1,0)</f>
        <v>1</v>
      </c>
    </row>
    <row r="2257" spans="1:14">
      <c r="A2257" t="s">
        <v>976</v>
      </c>
      <c r="B2257" t="s">
        <v>3418</v>
      </c>
      <c r="C2257">
        <v>2</v>
      </c>
      <c r="D2257" s="18">
        <v>21066.68</v>
      </c>
      <c r="E2257" s="18">
        <f>_xlfn.XLOOKUP(Order_Items_Raw!B526,Products_Raw!A:A,Products_Raw!D:D)</f>
        <v>2625.04</v>
      </c>
      <c r="F2257" s="18">
        <f t="shared" si="35"/>
        <v>15816.6</v>
      </c>
      <c r="G2257" s="18" t="str">
        <f>PROPER(TRIM(CLEAN(_xlfn.XLOOKUP(Order_Items_Raw!A526,Orders_Raw!A:A,Orders_Raw!E:E))))</f>
        <v>Mobile App</v>
      </c>
      <c r="H2257" s="18" t="str">
        <f>_xlfn.XLOOKUP(B2257,Products_Raw!A:A,Products_Raw!C:C)</f>
        <v>Electronics</v>
      </c>
      <c r="I2257" t="str">
        <f>_xlfn.XLOOKUP(_xlfn.XLOOKUP(A2257,Orders_Raw!A:A,Orders_Raw!B:B),Customers_Raw!A:A,Customers_Raw!E:E)</f>
        <v>Corporate</v>
      </c>
      <c r="J2257" s="19">
        <f>_xlfn.XLOOKUP(Order_Items_Raw!A526,Orders_Raw!A:A,Orders_Raw!C:C)</f>
        <v>45876</v>
      </c>
      <c r="K2257" t="s">
        <v>3415</v>
      </c>
      <c r="L2257" s="19" t="str">
        <f>_xlfn.XLOOKUP(A2257,Orders_Raw!A:A,Orders_Raw!D:D)</f>
        <v>Delivered</v>
      </c>
      <c r="M2257" s="19" t="str">
        <f>_xlfn.XLOOKUP(_xlfn.XLOOKUP(A2257,Orders_Raw!A:A,Orders_Raw!B:B),Customers_Raw!A:A,Customers_Raw!E:E)</f>
        <v>Corporate</v>
      </c>
      <c r="N2257">
        <f>IF(COUNTIF($A$2:A2257,A2257)=1,1,0)</f>
        <v>1</v>
      </c>
    </row>
    <row r="2258" spans="1:14">
      <c r="A2258" t="s">
        <v>1959</v>
      </c>
      <c r="B2258" t="s">
        <v>3418</v>
      </c>
      <c r="C2258">
        <v>4</v>
      </c>
      <c r="D2258" s="18">
        <v>51559.12</v>
      </c>
      <c r="E2258" s="18">
        <f>_xlfn.XLOOKUP(Order_Items_Raw!B540,Products_Raw!A:A,Products_Raw!D:D)</f>
        <v>3861.49</v>
      </c>
      <c r="F2258" s="18">
        <f t="shared" si="35"/>
        <v>36113.16</v>
      </c>
      <c r="G2258" s="18" t="str">
        <f>PROPER(TRIM(CLEAN(_xlfn.XLOOKUP(Order_Items_Raw!A540,Orders_Raw!A:A,Orders_Raw!E:E))))</f>
        <v>Website</v>
      </c>
      <c r="H2258" s="18" t="str">
        <f>_xlfn.XLOOKUP(B2258,Products_Raw!A:A,Products_Raw!C:C)</f>
        <v>Electronics</v>
      </c>
      <c r="I2258" t="str">
        <f>_xlfn.XLOOKUP(_xlfn.XLOOKUP(A2258,Orders_Raw!A:A,Orders_Raw!B:B),Customers_Raw!A:A,Customers_Raw!E:E)</f>
        <v>Consumer</v>
      </c>
      <c r="J2258" s="19">
        <f>_xlfn.XLOOKUP(Order_Items_Raw!A540,Orders_Raw!A:A,Orders_Raw!C:C)</f>
        <v>45874</v>
      </c>
      <c r="K2258" t="s">
        <v>3415</v>
      </c>
      <c r="L2258" s="19" t="str">
        <f>_xlfn.XLOOKUP(A2258,Orders_Raw!A:A,Orders_Raw!D:D)</f>
        <v>Delivered</v>
      </c>
      <c r="M2258" s="19" t="str">
        <f>_xlfn.XLOOKUP(_xlfn.XLOOKUP(A2258,Orders_Raw!A:A,Orders_Raw!B:B),Customers_Raw!A:A,Customers_Raw!E:E)</f>
        <v>Consumer</v>
      </c>
      <c r="N2258">
        <f>IF(COUNTIF($A$2:A2258,A2258)=1,1,0)</f>
        <v>1</v>
      </c>
    </row>
    <row r="2259" spans="1:14">
      <c r="A2259" t="s">
        <v>2210</v>
      </c>
      <c r="B2259" t="s">
        <v>3418</v>
      </c>
      <c r="C2259">
        <v>4</v>
      </c>
      <c r="D2259" s="18">
        <v>44249.37</v>
      </c>
      <c r="E2259" s="18">
        <f>_xlfn.XLOOKUP(Order_Items_Raw!B547,Products_Raw!A:A,Products_Raw!D:D)</f>
        <v>5931.04</v>
      </c>
      <c r="F2259" s="18">
        <f t="shared" si="35"/>
        <v>20525.21</v>
      </c>
      <c r="G2259" s="18" t="str">
        <f>PROPER(TRIM(CLEAN(_xlfn.XLOOKUP(Order_Items_Raw!A547,Orders_Raw!A:A,Orders_Raw!E:E))))</f>
        <v>Mobile App</v>
      </c>
      <c r="H2259" s="18" t="str">
        <f>_xlfn.XLOOKUP(B2259,Products_Raw!A:A,Products_Raw!C:C)</f>
        <v>Electronics</v>
      </c>
      <c r="I2259" t="str">
        <f>_xlfn.XLOOKUP(_xlfn.XLOOKUP(A2259,Orders_Raw!A:A,Orders_Raw!B:B),Customers_Raw!A:A,Customers_Raw!E:E)</f>
        <v>Corporate</v>
      </c>
      <c r="J2259" s="19">
        <f>_xlfn.XLOOKUP(Order_Items_Raw!A547,Orders_Raw!A:A,Orders_Raw!C:C)</f>
        <v>45883</v>
      </c>
      <c r="K2259" t="s">
        <v>3415</v>
      </c>
      <c r="L2259" s="19" t="str">
        <f>_xlfn.XLOOKUP(A2259,Orders_Raw!A:A,Orders_Raw!D:D)</f>
        <v>Delivered</v>
      </c>
      <c r="M2259" s="19" t="str">
        <f>_xlfn.XLOOKUP(_xlfn.XLOOKUP(A2259,Orders_Raw!A:A,Orders_Raw!B:B),Customers_Raw!A:A,Customers_Raw!E:E)</f>
        <v>Corporate</v>
      </c>
      <c r="N2259">
        <f>IF(COUNTIF($A$2:A2259,A2259)=1,1,0)</f>
        <v>1</v>
      </c>
    </row>
    <row r="2260" spans="1:14">
      <c r="A2260" t="s">
        <v>2321</v>
      </c>
      <c r="B2260" t="s">
        <v>3418</v>
      </c>
      <c r="C2260">
        <v>2</v>
      </c>
      <c r="D2260" s="18">
        <v>27934.24</v>
      </c>
      <c r="E2260" s="18">
        <f>_xlfn.XLOOKUP(Order_Items_Raw!B551,Products_Raw!A:A,Products_Raw!D:D)</f>
        <v>1691.07</v>
      </c>
      <c r="F2260" s="18">
        <f t="shared" si="35"/>
        <v>24552.1</v>
      </c>
      <c r="G2260" s="18" t="str">
        <f>PROPER(TRIM(CLEAN(_xlfn.XLOOKUP(Order_Items_Raw!A551,Orders_Raw!A:A,Orders_Raw!E:E))))</f>
        <v>Marketplace</v>
      </c>
      <c r="H2260" s="18" t="str">
        <f>_xlfn.XLOOKUP(B2260,Products_Raw!A:A,Products_Raw!C:C)</f>
        <v>Electronics</v>
      </c>
      <c r="I2260" t="str">
        <f>_xlfn.XLOOKUP(_xlfn.XLOOKUP(A2260,Orders_Raw!A:A,Orders_Raw!B:B),Customers_Raw!A:A,Customers_Raw!E:E)</f>
        <v>Consumer</v>
      </c>
      <c r="J2260" s="19">
        <f>_xlfn.XLOOKUP(Order_Items_Raw!A551,Orders_Raw!A:A,Orders_Raw!C:C)</f>
        <v>45888</v>
      </c>
      <c r="K2260" t="s">
        <v>3415</v>
      </c>
      <c r="L2260" s="19" t="str">
        <f>_xlfn.XLOOKUP(A2260,Orders_Raw!A:A,Orders_Raw!D:D)</f>
        <v>Delivered</v>
      </c>
      <c r="M2260" s="19" t="str">
        <f>_xlfn.XLOOKUP(_xlfn.XLOOKUP(A2260,Orders_Raw!A:A,Orders_Raw!B:B),Customers_Raw!A:A,Customers_Raw!E:E)</f>
        <v>Consumer</v>
      </c>
      <c r="N2260">
        <f>IF(COUNTIF($A$2:A2260,A2260)=1,1,0)</f>
        <v>1</v>
      </c>
    </row>
    <row r="2261" spans="1:14">
      <c r="A2261" t="s">
        <v>2472</v>
      </c>
      <c r="B2261" t="s">
        <v>3418</v>
      </c>
      <c r="C2261">
        <v>2</v>
      </c>
      <c r="D2261" s="18">
        <v>24750.5</v>
      </c>
      <c r="E2261" s="18">
        <f>_xlfn.XLOOKUP(Order_Items_Raw!B554,Products_Raw!A:A,Products_Raw!D:D)</f>
        <v>10050.44</v>
      </c>
      <c r="F2261" s="18">
        <f t="shared" si="35"/>
        <v>4649.62</v>
      </c>
      <c r="G2261" s="18" t="str">
        <f>PROPER(TRIM(CLEAN(_xlfn.XLOOKUP(Order_Items_Raw!A554,Orders_Raw!A:A,Orders_Raw!E:E))))</f>
        <v>Website</v>
      </c>
      <c r="H2261" s="18" t="str">
        <f>_xlfn.XLOOKUP(B2261,Products_Raw!A:A,Products_Raw!C:C)</f>
        <v>Electronics</v>
      </c>
      <c r="I2261" t="str">
        <f>_xlfn.XLOOKUP(_xlfn.XLOOKUP(A2261,Orders_Raw!A:A,Orders_Raw!B:B),Customers_Raw!A:A,Customers_Raw!E:E)</f>
        <v>Corporate</v>
      </c>
      <c r="J2261" s="19">
        <f>_xlfn.XLOOKUP(Order_Items_Raw!A554,Orders_Raw!A:A,Orders_Raw!C:C)</f>
        <v>45882</v>
      </c>
      <c r="K2261" t="s">
        <v>3415</v>
      </c>
      <c r="L2261" s="19" t="str">
        <f>_xlfn.XLOOKUP(A2261,Orders_Raw!A:A,Orders_Raw!D:D)</f>
        <v>Delivered</v>
      </c>
      <c r="M2261" s="19" t="str">
        <f>_xlfn.XLOOKUP(_xlfn.XLOOKUP(A2261,Orders_Raw!A:A,Orders_Raw!B:B),Customers_Raw!A:A,Customers_Raw!E:E)</f>
        <v>Corporate</v>
      </c>
      <c r="N2261">
        <f>IF(COUNTIF($A$2:A2261,A2261)=1,1,0)</f>
        <v>1</v>
      </c>
    </row>
    <row r="2262" spans="1:14">
      <c r="A2262" t="s">
        <v>2535</v>
      </c>
      <c r="B2262" t="s">
        <v>3418</v>
      </c>
      <c r="C2262">
        <v>3</v>
      </c>
      <c r="D2262" s="18">
        <v>34294.95</v>
      </c>
      <c r="E2262" s="18">
        <f>_xlfn.XLOOKUP(Order_Items_Raw!B556,Products_Raw!A:A,Products_Raw!D:D)</f>
        <v>4539.2</v>
      </c>
      <c r="F2262" s="18">
        <f t="shared" si="35"/>
        <v>20677.35</v>
      </c>
      <c r="G2262" s="18" t="str">
        <f>PROPER(TRIM(CLEAN(_xlfn.XLOOKUP(Order_Items_Raw!A556,Orders_Raw!A:A,Orders_Raw!E:E))))</f>
        <v>Mobile App</v>
      </c>
      <c r="H2262" s="18" t="str">
        <f>_xlfn.XLOOKUP(B2262,Products_Raw!A:A,Products_Raw!C:C)</f>
        <v>Electronics</v>
      </c>
      <c r="I2262" t="str">
        <f>_xlfn.XLOOKUP(_xlfn.XLOOKUP(A2262,Orders_Raw!A:A,Orders_Raw!B:B),Customers_Raw!A:A,Customers_Raw!E:E)</f>
        <v>Consumer</v>
      </c>
      <c r="J2262" s="19">
        <f>_xlfn.XLOOKUP(Order_Items_Raw!A556,Orders_Raw!A:A,Orders_Raw!C:C)</f>
        <v>45872</v>
      </c>
      <c r="K2262" t="s">
        <v>3415</v>
      </c>
      <c r="L2262" s="19" t="str">
        <f>_xlfn.XLOOKUP(A2262,Orders_Raw!A:A,Orders_Raw!D:D)</f>
        <v>Delivered</v>
      </c>
      <c r="M2262" s="19" t="str">
        <f>_xlfn.XLOOKUP(_xlfn.XLOOKUP(A2262,Orders_Raw!A:A,Orders_Raw!B:B),Customers_Raw!A:A,Customers_Raw!E:E)</f>
        <v>Consumer</v>
      </c>
      <c r="N2262">
        <f>IF(COUNTIF($A$2:A2262,A2262)=1,1,0)</f>
        <v>1</v>
      </c>
    </row>
    <row r="2263" spans="1:14">
      <c r="A2263" t="s">
        <v>2968</v>
      </c>
      <c r="B2263" t="s">
        <v>3418</v>
      </c>
      <c r="C2263">
        <v>4</v>
      </c>
      <c r="D2263" s="18">
        <v>58729.49</v>
      </c>
      <c r="E2263" s="18">
        <f>_xlfn.XLOOKUP(Order_Items_Raw!B562,Products_Raw!A:A,Products_Raw!D:D)</f>
        <v>4591.42</v>
      </c>
      <c r="F2263" s="18">
        <f t="shared" si="35"/>
        <v>40363.81</v>
      </c>
      <c r="G2263" s="18" t="str">
        <f>PROPER(TRIM(CLEAN(_xlfn.XLOOKUP(Order_Items_Raw!A562,Orders_Raw!A:A,Orders_Raw!E:E))))</f>
        <v>Website</v>
      </c>
      <c r="H2263" s="18" t="str">
        <f>_xlfn.XLOOKUP(B2263,Products_Raw!A:A,Products_Raw!C:C)</f>
        <v>Electronics</v>
      </c>
      <c r="I2263" t="str">
        <f>_xlfn.XLOOKUP(_xlfn.XLOOKUP(A2263,Orders_Raw!A:A,Orders_Raw!B:B),Customers_Raw!A:A,Customers_Raw!E:E)</f>
        <v>Corporate</v>
      </c>
      <c r="J2263" s="19">
        <f>_xlfn.XLOOKUP(Order_Items_Raw!A562,Orders_Raw!A:A,Orders_Raw!C:C)</f>
        <v>45889</v>
      </c>
      <c r="K2263" t="s">
        <v>3415</v>
      </c>
      <c r="L2263" s="19" t="str">
        <f>_xlfn.XLOOKUP(A2263,Orders_Raw!A:A,Orders_Raw!D:D)</f>
        <v>Processing</v>
      </c>
      <c r="M2263" s="19" t="str">
        <f>_xlfn.XLOOKUP(_xlfn.XLOOKUP(A2263,Orders_Raw!A:A,Orders_Raw!B:B),Customers_Raw!A:A,Customers_Raw!E:E)</f>
        <v>Corporate</v>
      </c>
      <c r="N2263">
        <f>IF(COUNTIF($A$2:A2263,A2263)=1,1,0)</f>
        <v>1</v>
      </c>
    </row>
    <row r="2264" spans="1:14">
      <c r="A2264" t="s">
        <v>1677</v>
      </c>
      <c r="B2264" t="s">
        <v>3419</v>
      </c>
      <c r="C2264">
        <v>1</v>
      </c>
      <c r="D2264" s="18">
        <v>1662.85</v>
      </c>
      <c r="E2264" s="18">
        <f>_xlfn.XLOOKUP(Order_Items_Raw!B582,Products_Raw!A:A,Products_Raw!D:D)</f>
        <v>7341.5</v>
      </c>
      <c r="F2264" s="18">
        <f t="shared" si="35"/>
        <v>-5678.65</v>
      </c>
      <c r="G2264" s="18" t="str">
        <f>PROPER(TRIM(CLEAN(_xlfn.XLOOKUP(Order_Items_Raw!A582,Orders_Raw!A:A,Orders_Raw!E:E))))</f>
        <v>Mobile App</v>
      </c>
      <c r="H2264" s="18" t="str">
        <f>_xlfn.XLOOKUP(B2264,Products_Raw!A:A,Products_Raw!C:C)</f>
        <v>Office Supplies</v>
      </c>
      <c r="I2264" t="str">
        <f>_xlfn.XLOOKUP(_xlfn.XLOOKUP(A2264,Orders_Raw!A:A,Orders_Raw!B:B),Customers_Raw!A:A,Customers_Raw!E:E)</f>
        <v>Consumer</v>
      </c>
      <c r="J2264" s="19">
        <f>_xlfn.XLOOKUP(Order_Items_Raw!A582,Orders_Raw!A:A,Orders_Raw!C:C)</f>
        <v>45892</v>
      </c>
      <c r="K2264" t="s">
        <v>3415</v>
      </c>
      <c r="L2264" s="19" t="str">
        <f>_xlfn.XLOOKUP(A2264,Orders_Raw!A:A,Orders_Raw!D:D)</f>
        <v>Delivered</v>
      </c>
      <c r="M2264" s="19" t="str">
        <f>_xlfn.XLOOKUP(_xlfn.XLOOKUP(A2264,Orders_Raw!A:A,Orders_Raw!B:B),Customers_Raw!A:A,Customers_Raw!E:E)</f>
        <v>Consumer</v>
      </c>
      <c r="N2264">
        <f>IF(COUNTIF($A$2:A2264,A2264)=1,1,0)</f>
        <v>1</v>
      </c>
    </row>
    <row r="2265" spans="1:14">
      <c r="A2265" t="s">
        <v>2856</v>
      </c>
      <c r="B2265" t="s">
        <v>3419</v>
      </c>
      <c r="C2265">
        <v>2</v>
      </c>
      <c r="D2265" s="18">
        <v>4095.61</v>
      </c>
      <c r="E2265" s="18">
        <f>_xlfn.XLOOKUP(Order_Items_Raw!B602,Products_Raw!A:A,Products_Raw!D:D)</f>
        <v>11764.29</v>
      </c>
      <c r="F2265" s="18">
        <f t="shared" si="35"/>
        <v>-19432.97</v>
      </c>
      <c r="G2265" s="18" t="str">
        <f>PROPER(TRIM(CLEAN(_xlfn.XLOOKUP(Order_Items_Raw!A602,Orders_Raw!A:A,Orders_Raw!E:E))))</f>
        <v>Mobile App</v>
      </c>
      <c r="H2265" s="18" t="str">
        <f>_xlfn.XLOOKUP(B2265,Products_Raw!A:A,Products_Raw!C:C)</f>
        <v>Office Supplies</v>
      </c>
      <c r="I2265" t="str">
        <f>_xlfn.XLOOKUP(_xlfn.XLOOKUP(A2265,Orders_Raw!A:A,Orders_Raw!B:B),Customers_Raw!A:A,Customers_Raw!E:E)</f>
        <v>Corporate</v>
      </c>
      <c r="J2265" s="19">
        <f>_xlfn.XLOOKUP(Order_Items_Raw!A602,Orders_Raw!A:A,Orders_Raw!C:C)</f>
        <v>45892</v>
      </c>
      <c r="K2265" t="s">
        <v>3415</v>
      </c>
      <c r="L2265" s="19" t="str">
        <f>_xlfn.XLOOKUP(A2265,Orders_Raw!A:A,Orders_Raw!D:D)</f>
        <v>Delivered</v>
      </c>
      <c r="M2265" s="19" t="str">
        <f>_xlfn.XLOOKUP(_xlfn.XLOOKUP(A2265,Orders_Raw!A:A,Orders_Raw!B:B),Customers_Raw!A:A,Customers_Raw!E:E)</f>
        <v>Corporate</v>
      </c>
      <c r="N2265">
        <f>IF(COUNTIF($A$2:A2265,A2265)=1,1,0)</f>
        <v>1</v>
      </c>
    </row>
    <row r="2266" spans="1:14">
      <c r="A2266" t="s">
        <v>1052</v>
      </c>
      <c r="B2266" t="s">
        <v>3420</v>
      </c>
      <c r="C2266">
        <v>4</v>
      </c>
      <c r="D2266" s="18">
        <v>68901.02</v>
      </c>
      <c r="E2266" s="18">
        <f>_xlfn.XLOOKUP(Order_Items_Raw!B613,Products_Raw!A:A,Products_Raw!D:D)</f>
        <v>2144.79</v>
      </c>
      <c r="F2266" s="18">
        <f t="shared" si="35"/>
        <v>60321.86</v>
      </c>
      <c r="G2266" s="18" t="str">
        <f>PROPER(TRIM(CLEAN(_xlfn.XLOOKUP(Order_Items_Raw!A613,Orders_Raw!A:A,Orders_Raw!E:E))))</f>
        <v>Mobile App</v>
      </c>
      <c r="H2266" s="18" t="str">
        <f>_xlfn.XLOOKUP(B2266,Products_Raw!A:A,Products_Raw!C:C)</f>
        <v>Fashion</v>
      </c>
      <c r="I2266" t="str">
        <f>_xlfn.XLOOKUP(_xlfn.XLOOKUP(A2266,Orders_Raw!A:A,Orders_Raw!B:B),Customers_Raw!A:A,Customers_Raw!E:E)</f>
        <v>Corporate</v>
      </c>
      <c r="J2266" s="19">
        <f>_xlfn.XLOOKUP(Order_Items_Raw!A613,Orders_Raw!A:A,Orders_Raw!C:C)</f>
        <v>45888</v>
      </c>
      <c r="K2266" t="s">
        <v>3415</v>
      </c>
      <c r="L2266" s="19" t="str">
        <f>_xlfn.XLOOKUP(A2266,Orders_Raw!A:A,Orders_Raw!D:D)</f>
        <v>Cancelled</v>
      </c>
      <c r="M2266" s="19" t="str">
        <f>_xlfn.XLOOKUP(_xlfn.XLOOKUP(A2266,Orders_Raw!A:A,Orders_Raw!B:B),Customers_Raw!A:A,Customers_Raw!E:E)</f>
        <v>Corporate</v>
      </c>
      <c r="N2266">
        <f>IF(COUNTIF($A$2:A2266,A2266)=1,1,0)</f>
        <v>1</v>
      </c>
    </row>
    <row r="2267" spans="1:14">
      <c r="A2267" t="s">
        <v>1202</v>
      </c>
      <c r="B2267" t="s">
        <v>3420</v>
      </c>
      <c r="C2267">
        <v>3</v>
      </c>
      <c r="D2267" s="18">
        <v>39754.21</v>
      </c>
      <c r="E2267" s="18">
        <f>_xlfn.XLOOKUP(Order_Items_Raw!B615,Products_Raw!A:A,Products_Raw!D:D)</f>
        <v>3075.85</v>
      </c>
      <c r="F2267" s="18">
        <f t="shared" si="35"/>
        <v>30526.66</v>
      </c>
      <c r="G2267" s="18" t="str">
        <f>PROPER(TRIM(CLEAN(_xlfn.XLOOKUP(Order_Items_Raw!A615,Orders_Raw!A:A,Orders_Raw!E:E))))</f>
        <v>Mobile App</v>
      </c>
      <c r="H2267" s="18" t="str">
        <f>_xlfn.XLOOKUP(B2267,Products_Raw!A:A,Products_Raw!C:C)</f>
        <v>Fashion</v>
      </c>
      <c r="I2267" t="str">
        <f>_xlfn.XLOOKUP(_xlfn.XLOOKUP(A2267,Orders_Raw!A:A,Orders_Raw!B:B),Customers_Raw!A:A,Customers_Raw!E:E)</f>
        <v>Consumer</v>
      </c>
      <c r="J2267" s="19">
        <f>_xlfn.XLOOKUP(Order_Items_Raw!A615,Orders_Raw!A:A,Orders_Raw!C:C)</f>
        <v>45888</v>
      </c>
      <c r="K2267" t="s">
        <v>3415</v>
      </c>
      <c r="L2267" s="19" t="str">
        <f>_xlfn.XLOOKUP(A2267,Orders_Raw!A:A,Orders_Raw!D:D)</f>
        <v>Delivered</v>
      </c>
      <c r="M2267" s="19" t="str">
        <f>_xlfn.XLOOKUP(_xlfn.XLOOKUP(A2267,Orders_Raw!A:A,Orders_Raw!B:B),Customers_Raw!A:A,Customers_Raw!E:E)</f>
        <v>Consumer</v>
      </c>
      <c r="N2267">
        <f>IF(COUNTIF($A$2:A2267,A2267)=1,1,0)</f>
        <v>1</v>
      </c>
    </row>
    <row r="2268" spans="1:14">
      <c r="A2268" t="s">
        <v>1442</v>
      </c>
      <c r="B2268" t="s">
        <v>3420</v>
      </c>
      <c r="C2268">
        <v>3</v>
      </c>
      <c r="D2268" s="18">
        <v>37579.54</v>
      </c>
      <c r="E2268" s="18">
        <f>_xlfn.XLOOKUP(Order_Items_Raw!B619,Products_Raw!A:A,Products_Raw!D:D)</f>
        <v>10086.81</v>
      </c>
      <c r="F2268" s="18">
        <f t="shared" si="35"/>
        <v>7319.11</v>
      </c>
      <c r="G2268" s="18" t="str">
        <f>PROPER(TRIM(CLEAN(_xlfn.XLOOKUP(Order_Items_Raw!A619,Orders_Raw!A:A,Orders_Raw!E:E))))</f>
        <v>Mobile App</v>
      </c>
      <c r="H2268" s="18" t="str">
        <f>_xlfn.XLOOKUP(B2268,Products_Raw!A:A,Products_Raw!C:C)</f>
        <v>Fashion</v>
      </c>
      <c r="I2268" t="str">
        <f>_xlfn.XLOOKUP(_xlfn.XLOOKUP(A2268,Orders_Raw!A:A,Orders_Raw!B:B),Customers_Raw!A:A,Customers_Raw!E:E)</f>
        <v>Corporate</v>
      </c>
      <c r="J2268" s="19">
        <f>_xlfn.XLOOKUP(Order_Items_Raw!A619,Orders_Raw!A:A,Orders_Raw!C:C)</f>
        <v>45884</v>
      </c>
      <c r="K2268" t="s">
        <v>3415</v>
      </c>
      <c r="L2268" s="19" t="str">
        <f>_xlfn.XLOOKUP(A2268,Orders_Raw!A:A,Orders_Raw!D:D)</f>
        <v>Delivered</v>
      </c>
      <c r="M2268" s="19" t="str">
        <f>_xlfn.XLOOKUP(_xlfn.XLOOKUP(A2268,Orders_Raw!A:A,Orders_Raw!B:B),Customers_Raw!A:A,Customers_Raw!E:E)</f>
        <v>Corporate</v>
      </c>
      <c r="N2268">
        <f>IF(COUNTIF($A$2:A2268,A2268)=1,1,0)</f>
        <v>0</v>
      </c>
    </row>
    <row r="2269" spans="1:14">
      <c r="A2269" t="s">
        <v>1804</v>
      </c>
      <c r="B2269" t="s">
        <v>3420</v>
      </c>
      <c r="C2269">
        <v>3</v>
      </c>
      <c r="D2269" s="18">
        <v>49847.82</v>
      </c>
      <c r="E2269" s="18">
        <f>_xlfn.XLOOKUP(Order_Items_Raw!B627,Products_Raw!A:A,Products_Raw!D:D)</f>
        <v>8551.81</v>
      </c>
      <c r="F2269" s="18">
        <f t="shared" si="35"/>
        <v>24192.39</v>
      </c>
      <c r="G2269" s="18" t="str">
        <f>PROPER(TRIM(CLEAN(_xlfn.XLOOKUP(Order_Items_Raw!A627,Orders_Raw!A:A,Orders_Raw!E:E))))</f>
        <v>Mobile App</v>
      </c>
      <c r="H2269" s="18" t="str">
        <f>_xlfn.XLOOKUP(B2269,Products_Raw!A:A,Products_Raw!C:C)</f>
        <v>Fashion</v>
      </c>
      <c r="I2269" t="str">
        <f>_xlfn.XLOOKUP(_xlfn.XLOOKUP(A2269,Orders_Raw!A:A,Orders_Raw!B:B),Customers_Raw!A:A,Customers_Raw!E:E)</f>
        <v>Consumer</v>
      </c>
      <c r="J2269" s="19">
        <f>_xlfn.XLOOKUP(Order_Items_Raw!A627,Orders_Raw!A:A,Orders_Raw!C:C)</f>
        <v>45871</v>
      </c>
      <c r="K2269" t="s">
        <v>3415</v>
      </c>
      <c r="L2269" s="19" t="str">
        <f>_xlfn.XLOOKUP(A2269,Orders_Raw!A:A,Orders_Raw!D:D)</f>
        <v>Shipped</v>
      </c>
      <c r="M2269" s="19" t="str">
        <f>_xlfn.XLOOKUP(_xlfn.XLOOKUP(A2269,Orders_Raw!A:A,Orders_Raw!B:B),Customers_Raw!A:A,Customers_Raw!E:E)</f>
        <v>Consumer</v>
      </c>
      <c r="N2269">
        <f>IF(COUNTIF($A$2:A2269,A2269)=1,1,0)</f>
        <v>1</v>
      </c>
    </row>
    <row r="2270" spans="1:14">
      <c r="A2270" t="s">
        <v>1848</v>
      </c>
      <c r="B2270" t="s">
        <v>3420</v>
      </c>
      <c r="C2270">
        <v>4</v>
      </c>
      <c r="D2270" s="18">
        <v>64409.01</v>
      </c>
      <c r="E2270" s="18">
        <f>_xlfn.XLOOKUP(Order_Items_Raw!B628,Products_Raw!A:A,Products_Raw!D:D)</f>
        <v>8551.81</v>
      </c>
      <c r="F2270" s="18">
        <f t="shared" si="35"/>
        <v>30201.77</v>
      </c>
      <c r="G2270" s="18" t="str">
        <f>PROPER(TRIM(CLEAN(_xlfn.XLOOKUP(Order_Items_Raw!A628,Orders_Raw!A:A,Orders_Raw!E:E))))</f>
        <v>Mobile App</v>
      </c>
      <c r="H2270" s="18" t="str">
        <f>_xlfn.XLOOKUP(B2270,Products_Raw!A:A,Products_Raw!C:C)</f>
        <v>Fashion</v>
      </c>
      <c r="I2270" t="str">
        <f>_xlfn.XLOOKUP(_xlfn.XLOOKUP(A2270,Orders_Raw!A:A,Orders_Raw!B:B),Customers_Raw!A:A,Customers_Raw!E:E)</f>
        <v>Small Business</v>
      </c>
      <c r="J2270" s="19">
        <f>_xlfn.XLOOKUP(Order_Items_Raw!A628,Orders_Raw!A:A,Orders_Raw!C:C)</f>
        <v>45893</v>
      </c>
      <c r="K2270" t="s">
        <v>3415</v>
      </c>
      <c r="L2270" s="19" t="str">
        <f>_xlfn.XLOOKUP(A2270,Orders_Raw!A:A,Orders_Raw!D:D)</f>
        <v>Processing</v>
      </c>
      <c r="M2270" s="19" t="str">
        <f>_xlfn.XLOOKUP(_xlfn.XLOOKUP(A2270,Orders_Raw!A:A,Orders_Raw!B:B),Customers_Raw!A:A,Customers_Raw!E:E)</f>
        <v>Small Business</v>
      </c>
      <c r="N2270">
        <f>IF(COUNTIF($A$2:A2270,A2270)=1,1,0)</f>
        <v>0</v>
      </c>
    </row>
    <row r="2271" spans="1:14">
      <c r="A2271" t="s">
        <v>2049</v>
      </c>
      <c r="B2271" t="s">
        <v>3420</v>
      </c>
      <c r="C2271">
        <v>1</v>
      </c>
      <c r="D2271" s="18">
        <v>16838.79</v>
      </c>
      <c r="E2271" s="18">
        <f>_xlfn.XLOOKUP(Order_Items_Raw!B630,Products_Raw!A:A,Products_Raw!D:D)</f>
        <v>2249.48</v>
      </c>
      <c r="F2271" s="18">
        <f t="shared" si="35"/>
        <v>14589.31</v>
      </c>
      <c r="G2271" s="18" t="str">
        <f>PROPER(TRIM(CLEAN(_xlfn.XLOOKUP(Order_Items_Raw!A630,Orders_Raw!A:A,Orders_Raw!E:E))))</f>
        <v>Mobile App</v>
      </c>
      <c r="H2271" s="18" t="str">
        <f>_xlfn.XLOOKUP(B2271,Products_Raw!A:A,Products_Raw!C:C)</f>
        <v>Fashion</v>
      </c>
      <c r="I2271" t="str">
        <f>_xlfn.XLOOKUP(_xlfn.XLOOKUP(A2271,Orders_Raw!A:A,Orders_Raw!B:B),Customers_Raw!A:A,Customers_Raw!E:E)</f>
        <v>Corporate</v>
      </c>
      <c r="J2271" s="19">
        <f>_xlfn.XLOOKUP(Order_Items_Raw!A630,Orders_Raw!A:A,Orders_Raw!C:C)</f>
        <v>45883</v>
      </c>
      <c r="K2271" t="s">
        <v>3415</v>
      </c>
      <c r="L2271" s="19" t="str">
        <f>_xlfn.XLOOKUP(A2271,Orders_Raw!A:A,Orders_Raw!D:D)</f>
        <v>Delivered</v>
      </c>
      <c r="M2271" s="19" t="str">
        <f>_xlfn.XLOOKUP(_xlfn.XLOOKUP(A2271,Orders_Raw!A:A,Orders_Raw!B:B),Customers_Raw!A:A,Customers_Raw!E:E)</f>
        <v>Corporate</v>
      </c>
      <c r="N2271">
        <f>IF(COUNTIF($A$2:A2271,A2271)=1,1,0)</f>
        <v>1</v>
      </c>
    </row>
    <row r="2272" spans="1:14">
      <c r="A2272" t="s">
        <v>2423</v>
      </c>
      <c r="B2272" t="s">
        <v>3420</v>
      </c>
      <c r="C2272">
        <v>1</v>
      </c>
      <c r="D2272" s="18">
        <v>15477.91</v>
      </c>
      <c r="E2272" s="18">
        <f>_xlfn.XLOOKUP(Order_Items_Raw!B635,Products_Raw!A:A,Products_Raw!D:D)</f>
        <v>6163.24</v>
      </c>
      <c r="F2272" s="18">
        <f t="shared" si="35"/>
        <v>9314.67</v>
      </c>
      <c r="G2272" s="18" t="str">
        <f>PROPER(TRIM(CLEAN(_xlfn.XLOOKUP(Order_Items_Raw!A635,Orders_Raw!A:A,Orders_Raw!E:E))))</f>
        <v>Website</v>
      </c>
      <c r="H2272" s="18" t="str">
        <f>_xlfn.XLOOKUP(B2272,Products_Raw!A:A,Products_Raw!C:C)</f>
        <v>Fashion</v>
      </c>
      <c r="I2272" t="str">
        <f>_xlfn.XLOOKUP(_xlfn.XLOOKUP(A2272,Orders_Raw!A:A,Orders_Raw!B:B),Customers_Raw!A:A,Customers_Raw!E:E)</f>
        <v>Small Business</v>
      </c>
      <c r="J2272" s="19">
        <f>_xlfn.XLOOKUP(Order_Items_Raw!A635,Orders_Raw!A:A,Orders_Raw!C:C)</f>
        <v>45872</v>
      </c>
      <c r="K2272" t="s">
        <v>3415</v>
      </c>
      <c r="L2272" s="19" t="str">
        <f>_xlfn.XLOOKUP(A2272,Orders_Raw!A:A,Orders_Raw!D:D)</f>
        <v>Delivered</v>
      </c>
      <c r="M2272" s="19" t="str">
        <f>_xlfn.XLOOKUP(_xlfn.XLOOKUP(A2272,Orders_Raw!A:A,Orders_Raw!B:B),Customers_Raw!A:A,Customers_Raw!E:E)</f>
        <v>Small Business</v>
      </c>
      <c r="N2272">
        <f>IF(COUNTIF($A$2:A2272,A2272)=1,1,0)</f>
        <v>1</v>
      </c>
    </row>
    <row r="2273" spans="1:14">
      <c r="A2273" t="s">
        <v>2536</v>
      </c>
      <c r="B2273" t="s">
        <v>3420</v>
      </c>
      <c r="C2273">
        <v>4</v>
      </c>
      <c r="D2273" s="18">
        <v>62655.87</v>
      </c>
      <c r="E2273" s="18">
        <f>_xlfn.XLOOKUP(Order_Items_Raw!B637,Products_Raw!A:A,Products_Raw!D:D)</f>
        <v>6163.24</v>
      </c>
      <c r="F2273" s="18">
        <f t="shared" si="35"/>
        <v>38002.91</v>
      </c>
      <c r="G2273" s="18" t="str">
        <f>PROPER(TRIM(CLEAN(_xlfn.XLOOKUP(Order_Items_Raw!A637,Orders_Raw!A:A,Orders_Raw!E:E))))</f>
        <v>Website</v>
      </c>
      <c r="H2273" s="18" t="str">
        <f>_xlfn.XLOOKUP(B2273,Products_Raw!A:A,Products_Raw!C:C)</f>
        <v>Fashion</v>
      </c>
      <c r="I2273" t="str">
        <f>_xlfn.XLOOKUP(_xlfn.XLOOKUP(A2273,Orders_Raw!A:A,Orders_Raw!B:B),Customers_Raw!A:A,Customers_Raw!E:E)</f>
        <v>Corporate</v>
      </c>
      <c r="J2273" s="19">
        <f>_xlfn.XLOOKUP(Order_Items_Raw!A637,Orders_Raw!A:A,Orders_Raw!C:C)</f>
        <v>45894</v>
      </c>
      <c r="K2273" t="s">
        <v>3415</v>
      </c>
      <c r="L2273" s="19" t="str">
        <f>_xlfn.XLOOKUP(A2273,Orders_Raw!A:A,Orders_Raw!D:D)</f>
        <v>Delivered</v>
      </c>
      <c r="M2273" s="19" t="str">
        <f>_xlfn.XLOOKUP(_xlfn.XLOOKUP(A2273,Orders_Raw!A:A,Orders_Raw!B:B),Customers_Raw!A:A,Customers_Raw!E:E)</f>
        <v>Corporate</v>
      </c>
      <c r="N2273">
        <f>IF(COUNTIF($A$2:A2273,A2273)=1,1,0)</f>
        <v>1</v>
      </c>
    </row>
    <row r="2274" spans="1:14">
      <c r="A2274" t="s">
        <v>2635</v>
      </c>
      <c r="B2274" t="s">
        <v>3420</v>
      </c>
      <c r="C2274">
        <v>4</v>
      </c>
      <c r="D2274" s="18">
        <v>50417.89</v>
      </c>
      <c r="E2274" s="18">
        <f>_xlfn.XLOOKUP(Order_Items_Raw!B639,Products_Raw!A:A,Products_Raw!D:D)</f>
        <v>8177.04</v>
      </c>
      <c r="F2274" s="18">
        <f t="shared" si="35"/>
        <v>17709.73</v>
      </c>
      <c r="G2274" s="18" t="str">
        <f>PROPER(TRIM(CLEAN(_xlfn.XLOOKUP(Order_Items_Raw!A639,Orders_Raw!A:A,Orders_Raw!E:E))))</f>
        <v>Marketplace</v>
      </c>
      <c r="H2274" s="18" t="str">
        <f>_xlfn.XLOOKUP(B2274,Products_Raw!A:A,Products_Raw!C:C)</f>
        <v>Fashion</v>
      </c>
      <c r="I2274" t="str">
        <f>_xlfn.XLOOKUP(_xlfn.XLOOKUP(A2274,Orders_Raw!A:A,Orders_Raw!B:B),Customers_Raw!A:A,Customers_Raw!E:E)</f>
        <v>Corporate</v>
      </c>
      <c r="J2274" s="19">
        <f>_xlfn.XLOOKUP(Order_Items_Raw!A639,Orders_Raw!A:A,Orders_Raw!C:C)</f>
        <v>45899</v>
      </c>
      <c r="K2274" t="s">
        <v>3415</v>
      </c>
      <c r="L2274" s="19" t="str">
        <f>_xlfn.XLOOKUP(A2274,Orders_Raw!A:A,Orders_Raw!D:D)</f>
        <v>Delivered</v>
      </c>
      <c r="M2274" s="19" t="str">
        <f>_xlfn.XLOOKUP(_xlfn.XLOOKUP(A2274,Orders_Raw!A:A,Orders_Raw!B:B),Customers_Raw!A:A,Customers_Raw!E:E)</f>
        <v>Corporate</v>
      </c>
      <c r="N2274">
        <f>IF(COUNTIF($A$2:A2274,A2274)=1,1,0)</f>
        <v>1</v>
      </c>
    </row>
    <row r="2275" spans="1:14">
      <c r="A2275" t="s">
        <v>910</v>
      </c>
      <c r="B2275" t="s">
        <v>3422</v>
      </c>
      <c r="C2275">
        <v>2</v>
      </c>
      <c r="D2275" s="18">
        <v>832.21</v>
      </c>
      <c r="E2275" s="18">
        <f>_xlfn.XLOOKUP(Order_Items_Raw!B655,Products_Raw!A:A,Products_Raw!D:D)</f>
        <v>1069.73</v>
      </c>
      <c r="F2275" s="18">
        <f t="shared" si="35"/>
        <v>-1307.25</v>
      </c>
      <c r="G2275" s="18" t="str">
        <f>PROPER(TRIM(CLEAN(_xlfn.XLOOKUP(Order_Items_Raw!A655,Orders_Raw!A:A,Orders_Raw!E:E))))</f>
        <v>Website</v>
      </c>
      <c r="H2275" s="18" t="str">
        <f>_xlfn.XLOOKUP(B2275,Products_Raw!A:A,Products_Raw!C:C)</f>
        <v>Fashion</v>
      </c>
      <c r="I2275" t="str">
        <f>_xlfn.XLOOKUP(_xlfn.XLOOKUP(A2275,Orders_Raw!A:A,Orders_Raw!B:B),Customers_Raw!A:A,Customers_Raw!E:E)</f>
        <v>Corporate</v>
      </c>
      <c r="J2275" s="19">
        <f>_xlfn.XLOOKUP(Order_Items_Raw!A655,Orders_Raw!A:A,Orders_Raw!C:C)</f>
        <v>46015</v>
      </c>
      <c r="K2275" t="s">
        <v>3421</v>
      </c>
      <c r="L2275" s="19" t="str">
        <f>_xlfn.XLOOKUP(A2275,Orders_Raw!A:A,Orders_Raw!D:D)</f>
        <v>Delivered</v>
      </c>
      <c r="M2275" s="19" t="str">
        <f>_xlfn.XLOOKUP(_xlfn.XLOOKUP(A2275,Orders_Raw!A:A,Orders_Raw!B:B),Customers_Raw!A:A,Customers_Raw!E:E)</f>
        <v>Corporate</v>
      </c>
      <c r="N2275">
        <f>IF(COUNTIF($A$2:A2275,A2275)=1,1,0)</f>
        <v>1</v>
      </c>
    </row>
    <row r="2276" spans="1:14">
      <c r="A2276" t="s">
        <v>1237</v>
      </c>
      <c r="B2276" t="s">
        <v>3422</v>
      </c>
      <c r="C2276">
        <v>2</v>
      </c>
      <c r="D2276" s="18">
        <v>705.93</v>
      </c>
      <c r="E2276" s="18">
        <f>_xlfn.XLOOKUP(Order_Items_Raw!B660,Products_Raw!A:A,Products_Raw!D:D)</f>
        <v>6579.03</v>
      </c>
      <c r="F2276" s="18">
        <f t="shared" si="35"/>
        <v>-12452.13</v>
      </c>
      <c r="G2276" s="18" t="str">
        <f>PROPER(TRIM(CLEAN(_xlfn.XLOOKUP(Order_Items_Raw!A660,Orders_Raw!A:A,Orders_Raw!E:E))))</f>
        <v>Website</v>
      </c>
      <c r="H2276" s="18" t="str">
        <f>_xlfn.XLOOKUP(B2276,Products_Raw!A:A,Products_Raw!C:C)</f>
        <v>Fashion</v>
      </c>
      <c r="I2276" t="str">
        <f>_xlfn.XLOOKUP(_xlfn.XLOOKUP(A2276,Orders_Raw!A:A,Orders_Raw!B:B),Customers_Raw!A:A,Customers_Raw!E:E)</f>
        <v>Consumer</v>
      </c>
      <c r="J2276" s="19">
        <f>_xlfn.XLOOKUP(Order_Items_Raw!A660,Orders_Raw!A:A,Orders_Raw!C:C)</f>
        <v>46011</v>
      </c>
      <c r="K2276" t="s">
        <v>3421</v>
      </c>
      <c r="L2276" s="19" t="str">
        <f>_xlfn.XLOOKUP(A2276,Orders_Raw!A:A,Orders_Raw!D:D)</f>
        <v>Delivered</v>
      </c>
      <c r="M2276" s="19" t="str">
        <f>_xlfn.XLOOKUP(_xlfn.XLOOKUP(A2276,Orders_Raw!A:A,Orders_Raw!B:B),Customers_Raw!A:A,Customers_Raw!E:E)</f>
        <v>Consumer</v>
      </c>
      <c r="N2276">
        <f>IF(COUNTIF($A$2:A2276,A2276)=1,1,0)</f>
        <v>1</v>
      </c>
    </row>
    <row r="2277" spans="1:14">
      <c r="A2277" t="s">
        <v>1647</v>
      </c>
      <c r="B2277" t="s">
        <v>3422</v>
      </c>
      <c r="C2277">
        <v>4</v>
      </c>
      <c r="D2277" s="18">
        <v>1846.11</v>
      </c>
      <c r="E2277" s="18">
        <f>_xlfn.XLOOKUP(Order_Items_Raw!B669,Products_Raw!A:A,Products_Raw!D:D)</f>
        <v>10361.65</v>
      </c>
      <c r="F2277" s="18">
        <f t="shared" si="35"/>
        <v>-39600.49</v>
      </c>
      <c r="G2277" s="18" t="str">
        <f>PROPER(TRIM(CLEAN(_xlfn.XLOOKUP(Order_Items_Raw!A669,Orders_Raw!A:A,Orders_Raw!E:E))))</f>
        <v>Website</v>
      </c>
      <c r="H2277" s="18" t="str">
        <f>_xlfn.XLOOKUP(B2277,Products_Raw!A:A,Products_Raw!C:C)</f>
        <v>Fashion</v>
      </c>
      <c r="I2277" t="str">
        <f>_xlfn.XLOOKUP(_xlfn.XLOOKUP(A2277,Orders_Raw!A:A,Orders_Raw!B:B),Customers_Raw!A:A,Customers_Raw!E:E)</f>
        <v>Consumer</v>
      </c>
      <c r="J2277" s="19">
        <f>_xlfn.XLOOKUP(Order_Items_Raw!A669,Orders_Raw!A:A,Orders_Raw!C:C)</f>
        <v>46016</v>
      </c>
      <c r="K2277" t="s">
        <v>3421</v>
      </c>
      <c r="L2277" s="19" t="str">
        <f>_xlfn.XLOOKUP(A2277,Orders_Raw!A:A,Orders_Raw!D:D)</f>
        <v>Delivered</v>
      </c>
      <c r="M2277" s="19" t="str">
        <f>_xlfn.XLOOKUP(_xlfn.XLOOKUP(A2277,Orders_Raw!A:A,Orders_Raw!B:B),Customers_Raw!A:A,Customers_Raw!E:E)</f>
        <v>Consumer</v>
      </c>
      <c r="N2277">
        <f>IF(COUNTIF($A$2:A2277,A2277)=1,1,0)</f>
        <v>0</v>
      </c>
    </row>
    <row r="2278" spans="1:14">
      <c r="A2278" t="s">
        <v>1976</v>
      </c>
      <c r="B2278" t="s">
        <v>3422</v>
      </c>
      <c r="C2278">
        <v>2</v>
      </c>
      <c r="D2278" s="18">
        <v>833.6</v>
      </c>
      <c r="E2278" s="18">
        <f>_xlfn.XLOOKUP(Order_Items_Raw!B676,Products_Raw!A:A,Products_Raw!D:D)</f>
        <v>7144.88</v>
      </c>
      <c r="F2278" s="18">
        <f t="shared" si="35"/>
        <v>-13456.16</v>
      </c>
      <c r="G2278" s="18" t="str">
        <f>PROPER(TRIM(CLEAN(_xlfn.XLOOKUP(Order_Items_Raw!A676,Orders_Raw!A:A,Orders_Raw!E:E))))</f>
        <v>Website</v>
      </c>
      <c r="H2278" s="18" t="str">
        <f>_xlfn.XLOOKUP(B2278,Products_Raw!A:A,Products_Raw!C:C)</f>
        <v>Fashion</v>
      </c>
      <c r="I2278" t="str">
        <f>_xlfn.XLOOKUP(_xlfn.XLOOKUP(A2278,Orders_Raw!A:A,Orders_Raw!B:B),Customers_Raw!A:A,Customers_Raw!E:E)</f>
        <v>Consumer</v>
      </c>
      <c r="J2278" s="19">
        <f>_xlfn.XLOOKUP(Order_Items_Raw!A676,Orders_Raw!A:A,Orders_Raw!C:C)</f>
        <v>46015</v>
      </c>
      <c r="K2278" t="s">
        <v>3421</v>
      </c>
      <c r="L2278" s="19" t="str">
        <f>_xlfn.XLOOKUP(A2278,Orders_Raw!A:A,Orders_Raw!D:D)</f>
        <v>Delivered</v>
      </c>
      <c r="M2278" s="19" t="str">
        <f>_xlfn.XLOOKUP(_xlfn.XLOOKUP(A2278,Orders_Raw!A:A,Orders_Raw!B:B),Customers_Raw!A:A,Customers_Raw!E:E)</f>
        <v>Consumer</v>
      </c>
      <c r="N2278">
        <f>IF(COUNTIF($A$2:A2278,A2278)=1,1,0)</f>
        <v>1</v>
      </c>
    </row>
    <row r="2279" spans="1:14">
      <c r="A2279" t="s">
        <v>2155</v>
      </c>
      <c r="B2279" t="s">
        <v>3422</v>
      </c>
      <c r="C2279">
        <v>1</v>
      </c>
      <c r="D2279" s="18">
        <v>350.56</v>
      </c>
      <c r="E2279" s="18">
        <f>_xlfn.XLOOKUP(Order_Items_Raw!B679,Products_Raw!A:A,Products_Raw!D:D)</f>
        <v>7144.88</v>
      </c>
      <c r="F2279" s="18">
        <f t="shared" si="35"/>
        <v>-6794.32</v>
      </c>
      <c r="G2279" s="18" t="str">
        <f>PROPER(TRIM(CLEAN(_xlfn.XLOOKUP(Order_Items_Raw!A679,Orders_Raw!A:A,Orders_Raw!E:E))))</f>
        <v>Website</v>
      </c>
      <c r="H2279" s="18" t="str">
        <f>_xlfn.XLOOKUP(B2279,Products_Raw!A:A,Products_Raw!C:C)</f>
        <v>Fashion</v>
      </c>
      <c r="I2279" t="str">
        <f>_xlfn.XLOOKUP(_xlfn.XLOOKUP(A2279,Orders_Raw!A:A,Orders_Raw!B:B),Customers_Raw!A:A,Customers_Raw!E:E)</f>
        <v>Corporate</v>
      </c>
      <c r="J2279" s="19">
        <f>_xlfn.XLOOKUP(Order_Items_Raw!A679,Orders_Raw!A:A,Orders_Raw!C:C)</f>
        <v>46006</v>
      </c>
      <c r="K2279" t="s">
        <v>3421</v>
      </c>
      <c r="L2279" s="19" t="str">
        <f>_xlfn.XLOOKUP(A2279,Orders_Raw!A:A,Orders_Raw!D:D)</f>
        <v>Delivered</v>
      </c>
      <c r="M2279" s="19" t="str">
        <f>_xlfn.XLOOKUP(_xlfn.XLOOKUP(A2279,Orders_Raw!A:A,Orders_Raw!B:B),Customers_Raw!A:A,Customers_Raw!E:E)</f>
        <v>Corporate</v>
      </c>
      <c r="N2279">
        <f>IF(COUNTIF($A$2:A2279,A2279)=1,1,0)</f>
        <v>1</v>
      </c>
    </row>
    <row r="2280" spans="1:14">
      <c r="A2280" t="s">
        <v>2199</v>
      </c>
      <c r="B2280" t="s">
        <v>3422</v>
      </c>
      <c r="C2280">
        <v>2</v>
      </c>
      <c r="D2280" s="18">
        <v>965.71</v>
      </c>
      <c r="E2280" s="18">
        <f>_xlfn.XLOOKUP(Order_Items_Raw!B680,Products_Raw!A:A,Products_Raw!D:D)</f>
        <v>7144.88</v>
      </c>
      <c r="F2280" s="18">
        <f t="shared" si="35"/>
        <v>-13324.05</v>
      </c>
      <c r="G2280" s="18" t="str">
        <f>PROPER(TRIM(CLEAN(_xlfn.XLOOKUP(Order_Items_Raw!A680,Orders_Raw!A:A,Orders_Raw!E:E))))</f>
        <v>Website</v>
      </c>
      <c r="H2280" s="18" t="str">
        <f>_xlfn.XLOOKUP(B2280,Products_Raw!A:A,Products_Raw!C:C)</f>
        <v>Fashion</v>
      </c>
      <c r="I2280" t="str">
        <f>_xlfn.XLOOKUP(_xlfn.XLOOKUP(A2280,Orders_Raw!A:A,Orders_Raw!B:B),Customers_Raw!A:A,Customers_Raw!E:E)</f>
        <v>Corporate</v>
      </c>
      <c r="J2280" s="19">
        <f>_xlfn.XLOOKUP(Order_Items_Raw!A680,Orders_Raw!A:A,Orders_Raw!C:C)</f>
        <v>46010</v>
      </c>
      <c r="K2280" t="s">
        <v>3421</v>
      </c>
      <c r="L2280" s="19" t="str">
        <f>_xlfn.XLOOKUP(A2280,Orders_Raw!A:A,Orders_Raw!D:D)</f>
        <v>Delivered</v>
      </c>
      <c r="M2280" s="19" t="str">
        <f>_xlfn.XLOOKUP(_xlfn.XLOOKUP(A2280,Orders_Raw!A:A,Orders_Raw!B:B),Customers_Raw!A:A,Customers_Raw!E:E)</f>
        <v>Corporate</v>
      </c>
      <c r="N2280">
        <f>IF(COUNTIF($A$2:A2280,A2280)=1,1,0)</f>
        <v>1</v>
      </c>
    </row>
    <row r="2281" spans="1:14">
      <c r="A2281" t="s">
        <v>2761</v>
      </c>
      <c r="B2281" t="s">
        <v>3422</v>
      </c>
      <c r="C2281">
        <v>4</v>
      </c>
      <c r="D2281" s="18">
        <v>1366.3</v>
      </c>
      <c r="E2281" s="18">
        <f>_xlfn.XLOOKUP(Order_Items_Raw!B694,Products_Raw!A:A,Products_Raw!D:D)</f>
        <v>9148.31</v>
      </c>
      <c r="F2281" s="18">
        <f t="shared" si="35"/>
        <v>-35226.94</v>
      </c>
      <c r="G2281" s="18" t="str">
        <f>PROPER(TRIM(CLEAN(_xlfn.XLOOKUP(Order_Items_Raw!A694,Orders_Raw!A:A,Orders_Raw!E:E))))</f>
        <v>Website</v>
      </c>
      <c r="H2281" s="18" t="str">
        <f>_xlfn.XLOOKUP(B2281,Products_Raw!A:A,Products_Raw!C:C)</f>
        <v>Fashion</v>
      </c>
      <c r="I2281" t="str">
        <f>_xlfn.XLOOKUP(_xlfn.XLOOKUP(A2281,Orders_Raw!A:A,Orders_Raw!B:B),Customers_Raw!A:A,Customers_Raw!E:E)</f>
        <v>Consumer</v>
      </c>
      <c r="J2281" s="19">
        <f>_xlfn.XLOOKUP(Order_Items_Raw!A694,Orders_Raw!A:A,Orders_Raw!C:C)</f>
        <v>46000</v>
      </c>
      <c r="K2281" t="s">
        <v>3421</v>
      </c>
      <c r="L2281" s="19" t="str">
        <f>_xlfn.XLOOKUP(A2281,Orders_Raw!A:A,Orders_Raw!D:D)</f>
        <v>Shipped</v>
      </c>
      <c r="M2281" s="19" t="str">
        <f>_xlfn.XLOOKUP(_xlfn.XLOOKUP(A2281,Orders_Raw!A:A,Orders_Raw!B:B),Customers_Raw!A:A,Customers_Raw!E:E)</f>
        <v>Consumer</v>
      </c>
      <c r="N2281">
        <f>IF(COUNTIF($A$2:A2281,A2281)=1,1,0)</f>
        <v>1</v>
      </c>
    </row>
    <row r="2282" spans="1:14">
      <c r="A2282" t="s">
        <v>934</v>
      </c>
      <c r="B2282" t="s">
        <v>3423</v>
      </c>
      <c r="C2282">
        <v>3</v>
      </c>
      <c r="D2282" s="18">
        <v>16483.95</v>
      </c>
      <c r="E2282" s="18">
        <f>_xlfn.XLOOKUP(Order_Items_Raw!B711,Products_Raw!A:A,Products_Raw!D:D)</f>
        <v>4535.12</v>
      </c>
      <c r="F2282" s="18">
        <f t="shared" si="35"/>
        <v>2878.59</v>
      </c>
      <c r="G2282" s="18" t="str">
        <f>PROPER(TRIM(CLEAN(_xlfn.XLOOKUP(Order_Items_Raw!A711,Orders_Raw!A:A,Orders_Raw!E:E))))</f>
        <v>Website</v>
      </c>
      <c r="H2282" s="18" t="str">
        <f>_xlfn.XLOOKUP(B2282,Products_Raw!A:A,Products_Raw!C:C)</f>
        <v>Sports</v>
      </c>
      <c r="I2282" t="str">
        <f>_xlfn.XLOOKUP(_xlfn.XLOOKUP(A2282,Orders_Raw!A:A,Orders_Raw!B:B),Customers_Raw!A:A,Customers_Raw!E:E)</f>
        <v>Consumer</v>
      </c>
      <c r="J2282" s="19">
        <f>_xlfn.XLOOKUP(Order_Items_Raw!A711,Orders_Raw!A:A,Orders_Raw!C:C)</f>
        <v>46021</v>
      </c>
      <c r="K2282" t="s">
        <v>3421</v>
      </c>
      <c r="L2282" s="19" t="str">
        <f>_xlfn.XLOOKUP(A2282,Orders_Raw!A:A,Orders_Raw!D:D)</f>
        <v>Delivered</v>
      </c>
      <c r="M2282" s="19" t="str">
        <f>_xlfn.XLOOKUP(_xlfn.XLOOKUP(A2282,Orders_Raw!A:A,Orders_Raw!B:B),Customers_Raw!A:A,Customers_Raw!E:E)</f>
        <v>Consumer</v>
      </c>
      <c r="N2282">
        <f>IF(COUNTIF($A$2:A2282,A2282)=1,1,0)</f>
        <v>1</v>
      </c>
    </row>
    <row r="2283" spans="1:14">
      <c r="A2283" t="s">
        <v>938</v>
      </c>
      <c r="B2283" t="s">
        <v>3423</v>
      </c>
      <c r="C2283">
        <v>3</v>
      </c>
      <c r="D2283" s="18">
        <v>19804.85</v>
      </c>
      <c r="E2283" s="18">
        <f>_xlfn.XLOOKUP(Order_Items_Raw!B712,Products_Raw!A:A,Products_Raw!D:D)</f>
        <v>4535.12</v>
      </c>
      <c r="F2283" s="18">
        <f t="shared" si="35"/>
        <v>6199.49</v>
      </c>
      <c r="G2283" s="18" t="str">
        <f>PROPER(TRIM(CLEAN(_xlfn.XLOOKUP(Order_Items_Raw!A712,Orders_Raw!A:A,Orders_Raw!E:E))))</f>
        <v>Website</v>
      </c>
      <c r="H2283" s="18" t="str">
        <f>_xlfn.XLOOKUP(B2283,Products_Raw!A:A,Products_Raw!C:C)</f>
        <v>Sports</v>
      </c>
      <c r="I2283" t="str">
        <f>_xlfn.XLOOKUP(_xlfn.XLOOKUP(A2283,Orders_Raw!A:A,Orders_Raw!B:B),Customers_Raw!A:A,Customers_Raw!E:E)</f>
        <v>Consumer</v>
      </c>
      <c r="J2283" s="19">
        <f>_xlfn.XLOOKUP(Order_Items_Raw!A712,Orders_Raw!A:A,Orders_Raw!C:C)</f>
        <v>45998</v>
      </c>
      <c r="K2283" t="s">
        <v>3421</v>
      </c>
      <c r="L2283" s="19" t="str">
        <f>_xlfn.XLOOKUP(A2283,Orders_Raw!A:A,Orders_Raw!D:D)</f>
        <v>Delivered</v>
      </c>
      <c r="M2283" s="19" t="str">
        <f>_xlfn.XLOOKUP(_xlfn.XLOOKUP(A2283,Orders_Raw!A:A,Orders_Raw!B:B),Customers_Raw!A:A,Customers_Raw!E:E)</f>
        <v>Consumer</v>
      </c>
      <c r="N2283">
        <f>IF(COUNTIF($A$2:A2283,A2283)=1,1,0)</f>
        <v>1</v>
      </c>
    </row>
    <row r="2284" spans="1:14">
      <c r="A2284" t="s">
        <v>1096</v>
      </c>
      <c r="B2284" t="s">
        <v>3423</v>
      </c>
      <c r="C2284">
        <v>4</v>
      </c>
      <c r="D2284" s="18">
        <v>21746.14</v>
      </c>
      <c r="E2284" s="18">
        <f>_xlfn.XLOOKUP(Order_Items_Raw!B715,Products_Raw!A:A,Products_Raw!D:D)</f>
        <v>474.93</v>
      </c>
      <c r="F2284" s="18">
        <f t="shared" si="35"/>
        <v>19846.42</v>
      </c>
      <c r="G2284" s="18" t="str">
        <f>PROPER(TRIM(CLEAN(_xlfn.XLOOKUP(Order_Items_Raw!A715,Orders_Raw!A:A,Orders_Raw!E:E))))</f>
        <v>Mobile App</v>
      </c>
      <c r="H2284" s="18" t="str">
        <f>_xlfn.XLOOKUP(B2284,Products_Raw!A:A,Products_Raw!C:C)</f>
        <v>Sports</v>
      </c>
      <c r="I2284" t="str">
        <f>_xlfn.XLOOKUP(_xlfn.XLOOKUP(A2284,Orders_Raw!A:A,Orders_Raw!B:B),Customers_Raw!A:A,Customers_Raw!E:E)</f>
        <v>Consumer</v>
      </c>
      <c r="J2284" s="19">
        <f>_xlfn.XLOOKUP(Order_Items_Raw!A715,Orders_Raw!A:A,Orders_Raw!C:C)</f>
        <v>46013</v>
      </c>
      <c r="K2284" t="s">
        <v>3421</v>
      </c>
      <c r="L2284" s="19" t="str">
        <f>_xlfn.XLOOKUP(A2284,Orders_Raw!A:A,Orders_Raw!D:D)</f>
        <v>Delivered</v>
      </c>
      <c r="M2284" s="19" t="str">
        <f>_xlfn.XLOOKUP(_xlfn.XLOOKUP(A2284,Orders_Raw!A:A,Orders_Raw!B:B),Customers_Raw!A:A,Customers_Raw!E:E)</f>
        <v>Consumer</v>
      </c>
      <c r="N2284">
        <f>IF(COUNTIF($A$2:A2284,A2284)=1,1,0)</f>
        <v>1</v>
      </c>
    </row>
    <row r="2285" spans="1:14">
      <c r="A2285" t="s">
        <v>1210</v>
      </c>
      <c r="B2285" t="s">
        <v>3423</v>
      </c>
      <c r="C2285">
        <v>3</v>
      </c>
      <c r="D2285" s="18">
        <v>17994.75</v>
      </c>
      <c r="E2285" s="18">
        <f>_xlfn.XLOOKUP(Order_Items_Raw!B720,Products_Raw!A:A,Products_Raw!D:D)</f>
        <v>4806.74</v>
      </c>
      <c r="F2285" s="18">
        <f t="shared" si="35"/>
        <v>3574.53</v>
      </c>
      <c r="G2285" s="18" t="str">
        <f>PROPER(TRIM(CLEAN(_xlfn.XLOOKUP(Order_Items_Raw!A720,Orders_Raw!A:A,Orders_Raw!E:E))))</f>
        <v>Website</v>
      </c>
      <c r="H2285" s="18" t="str">
        <f>_xlfn.XLOOKUP(B2285,Products_Raw!A:A,Products_Raw!C:C)</f>
        <v>Sports</v>
      </c>
      <c r="I2285" t="str">
        <f>_xlfn.XLOOKUP(_xlfn.XLOOKUP(A2285,Orders_Raw!A:A,Orders_Raw!B:B),Customers_Raw!A:A,Customers_Raw!E:E)</f>
        <v>Consumer</v>
      </c>
      <c r="J2285" s="19">
        <f>_xlfn.XLOOKUP(Order_Items_Raw!A720,Orders_Raw!A:A,Orders_Raw!C:C)</f>
        <v>46001</v>
      </c>
      <c r="K2285" t="s">
        <v>3421</v>
      </c>
      <c r="L2285" s="19" t="str">
        <f>_xlfn.XLOOKUP(A2285,Orders_Raw!A:A,Orders_Raw!D:D)</f>
        <v>Delivered</v>
      </c>
      <c r="M2285" s="19" t="str">
        <f>_xlfn.XLOOKUP(_xlfn.XLOOKUP(A2285,Orders_Raw!A:A,Orders_Raw!B:B),Customers_Raw!A:A,Customers_Raw!E:E)</f>
        <v>Consumer</v>
      </c>
      <c r="N2285">
        <f>IF(COUNTIF($A$2:A2285,A2285)=1,1,0)</f>
        <v>1</v>
      </c>
    </row>
    <row r="2286" spans="1:14">
      <c r="A2286" t="s">
        <v>1378</v>
      </c>
      <c r="B2286" t="s">
        <v>3423</v>
      </c>
      <c r="C2286">
        <v>3</v>
      </c>
      <c r="D2286" s="18">
        <v>21120.18</v>
      </c>
      <c r="E2286" s="18">
        <f>_xlfn.XLOOKUP(Order_Items_Raw!B725,Products_Raw!A:A,Products_Raw!D:D)</f>
        <v>6380.88</v>
      </c>
      <c r="F2286" s="18">
        <f t="shared" si="35"/>
        <v>1977.54</v>
      </c>
      <c r="G2286" s="18" t="str">
        <f>PROPER(TRIM(CLEAN(_xlfn.XLOOKUP(Order_Items_Raw!A725,Orders_Raw!A:A,Orders_Raw!E:E))))</f>
        <v>Mobile App</v>
      </c>
      <c r="H2286" s="18" t="str">
        <f>_xlfn.XLOOKUP(B2286,Products_Raw!A:A,Products_Raw!C:C)</f>
        <v>Sports</v>
      </c>
      <c r="I2286" t="str">
        <f>_xlfn.XLOOKUP(_xlfn.XLOOKUP(A2286,Orders_Raw!A:A,Orders_Raw!B:B),Customers_Raw!A:A,Customers_Raw!E:E)</f>
        <v>Corporate</v>
      </c>
      <c r="J2286" s="19">
        <f>_xlfn.XLOOKUP(Order_Items_Raw!A725,Orders_Raw!A:A,Orders_Raw!C:C)</f>
        <v>45996</v>
      </c>
      <c r="K2286" t="s">
        <v>3421</v>
      </c>
      <c r="L2286" s="19" t="str">
        <f>_xlfn.XLOOKUP(A2286,Orders_Raw!A:A,Orders_Raw!D:D)</f>
        <v>Delivered</v>
      </c>
      <c r="M2286" s="19" t="str">
        <f>_xlfn.XLOOKUP(_xlfn.XLOOKUP(A2286,Orders_Raw!A:A,Orders_Raw!B:B),Customers_Raw!A:A,Customers_Raw!E:E)</f>
        <v>Corporate</v>
      </c>
      <c r="N2286">
        <f>IF(COUNTIF($A$2:A2286,A2286)=1,1,0)</f>
        <v>1</v>
      </c>
    </row>
    <row r="2287" spans="1:14">
      <c r="A2287" t="s">
        <v>1493</v>
      </c>
      <c r="B2287" t="s">
        <v>3423</v>
      </c>
      <c r="C2287">
        <v>2</v>
      </c>
      <c r="D2287" s="18">
        <v>14607.31</v>
      </c>
      <c r="E2287" s="18">
        <f>_xlfn.XLOOKUP(Order_Items_Raw!B728,Products_Raw!A:A,Products_Raw!D:D)</f>
        <v>6380.88</v>
      </c>
      <c r="F2287" s="18">
        <f t="shared" si="35"/>
        <v>1845.55</v>
      </c>
      <c r="G2287" s="18" t="str">
        <f>PROPER(TRIM(CLEAN(_xlfn.XLOOKUP(Order_Items_Raw!A728,Orders_Raw!A:A,Orders_Raw!E:E))))</f>
        <v>Mobile App</v>
      </c>
      <c r="H2287" s="18" t="str">
        <f>_xlfn.XLOOKUP(B2287,Products_Raw!A:A,Products_Raw!C:C)</f>
        <v>Sports</v>
      </c>
      <c r="I2287" t="str">
        <f>_xlfn.XLOOKUP(_xlfn.XLOOKUP(A2287,Orders_Raw!A:A,Orders_Raw!B:B),Customers_Raw!A:A,Customers_Raw!E:E)</f>
        <v>Consumer</v>
      </c>
      <c r="J2287" s="19">
        <f>_xlfn.XLOOKUP(Order_Items_Raw!A728,Orders_Raw!A:A,Orders_Raw!C:C)</f>
        <v>46016</v>
      </c>
      <c r="K2287" t="s">
        <v>3421</v>
      </c>
      <c r="L2287" s="19" t="str">
        <f>_xlfn.XLOOKUP(A2287,Orders_Raw!A:A,Orders_Raw!D:D)</f>
        <v>Delivered</v>
      </c>
      <c r="M2287" s="19" t="str">
        <f>_xlfn.XLOOKUP(_xlfn.XLOOKUP(A2287,Orders_Raw!A:A,Orders_Raw!B:B),Customers_Raw!A:A,Customers_Raw!E:E)</f>
        <v>Consumer</v>
      </c>
      <c r="N2287">
        <f>IF(COUNTIF($A$2:A2287,A2287)=1,1,0)</f>
        <v>1</v>
      </c>
    </row>
    <row r="2288" spans="1:14">
      <c r="A2288" t="s">
        <v>1757</v>
      </c>
      <c r="B2288" t="s">
        <v>3423</v>
      </c>
      <c r="C2288">
        <v>3</v>
      </c>
      <c r="D2288" s="18">
        <v>21169.53</v>
      </c>
      <c r="E2288" s="18">
        <f>_xlfn.XLOOKUP(Order_Items_Raw!B734,Products_Raw!A:A,Products_Raw!D:D)</f>
        <v>2112.7</v>
      </c>
      <c r="F2288" s="18">
        <f t="shared" si="35"/>
        <v>14831.43</v>
      </c>
      <c r="G2288" s="18" t="str">
        <f>PROPER(TRIM(CLEAN(_xlfn.XLOOKUP(Order_Items_Raw!A734,Orders_Raw!A:A,Orders_Raw!E:E))))</f>
        <v>Marketplace</v>
      </c>
      <c r="H2288" s="18" t="str">
        <f>_xlfn.XLOOKUP(B2288,Products_Raw!A:A,Products_Raw!C:C)</f>
        <v>Sports</v>
      </c>
      <c r="I2288" t="str">
        <f>_xlfn.XLOOKUP(_xlfn.XLOOKUP(A2288,Orders_Raw!A:A,Orders_Raw!B:B),Customers_Raw!A:A,Customers_Raw!E:E)</f>
        <v>Small Business</v>
      </c>
      <c r="J2288" s="19">
        <f>_xlfn.XLOOKUP(Order_Items_Raw!A734,Orders_Raw!A:A,Orders_Raw!C:C)</f>
        <v>46020</v>
      </c>
      <c r="K2288" t="s">
        <v>3421</v>
      </c>
      <c r="L2288" s="19" t="str">
        <f>_xlfn.XLOOKUP(A2288,Orders_Raw!A:A,Orders_Raw!D:D)</f>
        <v>Delivered</v>
      </c>
      <c r="M2288" s="19" t="str">
        <f>_xlfn.XLOOKUP(_xlfn.XLOOKUP(A2288,Orders_Raw!A:A,Orders_Raw!B:B),Customers_Raw!A:A,Customers_Raw!E:E)</f>
        <v>Small Business</v>
      </c>
      <c r="N2288">
        <f>IF(COUNTIF($A$2:A2288,A2288)=1,1,0)</f>
        <v>0</v>
      </c>
    </row>
    <row r="2289" spans="1:14">
      <c r="A2289" t="s">
        <v>3345</v>
      </c>
      <c r="B2289" t="s">
        <v>3423</v>
      </c>
      <c r="C2289">
        <v>4</v>
      </c>
      <c r="D2289" s="18">
        <v>23611.31</v>
      </c>
      <c r="E2289" s="18">
        <f>_xlfn.XLOOKUP(Order_Items_Raw!B757,Products_Raw!A:A,Products_Raw!D:D)</f>
        <v>6279.29</v>
      </c>
      <c r="F2289" s="18">
        <f t="shared" si="35"/>
        <v>-1505.85</v>
      </c>
      <c r="G2289" s="18" t="str">
        <f>PROPER(TRIM(CLEAN(_xlfn.XLOOKUP(Order_Items_Raw!A757,Orders_Raw!A:A,Orders_Raw!E:E))))</f>
        <v>Website</v>
      </c>
      <c r="H2289" s="18" t="str">
        <f>_xlfn.XLOOKUP(B2289,Products_Raw!A:A,Products_Raw!C:C)</f>
        <v>Sports</v>
      </c>
      <c r="I2289" t="str">
        <f>_xlfn.XLOOKUP(_xlfn.XLOOKUP(A2289,Orders_Raw!A:A,Orders_Raw!B:B),Customers_Raw!A:A,Customers_Raw!E:E)</f>
        <v>Small Business</v>
      </c>
      <c r="J2289" s="19">
        <f>_xlfn.XLOOKUP(Order_Items_Raw!A757,Orders_Raw!A:A,Orders_Raw!C:C)</f>
        <v>46009</v>
      </c>
      <c r="K2289" t="s">
        <v>3421</v>
      </c>
      <c r="L2289" s="19" t="str">
        <f>_xlfn.XLOOKUP(A2289,Orders_Raw!A:A,Orders_Raw!D:D)</f>
        <v>Delivered</v>
      </c>
      <c r="M2289" s="19" t="str">
        <f>_xlfn.XLOOKUP(_xlfn.XLOOKUP(A2289,Orders_Raw!A:A,Orders_Raw!B:B),Customers_Raw!A:A,Customers_Raw!E:E)</f>
        <v>Small Business</v>
      </c>
      <c r="N2289">
        <f>IF(COUNTIF($A$2:A2289,A2289)=1,1,0)</f>
        <v>1</v>
      </c>
    </row>
    <row r="2290" spans="1:14">
      <c r="A2290" t="s">
        <v>1848</v>
      </c>
      <c r="B2290" t="s">
        <v>3424</v>
      </c>
      <c r="C2290">
        <v>1</v>
      </c>
      <c r="D2290" s="18">
        <v>656.39</v>
      </c>
      <c r="E2290" s="18">
        <f>_xlfn.XLOOKUP(Order_Items_Raw!B780,Products_Raw!A:A,Products_Raw!D:D)</f>
        <v>7212.47</v>
      </c>
      <c r="F2290" s="18">
        <f t="shared" si="35"/>
        <v>-6556.08</v>
      </c>
      <c r="G2290" s="18" t="str">
        <f>PROPER(TRIM(CLEAN(_xlfn.XLOOKUP(Order_Items_Raw!A780,Orders_Raw!A:A,Orders_Raw!E:E))))</f>
        <v>Mobile App</v>
      </c>
      <c r="H2290" s="18" t="str">
        <f>_xlfn.XLOOKUP(B2290,Products_Raw!A:A,Products_Raw!C:C)</f>
        <v>Electronics</v>
      </c>
      <c r="I2290" t="str">
        <f>_xlfn.XLOOKUP(_xlfn.XLOOKUP(A2290,Orders_Raw!A:A,Orders_Raw!B:B),Customers_Raw!A:A,Customers_Raw!E:E)</f>
        <v>Small Business</v>
      </c>
      <c r="J2290" s="19">
        <f>_xlfn.XLOOKUP(Order_Items_Raw!A780,Orders_Raw!A:A,Orders_Raw!C:C)</f>
        <v>45994</v>
      </c>
      <c r="K2290" t="s">
        <v>3421</v>
      </c>
      <c r="L2290" s="19" t="str">
        <f>_xlfn.XLOOKUP(A2290,Orders_Raw!A:A,Orders_Raw!D:D)</f>
        <v>Processing</v>
      </c>
      <c r="M2290" s="19" t="str">
        <f>_xlfn.XLOOKUP(_xlfn.XLOOKUP(A2290,Orders_Raw!A:A,Orders_Raw!B:B),Customers_Raw!A:A,Customers_Raw!E:E)</f>
        <v>Small Business</v>
      </c>
      <c r="N2290">
        <f>IF(COUNTIF($A$2:A2290,A2290)=1,1,0)</f>
        <v>0</v>
      </c>
    </row>
    <row r="2291" spans="1:14">
      <c r="A2291" t="s">
        <v>1877</v>
      </c>
      <c r="B2291" t="s">
        <v>3424</v>
      </c>
      <c r="C2291">
        <v>3</v>
      </c>
      <c r="D2291" s="18">
        <v>2120.03</v>
      </c>
      <c r="E2291" s="18">
        <f>_xlfn.XLOOKUP(Order_Items_Raw!B782,Products_Raw!A:A,Products_Raw!D:D)</f>
        <v>1349.93</v>
      </c>
      <c r="F2291" s="18">
        <f t="shared" si="35"/>
        <v>-1929.76</v>
      </c>
      <c r="G2291" s="18" t="str">
        <f>PROPER(TRIM(CLEAN(_xlfn.XLOOKUP(Order_Items_Raw!A782,Orders_Raw!A:A,Orders_Raw!E:E))))</f>
        <v>Website</v>
      </c>
      <c r="H2291" s="18" t="str">
        <f>_xlfn.XLOOKUP(B2291,Products_Raw!A:A,Products_Raw!C:C)</f>
        <v>Electronics</v>
      </c>
      <c r="I2291" t="str">
        <f>_xlfn.XLOOKUP(_xlfn.XLOOKUP(A2291,Orders_Raw!A:A,Orders_Raw!B:B),Customers_Raw!A:A,Customers_Raw!E:E)</f>
        <v>Consumer</v>
      </c>
      <c r="J2291" s="19">
        <f>_xlfn.XLOOKUP(Order_Items_Raw!A782,Orders_Raw!A:A,Orders_Raw!C:C)</f>
        <v>45994</v>
      </c>
      <c r="K2291" t="s">
        <v>3421</v>
      </c>
      <c r="L2291" s="19" t="str">
        <f>_xlfn.XLOOKUP(A2291,Orders_Raw!A:A,Orders_Raw!D:D)</f>
        <v>Shipped</v>
      </c>
      <c r="M2291" s="19" t="str">
        <f>_xlfn.XLOOKUP(_xlfn.XLOOKUP(A2291,Orders_Raw!A:A,Orders_Raw!B:B),Customers_Raw!A:A,Customers_Raw!E:E)</f>
        <v>Consumer</v>
      </c>
      <c r="N2291">
        <f>IF(COUNTIF($A$2:A2291,A2291)=1,1,0)</f>
        <v>0</v>
      </c>
    </row>
    <row r="2292" spans="1:14">
      <c r="A2292" t="s">
        <v>2037</v>
      </c>
      <c r="B2292" t="s">
        <v>3424</v>
      </c>
      <c r="C2292">
        <v>3</v>
      </c>
      <c r="D2292" s="18">
        <v>1975.44</v>
      </c>
      <c r="E2292" s="18">
        <f>_xlfn.XLOOKUP(Order_Items_Raw!B784,Products_Raw!A:A,Products_Raw!D:D)</f>
        <v>10188.6</v>
      </c>
      <c r="F2292" s="18">
        <f t="shared" si="35"/>
        <v>-28590.36</v>
      </c>
      <c r="G2292" s="18" t="str">
        <f>PROPER(TRIM(CLEAN(_xlfn.XLOOKUP(Order_Items_Raw!A784,Orders_Raw!A:A,Orders_Raw!E:E))))</f>
        <v>Mobile App</v>
      </c>
      <c r="H2292" s="18" t="str">
        <f>_xlfn.XLOOKUP(B2292,Products_Raw!A:A,Products_Raw!C:C)</f>
        <v>Electronics</v>
      </c>
      <c r="I2292" t="str">
        <f>_xlfn.XLOOKUP(_xlfn.XLOOKUP(A2292,Orders_Raw!A:A,Orders_Raw!B:B),Customers_Raw!A:A,Customers_Raw!E:E)</f>
        <v>Consumer</v>
      </c>
      <c r="J2292" s="19">
        <f>_xlfn.XLOOKUP(Order_Items_Raw!A784,Orders_Raw!A:A,Orders_Raw!C:C)</f>
        <v>46019</v>
      </c>
      <c r="K2292" t="s">
        <v>3421</v>
      </c>
      <c r="L2292" s="19" t="str">
        <f>_xlfn.XLOOKUP(A2292,Orders_Raw!A:A,Orders_Raw!D:D)</f>
        <v>Delivered</v>
      </c>
      <c r="M2292" s="19" t="str">
        <f>_xlfn.XLOOKUP(_xlfn.XLOOKUP(A2292,Orders_Raw!A:A,Orders_Raw!B:B),Customers_Raw!A:A,Customers_Raw!E:E)</f>
        <v>Consumer</v>
      </c>
      <c r="N2292">
        <f>IF(COUNTIF($A$2:A2292,A2292)=1,1,0)</f>
        <v>1</v>
      </c>
    </row>
    <row r="2293" spans="1:14">
      <c r="A2293" t="s">
        <v>2440</v>
      </c>
      <c r="B2293" t="s">
        <v>3424</v>
      </c>
      <c r="C2293">
        <v>1</v>
      </c>
      <c r="D2293" s="18">
        <v>552.1</v>
      </c>
      <c r="E2293" s="18">
        <f>_xlfn.XLOOKUP(Order_Items_Raw!B790,Products_Raw!A:A,Products_Raw!D:D)</f>
        <v>6443.36</v>
      </c>
      <c r="F2293" s="18">
        <f t="shared" si="35"/>
        <v>-5891.26</v>
      </c>
      <c r="G2293" s="18" t="str">
        <f>PROPER(TRIM(CLEAN(_xlfn.XLOOKUP(Order_Items_Raw!A790,Orders_Raw!A:A,Orders_Raw!E:E))))</f>
        <v>Mobile App</v>
      </c>
      <c r="H2293" s="18" t="str">
        <f>_xlfn.XLOOKUP(B2293,Products_Raw!A:A,Products_Raw!C:C)</f>
        <v>Electronics</v>
      </c>
      <c r="I2293" t="str">
        <f>_xlfn.XLOOKUP(_xlfn.XLOOKUP(A2293,Orders_Raw!A:A,Orders_Raw!B:B),Customers_Raw!A:A,Customers_Raw!E:E)</f>
        <v>Consumer</v>
      </c>
      <c r="J2293" s="19">
        <f>_xlfn.XLOOKUP(Order_Items_Raw!A790,Orders_Raw!A:A,Orders_Raw!C:C)</f>
        <v>46010</v>
      </c>
      <c r="K2293" t="s">
        <v>3421</v>
      </c>
      <c r="L2293" s="19" t="str">
        <f>_xlfn.XLOOKUP(A2293,Orders_Raw!A:A,Orders_Raw!D:D)</f>
        <v>Processing</v>
      </c>
      <c r="M2293" s="19" t="str">
        <f>_xlfn.XLOOKUP(_xlfn.XLOOKUP(A2293,Orders_Raw!A:A,Orders_Raw!B:B),Customers_Raw!A:A,Customers_Raw!E:E)</f>
        <v>Consumer</v>
      </c>
      <c r="N2293">
        <f>IF(COUNTIF($A$2:A2293,A2293)=1,1,0)</f>
        <v>1</v>
      </c>
    </row>
    <row r="2294" spans="1:14">
      <c r="A2294" t="s">
        <v>906</v>
      </c>
      <c r="B2294" t="s">
        <v>3425</v>
      </c>
      <c r="C2294">
        <v>3</v>
      </c>
      <c r="D2294" s="18">
        <v>18737.82</v>
      </c>
      <c r="E2294" s="18">
        <f>_xlfn.XLOOKUP(Order_Items_Raw!B803,Products_Raw!A:A,Products_Raw!D:D)</f>
        <v>2133.21</v>
      </c>
      <c r="F2294" s="18">
        <f t="shared" si="35"/>
        <v>12338.19</v>
      </c>
      <c r="G2294" s="18" t="str">
        <f>PROPER(TRIM(CLEAN(_xlfn.XLOOKUP(Order_Items_Raw!A803,Orders_Raw!A:A,Orders_Raw!E:E))))</f>
        <v>Mobile App</v>
      </c>
      <c r="H2294" s="18" t="str">
        <f>_xlfn.XLOOKUP(B2294,Products_Raw!A:A,Products_Raw!C:C)</f>
        <v>Beauty</v>
      </c>
      <c r="I2294" t="str">
        <f>_xlfn.XLOOKUP(_xlfn.XLOOKUP(A2294,Orders_Raw!A:A,Orders_Raw!B:B),Customers_Raw!A:A,Customers_Raw!E:E)</f>
        <v>Corporate</v>
      </c>
      <c r="J2294" s="19">
        <f>_xlfn.XLOOKUP(Order_Items_Raw!A803,Orders_Raw!A:A,Orders_Raw!C:C)</f>
        <v>45999</v>
      </c>
      <c r="K2294" t="s">
        <v>3421</v>
      </c>
      <c r="L2294" s="19" t="str">
        <f>_xlfn.XLOOKUP(A2294,Orders_Raw!A:A,Orders_Raw!D:D)</f>
        <v>Delivered</v>
      </c>
      <c r="M2294" s="19" t="str">
        <f>_xlfn.XLOOKUP(_xlfn.XLOOKUP(A2294,Orders_Raw!A:A,Orders_Raw!B:B),Customers_Raw!A:A,Customers_Raw!E:E)</f>
        <v>Corporate</v>
      </c>
      <c r="N2294">
        <f>IF(COUNTIF($A$2:A2294,A2294)=1,1,0)</f>
        <v>1</v>
      </c>
    </row>
    <row r="2295" spans="1:14">
      <c r="A2295" t="s">
        <v>1034</v>
      </c>
      <c r="B2295" t="s">
        <v>3425</v>
      </c>
      <c r="C2295">
        <v>1</v>
      </c>
      <c r="D2295" s="18">
        <v>6366.9</v>
      </c>
      <c r="E2295" s="18">
        <f>_xlfn.XLOOKUP(Order_Items_Raw!B807,Products_Raw!A:A,Products_Raw!D:D)</f>
        <v>2133.21</v>
      </c>
      <c r="F2295" s="18">
        <f t="shared" si="35"/>
        <v>4233.69</v>
      </c>
      <c r="G2295" s="18" t="str">
        <f>PROPER(TRIM(CLEAN(_xlfn.XLOOKUP(Order_Items_Raw!A807,Orders_Raw!A:A,Orders_Raw!E:E))))</f>
        <v>Website</v>
      </c>
      <c r="H2295" s="18" t="str">
        <f>_xlfn.XLOOKUP(B2295,Products_Raw!A:A,Products_Raw!C:C)</f>
        <v>Beauty</v>
      </c>
      <c r="I2295" t="str">
        <f>_xlfn.XLOOKUP(_xlfn.XLOOKUP(A2295,Orders_Raw!A:A,Orders_Raw!B:B),Customers_Raw!A:A,Customers_Raw!E:E)</f>
        <v>Corporate</v>
      </c>
      <c r="J2295" s="19">
        <f>_xlfn.XLOOKUP(Order_Items_Raw!A807,Orders_Raw!A:A,Orders_Raw!C:C)</f>
        <v>45994</v>
      </c>
      <c r="K2295" t="s">
        <v>3421</v>
      </c>
      <c r="L2295" s="19" t="str">
        <f>_xlfn.XLOOKUP(A2295,Orders_Raw!A:A,Orders_Raw!D:D)</f>
        <v>Delivered</v>
      </c>
      <c r="M2295" s="19" t="str">
        <f>_xlfn.XLOOKUP(_xlfn.XLOOKUP(A2295,Orders_Raw!A:A,Orders_Raw!B:B),Customers_Raw!A:A,Customers_Raw!E:E)</f>
        <v>Corporate</v>
      </c>
      <c r="N2295">
        <f>IF(COUNTIF($A$2:A2295,A2295)=1,1,0)</f>
        <v>1</v>
      </c>
    </row>
    <row r="2296" spans="1:14">
      <c r="A2296" t="s">
        <v>2020</v>
      </c>
      <c r="B2296" t="s">
        <v>3425</v>
      </c>
      <c r="C2296">
        <v>4</v>
      </c>
      <c r="D2296" s="18">
        <v>23917.53</v>
      </c>
      <c r="E2296" s="18">
        <f>_xlfn.XLOOKUP(Order_Items_Raw!B827,Products_Raw!A:A,Products_Raw!D:D)</f>
        <v>6453.17</v>
      </c>
      <c r="F2296" s="18">
        <f t="shared" si="35"/>
        <v>-1895.15</v>
      </c>
      <c r="G2296" s="18" t="str">
        <f>PROPER(TRIM(CLEAN(_xlfn.XLOOKUP(Order_Items_Raw!A827,Orders_Raw!A:A,Orders_Raw!E:E))))</f>
        <v>Website</v>
      </c>
      <c r="H2296" s="18" t="str">
        <f>_xlfn.XLOOKUP(B2296,Products_Raw!A:A,Products_Raw!C:C)</f>
        <v>Beauty</v>
      </c>
      <c r="I2296" t="str">
        <f>_xlfn.XLOOKUP(_xlfn.XLOOKUP(A2296,Orders_Raw!A:A,Orders_Raw!B:B),Customers_Raw!A:A,Customers_Raw!E:E)</f>
        <v>Corporate</v>
      </c>
      <c r="J2296" s="19">
        <f>_xlfn.XLOOKUP(Order_Items_Raw!A827,Orders_Raw!A:A,Orders_Raw!C:C)</f>
        <v>45992</v>
      </c>
      <c r="K2296" t="s">
        <v>3421</v>
      </c>
      <c r="L2296" s="19" t="str">
        <f>_xlfn.XLOOKUP(A2296,Orders_Raw!A:A,Orders_Raw!D:D)</f>
        <v>Shipped</v>
      </c>
      <c r="M2296" s="19" t="str">
        <f>_xlfn.XLOOKUP(_xlfn.XLOOKUP(A2296,Orders_Raw!A:A,Orders_Raw!B:B),Customers_Raw!A:A,Customers_Raw!E:E)</f>
        <v>Corporate</v>
      </c>
      <c r="N2296">
        <f>IF(COUNTIF($A$2:A2296,A2296)=1,1,0)</f>
        <v>1</v>
      </c>
    </row>
    <row r="2297" spans="1:14">
      <c r="A2297" t="s">
        <v>3365</v>
      </c>
      <c r="B2297" t="s">
        <v>3425</v>
      </c>
      <c r="C2297">
        <v>4</v>
      </c>
      <c r="D2297" s="18">
        <v>27624.54</v>
      </c>
      <c r="E2297" s="18">
        <f>_xlfn.XLOOKUP(Order_Items_Raw!B853,Products_Raw!A:A,Products_Raw!D:D)</f>
        <v>3861.49</v>
      </c>
      <c r="F2297" s="18">
        <f t="shared" si="35"/>
        <v>12178.58</v>
      </c>
      <c r="G2297" s="18" t="str">
        <f>PROPER(TRIM(CLEAN(_xlfn.XLOOKUP(Order_Items_Raw!A853,Orders_Raw!A:A,Orders_Raw!E:E))))</f>
        <v>Website</v>
      </c>
      <c r="H2297" s="18" t="str">
        <f>_xlfn.XLOOKUP(B2297,Products_Raw!A:A,Products_Raw!C:C)</f>
        <v>Beauty</v>
      </c>
      <c r="I2297" t="str">
        <f>_xlfn.XLOOKUP(_xlfn.XLOOKUP(A2297,Orders_Raw!A:A,Orders_Raw!B:B),Customers_Raw!A:A,Customers_Raw!E:E)</f>
        <v>Consumer</v>
      </c>
      <c r="J2297" s="19">
        <f>_xlfn.XLOOKUP(Order_Items_Raw!A853,Orders_Raw!A:A,Orders_Raw!C:C)</f>
        <v>45992</v>
      </c>
      <c r="K2297" t="s">
        <v>3421</v>
      </c>
      <c r="L2297" s="19" t="str">
        <f>_xlfn.XLOOKUP(A2297,Orders_Raw!A:A,Orders_Raw!D:D)</f>
        <v>Delivered</v>
      </c>
      <c r="M2297" s="19" t="str">
        <f>_xlfn.XLOOKUP(_xlfn.XLOOKUP(A2297,Orders_Raw!A:A,Orders_Raw!B:B),Customers_Raw!A:A,Customers_Raw!E:E)</f>
        <v>Consumer</v>
      </c>
      <c r="N2297">
        <f>IF(COUNTIF($A$2:A2297,A2297)=1,1,0)</f>
        <v>1</v>
      </c>
    </row>
    <row r="2298" spans="1:14">
      <c r="A2298" t="s">
        <v>1187</v>
      </c>
      <c r="B2298" t="s">
        <v>3426</v>
      </c>
      <c r="C2298">
        <v>2</v>
      </c>
      <c r="D2298" s="18">
        <v>15342.21</v>
      </c>
      <c r="E2298" s="18">
        <f>_xlfn.XLOOKUP(Order_Items_Raw!B862,Products_Raw!A:A,Products_Raw!D:D)</f>
        <v>10050.44</v>
      </c>
      <c r="F2298" s="18">
        <f t="shared" si="35"/>
        <v>-4758.67</v>
      </c>
      <c r="G2298" s="18" t="str">
        <f>PROPER(TRIM(CLEAN(_xlfn.XLOOKUP(Order_Items_Raw!A862,Orders_Raw!A:A,Orders_Raw!E:E))))</f>
        <v>Marketplace</v>
      </c>
      <c r="H2298" s="18" t="str">
        <f>_xlfn.XLOOKUP(B2298,Products_Raw!A:A,Products_Raw!C:C)</f>
        <v>Home &amp; Kitchen</v>
      </c>
      <c r="I2298" t="str">
        <f>_xlfn.XLOOKUP(_xlfn.XLOOKUP(A2298,Orders_Raw!A:A,Orders_Raw!B:B),Customers_Raw!A:A,Customers_Raw!E:E)</f>
        <v>Consumer</v>
      </c>
      <c r="J2298" s="19">
        <f>_xlfn.XLOOKUP(Order_Items_Raw!A862,Orders_Raw!A:A,Orders_Raw!C:C)</f>
        <v>46019</v>
      </c>
      <c r="K2298" t="s">
        <v>3421</v>
      </c>
      <c r="L2298" s="19" t="str">
        <f>_xlfn.XLOOKUP(A2298,Orders_Raw!A:A,Orders_Raw!D:D)</f>
        <v>Delivered</v>
      </c>
      <c r="M2298" s="19" t="str">
        <f>_xlfn.XLOOKUP(_xlfn.XLOOKUP(A2298,Orders_Raw!A:A,Orders_Raw!B:B),Customers_Raw!A:A,Customers_Raw!E:E)</f>
        <v>Consumer</v>
      </c>
      <c r="N2298">
        <f>IF(COUNTIF($A$2:A2298,A2298)=1,1,0)</f>
        <v>1</v>
      </c>
    </row>
    <row r="2299" spans="1:14">
      <c r="A2299" t="s">
        <v>1189</v>
      </c>
      <c r="B2299" t="s">
        <v>3426</v>
      </c>
      <c r="C2299">
        <v>1</v>
      </c>
      <c r="D2299" s="18">
        <v>8881.2</v>
      </c>
      <c r="E2299" s="18">
        <f>_xlfn.XLOOKUP(Order_Items_Raw!B863,Products_Raw!A:A,Products_Raw!D:D)</f>
        <v>10050.44</v>
      </c>
      <c r="F2299" s="18">
        <f t="shared" si="35"/>
        <v>-1169.24</v>
      </c>
      <c r="G2299" s="18" t="str">
        <f>PROPER(TRIM(CLEAN(_xlfn.XLOOKUP(Order_Items_Raw!A863,Orders_Raw!A:A,Orders_Raw!E:E))))</f>
        <v>Website</v>
      </c>
      <c r="H2299" s="18" t="str">
        <f>_xlfn.XLOOKUP(B2299,Products_Raw!A:A,Products_Raw!C:C)</f>
        <v>Home &amp; Kitchen</v>
      </c>
      <c r="I2299" t="str">
        <f>_xlfn.XLOOKUP(_xlfn.XLOOKUP(A2299,Orders_Raw!A:A,Orders_Raw!B:B),Customers_Raw!A:A,Customers_Raw!E:E)</f>
        <v>Consumer</v>
      </c>
      <c r="J2299" s="19">
        <f>_xlfn.XLOOKUP(Order_Items_Raw!A863,Orders_Raw!A:A,Orders_Raw!C:C)</f>
        <v>46019</v>
      </c>
      <c r="K2299" t="s">
        <v>3421</v>
      </c>
      <c r="L2299" s="19" t="str">
        <f>_xlfn.XLOOKUP(A2299,Orders_Raw!A:A,Orders_Raw!D:D)</f>
        <v>Delivered</v>
      </c>
      <c r="M2299" s="19" t="str">
        <f>_xlfn.XLOOKUP(_xlfn.XLOOKUP(A2299,Orders_Raw!A:A,Orders_Raw!B:B),Customers_Raw!A:A,Customers_Raw!E:E)</f>
        <v>Consumer</v>
      </c>
      <c r="N2299">
        <f>IF(COUNTIF($A$2:A2299,A2299)=1,1,0)</f>
        <v>1</v>
      </c>
    </row>
    <row r="2300" spans="1:14">
      <c r="A2300" t="s">
        <v>1461</v>
      </c>
      <c r="B2300" t="s">
        <v>3426</v>
      </c>
      <c r="C2300">
        <v>2</v>
      </c>
      <c r="D2300" s="18">
        <v>19900.93</v>
      </c>
      <c r="E2300" s="18">
        <f>_xlfn.XLOOKUP(Order_Items_Raw!B867,Products_Raw!A:A,Products_Raw!D:D)</f>
        <v>5766.98</v>
      </c>
      <c r="F2300" s="18">
        <f t="shared" si="35"/>
        <v>8366.97</v>
      </c>
      <c r="G2300" s="18" t="str">
        <f>PROPER(TRIM(CLEAN(_xlfn.XLOOKUP(Order_Items_Raw!A867,Orders_Raw!A:A,Orders_Raw!E:E))))</f>
        <v>Marketplace</v>
      </c>
      <c r="H2300" s="18" t="str">
        <f>_xlfn.XLOOKUP(B2300,Products_Raw!A:A,Products_Raw!C:C)</f>
        <v>Home &amp; Kitchen</v>
      </c>
      <c r="I2300" t="str">
        <f>_xlfn.XLOOKUP(_xlfn.XLOOKUP(A2300,Orders_Raw!A:A,Orders_Raw!B:B),Customers_Raw!A:A,Customers_Raw!E:E)</f>
        <v>Corporate</v>
      </c>
      <c r="J2300" s="19">
        <f>_xlfn.XLOOKUP(Order_Items_Raw!A867,Orders_Raw!A:A,Orders_Raw!C:C)</f>
        <v>45998</v>
      </c>
      <c r="K2300" t="s">
        <v>3421</v>
      </c>
      <c r="L2300" s="19" t="str">
        <f>_xlfn.XLOOKUP(A2300,Orders_Raw!A:A,Orders_Raw!D:D)</f>
        <v>Delivered</v>
      </c>
      <c r="M2300" s="19" t="str">
        <f>_xlfn.XLOOKUP(_xlfn.XLOOKUP(A2300,Orders_Raw!A:A,Orders_Raw!B:B),Customers_Raw!A:A,Customers_Raw!E:E)</f>
        <v>Corporate</v>
      </c>
      <c r="N2300">
        <f>IF(COUNTIF($A$2:A2300,A2300)=1,1,0)</f>
        <v>1</v>
      </c>
    </row>
    <row r="2301" spans="1:14">
      <c r="A2301" t="s">
        <v>2508</v>
      </c>
      <c r="B2301" t="s">
        <v>3426</v>
      </c>
      <c r="C2301">
        <v>2</v>
      </c>
      <c r="D2301" s="18">
        <v>20270.72</v>
      </c>
      <c r="E2301" s="18">
        <f>_xlfn.XLOOKUP(Order_Items_Raw!B881,Products_Raw!A:A,Products_Raw!D:D)</f>
        <v>1195.19</v>
      </c>
      <c r="F2301" s="18">
        <f t="shared" si="35"/>
        <v>17880.34</v>
      </c>
      <c r="G2301" s="18" t="str">
        <f>PROPER(TRIM(CLEAN(_xlfn.XLOOKUP(Order_Items_Raw!A881,Orders_Raw!A:A,Orders_Raw!E:E))))</f>
        <v>Website</v>
      </c>
      <c r="H2301" s="18" t="str">
        <f>_xlfn.XLOOKUP(B2301,Products_Raw!A:A,Products_Raw!C:C)</f>
        <v>Home &amp; Kitchen</v>
      </c>
      <c r="I2301" t="str">
        <f>_xlfn.XLOOKUP(_xlfn.XLOOKUP(A2301,Orders_Raw!A:A,Orders_Raw!B:B),Customers_Raw!A:A,Customers_Raw!E:E)</f>
        <v>Consumer</v>
      </c>
      <c r="J2301" s="19">
        <f>_xlfn.XLOOKUP(Order_Items_Raw!A881,Orders_Raw!A:A,Orders_Raw!C:C)</f>
        <v>46010</v>
      </c>
      <c r="K2301" t="s">
        <v>3421</v>
      </c>
      <c r="L2301" s="19" t="str">
        <f>_xlfn.XLOOKUP(A2301,Orders_Raw!A:A,Orders_Raw!D:D)</f>
        <v>Processing</v>
      </c>
      <c r="M2301" s="19" t="str">
        <f>_xlfn.XLOOKUP(_xlfn.XLOOKUP(A2301,Orders_Raw!A:A,Orders_Raw!B:B),Customers_Raw!A:A,Customers_Raw!E:E)</f>
        <v>Consumer</v>
      </c>
      <c r="N2301">
        <f>IF(COUNTIF($A$2:A2301,A2301)=1,1,0)</f>
        <v>1</v>
      </c>
    </row>
    <row r="2302" spans="1:14">
      <c r="A2302" t="s">
        <v>3118</v>
      </c>
      <c r="B2302" t="s">
        <v>3426</v>
      </c>
      <c r="C2302">
        <v>4</v>
      </c>
      <c r="D2302" s="18">
        <v>38302.68</v>
      </c>
      <c r="E2302" s="18">
        <f>_xlfn.XLOOKUP(Order_Items_Raw!B896,Products_Raw!A:A,Products_Raw!D:D)</f>
        <v>9316.44</v>
      </c>
      <c r="F2302" s="18">
        <f t="shared" si="35"/>
        <v>1036.92</v>
      </c>
      <c r="G2302" s="18" t="str">
        <f>PROPER(TRIM(CLEAN(_xlfn.XLOOKUP(Order_Items_Raw!A896,Orders_Raw!A:A,Orders_Raw!E:E))))</f>
        <v>Marketplace</v>
      </c>
      <c r="H2302" s="18" t="str">
        <f>_xlfn.XLOOKUP(B2302,Products_Raw!A:A,Products_Raw!C:C)</f>
        <v>Home &amp; Kitchen</v>
      </c>
      <c r="I2302" t="str">
        <f>_xlfn.XLOOKUP(_xlfn.XLOOKUP(A2302,Orders_Raw!A:A,Orders_Raw!B:B),Customers_Raw!A:A,Customers_Raw!E:E)</f>
        <v>Corporate</v>
      </c>
      <c r="J2302" s="19">
        <f>_xlfn.XLOOKUP(Order_Items_Raw!A896,Orders_Raw!A:A,Orders_Raw!C:C)</f>
        <v>45993</v>
      </c>
      <c r="K2302" t="s">
        <v>3421</v>
      </c>
      <c r="L2302" s="19" t="str">
        <f>_xlfn.XLOOKUP(A2302,Orders_Raw!A:A,Orders_Raw!D:D)</f>
        <v>Delivered</v>
      </c>
      <c r="M2302" s="19" t="str">
        <f>_xlfn.XLOOKUP(_xlfn.XLOOKUP(A2302,Orders_Raw!A:A,Orders_Raw!B:B),Customers_Raw!A:A,Customers_Raw!E:E)</f>
        <v>Corporate</v>
      </c>
      <c r="N2302">
        <f>IF(COUNTIF($A$2:A2302,A2302)=1,1,0)</f>
        <v>0</v>
      </c>
    </row>
    <row r="2303" spans="1:14">
      <c r="A2303" t="s">
        <v>2097</v>
      </c>
      <c r="B2303" t="s">
        <v>3427</v>
      </c>
      <c r="C2303">
        <v>1</v>
      </c>
      <c r="D2303" s="18">
        <v>9751.54</v>
      </c>
      <c r="E2303" s="18">
        <f>_xlfn.XLOOKUP(Order_Items_Raw!B921,Products_Raw!A:A,Products_Raw!D:D)</f>
        <v>4370.8</v>
      </c>
      <c r="F2303" s="18">
        <f t="shared" si="35"/>
        <v>5380.74</v>
      </c>
      <c r="G2303" s="18" t="str">
        <f>PROPER(TRIM(CLEAN(_xlfn.XLOOKUP(Order_Items_Raw!A921,Orders_Raw!A:A,Orders_Raw!E:E))))</f>
        <v>Website</v>
      </c>
      <c r="H2303" s="18" t="str">
        <f>_xlfn.XLOOKUP(B2303,Products_Raw!A:A,Products_Raw!C:C)</f>
        <v>Home &amp; Kitchen</v>
      </c>
      <c r="I2303" t="str">
        <f>_xlfn.XLOOKUP(_xlfn.XLOOKUP(A2303,Orders_Raw!A:A,Orders_Raw!B:B),Customers_Raw!A:A,Customers_Raw!E:E)</f>
        <v>Consumer</v>
      </c>
      <c r="J2303" s="19">
        <f>_xlfn.XLOOKUP(Order_Items_Raw!A921,Orders_Raw!A:A,Orders_Raw!C:C)</f>
        <v>46016</v>
      </c>
      <c r="K2303" t="s">
        <v>3421</v>
      </c>
      <c r="L2303" s="19" t="str">
        <f>_xlfn.XLOOKUP(A2303,Orders_Raw!A:A,Orders_Raw!D:D)</f>
        <v>Cancelled</v>
      </c>
      <c r="M2303" s="19" t="str">
        <f>_xlfn.XLOOKUP(_xlfn.XLOOKUP(A2303,Orders_Raw!A:A,Orders_Raw!B:B),Customers_Raw!A:A,Customers_Raw!E:E)</f>
        <v>Consumer</v>
      </c>
      <c r="N2303">
        <f>IF(COUNTIF($A$2:A2303,A2303)=1,1,0)</f>
        <v>1</v>
      </c>
    </row>
    <row r="2304" spans="1:14">
      <c r="A2304" t="s">
        <v>2637</v>
      </c>
      <c r="B2304" t="s">
        <v>3427</v>
      </c>
      <c r="C2304">
        <v>3</v>
      </c>
      <c r="D2304" s="18">
        <v>24485</v>
      </c>
      <c r="E2304" s="18">
        <f>_xlfn.XLOOKUP(Order_Items_Raw!B936,Products_Raw!A:A,Products_Raw!D:D)</f>
        <v>4740.6</v>
      </c>
      <c r="F2304" s="18">
        <f t="shared" si="35"/>
        <v>10263.2</v>
      </c>
      <c r="G2304" s="18" t="str">
        <f>PROPER(TRIM(CLEAN(_xlfn.XLOOKUP(Order_Items_Raw!A936,Orders_Raw!A:A,Orders_Raw!E:E))))</f>
        <v>Website</v>
      </c>
      <c r="H2304" s="18" t="str">
        <f>_xlfn.XLOOKUP(B2304,Products_Raw!A:A,Products_Raw!C:C)</f>
        <v>Home &amp; Kitchen</v>
      </c>
      <c r="I2304" t="str">
        <f>_xlfn.XLOOKUP(_xlfn.XLOOKUP(A2304,Orders_Raw!A:A,Orders_Raw!B:B),Customers_Raw!A:A,Customers_Raw!E:E)</f>
        <v>Small Business</v>
      </c>
      <c r="J2304" s="19">
        <f>_xlfn.XLOOKUP(Order_Items_Raw!A936,Orders_Raw!A:A,Orders_Raw!C:C)</f>
        <v>45715</v>
      </c>
      <c r="K2304" t="s">
        <v>3429</v>
      </c>
      <c r="L2304" s="19" t="str">
        <f>_xlfn.XLOOKUP(A2304,Orders_Raw!A:A,Orders_Raw!D:D)</f>
        <v>Delivered</v>
      </c>
      <c r="M2304" s="19" t="str">
        <f>_xlfn.XLOOKUP(_xlfn.XLOOKUP(A2304,Orders_Raw!A:A,Orders_Raw!B:B),Customers_Raw!A:A,Customers_Raw!E:E)</f>
        <v>Small Business</v>
      </c>
      <c r="N2304">
        <f>IF(COUNTIF($A$2:A2304,A2304)=1,1,0)</f>
        <v>1</v>
      </c>
    </row>
    <row r="2305" spans="1:14">
      <c r="A2305" t="s">
        <v>2666</v>
      </c>
      <c r="B2305" t="s">
        <v>3427</v>
      </c>
      <c r="C2305">
        <v>4</v>
      </c>
      <c r="D2305" s="18">
        <v>37645.75</v>
      </c>
      <c r="E2305" s="18">
        <f>_xlfn.XLOOKUP(Order_Items_Raw!B938,Products_Raw!A:A,Products_Raw!D:D)</f>
        <v>10244.32</v>
      </c>
      <c r="F2305" s="18">
        <f t="shared" si="35"/>
        <v>-3331.53</v>
      </c>
      <c r="G2305" s="18" t="str">
        <f>PROPER(TRIM(CLEAN(_xlfn.XLOOKUP(Order_Items_Raw!A938,Orders_Raw!A:A,Orders_Raw!E:E))))</f>
        <v>Website</v>
      </c>
      <c r="H2305" s="18" t="str">
        <f>_xlfn.XLOOKUP(B2305,Products_Raw!A:A,Products_Raw!C:C)</f>
        <v>Home &amp; Kitchen</v>
      </c>
      <c r="I2305" t="str">
        <f>_xlfn.XLOOKUP(_xlfn.XLOOKUP(A2305,Orders_Raw!A:A,Orders_Raw!B:B),Customers_Raw!A:A,Customers_Raw!E:E)</f>
        <v>Consumer</v>
      </c>
      <c r="J2305" s="19">
        <f>_xlfn.XLOOKUP(Order_Items_Raw!A938,Orders_Raw!A:A,Orders_Raw!C:C)</f>
        <v>45694</v>
      </c>
      <c r="K2305" t="s">
        <v>3429</v>
      </c>
      <c r="L2305" s="19" t="str">
        <f>_xlfn.XLOOKUP(A2305,Orders_Raw!A:A,Orders_Raw!D:D)</f>
        <v>Delivered</v>
      </c>
      <c r="M2305" s="19" t="str">
        <f>_xlfn.XLOOKUP(_xlfn.XLOOKUP(A2305,Orders_Raw!A:A,Orders_Raw!B:B),Customers_Raw!A:A,Customers_Raw!E:E)</f>
        <v>Consumer</v>
      </c>
      <c r="N2305">
        <f>IF(COUNTIF($A$2:A2305,A2305)=1,1,0)</f>
        <v>1</v>
      </c>
    </row>
    <row r="2306" spans="1:14">
      <c r="A2306" t="s">
        <v>1056</v>
      </c>
      <c r="B2306" t="s">
        <v>3428</v>
      </c>
      <c r="C2306">
        <v>1</v>
      </c>
      <c r="D2306" s="18">
        <v>2776.61</v>
      </c>
      <c r="E2306" s="18">
        <f>_xlfn.XLOOKUP(Order_Items_Raw!B957,Products_Raw!A:A,Products_Raw!D:D)</f>
        <v>2831.41</v>
      </c>
      <c r="F2306" s="18">
        <f t="shared" ref="F2306:F2369" si="36">D2306-(C2306*E2306)</f>
        <v>-54.7999999999997</v>
      </c>
      <c r="G2306" s="18" t="str">
        <f>PROPER(TRIM(CLEAN(_xlfn.XLOOKUP(Order_Items_Raw!A957,Orders_Raw!A:A,Orders_Raw!E:E))))</f>
        <v>Marketplace</v>
      </c>
      <c r="H2306" s="18" t="str">
        <f>_xlfn.XLOOKUP(B2306,Products_Raw!A:A,Products_Raw!C:C)</f>
        <v>Home &amp; Kitchen</v>
      </c>
      <c r="I2306" t="str">
        <f>_xlfn.XLOOKUP(_xlfn.XLOOKUP(A2306,Orders_Raw!A:A,Orders_Raw!B:B),Customers_Raw!A:A,Customers_Raw!E:E)</f>
        <v>Small Business</v>
      </c>
      <c r="J2306" s="19">
        <f>_xlfn.XLOOKUP(Order_Items_Raw!A957,Orders_Raw!A:A,Orders_Raw!C:C)</f>
        <v>45697</v>
      </c>
      <c r="K2306" t="s">
        <v>3429</v>
      </c>
      <c r="L2306" s="19" t="str">
        <f>_xlfn.XLOOKUP(A2306,Orders_Raw!A:A,Orders_Raw!D:D)</f>
        <v>Delivered</v>
      </c>
      <c r="M2306" s="19" t="str">
        <f>_xlfn.XLOOKUP(_xlfn.XLOOKUP(A2306,Orders_Raw!A:A,Orders_Raw!B:B),Customers_Raw!A:A,Customers_Raw!E:E)</f>
        <v>Small Business</v>
      </c>
      <c r="N2306">
        <f>IF(COUNTIF($A$2:A2306,A2306)=1,1,0)</f>
        <v>1</v>
      </c>
    </row>
    <row r="2307" spans="1:14">
      <c r="A2307" t="s">
        <v>1282</v>
      </c>
      <c r="B2307" t="s">
        <v>3428</v>
      </c>
      <c r="C2307">
        <v>3</v>
      </c>
      <c r="D2307" s="18">
        <v>8682.08</v>
      </c>
      <c r="E2307" s="18">
        <f>_xlfn.XLOOKUP(Order_Items_Raw!B966,Products_Raw!A:A,Products_Raw!D:D)</f>
        <v>7014.31</v>
      </c>
      <c r="F2307" s="18">
        <f t="shared" si="36"/>
        <v>-12360.85</v>
      </c>
      <c r="G2307" s="18" t="str">
        <f>PROPER(TRIM(CLEAN(_xlfn.XLOOKUP(Order_Items_Raw!A966,Orders_Raw!A:A,Orders_Raw!E:E))))</f>
        <v>Website</v>
      </c>
      <c r="H2307" s="18" t="str">
        <f>_xlfn.XLOOKUP(B2307,Products_Raw!A:A,Products_Raw!C:C)</f>
        <v>Home &amp; Kitchen</v>
      </c>
      <c r="I2307" t="str">
        <f>_xlfn.XLOOKUP(_xlfn.XLOOKUP(A2307,Orders_Raw!A:A,Orders_Raw!B:B),Customers_Raw!A:A,Customers_Raw!E:E)</f>
        <v>Corporate</v>
      </c>
      <c r="J2307" s="19">
        <f>_xlfn.XLOOKUP(Order_Items_Raw!A966,Orders_Raw!A:A,Orders_Raw!C:C)</f>
        <v>45715</v>
      </c>
      <c r="K2307" t="s">
        <v>3429</v>
      </c>
      <c r="L2307" s="19" t="str">
        <f>_xlfn.XLOOKUP(A2307,Orders_Raw!A:A,Orders_Raw!D:D)</f>
        <v>Delivered</v>
      </c>
      <c r="M2307" s="19" t="str">
        <f>_xlfn.XLOOKUP(_xlfn.XLOOKUP(A2307,Orders_Raw!A:A,Orders_Raw!B:B),Customers_Raw!A:A,Customers_Raw!E:E)</f>
        <v>Corporate</v>
      </c>
      <c r="N2307">
        <f>IF(COUNTIF($A$2:A2307,A2307)=1,1,0)</f>
        <v>1</v>
      </c>
    </row>
    <row r="2308" spans="1:14">
      <c r="A2308" t="s">
        <v>1672</v>
      </c>
      <c r="B2308" t="s">
        <v>3428</v>
      </c>
      <c r="C2308">
        <v>4</v>
      </c>
      <c r="D2308" s="18">
        <v>10579.41</v>
      </c>
      <c r="E2308" s="18">
        <f>_xlfn.XLOOKUP(Order_Items_Raw!B980,Products_Raw!A:A,Products_Raw!D:D)</f>
        <v>4535.12</v>
      </c>
      <c r="F2308" s="18">
        <f t="shared" si="36"/>
        <v>-7561.07</v>
      </c>
      <c r="G2308" s="18" t="str">
        <f>PROPER(TRIM(CLEAN(_xlfn.XLOOKUP(Order_Items_Raw!A980,Orders_Raw!A:A,Orders_Raw!E:E))))</f>
        <v>Website</v>
      </c>
      <c r="H2308" s="18" t="str">
        <f>_xlfn.XLOOKUP(B2308,Products_Raw!A:A,Products_Raw!C:C)</f>
        <v>Home &amp; Kitchen</v>
      </c>
      <c r="I2308" t="str">
        <f>_xlfn.XLOOKUP(_xlfn.XLOOKUP(A2308,Orders_Raw!A:A,Orders_Raw!B:B),Customers_Raw!A:A,Customers_Raw!E:E)</f>
        <v>Consumer</v>
      </c>
      <c r="J2308" s="19">
        <f>_xlfn.XLOOKUP(Order_Items_Raw!A980,Orders_Raw!A:A,Orders_Raw!C:C)</f>
        <v>45689</v>
      </c>
      <c r="K2308" t="s">
        <v>3429</v>
      </c>
      <c r="L2308" s="19" t="str">
        <f>_xlfn.XLOOKUP(A2308,Orders_Raw!A:A,Orders_Raw!D:D)</f>
        <v>Delivered</v>
      </c>
      <c r="M2308" s="19" t="str">
        <f>_xlfn.XLOOKUP(_xlfn.XLOOKUP(A2308,Orders_Raw!A:A,Orders_Raw!B:B),Customers_Raw!A:A,Customers_Raw!E:E)</f>
        <v>Consumer</v>
      </c>
      <c r="N2308">
        <f>IF(COUNTIF($A$2:A2308,A2308)=1,1,0)</f>
        <v>1</v>
      </c>
    </row>
    <row r="2309" spans="1:14">
      <c r="A2309" t="s">
        <v>1762</v>
      </c>
      <c r="B2309" t="s">
        <v>3428</v>
      </c>
      <c r="C2309">
        <v>1</v>
      </c>
      <c r="D2309" s="18">
        <v>3249.26</v>
      </c>
      <c r="E2309" s="18">
        <f>_xlfn.XLOOKUP(Order_Items_Raw!B983,Products_Raw!A:A,Products_Raw!D:D)</f>
        <v>4806.74</v>
      </c>
      <c r="F2309" s="18">
        <f t="shared" si="36"/>
        <v>-1557.48</v>
      </c>
      <c r="G2309" s="18" t="str">
        <f>PROPER(TRIM(CLEAN(_xlfn.XLOOKUP(Order_Items_Raw!A983,Orders_Raw!A:A,Orders_Raw!E:E))))</f>
        <v>Website</v>
      </c>
      <c r="H2309" s="18" t="str">
        <f>_xlfn.XLOOKUP(B2309,Products_Raw!A:A,Products_Raw!C:C)</f>
        <v>Home &amp; Kitchen</v>
      </c>
      <c r="I2309" t="str">
        <f>_xlfn.XLOOKUP(_xlfn.XLOOKUP(A2309,Orders_Raw!A:A,Orders_Raw!B:B),Customers_Raw!A:A,Customers_Raw!E:E)</f>
        <v>Corporate</v>
      </c>
      <c r="J2309" s="19">
        <f>_xlfn.XLOOKUP(Order_Items_Raw!A983,Orders_Raw!A:A,Orders_Raw!C:C)</f>
        <v>45701</v>
      </c>
      <c r="K2309" t="s">
        <v>3429</v>
      </c>
      <c r="L2309" s="19" t="str">
        <f>_xlfn.XLOOKUP(A2309,Orders_Raw!A:A,Orders_Raw!D:D)</f>
        <v>Processing</v>
      </c>
      <c r="M2309" s="19" t="str">
        <f>_xlfn.XLOOKUP(_xlfn.XLOOKUP(A2309,Orders_Raw!A:A,Orders_Raw!B:B),Customers_Raw!A:A,Customers_Raw!E:E)</f>
        <v>Corporate</v>
      </c>
      <c r="N2309">
        <f>IF(COUNTIF($A$2:A2309,A2309)=1,1,0)</f>
        <v>1</v>
      </c>
    </row>
    <row r="2310" spans="1:14">
      <c r="A2310" t="s">
        <v>1775</v>
      </c>
      <c r="B2310" t="s">
        <v>3428</v>
      </c>
      <c r="C2310">
        <v>3</v>
      </c>
      <c r="D2310" s="18">
        <v>8597.32</v>
      </c>
      <c r="E2310" s="18">
        <f>_xlfn.XLOOKUP(Order_Items_Raw!B985,Products_Raw!A:A,Products_Raw!D:D)</f>
        <v>4806.74</v>
      </c>
      <c r="F2310" s="18">
        <f t="shared" si="36"/>
        <v>-5822.9</v>
      </c>
      <c r="G2310" s="18" t="str">
        <f>PROPER(TRIM(CLEAN(_xlfn.XLOOKUP(Order_Items_Raw!A985,Orders_Raw!A:A,Orders_Raw!E:E))))</f>
        <v>Marketplace</v>
      </c>
      <c r="H2310" s="18" t="str">
        <f>_xlfn.XLOOKUP(B2310,Products_Raw!A:A,Products_Raw!C:C)</f>
        <v>Home &amp; Kitchen</v>
      </c>
      <c r="I2310" t="str">
        <f>_xlfn.XLOOKUP(_xlfn.XLOOKUP(A2310,Orders_Raw!A:A,Orders_Raw!B:B),Customers_Raw!A:A,Customers_Raw!E:E)</f>
        <v>Consumer</v>
      </c>
      <c r="J2310" s="19">
        <f>_xlfn.XLOOKUP(Order_Items_Raw!A985,Orders_Raw!A:A,Orders_Raw!C:C)</f>
        <v>45706</v>
      </c>
      <c r="K2310" t="s">
        <v>3429</v>
      </c>
      <c r="L2310" s="19" t="str">
        <f>_xlfn.XLOOKUP(A2310,Orders_Raw!A:A,Orders_Raw!D:D)</f>
        <v>Delivered</v>
      </c>
      <c r="M2310" s="19" t="str">
        <f>_xlfn.XLOOKUP(_xlfn.XLOOKUP(A2310,Orders_Raw!A:A,Orders_Raw!B:B),Customers_Raw!A:A,Customers_Raw!E:E)</f>
        <v>Consumer</v>
      </c>
      <c r="N2310">
        <f>IF(COUNTIF($A$2:A2310,A2310)=1,1,0)</f>
        <v>1</v>
      </c>
    </row>
    <row r="2311" spans="1:14">
      <c r="A2311" t="s">
        <v>2321</v>
      </c>
      <c r="B2311" t="s">
        <v>3428</v>
      </c>
      <c r="C2311">
        <v>2</v>
      </c>
      <c r="D2311" s="18">
        <v>6776.96</v>
      </c>
      <c r="E2311" s="18">
        <f>_xlfn.XLOOKUP(Order_Items_Raw!B995,Products_Raw!A:A,Products_Raw!D:D)</f>
        <v>6213.42</v>
      </c>
      <c r="F2311" s="18">
        <f t="shared" si="36"/>
        <v>-5649.88</v>
      </c>
      <c r="G2311" s="18" t="str">
        <f>PROPER(TRIM(CLEAN(_xlfn.XLOOKUP(Order_Items_Raw!A995,Orders_Raw!A:A,Orders_Raw!E:E))))</f>
        <v>Website</v>
      </c>
      <c r="H2311" s="18" t="str">
        <f>_xlfn.XLOOKUP(B2311,Products_Raw!A:A,Products_Raw!C:C)</f>
        <v>Home &amp; Kitchen</v>
      </c>
      <c r="I2311" t="str">
        <f>_xlfn.XLOOKUP(_xlfn.XLOOKUP(A2311,Orders_Raw!A:A,Orders_Raw!B:B),Customers_Raw!A:A,Customers_Raw!E:E)</f>
        <v>Consumer</v>
      </c>
      <c r="J2311" s="19">
        <f>_xlfn.XLOOKUP(Order_Items_Raw!A995,Orders_Raw!A:A,Orders_Raw!C:C)</f>
        <v>45710</v>
      </c>
      <c r="K2311" t="s">
        <v>3429</v>
      </c>
      <c r="L2311" s="19" t="str">
        <f>_xlfn.XLOOKUP(A2311,Orders_Raw!A:A,Orders_Raw!D:D)</f>
        <v>Delivered</v>
      </c>
      <c r="M2311" s="19" t="str">
        <f>_xlfn.XLOOKUP(_xlfn.XLOOKUP(A2311,Orders_Raw!A:A,Orders_Raw!B:B),Customers_Raw!A:A,Customers_Raw!E:E)</f>
        <v>Consumer</v>
      </c>
      <c r="N2311">
        <f>IF(COUNTIF($A$2:A2311,A2311)=1,1,0)</f>
        <v>0</v>
      </c>
    </row>
    <row r="2312" spans="1:14">
      <c r="A2312" t="s">
        <v>3210</v>
      </c>
      <c r="B2312" t="s">
        <v>3428</v>
      </c>
      <c r="C2312">
        <v>4</v>
      </c>
      <c r="D2312" s="18">
        <v>10613.13</v>
      </c>
      <c r="E2312" s="18">
        <f>_xlfn.XLOOKUP(Order_Items_Raw!B1004,Products_Raw!A:A,Products_Raw!D:D)</f>
        <v>680.62</v>
      </c>
      <c r="F2312" s="18">
        <f t="shared" si="36"/>
        <v>7890.65</v>
      </c>
      <c r="G2312" s="18" t="str">
        <f>PROPER(TRIM(CLEAN(_xlfn.XLOOKUP(Order_Items_Raw!A1004,Orders_Raw!A:A,Orders_Raw!E:E))))</f>
        <v>Mobile App</v>
      </c>
      <c r="H2312" s="18" t="str">
        <f>_xlfn.XLOOKUP(B2312,Products_Raw!A:A,Products_Raw!C:C)</f>
        <v>Home &amp; Kitchen</v>
      </c>
      <c r="I2312" t="str">
        <f>_xlfn.XLOOKUP(_xlfn.XLOOKUP(A2312,Orders_Raw!A:A,Orders_Raw!B:B),Customers_Raw!A:A,Customers_Raw!E:E)</f>
        <v>Small Business</v>
      </c>
      <c r="J2312" s="19">
        <f>_xlfn.XLOOKUP(Order_Items_Raw!A1004,Orders_Raw!A:A,Orders_Raw!C:C)</f>
        <v>45692</v>
      </c>
      <c r="K2312" t="s">
        <v>3429</v>
      </c>
      <c r="L2312" s="19" t="str">
        <f>_xlfn.XLOOKUP(A2312,Orders_Raw!A:A,Orders_Raw!D:D)</f>
        <v>Delivered</v>
      </c>
      <c r="M2312" s="19" t="str">
        <f>_xlfn.XLOOKUP(_xlfn.XLOOKUP(A2312,Orders_Raw!A:A,Orders_Raw!B:B),Customers_Raw!A:A,Customers_Raw!E:E)</f>
        <v>Small Business</v>
      </c>
      <c r="N2312">
        <f>IF(COUNTIF($A$2:A2312,A2312)=1,1,0)</f>
        <v>1</v>
      </c>
    </row>
    <row r="2313" spans="1:14">
      <c r="A2313" t="s">
        <v>906</v>
      </c>
      <c r="B2313" t="s">
        <v>3430</v>
      </c>
      <c r="C2313">
        <v>4</v>
      </c>
      <c r="D2313" s="18">
        <v>44353.14</v>
      </c>
      <c r="E2313" s="18">
        <f>_xlfn.XLOOKUP(Order_Items_Raw!B1010,Products_Raw!A:A,Products_Raw!D:D)</f>
        <v>11367.74</v>
      </c>
      <c r="F2313" s="18">
        <f t="shared" si="36"/>
        <v>-1117.82</v>
      </c>
      <c r="G2313" s="18" t="str">
        <f>PROPER(TRIM(CLEAN(_xlfn.XLOOKUP(Order_Items_Raw!A1010,Orders_Raw!A:A,Orders_Raw!E:E))))</f>
        <v>Mobile App</v>
      </c>
      <c r="H2313" s="18" t="str">
        <f>_xlfn.XLOOKUP(B2313,Products_Raw!A:A,Products_Raw!C:C)</f>
        <v>Beauty</v>
      </c>
      <c r="I2313" t="str">
        <f>_xlfn.XLOOKUP(_xlfn.XLOOKUP(A2313,Orders_Raw!A:A,Orders_Raw!B:B),Customers_Raw!A:A,Customers_Raw!E:E)</f>
        <v>Corporate</v>
      </c>
      <c r="J2313" s="19">
        <f>_xlfn.XLOOKUP(Order_Items_Raw!A1010,Orders_Raw!A:A,Orders_Raw!C:C)</f>
        <v>45691</v>
      </c>
      <c r="K2313" t="s">
        <v>3429</v>
      </c>
      <c r="L2313" s="19" t="str">
        <f>_xlfn.XLOOKUP(A2313,Orders_Raw!A:A,Orders_Raw!D:D)</f>
        <v>Delivered</v>
      </c>
      <c r="M2313" s="19" t="str">
        <f>_xlfn.XLOOKUP(_xlfn.XLOOKUP(A2313,Orders_Raw!A:A,Orders_Raw!B:B),Customers_Raw!A:A,Customers_Raw!E:E)</f>
        <v>Corporate</v>
      </c>
      <c r="N2313">
        <f>IF(COUNTIF($A$2:A2313,A2313)=1,1,0)</f>
        <v>0</v>
      </c>
    </row>
    <row r="2314" spans="1:14">
      <c r="A2314" t="s">
        <v>1126</v>
      </c>
      <c r="B2314" t="s">
        <v>3430</v>
      </c>
      <c r="C2314">
        <v>3</v>
      </c>
      <c r="D2314" s="18">
        <v>28549.61</v>
      </c>
      <c r="E2314" s="18">
        <f>_xlfn.XLOOKUP(Order_Items_Raw!B1017,Products_Raw!A:A,Products_Raw!D:D)</f>
        <v>4176.26</v>
      </c>
      <c r="F2314" s="18">
        <f t="shared" si="36"/>
        <v>16020.83</v>
      </c>
      <c r="G2314" s="18" t="str">
        <f>PROPER(TRIM(CLEAN(_xlfn.XLOOKUP(Order_Items_Raw!A1017,Orders_Raw!A:A,Orders_Raw!E:E))))</f>
        <v>Marketplace</v>
      </c>
      <c r="H2314" s="18" t="str">
        <f>_xlfn.XLOOKUP(B2314,Products_Raw!A:A,Products_Raw!C:C)</f>
        <v>Beauty</v>
      </c>
      <c r="I2314" t="str">
        <f>_xlfn.XLOOKUP(_xlfn.XLOOKUP(A2314,Orders_Raw!A:A,Orders_Raw!B:B),Customers_Raw!A:A,Customers_Raw!E:E)</f>
        <v>Consumer</v>
      </c>
      <c r="J2314" s="19">
        <f>_xlfn.XLOOKUP(Order_Items_Raw!A1017,Orders_Raw!A:A,Orders_Raw!C:C)</f>
        <v>45706</v>
      </c>
      <c r="K2314" t="s">
        <v>3429</v>
      </c>
      <c r="L2314" s="19" t="str">
        <f>_xlfn.XLOOKUP(A2314,Orders_Raw!A:A,Orders_Raw!D:D)</f>
        <v>Delivered</v>
      </c>
      <c r="M2314" s="19" t="str">
        <f>_xlfn.XLOOKUP(_xlfn.XLOOKUP(A2314,Orders_Raw!A:A,Orders_Raw!B:B),Customers_Raw!A:A,Customers_Raw!E:E)</f>
        <v>Consumer</v>
      </c>
      <c r="N2314">
        <f>IF(COUNTIF($A$2:A2314,A2314)=1,1,0)</f>
        <v>1</v>
      </c>
    </row>
    <row r="2315" spans="1:14">
      <c r="A2315" t="s">
        <v>1590</v>
      </c>
      <c r="B2315" t="s">
        <v>3430</v>
      </c>
      <c r="C2315">
        <v>1</v>
      </c>
      <c r="D2315" s="18">
        <v>12514.26</v>
      </c>
      <c r="E2315" s="18">
        <f>_xlfn.XLOOKUP(Order_Items_Raw!B1032,Products_Raw!A:A,Products_Raw!D:D)</f>
        <v>229.52</v>
      </c>
      <c r="F2315" s="18">
        <f t="shared" si="36"/>
        <v>12284.74</v>
      </c>
      <c r="G2315" s="18" t="str">
        <f>PROPER(TRIM(CLEAN(_xlfn.XLOOKUP(Order_Items_Raw!A1032,Orders_Raw!A:A,Orders_Raw!E:E))))</f>
        <v>Website</v>
      </c>
      <c r="H2315" s="18" t="str">
        <f>_xlfn.XLOOKUP(B2315,Products_Raw!A:A,Products_Raw!C:C)</f>
        <v>Beauty</v>
      </c>
      <c r="I2315" t="str">
        <f>_xlfn.XLOOKUP(_xlfn.XLOOKUP(A2315,Orders_Raw!A:A,Orders_Raw!B:B),Customers_Raw!A:A,Customers_Raw!E:E)</f>
        <v>Consumer</v>
      </c>
      <c r="J2315" s="19">
        <f>_xlfn.XLOOKUP(Order_Items_Raw!A1032,Orders_Raw!A:A,Orders_Raw!C:C)</f>
        <v>45696</v>
      </c>
      <c r="K2315" t="s">
        <v>3429</v>
      </c>
      <c r="L2315" s="19" t="str">
        <f>_xlfn.XLOOKUP(A2315,Orders_Raw!A:A,Orders_Raw!D:D)</f>
        <v>Delivered</v>
      </c>
      <c r="M2315" s="19" t="str">
        <f>_xlfn.XLOOKUP(_xlfn.XLOOKUP(A2315,Orders_Raw!A:A,Orders_Raw!B:B),Customers_Raw!A:A,Customers_Raw!E:E)</f>
        <v>Consumer</v>
      </c>
      <c r="N2315">
        <f>IF(COUNTIF($A$2:A2315,A2315)=1,1,0)</f>
        <v>1</v>
      </c>
    </row>
    <row r="2316" spans="1:14">
      <c r="A2316" t="s">
        <v>2020</v>
      </c>
      <c r="B2316" t="s">
        <v>3430</v>
      </c>
      <c r="C2316">
        <v>3</v>
      </c>
      <c r="D2316" s="18">
        <v>35046.95</v>
      </c>
      <c r="E2316" s="18">
        <f>_xlfn.XLOOKUP(Order_Items_Raw!B1038,Products_Raw!A:A,Products_Raw!D:D)</f>
        <v>9531.89</v>
      </c>
      <c r="F2316" s="18">
        <f t="shared" si="36"/>
        <v>6451.28</v>
      </c>
      <c r="G2316" s="18" t="str">
        <f>PROPER(TRIM(CLEAN(_xlfn.XLOOKUP(Order_Items_Raw!A1038,Orders_Raw!A:A,Orders_Raw!E:E))))</f>
        <v>Website</v>
      </c>
      <c r="H2316" s="18" t="str">
        <f>_xlfn.XLOOKUP(B2316,Products_Raw!A:A,Products_Raw!C:C)</f>
        <v>Beauty</v>
      </c>
      <c r="I2316" t="str">
        <f>_xlfn.XLOOKUP(_xlfn.XLOOKUP(A2316,Orders_Raw!A:A,Orders_Raw!B:B),Customers_Raw!A:A,Customers_Raw!E:E)</f>
        <v>Corporate</v>
      </c>
      <c r="J2316" s="19">
        <f>_xlfn.XLOOKUP(Order_Items_Raw!A1038,Orders_Raw!A:A,Orders_Raw!C:C)</f>
        <v>45691</v>
      </c>
      <c r="K2316" t="s">
        <v>3429</v>
      </c>
      <c r="L2316" s="19" t="str">
        <f>_xlfn.XLOOKUP(A2316,Orders_Raw!A:A,Orders_Raw!D:D)</f>
        <v>Shipped</v>
      </c>
      <c r="M2316" s="19" t="str">
        <f>_xlfn.XLOOKUP(_xlfn.XLOOKUP(A2316,Orders_Raw!A:A,Orders_Raw!B:B),Customers_Raw!A:A,Customers_Raw!E:E)</f>
        <v>Corporate</v>
      </c>
      <c r="N2316">
        <f>IF(COUNTIF($A$2:A2316,A2316)=1,1,0)</f>
        <v>0</v>
      </c>
    </row>
    <row r="2317" spans="1:14">
      <c r="A2317" t="s">
        <v>2164</v>
      </c>
      <c r="B2317" t="s">
        <v>3430</v>
      </c>
      <c r="C2317">
        <v>4</v>
      </c>
      <c r="D2317" s="18">
        <v>43984.99</v>
      </c>
      <c r="E2317" s="18">
        <f>_xlfn.XLOOKUP(Order_Items_Raw!B1043,Products_Raw!A:A,Products_Raw!D:D)</f>
        <v>1349.93</v>
      </c>
      <c r="F2317" s="18">
        <f t="shared" si="36"/>
        <v>38585.27</v>
      </c>
      <c r="G2317" s="18" t="str">
        <f>PROPER(TRIM(CLEAN(_xlfn.XLOOKUP(Order_Items_Raw!A1043,Orders_Raw!A:A,Orders_Raw!E:E))))</f>
        <v>Website</v>
      </c>
      <c r="H2317" s="18" t="str">
        <f>_xlfn.XLOOKUP(B2317,Products_Raw!A:A,Products_Raw!C:C)</f>
        <v>Beauty</v>
      </c>
      <c r="I2317" t="str">
        <f>_xlfn.XLOOKUP(_xlfn.XLOOKUP(A2317,Orders_Raw!A:A,Orders_Raw!B:B),Customers_Raw!A:A,Customers_Raw!E:E)</f>
        <v>Consumer</v>
      </c>
      <c r="J2317" s="19">
        <f>_xlfn.XLOOKUP(Order_Items_Raw!A1043,Orders_Raw!A:A,Orders_Raw!C:C)</f>
        <v>45709</v>
      </c>
      <c r="K2317" t="s">
        <v>3429</v>
      </c>
      <c r="L2317" s="19" t="str">
        <f>_xlfn.XLOOKUP(A2317,Orders_Raw!A:A,Orders_Raw!D:D)</f>
        <v>Processing</v>
      </c>
      <c r="M2317" s="19" t="str">
        <f>_xlfn.XLOOKUP(_xlfn.XLOOKUP(A2317,Orders_Raw!A:A,Orders_Raw!B:B),Customers_Raw!A:A,Customers_Raw!E:E)</f>
        <v>Consumer</v>
      </c>
      <c r="N2317">
        <f>IF(COUNTIF($A$2:A2317,A2317)=1,1,0)</f>
        <v>0</v>
      </c>
    </row>
    <row r="2318" spans="1:14">
      <c r="A2318" t="s">
        <v>1054</v>
      </c>
      <c r="B2318" t="s">
        <v>3431</v>
      </c>
      <c r="C2318">
        <v>1</v>
      </c>
      <c r="D2318" s="18">
        <v>978.04</v>
      </c>
      <c r="E2318" s="18">
        <f>_xlfn.XLOOKUP(Order_Items_Raw!B1064,Products_Raw!A:A,Products_Raw!D:D)</f>
        <v>2133.21</v>
      </c>
      <c r="F2318" s="18">
        <f t="shared" si="36"/>
        <v>-1155.17</v>
      </c>
      <c r="G2318" s="18" t="str">
        <f>PROPER(TRIM(CLEAN(_xlfn.XLOOKUP(Order_Items_Raw!A1064,Orders_Raw!A:A,Orders_Raw!E:E))))</f>
        <v>Website</v>
      </c>
      <c r="H2318" s="18" t="str">
        <f>_xlfn.XLOOKUP(B2318,Products_Raw!A:A,Products_Raw!C:C)</f>
        <v>Fashion</v>
      </c>
      <c r="I2318" t="str">
        <f>_xlfn.XLOOKUP(_xlfn.XLOOKUP(A2318,Orders_Raw!A:A,Orders_Raw!B:B),Customers_Raw!A:A,Customers_Raw!E:E)</f>
        <v>Consumer</v>
      </c>
      <c r="J2318" s="19">
        <f>_xlfn.XLOOKUP(Order_Items_Raw!A1064,Orders_Raw!A:A,Orders_Raw!C:C)</f>
        <v>45696</v>
      </c>
      <c r="K2318" t="s">
        <v>3429</v>
      </c>
      <c r="L2318" s="19" t="str">
        <f>_xlfn.XLOOKUP(A2318,Orders_Raw!A:A,Orders_Raw!D:D)</f>
        <v>Cancelled</v>
      </c>
      <c r="M2318" s="19" t="str">
        <f>_xlfn.XLOOKUP(_xlfn.XLOOKUP(A2318,Orders_Raw!A:A,Orders_Raw!B:B),Customers_Raw!A:A,Customers_Raw!E:E)</f>
        <v>Consumer</v>
      </c>
      <c r="N2318">
        <f>IF(COUNTIF($A$2:A2318,A2318)=1,1,0)</f>
        <v>1</v>
      </c>
    </row>
    <row r="2319" spans="1:14">
      <c r="A2319" t="s">
        <v>1099</v>
      </c>
      <c r="B2319" t="s">
        <v>3431</v>
      </c>
      <c r="C2319">
        <v>1</v>
      </c>
      <c r="D2319" s="18">
        <v>1024.91</v>
      </c>
      <c r="E2319" s="18">
        <f>_xlfn.XLOOKUP(Order_Items_Raw!B1065,Products_Raw!A:A,Products_Raw!D:D)</f>
        <v>2133.21</v>
      </c>
      <c r="F2319" s="18">
        <f t="shared" si="36"/>
        <v>-1108.3</v>
      </c>
      <c r="G2319" s="18" t="str">
        <f>PROPER(TRIM(CLEAN(_xlfn.XLOOKUP(Order_Items_Raw!A1065,Orders_Raw!A:A,Orders_Raw!E:E))))</f>
        <v>Mobile App</v>
      </c>
      <c r="H2319" s="18" t="str">
        <f>_xlfn.XLOOKUP(B2319,Products_Raw!A:A,Products_Raw!C:C)</f>
        <v>Fashion</v>
      </c>
      <c r="I2319" t="str">
        <f>_xlfn.XLOOKUP(_xlfn.XLOOKUP(A2319,Orders_Raw!A:A,Orders_Raw!B:B),Customers_Raw!A:A,Customers_Raw!E:E)</f>
        <v>Small Business</v>
      </c>
      <c r="J2319" s="19">
        <f>_xlfn.XLOOKUP(Order_Items_Raw!A1065,Orders_Raw!A:A,Orders_Raw!C:C)</f>
        <v>45689</v>
      </c>
      <c r="K2319" t="s">
        <v>3429</v>
      </c>
      <c r="L2319" s="19" t="str">
        <f>_xlfn.XLOOKUP(A2319,Orders_Raw!A:A,Orders_Raw!D:D)</f>
        <v>Delivered</v>
      </c>
      <c r="M2319" s="19" t="str">
        <f>_xlfn.XLOOKUP(_xlfn.XLOOKUP(A2319,Orders_Raw!A:A,Orders_Raw!B:B),Customers_Raw!A:A,Customers_Raw!E:E)</f>
        <v>Small Business</v>
      </c>
      <c r="N2319">
        <f>IF(COUNTIF($A$2:A2319,A2319)=1,1,0)</f>
        <v>1</v>
      </c>
    </row>
    <row r="2320" spans="1:14">
      <c r="A2320" t="s">
        <v>1444</v>
      </c>
      <c r="B2320" t="s">
        <v>3431</v>
      </c>
      <c r="C2320">
        <v>3</v>
      </c>
      <c r="D2320" s="18">
        <v>2556.81</v>
      </c>
      <c r="E2320" s="18">
        <f>_xlfn.XLOOKUP(Order_Items_Raw!B1072,Products_Raw!A:A,Products_Raw!D:D)</f>
        <v>2857.57</v>
      </c>
      <c r="F2320" s="18">
        <f t="shared" si="36"/>
        <v>-6015.9</v>
      </c>
      <c r="G2320" s="18" t="str">
        <f>PROPER(TRIM(CLEAN(_xlfn.XLOOKUP(Order_Items_Raw!A1072,Orders_Raw!A:A,Orders_Raw!E:E))))</f>
        <v>Marketplace</v>
      </c>
      <c r="H2320" s="18" t="str">
        <f>_xlfn.XLOOKUP(B2320,Products_Raw!A:A,Products_Raw!C:C)</f>
        <v>Fashion</v>
      </c>
      <c r="I2320" t="str">
        <f>_xlfn.XLOOKUP(_xlfn.XLOOKUP(A2320,Orders_Raw!A:A,Orders_Raw!B:B),Customers_Raw!A:A,Customers_Raw!E:E)</f>
        <v>Consumer</v>
      </c>
      <c r="J2320" s="19">
        <f>_xlfn.XLOOKUP(Order_Items_Raw!A1072,Orders_Raw!A:A,Orders_Raw!C:C)</f>
        <v>45697</v>
      </c>
      <c r="K2320" t="s">
        <v>3429</v>
      </c>
      <c r="L2320" s="19" t="str">
        <f>_xlfn.XLOOKUP(A2320,Orders_Raw!A:A,Orders_Raw!D:D)</f>
        <v>Delivered</v>
      </c>
      <c r="M2320" s="19" t="str">
        <f>_xlfn.XLOOKUP(_xlfn.XLOOKUP(A2320,Orders_Raw!A:A,Orders_Raw!B:B),Customers_Raw!A:A,Customers_Raw!E:E)</f>
        <v>Consumer</v>
      </c>
      <c r="N2320">
        <f>IF(COUNTIF($A$2:A2320,A2320)=1,1,0)</f>
        <v>1</v>
      </c>
    </row>
    <row r="2321" spans="1:14">
      <c r="A2321" t="s">
        <v>1590</v>
      </c>
      <c r="B2321" t="s">
        <v>3431</v>
      </c>
      <c r="C2321">
        <v>3</v>
      </c>
      <c r="D2321" s="18">
        <v>2883.43</v>
      </c>
      <c r="E2321" s="18">
        <f>_xlfn.XLOOKUP(Order_Items_Raw!B1074,Products_Raw!A:A,Products_Raw!D:D)</f>
        <v>11732.81</v>
      </c>
      <c r="F2321" s="18">
        <f t="shared" si="36"/>
        <v>-32315</v>
      </c>
      <c r="G2321" s="18" t="str">
        <f>PROPER(TRIM(CLEAN(_xlfn.XLOOKUP(Order_Items_Raw!A1074,Orders_Raw!A:A,Orders_Raw!E:E))))</f>
        <v>Website</v>
      </c>
      <c r="H2321" s="18" t="str">
        <f>_xlfn.XLOOKUP(B2321,Products_Raw!A:A,Products_Raw!C:C)</f>
        <v>Fashion</v>
      </c>
      <c r="I2321" t="str">
        <f>_xlfn.XLOOKUP(_xlfn.XLOOKUP(A2321,Orders_Raw!A:A,Orders_Raw!B:B),Customers_Raw!A:A,Customers_Raw!E:E)</f>
        <v>Consumer</v>
      </c>
      <c r="J2321" s="19">
        <f>_xlfn.XLOOKUP(Order_Items_Raw!A1074,Orders_Raw!A:A,Orders_Raw!C:C)</f>
        <v>45689</v>
      </c>
      <c r="K2321" t="s">
        <v>3429</v>
      </c>
      <c r="L2321" s="19" t="str">
        <f>_xlfn.XLOOKUP(A2321,Orders_Raw!A:A,Orders_Raw!D:D)</f>
        <v>Delivered</v>
      </c>
      <c r="M2321" s="19" t="str">
        <f>_xlfn.XLOOKUP(_xlfn.XLOOKUP(A2321,Orders_Raw!A:A,Orders_Raw!B:B),Customers_Raw!A:A,Customers_Raw!E:E)</f>
        <v>Consumer</v>
      </c>
      <c r="N2321">
        <f>IF(COUNTIF($A$2:A2321,A2321)=1,1,0)</f>
        <v>0</v>
      </c>
    </row>
    <row r="2322" spans="1:14">
      <c r="A2322" t="s">
        <v>2037</v>
      </c>
      <c r="B2322" t="s">
        <v>3431</v>
      </c>
      <c r="C2322">
        <v>3</v>
      </c>
      <c r="D2322" s="18">
        <v>2608.21</v>
      </c>
      <c r="E2322" s="18">
        <f>_xlfn.XLOOKUP(Order_Items_Raw!B1081,Products_Raw!A:A,Products_Raw!D:D)</f>
        <v>1326.73</v>
      </c>
      <c r="F2322" s="18">
        <f t="shared" si="36"/>
        <v>-1371.98</v>
      </c>
      <c r="G2322" s="18" t="str">
        <f>PROPER(TRIM(CLEAN(_xlfn.XLOOKUP(Order_Items_Raw!A1081,Orders_Raw!A:A,Orders_Raw!E:E))))</f>
        <v>Website</v>
      </c>
      <c r="H2322" s="18" t="str">
        <f>_xlfn.XLOOKUP(B2322,Products_Raw!A:A,Products_Raw!C:C)</f>
        <v>Fashion</v>
      </c>
      <c r="I2322" t="str">
        <f>_xlfn.XLOOKUP(_xlfn.XLOOKUP(A2322,Orders_Raw!A:A,Orders_Raw!B:B),Customers_Raw!A:A,Customers_Raw!E:E)</f>
        <v>Consumer</v>
      </c>
      <c r="J2322" s="19">
        <f>_xlfn.XLOOKUP(Order_Items_Raw!A1081,Orders_Raw!A:A,Orders_Raw!C:C)</f>
        <v>45710</v>
      </c>
      <c r="K2322" t="s">
        <v>3429</v>
      </c>
      <c r="L2322" s="19" t="str">
        <f>_xlfn.XLOOKUP(A2322,Orders_Raw!A:A,Orders_Raw!D:D)</f>
        <v>Delivered</v>
      </c>
      <c r="M2322" s="19" t="str">
        <f>_xlfn.XLOOKUP(_xlfn.XLOOKUP(A2322,Orders_Raw!A:A,Orders_Raw!B:B),Customers_Raw!A:A,Customers_Raw!E:E)</f>
        <v>Consumer</v>
      </c>
      <c r="N2322">
        <f>IF(COUNTIF($A$2:A2322,A2322)=1,1,0)</f>
        <v>0</v>
      </c>
    </row>
    <row r="2323" spans="1:14">
      <c r="A2323" t="s">
        <v>2117</v>
      </c>
      <c r="B2323" t="s">
        <v>3431</v>
      </c>
      <c r="C2323">
        <v>2</v>
      </c>
      <c r="D2323" s="18">
        <v>2212.41</v>
      </c>
      <c r="E2323" s="18">
        <f>_xlfn.XLOOKUP(Order_Items_Raw!B1084,Products_Raw!A:A,Products_Raw!D:D)</f>
        <v>2625.04</v>
      </c>
      <c r="F2323" s="18">
        <f t="shared" si="36"/>
        <v>-3037.67</v>
      </c>
      <c r="G2323" s="18" t="str">
        <f>PROPER(TRIM(CLEAN(_xlfn.XLOOKUP(Order_Items_Raw!A1084,Orders_Raw!A:A,Orders_Raw!E:E))))</f>
        <v>Mobile App</v>
      </c>
      <c r="H2323" s="18" t="str">
        <f>_xlfn.XLOOKUP(B2323,Products_Raw!A:A,Products_Raw!C:C)</f>
        <v>Fashion</v>
      </c>
      <c r="I2323" t="str">
        <f>_xlfn.XLOOKUP(_xlfn.XLOOKUP(A2323,Orders_Raw!A:A,Orders_Raw!B:B),Customers_Raw!A:A,Customers_Raw!E:E)</f>
        <v>Consumer</v>
      </c>
      <c r="J2323" s="19">
        <f>_xlfn.XLOOKUP(Order_Items_Raw!A1084,Orders_Raw!A:A,Orders_Raw!C:C)</f>
        <v>45699</v>
      </c>
      <c r="K2323" t="s">
        <v>3429</v>
      </c>
      <c r="L2323" s="19" t="str">
        <f>_xlfn.XLOOKUP(A2323,Orders_Raw!A:A,Orders_Raw!D:D)</f>
        <v>Delivered</v>
      </c>
      <c r="M2323" s="19" t="str">
        <f>_xlfn.XLOOKUP(_xlfn.XLOOKUP(A2323,Orders_Raw!A:A,Orders_Raw!B:B),Customers_Raw!A:A,Customers_Raw!E:E)</f>
        <v>Consumer</v>
      </c>
      <c r="N2323">
        <f>IF(COUNTIF($A$2:A2323,A2323)=1,1,0)</f>
        <v>1</v>
      </c>
    </row>
    <row r="2324" spans="1:14">
      <c r="A2324" t="s">
        <v>2715</v>
      </c>
      <c r="B2324" t="s">
        <v>3431</v>
      </c>
      <c r="C2324">
        <v>1</v>
      </c>
      <c r="D2324" s="18">
        <v>813.69</v>
      </c>
      <c r="E2324" s="18">
        <f>_xlfn.XLOOKUP(Order_Items_Raw!B1098,Products_Raw!A:A,Products_Raw!D:D)</f>
        <v>1892.68</v>
      </c>
      <c r="F2324" s="18">
        <f t="shared" si="36"/>
        <v>-1078.99</v>
      </c>
      <c r="G2324" s="18" t="str">
        <f>PROPER(TRIM(CLEAN(_xlfn.XLOOKUP(Order_Items_Raw!A1098,Orders_Raw!A:A,Orders_Raw!E:E))))</f>
        <v>Mobile App</v>
      </c>
      <c r="H2324" s="18" t="str">
        <f>_xlfn.XLOOKUP(B2324,Products_Raw!A:A,Products_Raw!C:C)</f>
        <v>Fashion</v>
      </c>
      <c r="I2324" t="str">
        <f>_xlfn.XLOOKUP(_xlfn.XLOOKUP(A2324,Orders_Raw!A:A,Orders_Raw!B:B),Customers_Raw!A:A,Customers_Raw!E:E)</f>
        <v>Consumer</v>
      </c>
      <c r="J2324" s="19">
        <f>_xlfn.XLOOKUP(Order_Items_Raw!A1098,Orders_Raw!A:A,Orders_Raw!C:C)</f>
        <v>45690</v>
      </c>
      <c r="K2324" t="s">
        <v>3429</v>
      </c>
      <c r="L2324" s="19" t="str">
        <f>_xlfn.XLOOKUP(A2324,Orders_Raw!A:A,Orders_Raw!D:D)</f>
        <v>Delivered</v>
      </c>
      <c r="M2324" s="19" t="str">
        <f>_xlfn.XLOOKUP(_xlfn.XLOOKUP(A2324,Orders_Raw!A:A,Orders_Raw!B:B),Customers_Raw!A:A,Customers_Raw!E:E)</f>
        <v>Consumer</v>
      </c>
      <c r="N2324">
        <f>IF(COUNTIF($A$2:A2324,A2324)=1,1,0)</f>
        <v>1</v>
      </c>
    </row>
    <row r="2325" spans="1:14">
      <c r="A2325" t="s">
        <v>3086</v>
      </c>
      <c r="B2325" t="s">
        <v>3431</v>
      </c>
      <c r="C2325">
        <v>2</v>
      </c>
      <c r="D2325" s="18">
        <v>1992.65</v>
      </c>
      <c r="E2325" s="18">
        <f>_xlfn.XLOOKUP(Order_Items_Raw!B1109,Products_Raw!A:A,Products_Raw!D:D)</f>
        <v>10050.44</v>
      </c>
      <c r="F2325" s="18">
        <f t="shared" si="36"/>
        <v>-18108.23</v>
      </c>
      <c r="G2325" s="18" t="str">
        <f>PROPER(TRIM(CLEAN(_xlfn.XLOOKUP(Order_Items_Raw!A1109,Orders_Raw!A:A,Orders_Raw!E:E))))</f>
        <v>Website</v>
      </c>
      <c r="H2325" s="18" t="str">
        <f>_xlfn.XLOOKUP(B2325,Products_Raw!A:A,Products_Raw!C:C)</f>
        <v>Fashion</v>
      </c>
      <c r="I2325" t="str">
        <f>_xlfn.XLOOKUP(_xlfn.XLOOKUP(A2325,Orders_Raw!A:A,Orders_Raw!B:B),Customers_Raw!A:A,Customers_Raw!E:E)</f>
        <v>Consumer</v>
      </c>
      <c r="J2325" s="19">
        <f>_xlfn.XLOOKUP(Order_Items_Raw!A1109,Orders_Raw!A:A,Orders_Raw!C:C)</f>
        <v>45692</v>
      </c>
      <c r="K2325" t="s">
        <v>3429</v>
      </c>
      <c r="L2325" s="19" t="str">
        <f>_xlfn.XLOOKUP(A2325,Orders_Raw!A:A,Orders_Raw!D:D)</f>
        <v>Delivered</v>
      </c>
      <c r="M2325" s="19" t="str">
        <f>_xlfn.XLOOKUP(_xlfn.XLOOKUP(A2325,Orders_Raw!A:A,Orders_Raw!B:B),Customers_Raw!A:A,Customers_Raw!E:E)</f>
        <v>Consumer</v>
      </c>
      <c r="N2325">
        <f>IF(COUNTIF($A$2:A2325,A2325)=1,1,0)</f>
        <v>1</v>
      </c>
    </row>
    <row r="2326" spans="1:14">
      <c r="A2326" t="s">
        <v>1007</v>
      </c>
      <c r="B2326" t="s">
        <v>3432</v>
      </c>
      <c r="C2326">
        <v>4</v>
      </c>
      <c r="D2326" s="18">
        <v>53051.59</v>
      </c>
      <c r="E2326" s="18">
        <f>_xlfn.XLOOKUP(Order_Items_Raw!B1121,Products_Raw!A:A,Products_Raw!D:D)</f>
        <v>5766.98</v>
      </c>
      <c r="F2326" s="18">
        <f t="shared" si="36"/>
        <v>29983.67</v>
      </c>
      <c r="G2326" s="18" t="str">
        <f>PROPER(TRIM(CLEAN(_xlfn.XLOOKUP(Order_Items_Raw!A1121,Orders_Raw!A:A,Orders_Raw!E:E))))</f>
        <v>Mobile App</v>
      </c>
      <c r="H2326" s="18" t="str">
        <f>_xlfn.XLOOKUP(B2326,Products_Raw!A:A,Products_Raw!C:C)</f>
        <v>Electronics</v>
      </c>
      <c r="I2326" t="str">
        <f>_xlfn.XLOOKUP(_xlfn.XLOOKUP(A2326,Orders_Raw!A:A,Orders_Raw!B:B),Customers_Raw!A:A,Customers_Raw!E:E)</f>
        <v>Consumer</v>
      </c>
      <c r="J2326" s="19">
        <f>_xlfn.XLOOKUP(Order_Items_Raw!A1121,Orders_Raw!A:A,Orders_Raw!C:C)</f>
        <v>45701</v>
      </c>
      <c r="K2326" t="s">
        <v>3429</v>
      </c>
      <c r="L2326" s="19" t="str">
        <f>_xlfn.XLOOKUP(A2326,Orders_Raw!A:A,Orders_Raw!D:D)</f>
        <v>Delivered</v>
      </c>
      <c r="M2326" s="19" t="str">
        <f>_xlfn.XLOOKUP(_xlfn.XLOOKUP(A2326,Orders_Raw!A:A,Orders_Raw!B:B),Customers_Raw!A:A,Customers_Raw!E:E)</f>
        <v>Consumer</v>
      </c>
      <c r="N2326">
        <f>IF(COUNTIF($A$2:A2326,A2326)=1,1,0)</f>
        <v>1</v>
      </c>
    </row>
    <row r="2327" spans="1:14">
      <c r="A2327" t="s">
        <v>1818</v>
      </c>
      <c r="B2327" t="s">
        <v>3432</v>
      </c>
      <c r="C2327">
        <v>4</v>
      </c>
      <c r="D2327" s="18">
        <v>55021.01</v>
      </c>
      <c r="E2327" s="18">
        <f>_xlfn.XLOOKUP(Order_Items_Raw!B1137,Products_Raw!A:A,Products_Raw!D:D)</f>
        <v>1946.27</v>
      </c>
      <c r="F2327" s="18">
        <f t="shared" si="36"/>
        <v>47235.93</v>
      </c>
      <c r="G2327" s="18" t="str">
        <f>PROPER(TRIM(CLEAN(_xlfn.XLOOKUP(Order_Items_Raw!A1137,Orders_Raw!A:A,Orders_Raw!E:E))))</f>
        <v>Website</v>
      </c>
      <c r="H2327" s="18" t="str">
        <f>_xlfn.XLOOKUP(B2327,Products_Raw!A:A,Products_Raw!C:C)</f>
        <v>Electronics</v>
      </c>
      <c r="I2327" t="str">
        <f>_xlfn.XLOOKUP(_xlfn.XLOOKUP(A2327,Orders_Raw!A:A,Orders_Raw!B:B),Customers_Raw!A:A,Customers_Raw!E:E)</f>
        <v>Small Business</v>
      </c>
      <c r="J2327" s="19">
        <f>_xlfn.XLOOKUP(Order_Items_Raw!A1137,Orders_Raw!A:A,Orders_Raw!C:C)</f>
        <v>45707</v>
      </c>
      <c r="K2327" t="s">
        <v>3429</v>
      </c>
      <c r="L2327" s="19" t="str">
        <f>_xlfn.XLOOKUP(A2327,Orders_Raw!A:A,Orders_Raw!D:D)</f>
        <v>Delivered</v>
      </c>
      <c r="M2327" s="19" t="str">
        <f>_xlfn.XLOOKUP(_xlfn.XLOOKUP(A2327,Orders_Raw!A:A,Orders_Raw!B:B),Customers_Raw!A:A,Customers_Raw!E:E)</f>
        <v>Small Business</v>
      </c>
      <c r="N2327">
        <f>IF(COUNTIF($A$2:A2327,A2327)=1,1,0)</f>
        <v>1</v>
      </c>
    </row>
    <row r="2328" spans="1:14">
      <c r="A2328" t="s">
        <v>2380</v>
      </c>
      <c r="B2328" t="s">
        <v>3432</v>
      </c>
      <c r="C2328">
        <v>3</v>
      </c>
      <c r="D2328" s="18">
        <v>45383.69</v>
      </c>
      <c r="E2328" s="18">
        <f>_xlfn.XLOOKUP(Order_Items_Raw!B1143,Products_Raw!A:A,Products_Raw!D:D)</f>
        <v>11653.29</v>
      </c>
      <c r="F2328" s="18">
        <f t="shared" si="36"/>
        <v>10423.82</v>
      </c>
      <c r="G2328" s="18" t="str">
        <f>PROPER(TRIM(CLEAN(_xlfn.XLOOKUP(Order_Items_Raw!A1143,Orders_Raw!A:A,Orders_Raw!E:E))))</f>
        <v>Website</v>
      </c>
      <c r="H2328" s="18" t="str">
        <f>_xlfn.XLOOKUP(B2328,Products_Raw!A:A,Products_Raw!C:C)</f>
        <v>Electronics</v>
      </c>
      <c r="I2328" t="str">
        <f>_xlfn.XLOOKUP(_xlfn.XLOOKUP(A2328,Orders_Raw!A:A,Orders_Raw!B:B),Customers_Raw!A:A,Customers_Raw!E:E)</f>
        <v>Corporate</v>
      </c>
      <c r="J2328" s="19">
        <f>_xlfn.XLOOKUP(Order_Items_Raw!A1143,Orders_Raw!A:A,Orders_Raw!C:C)</f>
        <v>45706</v>
      </c>
      <c r="K2328" t="s">
        <v>3429</v>
      </c>
      <c r="L2328" s="19" t="str">
        <f>_xlfn.XLOOKUP(A2328,Orders_Raw!A:A,Orders_Raw!D:D)</f>
        <v>Delivered</v>
      </c>
      <c r="M2328" s="19" t="str">
        <f>_xlfn.XLOOKUP(_xlfn.XLOOKUP(A2328,Orders_Raw!A:A,Orders_Raw!B:B),Customers_Raw!A:A,Customers_Raw!E:E)</f>
        <v>Corporate</v>
      </c>
      <c r="N2328">
        <f>IF(COUNTIF($A$2:A2328,A2328)=1,1,0)</f>
        <v>1</v>
      </c>
    </row>
    <row r="2329" spans="1:14">
      <c r="A2329" t="s">
        <v>2542</v>
      </c>
      <c r="B2329" t="s">
        <v>3432</v>
      </c>
      <c r="C2329">
        <v>3</v>
      </c>
      <c r="D2329" s="18">
        <v>44731.58</v>
      </c>
      <c r="E2329" s="18">
        <f>_xlfn.XLOOKUP(Order_Items_Raw!B1147,Products_Raw!A:A,Products_Raw!D:D)</f>
        <v>11764.29</v>
      </c>
      <c r="F2329" s="18">
        <f t="shared" si="36"/>
        <v>9438.71</v>
      </c>
      <c r="G2329" s="18" t="str">
        <f>PROPER(TRIM(CLEAN(_xlfn.XLOOKUP(Order_Items_Raw!A1147,Orders_Raw!A:A,Orders_Raw!E:E))))</f>
        <v>Website</v>
      </c>
      <c r="H2329" s="18" t="str">
        <f>_xlfn.XLOOKUP(B2329,Products_Raw!A:A,Products_Raw!C:C)</f>
        <v>Electronics</v>
      </c>
      <c r="I2329" t="str">
        <f>_xlfn.XLOOKUP(_xlfn.XLOOKUP(A2329,Orders_Raw!A:A,Orders_Raw!B:B),Customers_Raw!A:A,Customers_Raw!E:E)</f>
        <v>Consumer</v>
      </c>
      <c r="J2329" s="19">
        <f>_xlfn.XLOOKUP(Order_Items_Raw!A1147,Orders_Raw!A:A,Orders_Raw!C:C)</f>
        <v>45710</v>
      </c>
      <c r="K2329" t="s">
        <v>3429</v>
      </c>
      <c r="L2329" s="19" t="str">
        <f>_xlfn.XLOOKUP(A2329,Orders_Raw!A:A,Orders_Raw!D:D)</f>
        <v>Delivered</v>
      </c>
      <c r="M2329" s="19" t="str">
        <f>_xlfn.XLOOKUP(_xlfn.XLOOKUP(A2329,Orders_Raw!A:A,Orders_Raw!B:B),Customers_Raw!A:A,Customers_Raw!E:E)</f>
        <v>Consumer</v>
      </c>
      <c r="N2329">
        <f>IF(COUNTIF($A$2:A2329,A2329)=1,1,0)</f>
        <v>1</v>
      </c>
    </row>
    <row r="2330" spans="1:14">
      <c r="A2330" t="s">
        <v>2649</v>
      </c>
      <c r="B2330" t="s">
        <v>3432</v>
      </c>
      <c r="C2330">
        <v>1</v>
      </c>
      <c r="D2330" s="18">
        <v>14046.48</v>
      </c>
      <c r="E2330" s="18">
        <f>_xlfn.XLOOKUP(Order_Items_Raw!B1148,Products_Raw!A:A,Products_Raw!D:D)</f>
        <v>11764.29</v>
      </c>
      <c r="F2330" s="18">
        <f t="shared" si="36"/>
        <v>2282.19</v>
      </c>
      <c r="G2330" s="18" t="str">
        <f>PROPER(TRIM(CLEAN(_xlfn.XLOOKUP(Order_Items_Raw!A1148,Orders_Raw!A:A,Orders_Raw!E:E))))</f>
        <v>Marketplace</v>
      </c>
      <c r="H2330" s="18" t="str">
        <f>_xlfn.XLOOKUP(B2330,Products_Raw!A:A,Products_Raw!C:C)</f>
        <v>Electronics</v>
      </c>
      <c r="I2330" t="str">
        <f>_xlfn.XLOOKUP(_xlfn.XLOOKUP(A2330,Orders_Raw!A:A,Orders_Raw!B:B),Customers_Raw!A:A,Customers_Raw!E:E)</f>
        <v>Consumer</v>
      </c>
      <c r="J2330" s="19">
        <f>_xlfn.XLOOKUP(Order_Items_Raw!A1148,Orders_Raw!A:A,Orders_Raw!C:C)</f>
        <v>45706</v>
      </c>
      <c r="K2330" t="s">
        <v>3429</v>
      </c>
      <c r="L2330" s="19" t="str">
        <f>_xlfn.XLOOKUP(A2330,Orders_Raw!A:A,Orders_Raw!D:D)</f>
        <v>Delivered</v>
      </c>
      <c r="M2330" s="19" t="str">
        <f>_xlfn.XLOOKUP(_xlfn.XLOOKUP(A2330,Orders_Raw!A:A,Orders_Raw!B:B),Customers_Raw!A:A,Customers_Raw!E:E)</f>
        <v>Consumer</v>
      </c>
      <c r="N2330">
        <f>IF(COUNTIF($A$2:A2330,A2330)=1,1,0)</f>
        <v>1</v>
      </c>
    </row>
    <row r="2331" spans="1:14">
      <c r="A2331" t="s">
        <v>2933</v>
      </c>
      <c r="B2331" t="s">
        <v>3432</v>
      </c>
      <c r="C2331">
        <v>4</v>
      </c>
      <c r="D2331" s="18">
        <v>59503.8</v>
      </c>
      <c r="E2331" s="18">
        <f>_xlfn.XLOOKUP(Order_Items_Raw!B1152,Products_Raw!A:A,Products_Raw!D:D)</f>
        <v>5812.86</v>
      </c>
      <c r="F2331" s="18">
        <f t="shared" si="36"/>
        <v>36252.36</v>
      </c>
      <c r="G2331" s="18" t="str">
        <f>PROPER(TRIM(CLEAN(_xlfn.XLOOKUP(Order_Items_Raw!A1152,Orders_Raw!A:A,Orders_Raw!E:E))))</f>
        <v>Website</v>
      </c>
      <c r="H2331" s="18" t="str">
        <f>_xlfn.XLOOKUP(B2331,Products_Raw!A:A,Products_Raw!C:C)</f>
        <v>Electronics</v>
      </c>
      <c r="I2331" t="str">
        <f>_xlfn.XLOOKUP(_xlfn.XLOOKUP(A2331,Orders_Raw!A:A,Orders_Raw!B:B),Customers_Raw!A:A,Customers_Raw!E:E)</f>
        <v>Consumer</v>
      </c>
      <c r="J2331" s="19">
        <f>_xlfn.XLOOKUP(Order_Items_Raw!A1152,Orders_Raw!A:A,Orders_Raw!C:C)</f>
        <v>45696</v>
      </c>
      <c r="K2331" t="s">
        <v>3429</v>
      </c>
      <c r="L2331" s="19" t="str">
        <f>_xlfn.XLOOKUP(A2331,Orders_Raw!A:A,Orders_Raw!D:D)</f>
        <v>Delivered</v>
      </c>
      <c r="M2331" s="19" t="str">
        <f>_xlfn.XLOOKUP(_xlfn.XLOOKUP(A2331,Orders_Raw!A:A,Orders_Raw!B:B),Customers_Raw!A:A,Customers_Raw!E:E)</f>
        <v>Consumer</v>
      </c>
      <c r="N2331">
        <f>IF(COUNTIF($A$2:A2331,A2331)=1,1,0)</f>
        <v>1</v>
      </c>
    </row>
    <row r="2332" spans="1:14">
      <c r="A2332" t="s">
        <v>2104</v>
      </c>
      <c r="B2332" t="s">
        <v>3433</v>
      </c>
      <c r="C2332">
        <v>4</v>
      </c>
      <c r="D2332" s="18">
        <v>57125.81</v>
      </c>
      <c r="E2332" s="18">
        <f>_xlfn.XLOOKUP(Order_Items_Raw!B1172,Products_Raw!A:A,Products_Raw!D:D)</f>
        <v>10086.81</v>
      </c>
      <c r="F2332" s="18">
        <f t="shared" si="36"/>
        <v>16778.57</v>
      </c>
      <c r="G2332" s="18" t="str">
        <f>PROPER(TRIM(CLEAN(_xlfn.XLOOKUP(Order_Items_Raw!A1172,Orders_Raw!A:A,Orders_Raw!E:E))))</f>
        <v>Website</v>
      </c>
      <c r="H2332" s="18" t="str">
        <f>_xlfn.XLOOKUP(B2332,Products_Raw!A:A,Products_Raw!C:C)</f>
        <v>Beauty</v>
      </c>
      <c r="I2332" t="str">
        <f>_xlfn.XLOOKUP(_xlfn.XLOOKUP(A2332,Orders_Raw!A:A,Orders_Raw!B:B),Customers_Raw!A:A,Customers_Raw!E:E)</f>
        <v>Corporate</v>
      </c>
      <c r="J2332" s="19">
        <f>_xlfn.XLOOKUP(Order_Items_Raw!A1172,Orders_Raw!A:A,Orders_Raw!C:C)</f>
        <v>45714</v>
      </c>
      <c r="K2332" t="s">
        <v>3429</v>
      </c>
      <c r="L2332" s="19" t="str">
        <f>_xlfn.XLOOKUP(A2332,Orders_Raw!A:A,Orders_Raw!D:D)</f>
        <v>Delivered</v>
      </c>
      <c r="M2332" s="19" t="str">
        <f>_xlfn.XLOOKUP(_xlfn.XLOOKUP(A2332,Orders_Raw!A:A,Orders_Raw!B:B),Customers_Raw!A:A,Customers_Raw!E:E)</f>
        <v>Corporate</v>
      </c>
      <c r="N2332">
        <f>IF(COUNTIF($A$2:A2332,A2332)=1,1,0)</f>
        <v>1</v>
      </c>
    </row>
    <row r="2333" spans="1:14">
      <c r="A2333" t="s">
        <v>1275</v>
      </c>
      <c r="B2333" t="s">
        <v>3434</v>
      </c>
      <c r="C2333">
        <v>1</v>
      </c>
      <c r="D2333" s="18">
        <v>6179</v>
      </c>
      <c r="E2333" s="18">
        <f>_xlfn.XLOOKUP(Order_Items_Raw!B1207,Products_Raw!A:A,Products_Raw!D:D)</f>
        <v>10244.32</v>
      </c>
      <c r="F2333" s="18">
        <f t="shared" si="36"/>
        <v>-4065.32</v>
      </c>
      <c r="G2333" s="18" t="str">
        <f>PROPER(TRIM(CLEAN(_xlfn.XLOOKUP(Order_Items_Raw!A1207,Orders_Raw!A:A,Orders_Raw!E:E))))</f>
        <v>Website</v>
      </c>
      <c r="H2333" s="18" t="str">
        <f>_xlfn.XLOOKUP(B2333,Products_Raw!A:A,Products_Raw!C:C)</f>
        <v>Home &amp; Kitchen</v>
      </c>
      <c r="I2333" t="str">
        <f>_xlfn.XLOOKUP(_xlfn.XLOOKUP(A2333,Orders_Raw!A:A,Orders_Raw!B:B),Customers_Raw!A:A,Customers_Raw!E:E)</f>
        <v>Corporate</v>
      </c>
      <c r="J2333" s="19">
        <f>_xlfn.XLOOKUP(Order_Items_Raw!A1207,Orders_Raw!A:A,Orders_Raw!C:C)</f>
        <v>45670</v>
      </c>
      <c r="K2333" t="s">
        <v>3435</v>
      </c>
      <c r="L2333" s="19" t="str">
        <f>_xlfn.XLOOKUP(A2333,Orders_Raw!A:A,Orders_Raw!D:D)</f>
        <v>Delivered</v>
      </c>
      <c r="M2333" s="19" t="str">
        <f>_xlfn.XLOOKUP(_xlfn.XLOOKUP(A2333,Orders_Raw!A:A,Orders_Raw!B:B),Customers_Raw!A:A,Customers_Raw!E:E)</f>
        <v>Corporate</v>
      </c>
      <c r="N2333">
        <f>IF(COUNTIF($A$2:A2333,A2333)=1,1,0)</f>
        <v>1</v>
      </c>
    </row>
    <row r="2334" spans="1:14">
      <c r="A2334" t="s">
        <v>2234</v>
      </c>
      <c r="B2334" t="s">
        <v>3434</v>
      </c>
      <c r="C2334">
        <v>4</v>
      </c>
      <c r="D2334" s="18">
        <v>22204.51</v>
      </c>
      <c r="E2334" s="18">
        <f>_xlfn.XLOOKUP(Order_Items_Raw!B1234,Products_Raw!A:A,Products_Raw!D:D)</f>
        <v>7144.88</v>
      </c>
      <c r="F2334" s="18">
        <f t="shared" si="36"/>
        <v>-6375.01</v>
      </c>
      <c r="G2334" s="18" t="str">
        <f>PROPER(TRIM(CLEAN(_xlfn.XLOOKUP(Order_Items_Raw!A1234,Orders_Raw!A:A,Orders_Raw!E:E))))</f>
        <v>Website</v>
      </c>
      <c r="H2334" s="18" t="str">
        <f>_xlfn.XLOOKUP(B2334,Products_Raw!A:A,Products_Raw!C:C)</f>
        <v>Home &amp; Kitchen</v>
      </c>
      <c r="I2334" t="str">
        <f>_xlfn.XLOOKUP(_xlfn.XLOOKUP(A2334,Orders_Raw!A:A,Orders_Raw!B:B),Customers_Raw!A:A,Customers_Raw!E:E)</f>
        <v>Consumer</v>
      </c>
      <c r="J2334" s="19">
        <f>_xlfn.XLOOKUP(Order_Items_Raw!A1234,Orders_Raw!A:A,Orders_Raw!C:C)</f>
        <v>45684</v>
      </c>
      <c r="K2334" t="s">
        <v>3435</v>
      </c>
      <c r="L2334" s="19" t="str">
        <f>_xlfn.XLOOKUP(A2334,Orders_Raw!A:A,Orders_Raw!D:D)</f>
        <v>Delivered</v>
      </c>
      <c r="M2334" s="19" t="str">
        <f>_xlfn.XLOOKUP(_xlfn.XLOOKUP(A2334,Orders_Raw!A:A,Orders_Raw!B:B),Customers_Raw!A:A,Customers_Raw!E:E)</f>
        <v>Consumer</v>
      </c>
      <c r="N2334">
        <f>IF(COUNTIF($A$2:A2334,A2334)=1,1,0)</f>
        <v>1</v>
      </c>
    </row>
    <row r="2335" spans="1:14">
      <c r="A2335" t="s">
        <v>2334</v>
      </c>
      <c r="B2335" t="s">
        <v>3434</v>
      </c>
      <c r="C2335">
        <v>1</v>
      </c>
      <c r="D2335" s="18">
        <v>6081.78</v>
      </c>
      <c r="E2335" s="18">
        <f>_xlfn.XLOOKUP(Order_Items_Raw!B1235,Products_Raw!A:A,Products_Raw!D:D)</f>
        <v>2831.41</v>
      </c>
      <c r="F2335" s="18">
        <f t="shared" si="36"/>
        <v>3250.37</v>
      </c>
      <c r="G2335" s="18" t="str">
        <f>PROPER(TRIM(CLEAN(_xlfn.XLOOKUP(Order_Items_Raw!A1235,Orders_Raw!A:A,Orders_Raw!E:E))))</f>
        <v>Mobile App</v>
      </c>
      <c r="H2335" s="18" t="str">
        <f>_xlfn.XLOOKUP(B2335,Products_Raw!A:A,Products_Raw!C:C)</f>
        <v>Home &amp; Kitchen</v>
      </c>
      <c r="I2335" t="str">
        <f>_xlfn.XLOOKUP(_xlfn.XLOOKUP(A2335,Orders_Raw!A:A,Orders_Raw!B:B),Customers_Raw!A:A,Customers_Raw!E:E)</f>
        <v>Consumer</v>
      </c>
      <c r="J2335" s="19">
        <f>_xlfn.XLOOKUP(Order_Items_Raw!A1235,Orders_Raw!A:A,Orders_Raw!C:C)</f>
        <v>45664</v>
      </c>
      <c r="K2335" t="s">
        <v>3435</v>
      </c>
      <c r="L2335" s="19" t="str">
        <f>_xlfn.XLOOKUP(A2335,Orders_Raw!A:A,Orders_Raw!D:D)</f>
        <v>Delivered</v>
      </c>
      <c r="M2335" s="19" t="str">
        <f>_xlfn.XLOOKUP(_xlfn.XLOOKUP(A2335,Orders_Raw!A:A,Orders_Raw!B:B),Customers_Raw!A:A,Customers_Raw!E:E)</f>
        <v>Consumer</v>
      </c>
      <c r="N2335">
        <f>IF(COUNTIF($A$2:A2335,A2335)=1,1,0)</f>
        <v>1</v>
      </c>
    </row>
    <row r="2336" spans="1:14">
      <c r="A2336" t="s">
        <v>910</v>
      </c>
      <c r="B2336" t="s">
        <v>3436</v>
      </c>
      <c r="C2336">
        <v>4</v>
      </c>
      <c r="D2336" s="18">
        <v>37695.83</v>
      </c>
      <c r="E2336" s="18">
        <f>_xlfn.XLOOKUP(Order_Items_Raw!B1262,Products_Raw!A:A,Products_Raw!D:D)</f>
        <v>1321.65</v>
      </c>
      <c r="F2336" s="18">
        <f t="shared" si="36"/>
        <v>32409.23</v>
      </c>
      <c r="G2336" s="18" t="str">
        <f>PROPER(TRIM(CLEAN(_xlfn.XLOOKUP(Order_Items_Raw!A1262,Orders_Raw!A:A,Orders_Raw!E:E))))</f>
        <v>Mobile App</v>
      </c>
      <c r="H2336" s="18" t="str">
        <f>_xlfn.XLOOKUP(B2336,Products_Raw!A:A,Products_Raw!C:C)</f>
        <v>Sports</v>
      </c>
      <c r="I2336" t="str">
        <f>_xlfn.XLOOKUP(_xlfn.XLOOKUP(A2336,Orders_Raw!A:A,Orders_Raw!B:B),Customers_Raw!A:A,Customers_Raw!E:E)</f>
        <v>Corporate</v>
      </c>
      <c r="J2336" s="19">
        <f>_xlfn.XLOOKUP(Order_Items_Raw!A1262,Orders_Raw!A:A,Orders_Raw!C:C)</f>
        <v>45668</v>
      </c>
      <c r="K2336" t="s">
        <v>3435</v>
      </c>
      <c r="L2336" s="19" t="str">
        <f>_xlfn.XLOOKUP(A2336,Orders_Raw!A:A,Orders_Raw!D:D)</f>
        <v>Delivered</v>
      </c>
      <c r="M2336" s="19" t="str">
        <f>_xlfn.XLOOKUP(_xlfn.XLOOKUP(A2336,Orders_Raw!A:A,Orders_Raw!B:B),Customers_Raw!A:A,Customers_Raw!E:E)</f>
        <v>Corporate</v>
      </c>
      <c r="N2336">
        <f>IF(COUNTIF($A$2:A2336,A2336)=1,1,0)</f>
        <v>0</v>
      </c>
    </row>
    <row r="2337" spans="1:14">
      <c r="A2337" t="s">
        <v>1153</v>
      </c>
      <c r="B2337" t="s">
        <v>3437</v>
      </c>
      <c r="C2337">
        <v>3</v>
      </c>
      <c r="D2337" s="18">
        <v>20630.48</v>
      </c>
      <c r="E2337" s="18">
        <f>_xlfn.XLOOKUP(Order_Items_Raw!B1309,Products_Raw!A:A,Products_Raw!D:D)</f>
        <v>9178.6</v>
      </c>
      <c r="F2337" s="18">
        <f t="shared" si="36"/>
        <v>-6905.32</v>
      </c>
      <c r="G2337" s="18" t="str">
        <f>PROPER(TRIM(CLEAN(_xlfn.XLOOKUP(Order_Items_Raw!A1309,Orders_Raw!A:A,Orders_Raw!E:E))))</f>
        <v>Website</v>
      </c>
      <c r="H2337" s="18" t="str">
        <f>_xlfn.XLOOKUP(B2337,Products_Raw!A:A,Products_Raw!C:C)</f>
        <v>Office Supplies</v>
      </c>
      <c r="I2337" t="str">
        <f>_xlfn.XLOOKUP(_xlfn.XLOOKUP(A2337,Orders_Raw!A:A,Orders_Raw!B:B),Customers_Raw!A:A,Customers_Raw!E:E)</f>
        <v>Consumer</v>
      </c>
      <c r="J2337" s="19">
        <f>_xlfn.XLOOKUP(Order_Items_Raw!A1309,Orders_Raw!A:A,Orders_Raw!C:C)</f>
        <v>45683</v>
      </c>
      <c r="K2337" t="s">
        <v>3435</v>
      </c>
      <c r="L2337" s="19" t="str">
        <f>_xlfn.XLOOKUP(A2337,Orders_Raw!A:A,Orders_Raw!D:D)</f>
        <v>Delivered</v>
      </c>
      <c r="M2337" s="19" t="str">
        <f>_xlfn.XLOOKUP(_xlfn.XLOOKUP(A2337,Orders_Raw!A:A,Orders_Raw!B:B),Customers_Raw!A:A,Customers_Raw!E:E)</f>
        <v>Consumer</v>
      </c>
      <c r="N2337">
        <f>IF(COUNTIF($A$2:A2337,A2337)=1,1,0)</f>
        <v>1</v>
      </c>
    </row>
    <row r="2338" spans="1:14">
      <c r="A2338" t="s">
        <v>2353</v>
      </c>
      <c r="B2338" t="s">
        <v>3437</v>
      </c>
      <c r="C2338">
        <v>1</v>
      </c>
      <c r="D2338" s="18">
        <v>5520.93</v>
      </c>
      <c r="E2338" s="18">
        <f>_xlfn.XLOOKUP(Order_Items_Raw!B1340,Products_Raw!A:A,Products_Raw!D:D)</f>
        <v>4722.61</v>
      </c>
      <c r="F2338" s="18">
        <f t="shared" si="36"/>
        <v>798.320000000001</v>
      </c>
      <c r="G2338" s="18" t="str">
        <f>PROPER(TRIM(CLEAN(_xlfn.XLOOKUP(Order_Items_Raw!A1340,Orders_Raw!A:A,Orders_Raw!E:E))))</f>
        <v>Mobile App</v>
      </c>
      <c r="H2338" s="18" t="str">
        <f>_xlfn.XLOOKUP(B2338,Products_Raw!A:A,Products_Raw!C:C)</f>
        <v>Office Supplies</v>
      </c>
      <c r="I2338" t="str">
        <f>_xlfn.XLOOKUP(_xlfn.XLOOKUP(A2338,Orders_Raw!A:A,Orders_Raw!B:B),Customers_Raw!A:A,Customers_Raw!E:E)</f>
        <v>Consumer</v>
      </c>
      <c r="J2338" s="19">
        <f>_xlfn.XLOOKUP(Order_Items_Raw!A1340,Orders_Raw!A:A,Orders_Raw!C:C)</f>
        <v>45681</v>
      </c>
      <c r="K2338" t="s">
        <v>3435</v>
      </c>
      <c r="L2338" s="19" t="str">
        <f>_xlfn.XLOOKUP(A2338,Orders_Raw!A:A,Orders_Raw!D:D)</f>
        <v>Shipped</v>
      </c>
      <c r="M2338" s="19" t="str">
        <f>_xlfn.XLOOKUP(_xlfn.XLOOKUP(A2338,Orders_Raw!A:A,Orders_Raw!B:B),Customers_Raw!A:A,Customers_Raw!E:E)</f>
        <v>Consumer</v>
      </c>
      <c r="N2338">
        <f>IF(COUNTIF($A$2:A2338,A2338)=1,1,0)</f>
        <v>0</v>
      </c>
    </row>
    <row r="2339" spans="1:14">
      <c r="A2339" t="s">
        <v>2619</v>
      </c>
      <c r="B2339" t="s">
        <v>3437</v>
      </c>
      <c r="C2339">
        <v>2</v>
      </c>
      <c r="D2339" s="18">
        <v>15285.89</v>
      </c>
      <c r="E2339" s="18">
        <f>_xlfn.XLOOKUP(Order_Items_Raw!B1346,Products_Raw!A:A,Products_Raw!D:D)</f>
        <v>1349.93</v>
      </c>
      <c r="F2339" s="18">
        <f t="shared" si="36"/>
        <v>12586.03</v>
      </c>
      <c r="G2339" s="18" t="str">
        <f>PROPER(TRIM(CLEAN(_xlfn.XLOOKUP(Order_Items_Raw!A1346,Orders_Raw!A:A,Orders_Raw!E:E))))</f>
        <v>Website</v>
      </c>
      <c r="H2339" s="18" t="str">
        <f>_xlfn.XLOOKUP(B2339,Products_Raw!A:A,Products_Raw!C:C)</f>
        <v>Office Supplies</v>
      </c>
      <c r="I2339" t="str">
        <f>_xlfn.XLOOKUP(_xlfn.XLOOKUP(A2339,Orders_Raw!A:A,Orders_Raw!B:B),Customers_Raw!A:A,Customers_Raw!E:E)</f>
        <v>Small Business</v>
      </c>
      <c r="J2339" s="19">
        <f>_xlfn.XLOOKUP(Order_Items_Raw!A1346,Orders_Raw!A:A,Orders_Raw!C:C)</f>
        <v>45661</v>
      </c>
      <c r="K2339" t="s">
        <v>3435</v>
      </c>
      <c r="L2339" s="19" t="str">
        <f>_xlfn.XLOOKUP(A2339,Orders_Raw!A:A,Orders_Raw!D:D)</f>
        <v>Delivered</v>
      </c>
      <c r="M2339" s="19" t="str">
        <f>_xlfn.XLOOKUP(_xlfn.XLOOKUP(A2339,Orders_Raw!A:A,Orders_Raw!B:B),Customers_Raw!A:A,Customers_Raw!E:E)</f>
        <v>Small Business</v>
      </c>
      <c r="N2339">
        <f>IF(COUNTIF($A$2:A2339,A2339)=1,1,0)</f>
        <v>1</v>
      </c>
    </row>
    <row r="2340" spans="1:14">
      <c r="A2340" t="s">
        <v>1424</v>
      </c>
      <c r="B2340" t="s">
        <v>3438</v>
      </c>
      <c r="C2340">
        <v>3</v>
      </c>
      <c r="D2340" s="18">
        <v>914.49</v>
      </c>
      <c r="E2340" s="18">
        <f>_xlfn.XLOOKUP(Order_Items_Raw!B1370,Products_Raw!A:A,Products_Raw!D:D)</f>
        <v>1397.32</v>
      </c>
      <c r="F2340" s="18">
        <f t="shared" si="36"/>
        <v>-3277.47</v>
      </c>
      <c r="G2340" s="18" t="str">
        <f>PROPER(TRIM(CLEAN(_xlfn.XLOOKUP(Order_Items_Raw!A1370,Orders_Raw!A:A,Orders_Raw!E:E))))</f>
        <v>Website</v>
      </c>
      <c r="H2340" s="18" t="str">
        <f>_xlfn.XLOOKUP(B2340,Products_Raw!A:A,Products_Raw!C:C)</f>
        <v>Beauty</v>
      </c>
      <c r="I2340" t="str">
        <f>_xlfn.XLOOKUP(_xlfn.XLOOKUP(A2340,Orders_Raw!A:A,Orders_Raw!B:B),Customers_Raw!A:A,Customers_Raw!E:E)</f>
        <v>Corporate</v>
      </c>
      <c r="J2340" s="19">
        <f>_xlfn.XLOOKUP(Order_Items_Raw!A1370,Orders_Raw!A:A,Orders_Raw!C:C)</f>
        <v>45674</v>
      </c>
      <c r="K2340" t="s">
        <v>3435</v>
      </c>
      <c r="L2340" s="19" t="str">
        <f>_xlfn.XLOOKUP(A2340,Orders_Raw!A:A,Orders_Raw!D:D)</f>
        <v>Delivered</v>
      </c>
      <c r="M2340" s="19" t="str">
        <f>_xlfn.XLOOKUP(_xlfn.XLOOKUP(A2340,Orders_Raw!A:A,Orders_Raw!B:B),Customers_Raw!A:A,Customers_Raw!E:E)</f>
        <v>Corporate</v>
      </c>
      <c r="N2340">
        <f>IF(COUNTIF($A$2:A2340,A2340)=1,1,0)</f>
        <v>0</v>
      </c>
    </row>
    <row r="2341" spans="1:14">
      <c r="A2341" t="s">
        <v>1445</v>
      </c>
      <c r="B2341" t="s">
        <v>3438</v>
      </c>
      <c r="C2341">
        <v>1</v>
      </c>
      <c r="D2341" s="18">
        <v>306.52</v>
      </c>
      <c r="E2341" s="18">
        <f>_xlfn.XLOOKUP(Order_Items_Raw!B1371,Products_Raw!A:A,Products_Raw!D:D)</f>
        <v>1397.32</v>
      </c>
      <c r="F2341" s="18">
        <f t="shared" si="36"/>
        <v>-1090.8</v>
      </c>
      <c r="G2341" s="18" t="str">
        <f>PROPER(TRIM(CLEAN(_xlfn.XLOOKUP(Order_Items_Raw!A1371,Orders_Raw!A:A,Orders_Raw!E:E))))</f>
        <v>Mobile App</v>
      </c>
      <c r="H2341" s="18" t="str">
        <f>_xlfn.XLOOKUP(B2341,Products_Raw!A:A,Products_Raw!C:C)</f>
        <v>Beauty</v>
      </c>
      <c r="I2341" t="str">
        <f>_xlfn.XLOOKUP(_xlfn.XLOOKUP(A2341,Orders_Raw!A:A,Orders_Raw!B:B),Customers_Raw!A:A,Customers_Raw!E:E)</f>
        <v>Corporate</v>
      </c>
      <c r="J2341" s="19">
        <f>_xlfn.XLOOKUP(Order_Items_Raw!A1371,Orders_Raw!A:A,Orders_Raw!C:C)</f>
        <v>45682</v>
      </c>
      <c r="K2341" t="s">
        <v>3435</v>
      </c>
      <c r="L2341" s="19" t="str">
        <f>_xlfn.XLOOKUP(A2341,Orders_Raw!A:A,Orders_Raw!D:D)</f>
        <v>Shipped</v>
      </c>
      <c r="M2341" s="19" t="str">
        <f>_xlfn.XLOOKUP(_xlfn.XLOOKUP(A2341,Orders_Raw!A:A,Orders_Raw!B:B),Customers_Raw!A:A,Customers_Raw!E:E)</f>
        <v>Corporate</v>
      </c>
      <c r="N2341">
        <f>IF(COUNTIF($A$2:A2341,A2341)=1,1,0)</f>
        <v>1</v>
      </c>
    </row>
    <row r="2342" spans="1:14">
      <c r="A2342" t="s">
        <v>1603</v>
      </c>
      <c r="B2342" t="s">
        <v>3438</v>
      </c>
      <c r="C2342">
        <v>1</v>
      </c>
      <c r="D2342" s="18">
        <v>275</v>
      </c>
      <c r="E2342" s="18">
        <f>_xlfn.XLOOKUP(Order_Items_Raw!B1377,Products_Raw!A:A,Products_Raw!D:D)</f>
        <v>2133.21</v>
      </c>
      <c r="F2342" s="18">
        <f t="shared" si="36"/>
        <v>-1858.21</v>
      </c>
      <c r="G2342" s="18" t="str">
        <f>PROPER(TRIM(CLEAN(_xlfn.XLOOKUP(Order_Items_Raw!A1377,Orders_Raw!A:A,Orders_Raw!E:E))))</f>
        <v>Mobile App</v>
      </c>
      <c r="H2342" s="18" t="str">
        <f>_xlfn.XLOOKUP(B2342,Products_Raw!A:A,Products_Raw!C:C)</f>
        <v>Beauty</v>
      </c>
      <c r="I2342" t="str">
        <f>_xlfn.XLOOKUP(_xlfn.XLOOKUP(A2342,Orders_Raw!A:A,Orders_Raw!B:B),Customers_Raw!A:A,Customers_Raw!E:E)</f>
        <v>Consumer</v>
      </c>
      <c r="J2342" s="19">
        <f>_xlfn.XLOOKUP(Order_Items_Raw!A1377,Orders_Raw!A:A,Orders_Raw!C:C)</f>
        <v>45685</v>
      </c>
      <c r="K2342" t="s">
        <v>3435</v>
      </c>
      <c r="L2342" s="19" t="str">
        <f>_xlfn.XLOOKUP(A2342,Orders_Raw!A:A,Orders_Raw!D:D)</f>
        <v>Shipped</v>
      </c>
      <c r="M2342" s="19" t="str">
        <f>_xlfn.XLOOKUP(_xlfn.XLOOKUP(A2342,Orders_Raw!A:A,Orders_Raw!B:B),Customers_Raw!A:A,Customers_Raw!E:E)</f>
        <v>Consumer</v>
      </c>
      <c r="N2342">
        <f>IF(COUNTIF($A$2:A2342,A2342)=1,1,0)</f>
        <v>1</v>
      </c>
    </row>
    <row r="2343" spans="1:14">
      <c r="A2343" t="s">
        <v>2729</v>
      </c>
      <c r="B2343" t="s">
        <v>3438</v>
      </c>
      <c r="C2343">
        <v>2</v>
      </c>
      <c r="D2343" s="18">
        <v>530.93</v>
      </c>
      <c r="E2343" s="18">
        <f>_xlfn.XLOOKUP(Order_Items_Raw!B1395,Products_Raw!A:A,Products_Raw!D:D)</f>
        <v>1326.73</v>
      </c>
      <c r="F2343" s="18">
        <f t="shared" si="36"/>
        <v>-2122.53</v>
      </c>
      <c r="G2343" s="18" t="str">
        <f>PROPER(TRIM(CLEAN(_xlfn.XLOOKUP(Order_Items_Raw!A1395,Orders_Raw!A:A,Orders_Raw!E:E))))</f>
        <v>Mobile App</v>
      </c>
      <c r="H2343" s="18" t="str">
        <f>_xlfn.XLOOKUP(B2343,Products_Raw!A:A,Products_Raw!C:C)</f>
        <v>Beauty</v>
      </c>
      <c r="I2343" t="str">
        <f>_xlfn.XLOOKUP(_xlfn.XLOOKUP(A2343,Orders_Raw!A:A,Orders_Raw!B:B),Customers_Raw!A:A,Customers_Raw!E:E)</f>
        <v>Consumer</v>
      </c>
      <c r="J2343" s="19">
        <f>_xlfn.XLOOKUP(Order_Items_Raw!A1395,Orders_Raw!A:A,Orders_Raw!C:C)</f>
        <v>45670</v>
      </c>
      <c r="K2343" t="s">
        <v>3435</v>
      </c>
      <c r="L2343" s="19" t="str">
        <f>_xlfn.XLOOKUP(A2343,Orders_Raw!A:A,Orders_Raw!D:D)</f>
        <v>Delivered</v>
      </c>
      <c r="M2343" s="19" t="str">
        <f>_xlfn.XLOOKUP(_xlfn.XLOOKUP(A2343,Orders_Raw!A:A,Orders_Raw!B:B),Customers_Raw!A:A,Customers_Raw!E:E)</f>
        <v>Consumer</v>
      </c>
      <c r="N2343">
        <f>IF(COUNTIF($A$2:A2343,A2343)=1,1,0)</f>
        <v>1</v>
      </c>
    </row>
    <row r="2344" spans="1:14">
      <c r="A2344" t="s">
        <v>3251</v>
      </c>
      <c r="B2344" t="s">
        <v>3438</v>
      </c>
      <c r="C2344">
        <v>4</v>
      </c>
      <c r="D2344" s="18">
        <v>1432.75</v>
      </c>
      <c r="E2344" s="18">
        <f>_xlfn.XLOOKUP(Order_Items_Raw!B1405,Products_Raw!A:A,Products_Raw!D:D)</f>
        <v>11118.8</v>
      </c>
      <c r="F2344" s="18">
        <f t="shared" si="36"/>
        <v>-43042.45</v>
      </c>
      <c r="G2344" s="18" t="str">
        <f>PROPER(TRIM(CLEAN(_xlfn.XLOOKUP(Order_Items_Raw!A1405,Orders_Raw!A:A,Orders_Raw!E:E))))</f>
        <v>Mobile App</v>
      </c>
      <c r="H2344" s="18" t="str">
        <f>_xlfn.XLOOKUP(B2344,Products_Raw!A:A,Products_Raw!C:C)</f>
        <v>Beauty</v>
      </c>
      <c r="I2344" t="str">
        <f>_xlfn.XLOOKUP(_xlfn.XLOOKUP(A2344,Orders_Raw!A:A,Orders_Raw!B:B),Customers_Raw!A:A,Customers_Raw!E:E)</f>
        <v>Consumer</v>
      </c>
      <c r="J2344" s="19">
        <f>_xlfn.XLOOKUP(Order_Items_Raw!A1405,Orders_Raw!A:A,Orders_Raw!C:C)</f>
        <v>45662</v>
      </c>
      <c r="K2344" t="s">
        <v>3435</v>
      </c>
      <c r="L2344" s="19" t="str">
        <f>_xlfn.XLOOKUP(A2344,Orders_Raw!A:A,Orders_Raw!D:D)</f>
        <v>Delivered</v>
      </c>
      <c r="M2344" s="19" t="str">
        <f>_xlfn.XLOOKUP(_xlfn.XLOOKUP(A2344,Orders_Raw!A:A,Orders_Raw!B:B),Customers_Raw!A:A,Customers_Raw!E:E)</f>
        <v>Consumer</v>
      </c>
      <c r="N2344">
        <f>IF(COUNTIF($A$2:A2344,A2344)=1,1,0)</f>
        <v>1</v>
      </c>
    </row>
    <row r="2345" spans="1:14">
      <c r="A2345" t="s">
        <v>1052</v>
      </c>
      <c r="B2345" t="s">
        <v>3497</v>
      </c>
      <c r="C2345">
        <v>1</v>
      </c>
      <c r="D2345" s="18">
        <v>6427.76</v>
      </c>
      <c r="E2345" s="18">
        <f>_xlfn.XLOOKUP(Order_Items_Raw!B1411,Products_Raw!A:A,Products_Raw!D:D)</f>
        <v>5057.68</v>
      </c>
      <c r="F2345" s="18">
        <f t="shared" si="36"/>
        <v>1370.08</v>
      </c>
      <c r="G2345" s="18" t="str">
        <f>PROPER(TRIM(CLEAN(_xlfn.XLOOKUP(Order_Items_Raw!A1411,Orders_Raw!A:A,Orders_Raw!E:E))))</f>
        <v>Marketplace</v>
      </c>
      <c r="H2345" s="18" t="str">
        <f>_xlfn.XLOOKUP(B2345,Products_Raw!A:A,Products_Raw!C:C)</f>
        <v>Beauty</v>
      </c>
      <c r="I2345" t="str">
        <f>_xlfn.XLOOKUP(_xlfn.XLOOKUP(A2345,Orders_Raw!A:A,Orders_Raw!B:B),Customers_Raw!A:A,Customers_Raw!E:E)</f>
        <v>Corporate</v>
      </c>
      <c r="J2345" s="19">
        <f>_xlfn.XLOOKUP(Order_Items_Raw!A1411,Orders_Raw!A:A,Orders_Raw!C:C)</f>
        <v>45660</v>
      </c>
      <c r="K2345" t="s">
        <v>3435</v>
      </c>
      <c r="L2345" s="19" t="str">
        <f>_xlfn.XLOOKUP(A2345,Orders_Raw!A:A,Orders_Raw!D:D)</f>
        <v>Cancelled</v>
      </c>
      <c r="M2345" s="19" t="str">
        <f>_xlfn.XLOOKUP(_xlfn.XLOOKUP(A2345,Orders_Raw!A:A,Orders_Raw!B:B),Customers_Raw!A:A,Customers_Raw!E:E)</f>
        <v>Corporate</v>
      </c>
      <c r="N2345">
        <f>IF(COUNTIF($A$2:A2345,A2345)=1,1,0)</f>
        <v>0</v>
      </c>
    </row>
    <row r="2346" spans="1:14">
      <c r="A2346" t="s">
        <v>1096</v>
      </c>
      <c r="B2346" t="s">
        <v>3497</v>
      </c>
      <c r="C2346">
        <v>2</v>
      </c>
      <c r="D2346" s="18">
        <v>13230.81</v>
      </c>
      <c r="E2346" s="18">
        <f>_xlfn.XLOOKUP(Order_Items_Raw!B1412,Products_Raw!A:A,Products_Raw!D:D)</f>
        <v>4835.9</v>
      </c>
      <c r="F2346" s="18">
        <f t="shared" si="36"/>
        <v>3559.01</v>
      </c>
      <c r="G2346" s="18" t="str">
        <f>PROPER(TRIM(CLEAN(_xlfn.XLOOKUP(Order_Items_Raw!A1412,Orders_Raw!A:A,Orders_Raw!E:E))))</f>
        <v>Marketplace</v>
      </c>
      <c r="H2346" s="18" t="str">
        <f>_xlfn.XLOOKUP(B2346,Products_Raw!A:A,Products_Raw!C:C)</f>
        <v>Beauty</v>
      </c>
      <c r="I2346" t="str">
        <f>_xlfn.XLOOKUP(_xlfn.XLOOKUP(A2346,Orders_Raw!A:A,Orders_Raw!B:B),Customers_Raw!A:A,Customers_Raw!E:E)</f>
        <v>Consumer</v>
      </c>
      <c r="J2346" s="19">
        <f>_xlfn.XLOOKUP(Order_Items_Raw!A1412,Orders_Raw!A:A,Orders_Raw!C:C)</f>
        <v>45678</v>
      </c>
      <c r="K2346" t="s">
        <v>3435</v>
      </c>
      <c r="L2346" s="19" t="str">
        <f>_xlfn.XLOOKUP(A2346,Orders_Raw!A:A,Orders_Raw!D:D)</f>
        <v>Delivered</v>
      </c>
      <c r="M2346" s="19" t="str">
        <f>_xlfn.XLOOKUP(_xlfn.XLOOKUP(A2346,Orders_Raw!A:A,Orders_Raw!B:B),Customers_Raw!A:A,Customers_Raw!E:E)</f>
        <v>Consumer</v>
      </c>
      <c r="N2346">
        <f>IF(COUNTIF($A$2:A2346,A2346)=1,1,0)</f>
        <v>0</v>
      </c>
    </row>
    <row r="2347" spans="1:14">
      <c r="A2347" t="s">
        <v>2215</v>
      </c>
      <c r="B2347" t="s">
        <v>3497</v>
      </c>
      <c r="C2347">
        <v>4</v>
      </c>
      <c r="D2347" s="18">
        <v>25808.26</v>
      </c>
      <c r="E2347" s="18">
        <f>_xlfn.XLOOKUP(Order_Items_Raw!B1431,Products_Raw!A:A,Products_Raw!D:D)</f>
        <v>1691.07</v>
      </c>
      <c r="F2347" s="18">
        <f t="shared" si="36"/>
        <v>19043.98</v>
      </c>
      <c r="G2347" s="18" t="str">
        <f>PROPER(TRIM(CLEAN(_xlfn.XLOOKUP(Order_Items_Raw!A1431,Orders_Raw!A:A,Orders_Raw!E:E))))</f>
        <v>Website</v>
      </c>
      <c r="H2347" s="18" t="str">
        <f>_xlfn.XLOOKUP(B2347,Products_Raw!A:A,Products_Raw!C:C)</f>
        <v>Beauty</v>
      </c>
      <c r="I2347" t="str">
        <f>_xlfn.XLOOKUP(_xlfn.XLOOKUP(A2347,Orders_Raw!A:A,Orders_Raw!B:B),Customers_Raw!A:A,Customers_Raw!E:E)</f>
        <v>Corporate</v>
      </c>
      <c r="J2347" s="19">
        <f>_xlfn.XLOOKUP(Order_Items_Raw!A1431,Orders_Raw!A:A,Orders_Raw!C:C)</f>
        <v>45686</v>
      </c>
      <c r="K2347" t="s">
        <v>3435</v>
      </c>
      <c r="L2347" s="19" t="str">
        <f>_xlfn.XLOOKUP(A2347,Orders_Raw!A:A,Orders_Raw!D:D)</f>
        <v>Delivered</v>
      </c>
      <c r="M2347" s="19" t="str">
        <f>_xlfn.XLOOKUP(_xlfn.XLOOKUP(A2347,Orders_Raw!A:A,Orders_Raw!B:B),Customers_Raw!A:A,Customers_Raw!E:E)</f>
        <v>Corporate</v>
      </c>
      <c r="N2347">
        <f>IF(COUNTIF($A$2:A2347,A2347)=1,1,0)</f>
        <v>1</v>
      </c>
    </row>
    <row r="2348" spans="1:14">
      <c r="A2348" t="s">
        <v>2399</v>
      </c>
      <c r="B2348" t="s">
        <v>3497</v>
      </c>
      <c r="C2348">
        <v>4</v>
      </c>
      <c r="D2348" s="18">
        <v>29475.76</v>
      </c>
      <c r="E2348" s="18">
        <f>_xlfn.XLOOKUP(Order_Items_Raw!B1434,Products_Raw!A:A,Products_Raw!D:D)</f>
        <v>10050.44</v>
      </c>
      <c r="F2348" s="18">
        <f t="shared" si="36"/>
        <v>-10726</v>
      </c>
      <c r="G2348" s="18" t="str">
        <f>PROPER(TRIM(CLEAN(_xlfn.XLOOKUP(Order_Items_Raw!A1434,Orders_Raw!A:A,Orders_Raw!E:E))))</f>
        <v>Mobile App</v>
      </c>
      <c r="H2348" s="18" t="str">
        <f>_xlfn.XLOOKUP(B2348,Products_Raw!A:A,Products_Raw!C:C)</f>
        <v>Beauty</v>
      </c>
      <c r="I2348" t="str">
        <f>_xlfn.XLOOKUP(_xlfn.XLOOKUP(A2348,Orders_Raw!A:A,Orders_Raw!B:B),Customers_Raw!A:A,Customers_Raw!E:E)</f>
        <v>Consumer</v>
      </c>
      <c r="J2348" s="19">
        <f>_xlfn.XLOOKUP(Order_Items_Raw!A1434,Orders_Raw!A:A,Orders_Raw!C:C)</f>
        <v>45660</v>
      </c>
      <c r="K2348" t="s">
        <v>3435</v>
      </c>
      <c r="L2348" s="19" t="str">
        <f>_xlfn.XLOOKUP(A2348,Orders_Raw!A:A,Orders_Raw!D:D)</f>
        <v>Shipped</v>
      </c>
      <c r="M2348" s="19" t="str">
        <f>_xlfn.XLOOKUP(_xlfn.XLOOKUP(A2348,Orders_Raw!A:A,Orders_Raw!B:B),Customers_Raw!A:A,Customers_Raw!E:E)</f>
        <v>Consumer</v>
      </c>
      <c r="N2348">
        <f>IF(COUNTIF($A$2:A2348,A2348)=1,1,0)</f>
        <v>1</v>
      </c>
    </row>
    <row r="2349" spans="1:14">
      <c r="A2349" t="s">
        <v>2596</v>
      </c>
      <c r="B2349" t="s">
        <v>3497</v>
      </c>
      <c r="C2349">
        <v>4</v>
      </c>
      <c r="D2349" s="18">
        <v>22214.29</v>
      </c>
      <c r="E2349" s="18">
        <f>_xlfn.XLOOKUP(Order_Items_Raw!B1437,Products_Raw!A:A,Products_Raw!D:D)</f>
        <v>4539.2</v>
      </c>
      <c r="F2349" s="18">
        <f t="shared" si="36"/>
        <v>4057.49</v>
      </c>
      <c r="G2349" s="18" t="str">
        <f>PROPER(TRIM(CLEAN(_xlfn.XLOOKUP(Order_Items_Raw!A1437,Orders_Raw!A:A,Orders_Raw!E:E))))</f>
        <v>Mobile App</v>
      </c>
      <c r="H2349" s="18" t="str">
        <f>_xlfn.XLOOKUP(B2349,Products_Raw!A:A,Products_Raw!C:C)</f>
        <v>Beauty</v>
      </c>
      <c r="I2349" t="str">
        <f>_xlfn.XLOOKUP(_xlfn.XLOOKUP(A2349,Orders_Raw!A:A,Orders_Raw!B:B),Customers_Raw!A:A,Customers_Raw!E:E)</f>
        <v>Small Business</v>
      </c>
      <c r="J2349" s="19">
        <f>_xlfn.XLOOKUP(Order_Items_Raw!A1437,Orders_Raw!A:A,Orders_Raw!C:C)</f>
        <v>45673</v>
      </c>
      <c r="K2349" t="s">
        <v>3435</v>
      </c>
      <c r="L2349" s="19" t="str">
        <f>_xlfn.XLOOKUP(A2349,Orders_Raw!A:A,Orders_Raw!D:D)</f>
        <v>Delivered</v>
      </c>
      <c r="M2349" s="19" t="str">
        <f>_xlfn.XLOOKUP(_xlfn.XLOOKUP(A2349,Orders_Raw!A:A,Orders_Raw!B:B),Customers_Raw!A:A,Customers_Raw!E:E)</f>
        <v>Small Business</v>
      </c>
      <c r="N2349">
        <f>IF(COUNTIF($A$2:A2349,A2349)=1,1,0)</f>
        <v>1</v>
      </c>
    </row>
    <row r="2350" spans="1:14">
      <c r="A2350" t="s">
        <v>2881</v>
      </c>
      <c r="B2350" t="s">
        <v>3497</v>
      </c>
      <c r="C2350">
        <v>3</v>
      </c>
      <c r="D2350" s="18">
        <v>20414.6</v>
      </c>
      <c r="E2350" s="18">
        <f>_xlfn.XLOOKUP(Order_Items_Raw!B1442,Products_Raw!A:A,Products_Raw!D:D)</f>
        <v>4591.42</v>
      </c>
      <c r="F2350" s="18">
        <f t="shared" si="36"/>
        <v>6640.34</v>
      </c>
      <c r="G2350" s="18" t="str">
        <f>PROPER(TRIM(CLEAN(_xlfn.XLOOKUP(Order_Items_Raw!A1442,Orders_Raw!A:A,Orders_Raw!E:E))))</f>
        <v>Website</v>
      </c>
      <c r="H2350" s="18" t="str">
        <f>_xlfn.XLOOKUP(B2350,Products_Raw!A:A,Products_Raw!C:C)</f>
        <v>Beauty</v>
      </c>
      <c r="I2350" t="str">
        <f>_xlfn.XLOOKUP(_xlfn.XLOOKUP(A2350,Orders_Raw!A:A,Orders_Raw!B:B),Customers_Raw!A:A,Customers_Raw!E:E)</f>
        <v>Corporate</v>
      </c>
      <c r="J2350" s="19">
        <f>_xlfn.XLOOKUP(Order_Items_Raw!A1442,Orders_Raw!A:A,Orders_Raw!C:C)</f>
        <v>45681</v>
      </c>
      <c r="K2350" t="s">
        <v>3435</v>
      </c>
      <c r="L2350" s="19" t="str">
        <f>_xlfn.XLOOKUP(A2350,Orders_Raw!A:A,Orders_Raw!D:D)</f>
        <v>Processing</v>
      </c>
      <c r="M2350" s="19" t="str">
        <f>_xlfn.XLOOKUP(_xlfn.XLOOKUP(A2350,Orders_Raw!A:A,Orders_Raw!B:B),Customers_Raw!A:A,Customers_Raw!E:E)</f>
        <v>Corporate</v>
      </c>
      <c r="N2350">
        <f>IF(COUNTIF($A$2:A2350,A2350)=1,1,0)</f>
        <v>0</v>
      </c>
    </row>
    <row r="2351" spans="1:14">
      <c r="A2351" t="s">
        <v>1020</v>
      </c>
      <c r="B2351" t="s">
        <v>3439</v>
      </c>
      <c r="C2351">
        <v>1</v>
      </c>
      <c r="D2351" s="18">
        <v>13349.75</v>
      </c>
      <c r="E2351" s="18">
        <f>_xlfn.XLOOKUP(Order_Items_Raw!B1453,Products_Raw!A:A,Products_Raw!D:D)</f>
        <v>5766.98</v>
      </c>
      <c r="F2351" s="18">
        <f t="shared" si="36"/>
        <v>7582.77</v>
      </c>
      <c r="G2351" s="18" t="str">
        <f>PROPER(TRIM(CLEAN(_xlfn.XLOOKUP(Order_Items_Raw!A1453,Orders_Raw!A:A,Orders_Raw!E:E))))</f>
        <v>Mobile App</v>
      </c>
      <c r="H2351" s="18" t="str">
        <f>_xlfn.XLOOKUP(B2351,Products_Raw!A:A,Products_Raw!C:C)</f>
        <v>Electronics</v>
      </c>
      <c r="I2351" t="str">
        <f>_xlfn.XLOOKUP(_xlfn.XLOOKUP(A2351,Orders_Raw!A:A,Orders_Raw!B:B),Customers_Raw!A:A,Customers_Raw!E:E)</f>
        <v>Corporate</v>
      </c>
      <c r="J2351" s="19">
        <f>_xlfn.XLOOKUP(Order_Items_Raw!A1453,Orders_Raw!A:A,Orders_Raw!C:C)</f>
        <v>45672</v>
      </c>
      <c r="K2351" t="s">
        <v>3435</v>
      </c>
      <c r="L2351" s="19" t="str">
        <f>_xlfn.XLOOKUP(A2351,Orders_Raw!A:A,Orders_Raw!D:D)</f>
        <v>Delivered</v>
      </c>
      <c r="M2351" s="19" t="str">
        <f>_xlfn.XLOOKUP(_xlfn.XLOOKUP(A2351,Orders_Raw!A:A,Orders_Raw!B:B),Customers_Raw!A:A,Customers_Raw!E:E)</f>
        <v>Corporate</v>
      </c>
      <c r="N2351">
        <f>IF(COUNTIF($A$2:A2351,A2351)=1,1,0)</f>
        <v>1</v>
      </c>
    </row>
    <row r="2352" spans="1:14">
      <c r="A2352" t="s">
        <v>1034</v>
      </c>
      <c r="B2352" t="s">
        <v>3439</v>
      </c>
      <c r="C2352">
        <v>1</v>
      </c>
      <c r="D2352" s="18">
        <v>11334.56</v>
      </c>
      <c r="E2352" s="18">
        <f>_xlfn.XLOOKUP(Order_Items_Raw!B1454,Products_Raw!A:A,Products_Raw!D:D)</f>
        <v>5766.98</v>
      </c>
      <c r="F2352" s="18">
        <f t="shared" si="36"/>
        <v>5567.58</v>
      </c>
      <c r="G2352" s="18" t="str">
        <f>PROPER(TRIM(CLEAN(_xlfn.XLOOKUP(Order_Items_Raw!A1454,Orders_Raw!A:A,Orders_Raw!E:E))))</f>
        <v>Mobile App</v>
      </c>
      <c r="H2352" s="18" t="str">
        <f>_xlfn.XLOOKUP(B2352,Products_Raw!A:A,Products_Raw!C:C)</f>
        <v>Electronics</v>
      </c>
      <c r="I2352" t="str">
        <f>_xlfn.XLOOKUP(_xlfn.XLOOKUP(A2352,Orders_Raw!A:A,Orders_Raw!B:B),Customers_Raw!A:A,Customers_Raw!E:E)</f>
        <v>Corporate</v>
      </c>
      <c r="J2352" s="19">
        <f>_xlfn.XLOOKUP(Order_Items_Raw!A1454,Orders_Raw!A:A,Orders_Raw!C:C)</f>
        <v>45669</v>
      </c>
      <c r="K2352" t="s">
        <v>3435</v>
      </c>
      <c r="L2352" s="19" t="str">
        <f>_xlfn.XLOOKUP(A2352,Orders_Raw!A:A,Orders_Raw!D:D)</f>
        <v>Delivered</v>
      </c>
      <c r="M2352" s="19" t="str">
        <f>_xlfn.XLOOKUP(_xlfn.XLOOKUP(A2352,Orders_Raw!A:A,Orders_Raw!B:B),Customers_Raw!A:A,Customers_Raw!E:E)</f>
        <v>Corporate</v>
      </c>
      <c r="N2352">
        <f>IF(COUNTIF($A$2:A2352,A2352)=1,1,0)</f>
        <v>0</v>
      </c>
    </row>
    <row r="2353" spans="1:14">
      <c r="A2353" t="s">
        <v>1445</v>
      </c>
      <c r="B2353" t="s">
        <v>3439</v>
      </c>
      <c r="C2353">
        <v>4</v>
      </c>
      <c r="D2353" s="18">
        <v>44396.25</v>
      </c>
      <c r="E2353" s="18">
        <f>_xlfn.XLOOKUP(Order_Items_Raw!B1462,Products_Raw!A:A,Products_Raw!D:D)</f>
        <v>5412.91</v>
      </c>
      <c r="F2353" s="18">
        <f t="shared" si="36"/>
        <v>22744.61</v>
      </c>
      <c r="G2353" s="18" t="str">
        <f>PROPER(TRIM(CLEAN(_xlfn.XLOOKUP(Order_Items_Raw!A1462,Orders_Raw!A:A,Orders_Raw!E:E))))</f>
        <v>Mobile App</v>
      </c>
      <c r="H2353" s="18" t="str">
        <f>_xlfn.XLOOKUP(B2353,Products_Raw!A:A,Products_Raw!C:C)</f>
        <v>Electronics</v>
      </c>
      <c r="I2353" t="str">
        <f>_xlfn.XLOOKUP(_xlfn.XLOOKUP(A2353,Orders_Raw!A:A,Orders_Raw!B:B),Customers_Raw!A:A,Customers_Raw!E:E)</f>
        <v>Corporate</v>
      </c>
      <c r="J2353" s="19">
        <f>_xlfn.XLOOKUP(Order_Items_Raw!A1462,Orders_Raw!A:A,Orders_Raw!C:C)</f>
        <v>45688</v>
      </c>
      <c r="K2353" t="s">
        <v>3435</v>
      </c>
      <c r="L2353" s="19" t="str">
        <f>_xlfn.XLOOKUP(A2353,Orders_Raw!A:A,Orders_Raw!D:D)</f>
        <v>Shipped</v>
      </c>
      <c r="M2353" s="19" t="str">
        <f>_xlfn.XLOOKUP(_xlfn.XLOOKUP(A2353,Orders_Raw!A:A,Orders_Raw!B:B),Customers_Raw!A:A,Customers_Raw!E:E)</f>
        <v>Corporate</v>
      </c>
      <c r="N2353">
        <f>IF(COUNTIF($A$2:A2353,A2353)=1,1,0)</f>
        <v>0</v>
      </c>
    </row>
    <row r="2354" spans="1:14">
      <c r="A2354" t="s">
        <v>1482</v>
      </c>
      <c r="B2354" t="s">
        <v>3439</v>
      </c>
      <c r="C2354">
        <v>1</v>
      </c>
      <c r="D2354" s="18">
        <v>15668.98</v>
      </c>
      <c r="E2354" s="18">
        <f>_xlfn.XLOOKUP(Order_Items_Raw!B1463,Products_Raw!A:A,Products_Raw!D:D)</f>
        <v>5412.91</v>
      </c>
      <c r="F2354" s="18">
        <f t="shared" si="36"/>
        <v>10256.07</v>
      </c>
      <c r="G2354" s="18" t="str">
        <f>PROPER(TRIM(CLEAN(_xlfn.XLOOKUP(Order_Items_Raw!A1463,Orders_Raw!A:A,Orders_Raw!E:E))))</f>
        <v>Mobile App</v>
      </c>
      <c r="H2354" s="18" t="str">
        <f>_xlfn.XLOOKUP(B2354,Products_Raw!A:A,Products_Raw!C:C)</f>
        <v>Electronics</v>
      </c>
      <c r="I2354" t="str">
        <f>_xlfn.XLOOKUP(_xlfn.XLOOKUP(A2354,Orders_Raw!A:A,Orders_Raw!B:B),Customers_Raw!A:A,Customers_Raw!E:E)</f>
        <v>Consumer</v>
      </c>
      <c r="J2354" s="19">
        <f>_xlfn.XLOOKUP(Order_Items_Raw!A1463,Orders_Raw!A:A,Orders_Raw!C:C)</f>
        <v>45682</v>
      </c>
      <c r="K2354" t="s">
        <v>3435</v>
      </c>
      <c r="L2354" s="19" t="str">
        <f>_xlfn.XLOOKUP(A2354,Orders_Raw!A:A,Orders_Raw!D:D)</f>
        <v>Shipped</v>
      </c>
      <c r="M2354" s="19" t="str">
        <f>_xlfn.XLOOKUP(_xlfn.XLOOKUP(A2354,Orders_Raw!A:A,Orders_Raw!B:B),Customers_Raw!A:A,Customers_Raw!E:E)</f>
        <v>Consumer</v>
      </c>
      <c r="N2354">
        <f>IF(COUNTIF($A$2:A2354,A2354)=1,1,0)</f>
        <v>1</v>
      </c>
    </row>
    <row r="2355" spans="1:14">
      <c r="A2355" t="s">
        <v>1489</v>
      </c>
      <c r="B2355" t="s">
        <v>3439</v>
      </c>
      <c r="C2355">
        <v>3</v>
      </c>
      <c r="D2355" s="18">
        <v>34840.34</v>
      </c>
      <c r="E2355" s="18">
        <f>_xlfn.XLOOKUP(Order_Items_Raw!B1464,Products_Raw!A:A,Products_Raw!D:D)</f>
        <v>11939.07</v>
      </c>
      <c r="F2355" s="18">
        <f t="shared" si="36"/>
        <v>-976.870000000003</v>
      </c>
      <c r="G2355" s="18" t="str">
        <f>PROPER(TRIM(CLEAN(_xlfn.XLOOKUP(Order_Items_Raw!A1464,Orders_Raw!A:A,Orders_Raw!E:E))))</f>
        <v>Mobile App</v>
      </c>
      <c r="H2355" s="18" t="str">
        <f>_xlfn.XLOOKUP(B2355,Products_Raw!A:A,Products_Raw!C:C)</f>
        <v>Electronics</v>
      </c>
      <c r="I2355" t="str">
        <f>_xlfn.XLOOKUP(_xlfn.XLOOKUP(A2355,Orders_Raw!A:A,Orders_Raw!B:B),Customers_Raw!A:A,Customers_Raw!E:E)</f>
        <v>Consumer</v>
      </c>
      <c r="J2355" s="19">
        <f>_xlfn.XLOOKUP(Order_Items_Raw!A1464,Orders_Raw!A:A,Orders_Raw!C:C)</f>
        <v>45670</v>
      </c>
      <c r="K2355" t="s">
        <v>3435</v>
      </c>
      <c r="L2355" s="19" t="str">
        <f>_xlfn.XLOOKUP(A2355,Orders_Raw!A:A,Orders_Raw!D:D)</f>
        <v>Delivered</v>
      </c>
      <c r="M2355" s="19" t="str">
        <f>_xlfn.XLOOKUP(_xlfn.XLOOKUP(A2355,Orders_Raw!A:A,Orders_Raw!B:B),Customers_Raw!A:A,Customers_Raw!E:E)</f>
        <v>Consumer</v>
      </c>
      <c r="N2355">
        <f>IF(COUNTIF($A$2:A2355,A2355)=1,1,0)</f>
        <v>1</v>
      </c>
    </row>
    <row r="2356" spans="1:14">
      <c r="A2356" t="s">
        <v>1618</v>
      </c>
      <c r="B2356" t="s">
        <v>3439</v>
      </c>
      <c r="C2356">
        <v>1</v>
      </c>
      <c r="D2356" s="18">
        <v>15272.13</v>
      </c>
      <c r="E2356" s="18">
        <f>_xlfn.XLOOKUP(Order_Items_Raw!B1467,Products_Raw!A:A,Products_Raw!D:D)</f>
        <v>6612.77</v>
      </c>
      <c r="F2356" s="18">
        <f t="shared" si="36"/>
        <v>8659.36</v>
      </c>
      <c r="G2356" s="18" t="str">
        <f>PROPER(TRIM(CLEAN(_xlfn.XLOOKUP(Order_Items_Raw!A1467,Orders_Raw!A:A,Orders_Raw!E:E))))</f>
        <v>Mobile App</v>
      </c>
      <c r="H2356" s="18" t="str">
        <f>_xlfn.XLOOKUP(B2356,Products_Raw!A:A,Products_Raw!C:C)</f>
        <v>Electronics</v>
      </c>
      <c r="I2356" t="str">
        <f>_xlfn.XLOOKUP(_xlfn.XLOOKUP(A2356,Orders_Raw!A:A,Orders_Raw!B:B),Customers_Raw!A:A,Customers_Raw!E:E)</f>
        <v>Corporate</v>
      </c>
      <c r="J2356" s="19">
        <f>_xlfn.XLOOKUP(Order_Items_Raw!A1467,Orders_Raw!A:A,Orders_Raw!C:C)</f>
        <v>45680</v>
      </c>
      <c r="K2356" t="s">
        <v>3435</v>
      </c>
      <c r="L2356" s="19" t="str">
        <f>_xlfn.XLOOKUP(A2356,Orders_Raw!A:A,Orders_Raw!D:D)</f>
        <v>Delivered</v>
      </c>
      <c r="M2356" s="19" t="str">
        <f>_xlfn.XLOOKUP(_xlfn.XLOOKUP(A2356,Orders_Raw!A:A,Orders_Raw!B:B),Customers_Raw!A:A,Customers_Raw!E:E)</f>
        <v>Corporate</v>
      </c>
      <c r="N2356">
        <f>IF(COUNTIF($A$2:A2356,A2356)=1,1,0)</f>
        <v>1</v>
      </c>
    </row>
    <row r="2357" spans="1:14">
      <c r="A2357" t="s">
        <v>2520</v>
      </c>
      <c r="B2357" t="s">
        <v>3439</v>
      </c>
      <c r="C2357">
        <v>4</v>
      </c>
      <c r="D2357" s="18">
        <v>58011.64</v>
      </c>
      <c r="E2357" s="18">
        <f>_xlfn.XLOOKUP(Order_Items_Raw!B1486,Products_Raw!A:A,Products_Raw!D:D)</f>
        <v>516.61</v>
      </c>
      <c r="F2357" s="18">
        <f t="shared" si="36"/>
        <v>55945.2</v>
      </c>
      <c r="G2357" s="18" t="str">
        <f>PROPER(TRIM(CLEAN(_xlfn.XLOOKUP(Order_Items_Raw!A1486,Orders_Raw!A:A,Orders_Raw!E:E))))</f>
        <v>Website</v>
      </c>
      <c r="H2357" s="18" t="str">
        <f>_xlfn.XLOOKUP(B2357,Products_Raw!A:A,Products_Raw!C:C)</f>
        <v>Electronics</v>
      </c>
      <c r="I2357" t="str">
        <f>_xlfn.XLOOKUP(_xlfn.XLOOKUP(A2357,Orders_Raw!A:A,Orders_Raw!B:B),Customers_Raw!A:A,Customers_Raw!E:E)</f>
        <v>Small Business</v>
      </c>
      <c r="J2357" s="19">
        <f>_xlfn.XLOOKUP(Order_Items_Raw!A1486,Orders_Raw!A:A,Orders_Raw!C:C)</f>
        <v>45660</v>
      </c>
      <c r="K2357" t="s">
        <v>3435</v>
      </c>
      <c r="L2357" s="19" t="str">
        <f>_xlfn.XLOOKUP(A2357,Orders_Raw!A:A,Orders_Raw!D:D)</f>
        <v>Delivered</v>
      </c>
      <c r="M2357" s="19" t="str">
        <f>_xlfn.XLOOKUP(_xlfn.XLOOKUP(A2357,Orders_Raw!A:A,Orders_Raw!B:B),Customers_Raw!A:A,Customers_Raw!E:E)</f>
        <v>Small Business</v>
      </c>
      <c r="N2357">
        <f>IF(COUNTIF($A$2:A2357,A2357)=1,1,0)</f>
        <v>1</v>
      </c>
    </row>
    <row r="2358" spans="1:14">
      <c r="A2358" t="s">
        <v>2953</v>
      </c>
      <c r="B2358" t="s">
        <v>3439</v>
      </c>
      <c r="C2358">
        <v>1</v>
      </c>
      <c r="D2358" s="18">
        <v>13066.6</v>
      </c>
      <c r="E2358" s="18">
        <f>_xlfn.XLOOKUP(Order_Items_Raw!B1497,Products_Raw!A:A,Products_Raw!D:D)</f>
        <v>9316.44</v>
      </c>
      <c r="F2358" s="18">
        <f t="shared" si="36"/>
        <v>3750.16</v>
      </c>
      <c r="G2358" s="18" t="str">
        <f>PROPER(TRIM(CLEAN(_xlfn.XLOOKUP(Order_Items_Raw!A1497,Orders_Raw!A:A,Orders_Raw!E:E))))</f>
        <v>Website</v>
      </c>
      <c r="H2358" s="18" t="str">
        <f>_xlfn.XLOOKUP(B2358,Products_Raw!A:A,Products_Raw!C:C)</f>
        <v>Electronics</v>
      </c>
      <c r="I2358" t="str">
        <f>_xlfn.XLOOKUP(_xlfn.XLOOKUP(A2358,Orders_Raw!A:A,Orders_Raw!B:B),Customers_Raw!A:A,Customers_Raw!E:E)</f>
        <v>Consumer</v>
      </c>
      <c r="J2358" s="19">
        <f>_xlfn.XLOOKUP(Order_Items_Raw!A1497,Orders_Raw!A:A,Orders_Raw!C:C)</f>
        <v>45669</v>
      </c>
      <c r="K2358" t="s">
        <v>3435</v>
      </c>
      <c r="L2358" s="19" t="str">
        <f>_xlfn.XLOOKUP(A2358,Orders_Raw!A:A,Orders_Raw!D:D)</f>
        <v>Delivered</v>
      </c>
      <c r="M2358" s="19" t="str">
        <f>_xlfn.XLOOKUP(_xlfn.XLOOKUP(A2358,Orders_Raw!A:A,Orders_Raw!B:B),Customers_Raw!A:A,Customers_Raw!E:E)</f>
        <v>Consumer</v>
      </c>
      <c r="N2358">
        <f>IF(COUNTIF($A$2:A2358,A2358)=1,1,0)</f>
        <v>0</v>
      </c>
    </row>
    <row r="2359" spans="1:14">
      <c r="A2359" t="s">
        <v>1039</v>
      </c>
      <c r="B2359" t="s">
        <v>3440</v>
      </c>
      <c r="C2359">
        <v>1</v>
      </c>
      <c r="D2359" s="18">
        <v>10364.76</v>
      </c>
      <c r="E2359" s="18">
        <f>_xlfn.XLOOKUP(Order_Items_Raw!B1507,Products_Raw!A:A,Products_Raw!D:D)</f>
        <v>11764.29</v>
      </c>
      <c r="F2359" s="18">
        <f t="shared" si="36"/>
        <v>-1399.53</v>
      </c>
      <c r="G2359" s="18" t="str">
        <f>PROPER(TRIM(CLEAN(_xlfn.XLOOKUP(Order_Items_Raw!A1507,Orders_Raw!A:A,Orders_Raw!E:E))))</f>
        <v>Website</v>
      </c>
      <c r="H2359" s="18" t="str">
        <f>_xlfn.XLOOKUP(B2359,Products_Raw!A:A,Products_Raw!C:C)</f>
        <v>Electronics</v>
      </c>
      <c r="I2359" t="str">
        <f>_xlfn.XLOOKUP(_xlfn.XLOOKUP(A2359,Orders_Raw!A:A,Orders_Raw!B:B),Customers_Raw!A:A,Customers_Raw!E:E)</f>
        <v>Corporate</v>
      </c>
      <c r="J2359" s="19">
        <f>_xlfn.XLOOKUP(Order_Items_Raw!A1507,Orders_Raw!A:A,Orders_Raw!C:C)</f>
        <v>45664</v>
      </c>
      <c r="K2359" t="s">
        <v>3435</v>
      </c>
      <c r="L2359" s="19" t="str">
        <f>_xlfn.XLOOKUP(A2359,Orders_Raw!A:A,Orders_Raw!D:D)</f>
        <v>Delivered</v>
      </c>
      <c r="M2359" s="19" t="str">
        <f>_xlfn.XLOOKUP(_xlfn.XLOOKUP(A2359,Orders_Raw!A:A,Orders_Raw!B:B),Customers_Raw!A:A,Customers_Raw!E:E)</f>
        <v>Corporate</v>
      </c>
      <c r="N2359">
        <f>IF(COUNTIF($A$2:A2359,A2359)=1,1,0)</f>
        <v>1</v>
      </c>
    </row>
    <row r="2360" spans="1:14">
      <c r="A2360" t="s">
        <v>1250</v>
      </c>
      <c r="B2360" t="s">
        <v>3440</v>
      </c>
      <c r="C2360">
        <v>3</v>
      </c>
      <c r="D2360" s="18">
        <v>26291.28</v>
      </c>
      <c r="E2360" s="18">
        <f>_xlfn.XLOOKUP(Order_Items_Raw!B1511,Products_Raw!A:A,Products_Raw!D:D)</f>
        <v>5812.86</v>
      </c>
      <c r="F2360" s="18">
        <f t="shared" si="36"/>
        <v>8852.7</v>
      </c>
      <c r="G2360" s="18" t="str">
        <f>PROPER(TRIM(CLEAN(_xlfn.XLOOKUP(Order_Items_Raw!A1511,Orders_Raw!A:A,Orders_Raw!E:E))))</f>
        <v>Marketplace</v>
      </c>
      <c r="H2360" s="18" t="str">
        <f>_xlfn.XLOOKUP(B2360,Products_Raw!A:A,Products_Raw!C:C)</f>
        <v>Electronics</v>
      </c>
      <c r="I2360" t="str">
        <f>_xlfn.XLOOKUP(_xlfn.XLOOKUP(A2360,Orders_Raw!A:A,Orders_Raw!B:B),Customers_Raw!A:A,Customers_Raw!E:E)</f>
        <v>Consumer</v>
      </c>
      <c r="J2360" s="19">
        <f>_xlfn.XLOOKUP(Order_Items_Raw!A1511,Orders_Raw!A:A,Orders_Raw!C:C)</f>
        <v>45673</v>
      </c>
      <c r="K2360" t="s">
        <v>3435</v>
      </c>
      <c r="L2360" s="19" t="str">
        <f>_xlfn.XLOOKUP(A2360,Orders_Raw!A:A,Orders_Raw!D:D)</f>
        <v>Delivered</v>
      </c>
      <c r="M2360" s="19" t="str">
        <f>_xlfn.XLOOKUP(_xlfn.XLOOKUP(A2360,Orders_Raw!A:A,Orders_Raw!B:B),Customers_Raw!A:A,Customers_Raw!E:E)</f>
        <v>Consumer</v>
      </c>
      <c r="N2360">
        <f>IF(COUNTIF($A$2:A2360,A2360)=1,1,0)</f>
        <v>1</v>
      </c>
    </row>
    <row r="2361" spans="1:14">
      <c r="A2361" t="s">
        <v>2240</v>
      </c>
      <c r="B2361" t="s">
        <v>3440</v>
      </c>
      <c r="C2361">
        <v>2</v>
      </c>
      <c r="D2361" s="18">
        <v>18758.47</v>
      </c>
      <c r="E2361" s="18">
        <f>_xlfn.XLOOKUP(Order_Items_Raw!B1528,Products_Raw!A:A,Products_Raw!D:D)</f>
        <v>10086.81</v>
      </c>
      <c r="F2361" s="18">
        <f t="shared" si="36"/>
        <v>-1415.15</v>
      </c>
      <c r="G2361" s="18" t="str">
        <f>PROPER(TRIM(CLEAN(_xlfn.XLOOKUP(Order_Items_Raw!A1528,Orders_Raw!A:A,Orders_Raw!E:E))))</f>
        <v>Mobile App</v>
      </c>
      <c r="H2361" s="18" t="str">
        <f>_xlfn.XLOOKUP(B2361,Products_Raw!A:A,Products_Raw!C:C)</f>
        <v>Electronics</v>
      </c>
      <c r="I2361" t="str">
        <f>_xlfn.XLOOKUP(_xlfn.XLOOKUP(A2361,Orders_Raw!A:A,Orders_Raw!B:B),Customers_Raw!A:A,Customers_Raw!E:E)</f>
        <v>Consumer</v>
      </c>
      <c r="J2361" s="19">
        <f>_xlfn.XLOOKUP(Order_Items_Raw!A1528,Orders_Raw!A:A,Orders_Raw!C:C)</f>
        <v>45674</v>
      </c>
      <c r="K2361" t="s">
        <v>3435</v>
      </c>
      <c r="L2361" s="19" t="str">
        <f>_xlfn.XLOOKUP(A2361,Orders_Raw!A:A,Orders_Raw!D:D)</f>
        <v>Delivered</v>
      </c>
      <c r="M2361" s="19" t="str">
        <f>_xlfn.XLOOKUP(_xlfn.XLOOKUP(A2361,Orders_Raw!A:A,Orders_Raw!B:B),Customers_Raw!A:A,Customers_Raw!E:E)</f>
        <v>Consumer</v>
      </c>
      <c r="N2361">
        <f>IF(COUNTIF($A$2:A2361,A2361)=1,1,0)</f>
        <v>1</v>
      </c>
    </row>
    <row r="2362" spans="1:14">
      <c r="A2362" t="s">
        <v>1310</v>
      </c>
      <c r="B2362" t="s">
        <v>3441</v>
      </c>
      <c r="C2362">
        <v>4</v>
      </c>
      <c r="D2362" s="18">
        <v>8660.88</v>
      </c>
      <c r="E2362" s="18">
        <f>_xlfn.XLOOKUP(Order_Items_Raw!B1541,Products_Raw!A:A,Products_Raw!D:D)</f>
        <v>2249.48</v>
      </c>
      <c r="F2362" s="18">
        <f t="shared" si="36"/>
        <v>-337.040000000001</v>
      </c>
      <c r="G2362" s="18" t="str">
        <f>PROPER(TRIM(CLEAN(_xlfn.XLOOKUP(Order_Items_Raw!A1541,Orders_Raw!A:A,Orders_Raw!E:E))))</f>
        <v>Mobile App</v>
      </c>
      <c r="H2362" s="18" t="str">
        <f>_xlfn.XLOOKUP(B2362,Products_Raw!A:A,Products_Raw!C:C)</f>
        <v>Beauty</v>
      </c>
      <c r="I2362" t="str">
        <f>_xlfn.XLOOKUP(_xlfn.XLOOKUP(A2362,Orders_Raw!A:A,Orders_Raw!B:B),Customers_Raw!A:A,Customers_Raw!E:E)</f>
        <v>Corporate</v>
      </c>
      <c r="J2362" s="19">
        <f>_xlfn.XLOOKUP(Order_Items_Raw!A1541,Orders_Raw!A:A,Orders_Raw!C:C)</f>
        <v>45676</v>
      </c>
      <c r="K2362" t="s">
        <v>3435</v>
      </c>
      <c r="L2362" s="19" t="str">
        <f>_xlfn.XLOOKUP(A2362,Orders_Raw!A:A,Orders_Raw!D:D)</f>
        <v>Processing</v>
      </c>
      <c r="M2362" s="19" t="str">
        <f>_xlfn.XLOOKUP(_xlfn.XLOOKUP(A2362,Orders_Raw!A:A,Orders_Raw!B:B),Customers_Raw!A:A,Customers_Raw!E:E)</f>
        <v>Corporate</v>
      </c>
      <c r="N2362">
        <f>IF(COUNTIF($A$2:A2362,A2362)=1,1,0)</f>
        <v>1</v>
      </c>
    </row>
    <row r="2363" spans="1:14">
      <c r="A2363" t="s">
        <v>1340</v>
      </c>
      <c r="B2363" t="s">
        <v>3441</v>
      </c>
      <c r="C2363">
        <v>4</v>
      </c>
      <c r="D2363" s="18">
        <v>8571.87</v>
      </c>
      <c r="E2363" s="18">
        <f>_xlfn.XLOOKUP(Order_Items_Raw!B1543,Products_Raw!A:A,Products_Raw!D:D)</f>
        <v>2249.48</v>
      </c>
      <c r="F2363" s="18">
        <f t="shared" si="36"/>
        <v>-426.049999999999</v>
      </c>
      <c r="G2363" s="18" t="str">
        <f>PROPER(TRIM(CLEAN(_xlfn.XLOOKUP(Order_Items_Raw!A1543,Orders_Raw!A:A,Orders_Raw!E:E))))</f>
        <v>Website</v>
      </c>
      <c r="H2363" s="18" t="str">
        <f>_xlfn.XLOOKUP(B2363,Products_Raw!A:A,Products_Raw!C:C)</f>
        <v>Beauty</v>
      </c>
      <c r="I2363" t="str">
        <f>_xlfn.XLOOKUP(_xlfn.XLOOKUP(A2363,Orders_Raw!A:A,Orders_Raw!B:B),Customers_Raw!A:A,Customers_Raw!E:E)</f>
        <v>Small Business</v>
      </c>
      <c r="J2363" s="19">
        <f>_xlfn.XLOOKUP(Order_Items_Raw!A1543,Orders_Raw!A:A,Orders_Raw!C:C)</f>
        <v>45673</v>
      </c>
      <c r="K2363" t="s">
        <v>3435</v>
      </c>
      <c r="L2363" s="19" t="str">
        <f>_xlfn.XLOOKUP(A2363,Orders_Raw!A:A,Orders_Raw!D:D)</f>
        <v>Shipped</v>
      </c>
      <c r="M2363" s="19" t="str">
        <f>_xlfn.XLOOKUP(_xlfn.XLOOKUP(A2363,Orders_Raw!A:A,Orders_Raw!B:B),Customers_Raw!A:A,Customers_Raw!E:E)</f>
        <v>Small Business</v>
      </c>
      <c r="N2363">
        <f>IF(COUNTIF($A$2:A2363,A2363)=1,1,0)</f>
        <v>1</v>
      </c>
    </row>
    <row r="2364" spans="1:14">
      <c r="A2364" t="s">
        <v>3233</v>
      </c>
      <c r="B2364" t="s">
        <v>3441</v>
      </c>
      <c r="C2364">
        <v>3</v>
      </c>
      <c r="D2364" s="18">
        <v>5523.46</v>
      </c>
      <c r="E2364" s="18">
        <f>_xlfn.XLOOKUP(Order_Items_Raw!B1581,Products_Raw!A:A,Products_Raw!D:D)</f>
        <v>10361.65</v>
      </c>
      <c r="F2364" s="18">
        <f t="shared" si="36"/>
        <v>-25561.49</v>
      </c>
      <c r="G2364" s="18" t="str">
        <f>PROPER(TRIM(CLEAN(_xlfn.XLOOKUP(Order_Items_Raw!A1581,Orders_Raw!A:A,Orders_Raw!E:E))))</f>
        <v>Mobile App</v>
      </c>
      <c r="H2364" s="18" t="str">
        <f>_xlfn.XLOOKUP(B2364,Products_Raw!A:A,Products_Raw!C:C)</f>
        <v>Beauty</v>
      </c>
      <c r="I2364" t="str">
        <f>_xlfn.XLOOKUP(_xlfn.XLOOKUP(A2364,Orders_Raw!A:A,Orders_Raw!B:B),Customers_Raw!A:A,Customers_Raw!E:E)</f>
        <v>Consumer</v>
      </c>
      <c r="J2364" s="19">
        <f>_xlfn.XLOOKUP(Order_Items_Raw!A1581,Orders_Raw!A:A,Orders_Raw!C:C)</f>
        <v>45845</v>
      </c>
      <c r="K2364" t="s">
        <v>3442</v>
      </c>
      <c r="L2364" s="19" t="str">
        <f>_xlfn.XLOOKUP(A2364,Orders_Raw!A:A,Orders_Raw!D:D)</f>
        <v>Cancelled</v>
      </c>
      <c r="M2364" s="19" t="str">
        <f>_xlfn.XLOOKUP(_xlfn.XLOOKUP(A2364,Orders_Raw!A:A,Orders_Raw!B:B),Customers_Raw!A:A,Customers_Raw!E:E)</f>
        <v>Consumer</v>
      </c>
      <c r="N2364">
        <f>IF(COUNTIF($A$2:A2364,A2364)=1,1,0)</f>
        <v>1</v>
      </c>
    </row>
    <row r="2365" spans="1:14">
      <c r="A2365" t="s">
        <v>911</v>
      </c>
      <c r="B2365" t="s">
        <v>3443</v>
      </c>
      <c r="C2365">
        <v>3</v>
      </c>
      <c r="D2365" s="18">
        <v>38026.48</v>
      </c>
      <c r="E2365" s="18">
        <f>_xlfn.XLOOKUP(Order_Items_Raw!B1584,Products_Raw!A:A,Products_Raw!D:D)</f>
        <v>7144.88</v>
      </c>
      <c r="F2365" s="18">
        <f t="shared" si="36"/>
        <v>16591.84</v>
      </c>
      <c r="G2365" s="18" t="str">
        <f>PROPER(TRIM(CLEAN(_xlfn.XLOOKUP(Order_Items_Raw!A1584,Orders_Raw!A:A,Orders_Raw!E:E))))</f>
        <v>Marketplace</v>
      </c>
      <c r="H2365" s="18" t="str">
        <f>_xlfn.XLOOKUP(B2365,Products_Raw!A:A,Products_Raw!C:C)</f>
        <v>Home &amp; Kitchen</v>
      </c>
      <c r="I2365" t="str">
        <f>_xlfn.XLOOKUP(_xlfn.XLOOKUP(A2365,Orders_Raw!A:A,Orders_Raw!B:B),Customers_Raw!A:A,Customers_Raw!E:E)</f>
        <v>Corporate</v>
      </c>
      <c r="J2365" s="19">
        <f>_xlfn.XLOOKUP(Order_Items_Raw!A1584,Orders_Raw!A:A,Orders_Raw!C:C)</f>
        <v>45850</v>
      </c>
      <c r="K2365" t="s">
        <v>3442</v>
      </c>
      <c r="L2365" s="19" t="str">
        <f>_xlfn.XLOOKUP(A2365,Orders_Raw!A:A,Orders_Raw!D:D)</f>
        <v>Delivered</v>
      </c>
      <c r="M2365" s="19" t="str">
        <f>_xlfn.XLOOKUP(_xlfn.XLOOKUP(A2365,Orders_Raw!A:A,Orders_Raw!B:B),Customers_Raw!A:A,Customers_Raw!E:E)</f>
        <v>Corporate</v>
      </c>
      <c r="N2365">
        <f>IF(COUNTIF($A$2:A2365,A2365)=1,1,0)</f>
        <v>0</v>
      </c>
    </row>
    <row r="2366" spans="1:14">
      <c r="A2366" t="s">
        <v>1202</v>
      </c>
      <c r="B2366" t="s">
        <v>3443</v>
      </c>
      <c r="C2366">
        <v>2</v>
      </c>
      <c r="D2366" s="18">
        <v>24147.89</v>
      </c>
      <c r="E2366" s="18">
        <f>_xlfn.XLOOKUP(Order_Items_Raw!B1590,Products_Raw!A:A,Products_Raw!D:D)</f>
        <v>2831.41</v>
      </c>
      <c r="F2366" s="18">
        <f t="shared" si="36"/>
        <v>18485.07</v>
      </c>
      <c r="G2366" s="18" t="str">
        <f>PROPER(TRIM(CLEAN(_xlfn.XLOOKUP(Order_Items_Raw!A1590,Orders_Raw!A:A,Orders_Raw!E:E))))</f>
        <v>Website</v>
      </c>
      <c r="H2366" s="18" t="str">
        <f>_xlfn.XLOOKUP(B2366,Products_Raw!A:A,Products_Raw!C:C)</f>
        <v>Home &amp; Kitchen</v>
      </c>
      <c r="I2366" t="str">
        <f>_xlfn.XLOOKUP(_xlfn.XLOOKUP(A2366,Orders_Raw!A:A,Orders_Raw!B:B),Customers_Raw!A:A,Customers_Raw!E:E)</f>
        <v>Consumer</v>
      </c>
      <c r="J2366" s="19">
        <f>_xlfn.XLOOKUP(Order_Items_Raw!A1590,Orders_Raw!A:A,Orders_Raw!C:C)</f>
        <v>45843</v>
      </c>
      <c r="K2366" t="s">
        <v>3442</v>
      </c>
      <c r="L2366" s="19" t="str">
        <f>_xlfn.XLOOKUP(A2366,Orders_Raw!A:A,Orders_Raw!D:D)</f>
        <v>Delivered</v>
      </c>
      <c r="M2366" s="19" t="str">
        <f>_xlfn.XLOOKUP(_xlfn.XLOOKUP(A2366,Orders_Raw!A:A,Orders_Raw!B:B),Customers_Raw!A:A,Customers_Raw!E:E)</f>
        <v>Consumer</v>
      </c>
      <c r="N2366">
        <f>IF(COUNTIF($A$2:A2366,A2366)=1,1,0)</f>
        <v>0</v>
      </c>
    </row>
    <row r="2367" spans="1:14">
      <c r="A2367" t="s">
        <v>2020</v>
      </c>
      <c r="B2367" t="s">
        <v>3443</v>
      </c>
      <c r="C2367">
        <v>2</v>
      </c>
      <c r="D2367" s="18">
        <v>32110.59</v>
      </c>
      <c r="E2367" s="18">
        <f>_xlfn.XLOOKUP(Order_Items_Raw!B1607,Products_Raw!A:A,Products_Raw!D:D)</f>
        <v>9148.31</v>
      </c>
      <c r="F2367" s="18">
        <f t="shared" si="36"/>
        <v>13813.97</v>
      </c>
      <c r="G2367" s="18" t="str">
        <f>PROPER(TRIM(CLEAN(_xlfn.XLOOKUP(Order_Items_Raw!A1607,Orders_Raw!A:A,Orders_Raw!E:E))))</f>
        <v>Website</v>
      </c>
      <c r="H2367" s="18" t="str">
        <f>_xlfn.XLOOKUP(B2367,Products_Raw!A:A,Products_Raw!C:C)</f>
        <v>Home &amp; Kitchen</v>
      </c>
      <c r="I2367" t="str">
        <f>_xlfn.XLOOKUP(_xlfn.XLOOKUP(A2367,Orders_Raw!A:A,Orders_Raw!B:B),Customers_Raw!A:A,Customers_Raw!E:E)</f>
        <v>Corporate</v>
      </c>
      <c r="J2367" s="19">
        <f>_xlfn.XLOOKUP(Order_Items_Raw!A1607,Orders_Raw!A:A,Orders_Raw!C:C)</f>
        <v>45863</v>
      </c>
      <c r="K2367" t="s">
        <v>3442</v>
      </c>
      <c r="L2367" s="19" t="str">
        <f>_xlfn.XLOOKUP(A2367,Orders_Raw!A:A,Orders_Raw!D:D)</f>
        <v>Shipped</v>
      </c>
      <c r="M2367" s="19" t="str">
        <f>_xlfn.XLOOKUP(_xlfn.XLOOKUP(A2367,Orders_Raw!A:A,Orders_Raw!B:B),Customers_Raw!A:A,Customers_Raw!E:E)</f>
        <v>Corporate</v>
      </c>
      <c r="N2367">
        <f>IF(COUNTIF($A$2:A2367,A2367)=1,1,0)</f>
        <v>0</v>
      </c>
    </row>
    <row r="2368" spans="1:14">
      <c r="A2368" t="s">
        <v>2591</v>
      </c>
      <c r="B2368" t="s">
        <v>3443</v>
      </c>
      <c r="C2368">
        <v>4</v>
      </c>
      <c r="D2368" s="18">
        <v>61360.17</v>
      </c>
      <c r="E2368" s="18">
        <f>_xlfn.XLOOKUP(Order_Items_Raw!B1621,Products_Raw!A:A,Products_Raw!D:D)</f>
        <v>474.93</v>
      </c>
      <c r="F2368" s="18">
        <f t="shared" si="36"/>
        <v>59460.45</v>
      </c>
      <c r="G2368" s="18" t="str">
        <f>PROPER(TRIM(CLEAN(_xlfn.XLOOKUP(Order_Items_Raw!A1621,Orders_Raw!A:A,Orders_Raw!E:E))))</f>
        <v>Marketplace</v>
      </c>
      <c r="H2368" s="18" t="str">
        <f>_xlfn.XLOOKUP(B2368,Products_Raw!A:A,Products_Raw!C:C)</f>
        <v>Home &amp; Kitchen</v>
      </c>
      <c r="I2368" t="str">
        <f>_xlfn.XLOOKUP(_xlfn.XLOOKUP(A2368,Orders_Raw!A:A,Orders_Raw!B:B),Customers_Raw!A:A,Customers_Raw!E:E)</f>
        <v>Consumer</v>
      </c>
      <c r="J2368" s="19">
        <f>_xlfn.XLOOKUP(Order_Items_Raw!A1621,Orders_Raw!A:A,Orders_Raw!C:C)</f>
        <v>45850</v>
      </c>
      <c r="K2368" t="s">
        <v>3442</v>
      </c>
      <c r="L2368" s="19" t="str">
        <f>_xlfn.XLOOKUP(A2368,Orders_Raw!A:A,Orders_Raw!D:D)</f>
        <v>Delivered</v>
      </c>
      <c r="M2368" s="19" t="str">
        <f>_xlfn.XLOOKUP(_xlfn.XLOOKUP(A2368,Orders_Raw!A:A,Orders_Raw!B:B),Customers_Raw!A:A,Customers_Raw!E:E)</f>
        <v>Consumer</v>
      </c>
      <c r="N2368">
        <f>IF(COUNTIF($A$2:A2368,A2368)=1,1,0)</f>
        <v>1</v>
      </c>
    </row>
    <row r="2369" spans="1:14">
      <c r="A2369" t="s">
        <v>2715</v>
      </c>
      <c r="B2369" t="s">
        <v>3443</v>
      </c>
      <c r="C2369">
        <v>3</v>
      </c>
      <c r="D2369" s="18">
        <v>49775.94</v>
      </c>
      <c r="E2369" s="18">
        <f>_xlfn.XLOOKUP(Order_Items_Raw!B1623,Products_Raw!A:A,Products_Raw!D:D)</f>
        <v>474.93</v>
      </c>
      <c r="F2369" s="18">
        <f t="shared" si="36"/>
        <v>48351.15</v>
      </c>
      <c r="G2369" s="18" t="str">
        <f>PROPER(TRIM(CLEAN(_xlfn.XLOOKUP(Order_Items_Raw!A1623,Orders_Raw!A:A,Orders_Raw!E:E))))</f>
        <v>Website</v>
      </c>
      <c r="H2369" s="18" t="str">
        <f>_xlfn.XLOOKUP(B2369,Products_Raw!A:A,Products_Raw!C:C)</f>
        <v>Home &amp; Kitchen</v>
      </c>
      <c r="I2369" t="str">
        <f>_xlfn.XLOOKUP(_xlfn.XLOOKUP(A2369,Orders_Raw!A:A,Orders_Raw!B:B),Customers_Raw!A:A,Customers_Raw!E:E)</f>
        <v>Consumer</v>
      </c>
      <c r="J2369" s="19">
        <f>_xlfn.XLOOKUP(Order_Items_Raw!A1623,Orders_Raw!A:A,Orders_Raw!C:C)</f>
        <v>45865</v>
      </c>
      <c r="K2369" t="s">
        <v>3442</v>
      </c>
      <c r="L2369" s="19" t="str">
        <f>_xlfn.XLOOKUP(A2369,Orders_Raw!A:A,Orders_Raw!D:D)</f>
        <v>Delivered</v>
      </c>
      <c r="M2369" s="19" t="str">
        <f>_xlfn.XLOOKUP(_xlfn.XLOOKUP(A2369,Orders_Raw!A:A,Orders_Raw!B:B),Customers_Raw!A:A,Customers_Raw!E:E)</f>
        <v>Consumer</v>
      </c>
      <c r="N2369">
        <f>IF(COUNTIF($A$2:A2369,A2369)=1,1,0)</f>
        <v>0</v>
      </c>
    </row>
    <row r="2370" spans="1:14">
      <c r="A2370" t="s">
        <v>1802</v>
      </c>
      <c r="B2370" t="s">
        <v>3444</v>
      </c>
      <c r="C2370">
        <v>1</v>
      </c>
      <c r="D2370" s="18">
        <v>10444.12</v>
      </c>
      <c r="E2370" s="18">
        <f>_xlfn.XLOOKUP(Order_Items_Raw!B1652,Products_Raw!A:A,Products_Raw!D:D)</f>
        <v>4176.26</v>
      </c>
      <c r="F2370" s="18">
        <f t="shared" ref="F2370:F2433" si="37">D2370-(C2370*E2370)</f>
        <v>6267.86</v>
      </c>
      <c r="G2370" s="18" t="str">
        <f>PROPER(TRIM(CLEAN(_xlfn.XLOOKUP(Order_Items_Raw!A1652,Orders_Raw!A:A,Orders_Raw!E:E))))</f>
        <v>Website</v>
      </c>
      <c r="H2370" s="18" t="str">
        <f>_xlfn.XLOOKUP(B2370,Products_Raw!A:A,Products_Raw!C:C)</f>
        <v>Office Supplies</v>
      </c>
      <c r="I2370" t="str">
        <f>_xlfn.XLOOKUP(_xlfn.XLOOKUP(A2370,Orders_Raw!A:A,Orders_Raw!B:B),Customers_Raw!A:A,Customers_Raw!E:E)</f>
        <v>Consumer</v>
      </c>
      <c r="J2370" s="19">
        <f>_xlfn.XLOOKUP(Order_Items_Raw!A1652,Orders_Raw!A:A,Orders_Raw!C:C)</f>
        <v>45864</v>
      </c>
      <c r="K2370" t="s">
        <v>3442</v>
      </c>
      <c r="L2370" s="19" t="str">
        <f>_xlfn.XLOOKUP(A2370,Orders_Raw!A:A,Orders_Raw!D:D)</f>
        <v>Delivered</v>
      </c>
      <c r="M2370" s="19" t="str">
        <f>_xlfn.XLOOKUP(_xlfn.XLOOKUP(A2370,Orders_Raw!A:A,Orders_Raw!B:B),Customers_Raw!A:A,Customers_Raw!E:E)</f>
        <v>Consumer</v>
      </c>
      <c r="N2370">
        <f>IF(COUNTIF($A$2:A2370,A2370)=1,1,0)</f>
        <v>1</v>
      </c>
    </row>
    <row r="2371" spans="1:14">
      <c r="A2371" t="s">
        <v>2472</v>
      </c>
      <c r="B2371" t="s">
        <v>3444</v>
      </c>
      <c r="C2371">
        <v>3</v>
      </c>
      <c r="D2371" s="18">
        <v>30415.54</v>
      </c>
      <c r="E2371" s="18">
        <f>_xlfn.XLOOKUP(Order_Items_Raw!B1666,Products_Raw!A:A,Products_Raw!D:D)</f>
        <v>4722.61</v>
      </c>
      <c r="F2371" s="18">
        <f t="shared" si="37"/>
        <v>16247.71</v>
      </c>
      <c r="G2371" s="18" t="str">
        <f>PROPER(TRIM(CLEAN(_xlfn.XLOOKUP(Order_Items_Raw!A1666,Orders_Raw!A:A,Orders_Raw!E:E))))</f>
        <v>Mobile App</v>
      </c>
      <c r="H2371" s="18" t="str">
        <f>_xlfn.XLOOKUP(B2371,Products_Raw!A:A,Products_Raw!C:C)</f>
        <v>Office Supplies</v>
      </c>
      <c r="I2371" t="str">
        <f>_xlfn.XLOOKUP(_xlfn.XLOOKUP(A2371,Orders_Raw!A:A,Orders_Raw!B:B),Customers_Raw!A:A,Customers_Raw!E:E)</f>
        <v>Corporate</v>
      </c>
      <c r="J2371" s="19">
        <f>_xlfn.XLOOKUP(Order_Items_Raw!A1666,Orders_Raw!A:A,Orders_Raw!C:C)</f>
        <v>45864</v>
      </c>
      <c r="K2371" t="s">
        <v>3442</v>
      </c>
      <c r="L2371" s="19" t="str">
        <f>_xlfn.XLOOKUP(A2371,Orders_Raw!A:A,Orders_Raw!D:D)</f>
        <v>Delivered</v>
      </c>
      <c r="M2371" s="19" t="str">
        <f>_xlfn.XLOOKUP(_xlfn.XLOOKUP(A2371,Orders_Raw!A:A,Orders_Raw!B:B),Customers_Raw!A:A,Customers_Raw!E:E)</f>
        <v>Corporate</v>
      </c>
      <c r="N2371">
        <f>IF(COUNTIF($A$2:A2371,A2371)=1,1,0)</f>
        <v>0</v>
      </c>
    </row>
    <row r="2372" spans="1:14">
      <c r="A2372" t="s">
        <v>2777</v>
      </c>
      <c r="B2372" t="s">
        <v>3444</v>
      </c>
      <c r="C2372">
        <v>4</v>
      </c>
      <c r="D2372" s="18">
        <v>30757.51</v>
      </c>
      <c r="E2372" s="18">
        <f>_xlfn.XLOOKUP(Order_Items_Raw!B1671,Products_Raw!A:A,Products_Raw!D:D)</f>
        <v>7212.47</v>
      </c>
      <c r="F2372" s="18">
        <f t="shared" si="37"/>
        <v>1907.63</v>
      </c>
      <c r="G2372" s="18" t="str">
        <f>PROPER(TRIM(CLEAN(_xlfn.XLOOKUP(Order_Items_Raw!A1671,Orders_Raw!A:A,Orders_Raw!E:E))))</f>
        <v>Website</v>
      </c>
      <c r="H2372" s="18" t="str">
        <f>_xlfn.XLOOKUP(B2372,Products_Raw!A:A,Products_Raw!C:C)</f>
        <v>Office Supplies</v>
      </c>
      <c r="I2372" t="str">
        <f>_xlfn.XLOOKUP(_xlfn.XLOOKUP(A2372,Orders_Raw!A:A,Orders_Raw!B:B),Customers_Raw!A:A,Customers_Raw!E:E)</f>
        <v>Consumer</v>
      </c>
      <c r="J2372" s="19">
        <f>_xlfn.XLOOKUP(Order_Items_Raw!A1671,Orders_Raw!A:A,Orders_Raw!C:C)</f>
        <v>45869</v>
      </c>
      <c r="K2372" t="s">
        <v>3442</v>
      </c>
      <c r="L2372" s="19" t="str">
        <f>_xlfn.XLOOKUP(A2372,Orders_Raw!A:A,Orders_Raw!D:D)</f>
        <v>Delivered</v>
      </c>
      <c r="M2372" s="19" t="str">
        <f>_xlfn.XLOOKUP(_xlfn.XLOOKUP(A2372,Orders_Raw!A:A,Orders_Raw!B:B),Customers_Raw!A:A,Customers_Raw!E:E)</f>
        <v>Consumer</v>
      </c>
      <c r="N2372">
        <f>IF(COUNTIF($A$2:A2372,A2372)=1,1,0)</f>
        <v>0</v>
      </c>
    </row>
    <row r="2373" spans="1:14">
      <c r="A2373" t="s">
        <v>1111</v>
      </c>
      <c r="B2373" t="s">
        <v>3445</v>
      </c>
      <c r="C2373">
        <v>4</v>
      </c>
      <c r="D2373" s="18">
        <v>61190.24</v>
      </c>
      <c r="E2373" s="18">
        <f>_xlfn.XLOOKUP(Order_Items_Raw!B1682,Products_Raw!A:A,Products_Raw!D:D)</f>
        <v>10188.6</v>
      </c>
      <c r="F2373" s="18">
        <f t="shared" si="37"/>
        <v>20435.84</v>
      </c>
      <c r="G2373" s="18" t="str">
        <f>PROPER(TRIM(CLEAN(_xlfn.XLOOKUP(Order_Items_Raw!A1682,Orders_Raw!A:A,Orders_Raw!E:E))))</f>
        <v>Marketplace</v>
      </c>
      <c r="H2373" s="18" t="str">
        <f>_xlfn.XLOOKUP(B2373,Products_Raw!A:A,Products_Raw!C:C)</f>
        <v>Electronics</v>
      </c>
      <c r="I2373" t="str">
        <f>_xlfn.XLOOKUP(_xlfn.XLOOKUP(A2373,Orders_Raw!A:A,Orders_Raw!B:B),Customers_Raw!A:A,Customers_Raw!E:E)</f>
        <v>Small Business</v>
      </c>
      <c r="J2373" s="19">
        <f>_xlfn.XLOOKUP(Order_Items_Raw!A1682,Orders_Raw!A:A,Orders_Raw!C:C)</f>
        <v>45858</v>
      </c>
      <c r="K2373" t="s">
        <v>3442</v>
      </c>
      <c r="L2373" s="19" t="str">
        <f>_xlfn.XLOOKUP(A2373,Orders_Raw!A:A,Orders_Raw!D:D)</f>
        <v>Delivered</v>
      </c>
      <c r="M2373" s="19" t="str">
        <f>_xlfn.XLOOKUP(_xlfn.XLOOKUP(A2373,Orders_Raw!A:A,Orders_Raw!B:B),Customers_Raw!A:A,Customers_Raw!E:E)</f>
        <v>Small Business</v>
      </c>
      <c r="N2373">
        <f>IF(COUNTIF($A$2:A2373,A2373)=1,1,0)</f>
        <v>1</v>
      </c>
    </row>
    <row r="2374" spans="1:14">
      <c r="A2374" t="s">
        <v>1729</v>
      </c>
      <c r="B2374" t="s">
        <v>3445</v>
      </c>
      <c r="C2374">
        <v>2</v>
      </c>
      <c r="D2374" s="18">
        <v>26473.98</v>
      </c>
      <c r="E2374" s="18">
        <f>_xlfn.XLOOKUP(Order_Items_Raw!B1694,Products_Raw!A:A,Products_Raw!D:D)</f>
        <v>7025.62</v>
      </c>
      <c r="F2374" s="18">
        <f t="shared" si="37"/>
        <v>12422.74</v>
      </c>
      <c r="G2374" s="18" t="str">
        <f>PROPER(TRIM(CLEAN(_xlfn.XLOOKUP(Order_Items_Raw!A1694,Orders_Raw!A:A,Orders_Raw!E:E))))</f>
        <v>Marketplace</v>
      </c>
      <c r="H2374" s="18" t="str">
        <f>_xlfn.XLOOKUP(B2374,Products_Raw!A:A,Products_Raw!C:C)</f>
        <v>Electronics</v>
      </c>
      <c r="I2374" t="str">
        <f>_xlfn.XLOOKUP(_xlfn.XLOOKUP(A2374,Orders_Raw!A:A,Orders_Raw!B:B),Customers_Raw!A:A,Customers_Raw!E:E)</f>
        <v>Corporate</v>
      </c>
      <c r="J2374" s="19">
        <f>_xlfn.XLOOKUP(Order_Items_Raw!A1694,Orders_Raw!A:A,Orders_Raw!C:C)</f>
        <v>45859</v>
      </c>
      <c r="K2374" t="s">
        <v>3442</v>
      </c>
      <c r="L2374" s="19" t="str">
        <f>_xlfn.XLOOKUP(A2374,Orders_Raw!A:A,Orders_Raw!D:D)</f>
        <v>Delivered</v>
      </c>
      <c r="M2374" s="19" t="str">
        <f>_xlfn.XLOOKUP(_xlfn.XLOOKUP(A2374,Orders_Raw!A:A,Orders_Raw!B:B),Customers_Raw!A:A,Customers_Raw!E:E)</f>
        <v>Corporate</v>
      </c>
      <c r="N2374">
        <f>IF(COUNTIF($A$2:A2374,A2374)=1,1,0)</f>
        <v>1</v>
      </c>
    </row>
    <row r="2375" spans="1:14">
      <c r="A2375" t="s">
        <v>2635</v>
      </c>
      <c r="B2375" t="s">
        <v>3445</v>
      </c>
      <c r="C2375">
        <v>3</v>
      </c>
      <c r="D2375" s="18">
        <v>37463.8</v>
      </c>
      <c r="E2375" s="18">
        <f>_xlfn.XLOOKUP(Order_Items_Raw!B1708,Products_Raw!A:A,Products_Raw!D:D)</f>
        <v>2133.21</v>
      </c>
      <c r="F2375" s="18">
        <f t="shared" si="37"/>
        <v>31064.17</v>
      </c>
      <c r="G2375" s="18" t="str">
        <f>PROPER(TRIM(CLEAN(_xlfn.XLOOKUP(Order_Items_Raw!A1708,Orders_Raw!A:A,Orders_Raw!E:E))))</f>
        <v>Mobile App</v>
      </c>
      <c r="H2375" s="18" t="str">
        <f>_xlfn.XLOOKUP(B2375,Products_Raw!A:A,Products_Raw!C:C)</f>
        <v>Electronics</v>
      </c>
      <c r="I2375" t="str">
        <f>_xlfn.XLOOKUP(_xlfn.XLOOKUP(A2375,Orders_Raw!A:A,Orders_Raw!B:B),Customers_Raw!A:A,Customers_Raw!E:E)</f>
        <v>Corporate</v>
      </c>
      <c r="J2375" s="19">
        <f>_xlfn.XLOOKUP(Order_Items_Raw!A1708,Orders_Raw!A:A,Orders_Raw!C:C)</f>
        <v>45843</v>
      </c>
      <c r="K2375" t="s">
        <v>3442</v>
      </c>
      <c r="L2375" s="19" t="str">
        <f>_xlfn.XLOOKUP(A2375,Orders_Raw!A:A,Orders_Raw!D:D)</f>
        <v>Delivered</v>
      </c>
      <c r="M2375" s="19" t="str">
        <f>_xlfn.XLOOKUP(_xlfn.XLOOKUP(A2375,Orders_Raw!A:A,Orders_Raw!B:B),Customers_Raw!A:A,Customers_Raw!E:E)</f>
        <v>Corporate</v>
      </c>
      <c r="N2375">
        <f>IF(COUNTIF($A$2:A2375,A2375)=1,1,0)</f>
        <v>0</v>
      </c>
    </row>
    <row r="2376" spans="1:14">
      <c r="A2376" t="s">
        <v>2990</v>
      </c>
      <c r="B2376" t="s">
        <v>3445</v>
      </c>
      <c r="C2376">
        <v>4</v>
      </c>
      <c r="D2376" s="18">
        <v>59167.35</v>
      </c>
      <c r="E2376" s="18">
        <f>_xlfn.XLOOKUP(Order_Items_Raw!B1718,Products_Raw!A:A,Products_Raw!D:D)</f>
        <v>2857.57</v>
      </c>
      <c r="F2376" s="18">
        <f t="shared" si="37"/>
        <v>47737.07</v>
      </c>
      <c r="G2376" s="18" t="str">
        <f>PROPER(TRIM(CLEAN(_xlfn.XLOOKUP(Order_Items_Raw!A1718,Orders_Raw!A:A,Orders_Raw!E:E))))</f>
        <v>Mobile App</v>
      </c>
      <c r="H2376" s="18" t="str">
        <f>_xlfn.XLOOKUP(B2376,Products_Raw!A:A,Products_Raw!C:C)</f>
        <v>Electronics</v>
      </c>
      <c r="I2376" t="str">
        <f>_xlfn.XLOOKUP(_xlfn.XLOOKUP(A2376,Orders_Raw!A:A,Orders_Raw!B:B),Customers_Raw!A:A,Customers_Raw!E:E)</f>
        <v>Consumer</v>
      </c>
      <c r="J2376" s="19">
        <f>_xlfn.XLOOKUP(Order_Items_Raw!A1718,Orders_Raw!A:A,Orders_Raw!C:C)</f>
        <v>45849</v>
      </c>
      <c r="K2376" t="s">
        <v>3442</v>
      </c>
      <c r="L2376" s="19" t="str">
        <f>_xlfn.XLOOKUP(A2376,Orders_Raw!A:A,Orders_Raw!D:D)</f>
        <v>Delivered</v>
      </c>
      <c r="M2376" s="19" t="str">
        <f>_xlfn.XLOOKUP(_xlfn.XLOOKUP(A2376,Orders_Raw!A:A,Orders_Raw!B:B),Customers_Raw!A:A,Customers_Raw!E:E)</f>
        <v>Consumer</v>
      </c>
      <c r="N2376">
        <f>IF(COUNTIF($A$2:A2376,A2376)=1,1,0)</f>
        <v>1</v>
      </c>
    </row>
    <row r="2377" spans="1:14">
      <c r="A2377" t="s">
        <v>1478</v>
      </c>
      <c r="B2377" t="s">
        <v>3446</v>
      </c>
      <c r="C2377">
        <v>2</v>
      </c>
      <c r="D2377" s="18">
        <v>22391.8</v>
      </c>
      <c r="E2377" s="18">
        <f>_xlfn.XLOOKUP(Order_Items_Raw!B1737,Products_Raw!A:A,Products_Raw!D:D)</f>
        <v>2625.04</v>
      </c>
      <c r="F2377" s="18">
        <f t="shared" si="37"/>
        <v>17141.72</v>
      </c>
      <c r="G2377" s="18" t="str">
        <f>PROPER(TRIM(CLEAN(_xlfn.XLOOKUP(Order_Items_Raw!A1737,Orders_Raw!A:A,Orders_Raw!E:E))))</f>
        <v>Website</v>
      </c>
      <c r="H2377" s="18" t="str">
        <f>_xlfn.XLOOKUP(B2377,Products_Raw!A:A,Products_Raw!C:C)</f>
        <v>Home &amp; Kitchen</v>
      </c>
      <c r="I2377" t="str">
        <f>_xlfn.XLOOKUP(_xlfn.XLOOKUP(A2377,Orders_Raw!A:A,Orders_Raw!B:B),Customers_Raw!A:A,Customers_Raw!E:E)</f>
        <v>Corporate</v>
      </c>
      <c r="J2377" s="19">
        <f>_xlfn.XLOOKUP(Order_Items_Raw!A1737,Orders_Raw!A:A,Orders_Raw!C:C)</f>
        <v>45852</v>
      </c>
      <c r="K2377" t="s">
        <v>3442</v>
      </c>
      <c r="L2377" s="19" t="str">
        <f>_xlfn.XLOOKUP(A2377,Orders_Raw!A:A,Orders_Raw!D:D)</f>
        <v>Delivered</v>
      </c>
      <c r="M2377" s="19" t="str">
        <f>_xlfn.XLOOKUP(_xlfn.XLOOKUP(A2377,Orders_Raw!A:A,Orders_Raw!B:B),Customers_Raw!A:A,Customers_Raw!E:E)</f>
        <v>Corporate</v>
      </c>
      <c r="N2377">
        <f>IF(COUNTIF($A$2:A2377,A2377)=1,1,0)</f>
        <v>1</v>
      </c>
    </row>
    <row r="2378" spans="1:14">
      <c r="A2378" t="s">
        <v>1632</v>
      </c>
      <c r="B2378" t="s">
        <v>3446</v>
      </c>
      <c r="C2378">
        <v>3</v>
      </c>
      <c r="D2378" s="18">
        <v>25227.21</v>
      </c>
      <c r="E2378" s="18">
        <f>_xlfn.XLOOKUP(Order_Items_Raw!B1739,Products_Raw!A:A,Products_Raw!D:D)</f>
        <v>2625.04</v>
      </c>
      <c r="F2378" s="18">
        <f t="shared" si="37"/>
        <v>17352.09</v>
      </c>
      <c r="G2378" s="18" t="str">
        <f>PROPER(TRIM(CLEAN(_xlfn.XLOOKUP(Order_Items_Raw!A1739,Orders_Raw!A:A,Orders_Raw!E:E))))</f>
        <v>Mobile App</v>
      </c>
      <c r="H2378" s="18" t="str">
        <f>_xlfn.XLOOKUP(B2378,Products_Raw!A:A,Products_Raw!C:C)</f>
        <v>Home &amp; Kitchen</v>
      </c>
      <c r="I2378" t="str">
        <f>_xlfn.XLOOKUP(_xlfn.XLOOKUP(A2378,Orders_Raw!A:A,Orders_Raw!B:B),Customers_Raw!A:A,Customers_Raw!E:E)</f>
        <v>Consumer</v>
      </c>
      <c r="J2378" s="19">
        <f>_xlfn.XLOOKUP(Order_Items_Raw!A1739,Orders_Raw!A:A,Orders_Raw!C:C)</f>
        <v>45860</v>
      </c>
      <c r="K2378" t="s">
        <v>3442</v>
      </c>
      <c r="L2378" s="19" t="str">
        <f>_xlfn.XLOOKUP(A2378,Orders_Raw!A:A,Orders_Raw!D:D)</f>
        <v>Delivered</v>
      </c>
      <c r="M2378" s="19" t="str">
        <f>_xlfn.XLOOKUP(_xlfn.XLOOKUP(A2378,Orders_Raw!A:A,Orders_Raw!B:B),Customers_Raw!A:A,Customers_Raw!E:E)</f>
        <v>Consumer</v>
      </c>
      <c r="N2378">
        <f>IF(COUNTIF($A$2:A2378,A2378)=1,1,0)</f>
        <v>1</v>
      </c>
    </row>
    <row r="2379" spans="1:14">
      <c r="A2379" t="s">
        <v>2440</v>
      </c>
      <c r="B2379" t="s">
        <v>3446</v>
      </c>
      <c r="C2379">
        <v>4</v>
      </c>
      <c r="D2379" s="18">
        <v>45317.2</v>
      </c>
      <c r="E2379" s="18">
        <f>_xlfn.XLOOKUP(Order_Items_Raw!B1753,Products_Raw!A:A,Products_Raw!D:D)</f>
        <v>5057.68</v>
      </c>
      <c r="F2379" s="18">
        <f t="shared" si="37"/>
        <v>25086.48</v>
      </c>
      <c r="G2379" s="18" t="str">
        <f>PROPER(TRIM(CLEAN(_xlfn.XLOOKUP(Order_Items_Raw!A1753,Orders_Raw!A:A,Orders_Raw!E:E))))</f>
        <v>Marketplace</v>
      </c>
      <c r="H2379" s="18" t="str">
        <f>_xlfn.XLOOKUP(B2379,Products_Raw!A:A,Products_Raw!C:C)</f>
        <v>Home &amp; Kitchen</v>
      </c>
      <c r="I2379" t="str">
        <f>_xlfn.XLOOKUP(_xlfn.XLOOKUP(A2379,Orders_Raw!A:A,Orders_Raw!B:B),Customers_Raw!A:A,Customers_Raw!E:E)</f>
        <v>Consumer</v>
      </c>
      <c r="J2379" s="19">
        <f>_xlfn.XLOOKUP(Order_Items_Raw!A1753,Orders_Raw!A:A,Orders_Raw!C:C)</f>
        <v>45863</v>
      </c>
      <c r="K2379" t="s">
        <v>3442</v>
      </c>
      <c r="L2379" s="19" t="str">
        <f>_xlfn.XLOOKUP(A2379,Orders_Raw!A:A,Orders_Raw!D:D)</f>
        <v>Processing</v>
      </c>
      <c r="M2379" s="19" t="str">
        <f>_xlfn.XLOOKUP(_xlfn.XLOOKUP(A2379,Orders_Raw!A:A,Orders_Raw!B:B),Customers_Raw!A:A,Customers_Raw!E:E)</f>
        <v>Consumer</v>
      </c>
      <c r="N2379">
        <f>IF(COUNTIF($A$2:A2379,A2379)=1,1,0)</f>
        <v>0</v>
      </c>
    </row>
    <row r="2380" spans="1:14">
      <c r="A2380" t="s">
        <v>2881</v>
      </c>
      <c r="B2380" t="s">
        <v>3446</v>
      </c>
      <c r="C2380">
        <v>1</v>
      </c>
      <c r="D2380" s="18">
        <v>11076.8</v>
      </c>
      <c r="E2380" s="18">
        <f>_xlfn.XLOOKUP(Order_Items_Raw!B1757,Products_Raw!A:A,Products_Raw!D:D)</f>
        <v>4835.9</v>
      </c>
      <c r="F2380" s="18">
        <f t="shared" si="37"/>
        <v>6240.9</v>
      </c>
      <c r="G2380" s="18" t="str">
        <f>PROPER(TRIM(CLEAN(_xlfn.XLOOKUP(Order_Items_Raw!A1757,Orders_Raw!A:A,Orders_Raw!E:E))))</f>
        <v>Marketplace</v>
      </c>
      <c r="H2380" s="18" t="str">
        <f>_xlfn.XLOOKUP(B2380,Products_Raw!A:A,Products_Raw!C:C)</f>
        <v>Home &amp; Kitchen</v>
      </c>
      <c r="I2380" t="str">
        <f>_xlfn.XLOOKUP(_xlfn.XLOOKUP(A2380,Orders_Raw!A:A,Orders_Raw!B:B),Customers_Raw!A:A,Customers_Raw!E:E)</f>
        <v>Corporate</v>
      </c>
      <c r="J2380" s="19">
        <f>_xlfn.XLOOKUP(Order_Items_Raw!A1757,Orders_Raw!A:A,Orders_Raw!C:C)</f>
        <v>45855</v>
      </c>
      <c r="K2380" t="s">
        <v>3442</v>
      </c>
      <c r="L2380" s="19" t="str">
        <f>_xlfn.XLOOKUP(A2380,Orders_Raw!A:A,Orders_Raw!D:D)</f>
        <v>Processing</v>
      </c>
      <c r="M2380" s="19" t="str">
        <f>_xlfn.XLOOKUP(_xlfn.XLOOKUP(A2380,Orders_Raw!A:A,Orders_Raw!B:B),Customers_Raw!A:A,Customers_Raw!E:E)</f>
        <v>Corporate</v>
      </c>
      <c r="N2380">
        <f>IF(COUNTIF($A$2:A2380,A2380)=1,1,0)</f>
        <v>0</v>
      </c>
    </row>
    <row r="2381" spans="1:14">
      <c r="A2381" t="s">
        <v>2996</v>
      </c>
      <c r="B2381" t="s">
        <v>3446</v>
      </c>
      <c r="C2381">
        <v>1</v>
      </c>
      <c r="D2381" s="18">
        <v>11242.03</v>
      </c>
      <c r="E2381" s="18">
        <f>_xlfn.XLOOKUP(Order_Items_Raw!B1759,Products_Raw!A:A,Products_Raw!D:D)</f>
        <v>4835.9</v>
      </c>
      <c r="F2381" s="18">
        <f t="shared" si="37"/>
        <v>6406.13</v>
      </c>
      <c r="G2381" s="18" t="str">
        <f>PROPER(TRIM(CLEAN(_xlfn.XLOOKUP(Order_Items_Raw!A1759,Orders_Raw!A:A,Orders_Raw!E:E))))</f>
        <v>Marketplace</v>
      </c>
      <c r="H2381" s="18" t="str">
        <f>_xlfn.XLOOKUP(B2381,Products_Raw!A:A,Products_Raw!C:C)</f>
        <v>Home &amp; Kitchen</v>
      </c>
      <c r="I2381" t="str">
        <f>_xlfn.XLOOKUP(_xlfn.XLOOKUP(A2381,Orders_Raw!A:A,Orders_Raw!B:B),Customers_Raw!A:A,Customers_Raw!E:E)</f>
        <v>Corporate</v>
      </c>
      <c r="J2381" s="19">
        <f>_xlfn.XLOOKUP(Order_Items_Raw!A1759,Orders_Raw!A:A,Orders_Raw!C:C)</f>
        <v>45842</v>
      </c>
      <c r="K2381" t="s">
        <v>3442</v>
      </c>
      <c r="L2381" s="19" t="str">
        <f>_xlfn.XLOOKUP(A2381,Orders_Raw!A:A,Orders_Raw!D:D)</f>
        <v>Delivered</v>
      </c>
      <c r="M2381" s="19" t="str">
        <f>_xlfn.XLOOKUP(_xlfn.XLOOKUP(A2381,Orders_Raw!A:A,Orders_Raw!B:B),Customers_Raw!A:A,Customers_Raw!E:E)</f>
        <v>Corporate</v>
      </c>
      <c r="N2381">
        <f>IF(COUNTIF($A$2:A2381,A2381)=1,1,0)</f>
        <v>1</v>
      </c>
    </row>
    <row r="2382" spans="1:14">
      <c r="A2382" t="s">
        <v>1007</v>
      </c>
      <c r="B2382" t="s">
        <v>3447</v>
      </c>
      <c r="C2382">
        <v>2</v>
      </c>
      <c r="D2382" s="18">
        <v>18081.91</v>
      </c>
      <c r="E2382" s="18">
        <f>_xlfn.XLOOKUP(Order_Items_Raw!B1765,Products_Raw!A:A,Products_Raw!D:D)</f>
        <v>3861.49</v>
      </c>
      <c r="F2382" s="18">
        <f t="shared" si="37"/>
        <v>10358.93</v>
      </c>
      <c r="G2382" s="18" t="str">
        <f>PROPER(TRIM(CLEAN(_xlfn.XLOOKUP(Order_Items_Raw!A1765,Orders_Raw!A:A,Orders_Raw!E:E))))</f>
        <v>Marketplace</v>
      </c>
      <c r="H2382" s="18" t="str">
        <f>_xlfn.XLOOKUP(B2382,Products_Raw!A:A,Products_Raw!C:C)</f>
        <v>Sports</v>
      </c>
      <c r="I2382" t="str">
        <f>_xlfn.XLOOKUP(_xlfn.XLOOKUP(A2382,Orders_Raw!A:A,Orders_Raw!B:B),Customers_Raw!A:A,Customers_Raw!E:E)</f>
        <v>Consumer</v>
      </c>
      <c r="J2382" s="19">
        <f>_xlfn.XLOOKUP(Order_Items_Raw!A1765,Orders_Raw!A:A,Orders_Raw!C:C)</f>
        <v>45862</v>
      </c>
      <c r="K2382" t="s">
        <v>3442</v>
      </c>
      <c r="L2382" s="19" t="str">
        <f>_xlfn.XLOOKUP(A2382,Orders_Raw!A:A,Orders_Raw!D:D)</f>
        <v>Delivered</v>
      </c>
      <c r="M2382" s="19" t="str">
        <f>_xlfn.XLOOKUP(_xlfn.XLOOKUP(A2382,Orders_Raw!A:A,Orders_Raw!B:B),Customers_Raw!A:A,Customers_Raw!E:E)</f>
        <v>Consumer</v>
      </c>
      <c r="N2382">
        <f>IF(COUNTIF($A$2:A2382,A2382)=1,1,0)</f>
        <v>0</v>
      </c>
    </row>
    <row r="2383" spans="1:14">
      <c r="A2383" t="s">
        <v>1263</v>
      </c>
      <c r="B2383" t="s">
        <v>3447</v>
      </c>
      <c r="C2383">
        <v>2</v>
      </c>
      <c r="D2383" s="18">
        <v>21371.41</v>
      </c>
      <c r="E2383" s="18">
        <f>_xlfn.XLOOKUP(Order_Items_Raw!B1770,Products_Raw!A:A,Products_Raw!D:D)</f>
        <v>5931.04</v>
      </c>
      <c r="F2383" s="18">
        <f t="shared" si="37"/>
        <v>9509.33</v>
      </c>
      <c r="G2383" s="18" t="str">
        <f>PROPER(TRIM(CLEAN(_xlfn.XLOOKUP(Order_Items_Raw!A1770,Orders_Raw!A:A,Orders_Raw!E:E))))</f>
        <v>Website</v>
      </c>
      <c r="H2383" s="18" t="str">
        <f>_xlfn.XLOOKUP(B2383,Products_Raw!A:A,Products_Raw!C:C)</f>
        <v>Sports</v>
      </c>
      <c r="I2383" t="str">
        <f>_xlfn.XLOOKUP(_xlfn.XLOOKUP(A2383,Orders_Raw!A:A,Orders_Raw!B:B),Customers_Raw!A:A,Customers_Raw!E:E)</f>
        <v>Consumer</v>
      </c>
      <c r="J2383" s="19">
        <f>_xlfn.XLOOKUP(Order_Items_Raw!A1770,Orders_Raw!A:A,Orders_Raw!C:C)</f>
        <v>45866</v>
      </c>
      <c r="K2383" t="s">
        <v>3442</v>
      </c>
      <c r="L2383" s="19" t="str">
        <f>_xlfn.XLOOKUP(A2383,Orders_Raw!A:A,Orders_Raw!D:D)</f>
        <v>Delivered</v>
      </c>
      <c r="M2383" s="19" t="str">
        <f>_xlfn.XLOOKUP(_xlfn.XLOOKUP(A2383,Orders_Raw!A:A,Orders_Raw!B:B),Customers_Raw!A:A,Customers_Raw!E:E)</f>
        <v>Consumer</v>
      </c>
      <c r="N2383">
        <f>IF(COUNTIF($A$2:A2383,A2383)=1,1,0)</f>
        <v>0</v>
      </c>
    </row>
    <row r="2384" spans="1:14">
      <c r="A2384" t="s">
        <v>2573</v>
      </c>
      <c r="B2384" t="s">
        <v>3447</v>
      </c>
      <c r="C2384">
        <v>3</v>
      </c>
      <c r="D2384" s="18">
        <v>31631.43</v>
      </c>
      <c r="E2384" s="18">
        <f>_xlfn.XLOOKUP(Order_Items_Raw!B1798,Products_Raw!A:A,Products_Raw!D:D)</f>
        <v>11939.07</v>
      </c>
      <c r="F2384" s="18">
        <f t="shared" si="37"/>
        <v>-4185.78</v>
      </c>
      <c r="G2384" s="18" t="str">
        <f>PROPER(TRIM(CLEAN(_xlfn.XLOOKUP(Order_Items_Raw!A1798,Orders_Raw!A:A,Orders_Raw!E:E))))</f>
        <v>Marketplace</v>
      </c>
      <c r="H2384" s="18" t="str">
        <f>_xlfn.XLOOKUP(B2384,Products_Raw!A:A,Products_Raw!C:C)</f>
        <v>Sports</v>
      </c>
      <c r="I2384" t="str">
        <f>_xlfn.XLOOKUP(_xlfn.XLOOKUP(A2384,Orders_Raw!A:A,Orders_Raw!B:B),Customers_Raw!A:A,Customers_Raw!E:E)</f>
        <v>Corporate</v>
      </c>
      <c r="J2384" s="19">
        <f>_xlfn.XLOOKUP(Order_Items_Raw!A1798,Orders_Raw!A:A,Orders_Raw!C:C)</f>
        <v>45850</v>
      </c>
      <c r="K2384" t="s">
        <v>3442</v>
      </c>
      <c r="L2384" s="19" t="str">
        <f>_xlfn.XLOOKUP(A2384,Orders_Raw!A:A,Orders_Raw!D:D)</f>
        <v>Delivered</v>
      </c>
      <c r="M2384" s="19" t="str">
        <f>_xlfn.XLOOKUP(_xlfn.XLOOKUP(A2384,Orders_Raw!A:A,Orders_Raw!B:B),Customers_Raw!A:A,Customers_Raw!E:E)</f>
        <v>Corporate</v>
      </c>
      <c r="N2384">
        <f>IF(COUNTIF($A$2:A2384,A2384)=1,1,0)</f>
        <v>1</v>
      </c>
    </row>
    <row r="2385" spans="1:14">
      <c r="A2385" t="s">
        <v>1148</v>
      </c>
      <c r="B2385" t="s">
        <v>3448</v>
      </c>
      <c r="C2385">
        <v>4</v>
      </c>
      <c r="D2385" s="18">
        <v>8554.59</v>
      </c>
      <c r="E2385" s="18">
        <f>_xlfn.XLOOKUP(Order_Items_Raw!B1824,Products_Raw!A:A,Products_Raw!D:D)</f>
        <v>9316.44</v>
      </c>
      <c r="F2385" s="18">
        <f t="shared" si="37"/>
        <v>-28711.17</v>
      </c>
      <c r="G2385" s="18" t="str">
        <f>PROPER(TRIM(CLEAN(_xlfn.XLOOKUP(Order_Items_Raw!A1824,Orders_Raw!A:A,Orders_Raw!E:E))))</f>
        <v>Website</v>
      </c>
      <c r="H2385" s="18" t="str">
        <f>_xlfn.XLOOKUP(B2385,Products_Raw!A:A,Products_Raw!C:C)</f>
        <v>Electronics</v>
      </c>
      <c r="I2385" t="str">
        <f>_xlfn.XLOOKUP(_xlfn.XLOOKUP(A2385,Orders_Raw!A:A,Orders_Raw!B:B),Customers_Raw!A:A,Customers_Raw!E:E)</f>
        <v>Corporate</v>
      </c>
      <c r="J2385" s="19">
        <f>_xlfn.XLOOKUP(Order_Items_Raw!A1824,Orders_Raw!A:A,Orders_Raw!C:C)</f>
        <v>45843</v>
      </c>
      <c r="K2385" t="s">
        <v>3442</v>
      </c>
      <c r="L2385" s="19" t="str">
        <f>_xlfn.XLOOKUP(A2385,Orders_Raw!A:A,Orders_Raw!D:D)</f>
        <v>Processing</v>
      </c>
      <c r="M2385" s="19" t="str">
        <f>_xlfn.XLOOKUP(_xlfn.XLOOKUP(A2385,Orders_Raw!A:A,Orders_Raw!B:B),Customers_Raw!A:A,Customers_Raw!E:E)</f>
        <v>Corporate</v>
      </c>
      <c r="N2385">
        <f>IF(COUNTIF($A$2:A2385,A2385)=1,1,0)</f>
        <v>1</v>
      </c>
    </row>
    <row r="2386" spans="1:14">
      <c r="A2386" t="s">
        <v>1729</v>
      </c>
      <c r="B2386" t="s">
        <v>3448</v>
      </c>
      <c r="C2386">
        <v>4</v>
      </c>
      <c r="D2386" s="18">
        <v>7845.88</v>
      </c>
      <c r="E2386" s="18">
        <f>_xlfn.XLOOKUP(Order_Items_Raw!B1834,Products_Raw!A:A,Products_Raw!D:D)</f>
        <v>5812.86</v>
      </c>
      <c r="F2386" s="18">
        <f t="shared" si="37"/>
        <v>-15405.56</v>
      </c>
      <c r="G2386" s="18" t="str">
        <f>PROPER(TRIM(CLEAN(_xlfn.XLOOKUP(Order_Items_Raw!A1834,Orders_Raw!A:A,Orders_Raw!E:E))))</f>
        <v>Marketplace</v>
      </c>
      <c r="H2386" s="18" t="str">
        <f>_xlfn.XLOOKUP(B2386,Products_Raw!A:A,Products_Raw!C:C)</f>
        <v>Electronics</v>
      </c>
      <c r="I2386" t="str">
        <f>_xlfn.XLOOKUP(_xlfn.XLOOKUP(A2386,Orders_Raw!A:A,Orders_Raw!B:B),Customers_Raw!A:A,Customers_Raw!E:E)</f>
        <v>Corporate</v>
      </c>
      <c r="J2386" s="19">
        <f>_xlfn.XLOOKUP(Order_Items_Raw!A1834,Orders_Raw!A:A,Orders_Raw!C:C)</f>
        <v>45856</v>
      </c>
      <c r="K2386" t="s">
        <v>3442</v>
      </c>
      <c r="L2386" s="19" t="str">
        <f>_xlfn.XLOOKUP(A2386,Orders_Raw!A:A,Orders_Raw!D:D)</f>
        <v>Delivered</v>
      </c>
      <c r="M2386" s="19" t="str">
        <f>_xlfn.XLOOKUP(_xlfn.XLOOKUP(A2386,Orders_Raw!A:A,Orders_Raw!B:B),Customers_Raw!A:A,Customers_Raw!E:E)</f>
        <v>Corporate</v>
      </c>
      <c r="N2386">
        <f>IF(COUNTIF($A$2:A2386,A2386)=1,1,0)</f>
        <v>0</v>
      </c>
    </row>
    <row r="2387" spans="1:14">
      <c r="A2387" t="s">
        <v>2106</v>
      </c>
      <c r="B2387" t="s">
        <v>3448</v>
      </c>
      <c r="C2387">
        <v>3</v>
      </c>
      <c r="D2387" s="18">
        <v>5950.83</v>
      </c>
      <c r="E2387" s="18">
        <f>_xlfn.XLOOKUP(Order_Items_Raw!B1839,Products_Raw!A:A,Products_Raw!D:D)</f>
        <v>5812.86</v>
      </c>
      <c r="F2387" s="18">
        <f t="shared" si="37"/>
        <v>-11487.75</v>
      </c>
      <c r="G2387" s="18" t="str">
        <f>PROPER(TRIM(CLEAN(_xlfn.XLOOKUP(Order_Items_Raw!A1839,Orders_Raw!A:A,Orders_Raw!E:E))))</f>
        <v>Website</v>
      </c>
      <c r="H2387" s="18" t="str">
        <f>_xlfn.XLOOKUP(B2387,Products_Raw!A:A,Products_Raw!C:C)</f>
        <v>Electronics</v>
      </c>
      <c r="I2387" t="str">
        <f>_xlfn.XLOOKUP(_xlfn.XLOOKUP(A2387,Orders_Raw!A:A,Orders_Raw!B:B),Customers_Raw!A:A,Customers_Raw!E:E)</f>
        <v>Corporate</v>
      </c>
      <c r="J2387" s="19">
        <f>_xlfn.XLOOKUP(Order_Items_Raw!A1839,Orders_Raw!A:A,Orders_Raw!C:C)</f>
        <v>45854</v>
      </c>
      <c r="K2387" t="s">
        <v>3442</v>
      </c>
      <c r="L2387" s="19" t="str">
        <f>_xlfn.XLOOKUP(A2387,Orders_Raw!A:A,Orders_Raw!D:D)</f>
        <v>Delivered</v>
      </c>
      <c r="M2387" s="19" t="str">
        <f>_xlfn.XLOOKUP(_xlfn.XLOOKUP(A2387,Orders_Raw!A:A,Orders_Raw!B:B),Customers_Raw!A:A,Customers_Raw!E:E)</f>
        <v>Corporate</v>
      </c>
      <c r="N2387">
        <f>IF(COUNTIF($A$2:A2387,A2387)=1,1,0)</f>
        <v>1</v>
      </c>
    </row>
    <row r="2388" spans="1:14">
      <c r="A2388" t="s">
        <v>2239</v>
      </c>
      <c r="B2388" t="s">
        <v>3448</v>
      </c>
      <c r="C2388">
        <v>3</v>
      </c>
      <c r="D2388" s="18">
        <v>4970.49</v>
      </c>
      <c r="E2388" s="18">
        <f>_xlfn.XLOOKUP(Order_Items_Raw!B1844,Products_Raw!A:A,Products_Raw!D:D)</f>
        <v>2144.79</v>
      </c>
      <c r="F2388" s="18">
        <f t="shared" si="37"/>
        <v>-1463.88</v>
      </c>
      <c r="G2388" s="18" t="str">
        <f>PROPER(TRIM(CLEAN(_xlfn.XLOOKUP(Order_Items_Raw!A1844,Orders_Raw!A:A,Orders_Raw!E:E))))</f>
        <v>Website</v>
      </c>
      <c r="H2388" s="18" t="str">
        <f>_xlfn.XLOOKUP(B2388,Products_Raw!A:A,Products_Raw!C:C)</f>
        <v>Electronics</v>
      </c>
      <c r="I2388" t="str">
        <f>_xlfn.XLOOKUP(_xlfn.XLOOKUP(A2388,Orders_Raw!A:A,Orders_Raw!B:B),Customers_Raw!A:A,Customers_Raw!E:E)</f>
        <v>Consumer</v>
      </c>
      <c r="J2388" s="19">
        <f>_xlfn.XLOOKUP(Order_Items_Raw!A1844,Orders_Raw!A:A,Orders_Raw!C:C)</f>
        <v>45852</v>
      </c>
      <c r="K2388" t="s">
        <v>3442</v>
      </c>
      <c r="L2388" s="19" t="str">
        <f>_xlfn.XLOOKUP(A2388,Orders_Raw!A:A,Orders_Raw!D:D)</f>
        <v>Delivered</v>
      </c>
      <c r="M2388" s="19" t="str">
        <f>_xlfn.XLOOKUP(_xlfn.XLOOKUP(A2388,Orders_Raw!A:A,Orders_Raw!B:B),Customers_Raw!A:A,Customers_Raw!E:E)</f>
        <v>Consumer</v>
      </c>
      <c r="N2388">
        <f>IF(COUNTIF($A$2:A2388,A2388)=1,1,0)</f>
        <v>1</v>
      </c>
    </row>
    <row r="2389" spans="1:14">
      <c r="A2389" t="s">
        <v>2505</v>
      </c>
      <c r="B2389" t="s">
        <v>3448</v>
      </c>
      <c r="C2389">
        <v>1</v>
      </c>
      <c r="D2389" s="18">
        <v>2110.52</v>
      </c>
      <c r="E2389" s="18">
        <f>_xlfn.XLOOKUP(Order_Items_Raw!B1849,Products_Raw!A:A,Products_Raw!D:D)</f>
        <v>2144.79</v>
      </c>
      <c r="F2389" s="18">
        <f t="shared" si="37"/>
        <v>-34.27</v>
      </c>
      <c r="G2389" s="18" t="str">
        <f>PROPER(TRIM(CLEAN(_xlfn.XLOOKUP(Order_Items_Raw!A1849,Orders_Raw!A:A,Orders_Raw!E:E))))</f>
        <v>Mobile App</v>
      </c>
      <c r="H2389" s="18" t="str">
        <f>_xlfn.XLOOKUP(B2389,Products_Raw!A:A,Products_Raw!C:C)</f>
        <v>Electronics</v>
      </c>
      <c r="I2389" t="str">
        <f>_xlfn.XLOOKUP(_xlfn.XLOOKUP(A2389,Orders_Raw!A:A,Orders_Raw!B:B),Customers_Raw!A:A,Customers_Raw!E:E)</f>
        <v>Corporate</v>
      </c>
      <c r="J2389" s="19">
        <f>_xlfn.XLOOKUP(Order_Items_Raw!A1849,Orders_Raw!A:A,Orders_Raw!C:C)</f>
        <v>45856</v>
      </c>
      <c r="K2389" t="s">
        <v>3442</v>
      </c>
      <c r="L2389" s="19" t="str">
        <f>_xlfn.XLOOKUP(A2389,Orders_Raw!A:A,Orders_Raw!D:D)</f>
        <v>Delivered</v>
      </c>
      <c r="M2389" s="19" t="str">
        <f>_xlfn.XLOOKUP(_xlfn.XLOOKUP(A2389,Orders_Raw!A:A,Orders_Raw!B:B),Customers_Raw!A:A,Customers_Raw!E:E)</f>
        <v>Corporate</v>
      </c>
      <c r="N2389">
        <f>IF(COUNTIF($A$2:A2389,A2389)=1,1,0)</f>
        <v>1</v>
      </c>
    </row>
    <row r="2390" spans="1:14">
      <c r="A2390" t="s">
        <v>2777</v>
      </c>
      <c r="B2390" t="s">
        <v>3448</v>
      </c>
      <c r="C2390">
        <v>2</v>
      </c>
      <c r="D2390" s="18">
        <v>4001.8</v>
      </c>
      <c r="E2390" s="18">
        <f>_xlfn.XLOOKUP(Order_Items_Raw!B1855,Products_Raw!A:A,Products_Raw!D:D)</f>
        <v>10086.81</v>
      </c>
      <c r="F2390" s="18">
        <f t="shared" si="37"/>
        <v>-16171.82</v>
      </c>
      <c r="G2390" s="18" t="str">
        <f>PROPER(TRIM(CLEAN(_xlfn.XLOOKUP(Order_Items_Raw!A1855,Orders_Raw!A:A,Orders_Raw!E:E))))</f>
        <v>Website</v>
      </c>
      <c r="H2390" s="18" t="str">
        <f>_xlfn.XLOOKUP(B2390,Products_Raw!A:A,Products_Raw!C:C)</f>
        <v>Electronics</v>
      </c>
      <c r="I2390" t="str">
        <f>_xlfn.XLOOKUP(_xlfn.XLOOKUP(A2390,Orders_Raw!A:A,Orders_Raw!B:B),Customers_Raw!A:A,Customers_Raw!E:E)</f>
        <v>Consumer</v>
      </c>
      <c r="J2390" s="19">
        <f>_xlfn.XLOOKUP(Order_Items_Raw!A1855,Orders_Raw!A:A,Orders_Raw!C:C)</f>
        <v>45868</v>
      </c>
      <c r="K2390" t="s">
        <v>3442</v>
      </c>
      <c r="L2390" s="19" t="str">
        <f>_xlfn.XLOOKUP(A2390,Orders_Raw!A:A,Orders_Raw!D:D)</f>
        <v>Delivered</v>
      </c>
      <c r="M2390" s="19" t="str">
        <f>_xlfn.XLOOKUP(_xlfn.XLOOKUP(A2390,Orders_Raw!A:A,Orders_Raw!B:B),Customers_Raw!A:A,Customers_Raw!E:E)</f>
        <v>Consumer</v>
      </c>
      <c r="N2390">
        <f>IF(COUNTIF($A$2:A2390,A2390)=1,1,0)</f>
        <v>0</v>
      </c>
    </row>
    <row r="2391" spans="1:14">
      <c r="A2391" t="s">
        <v>3005</v>
      </c>
      <c r="B2391" t="s">
        <v>3448</v>
      </c>
      <c r="C2391">
        <v>3</v>
      </c>
      <c r="D2391" s="18">
        <v>6568.99</v>
      </c>
      <c r="E2391" s="18">
        <f>_xlfn.XLOOKUP(Order_Items_Raw!B1860,Products_Raw!A:A,Products_Raw!D:D)</f>
        <v>4370.8</v>
      </c>
      <c r="F2391" s="18">
        <f t="shared" si="37"/>
        <v>-6543.41</v>
      </c>
      <c r="G2391" s="18" t="str">
        <f>PROPER(TRIM(CLEAN(_xlfn.XLOOKUP(Order_Items_Raw!A1860,Orders_Raw!A:A,Orders_Raw!E:E))))</f>
        <v>Website</v>
      </c>
      <c r="H2391" s="18" t="str">
        <f>_xlfn.XLOOKUP(B2391,Products_Raw!A:A,Products_Raw!C:C)</f>
        <v>Electronics</v>
      </c>
      <c r="I2391" t="str">
        <f>_xlfn.XLOOKUP(_xlfn.XLOOKUP(A2391,Orders_Raw!A:A,Orders_Raw!B:B),Customers_Raw!A:A,Customers_Raw!E:E)</f>
        <v>Consumer</v>
      </c>
      <c r="J2391" s="19">
        <f>_xlfn.XLOOKUP(Order_Items_Raw!A1860,Orders_Raw!A:A,Orders_Raw!C:C)</f>
        <v>45868</v>
      </c>
      <c r="K2391" t="s">
        <v>3442</v>
      </c>
      <c r="L2391" s="19" t="str">
        <f>_xlfn.XLOOKUP(A2391,Orders_Raw!A:A,Orders_Raw!D:D)</f>
        <v>Delivered</v>
      </c>
      <c r="M2391" s="19" t="str">
        <f>_xlfn.XLOOKUP(_xlfn.XLOOKUP(A2391,Orders_Raw!A:A,Orders_Raw!B:B),Customers_Raw!A:A,Customers_Raw!E:E)</f>
        <v>Consumer</v>
      </c>
      <c r="N2391">
        <f>IF(COUNTIF($A$2:A2391,A2391)=1,1,0)</f>
        <v>1</v>
      </c>
    </row>
    <row r="2392" spans="1:14">
      <c r="A2392" t="s">
        <v>3078</v>
      </c>
      <c r="B2392" t="s">
        <v>3448</v>
      </c>
      <c r="C2392">
        <v>4</v>
      </c>
      <c r="D2392" s="18">
        <v>6984.72</v>
      </c>
      <c r="E2392" s="18">
        <f>_xlfn.XLOOKUP(Order_Items_Raw!B1862,Products_Raw!A:A,Products_Raw!D:D)</f>
        <v>4370.8</v>
      </c>
      <c r="F2392" s="18">
        <f t="shared" si="37"/>
        <v>-10498.48</v>
      </c>
      <c r="G2392" s="18" t="str">
        <f>PROPER(TRIM(CLEAN(_xlfn.XLOOKUP(Order_Items_Raw!A1862,Orders_Raw!A:A,Orders_Raw!E:E))))</f>
        <v>Website</v>
      </c>
      <c r="H2392" s="18" t="str">
        <f>_xlfn.XLOOKUP(B2392,Products_Raw!A:A,Products_Raw!C:C)</f>
        <v>Electronics</v>
      </c>
      <c r="I2392" t="str">
        <f>_xlfn.XLOOKUP(_xlfn.XLOOKUP(A2392,Orders_Raw!A:A,Orders_Raw!B:B),Customers_Raw!A:A,Customers_Raw!E:E)</f>
        <v>Consumer</v>
      </c>
      <c r="J2392" s="19">
        <f>_xlfn.XLOOKUP(Order_Items_Raw!A1862,Orders_Raw!A:A,Orders_Raw!C:C)</f>
        <v>45856</v>
      </c>
      <c r="K2392" t="s">
        <v>3442</v>
      </c>
      <c r="L2392" s="19" t="str">
        <f>_xlfn.XLOOKUP(A2392,Orders_Raw!A:A,Orders_Raw!D:D)</f>
        <v>Delivered</v>
      </c>
      <c r="M2392" s="19" t="str">
        <f>_xlfn.XLOOKUP(_xlfn.XLOOKUP(A2392,Orders_Raw!A:A,Orders_Raw!B:B),Customers_Raw!A:A,Customers_Raw!E:E)</f>
        <v>Consumer</v>
      </c>
      <c r="N2392">
        <f>IF(COUNTIF($A$2:A2392,A2392)=1,1,0)</f>
        <v>0</v>
      </c>
    </row>
    <row r="2393" spans="1:14">
      <c r="A2393" t="s">
        <v>1085</v>
      </c>
      <c r="B2393" t="s">
        <v>3449</v>
      </c>
      <c r="C2393">
        <v>2</v>
      </c>
      <c r="D2393" s="18">
        <v>6565.66</v>
      </c>
      <c r="E2393" s="18">
        <f>_xlfn.XLOOKUP(Order_Items_Raw!B1874,Products_Raw!A:A,Products_Raw!D:D)</f>
        <v>6163.24</v>
      </c>
      <c r="F2393" s="18">
        <f t="shared" si="37"/>
        <v>-5760.82</v>
      </c>
      <c r="G2393" s="18" t="str">
        <f>PROPER(TRIM(CLEAN(_xlfn.XLOOKUP(Order_Items_Raw!A1874,Orders_Raw!A:A,Orders_Raw!E:E))))</f>
        <v>Mobile App</v>
      </c>
      <c r="H2393" s="18" t="str">
        <f>_xlfn.XLOOKUP(B2393,Products_Raw!A:A,Products_Raw!C:C)</f>
        <v>Home &amp; Kitchen</v>
      </c>
      <c r="I2393" t="str">
        <f>_xlfn.XLOOKUP(_xlfn.XLOOKUP(A2393,Orders_Raw!A:A,Orders_Raw!B:B),Customers_Raw!A:A,Customers_Raw!E:E)</f>
        <v>Consumer</v>
      </c>
      <c r="J2393" s="19">
        <f>_xlfn.XLOOKUP(Order_Items_Raw!A1874,Orders_Raw!A:A,Orders_Raw!C:C)</f>
        <v>45849</v>
      </c>
      <c r="K2393" t="s">
        <v>3442</v>
      </c>
      <c r="L2393" s="19" t="str">
        <f>_xlfn.XLOOKUP(A2393,Orders_Raw!A:A,Orders_Raw!D:D)</f>
        <v>Delivered</v>
      </c>
      <c r="M2393" s="19" t="str">
        <f>_xlfn.XLOOKUP(_xlfn.XLOOKUP(A2393,Orders_Raw!A:A,Orders_Raw!B:B),Customers_Raw!A:A,Customers_Raw!E:E)</f>
        <v>Consumer</v>
      </c>
      <c r="N2393">
        <f>IF(COUNTIF($A$2:A2393,A2393)=1,1,0)</f>
        <v>1</v>
      </c>
    </row>
    <row r="2394" spans="1:14">
      <c r="A2394" t="s">
        <v>1128</v>
      </c>
      <c r="B2394" t="s">
        <v>3451</v>
      </c>
      <c r="C2394">
        <v>3</v>
      </c>
      <c r="D2394" s="18">
        <v>49397.44</v>
      </c>
      <c r="E2394" s="18">
        <f>_xlfn.XLOOKUP(Order_Items_Raw!B1919,Products_Raw!A:A,Products_Raw!D:D)</f>
        <v>5483.96</v>
      </c>
      <c r="F2394" s="18">
        <f t="shared" si="37"/>
        <v>32945.56</v>
      </c>
      <c r="G2394" s="18" t="str">
        <f>PROPER(TRIM(CLEAN(_xlfn.XLOOKUP(Order_Items_Raw!A1919,Orders_Raw!A:A,Orders_Raw!E:E))))</f>
        <v>Mobile App</v>
      </c>
      <c r="H2394" s="18" t="str">
        <f>_xlfn.XLOOKUP(B2394,Products_Raw!A:A,Products_Raw!C:C)</f>
        <v>Home &amp; Kitchen</v>
      </c>
      <c r="I2394" t="str">
        <f>_xlfn.XLOOKUP(_xlfn.XLOOKUP(A2394,Orders_Raw!A:A,Orders_Raw!B:B),Customers_Raw!A:A,Customers_Raw!E:E)</f>
        <v>Consumer</v>
      </c>
      <c r="J2394" s="19">
        <f>_xlfn.XLOOKUP(Order_Items_Raw!A1919,Orders_Raw!A:A,Orders_Raw!C:C)</f>
        <v>45828</v>
      </c>
      <c r="K2394" t="s">
        <v>3450</v>
      </c>
      <c r="L2394" s="19" t="str">
        <f>_xlfn.XLOOKUP(A2394,Orders_Raw!A:A,Orders_Raw!D:D)</f>
        <v>Shipped</v>
      </c>
      <c r="M2394" s="19" t="str">
        <f>_xlfn.XLOOKUP(_xlfn.XLOOKUP(A2394,Orders_Raw!A:A,Orders_Raw!B:B),Customers_Raw!A:A,Customers_Raw!E:E)</f>
        <v>Consumer</v>
      </c>
      <c r="N2394">
        <f>IF(COUNTIF($A$2:A2394,A2394)=1,1,0)</f>
        <v>0</v>
      </c>
    </row>
    <row r="2395" spans="1:14">
      <c r="A2395" t="s">
        <v>2164</v>
      </c>
      <c r="B2395" t="s">
        <v>3451</v>
      </c>
      <c r="C2395">
        <v>1</v>
      </c>
      <c r="D2395" s="18">
        <v>18470.51</v>
      </c>
      <c r="E2395" s="18">
        <f>_xlfn.XLOOKUP(Order_Items_Raw!B1943,Products_Raw!A:A,Products_Raw!D:D)</f>
        <v>4535.12</v>
      </c>
      <c r="F2395" s="18">
        <f t="shared" si="37"/>
        <v>13935.39</v>
      </c>
      <c r="G2395" s="18" t="str">
        <f>PROPER(TRIM(CLEAN(_xlfn.XLOOKUP(Order_Items_Raw!A1943,Orders_Raw!A:A,Orders_Raw!E:E))))</f>
        <v>Marketplace</v>
      </c>
      <c r="H2395" s="18" t="str">
        <f>_xlfn.XLOOKUP(B2395,Products_Raw!A:A,Products_Raw!C:C)</f>
        <v>Home &amp; Kitchen</v>
      </c>
      <c r="I2395" t="str">
        <f>_xlfn.XLOOKUP(_xlfn.XLOOKUP(A2395,Orders_Raw!A:A,Orders_Raw!B:B),Customers_Raw!A:A,Customers_Raw!E:E)</f>
        <v>Consumer</v>
      </c>
      <c r="J2395" s="19">
        <f>_xlfn.XLOOKUP(Order_Items_Raw!A1943,Orders_Raw!A:A,Orders_Raw!C:C)</f>
        <v>45818</v>
      </c>
      <c r="K2395" t="s">
        <v>3450</v>
      </c>
      <c r="L2395" s="19" t="str">
        <f>_xlfn.XLOOKUP(A2395,Orders_Raw!A:A,Orders_Raw!D:D)</f>
        <v>Processing</v>
      </c>
      <c r="M2395" s="19" t="str">
        <f>_xlfn.XLOOKUP(_xlfn.XLOOKUP(A2395,Orders_Raw!A:A,Orders_Raw!B:B),Customers_Raw!A:A,Customers_Raw!E:E)</f>
        <v>Consumer</v>
      </c>
      <c r="N2395">
        <f>IF(COUNTIF($A$2:A2395,A2395)=1,1,0)</f>
        <v>0</v>
      </c>
    </row>
    <row r="2396" spans="1:14">
      <c r="A2396" t="s">
        <v>2313</v>
      </c>
      <c r="B2396" t="s">
        <v>3451</v>
      </c>
      <c r="C2396">
        <v>2</v>
      </c>
      <c r="D2396" s="18">
        <v>31189.04</v>
      </c>
      <c r="E2396" s="18">
        <f>_xlfn.XLOOKUP(Order_Items_Raw!B1948,Products_Raw!A:A,Products_Raw!D:D)</f>
        <v>474.93</v>
      </c>
      <c r="F2396" s="18">
        <f t="shared" si="37"/>
        <v>30239.18</v>
      </c>
      <c r="G2396" s="18" t="str">
        <f>PROPER(TRIM(CLEAN(_xlfn.XLOOKUP(Order_Items_Raw!A1948,Orders_Raw!A:A,Orders_Raw!E:E))))</f>
        <v>Marketplace</v>
      </c>
      <c r="H2396" s="18" t="str">
        <f>_xlfn.XLOOKUP(B2396,Products_Raw!A:A,Products_Raw!C:C)</f>
        <v>Home &amp; Kitchen</v>
      </c>
      <c r="I2396" t="str">
        <f>_xlfn.XLOOKUP(_xlfn.XLOOKUP(A2396,Orders_Raw!A:A,Orders_Raw!B:B),Customers_Raw!A:A,Customers_Raw!E:E)</f>
        <v>Consumer</v>
      </c>
      <c r="J2396" s="19">
        <f>_xlfn.XLOOKUP(Order_Items_Raw!A1948,Orders_Raw!A:A,Orders_Raw!C:C)</f>
        <v>45823</v>
      </c>
      <c r="K2396" t="s">
        <v>3450</v>
      </c>
      <c r="L2396" s="19" t="str">
        <f>_xlfn.XLOOKUP(A2396,Orders_Raw!A:A,Orders_Raw!D:D)</f>
        <v>Delivered</v>
      </c>
      <c r="M2396" s="19" t="str">
        <f>_xlfn.XLOOKUP(_xlfn.XLOOKUP(A2396,Orders_Raw!A:A,Orders_Raw!B:B),Customers_Raw!A:A,Customers_Raw!E:E)</f>
        <v>Consumer</v>
      </c>
      <c r="N2396">
        <f>IF(COUNTIF($A$2:A2396,A2396)=1,1,0)</f>
        <v>1</v>
      </c>
    </row>
    <row r="2397" spans="1:14">
      <c r="A2397" t="s">
        <v>2380</v>
      </c>
      <c r="B2397" t="s">
        <v>3451</v>
      </c>
      <c r="C2397">
        <v>2</v>
      </c>
      <c r="D2397" s="18">
        <v>29358.12</v>
      </c>
      <c r="E2397" s="18">
        <f>_xlfn.XLOOKUP(Order_Items_Raw!B1951,Products_Raw!A:A,Products_Raw!D:D)</f>
        <v>4806.74</v>
      </c>
      <c r="F2397" s="18">
        <f t="shared" si="37"/>
        <v>19744.64</v>
      </c>
      <c r="G2397" s="18" t="str">
        <f>PROPER(TRIM(CLEAN(_xlfn.XLOOKUP(Order_Items_Raw!A1951,Orders_Raw!A:A,Orders_Raw!E:E))))</f>
        <v>Mobile App</v>
      </c>
      <c r="H2397" s="18" t="str">
        <f>_xlfn.XLOOKUP(B2397,Products_Raw!A:A,Products_Raw!C:C)</f>
        <v>Home &amp; Kitchen</v>
      </c>
      <c r="I2397" t="str">
        <f>_xlfn.XLOOKUP(_xlfn.XLOOKUP(A2397,Orders_Raw!A:A,Orders_Raw!B:B),Customers_Raw!A:A,Customers_Raw!E:E)</f>
        <v>Corporate</v>
      </c>
      <c r="J2397" s="19">
        <f>_xlfn.XLOOKUP(Order_Items_Raw!A1951,Orders_Raw!A:A,Orders_Raw!C:C)</f>
        <v>45836</v>
      </c>
      <c r="K2397" t="s">
        <v>3450</v>
      </c>
      <c r="L2397" s="19" t="str">
        <f>_xlfn.XLOOKUP(A2397,Orders_Raw!A:A,Orders_Raw!D:D)</f>
        <v>Delivered</v>
      </c>
      <c r="M2397" s="19" t="str">
        <f>_xlfn.XLOOKUP(_xlfn.XLOOKUP(A2397,Orders_Raw!A:A,Orders_Raw!B:B),Customers_Raw!A:A,Customers_Raw!E:E)</f>
        <v>Corporate</v>
      </c>
      <c r="N2397">
        <f>IF(COUNTIF($A$2:A2397,A2397)=1,1,0)</f>
        <v>0</v>
      </c>
    </row>
    <row r="2398" spans="1:14">
      <c r="A2398" t="s">
        <v>2945</v>
      </c>
      <c r="B2398" t="s">
        <v>3451</v>
      </c>
      <c r="C2398">
        <v>3</v>
      </c>
      <c r="D2398" s="18">
        <v>53672.66</v>
      </c>
      <c r="E2398" s="18">
        <f>_xlfn.XLOOKUP(Order_Items_Raw!B1959,Products_Raw!A:A,Products_Raw!D:D)</f>
        <v>6213.42</v>
      </c>
      <c r="F2398" s="18">
        <f t="shared" si="37"/>
        <v>35032.4</v>
      </c>
      <c r="G2398" s="18" t="str">
        <f>PROPER(TRIM(CLEAN(_xlfn.XLOOKUP(Order_Items_Raw!A1959,Orders_Raw!A:A,Orders_Raw!E:E))))</f>
        <v>Mobile App</v>
      </c>
      <c r="H2398" s="18" t="str">
        <f>_xlfn.XLOOKUP(B2398,Products_Raw!A:A,Products_Raw!C:C)</f>
        <v>Home &amp; Kitchen</v>
      </c>
      <c r="I2398" t="str">
        <f>_xlfn.XLOOKUP(_xlfn.XLOOKUP(A2398,Orders_Raw!A:A,Orders_Raw!B:B),Customers_Raw!A:A,Customers_Raw!E:E)</f>
        <v>Consumer</v>
      </c>
      <c r="J2398" s="19">
        <f>_xlfn.XLOOKUP(Order_Items_Raw!A1959,Orders_Raw!A:A,Orders_Raw!C:C)</f>
        <v>45826</v>
      </c>
      <c r="K2398" t="s">
        <v>3450</v>
      </c>
      <c r="L2398" s="19" t="str">
        <f>_xlfn.XLOOKUP(A2398,Orders_Raw!A:A,Orders_Raw!D:D)</f>
        <v>Delivered</v>
      </c>
      <c r="M2398" s="19" t="str">
        <f>_xlfn.XLOOKUP(_xlfn.XLOOKUP(A2398,Orders_Raw!A:A,Orders_Raw!B:B),Customers_Raw!A:A,Customers_Raw!E:E)</f>
        <v>Consumer</v>
      </c>
      <c r="N2398">
        <f>IF(COUNTIF($A$2:A2398,A2398)=1,1,0)</f>
        <v>1</v>
      </c>
    </row>
    <row r="2399" spans="1:14">
      <c r="A2399" t="s">
        <v>1099</v>
      </c>
      <c r="B2399" t="s">
        <v>3452</v>
      </c>
      <c r="C2399">
        <v>2</v>
      </c>
      <c r="D2399" s="18">
        <v>8983.19</v>
      </c>
      <c r="E2399" s="18">
        <f>_xlfn.XLOOKUP(Order_Items_Raw!B1973,Products_Raw!A:A,Products_Raw!D:D)</f>
        <v>680.62</v>
      </c>
      <c r="F2399" s="18">
        <f t="shared" si="37"/>
        <v>7621.95</v>
      </c>
      <c r="G2399" s="18" t="str">
        <f>PROPER(TRIM(CLEAN(_xlfn.XLOOKUP(Order_Items_Raw!A1973,Orders_Raw!A:A,Orders_Raw!E:E))))</f>
        <v>Marketplace</v>
      </c>
      <c r="H2399" s="18" t="str">
        <f>_xlfn.XLOOKUP(B2399,Products_Raw!A:A,Products_Raw!C:C)</f>
        <v>Office Supplies</v>
      </c>
      <c r="I2399" t="str">
        <f>_xlfn.XLOOKUP(_xlfn.XLOOKUP(A2399,Orders_Raw!A:A,Orders_Raw!B:B),Customers_Raw!A:A,Customers_Raw!E:E)</f>
        <v>Small Business</v>
      </c>
      <c r="J2399" s="19">
        <f>_xlfn.XLOOKUP(Order_Items_Raw!A1973,Orders_Raw!A:A,Orders_Raw!C:C)</f>
        <v>45838</v>
      </c>
      <c r="K2399" t="s">
        <v>3450</v>
      </c>
      <c r="L2399" s="19" t="str">
        <f>_xlfn.XLOOKUP(A2399,Orders_Raw!A:A,Orders_Raw!D:D)</f>
        <v>Delivered</v>
      </c>
      <c r="M2399" s="19" t="str">
        <f>_xlfn.XLOOKUP(_xlfn.XLOOKUP(A2399,Orders_Raw!A:A,Orders_Raw!B:B),Customers_Raw!A:A,Customers_Raw!E:E)</f>
        <v>Small Business</v>
      </c>
      <c r="N2399">
        <f>IF(COUNTIF($A$2:A2399,A2399)=1,1,0)</f>
        <v>0</v>
      </c>
    </row>
    <row r="2400" spans="1:14">
      <c r="A2400" t="s">
        <v>1120</v>
      </c>
      <c r="B2400" t="s">
        <v>3452</v>
      </c>
      <c r="C2400">
        <v>4</v>
      </c>
      <c r="D2400" s="18">
        <v>14219.34</v>
      </c>
      <c r="E2400" s="18">
        <f>_xlfn.XLOOKUP(Order_Items_Raw!B1975,Products_Raw!A:A,Products_Raw!D:D)</f>
        <v>680.62</v>
      </c>
      <c r="F2400" s="18">
        <f t="shared" si="37"/>
        <v>11496.86</v>
      </c>
      <c r="G2400" s="18" t="str">
        <f>PROPER(TRIM(CLEAN(_xlfn.XLOOKUP(Order_Items_Raw!A1975,Orders_Raw!A:A,Orders_Raw!E:E))))</f>
        <v>Mobile App</v>
      </c>
      <c r="H2400" s="18" t="str">
        <f>_xlfn.XLOOKUP(B2400,Products_Raw!A:A,Products_Raw!C:C)</f>
        <v>Office Supplies</v>
      </c>
      <c r="I2400" t="str">
        <f>_xlfn.XLOOKUP(_xlfn.XLOOKUP(A2400,Orders_Raw!A:A,Orders_Raw!B:B),Customers_Raw!A:A,Customers_Raw!E:E)</f>
        <v>Consumer</v>
      </c>
      <c r="J2400" s="19">
        <f>_xlfn.XLOOKUP(Order_Items_Raw!A1975,Orders_Raw!A:A,Orders_Raw!C:C)</f>
        <v>45838</v>
      </c>
      <c r="K2400" t="s">
        <v>3450</v>
      </c>
      <c r="L2400" s="19" t="str">
        <f>_xlfn.XLOOKUP(A2400,Orders_Raw!A:A,Orders_Raw!D:D)</f>
        <v>Delivered</v>
      </c>
      <c r="M2400" s="19" t="str">
        <f>_xlfn.XLOOKUP(_xlfn.XLOOKUP(A2400,Orders_Raw!A:A,Orders_Raw!B:B),Customers_Raw!A:A,Customers_Raw!E:E)</f>
        <v>Consumer</v>
      </c>
      <c r="N2400">
        <f>IF(COUNTIF($A$2:A2400,A2400)=1,1,0)</f>
        <v>1</v>
      </c>
    </row>
    <row r="2401" spans="1:14">
      <c r="A2401" t="s">
        <v>1349</v>
      </c>
      <c r="B2401" t="s">
        <v>3452</v>
      </c>
      <c r="C2401">
        <v>2</v>
      </c>
      <c r="D2401" s="18">
        <v>9298.7</v>
      </c>
      <c r="E2401" s="18">
        <f>_xlfn.XLOOKUP(Order_Items_Raw!B1982,Products_Raw!A:A,Products_Raw!D:D)</f>
        <v>9178.6</v>
      </c>
      <c r="F2401" s="18">
        <f t="shared" si="37"/>
        <v>-9058.5</v>
      </c>
      <c r="G2401" s="18" t="str">
        <f>PROPER(TRIM(CLEAN(_xlfn.XLOOKUP(Order_Items_Raw!A1982,Orders_Raw!A:A,Orders_Raw!E:E))))</f>
        <v>Mobile App</v>
      </c>
      <c r="H2401" s="18" t="str">
        <f>_xlfn.XLOOKUP(B2401,Products_Raw!A:A,Products_Raw!C:C)</f>
        <v>Office Supplies</v>
      </c>
      <c r="I2401" t="str">
        <f>_xlfn.XLOOKUP(_xlfn.XLOOKUP(A2401,Orders_Raw!A:A,Orders_Raw!B:B),Customers_Raw!A:A,Customers_Raw!E:E)</f>
        <v>Consumer</v>
      </c>
      <c r="J2401" s="19">
        <f>_xlfn.XLOOKUP(Order_Items_Raw!A1982,Orders_Raw!A:A,Orders_Raw!C:C)</f>
        <v>45835</v>
      </c>
      <c r="K2401" t="s">
        <v>3450</v>
      </c>
      <c r="L2401" s="19" t="str">
        <f>_xlfn.XLOOKUP(A2401,Orders_Raw!A:A,Orders_Raw!D:D)</f>
        <v>Cancelled</v>
      </c>
      <c r="M2401" s="19" t="str">
        <f>_xlfn.XLOOKUP(_xlfn.XLOOKUP(A2401,Orders_Raw!A:A,Orders_Raw!B:B),Customers_Raw!A:A,Customers_Raw!E:E)</f>
        <v>Consumer</v>
      </c>
      <c r="N2401">
        <f>IF(COUNTIF($A$2:A2401,A2401)=1,1,0)</f>
        <v>1</v>
      </c>
    </row>
    <row r="2402" spans="1:14">
      <c r="A2402" t="s">
        <v>1489</v>
      </c>
      <c r="B2402" t="s">
        <v>3452</v>
      </c>
      <c r="C2402">
        <v>3</v>
      </c>
      <c r="D2402" s="18">
        <v>13989.57</v>
      </c>
      <c r="E2402" s="18">
        <f>_xlfn.XLOOKUP(Order_Items_Raw!B1984,Products_Raw!A:A,Products_Raw!D:D)</f>
        <v>11367.74</v>
      </c>
      <c r="F2402" s="18">
        <f t="shared" si="37"/>
        <v>-20113.65</v>
      </c>
      <c r="G2402" s="18" t="str">
        <f>PROPER(TRIM(CLEAN(_xlfn.XLOOKUP(Order_Items_Raw!A1984,Orders_Raw!A:A,Orders_Raw!E:E))))</f>
        <v>Marketplace</v>
      </c>
      <c r="H2402" s="18" t="str">
        <f>_xlfn.XLOOKUP(B2402,Products_Raw!A:A,Products_Raw!C:C)</f>
        <v>Office Supplies</v>
      </c>
      <c r="I2402" t="str">
        <f>_xlfn.XLOOKUP(_xlfn.XLOOKUP(A2402,Orders_Raw!A:A,Orders_Raw!B:B),Customers_Raw!A:A,Customers_Raw!E:E)</f>
        <v>Consumer</v>
      </c>
      <c r="J2402" s="19">
        <f>_xlfn.XLOOKUP(Order_Items_Raw!A1984,Orders_Raw!A:A,Orders_Raw!C:C)</f>
        <v>45825</v>
      </c>
      <c r="K2402" t="s">
        <v>3450</v>
      </c>
      <c r="L2402" s="19" t="str">
        <f>_xlfn.XLOOKUP(A2402,Orders_Raw!A:A,Orders_Raw!D:D)</f>
        <v>Delivered</v>
      </c>
      <c r="M2402" s="19" t="str">
        <f>_xlfn.XLOOKUP(_xlfn.XLOOKUP(A2402,Orders_Raw!A:A,Orders_Raw!B:B),Customers_Raw!A:A,Customers_Raw!E:E)</f>
        <v>Consumer</v>
      </c>
      <c r="N2402">
        <f>IF(COUNTIF($A$2:A2402,A2402)=1,1,0)</f>
        <v>0</v>
      </c>
    </row>
    <row r="2403" spans="1:14">
      <c r="A2403" t="s">
        <v>999</v>
      </c>
      <c r="B2403" t="s">
        <v>3453</v>
      </c>
      <c r="C2403">
        <v>4</v>
      </c>
      <c r="D2403" s="18">
        <v>72476.33</v>
      </c>
      <c r="E2403" s="18">
        <f>_xlfn.XLOOKUP(Order_Items_Raw!B2031,Products_Raw!A:A,Products_Raw!D:D)</f>
        <v>10124.42</v>
      </c>
      <c r="F2403" s="18">
        <f t="shared" si="37"/>
        <v>31978.65</v>
      </c>
      <c r="G2403" s="18" t="str">
        <f>PROPER(TRIM(CLEAN(_xlfn.XLOOKUP(Order_Items_Raw!A2031,Orders_Raw!A:A,Orders_Raw!E:E))))</f>
        <v>Marketplace</v>
      </c>
      <c r="H2403" s="18" t="str">
        <f>_xlfn.XLOOKUP(B2403,Products_Raw!A:A,Products_Raw!C:C)</f>
        <v>Office Supplies</v>
      </c>
      <c r="I2403" t="str">
        <f>_xlfn.XLOOKUP(_xlfn.XLOOKUP(A2403,Orders_Raw!A:A,Orders_Raw!B:B),Customers_Raw!A:A,Customers_Raw!E:E)</f>
        <v>Corporate</v>
      </c>
      <c r="J2403" s="19">
        <f>_xlfn.XLOOKUP(Order_Items_Raw!A2031,Orders_Raw!A:A,Orders_Raw!C:C)</f>
        <v>45825</v>
      </c>
      <c r="K2403" t="s">
        <v>3450</v>
      </c>
      <c r="L2403" s="19" t="str">
        <f>_xlfn.XLOOKUP(A2403,Orders_Raw!A:A,Orders_Raw!D:D)</f>
        <v>Delivered</v>
      </c>
      <c r="M2403" s="19" t="str">
        <f>_xlfn.XLOOKUP(_xlfn.XLOOKUP(A2403,Orders_Raw!A:A,Orders_Raw!B:B),Customers_Raw!A:A,Customers_Raw!E:E)</f>
        <v>Corporate</v>
      </c>
      <c r="N2403">
        <f>IF(COUNTIF($A$2:A2403,A2403)=1,1,0)</f>
        <v>0</v>
      </c>
    </row>
    <row r="2404" spans="1:14">
      <c r="A2404" t="s">
        <v>2399</v>
      </c>
      <c r="B2404" t="s">
        <v>3453</v>
      </c>
      <c r="C2404">
        <v>3</v>
      </c>
      <c r="D2404" s="18">
        <v>55128.6</v>
      </c>
      <c r="E2404" s="18">
        <f>_xlfn.XLOOKUP(Order_Items_Raw!B2065,Products_Raw!A:A,Products_Raw!D:D)</f>
        <v>11732.81</v>
      </c>
      <c r="F2404" s="18">
        <f t="shared" si="37"/>
        <v>19930.17</v>
      </c>
      <c r="G2404" s="18" t="str">
        <f>PROPER(TRIM(CLEAN(_xlfn.XLOOKUP(Order_Items_Raw!A2065,Orders_Raw!A:A,Orders_Raw!E:E))))</f>
        <v>Mobile App</v>
      </c>
      <c r="H2404" s="18" t="str">
        <f>_xlfn.XLOOKUP(B2404,Products_Raw!A:A,Products_Raw!C:C)</f>
        <v>Office Supplies</v>
      </c>
      <c r="I2404" t="str">
        <f>_xlfn.XLOOKUP(_xlfn.XLOOKUP(A2404,Orders_Raw!A:A,Orders_Raw!B:B),Customers_Raw!A:A,Customers_Raw!E:E)</f>
        <v>Consumer</v>
      </c>
      <c r="J2404" s="19">
        <f>_xlfn.XLOOKUP(Order_Items_Raw!A2065,Orders_Raw!A:A,Orders_Raw!C:C)</f>
        <v>45831</v>
      </c>
      <c r="K2404" t="s">
        <v>3450</v>
      </c>
      <c r="L2404" s="19" t="str">
        <f>_xlfn.XLOOKUP(A2404,Orders_Raw!A:A,Orders_Raw!D:D)</f>
        <v>Shipped</v>
      </c>
      <c r="M2404" s="19" t="str">
        <f>_xlfn.XLOOKUP(_xlfn.XLOOKUP(A2404,Orders_Raw!A:A,Orders_Raw!B:B),Customers_Raw!A:A,Customers_Raw!E:E)</f>
        <v>Consumer</v>
      </c>
      <c r="N2404">
        <f>IF(COUNTIF($A$2:A2404,A2404)=1,1,0)</f>
        <v>0</v>
      </c>
    </row>
    <row r="2405" spans="1:14">
      <c r="A2405" t="s">
        <v>2440</v>
      </c>
      <c r="B2405" t="s">
        <v>3453</v>
      </c>
      <c r="C2405">
        <v>2</v>
      </c>
      <c r="D2405" s="18">
        <v>37812.93</v>
      </c>
      <c r="E2405" s="18">
        <f>_xlfn.XLOOKUP(Order_Items_Raw!B2067,Products_Raw!A:A,Products_Raw!D:D)</f>
        <v>6453.17</v>
      </c>
      <c r="F2405" s="18">
        <f t="shared" si="37"/>
        <v>24906.59</v>
      </c>
      <c r="G2405" s="18" t="str">
        <f>PROPER(TRIM(CLEAN(_xlfn.XLOOKUP(Order_Items_Raw!A2067,Orders_Raw!A:A,Orders_Raw!E:E))))</f>
        <v>Mobile App</v>
      </c>
      <c r="H2405" s="18" t="str">
        <f>_xlfn.XLOOKUP(B2405,Products_Raw!A:A,Products_Raw!C:C)</f>
        <v>Office Supplies</v>
      </c>
      <c r="I2405" t="str">
        <f>_xlfn.XLOOKUP(_xlfn.XLOOKUP(A2405,Orders_Raw!A:A,Orders_Raw!B:B),Customers_Raw!A:A,Customers_Raw!E:E)</f>
        <v>Consumer</v>
      </c>
      <c r="J2405" s="19">
        <f>_xlfn.XLOOKUP(Order_Items_Raw!A2067,Orders_Raw!A:A,Orders_Raw!C:C)</f>
        <v>45814</v>
      </c>
      <c r="K2405" t="s">
        <v>3450</v>
      </c>
      <c r="L2405" s="19" t="str">
        <f>_xlfn.XLOOKUP(A2405,Orders_Raw!A:A,Orders_Raw!D:D)</f>
        <v>Processing</v>
      </c>
      <c r="M2405" s="19" t="str">
        <f>_xlfn.XLOOKUP(_xlfn.XLOOKUP(A2405,Orders_Raw!A:A,Orders_Raw!B:B),Customers_Raw!A:A,Customers_Raw!E:E)</f>
        <v>Consumer</v>
      </c>
      <c r="N2405">
        <f>IF(COUNTIF($A$2:A2405,A2405)=1,1,0)</f>
        <v>0</v>
      </c>
    </row>
    <row r="2406" spans="1:14">
      <c r="A2406" t="s">
        <v>2469</v>
      </c>
      <c r="B2406" t="s">
        <v>3453</v>
      </c>
      <c r="C2406">
        <v>4</v>
      </c>
      <c r="D2406" s="18">
        <v>58269.67</v>
      </c>
      <c r="E2406" s="18">
        <f>_xlfn.XLOOKUP(Order_Items_Raw!B2070,Products_Raw!A:A,Products_Raw!D:D)</f>
        <v>1326.73</v>
      </c>
      <c r="F2406" s="18">
        <f t="shared" si="37"/>
        <v>52962.75</v>
      </c>
      <c r="G2406" s="18" t="str">
        <f>PROPER(TRIM(CLEAN(_xlfn.XLOOKUP(Order_Items_Raw!A2070,Orders_Raw!A:A,Orders_Raw!E:E))))</f>
        <v>Mobile App</v>
      </c>
      <c r="H2406" s="18" t="str">
        <f>_xlfn.XLOOKUP(B2406,Products_Raw!A:A,Products_Raw!C:C)</f>
        <v>Office Supplies</v>
      </c>
      <c r="I2406" t="str">
        <f>_xlfn.XLOOKUP(_xlfn.XLOOKUP(A2406,Orders_Raw!A:A,Orders_Raw!B:B),Customers_Raw!A:A,Customers_Raw!E:E)</f>
        <v>Consumer</v>
      </c>
      <c r="J2406" s="19">
        <f>_xlfn.XLOOKUP(Order_Items_Raw!A2070,Orders_Raw!A:A,Orders_Raw!C:C)</f>
        <v>45809</v>
      </c>
      <c r="K2406" t="s">
        <v>3450</v>
      </c>
      <c r="L2406" s="19" t="str">
        <f>_xlfn.XLOOKUP(A2406,Orders_Raw!A:A,Orders_Raw!D:D)</f>
        <v>Delivered</v>
      </c>
      <c r="M2406" s="19" t="str">
        <f>_xlfn.XLOOKUP(_xlfn.XLOOKUP(A2406,Orders_Raw!A:A,Orders_Raw!B:B),Customers_Raw!A:A,Customers_Raw!E:E)</f>
        <v>Consumer</v>
      </c>
      <c r="N2406">
        <f>IF(COUNTIF($A$2:A2406,A2406)=1,1,0)</f>
        <v>1</v>
      </c>
    </row>
    <row r="2407" spans="1:14">
      <c r="A2407" t="s">
        <v>2536</v>
      </c>
      <c r="B2407" t="s">
        <v>3453</v>
      </c>
      <c r="C2407">
        <v>1</v>
      </c>
      <c r="D2407" s="18">
        <v>16215.04</v>
      </c>
      <c r="E2407" s="18">
        <f>_xlfn.XLOOKUP(Order_Items_Raw!B2071,Products_Raw!A:A,Products_Raw!D:D)</f>
        <v>1326.73</v>
      </c>
      <c r="F2407" s="18">
        <f t="shared" si="37"/>
        <v>14888.31</v>
      </c>
      <c r="G2407" s="18" t="str">
        <f>PROPER(TRIM(CLEAN(_xlfn.XLOOKUP(Order_Items_Raw!A2071,Orders_Raw!A:A,Orders_Raw!E:E))))</f>
        <v>Website</v>
      </c>
      <c r="H2407" s="18" t="str">
        <f>_xlfn.XLOOKUP(B2407,Products_Raw!A:A,Products_Raw!C:C)</f>
        <v>Office Supplies</v>
      </c>
      <c r="I2407" t="str">
        <f>_xlfn.XLOOKUP(_xlfn.XLOOKUP(A2407,Orders_Raw!A:A,Orders_Raw!B:B),Customers_Raw!A:A,Customers_Raw!E:E)</f>
        <v>Corporate</v>
      </c>
      <c r="J2407" s="19">
        <f>_xlfn.XLOOKUP(Order_Items_Raw!A2071,Orders_Raw!A:A,Orders_Raw!C:C)</f>
        <v>45833</v>
      </c>
      <c r="K2407" t="s">
        <v>3450</v>
      </c>
      <c r="L2407" s="19" t="str">
        <f>_xlfn.XLOOKUP(A2407,Orders_Raw!A:A,Orders_Raw!D:D)</f>
        <v>Delivered</v>
      </c>
      <c r="M2407" s="19" t="str">
        <f>_xlfn.XLOOKUP(_xlfn.XLOOKUP(A2407,Orders_Raw!A:A,Orders_Raw!B:B),Customers_Raw!A:A,Customers_Raw!E:E)</f>
        <v>Corporate</v>
      </c>
      <c r="N2407">
        <f>IF(COUNTIF($A$2:A2407,A2407)=1,1,0)</f>
        <v>0</v>
      </c>
    </row>
    <row r="2408" spans="1:14">
      <c r="A2408" t="s">
        <v>1306</v>
      </c>
      <c r="B2408" t="s">
        <v>3454</v>
      </c>
      <c r="C2408">
        <v>2</v>
      </c>
      <c r="D2408" s="18">
        <v>20582.52</v>
      </c>
      <c r="E2408" s="18">
        <f>_xlfn.XLOOKUP(Order_Items_Raw!B2097,Products_Raw!A:A,Products_Raw!D:D)</f>
        <v>5931.04</v>
      </c>
      <c r="F2408" s="18">
        <f t="shared" si="37"/>
        <v>8720.44</v>
      </c>
      <c r="G2408" s="18" t="str">
        <f>PROPER(TRIM(CLEAN(_xlfn.XLOOKUP(Order_Items_Raw!A2097,Orders_Raw!A:A,Orders_Raw!E:E))))</f>
        <v>Website</v>
      </c>
      <c r="H2408" s="18" t="str">
        <f>_xlfn.XLOOKUP(B2408,Products_Raw!A:A,Products_Raw!C:C)</f>
        <v>Sports</v>
      </c>
      <c r="I2408" t="str">
        <f>_xlfn.XLOOKUP(_xlfn.XLOOKUP(A2408,Orders_Raw!A:A,Orders_Raw!B:B),Customers_Raw!A:A,Customers_Raw!E:E)</f>
        <v>Consumer</v>
      </c>
      <c r="J2408" s="19">
        <f>_xlfn.XLOOKUP(Order_Items_Raw!A2097,Orders_Raw!A:A,Orders_Raw!C:C)</f>
        <v>45818</v>
      </c>
      <c r="K2408" t="s">
        <v>3450</v>
      </c>
      <c r="L2408" s="19" t="str">
        <f>_xlfn.XLOOKUP(A2408,Orders_Raw!A:A,Orders_Raw!D:D)</f>
        <v>Delivered</v>
      </c>
      <c r="M2408" s="19" t="str">
        <f>_xlfn.XLOOKUP(_xlfn.XLOOKUP(A2408,Orders_Raw!A:A,Orders_Raw!B:B),Customers_Raw!A:A,Customers_Raw!E:E)</f>
        <v>Consumer</v>
      </c>
      <c r="N2408">
        <f>IF(COUNTIF($A$2:A2408,A2408)=1,1,0)</f>
        <v>1</v>
      </c>
    </row>
    <row r="2409" spans="1:14">
      <c r="A2409" t="s">
        <v>1928</v>
      </c>
      <c r="B2409" t="s">
        <v>3454</v>
      </c>
      <c r="C2409">
        <v>4</v>
      </c>
      <c r="D2409" s="18">
        <v>35612.5</v>
      </c>
      <c r="E2409" s="18">
        <f>_xlfn.XLOOKUP(Order_Items_Raw!B2111,Products_Raw!A:A,Products_Raw!D:D)</f>
        <v>4591.42</v>
      </c>
      <c r="F2409" s="18">
        <f t="shared" si="37"/>
        <v>17246.82</v>
      </c>
      <c r="G2409" s="18" t="str">
        <f>PROPER(TRIM(CLEAN(_xlfn.XLOOKUP(Order_Items_Raw!A2111,Orders_Raw!A:A,Orders_Raw!E:E))))</f>
        <v>Mobile App</v>
      </c>
      <c r="H2409" s="18" t="str">
        <f>_xlfn.XLOOKUP(B2409,Products_Raw!A:A,Products_Raw!C:C)</f>
        <v>Sports</v>
      </c>
      <c r="I2409" t="str">
        <f>_xlfn.XLOOKUP(_xlfn.XLOOKUP(A2409,Orders_Raw!A:A,Orders_Raw!B:B),Customers_Raw!A:A,Customers_Raw!E:E)</f>
        <v>Consumer</v>
      </c>
      <c r="J2409" s="19">
        <f>_xlfn.XLOOKUP(Order_Items_Raw!A2111,Orders_Raw!A:A,Orders_Raw!C:C)</f>
        <v>45823</v>
      </c>
      <c r="K2409" t="s">
        <v>3450</v>
      </c>
      <c r="L2409" s="19" t="str">
        <f>_xlfn.XLOOKUP(A2409,Orders_Raw!A:A,Orders_Raw!D:D)</f>
        <v>Delivered</v>
      </c>
      <c r="M2409" s="19" t="str">
        <f>_xlfn.XLOOKUP(_xlfn.XLOOKUP(A2409,Orders_Raw!A:A,Orders_Raw!B:B),Customers_Raw!A:A,Customers_Raw!E:E)</f>
        <v>Consumer</v>
      </c>
      <c r="N2409">
        <f>IF(COUNTIF($A$2:A2409,A2409)=1,1,0)</f>
        <v>1</v>
      </c>
    </row>
    <row r="2410" spans="1:14">
      <c r="A2410" t="s">
        <v>2165</v>
      </c>
      <c r="B2410" t="s">
        <v>3454</v>
      </c>
      <c r="C2410">
        <v>1</v>
      </c>
      <c r="D2410" s="18">
        <v>9111.61</v>
      </c>
      <c r="E2410" s="18">
        <f>_xlfn.XLOOKUP(Order_Items_Raw!B2116,Products_Raw!A:A,Products_Raw!D:D)</f>
        <v>5412.91</v>
      </c>
      <c r="F2410" s="18">
        <f t="shared" si="37"/>
        <v>3698.7</v>
      </c>
      <c r="G2410" s="18" t="str">
        <f>PROPER(TRIM(CLEAN(_xlfn.XLOOKUP(Order_Items_Raw!A2116,Orders_Raw!A:A,Orders_Raw!E:E))))</f>
        <v>Mobile App</v>
      </c>
      <c r="H2410" s="18" t="str">
        <f>_xlfn.XLOOKUP(B2410,Products_Raw!A:A,Products_Raw!C:C)</f>
        <v>Sports</v>
      </c>
      <c r="I2410" t="str">
        <f>_xlfn.XLOOKUP(_xlfn.XLOOKUP(A2410,Orders_Raw!A:A,Orders_Raw!B:B),Customers_Raw!A:A,Customers_Raw!E:E)</f>
        <v>Consumer</v>
      </c>
      <c r="J2410" s="19">
        <f>_xlfn.XLOOKUP(Order_Items_Raw!A2116,Orders_Raw!A:A,Orders_Raw!C:C)</f>
        <v>45815</v>
      </c>
      <c r="K2410" t="s">
        <v>3450</v>
      </c>
      <c r="L2410" s="19" t="str">
        <f>_xlfn.XLOOKUP(A2410,Orders_Raw!A:A,Orders_Raw!D:D)</f>
        <v>Shipped</v>
      </c>
      <c r="M2410" s="19" t="str">
        <f>_xlfn.XLOOKUP(_xlfn.XLOOKUP(A2410,Orders_Raw!A:A,Orders_Raw!B:B),Customers_Raw!A:A,Customers_Raw!E:E)</f>
        <v>Consumer</v>
      </c>
      <c r="N2410">
        <f>IF(COUNTIF($A$2:A2410,A2410)=1,1,0)</f>
        <v>0</v>
      </c>
    </row>
    <row r="2411" spans="1:14">
      <c r="A2411" t="s">
        <v>3016</v>
      </c>
      <c r="B2411" t="s">
        <v>3454</v>
      </c>
      <c r="C2411">
        <v>3</v>
      </c>
      <c r="D2411" s="18">
        <v>30982.34</v>
      </c>
      <c r="E2411" s="18">
        <f>_xlfn.XLOOKUP(Order_Items_Raw!B2133,Products_Raw!A:A,Products_Raw!D:D)</f>
        <v>7341.5</v>
      </c>
      <c r="F2411" s="18">
        <f t="shared" si="37"/>
        <v>8957.84</v>
      </c>
      <c r="G2411" s="18" t="str">
        <f>PROPER(TRIM(CLEAN(_xlfn.XLOOKUP(Order_Items_Raw!A2133,Orders_Raw!A:A,Orders_Raw!E:E))))</f>
        <v>Mobile App</v>
      </c>
      <c r="H2411" s="18" t="str">
        <f>_xlfn.XLOOKUP(B2411,Products_Raw!A:A,Products_Raw!C:C)</f>
        <v>Sports</v>
      </c>
      <c r="I2411" t="str">
        <f>_xlfn.XLOOKUP(_xlfn.XLOOKUP(A2411,Orders_Raw!A:A,Orders_Raw!B:B),Customers_Raw!A:A,Customers_Raw!E:E)</f>
        <v>Corporate</v>
      </c>
      <c r="J2411" s="19">
        <f>_xlfn.XLOOKUP(Order_Items_Raw!A2133,Orders_Raw!A:A,Orders_Raw!C:C)</f>
        <v>45838</v>
      </c>
      <c r="K2411" t="s">
        <v>3450</v>
      </c>
      <c r="L2411" s="19" t="str">
        <f>_xlfn.XLOOKUP(A2411,Orders_Raw!A:A,Orders_Raw!D:D)</f>
        <v>Delivered</v>
      </c>
      <c r="M2411" s="19" t="str">
        <f>_xlfn.XLOOKUP(_xlfn.XLOOKUP(A2411,Orders_Raw!A:A,Orders_Raw!B:B),Customers_Raw!A:A,Customers_Raw!E:E)</f>
        <v>Corporate</v>
      </c>
      <c r="N2411">
        <f>IF(COUNTIF($A$2:A2411,A2411)=1,1,0)</f>
        <v>1</v>
      </c>
    </row>
    <row r="2412" spans="1:14">
      <c r="A2412" t="s">
        <v>3103</v>
      </c>
      <c r="B2412" t="s">
        <v>3454</v>
      </c>
      <c r="C2412">
        <v>1</v>
      </c>
      <c r="D2412" s="18">
        <v>9442.7</v>
      </c>
      <c r="E2412" s="18">
        <f>_xlfn.XLOOKUP(Order_Items_Raw!B2136,Products_Raw!A:A,Products_Raw!D:D)</f>
        <v>7341.5</v>
      </c>
      <c r="F2412" s="18">
        <f t="shared" si="37"/>
        <v>2101.2</v>
      </c>
      <c r="G2412" s="18" t="str">
        <f>PROPER(TRIM(CLEAN(_xlfn.XLOOKUP(Order_Items_Raw!A2136,Orders_Raw!A:A,Orders_Raw!E:E))))</f>
        <v>Website</v>
      </c>
      <c r="H2412" s="18" t="str">
        <f>_xlfn.XLOOKUP(B2412,Products_Raw!A:A,Products_Raw!C:C)</f>
        <v>Sports</v>
      </c>
      <c r="I2412" t="str">
        <f>_xlfn.XLOOKUP(_xlfn.XLOOKUP(A2412,Orders_Raw!A:A,Orders_Raw!B:B),Customers_Raw!A:A,Customers_Raw!E:E)</f>
        <v>Consumer</v>
      </c>
      <c r="J2412" s="19">
        <f>_xlfn.XLOOKUP(Order_Items_Raw!A2136,Orders_Raw!A:A,Orders_Raw!C:C)</f>
        <v>45834</v>
      </c>
      <c r="K2412" t="s">
        <v>3450</v>
      </c>
      <c r="L2412" s="19" t="str">
        <f>_xlfn.XLOOKUP(A2412,Orders_Raw!A:A,Orders_Raw!D:D)</f>
        <v>Cancelled</v>
      </c>
      <c r="M2412" s="19" t="str">
        <f>_xlfn.XLOOKUP(_xlfn.XLOOKUP(A2412,Orders_Raw!A:A,Orders_Raw!B:B),Customers_Raw!A:A,Customers_Raw!E:E)</f>
        <v>Consumer</v>
      </c>
      <c r="N2412">
        <f>IF(COUNTIF($A$2:A2412,A2412)=1,1,0)</f>
        <v>1</v>
      </c>
    </row>
    <row r="2413" spans="1:14">
      <c r="A2413" t="s">
        <v>3316</v>
      </c>
      <c r="B2413" t="s">
        <v>3454</v>
      </c>
      <c r="C2413">
        <v>1</v>
      </c>
      <c r="D2413" s="18">
        <v>9701.9</v>
      </c>
      <c r="E2413" s="18">
        <f>_xlfn.XLOOKUP(Order_Items_Raw!B2139,Products_Raw!A:A,Products_Raw!D:D)</f>
        <v>1946.27</v>
      </c>
      <c r="F2413" s="18">
        <f t="shared" si="37"/>
        <v>7755.63</v>
      </c>
      <c r="G2413" s="18" t="str">
        <f>PROPER(TRIM(CLEAN(_xlfn.XLOOKUP(Order_Items_Raw!A2139,Orders_Raw!A:A,Orders_Raw!E:E))))</f>
        <v>Marketplace</v>
      </c>
      <c r="H2413" s="18" t="str">
        <f>_xlfn.XLOOKUP(B2413,Products_Raw!A:A,Products_Raw!C:C)</f>
        <v>Sports</v>
      </c>
      <c r="I2413" t="str">
        <f>_xlfn.XLOOKUP(_xlfn.XLOOKUP(A2413,Orders_Raw!A:A,Orders_Raw!B:B),Customers_Raw!A:A,Customers_Raw!E:E)</f>
        <v>Corporate</v>
      </c>
      <c r="J2413" s="19">
        <f>_xlfn.XLOOKUP(Order_Items_Raw!A2139,Orders_Raw!A:A,Orders_Raw!C:C)</f>
        <v>45828</v>
      </c>
      <c r="K2413" t="s">
        <v>3450</v>
      </c>
      <c r="L2413" s="19" t="str">
        <f>_xlfn.XLOOKUP(A2413,Orders_Raw!A:A,Orders_Raw!D:D)</f>
        <v>Delivered</v>
      </c>
      <c r="M2413" s="19" t="str">
        <f>_xlfn.XLOOKUP(_xlfn.XLOOKUP(A2413,Orders_Raw!A:A,Orders_Raw!B:B),Customers_Raw!A:A,Customers_Raw!E:E)</f>
        <v>Corporate</v>
      </c>
      <c r="N2413">
        <f>IF(COUNTIF($A$2:A2413,A2413)=1,1,0)</f>
        <v>1</v>
      </c>
    </row>
    <row r="2414" spans="1:14">
      <c r="A2414" t="s">
        <v>1000</v>
      </c>
      <c r="B2414" t="s">
        <v>3455</v>
      </c>
      <c r="C2414">
        <v>2</v>
      </c>
      <c r="D2414" s="18">
        <v>5601.78</v>
      </c>
      <c r="E2414" s="18">
        <f>_xlfn.XLOOKUP(Order_Items_Raw!B2143,Products_Raw!A:A,Products_Raw!D:D)</f>
        <v>516.61</v>
      </c>
      <c r="F2414" s="18">
        <f t="shared" si="37"/>
        <v>4568.56</v>
      </c>
      <c r="G2414" s="18" t="str">
        <f>PROPER(TRIM(CLEAN(_xlfn.XLOOKUP(Order_Items_Raw!A2143,Orders_Raw!A:A,Orders_Raw!E:E))))</f>
        <v>Website</v>
      </c>
      <c r="H2414" s="18" t="str">
        <f>_xlfn.XLOOKUP(B2414,Products_Raw!A:A,Products_Raw!C:C)</f>
        <v>Home &amp; Kitchen</v>
      </c>
      <c r="I2414" t="str">
        <f>_xlfn.XLOOKUP(_xlfn.XLOOKUP(A2414,Orders_Raw!A:A,Orders_Raw!B:B),Customers_Raw!A:A,Customers_Raw!E:E)</f>
        <v>Small Business</v>
      </c>
      <c r="J2414" s="19">
        <f>_xlfn.XLOOKUP(Order_Items_Raw!A2143,Orders_Raw!A:A,Orders_Raw!C:C)</f>
        <v>45836</v>
      </c>
      <c r="K2414" t="s">
        <v>3450</v>
      </c>
      <c r="L2414" s="19" t="str">
        <f>_xlfn.XLOOKUP(A2414,Orders_Raw!A:A,Orders_Raw!D:D)</f>
        <v>Delivered</v>
      </c>
      <c r="M2414" s="19" t="str">
        <f>_xlfn.XLOOKUP(_xlfn.XLOOKUP(A2414,Orders_Raw!A:A,Orders_Raw!B:B),Customers_Raw!A:A,Customers_Raw!E:E)</f>
        <v>Small Business</v>
      </c>
      <c r="N2414">
        <f>IF(COUNTIF($A$2:A2414,A2414)=1,1,0)</f>
        <v>1</v>
      </c>
    </row>
    <row r="2415" spans="1:14">
      <c r="A2415" t="s">
        <v>1529</v>
      </c>
      <c r="B2415" t="s">
        <v>3455</v>
      </c>
      <c r="C2415">
        <v>2</v>
      </c>
      <c r="D2415" s="18">
        <v>4969.04</v>
      </c>
      <c r="E2415" s="18">
        <f>_xlfn.XLOOKUP(Order_Items_Raw!B2149,Products_Raw!A:A,Products_Raw!D:D)</f>
        <v>11653.29</v>
      </c>
      <c r="F2415" s="18">
        <f t="shared" si="37"/>
        <v>-18337.54</v>
      </c>
      <c r="G2415" s="18" t="str">
        <f>PROPER(TRIM(CLEAN(_xlfn.XLOOKUP(Order_Items_Raw!A2149,Orders_Raw!A:A,Orders_Raw!E:E))))</f>
        <v>Marketplace</v>
      </c>
      <c r="H2415" s="18" t="str">
        <f>_xlfn.XLOOKUP(B2415,Products_Raw!A:A,Products_Raw!C:C)</f>
        <v>Home &amp; Kitchen</v>
      </c>
      <c r="I2415" t="str">
        <f>_xlfn.XLOOKUP(_xlfn.XLOOKUP(A2415,Orders_Raw!A:A,Orders_Raw!B:B),Customers_Raw!A:A,Customers_Raw!E:E)</f>
        <v>Consumer</v>
      </c>
      <c r="J2415" s="19">
        <f>_xlfn.XLOOKUP(Order_Items_Raw!A2149,Orders_Raw!A:A,Orders_Raw!C:C)</f>
        <v>45818</v>
      </c>
      <c r="K2415" t="s">
        <v>3450</v>
      </c>
      <c r="L2415" s="19" t="str">
        <f>_xlfn.XLOOKUP(A2415,Orders_Raw!A:A,Orders_Raw!D:D)</f>
        <v>Delivered</v>
      </c>
      <c r="M2415" s="19" t="str">
        <f>_xlfn.XLOOKUP(_xlfn.XLOOKUP(A2415,Orders_Raw!A:A,Orders_Raw!B:B),Customers_Raw!A:A,Customers_Raw!E:E)</f>
        <v>Consumer</v>
      </c>
      <c r="N2415">
        <f>IF(COUNTIF($A$2:A2415,A2415)=1,1,0)</f>
        <v>1</v>
      </c>
    </row>
    <row r="2416" spans="1:14">
      <c r="A2416" t="s">
        <v>1263</v>
      </c>
      <c r="B2416" t="s">
        <v>3456</v>
      </c>
      <c r="C2416">
        <v>2</v>
      </c>
      <c r="D2416" s="18">
        <v>4347.52</v>
      </c>
      <c r="E2416" s="18">
        <f>_xlfn.XLOOKUP(Order_Items_Raw!B2172,Products_Raw!A:A,Products_Raw!D:D)</f>
        <v>10086.81</v>
      </c>
      <c r="F2416" s="18">
        <f t="shared" si="37"/>
        <v>-15826.1</v>
      </c>
      <c r="G2416" s="18" t="str">
        <f>PROPER(TRIM(CLEAN(_xlfn.XLOOKUP(Order_Items_Raw!A2172,Orders_Raw!A:A,Orders_Raw!E:E))))</f>
        <v>Mobile App</v>
      </c>
      <c r="H2416" s="18" t="str">
        <f>_xlfn.XLOOKUP(B2416,Products_Raw!A:A,Products_Raw!C:C)</f>
        <v>Fashion</v>
      </c>
      <c r="I2416" t="str">
        <f>_xlfn.XLOOKUP(_xlfn.XLOOKUP(A2416,Orders_Raw!A:A,Orders_Raw!B:B),Customers_Raw!A:A,Customers_Raw!E:E)</f>
        <v>Consumer</v>
      </c>
      <c r="J2416" s="19">
        <f>_xlfn.XLOOKUP(Order_Items_Raw!A2172,Orders_Raw!A:A,Orders_Raw!C:C)</f>
        <v>45811</v>
      </c>
      <c r="K2416" t="s">
        <v>3450</v>
      </c>
      <c r="L2416" s="19" t="str">
        <f>_xlfn.XLOOKUP(A2416,Orders_Raw!A:A,Orders_Raw!D:D)</f>
        <v>Delivered</v>
      </c>
      <c r="M2416" s="19" t="str">
        <f>_xlfn.XLOOKUP(_xlfn.XLOOKUP(A2416,Orders_Raw!A:A,Orders_Raw!B:B),Customers_Raw!A:A,Customers_Raw!E:E)</f>
        <v>Consumer</v>
      </c>
      <c r="N2416">
        <f>IF(COUNTIF($A$2:A2416,A2416)=1,1,0)</f>
        <v>0</v>
      </c>
    </row>
    <row r="2417" spans="1:14">
      <c r="A2417" t="s">
        <v>1267</v>
      </c>
      <c r="B2417" t="s">
        <v>3456</v>
      </c>
      <c r="C2417">
        <v>3</v>
      </c>
      <c r="D2417" s="18">
        <v>6402.41</v>
      </c>
      <c r="E2417" s="18">
        <f>_xlfn.XLOOKUP(Order_Items_Raw!B2173,Products_Raw!A:A,Products_Raw!D:D)</f>
        <v>10086.81</v>
      </c>
      <c r="F2417" s="18">
        <f t="shared" si="37"/>
        <v>-23858.02</v>
      </c>
      <c r="G2417" s="18" t="str">
        <f>PROPER(TRIM(CLEAN(_xlfn.XLOOKUP(Order_Items_Raw!A2173,Orders_Raw!A:A,Orders_Raw!E:E))))</f>
        <v>Website</v>
      </c>
      <c r="H2417" s="18" t="str">
        <f>_xlfn.XLOOKUP(B2417,Products_Raw!A:A,Products_Raw!C:C)</f>
        <v>Fashion</v>
      </c>
      <c r="I2417" t="str">
        <f>_xlfn.XLOOKUP(_xlfn.XLOOKUP(A2417,Orders_Raw!A:A,Orders_Raw!B:B),Customers_Raw!A:A,Customers_Raw!E:E)</f>
        <v>Consumer</v>
      </c>
      <c r="J2417" s="19">
        <f>_xlfn.XLOOKUP(Order_Items_Raw!A2173,Orders_Raw!A:A,Orders_Raw!C:C)</f>
        <v>45824</v>
      </c>
      <c r="K2417" t="s">
        <v>3450</v>
      </c>
      <c r="L2417" s="19" t="str">
        <f>_xlfn.XLOOKUP(A2417,Orders_Raw!A:A,Orders_Raw!D:D)</f>
        <v>Delivered</v>
      </c>
      <c r="M2417" s="19" t="str">
        <f>_xlfn.XLOOKUP(_xlfn.XLOOKUP(A2417,Orders_Raw!A:A,Orders_Raw!B:B),Customers_Raw!A:A,Customers_Raw!E:E)</f>
        <v>Consumer</v>
      </c>
      <c r="N2417">
        <f>IF(COUNTIF($A$2:A2417,A2417)=1,1,0)</f>
        <v>1</v>
      </c>
    </row>
    <row r="2418" spans="1:14">
      <c r="A2418" t="s">
        <v>2234</v>
      </c>
      <c r="B2418" t="s">
        <v>3456</v>
      </c>
      <c r="C2418">
        <v>1</v>
      </c>
      <c r="D2418" s="18">
        <v>2034.95</v>
      </c>
      <c r="E2418" s="18">
        <f>_xlfn.XLOOKUP(Order_Items_Raw!B2186,Products_Raw!A:A,Products_Raw!D:D)</f>
        <v>8551.81</v>
      </c>
      <c r="F2418" s="18">
        <f t="shared" si="37"/>
        <v>-6516.86</v>
      </c>
      <c r="G2418" s="18" t="str">
        <f>PROPER(TRIM(CLEAN(_xlfn.XLOOKUP(Order_Items_Raw!A2186,Orders_Raw!A:A,Orders_Raw!E:E))))</f>
        <v>Website</v>
      </c>
      <c r="H2418" s="18" t="str">
        <f>_xlfn.XLOOKUP(B2418,Products_Raw!A:A,Products_Raw!C:C)</f>
        <v>Fashion</v>
      </c>
      <c r="I2418" t="str">
        <f>_xlfn.XLOOKUP(_xlfn.XLOOKUP(A2418,Orders_Raw!A:A,Orders_Raw!B:B),Customers_Raw!A:A,Customers_Raw!E:E)</f>
        <v>Consumer</v>
      </c>
      <c r="J2418" s="19">
        <f>_xlfn.XLOOKUP(Order_Items_Raw!A2186,Orders_Raw!A:A,Orders_Raw!C:C)</f>
        <v>45835</v>
      </c>
      <c r="K2418" t="s">
        <v>3450</v>
      </c>
      <c r="L2418" s="19" t="str">
        <f>_xlfn.XLOOKUP(A2418,Orders_Raw!A:A,Orders_Raw!D:D)</f>
        <v>Delivered</v>
      </c>
      <c r="M2418" s="19" t="str">
        <f>_xlfn.XLOOKUP(_xlfn.XLOOKUP(A2418,Orders_Raw!A:A,Orders_Raw!B:B),Customers_Raw!A:A,Customers_Raw!E:E)</f>
        <v>Consumer</v>
      </c>
      <c r="N2418">
        <f>IF(COUNTIF($A$2:A2418,A2418)=1,1,0)</f>
        <v>0</v>
      </c>
    </row>
    <row r="2419" spans="1:14">
      <c r="A2419" t="s">
        <v>2313</v>
      </c>
      <c r="B2419" t="s">
        <v>3456</v>
      </c>
      <c r="C2419">
        <v>4</v>
      </c>
      <c r="D2419" s="18">
        <v>8653.68</v>
      </c>
      <c r="E2419" s="18">
        <f>_xlfn.XLOOKUP(Order_Items_Raw!B2187,Products_Raw!A:A,Products_Raw!D:D)</f>
        <v>2249.48</v>
      </c>
      <c r="F2419" s="18">
        <f t="shared" si="37"/>
        <v>-344.24</v>
      </c>
      <c r="G2419" s="18" t="str">
        <f>PROPER(TRIM(CLEAN(_xlfn.XLOOKUP(Order_Items_Raw!A2187,Orders_Raw!A:A,Orders_Raw!E:E))))</f>
        <v>Mobile App</v>
      </c>
      <c r="H2419" s="18" t="str">
        <f>_xlfn.XLOOKUP(B2419,Products_Raw!A:A,Products_Raw!C:C)</f>
        <v>Fashion</v>
      </c>
      <c r="I2419" t="str">
        <f>_xlfn.XLOOKUP(_xlfn.XLOOKUP(A2419,Orders_Raw!A:A,Orders_Raw!B:B),Customers_Raw!A:A,Customers_Raw!E:E)</f>
        <v>Consumer</v>
      </c>
      <c r="J2419" s="19">
        <f>_xlfn.XLOOKUP(Order_Items_Raw!A2187,Orders_Raw!A:A,Orders_Raw!C:C)</f>
        <v>45836</v>
      </c>
      <c r="K2419" t="s">
        <v>3450</v>
      </c>
      <c r="L2419" s="19" t="str">
        <f>_xlfn.XLOOKUP(A2419,Orders_Raw!A:A,Orders_Raw!D:D)</f>
        <v>Delivered</v>
      </c>
      <c r="M2419" s="19" t="str">
        <f>_xlfn.XLOOKUP(_xlfn.XLOOKUP(A2419,Orders_Raw!A:A,Orders_Raw!B:B),Customers_Raw!A:A,Customers_Raw!E:E)</f>
        <v>Consumer</v>
      </c>
      <c r="N2419">
        <f>IF(COUNTIF($A$2:A2419,A2419)=1,1,0)</f>
        <v>0</v>
      </c>
    </row>
    <row r="2420" spans="1:14">
      <c r="A2420" t="s">
        <v>2626</v>
      </c>
      <c r="B2420" t="s">
        <v>3456</v>
      </c>
      <c r="C2420">
        <v>2</v>
      </c>
      <c r="D2420" s="18">
        <v>3900.89</v>
      </c>
      <c r="E2420" s="18">
        <f>_xlfn.XLOOKUP(Order_Items_Raw!B2196,Products_Raw!A:A,Products_Raw!D:D)</f>
        <v>8177.04</v>
      </c>
      <c r="F2420" s="18">
        <f t="shared" si="37"/>
        <v>-12453.19</v>
      </c>
      <c r="G2420" s="18" t="str">
        <f>PROPER(TRIM(CLEAN(_xlfn.XLOOKUP(Order_Items_Raw!A2196,Orders_Raw!A:A,Orders_Raw!E:E))))</f>
        <v>Marketplace</v>
      </c>
      <c r="H2420" s="18" t="str">
        <f>_xlfn.XLOOKUP(B2420,Products_Raw!A:A,Products_Raw!C:C)</f>
        <v>Fashion</v>
      </c>
      <c r="I2420" t="str">
        <f>_xlfn.XLOOKUP(_xlfn.XLOOKUP(A2420,Orders_Raw!A:A,Orders_Raw!B:B),Customers_Raw!A:A,Customers_Raw!E:E)</f>
        <v>Consumer</v>
      </c>
      <c r="J2420" s="19">
        <f>_xlfn.XLOOKUP(Order_Items_Raw!A2196,Orders_Raw!A:A,Orders_Raw!C:C)</f>
        <v>45812</v>
      </c>
      <c r="K2420" t="s">
        <v>3450</v>
      </c>
      <c r="L2420" s="19" t="str">
        <f>_xlfn.XLOOKUP(A2420,Orders_Raw!A:A,Orders_Raw!D:D)</f>
        <v>Delivered</v>
      </c>
      <c r="M2420" s="19" t="str">
        <f>_xlfn.XLOOKUP(_xlfn.XLOOKUP(A2420,Orders_Raw!A:A,Orders_Raw!B:B),Customers_Raw!A:A,Customers_Raw!E:E)</f>
        <v>Consumer</v>
      </c>
      <c r="N2420">
        <f>IF(COUNTIF($A$2:A2420,A2420)=1,1,0)</f>
        <v>0</v>
      </c>
    </row>
    <row r="2421" spans="1:14">
      <c r="A2421" t="s">
        <v>1085</v>
      </c>
      <c r="B2421" t="s">
        <v>3457</v>
      </c>
      <c r="C2421">
        <v>4</v>
      </c>
      <c r="D2421" s="18">
        <v>12527.6</v>
      </c>
      <c r="E2421" s="18">
        <f>_xlfn.XLOOKUP(Order_Items_Raw!B2210,Products_Raw!A:A,Products_Raw!D:D)</f>
        <v>4740.6</v>
      </c>
      <c r="F2421" s="18">
        <f t="shared" si="37"/>
        <v>-6434.8</v>
      </c>
      <c r="G2421" s="18" t="str">
        <f>PROPER(TRIM(CLEAN(_xlfn.XLOOKUP(Order_Items_Raw!A2210,Orders_Raw!A:A,Orders_Raw!E:E))))</f>
        <v>Website</v>
      </c>
      <c r="H2421" s="18" t="str">
        <f>_xlfn.XLOOKUP(B2421,Products_Raw!A:A,Products_Raw!C:C)</f>
        <v>Home &amp; Kitchen</v>
      </c>
      <c r="I2421" t="str">
        <f>_xlfn.XLOOKUP(_xlfn.XLOOKUP(A2421,Orders_Raw!A:A,Orders_Raw!B:B),Customers_Raw!A:A,Customers_Raw!E:E)</f>
        <v>Consumer</v>
      </c>
      <c r="J2421" s="19">
        <f>_xlfn.XLOOKUP(Order_Items_Raw!A2210,Orders_Raw!A:A,Orders_Raw!C:C)</f>
        <v>45724</v>
      </c>
      <c r="K2421" t="s">
        <v>3458</v>
      </c>
      <c r="L2421" s="19" t="str">
        <f>_xlfn.XLOOKUP(A2421,Orders_Raw!A:A,Orders_Raw!D:D)</f>
        <v>Delivered</v>
      </c>
      <c r="M2421" s="19" t="str">
        <f>_xlfn.XLOOKUP(_xlfn.XLOOKUP(A2421,Orders_Raw!A:A,Orders_Raw!B:B),Customers_Raw!A:A,Customers_Raw!E:E)</f>
        <v>Consumer</v>
      </c>
      <c r="N2421">
        <f>IF(COUNTIF($A$2:A2421,A2421)=1,1,0)</f>
        <v>0</v>
      </c>
    </row>
    <row r="2422" spans="1:14">
      <c r="A2422" t="s">
        <v>2429</v>
      </c>
      <c r="B2422" t="s">
        <v>3457</v>
      </c>
      <c r="C2422">
        <v>1</v>
      </c>
      <c r="D2422" s="18">
        <v>4251.62</v>
      </c>
      <c r="E2422" s="18">
        <f>_xlfn.XLOOKUP(Order_Items_Raw!B2229,Products_Raw!A:A,Products_Raw!D:D)</f>
        <v>6579.03</v>
      </c>
      <c r="F2422" s="18">
        <f t="shared" si="37"/>
        <v>-2327.41</v>
      </c>
      <c r="G2422" s="18" t="str">
        <f>PROPER(TRIM(CLEAN(_xlfn.XLOOKUP(Order_Items_Raw!A2229,Orders_Raw!A:A,Orders_Raw!E:E))))</f>
        <v>Mobile App</v>
      </c>
      <c r="H2422" s="18" t="str">
        <f>_xlfn.XLOOKUP(B2422,Products_Raw!A:A,Products_Raw!C:C)</f>
        <v>Home &amp; Kitchen</v>
      </c>
      <c r="I2422" t="str">
        <f>_xlfn.XLOOKUP(_xlfn.XLOOKUP(A2422,Orders_Raw!A:A,Orders_Raw!B:B),Customers_Raw!A:A,Customers_Raw!E:E)</f>
        <v>Consumer</v>
      </c>
      <c r="J2422" s="19">
        <f>_xlfn.XLOOKUP(Order_Items_Raw!A2229,Orders_Raw!A:A,Orders_Raw!C:C)</f>
        <v>45739</v>
      </c>
      <c r="K2422" t="s">
        <v>3458</v>
      </c>
      <c r="L2422" s="19" t="str">
        <f>_xlfn.XLOOKUP(A2422,Orders_Raw!A:A,Orders_Raw!D:D)</f>
        <v>Delivered</v>
      </c>
      <c r="M2422" s="19" t="str">
        <f>_xlfn.XLOOKUP(_xlfn.XLOOKUP(A2422,Orders_Raw!A:A,Orders_Raw!B:B),Customers_Raw!A:A,Customers_Raw!E:E)</f>
        <v>Consumer</v>
      </c>
      <c r="N2422">
        <f>IF(COUNTIF($A$2:A2422,A2422)=1,1,0)</f>
        <v>1</v>
      </c>
    </row>
    <row r="2423" spans="1:14">
      <c r="A2423" t="s">
        <v>2432</v>
      </c>
      <c r="B2423" t="s">
        <v>3457</v>
      </c>
      <c r="C2423">
        <v>4</v>
      </c>
      <c r="D2423" s="18">
        <v>13162.68</v>
      </c>
      <c r="E2423" s="18">
        <f>_xlfn.XLOOKUP(Order_Items_Raw!B2230,Products_Raw!A:A,Products_Raw!D:D)</f>
        <v>6579.03</v>
      </c>
      <c r="F2423" s="18">
        <f t="shared" si="37"/>
        <v>-13153.44</v>
      </c>
      <c r="G2423" s="18" t="str">
        <f>PROPER(TRIM(CLEAN(_xlfn.XLOOKUP(Order_Items_Raw!A2230,Orders_Raw!A:A,Orders_Raw!E:E))))</f>
        <v>Marketplace</v>
      </c>
      <c r="H2423" s="18" t="str">
        <f>_xlfn.XLOOKUP(B2423,Products_Raw!A:A,Products_Raw!C:C)</f>
        <v>Home &amp; Kitchen</v>
      </c>
      <c r="I2423" t="str">
        <f>_xlfn.XLOOKUP(_xlfn.XLOOKUP(A2423,Orders_Raw!A:A,Orders_Raw!B:B),Customers_Raw!A:A,Customers_Raw!E:E)</f>
        <v>Consumer</v>
      </c>
      <c r="J2423" s="19">
        <f>_xlfn.XLOOKUP(Order_Items_Raw!A2230,Orders_Raw!A:A,Orders_Raw!C:C)</f>
        <v>45746</v>
      </c>
      <c r="K2423" t="s">
        <v>3458</v>
      </c>
      <c r="L2423" s="19" t="str">
        <f>_xlfn.XLOOKUP(A2423,Orders_Raw!A:A,Orders_Raw!D:D)</f>
        <v>Delivered</v>
      </c>
      <c r="M2423" s="19" t="str">
        <f>_xlfn.XLOOKUP(_xlfn.XLOOKUP(A2423,Orders_Raw!A:A,Orders_Raw!B:B),Customers_Raw!A:A,Customers_Raw!E:E)</f>
        <v>Consumer</v>
      </c>
      <c r="N2423">
        <f>IF(COUNTIF($A$2:A2423,A2423)=1,1,0)</f>
        <v>1</v>
      </c>
    </row>
    <row r="2424" spans="1:14">
      <c r="A2424" t="s">
        <v>3210</v>
      </c>
      <c r="B2424" t="s">
        <v>3457</v>
      </c>
      <c r="C2424">
        <v>3</v>
      </c>
      <c r="D2424" s="18">
        <v>10938.8</v>
      </c>
      <c r="E2424" s="18">
        <f>_xlfn.XLOOKUP(Order_Items_Raw!B2243,Products_Raw!A:A,Products_Raw!D:D)</f>
        <v>4703.24</v>
      </c>
      <c r="F2424" s="18">
        <f t="shared" si="37"/>
        <v>-3170.92</v>
      </c>
      <c r="G2424" s="18" t="str">
        <f>PROPER(TRIM(CLEAN(_xlfn.XLOOKUP(Order_Items_Raw!A2243,Orders_Raw!A:A,Orders_Raw!E:E))))</f>
        <v>Mobile App</v>
      </c>
      <c r="H2424" s="18" t="str">
        <f>_xlfn.XLOOKUP(B2424,Products_Raw!A:A,Products_Raw!C:C)</f>
        <v>Home &amp; Kitchen</v>
      </c>
      <c r="I2424" t="str">
        <f>_xlfn.XLOOKUP(_xlfn.XLOOKUP(A2424,Orders_Raw!A:A,Orders_Raw!B:B),Customers_Raw!A:A,Customers_Raw!E:E)</f>
        <v>Small Business</v>
      </c>
      <c r="J2424" s="19">
        <f>_xlfn.XLOOKUP(Order_Items_Raw!A2243,Orders_Raw!A:A,Orders_Raw!C:C)</f>
        <v>45725</v>
      </c>
      <c r="K2424" t="s">
        <v>3458</v>
      </c>
      <c r="L2424" s="19" t="str">
        <f>_xlfn.XLOOKUP(A2424,Orders_Raw!A:A,Orders_Raw!D:D)</f>
        <v>Delivered</v>
      </c>
      <c r="M2424" s="19" t="str">
        <f>_xlfn.XLOOKUP(_xlfn.XLOOKUP(A2424,Orders_Raw!A:A,Orders_Raw!B:B),Customers_Raw!A:A,Customers_Raw!E:E)</f>
        <v>Small Business</v>
      </c>
      <c r="N2424">
        <f>IF(COUNTIF($A$2:A2424,A2424)=1,1,0)</f>
        <v>0</v>
      </c>
    </row>
    <row r="2425" spans="1:14">
      <c r="A2425" t="s">
        <v>3320</v>
      </c>
      <c r="B2425" t="s">
        <v>3457</v>
      </c>
      <c r="C2425">
        <v>1</v>
      </c>
      <c r="D2425" s="18">
        <v>3621.84</v>
      </c>
      <c r="E2425" s="18">
        <f>_xlfn.XLOOKUP(Order_Items_Raw!B2247,Products_Raw!A:A,Products_Raw!D:D)</f>
        <v>5483.96</v>
      </c>
      <c r="F2425" s="18">
        <f t="shared" si="37"/>
        <v>-1862.12</v>
      </c>
      <c r="G2425" s="18" t="str">
        <f>PROPER(TRIM(CLEAN(_xlfn.XLOOKUP(Order_Items_Raw!A2247,Orders_Raw!A:A,Orders_Raw!E:E))))</f>
        <v>Website</v>
      </c>
      <c r="H2425" s="18" t="str">
        <f>_xlfn.XLOOKUP(B2425,Products_Raw!A:A,Products_Raw!C:C)</f>
        <v>Home &amp; Kitchen</v>
      </c>
      <c r="I2425" t="str">
        <f>_xlfn.XLOOKUP(_xlfn.XLOOKUP(A2425,Orders_Raw!A:A,Orders_Raw!B:B),Customers_Raw!A:A,Customers_Raw!E:E)</f>
        <v>Consumer</v>
      </c>
      <c r="J2425" s="19">
        <f>_xlfn.XLOOKUP(Order_Items_Raw!A2247,Orders_Raw!A:A,Orders_Raw!C:C)</f>
        <v>45724</v>
      </c>
      <c r="K2425" t="s">
        <v>3458</v>
      </c>
      <c r="L2425" s="19" t="str">
        <f>_xlfn.XLOOKUP(A2425,Orders_Raw!A:A,Orders_Raw!D:D)</f>
        <v>Delivered</v>
      </c>
      <c r="M2425" s="19" t="str">
        <f>_xlfn.XLOOKUP(_xlfn.XLOOKUP(A2425,Orders_Raw!A:A,Orders_Raw!B:B),Customers_Raw!A:A,Customers_Raw!E:E)</f>
        <v>Consumer</v>
      </c>
      <c r="N2425">
        <f>IF(COUNTIF($A$2:A2425,A2425)=1,1,0)</f>
        <v>1</v>
      </c>
    </row>
    <row r="2426" spans="1:14">
      <c r="A2426" t="s">
        <v>1144</v>
      </c>
      <c r="B2426" t="s">
        <v>3459</v>
      </c>
      <c r="C2426">
        <v>3</v>
      </c>
      <c r="D2426" s="18">
        <v>40005.58</v>
      </c>
      <c r="E2426" s="18">
        <f>_xlfn.XLOOKUP(Order_Items_Raw!B2257,Products_Raw!A:A,Products_Raw!D:D)</f>
        <v>9148.31</v>
      </c>
      <c r="F2426" s="18">
        <f t="shared" si="37"/>
        <v>12560.65</v>
      </c>
      <c r="G2426" s="18" t="str">
        <f>PROPER(TRIM(CLEAN(_xlfn.XLOOKUP(Order_Items_Raw!A2257,Orders_Raw!A:A,Orders_Raw!E:E))))</f>
        <v>Mobile App</v>
      </c>
      <c r="H2426" s="18" t="str">
        <f>_xlfn.XLOOKUP(B2426,Products_Raw!A:A,Products_Raw!C:C)</f>
        <v>Office Supplies</v>
      </c>
      <c r="I2426" t="str">
        <f>_xlfn.XLOOKUP(_xlfn.XLOOKUP(A2426,Orders_Raw!A:A,Orders_Raw!B:B),Customers_Raw!A:A,Customers_Raw!E:E)</f>
        <v>Consumer</v>
      </c>
      <c r="J2426" s="19">
        <f>_xlfn.XLOOKUP(Order_Items_Raw!A2257,Orders_Raw!A:A,Orders_Raw!C:C)</f>
        <v>45720</v>
      </c>
      <c r="K2426" t="s">
        <v>3458</v>
      </c>
      <c r="L2426" s="19" t="str">
        <f>_xlfn.XLOOKUP(A2426,Orders_Raw!A:A,Orders_Raw!D:D)</f>
        <v>Delivered</v>
      </c>
      <c r="M2426" s="19" t="str">
        <f>_xlfn.XLOOKUP(_xlfn.XLOOKUP(A2426,Orders_Raw!A:A,Orders_Raw!B:B),Customers_Raw!A:A,Customers_Raw!E:E)</f>
        <v>Consumer</v>
      </c>
      <c r="N2426">
        <f>IF(COUNTIF($A$2:A2426,A2426)=1,1,0)</f>
        <v>0</v>
      </c>
    </row>
    <row r="2427" spans="1:14">
      <c r="A2427" t="s">
        <v>1182</v>
      </c>
      <c r="B2427" t="s">
        <v>3460</v>
      </c>
      <c r="C2427">
        <v>1</v>
      </c>
      <c r="D2427" s="18">
        <v>6295.18</v>
      </c>
      <c r="E2427" s="18">
        <f>_xlfn.XLOOKUP(Order_Items_Raw!B2294,Products_Raw!A:A,Products_Raw!D:D)</f>
        <v>4806.74</v>
      </c>
      <c r="F2427" s="18">
        <f t="shared" si="37"/>
        <v>1488.44</v>
      </c>
      <c r="G2427" s="18" t="str">
        <f>PROPER(TRIM(CLEAN(_xlfn.XLOOKUP(Order_Items_Raw!A2294,Orders_Raw!A:A,Orders_Raw!E:E))))</f>
        <v>Marketplace</v>
      </c>
      <c r="H2427" s="18" t="str">
        <f>_xlfn.XLOOKUP(B2427,Products_Raw!A:A,Products_Raw!C:C)</f>
        <v>Fashion</v>
      </c>
      <c r="I2427" t="str">
        <f>_xlfn.XLOOKUP(_xlfn.XLOOKUP(A2427,Orders_Raw!A:A,Orders_Raw!B:B),Customers_Raw!A:A,Customers_Raw!E:E)</f>
        <v>Consumer</v>
      </c>
      <c r="J2427" s="19">
        <f>_xlfn.XLOOKUP(Order_Items_Raw!A2294,Orders_Raw!A:A,Orders_Raw!C:C)</f>
        <v>45729</v>
      </c>
      <c r="K2427" t="s">
        <v>3458</v>
      </c>
      <c r="L2427" s="19" t="str">
        <f>_xlfn.XLOOKUP(A2427,Orders_Raw!A:A,Orders_Raw!D:D)</f>
        <v>Delivered</v>
      </c>
      <c r="M2427" s="19" t="str">
        <f>_xlfn.XLOOKUP(_xlfn.XLOOKUP(A2427,Orders_Raw!A:A,Orders_Raw!B:B),Customers_Raw!A:A,Customers_Raw!E:E)</f>
        <v>Consumer</v>
      </c>
      <c r="N2427">
        <f>IF(COUNTIF($A$2:A2427,A2427)=1,1,0)</f>
        <v>1</v>
      </c>
    </row>
    <row r="2428" spans="1:14">
      <c r="A2428" t="s">
        <v>1482</v>
      </c>
      <c r="B2428" t="s">
        <v>3460</v>
      </c>
      <c r="C2428">
        <v>2</v>
      </c>
      <c r="D2428" s="18">
        <v>12987.96</v>
      </c>
      <c r="E2428" s="18">
        <f>_xlfn.XLOOKUP(Order_Items_Raw!B2299,Products_Raw!A:A,Products_Raw!D:D)</f>
        <v>6380.88</v>
      </c>
      <c r="F2428" s="18">
        <f t="shared" si="37"/>
        <v>226.199999999999</v>
      </c>
      <c r="G2428" s="18" t="str">
        <f>PROPER(TRIM(CLEAN(_xlfn.XLOOKUP(Order_Items_Raw!A2299,Orders_Raw!A:A,Orders_Raw!E:E))))</f>
        <v>Mobile App</v>
      </c>
      <c r="H2428" s="18" t="str">
        <f>_xlfn.XLOOKUP(B2428,Products_Raw!A:A,Products_Raw!C:C)</f>
        <v>Fashion</v>
      </c>
      <c r="I2428" t="str">
        <f>_xlfn.XLOOKUP(_xlfn.XLOOKUP(A2428,Orders_Raw!A:A,Orders_Raw!B:B),Customers_Raw!A:A,Customers_Raw!E:E)</f>
        <v>Consumer</v>
      </c>
      <c r="J2428" s="19">
        <f>_xlfn.XLOOKUP(Order_Items_Raw!A2299,Orders_Raw!A:A,Orders_Raw!C:C)</f>
        <v>45731</v>
      </c>
      <c r="K2428" t="s">
        <v>3458</v>
      </c>
      <c r="L2428" s="19" t="str">
        <f>_xlfn.XLOOKUP(A2428,Orders_Raw!A:A,Orders_Raw!D:D)</f>
        <v>Shipped</v>
      </c>
      <c r="M2428" s="19" t="str">
        <f>_xlfn.XLOOKUP(_xlfn.XLOOKUP(A2428,Orders_Raw!A:A,Orders_Raw!B:B),Customers_Raw!A:A,Customers_Raw!E:E)</f>
        <v>Consumer</v>
      </c>
      <c r="N2428">
        <f>IF(COUNTIF($A$2:A2428,A2428)=1,1,0)</f>
        <v>0</v>
      </c>
    </row>
    <row r="2429" spans="1:14">
      <c r="A2429" t="s">
        <v>1802</v>
      </c>
      <c r="B2429" t="s">
        <v>3460</v>
      </c>
      <c r="C2429">
        <v>1</v>
      </c>
      <c r="D2429" s="18">
        <v>6967.08</v>
      </c>
      <c r="E2429" s="18">
        <f>_xlfn.XLOOKUP(Order_Items_Raw!B2310,Products_Raw!A:A,Products_Raw!D:D)</f>
        <v>2112.7</v>
      </c>
      <c r="F2429" s="18">
        <f t="shared" si="37"/>
        <v>4854.38</v>
      </c>
      <c r="G2429" s="18" t="str">
        <f>PROPER(TRIM(CLEAN(_xlfn.XLOOKUP(Order_Items_Raw!A2310,Orders_Raw!A:A,Orders_Raw!E:E))))</f>
        <v>Mobile App</v>
      </c>
      <c r="H2429" s="18" t="str">
        <f>_xlfn.XLOOKUP(B2429,Products_Raw!A:A,Products_Raw!C:C)</f>
        <v>Fashion</v>
      </c>
      <c r="I2429" t="str">
        <f>_xlfn.XLOOKUP(_xlfn.XLOOKUP(A2429,Orders_Raw!A:A,Orders_Raw!B:B),Customers_Raw!A:A,Customers_Raw!E:E)</f>
        <v>Consumer</v>
      </c>
      <c r="J2429" s="19">
        <f>_xlfn.XLOOKUP(Order_Items_Raw!A2310,Orders_Raw!A:A,Orders_Raw!C:C)</f>
        <v>45740</v>
      </c>
      <c r="K2429" t="s">
        <v>3458</v>
      </c>
      <c r="L2429" s="19" t="str">
        <f>_xlfn.XLOOKUP(A2429,Orders_Raw!A:A,Orders_Raw!D:D)</f>
        <v>Delivered</v>
      </c>
      <c r="M2429" s="19" t="str">
        <f>_xlfn.XLOOKUP(_xlfn.XLOOKUP(A2429,Orders_Raw!A:A,Orders_Raw!B:B),Customers_Raw!A:A,Customers_Raw!E:E)</f>
        <v>Consumer</v>
      </c>
      <c r="N2429">
        <f>IF(COUNTIF($A$2:A2429,A2429)=1,1,0)</f>
        <v>0</v>
      </c>
    </row>
    <row r="2430" spans="1:14">
      <c r="A2430" t="s">
        <v>2240</v>
      </c>
      <c r="B2430" t="s">
        <v>3460</v>
      </c>
      <c r="C2430">
        <v>2</v>
      </c>
      <c r="D2430" s="18">
        <v>11923.43</v>
      </c>
      <c r="E2430" s="18">
        <f>_xlfn.XLOOKUP(Order_Items_Raw!B2327,Products_Raw!A:A,Products_Raw!D:D)</f>
        <v>9178.6</v>
      </c>
      <c r="F2430" s="18">
        <f t="shared" si="37"/>
        <v>-6433.77</v>
      </c>
      <c r="G2430" s="18" t="str">
        <f>PROPER(TRIM(CLEAN(_xlfn.XLOOKUP(Order_Items_Raw!A2327,Orders_Raw!A:A,Orders_Raw!E:E))))</f>
        <v>Marketplace</v>
      </c>
      <c r="H2430" s="18" t="str">
        <f>_xlfn.XLOOKUP(B2430,Products_Raw!A:A,Products_Raw!C:C)</f>
        <v>Fashion</v>
      </c>
      <c r="I2430" t="str">
        <f>_xlfn.XLOOKUP(_xlfn.XLOOKUP(A2430,Orders_Raw!A:A,Orders_Raw!B:B),Customers_Raw!A:A,Customers_Raw!E:E)</f>
        <v>Consumer</v>
      </c>
      <c r="J2430" s="19">
        <f>_xlfn.XLOOKUP(Order_Items_Raw!A2327,Orders_Raw!A:A,Orders_Raw!C:C)</f>
        <v>45747</v>
      </c>
      <c r="K2430" t="s">
        <v>3458</v>
      </c>
      <c r="L2430" s="19" t="str">
        <f>_xlfn.XLOOKUP(A2430,Orders_Raw!A:A,Orders_Raw!D:D)</f>
        <v>Delivered</v>
      </c>
      <c r="M2430" s="19" t="str">
        <f>_xlfn.XLOOKUP(_xlfn.XLOOKUP(A2430,Orders_Raw!A:A,Orders_Raw!B:B),Customers_Raw!A:A,Customers_Raw!E:E)</f>
        <v>Consumer</v>
      </c>
      <c r="N2430">
        <f>IF(COUNTIF($A$2:A2430,A2430)=1,1,0)</f>
        <v>0</v>
      </c>
    </row>
    <row r="2431" spans="1:14">
      <c r="A2431" t="s">
        <v>3033</v>
      </c>
      <c r="B2431" t="s">
        <v>3460</v>
      </c>
      <c r="C2431">
        <v>3</v>
      </c>
      <c r="D2431" s="18">
        <v>24609.79</v>
      </c>
      <c r="E2431" s="18">
        <f>_xlfn.XLOOKUP(Order_Items_Raw!B2345,Products_Raw!A:A,Products_Raw!D:D)</f>
        <v>4722.61</v>
      </c>
      <c r="F2431" s="18">
        <f t="shared" si="37"/>
        <v>10441.96</v>
      </c>
      <c r="G2431" s="18" t="str">
        <f>PROPER(TRIM(CLEAN(_xlfn.XLOOKUP(Order_Items_Raw!A2345,Orders_Raw!A:A,Orders_Raw!E:E))))</f>
        <v>Website</v>
      </c>
      <c r="H2431" s="18" t="str">
        <f>_xlfn.XLOOKUP(B2431,Products_Raw!A:A,Products_Raw!C:C)</f>
        <v>Fashion</v>
      </c>
      <c r="I2431" t="str">
        <f>_xlfn.XLOOKUP(_xlfn.XLOOKUP(A2431,Orders_Raw!A:A,Orders_Raw!B:B),Customers_Raw!A:A,Customers_Raw!E:E)</f>
        <v>Consumer</v>
      </c>
      <c r="J2431" s="19">
        <f>_xlfn.XLOOKUP(Order_Items_Raw!A2345,Orders_Raw!A:A,Orders_Raw!C:C)</f>
        <v>45742</v>
      </c>
      <c r="K2431" t="s">
        <v>3458</v>
      </c>
      <c r="L2431" s="19" t="str">
        <f>_xlfn.XLOOKUP(A2431,Orders_Raw!A:A,Orders_Raw!D:D)</f>
        <v>Delivered</v>
      </c>
      <c r="M2431" s="19" t="str">
        <f>_xlfn.XLOOKUP(_xlfn.XLOOKUP(A2431,Orders_Raw!A:A,Orders_Raw!B:B),Customers_Raw!A:A,Customers_Raw!E:E)</f>
        <v>Consumer</v>
      </c>
      <c r="N2431">
        <f>IF(COUNTIF($A$2:A2431,A2431)=1,1,0)</f>
        <v>1</v>
      </c>
    </row>
    <row r="2432" spans="1:14">
      <c r="A2432" t="s">
        <v>1736</v>
      </c>
      <c r="B2432" t="s">
        <v>3461</v>
      </c>
      <c r="C2432">
        <v>2</v>
      </c>
      <c r="D2432" s="18">
        <v>11877.79</v>
      </c>
      <c r="E2432" s="18">
        <f>_xlfn.XLOOKUP(Order_Items_Raw!B2361,Products_Raw!A:A,Products_Raw!D:D)</f>
        <v>7212.47</v>
      </c>
      <c r="F2432" s="18">
        <f t="shared" si="37"/>
        <v>-2547.15</v>
      </c>
      <c r="G2432" s="18" t="str">
        <f>PROPER(TRIM(CLEAN(_xlfn.XLOOKUP(Order_Items_Raw!A2361,Orders_Raw!A:A,Orders_Raw!E:E))))</f>
        <v>Website</v>
      </c>
      <c r="H2432" s="18" t="str">
        <f>_xlfn.XLOOKUP(B2432,Products_Raw!A:A,Products_Raw!C:C)</f>
        <v>Electronics</v>
      </c>
      <c r="I2432" t="str">
        <f>_xlfn.XLOOKUP(_xlfn.XLOOKUP(A2432,Orders_Raw!A:A,Orders_Raw!B:B),Customers_Raw!A:A,Customers_Raw!E:E)</f>
        <v>Consumer</v>
      </c>
      <c r="J2432" s="19">
        <f>_xlfn.XLOOKUP(Order_Items_Raw!A2361,Orders_Raw!A:A,Orders_Raw!C:C)</f>
        <v>45744</v>
      </c>
      <c r="K2432" t="s">
        <v>3458</v>
      </c>
      <c r="L2432" s="19" t="str">
        <f>_xlfn.XLOOKUP(A2432,Orders_Raw!A:A,Orders_Raw!D:D)</f>
        <v>Delivered</v>
      </c>
      <c r="M2432" s="19" t="str">
        <f>_xlfn.XLOOKUP(_xlfn.XLOOKUP(A2432,Orders_Raw!A:A,Orders_Raw!B:B),Customers_Raw!A:A,Customers_Raw!E:E)</f>
        <v>Consumer</v>
      </c>
      <c r="N2432">
        <f>IF(COUNTIF($A$2:A2432,A2432)=1,1,0)</f>
        <v>1</v>
      </c>
    </row>
    <row r="2433" spans="1:14">
      <c r="A2433" t="s">
        <v>2219</v>
      </c>
      <c r="B2433" t="s">
        <v>3461</v>
      </c>
      <c r="C2433">
        <v>1</v>
      </c>
      <c r="D2433" s="18">
        <v>7277.96</v>
      </c>
      <c r="E2433" s="18">
        <f>_xlfn.XLOOKUP(Order_Items_Raw!B2369,Products_Raw!A:A,Products_Raw!D:D)</f>
        <v>10188.6</v>
      </c>
      <c r="F2433" s="18">
        <f t="shared" si="37"/>
        <v>-2910.64</v>
      </c>
      <c r="G2433" s="18" t="str">
        <f>PROPER(TRIM(CLEAN(_xlfn.XLOOKUP(Order_Items_Raw!A2369,Orders_Raw!A:A,Orders_Raw!E:E))))</f>
        <v>Mobile App</v>
      </c>
      <c r="H2433" s="18" t="str">
        <f>_xlfn.XLOOKUP(B2433,Products_Raw!A:A,Products_Raw!C:C)</f>
        <v>Electronics</v>
      </c>
      <c r="I2433" t="str">
        <f>_xlfn.XLOOKUP(_xlfn.XLOOKUP(A2433,Orders_Raw!A:A,Orders_Raw!B:B),Customers_Raw!A:A,Customers_Raw!E:E)</f>
        <v>Consumer</v>
      </c>
      <c r="J2433" s="19">
        <f>_xlfn.XLOOKUP(Order_Items_Raw!A2369,Orders_Raw!A:A,Orders_Raw!C:C)</f>
        <v>45740</v>
      </c>
      <c r="K2433" t="s">
        <v>3458</v>
      </c>
      <c r="L2433" s="19" t="str">
        <f>_xlfn.XLOOKUP(A2433,Orders_Raw!A:A,Orders_Raw!D:D)</f>
        <v>Delivered</v>
      </c>
      <c r="M2433" s="19" t="str">
        <f>_xlfn.XLOOKUP(_xlfn.XLOOKUP(A2433,Orders_Raw!A:A,Orders_Raw!B:B),Customers_Raw!A:A,Customers_Raw!E:E)</f>
        <v>Consumer</v>
      </c>
      <c r="N2433">
        <f>IF(COUNTIF($A$2:A2433,A2433)=1,1,0)</f>
        <v>0</v>
      </c>
    </row>
    <row r="2434" spans="1:14">
      <c r="A2434" t="s">
        <v>1128</v>
      </c>
      <c r="B2434" t="s">
        <v>3462</v>
      </c>
      <c r="C2434">
        <v>1</v>
      </c>
      <c r="D2434" s="18">
        <v>5008.1</v>
      </c>
      <c r="E2434" s="18">
        <f>_xlfn.XLOOKUP(Order_Items_Raw!B2393,Products_Raw!A:A,Products_Raw!D:D)</f>
        <v>2133.21</v>
      </c>
      <c r="F2434" s="18">
        <f t="shared" ref="F2434:F2497" si="38">D2434-(C2434*E2434)</f>
        <v>2874.89</v>
      </c>
      <c r="G2434" s="18" t="str">
        <f>PROPER(TRIM(CLEAN(_xlfn.XLOOKUP(Order_Items_Raw!A2393,Orders_Raw!A:A,Orders_Raw!E:E))))</f>
        <v>Mobile App</v>
      </c>
      <c r="H2434" s="18" t="str">
        <f>_xlfn.XLOOKUP(B2434,Products_Raw!A:A,Products_Raw!C:C)</f>
        <v>Electronics</v>
      </c>
      <c r="I2434" t="str">
        <f>_xlfn.XLOOKUP(_xlfn.XLOOKUP(A2434,Orders_Raw!A:A,Orders_Raw!B:B),Customers_Raw!A:A,Customers_Raw!E:E)</f>
        <v>Consumer</v>
      </c>
      <c r="J2434" s="19">
        <f>_xlfn.XLOOKUP(Order_Items_Raw!A2393,Orders_Raw!A:A,Orders_Raw!C:C)</f>
        <v>45739</v>
      </c>
      <c r="K2434" t="s">
        <v>3458</v>
      </c>
      <c r="L2434" s="19" t="str">
        <f>_xlfn.XLOOKUP(A2434,Orders_Raw!A:A,Orders_Raw!D:D)</f>
        <v>Shipped</v>
      </c>
      <c r="M2434" s="19" t="str">
        <f>_xlfn.XLOOKUP(_xlfn.XLOOKUP(A2434,Orders_Raw!A:A,Orders_Raw!B:B),Customers_Raw!A:A,Customers_Raw!E:E)</f>
        <v>Consumer</v>
      </c>
      <c r="N2434">
        <f>IF(COUNTIF($A$2:A2434,A2434)=1,1,0)</f>
        <v>0</v>
      </c>
    </row>
    <row r="2435" spans="1:14">
      <c r="A2435" t="s">
        <v>1838</v>
      </c>
      <c r="B2435" t="s">
        <v>3462</v>
      </c>
      <c r="C2435">
        <v>3</v>
      </c>
      <c r="D2435" s="18">
        <v>15337.06</v>
      </c>
      <c r="E2435" s="18">
        <f>_xlfn.XLOOKUP(Order_Items_Raw!B2406,Products_Raw!A:A,Products_Raw!D:D)</f>
        <v>11732.81</v>
      </c>
      <c r="F2435" s="18">
        <f t="shared" si="38"/>
        <v>-19861.37</v>
      </c>
      <c r="G2435" s="18" t="str">
        <f>PROPER(TRIM(CLEAN(_xlfn.XLOOKUP(Order_Items_Raw!A2406,Orders_Raw!A:A,Orders_Raw!E:E))))</f>
        <v>Website</v>
      </c>
      <c r="H2435" s="18" t="str">
        <f>_xlfn.XLOOKUP(B2435,Products_Raw!A:A,Products_Raw!C:C)</f>
        <v>Electronics</v>
      </c>
      <c r="I2435" t="str">
        <f>_xlfn.XLOOKUP(_xlfn.XLOOKUP(A2435,Orders_Raw!A:A,Orders_Raw!B:B),Customers_Raw!A:A,Customers_Raw!E:E)</f>
        <v>Consumer</v>
      </c>
      <c r="J2435" s="19">
        <f>_xlfn.XLOOKUP(Order_Items_Raw!A2406,Orders_Raw!A:A,Orders_Raw!C:C)</f>
        <v>45725</v>
      </c>
      <c r="K2435" t="s">
        <v>3458</v>
      </c>
      <c r="L2435" s="19" t="str">
        <f>_xlfn.XLOOKUP(A2435,Orders_Raw!A:A,Orders_Raw!D:D)</f>
        <v>Shipped</v>
      </c>
      <c r="M2435" s="19" t="str">
        <f>_xlfn.XLOOKUP(_xlfn.XLOOKUP(A2435,Orders_Raw!A:A,Orders_Raw!B:B),Customers_Raw!A:A,Customers_Raw!E:E)</f>
        <v>Consumer</v>
      </c>
      <c r="N2435">
        <f>IF(COUNTIF($A$2:A2435,A2435)=1,1,0)</f>
        <v>1</v>
      </c>
    </row>
    <row r="2436" spans="1:14">
      <c r="A2436" t="s">
        <v>2153</v>
      </c>
      <c r="B2436" t="s">
        <v>3462</v>
      </c>
      <c r="C2436">
        <v>4</v>
      </c>
      <c r="D2436" s="18">
        <v>22255.11</v>
      </c>
      <c r="E2436" s="18">
        <f>_xlfn.XLOOKUP(Order_Items_Raw!B2414,Products_Raw!A:A,Products_Raw!D:D)</f>
        <v>1759.1</v>
      </c>
      <c r="F2436" s="18">
        <f t="shared" si="38"/>
        <v>15218.71</v>
      </c>
      <c r="G2436" s="18" t="str">
        <f>PROPER(TRIM(CLEAN(_xlfn.XLOOKUP(Order_Items_Raw!A2414,Orders_Raw!A:A,Orders_Raw!E:E))))</f>
        <v>Marketplace</v>
      </c>
      <c r="H2436" s="18" t="str">
        <f>_xlfn.XLOOKUP(B2436,Products_Raw!A:A,Products_Raw!C:C)</f>
        <v>Electronics</v>
      </c>
      <c r="I2436" t="str">
        <f>_xlfn.XLOOKUP(_xlfn.XLOOKUP(A2436,Orders_Raw!A:A,Orders_Raw!B:B),Customers_Raw!A:A,Customers_Raw!E:E)</f>
        <v>Consumer</v>
      </c>
      <c r="J2436" s="19">
        <f>_xlfn.XLOOKUP(Order_Items_Raw!A2414,Orders_Raw!A:A,Orders_Raw!C:C)</f>
        <v>45727</v>
      </c>
      <c r="K2436" t="s">
        <v>3458</v>
      </c>
      <c r="L2436" s="19" t="str">
        <f>_xlfn.XLOOKUP(A2436,Orders_Raw!A:A,Orders_Raw!D:D)</f>
        <v>Delivered</v>
      </c>
      <c r="M2436" s="19" t="str">
        <f>_xlfn.XLOOKUP(_xlfn.XLOOKUP(A2436,Orders_Raw!A:A,Orders_Raw!B:B),Customers_Raw!A:A,Customers_Raw!E:E)</f>
        <v>Consumer</v>
      </c>
      <c r="N2436">
        <f>IF(COUNTIF($A$2:A2436,A2436)=1,1,0)</f>
        <v>1</v>
      </c>
    </row>
    <row r="2437" spans="1:14">
      <c r="A2437" t="s">
        <v>1435</v>
      </c>
      <c r="B2437" t="s">
        <v>3463</v>
      </c>
      <c r="C2437">
        <v>4</v>
      </c>
      <c r="D2437" s="18">
        <v>10836.24</v>
      </c>
      <c r="E2437" s="18">
        <f>_xlfn.XLOOKUP(Order_Items_Raw!B2439,Products_Raw!A:A,Products_Raw!D:D)</f>
        <v>1892.68</v>
      </c>
      <c r="F2437" s="18">
        <f t="shared" si="38"/>
        <v>3265.52</v>
      </c>
      <c r="G2437" s="18" t="str">
        <f>PROPER(TRIM(CLEAN(_xlfn.XLOOKUP(Order_Items_Raw!A2439,Orders_Raw!A:A,Orders_Raw!E:E))))</f>
        <v>Marketplace</v>
      </c>
      <c r="H2437" s="18" t="str">
        <f>_xlfn.XLOOKUP(B2437,Products_Raw!A:A,Products_Raw!C:C)</f>
        <v>Beauty</v>
      </c>
      <c r="I2437" t="str">
        <f>_xlfn.XLOOKUP(_xlfn.XLOOKUP(A2437,Orders_Raw!A:A,Orders_Raw!B:B),Customers_Raw!A:A,Customers_Raw!E:E)</f>
        <v>Small Business</v>
      </c>
      <c r="J2437" s="19">
        <f>_xlfn.XLOOKUP(Order_Items_Raw!A2439,Orders_Raw!A:A,Orders_Raw!C:C)</f>
        <v>45725</v>
      </c>
      <c r="K2437" t="s">
        <v>3458</v>
      </c>
      <c r="L2437" s="19" t="str">
        <f>_xlfn.XLOOKUP(A2437,Orders_Raw!A:A,Orders_Raw!D:D)</f>
        <v>Delivered</v>
      </c>
      <c r="M2437" s="19" t="str">
        <f>_xlfn.XLOOKUP(_xlfn.XLOOKUP(A2437,Orders_Raw!A:A,Orders_Raw!B:B),Customers_Raw!A:A,Customers_Raw!E:E)</f>
        <v>Small Business</v>
      </c>
      <c r="N2437">
        <f>IF(COUNTIF($A$2:A2437,A2437)=1,1,0)</f>
        <v>1</v>
      </c>
    </row>
    <row r="2438" spans="1:14">
      <c r="A2438" t="s">
        <v>1578</v>
      </c>
      <c r="B2438" t="s">
        <v>3463</v>
      </c>
      <c r="C2438">
        <v>3</v>
      </c>
      <c r="D2438" s="18">
        <v>8655.32</v>
      </c>
      <c r="E2438" s="18">
        <f>_xlfn.XLOOKUP(Order_Items_Raw!B2441,Products_Raw!A:A,Products_Raw!D:D)</f>
        <v>5931.04</v>
      </c>
      <c r="F2438" s="18">
        <f t="shared" si="38"/>
        <v>-9137.8</v>
      </c>
      <c r="G2438" s="18" t="str">
        <f>PROPER(TRIM(CLEAN(_xlfn.XLOOKUP(Order_Items_Raw!A2441,Orders_Raw!A:A,Orders_Raw!E:E))))</f>
        <v>Marketplace</v>
      </c>
      <c r="H2438" s="18" t="str">
        <f>_xlfn.XLOOKUP(B2438,Products_Raw!A:A,Products_Raw!C:C)</f>
        <v>Beauty</v>
      </c>
      <c r="I2438" t="str">
        <f>_xlfn.XLOOKUP(_xlfn.XLOOKUP(A2438,Orders_Raw!A:A,Orders_Raw!B:B),Customers_Raw!A:A,Customers_Raw!E:E)</f>
        <v>Consumer</v>
      </c>
      <c r="J2438" s="19">
        <f>_xlfn.XLOOKUP(Order_Items_Raw!A2441,Orders_Raw!A:A,Orders_Raw!C:C)</f>
        <v>45735</v>
      </c>
      <c r="K2438" t="s">
        <v>3458</v>
      </c>
      <c r="L2438" s="19" t="str">
        <f>_xlfn.XLOOKUP(A2438,Orders_Raw!A:A,Orders_Raw!D:D)</f>
        <v>Delivered</v>
      </c>
      <c r="M2438" s="19" t="str">
        <f>_xlfn.XLOOKUP(_xlfn.XLOOKUP(A2438,Orders_Raw!A:A,Orders_Raw!B:B),Customers_Raw!A:A,Customers_Raw!E:E)</f>
        <v>Consumer</v>
      </c>
      <c r="N2438">
        <f>IF(COUNTIF($A$2:A2438,A2438)=1,1,0)</f>
        <v>1</v>
      </c>
    </row>
    <row r="2439" spans="1:14">
      <c r="A2439" t="s">
        <v>1877</v>
      </c>
      <c r="B2439" t="s">
        <v>3463</v>
      </c>
      <c r="C2439">
        <v>4</v>
      </c>
      <c r="D2439" s="18">
        <v>12475.37</v>
      </c>
      <c r="E2439" s="18">
        <f>_xlfn.XLOOKUP(Order_Items_Raw!B2445,Products_Raw!A:A,Products_Raw!D:D)</f>
        <v>1691.07</v>
      </c>
      <c r="F2439" s="18">
        <f t="shared" si="38"/>
        <v>5711.09</v>
      </c>
      <c r="G2439" s="18" t="str">
        <f>PROPER(TRIM(CLEAN(_xlfn.XLOOKUP(Order_Items_Raw!A2445,Orders_Raw!A:A,Orders_Raw!E:E))))</f>
        <v>Marketplace</v>
      </c>
      <c r="H2439" s="18" t="str">
        <f>_xlfn.XLOOKUP(B2439,Products_Raw!A:A,Products_Raw!C:C)</f>
        <v>Beauty</v>
      </c>
      <c r="I2439" t="str">
        <f>_xlfn.XLOOKUP(_xlfn.XLOOKUP(A2439,Orders_Raw!A:A,Orders_Raw!B:B),Customers_Raw!A:A,Customers_Raw!E:E)</f>
        <v>Consumer</v>
      </c>
      <c r="J2439" s="19">
        <f>_xlfn.XLOOKUP(Order_Items_Raw!A2445,Orders_Raw!A:A,Orders_Raw!C:C)</f>
        <v>45720</v>
      </c>
      <c r="K2439" t="s">
        <v>3458</v>
      </c>
      <c r="L2439" s="19" t="str">
        <f>_xlfn.XLOOKUP(A2439,Orders_Raw!A:A,Orders_Raw!D:D)</f>
        <v>Shipped</v>
      </c>
      <c r="M2439" s="19" t="str">
        <f>_xlfn.XLOOKUP(_xlfn.XLOOKUP(A2439,Orders_Raw!A:A,Orders_Raw!B:B),Customers_Raw!A:A,Customers_Raw!E:E)</f>
        <v>Consumer</v>
      </c>
      <c r="N2439">
        <f>IF(COUNTIF($A$2:A2439,A2439)=1,1,0)</f>
        <v>0</v>
      </c>
    </row>
    <row r="2440" spans="1:14">
      <c r="A2440" t="s">
        <v>1025</v>
      </c>
      <c r="B2440" t="s">
        <v>3464</v>
      </c>
      <c r="C2440">
        <v>1</v>
      </c>
      <c r="D2440" s="18">
        <v>9394.71</v>
      </c>
      <c r="E2440" s="18">
        <f>_xlfn.XLOOKUP(Order_Items_Raw!B2477,Products_Raw!A:A,Products_Raw!D:D)</f>
        <v>7341.5</v>
      </c>
      <c r="F2440" s="18">
        <f t="shared" si="38"/>
        <v>2053.21</v>
      </c>
      <c r="G2440" s="18" t="str">
        <f>PROPER(TRIM(CLEAN(_xlfn.XLOOKUP(Order_Items_Raw!A2477,Orders_Raw!A:A,Orders_Raw!E:E))))</f>
        <v>Mobile App</v>
      </c>
      <c r="H2440" s="18" t="str">
        <f>_xlfn.XLOOKUP(B2440,Products_Raw!A:A,Products_Raw!C:C)</f>
        <v>Office Supplies</v>
      </c>
      <c r="I2440" t="str">
        <f>_xlfn.XLOOKUP(_xlfn.XLOOKUP(A2440,Orders_Raw!A:A,Orders_Raw!B:B),Customers_Raw!A:A,Customers_Raw!E:E)</f>
        <v>Corporate</v>
      </c>
      <c r="J2440" s="19">
        <f>_xlfn.XLOOKUP(Order_Items_Raw!A2477,Orders_Raw!A:A,Orders_Raw!C:C)</f>
        <v>45732</v>
      </c>
      <c r="K2440" t="s">
        <v>3458</v>
      </c>
      <c r="L2440" s="19" t="str">
        <f>_xlfn.XLOOKUP(A2440,Orders_Raw!A:A,Orders_Raw!D:D)</f>
        <v>Shipped</v>
      </c>
      <c r="M2440" s="19" t="str">
        <f>_xlfn.XLOOKUP(_xlfn.XLOOKUP(A2440,Orders_Raw!A:A,Orders_Raw!B:B),Customers_Raw!A:A,Customers_Raw!E:E)</f>
        <v>Corporate</v>
      </c>
      <c r="N2440">
        <f>IF(COUNTIF($A$2:A2440,A2440)=1,1,0)</f>
        <v>1</v>
      </c>
    </row>
    <row r="2441" spans="1:14">
      <c r="A2441" t="s">
        <v>1756</v>
      </c>
      <c r="B2441" t="s">
        <v>3464</v>
      </c>
      <c r="C2441">
        <v>1</v>
      </c>
      <c r="D2441" s="18">
        <v>7374.78</v>
      </c>
      <c r="E2441" s="18">
        <f>_xlfn.XLOOKUP(Order_Items_Raw!B2486,Products_Raw!A:A,Products_Raw!D:D)</f>
        <v>516.61</v>
      </c>
      <c r="F2441" s="18">
        <f t="shared" si="38"/>
        <v>6858.17</v>
      </c>
      <c r="G2441" s="18" t="str">
        <f>PROPER(TRIM(CLEAN(_xlfn.XLOOKUP(Order_Items_Raw!A2486,Orders_Raw!A:A,Orders_Raw!E:E))))</f>
        <v>Website</v>
      </c>
      <c r="H2441" s="18" t="str">
        <f>_xlfn.XLOOKUP(B2441,Products_Raw!A:A,Products_Raw!C:C)</f>
        <v>Office Supplies</v>
      </c>
      <c r="I2441" t="str">
        <f>_xlfn.XLOOKUP(_xlfn.XLOOKUP(A2441,Orders_Raw!A:A,Orders_Raw!B:B),Customers_Raw!A:A,Customers_Raw!E:E)</f>
        <v>Consumer</v>
      </c>
      <c r="J2441" s="19">
        <f>_xlfn.XLOOKUP(Order_Items_Raw!A2486,Orders_Raw!A:A,Orders_Raw!C:C)</f>
        <v>45729</v>
      </c>
      <c r="K2441" t="s">
        <v>3458</v>
      </c>
      <c r="L2441" s="19" t="str">
        <f>_xlfn.XLOOKUP(A2441,Orders_Raw!A:A,Orders_Raw!D:D)</f>
        <v>Processing</v>
      </c>
      <c r="M2441" s="19" t="str">
        <f>_xlfn.XLOOKUP(_xlfn.XLOOKUP(A2441,Orders_Raw!A:A,Orders_Raw!B:B),Customers_Raw!A:A,Customers_Raw!E:E)</f>
        <v>Consumer</v>
      </c>
      <c r="N2441">
        <f>IF(COUNTIF($A$2:A2441,A2441)=1,1,0)</f>
        <v>1</v>
      </c>
    </row>
    <row r="2442" spans="1:14">
      <c r="A2442" t="s">
        <v>1900</v>
      </c>
      <c r="B2442" t="s">
        <v>3464</v>
      </c>
      <c r="C2442">
        <v>2</v>
      </c>
      <c r="D2442" s="18">
        <v>18146.39</v>
      </c>
      <c r="E2442" s="18">
        <f>_xlfn.XLOOKUP(Order_Items_Raw!B2490,Products_Raw!A:A,Products_Raw!D:D)</f>
        <v>11653.29</v>
      </c>
      <c r="F2442" s="18">
        <f t="shared" si="38"/>
        <v>-5160.19</v>
      </c>
      <c r="G2442" s="18" t="str">
        <f>PROPER(TRIM(CLEAN(_xlfn.XLOOKUP(Order_Items_Raw!A2490,Orders_Raw!A:A,Orders_Raw!E:E))))</f>
        <v>Mobile App</v>
      </c>
      <c r="H2442" s="18" t="str">
        <f>_xlfn.XLOOKUP(B2442,Products_Raw!A:A,Products_Raw!C:C)</f>
        <v>Office Supplies</v>
      </c>
      <c r="I2442" t="str">
        <f>_xlfn.XLOOKUP(_xlfn.XLOOKUP(A2442,Orders_Raw!A:A,Orders_Raw!B:B),Customers_Raw!A:A,Customers_Raw!E:E)</f>
        <v>Consumer</v>
      </c>
      <c r="J2442" s="19">
        <f>_xlfn.XLOOKUP(Order_Items_Raw!A2490,Orders_Raw!A:A,Orders_Raw!C:C)</f>
        <v>45731</v>
      </c>
      <c r="K2442" t="s">
        <v>3458</v>
      </c>
      <c r="L2442" s="19" t="str">
        <f>_xlfn.XLOOKUP(A2442,Orders_Raw!A:A,Orders_Raw!D:D)</f>
        <v>Delivered</v>
      </c>
      <c r="M2442" s="19" t="str">
        <f>_xlfn.XLOOKUP(_xlfn.XLOOKUP(A2442,Orders_Raw!A:A,Orders_Raw!B:B),Customers_Raw!A:A,Customers_Raw!E:E)</f>
        <v>Consumer</v>
      </c>
      <c r="N2442">
        <f>IF(COUNTIF($A$2:A2442,A2442)=1,1,0)</f>
        <v>1</v>
      </c>
    </row>
    <row r="2443" spans="1:14">
      <c r="A2443" t="s">
        <v>2276</v>
      </c>
      <c r="B2443" t="s">
        <v>3464</v>
      </c>
      <c r="C2443">
        <v>3</v>
      </c>
      <c r="D2443" s="18">
        <v>26752.53</v>
      </c>
      <c r="E2443" s="18">
        <f>_xlfn.XLOOKUP(Order_Items_Raw!B2496,Products_Raw!A:A,Products_Raw!D:D)</f>
        <v>11653.29</v>
      </c>
      <c r="F2443" s="18">
        <f t="shared" si="38"/>
        <v>-8207.34</v>
      </c>
      <c r="G2443" s="18" t="str">
        <f>PROPER(TRIM(CLEAN(_xlfn.XLOOKUP(Order_Items_Raw!A2496,Orders_Raw!A:A,Orders_Raw!E:E))))</f>
        <v>Website</v>
      </c>
      <c r="H2443" s="18" t="str">
        <f>_xlfn.XLOOKUP(B2443,Products_Raw!A:A,Products_Raw!C:C)</f>
        <v>Office Supplies</v>
      </c>
      <c r="I2443" t="str">
        <f>_xlfn.XLOOKUP(_xlfn.XLOOKUP(A2443,Orders_Raw!A:A,Orders_Raw!B:B),Customers_Raw!A:A,Customers_Raw!E:E)</f>
        <v>Corporate</v>
      </c>
      <c r="J2443" s="19">
        <f>_xlfn.XLOOKUP(Order_Items_Raw!A2496,Orders_Raw!A:A,Orders_Raw!C:C)</f>
        <v>45737</v>
      </c>
      <c r="K2443" t="s">
        <v>3458</v>
      </c>
      <c r="L2443" s="19" t="str">
        <f>_xlfn.XLOOKUP(A2443,Orders_Raw!A:A,Orders_Raw!D:D)</f>
        <v>Delivered</v>
      </c>
      <c r="M2443" s="19" t="str">
        <f>_xlfn.XLOOKUP(_xlfn.XLOOKUP(A2443,Orders_Raw!A:A,Orders_Raw!B:B),Customers_Raw!A:A,Customers_Raw!E:E)</f>
        <v>Corporate</v>
      </c>
      <c r="N2443">
        <f>IF(COUNTIF($A$2:A2443,A2443)=1,1,0)</f>
        <v>1</v>
      </c>
    </row>
    <row r="2444" spans="1:14">
      <c r="A2444" t="s">
        <v>1187</v>
      </c>
      <c r="B2444" t="s">
        <v>3465</v>
      </c>
      <c r="C2444">
        <v>2</v>
      </c>
      <c r="D2444" s="18">
        <v>4335.13</v>
      </c>
      <c r="E2444" s="18">
        <f>_xlfn.XLOOKUP(Order_Items_Raw!B2524,Products_Raw!A:A,Products_Raw!D:D)</f>
        <v>9947.76</v>
      </c>
      <c r="F2444" s="18">
        <f t="shared" si="38"/>
        <v>-15560.39</v>
      </c>
      <c r="G2444" s="18" t="str">
        <f>PROPER(TRIM(CLEAN(_xlfn.XLOOKUP(Order_Items_Raw!A2524,Orders_Raw!A:A,Orders_Raw!E:E))))</f>
        <v>Mobile App</v>
      </c>
      <c r="H2444" s="18" t="str">
        <f>_xlfn.XLOOKUP(B2444,Products_Raw!A:A,Products_Raw!C:C)</f>
        <v>Beauty</v>
      </c>
      <c r="I2444" t="str">
        <f>_xlfn.XLOOKUP(_xlfn.XLOOKUP(A2444,Orders_Raw!A:A,Orders_Raw!B:B),Customers_Raw!A:A,Customers_Raw!E:E)</f>
        <v>Consumer</v>
      </c>
      <c r="J2444" s="19">
        <f>_xlfn.XLOOKUP(Order_Items_Raw!A2524,Orders_Raw!A:A,Orders_Raw!C:C)</f>
        <v>45738</v>
      </c>
      <c r="K2444" t="s">
        <v>3458</v>
      </c>
      <c r="L2444" s="19" t="str">
        <f>_xlfn.XLOOKUP(A2444,Orders_Raw!A:A,Orders_Raw!D:D)</f>
        <v>Delivered</v>
      </c>
      <c r="M2444" s="19" t="str">
        <f>_xlfn.XLOOKUP(_xlfn.XLOOKUP(A2444,Orders_Raw!A:A,Orders_Raw!B:B),Customers_Raw!A:A,Customers_Raw!E:E)</f>
        <v>Consumer</v>
      </c>
      <c r="N2444">
        <f>IF(COUNTIF($A$2:A2444,A2444)=1,1,0)</f>
        <v>0</v>
      </c>
    </row>
    <row r="2445" spans="1:14">
      <c r="A2445" t="s">
        <v>1908</v>
      </c>
      <c r="B2445" t="s">
        <v>3465</v>
      </c>
      <c r="C2445">
        <v>1</v>
      </c>
      <c r="D2445" s="18">
        <v>2153.15</v>
      </c>
      <c r="E2445" s="18">
        <f>_xlfn.XLOOKUP(Order_Items_Raw!B2542,Products_Raw!A:A,Products_Raw!D:D)</f>
        <v>2249.48</v>
      </c>
      <c r="F2445" s="18">
        <f t="shared" si="38"/>
        <v>-96.3299999999999</v>
      </c>
      <c r="G2445" s="18" t="str">
        <f>PROPER(TRIM(CLEAN(_xlfn.XLOOKUP(Order_Items_Raw!A2542,Orders_Raw!A:A,Orders_Raw!E:E))))</f>
        <v>Website</v>
      </c>
      <c r="H2445" s="18" t="str">
        <f>_xlfn.XLOOKUP(B2445,Products_Raw!A:A,Products_Raw!C:C)</f>
        <v>Beauty</v>
      </c>
      <c r="I2445" t="str">
        <f>_xlfn.XLOOKUP(_xlfn.XLOOKUP(A2445,Orders_Raw!A:A,Orders_Raw!B:B),Customers_Raw!A:A,Customers_Raw!E:E)</f>
        <v>Consumer</v>
      </c>
      <c r="J2445" s="19">
        <f>_xlfn.XLOOKUP(Order_Items_Raw!A2542,Orders_Raw!A:A,Orders_Raw!C:C)</f>
        <v>45724</v>
      </c>
      <c r="K2445" t="s">
        <v>3458</v>
      </c>
      <c r="L2445" s="19" t="str">
        <f>_xlfn.XLOOKUP(A2445,Orders_Raw!A:A,Orders_Raw!D:D)</f>
        <v>Delivered</v>
      </c>
      <c r="M2445" s="19" t="str">
        <f>_xlfn.XLOOKUP(_xlfn.XLOOKUP(A2445,Orders_Raw!A:A,Orders_Raw!B:B),Customers_Raw!A:A,Customers_Raw!E:E)</f>
        <v>Consumer</v>
      </c>
      <c r="N2445">
        <f>IF(COUNTIF($A$2:A2445,A2445)=1,1,0)</f>
        <v>1</v>
      </c>
    </row>
    <row r="2446" spans="1:14">
      <c r="A2446" t="s">
        <v>2418</v>
      </c>
      <c r="B2446" t="s">
        <v>3465</v>
      </c>
      <c r="C2446">
        <v>4</v>
      </c>
      <c r="D2446" s="18">
        <v>9047.54</v>
      </c>
      <c r="E2446" s="18">
        <f>_xlfn.XLOOKUP(Order_Items_Raw!B2549,Products_Raw!A:A,Products_Raw!D:D)</f>
        <v>8177.04</v>
      </c>
      <c r="F2446" s="18">
        <f t="shared" si="38"/>
        <v>-23660.62</v>
      </c>
      <c r="G2446" s="18" t="str">
        <f>PROPER(TRIM(CLEAN(_xlfn.XLOOKUP(Order_Items_Raw!A2549,Orders_Raw!A:A,Orders_Raw!E:E))))</f>
        <v>Mobile App</v>
      </c>
      <c r="H2446" s="18" t="str">
        <f>_xlfn.XLOOKUP(B2446,Products_Raw!A:A,Products_Raw!C:C)</f>
        <v>Beauty</v>
      </c>
      <c r="I2446" t="str">
        <f>_xlfn.XLOOKUP(_xlfn.XLOOKUP(A2446,Orders_Raw!A:A,Orders_Raw!B:B),Customers_Raw!A:A,Customers_Raw!E:E)</f>
        <v>Consumer</v>
      </c>
      <c r="J2446" s="19">
        <f>_xlfn.XLOOKUP(Order_Items_Raw!A2549,Orders_Raw!A:A,Orders_Raw!C:C)</f>
        <v>45736</v>
      </c>
      <c r="K2446" t="s">
        <v>3458</v>
      </c>
      <c r="L2446" s="19" t="str">
        <f>_xlfn.XLOOKUP(A2446,Orders_Raw!A:A,Orders_Raw!D:D)</f>
        <v>Delivered</v>
      </c>
      <c r="M2446" s="19" t="str">
        <f>_xlfn.XLOOKUP(_xlfn.XLOOKUP(A2446,Orders_Raw!A:A,Orders_Raw!B:B),Customers_Raw!A:A,Customers_Raw!E:E)</f>
        <v>Consumer</v>
      </c>
      <c r="N2446">
        <f>IF(COUNTIF($A$2:A2446,A2446)=1,1,0)</f>
        <v>1</v>
      </c>
    </row>
    <row r="2447" spans="1:14">
      <c r="A2447" t="s">
        <v>2049</v>
      </c>
      <c r="B2447" t="s">
        <v>3467</v>
      </c>
      <c r="C2447">
        <v>3</v>
      </c>
      <c r="D2447" s="18">
        <v>47532.36</v>
      </c>
      <c r="E2447" s="18">
        <f>_xlfn.XLOOKUP(Order_Items_Raw!B2576,Products_Raw!A:A,Products_Raw!D:D)</f>
        <v>10361.65</v>
      </c>
      <c r="F2447" s="18">
        <f t="shared" si="38"/>
        <v>16447.41</v>
      </c>
      <c r="G2447" s="18" t="str">
        <f>PROPER(TRIM(CLEAN(_xlfn.XLOOKUP(Order_Items_Raw!A2576,Orders_Raw!A:A,Orders_Raw!E:E))))</f>
        <v>Mobile App</v>
      </c>
      <c r="H2447" s="18" t="str">
        <f>_xlfn.XLOOKUP(B2447,Products_Raw!A:A,Products_Raw!C:C)</f>
        <v>Fashion</v>
      </c>
      <c r="I2447" t="str">
        <f>_xlfn.XLOOKUP(_xlfn.XLOOKUP(A2447,Orders_Raw!A:A,Orders_Raw!B:B),Customers_Raw!A:A,Customers_Raw!E:E)</f>
        <v>Corporate</v>
      </c>
      <c r="J2447" s="19">
        <f>_xlfn.XLOOKUP(Order_Items_Raw!A2576,Orders_Raw!A:A,Orders_Raw!C:C)</f>
        <v>45788</v>
      </c>
      <c r="K2447" t="s">
        <v>3466</v>
      </c>
      <c r="L2447" s="19" t="str">
        <f>_xlfn.XLOOKUP(A2447,Orders_Raw!A:A,Orders_Raw!D:D)</f>
        <v>Delivered</v>
      </c>
      <c r="M2447" s="19" t="str">
        <f>_xlfn.XLOOKUP(_xlfn.XLOOKUP(A2447,Orders_Raw!A:A,Orders_Raw!B:B),Customers_Raw!A:A,Customers_Raw!E:E)</f>
        <v>Corporate</v>
      </c>
      <c r="N2447">
        <f>IF(COUNTIF($A$2:A2447,A2447)=1,1,0)</f>
        <v>0</v>
      </c>
    </row>
    <row r="2448" spans="1:14">
      <c r="A2448" t="s">
        <v>2334</v>
      </c>
      <c r="B2448" t="s">
        <v>3467</v>
      </c>
      <c r="C2448">
        <v>4</v>
      </c>
      <c r="D2448" s="18">
        <v>60950.15</v>
      </c>
      <c r="E2448" s="18">
        <f>_xlfn.XLOOKUP(Order_Items_Raw!B2586,Products_Raw!A:A,Products_Raw!D:D)</f>
        <v>4703.24</v>
      </c>
      <c r="F2448" s="18">
        <f t="shared" si="38"/>
        <v>42137.19</v>
      </c>
      <c r="G2448" s="18" t="str">
        <f>PROPER(TRIM(CLEAN(_xlfn.XLOOKUP(Order_Items_Raw!A2586,Orders_Raw!A:A,Orders_Raw!E:E))))</f>
        <v>Website</v>
      </c>
      <c r="H2448" s="18" t="str">
        <f>_xlfn.XLOOKUP(B2448,Products_Raw!A:A,Products_Raw!C:C)</f>
        <v>Fashion</v>
      </c>
      <c r="I2448" t="str">
        <f>_xlfn.XLOOKUP(_xlfn.XLOOKUP(A2448,Orders_Raw!A:A,Orders_Raw!B:B),Customers_Raw!A:A,Customers_Raw!E:E)</f>
        <v>Consumer</v>
      </c>
      <c r="J2448" s="19">
        <f>_xlfn.XLOOKUP(Order_Items_Raw!A2586,Orders_Raw!A:A,Orders_Raw!C:C)</f>
        <v>45780</v>
      </c>
      <c r="K2448" t="s">
        <v>3466</v>
      </c>
      <c r="L2448" s="19" t="str">
        <f>_xlfn.XLOOKUP(A2448,Orders_Raw!A:A,Orders_Raw!D:D)</f>
        <v>Delivered</v>
      </c>
      <c r="M2448" s="19" t="str">
        <f>_xlfn.XLOOKUP(_xlfn.XLOOKUP(A2448,Orders_Raw!A:A,Orders_Raw!B:B),Customers_Raw!A:A,Customers_Raw!E:E)</f>
        <v>Consumer</v>
      </c>
      <c r="N2448">
        <f>IF(COUNTIF($A$2:A2448,A2448)=1,1,0)</f>
        <v>0</v>
      </c>
    </row>
    <row r="2449" spans="1:14">
      <c r="A2449" t="s">
        <v>1306</v>
      </c>
      <c r="B2449" t="s">
        <v>3468</v>
      </c>
      <c r="C2449">
        <v>4</v>
      </c>
      <c r="D2449" s="18">
        <v>27271.89</v>
      </c>
      <c r="E2449" s="18">
        <f>_xlfn.XLOOKUP(Order_Items_Raw!B2611,Products_Raw!A:A,Products_Raw!D:D)</f>
        <v>4806.74</v>
      </c>
      <c r="F2449" s="18">
        <f t="shared" si="38"/>
        <v>8044.93</v>
      </c>
      <c r="G2449" s="18" t="str">
        <f>PROPER(TRIM(CLEAN(_xlfn.XLOOKUP(Order_Items_Raw!A2611,Orders_Raw!A:A,Orders_Raw!E:E))))</f>
        <v>Website</v>
      </c>
      <c r="H2449" s="18" t="str">
        <f>_xlfn.XLOOKUP(B2449,Products_Raw!A:A,Products_Raw!C:C)</f>
        <v>Office Supplies</v>
      </c>
      <c r="I2449" t="str">
        <f>_xlfn.XLOOKUP(_xlfn.XLOOKUP(A2449,Orders_Raw!A:A,Orders_Raw!B:B),Customers_Raw!A:A,Customers_Raw!E:E)</f>
        <v>Consumer</v>
      </c>
      <c r="J2449" s="19">
        <f>_xlfn.XLOOKUP(Order_Items_Raw!A2611,Orders_Raw!A:A,Orders_Raw!C:C)</f>
        <v>45783</v>
      </c>
      <c r="K2449" t="s">
        <v>3466</v>
      </c>
      <c r="L2449" s="19" t="str">
        <f>_xlfn.XLOOKUP(A2449,Orders_Raw!A:A,Orders_Raw!D:D)</f>
        <v>Delivered</v>
      </c>
      <c r="M2449" s="19" t="str">
        <f>_xlfn.XLOOKUP(_xlfn.XLOOKUP(A2449,Orders_Raw!A:A,Orders_Raw!B:B),Customers_Raw!A:A,Customers_Raw!E:E)</f>
        <v>Consumer</v>
      </c>
      <c r="N2449">
        <f>IF(COUNTIF($A$2:A2449,A2449)=1,1,0)</f>
        <v>0</v>
      </c>
    </row>
    <row r="2450" spans="1:14">
      <c r="A2450" t="s">
        <v>2155</v>
      </c>
      <c r="B2450" t="s">
        <v>3468</v>
      </c>
      <c r="C2450">
        <v>1</v>
      </c>
      <c r="D2450" s="18">
        <v>7361.04</v>
      </c>
      <c r="E2450" s="18">
        <f>_xlfn.XLOOKUP(Order_Items_Raw!B2625,Products_Raw!A:A,Products_Raw!D:D)</f>
        <v>2112.7</v>
      </c>
      <c r="F2450" s="18">
        <f t="shared" si="38"/>
        <v>5248.34</v>
      </c>
      <c r="G2450" s="18" t="str">
        <f>PROPER(TRIM(CLEAN(_xlfn.XLOOKUP(Order_Items_Raw!A2625,Orders_Raw!A:A,Orders_Raw!E:E))))</f>
        <v>Website</v>
      </c>
      <c r="H2450" s="18" t="str">
        <f>_xlfn.XLOOKUP(B2450,Products_Raw!A:A,Products_Raw!C:C)</f>
        <v>Office Supplies</v>
      </c>
      <c r="I2450" t="str">
        <f>_xlfn.XLOOKUP(_xlfn.XLOOKUP(A2450,Orders_Raw!A:A,Orders_Raw!B:B),Customers_Raw!A:A,Customers_Raw!E:E)</f>
        <v>Corporate</v>
      </c>
      <c r="J2450" s="19">
        <f>_xlfn.XLOOKUP(Order_Items_Raw!A2625,Orders_Raw!A:A,Orders_Raw!C:C)</f>
        <v>45806</v>
      </c>
      <c r="K2450" t="s">
        <v>3466</v>
      </c>
      <c r="L2450" s="19" t="str">
        <f>_xlfn.XLOOKUP(A2450,Orders_Raw!A:A,Orders_Raw!D:D)</f>
        <v>Delivered</v>
      </c>
      <c r="M2450" s="19" t="str">
        <f>_xlfn.XLOOKUP(_xlfn.XLOOKUP(A2450,Orders_Raw!A:A,Orders_Raw!B:B),Customers_Raw!A:A,Customers_Raw!E:E)</f>
        <v>Corporate</v>
      </c>
      <c r="N2450">
        <f>IF(COUNTIF($A$2:A2450,A2450)=1,1,0)</f>
        <v>0</v>
      </c>
    </row>
    <row r="2451" spans="1:14">
      <c r="A2451" t="s">
        <v>2580</v>
      </c>
      <c r="B2451" t="s">
        <v>3468</v>
      </c>
      <c r="C2451">
        <v>4</v>
      </c>
      <c r="D2451" s="18">
        <v>24784.64</v>
      </c>
      <c r="E2451" s="18">
        <f>_xlfn.XLOOKUP(Order_Items_Raw!B2630,Products_Raw!A:A,Products_Raw!D:D)</f>
        <v>680.62</v>
      </c>
      <c r="F2451" s="18">
        <f t="shared" si="38"/>
        <v>22062.16</v>
      </c>
      <c r="G2451" s="18" t="str">
        <f>PROPER(TRIM(CLEAN(_xlfn.XLOOKUP(Order_Items_Raw!A2630,Orders_Raw!A:A,Orders_Raw!E:E))))</f>
        <v>Marketplace</v>
      </c>
      <c r="H2451" s="18" t="str">
        <f>_xlfn.XLOOKUP(B2451,Products_Raw!A:A,Products_Raw!C:C)</f>
        <v>Office Supplies</v>
      </c>
      <c r="I2451" t="str">
        <f>_xlfn.XLOOKUP(_xlfn.XLOOKUP(A2451,Orders_Raw!A:A,Orders_Raw!B:B),Customers_Raw!A:A,Customers_Raw!E:E)</f>
        <v>Corporate</v>
      </c>
      <c r="J2451" s="19">
        <f>_xlfn.XLOOKUP(Order_Items_Raw!A2630,Orders_Raw!A:A,Orders_Raw!C:C)</f>
        <v>45783</v>
      </c>
      <c r="K2451" t="s">
        <v>3466</v>
      </c>
      <c r="L2451" s="19" t="str">
        <f>_xlfn.XLOOKUP(A2451,Orders_Raw!A:A,Orders_Raw!D:D)</f>
        <v>Delivered</v>
      </c>
      <c r="M2451" s="19" t="str">
        <f>_xlfn.XLOOKUP(_xlfn.XLOOKUP(A2451,Orders_Raw!A:A,Orders_Raw!B:B),Customers_Raw!A:A,Customers_Raw!E:E)</f>
        <v>Corporate</v>
      </c>
      <c r="N2451">
        <f>IF(COUNTIF($A$2:A2451,A2451)=1,1,0)</f>
        <v>1</v>
      </c>
    </row>
    <row r="2452" spans="1:14">
      <c r="A2452" t="s">
        <v>1360</v>
      </c>
      <c r="B2452" t="s">
        <v>3469</v>
      </c>
      <c r="C2452">
        <v>4</v>
      </c>
      <c r="D2452" s="18">
        <v>23370.99</v>
      </c>
      <c r="E2452" s="18">
        <f>_xlfn.XLOOKUP(Order_Items_Raw!B2656,Products_Raw!A:A,Products_Raw!D:D)</f>
        <v>229.52</v>
      </c>
      <c r="F2452" s="18">
        <f t="shared" si="38"/>
        <v>22452.91</v>
      </c>
      <c r="G2452" s="18" t="str">
        <f>PROPER(TRIM(CLEAN(_xlfn.XLOOKUP(Order_Items_Raw!A2656,Orders_Raw!A:A,Orders_Raw!E:E))))</f>
        <v>Website</v>
      </c>
      <c r="H2452" s="18" t="str">
        <f>_xlfn.XLOOKUP(B2452,Products_Raw!A:A,Products_Raw!C:C)</f>
        <v>Sports</v>
      </c>
      <c r="I2452" t="str">
        <f>_xlfn.XLOOKUP(_xlfn.XLOOKUP(A2452,Orders_Raw!A:A,Orders_Raw!B:B),Customers_Raw!A:A,Customers_Raw!E:E)</f>
        <v>Small Business</v>
      </c>
      <c r="J2452" s="19">
        <f>_xlfn.XLOOKUP(Order_Items_Raw!A2656,Orders_Raw!A:A,Orders_Raw!C:C)</f>
        <v>45802</v>
      </c>
      <c r="K2452" t="s">
        <v>3466</v>
      </c>
      <c r="L2452" s="19" t="str">
        <f>_xlfn.XLOOKUP(A2452,Orders_Raw!A:A,Orders_Raw!D:D)</f>
        <v>Shipped</v>
      </c>
      <c r="M2452" s="19" t="str">
        <f>_xlfn.XLOOKUP(_xlfn.XLOOKUP(A2452,Orders_Raw!A:A,Orders_Raw!B:B),Customers_Raw!A:A,Customers_Raw!E:E)</f>
        <v>Small Business</v>
      </c>
      <c r="N2452">
        <f>IF(COUNTIF($A$2:A2452,A2452)=1,1,0)</f>
        <v>1</v>
      </c>
    </row>
    <row r="2453" spans="1:14">
      <c r="A2453" t="s">
        <v>2106</v>
      </c>
      <c r="B2453" t="s">
        <v>3469</v>
      </c>
      <c r="C2453">
        <v>2</v>
      </c>
      <c r="D2453" s="18">
        <v>14723.89</v>
      </c>
      <c r="E2453" s="18">
        <f>_xlfn.XLOOKUP(Order_Items_Raw!B2673,Products_Raw!A:A,Products_Raw!D:D)</f>
        <v>6443.36</v>
      </c>
      <c r="F2453" s="18">
        <f t="shared" si="38"/>
        <v>1837.17</v>
      </c>
      <c r="G2453" s="18" t="str">
        <f>PROPER(TRIM(CLEAN(_xlfn.XLOOKUP(Order_Items_Raw!A2673,Orders_Raw!A:A,Orders_Raw!E:E))))</f>
        <v>Marketplace</v>
      </c>
      <c r="H2453" s="18" t="str">
        <f>_xlfn.XLOOKUP(B2453,Products_Raw!A:A,Products_Raw!C:C)</f>
        <v>Sports</v>
      </c>
      <c r="I2453" t="str">
        <f>_xlfn.XLOOKUP(_xlfn.XLOOKUP(A2453,Orders_Raw!A:A,Orders_Raw!B:B),Customers_Raw!A:A,Customers_Raw!E:E)</f>
        <v>Corporate</v>
      </c>
      <c r="J2453" s="19">
        <f>_xlfn.XLOOKUP(Order_Items_Raw!A2673,Orders_Raw!A:A,Orders_Raw!C:C)</f>
        <v>45804</v>
      </c>
      <c r="K2453" t="s">
        <v>3466</v>
      </c>
      <c r="L2453" s="19" t="str">
        <f>_xlfn.XLOOKUP(A2453,Orders_Raw!A:A,Orders_Raw!D:D)</f>
        <v>Delivered</v>
      </c>
      <c r="M2453" s="19" t="str">
        <f>_xlfn.XLOOKUP(_xlfn.XLOOKUP(A2453,Orders_Raw!A:A,Orders_Raw!B:B),Customers_Raw!A:A,Customers_Raw!E:E)</f>
        <v>Corporate</v>
      </c>
      <c r="N2453">
        <f>IF(COUNTIF($A$2:A2453,A2453)=1,1,0)</f>
        <v>0</v>
      </c>
    </row>
    <row r="2454" spans="1:14">
      <c r="A2454" t="s">
        <v>2192</v>
      </c>
      <c r="B2454" t="s">
        <v>3469</v>
      </c>
      <c r="C2454">
        <v>3</v>
      </c>
      <c r="D2454" s="18">
        <v>16678.88</v>
      </c>
      <c r="E2454" s="18">
        <f>_xlfn.XLOOKUP(Order_Items_Raw!B2675,Products_Raw!A:A,Products_Raw!D:D)</f>
        <v>10124.42</v>
      </c>
      <c r="F2454" s="18">
        <f t="shared" si="38"/>
        <v>-13694.38</v>
      </c>
      <c r="G2454" s="18" t="str">
        <f>PROPER(TRIM(CLEAN(_xlfn.XLOOKUP(Order_Items_Raw!A2675,Orders_Raw!A:A,Orders_Raw!E:E))))</f>
        <v>Mobile App</v>
      </c>
      <c r="H2454" s="18" t="str">
        <f>_xlfn.XLOOKUP(B2454,Products_Raw!A:A,Products_Raw!C:C)</f>
        <v>Sports</v>
      </c>
      <c r="I2454" t="str">
        <f>_xlfn.XLOOKUP(_xlfn.XLOOKUP(A2454,Orders_Raw!A:A,Orders_Raw!B:B),Customers_Raw!A:A,Customers_Raw!E:E)</f>
        <v>Corporate</v>
      </c>
      <c r="J2454" s="19">
        <f>_xlfn.XLOOKUP(Order_Items_Raw!A2675,Orders_Raw!A:A,Orders_Raw!C:C)</f>
        <v>45787</v>
      </c>
      <c r="K2454" t="s">
        <v>3466</v>
      </c>
      <c r="L2454" s="19" t="str">
        <f>_xlfn.XLOOKUP(A2454,Orders_Raw!A:A,Orders_Raw!D:D)</f>
        <v>Processing</v>
      </c>
      <c r="M2454" s="19" t="str">
        <f>_xlfn.XLOOKUP(_xlfn.XLOOKUP(A2454,Orders_Raw!A:A,Orders_Raw!B:B),Customers_Raw!A:A,Customers_Raw!E:E)</f>
        <v>Corporate</v>
      </c>
      <c r="N2454">
        <f>IF(COUNTIF($A$2:A2454,A2454)=1,1,0)</f>
        <v>0</v>
      </c>
    </row>
    <row r="2455" spans="1:14">
      <c r="A2455" t="s">
        <v>2432</v>
      </c>
      <c r="B2455" t="s">
        <v>3469</v>
      </c>
      <c r="C2455">
        <v>1</v>
      </c>
      <c r="D2455" s="18">
        <v>5935.55</v>
      </c>
      <c r="E2455" s="18">
        <f>_xlfn.XLOOKUP(Order_Items_Raw!B2679,Products_Raw!A:A,Products_Raw!D:D)</f>
        <v>10124.42</v>
      </c>
      <c r="F2455" s="18">
        <f t="shared" si="38"/>
        <v>-4188.87</v>
      </c>
      <c r="G2455" s="18" t="str">
        <f>PROPER(TRIM(CLEAN(_xlfn.XLOOKUP(Order_Items_Raw!A2679,Orders_Raw!A:A,Orders_Raw!E:E))))</f>
        <v>Mobile App</v>
      </c>
      <c r="H2455" s="18" t="str">
        <f>_xlfn.XLOOKUP(B2455,Products_Raw!A:A,Products_Raw!C:C)</f>
        <v>Sports</v>
      </c>
      <c r="I2455" t="str">
        <f>_xlfn.XLOOKUP(_xlfn.XLOOKUP(A2455,Orders_Raw!A:A,Orders_Raw!B:B),Customers_Raw!A:A,Customers_Raw!E:E)</f>
        <v>Consumer</v>
      </c>
      <c r="J2455" s="19">
        <f>_xlfn.XLOOKUP(Order_Items_Raw!A2679,Orders_Raw!A:A,Orders_Raw!C:C)</f>
        <v>45786</v>
      </c>
      <c r="K2455" t="s">
        <v>3466</v>
      </c>
      <c r="L2455" s="19" t="str">
        <f>_xlfn.XLOOKUP(A2455,Orders_Raw!A:A,Orders_Raw!D:D)</f>
        <v>Delivered</v>
      </c>
      <c r="M2455" s="19" t="str">
        <f>_xlfn.XLOOKUP(_xlfn.XLOOKUP(A2455,Orders_Raw!A:A,Orders_Raw!B:B),Customers_Raw!A:A,Customers_Raw!E:E)</f>
        <v>Consumer</v>
      </c>
      <c r="N2455">
        <f>IF(COUNTIF($A$2:A2455,A2455)=1,1,0)</f>
        <v>0</v>
      </c>
    </row>
    <row r="2456" spans="1:14">
      <c r="A2456" t="s">
        <v>2353</v>
      </c>
      <c r="B2456" t="s">
        <v>3470</v>
      </c>
      <c r="C2456">
        <v>4</v>
      </c>
      <c r="D2456" s="18">
        <v>37345.15</v>
      </c>
      <c r="E2456" s="18">
        <f>_xlfn.XLOOKUP(Order_Items_Raw!B2719,Products_Raw!A:A,Products_Raw!D:D)</f>
        <v>11118.8</v>
      </c>
      <c r="F2456" s="18">
        <f t="shared" si="38"/>
        <v>-7130.05</v>
      </c>
      <c r="G2456" s="18" t="str">
        <f>PROPER(TRIM(CLEAN(_xlfn.XLOOKUP(Order_Items_Raw!A2719,Orders_Raw!A:A,Orders_Raw!E:E))))</f>
        <v>Website</v>
      </c>
      <c r="H2456" s="18" t="str">
        <f>_xlfn.XLOOKUP(B2456,Products_Raw!A:A,Products_Raw!C:C)</f>
        <v>Home &amp; Kitchen</v>
      </c>
      <c r="I2456" t="str">
        <f>_xlfn.XLOOKUP(_xlfn.XLOOKUP(A2456,Orders_Raw!A:A,Orders_Raw!B:B),Customers_Raw!A:A,Customers_Raw!E:E)</f>
        <v>Consumer</v>
      </c>
      <c r="J2456" s="19">
        <f>_xlfn.XLOOKUP(Order_Items_Raw!A2719,Orders_Raw!A:A,Orders_Raw!C:C)</f>
        <v>45792</v>
      </c>
      <c r="K2456" t="s">
        <v>3466</v>
      </c>
      <c r="L2456" s="19" t="str">
        <f>_xlfn.XLOOKUP(A2456,Orders_Raw!A:A,Orders_Raw!D:D)</f>
        <v>Shipped</v>
      </c>
      <c r="M2456" s="19" t="str">
        <f>_xlfn.XLOOKUP(_xlfn.XLOOKUP(A2456,Orders_Raw!A:A,Orders_Raw!B:B),Customers_Raw!A:A,Customers_Raw!E:E)</f>
        <v>Consumer</v>
      </c>
      <c r="N2456">
        <f>IF(COUNTIF($A$2:A2456,A2456)=1,1,0)</f>
        <v>0</v>
      </c>
    </row>
    <row r="2457" spans="1:14">
      <c r="A2457" t="s">
        <v>2656</v>
      </c>
      <c r="B2457" t="s">
        <v>3470</v>
      </c>
      <c r="C2457">
        <v>1</v>
      </c>
      <c r="D2457" s="18">
        <v>8446.99</v>
      </c>
      <c r="E2457" s="18">
        <f>_xlfn.XLOOKUP(Order_Items_Raw!B2729,Products_Raw!A:A,Products_Raw!D:D)</f>
        <v>3861.49</v>
      </c>
      <c r="F2457" s="18">
        <f t="shared" si="38"/>
        <v>4585.5</v>
      </c>
      <c r="G2457" s="18" t="str">
        <f>PROPER(TRIM(CLEAN(_xlfn.XLOOKUP(Order_Items_Raw!A2729,Orders_Raw!A:A,Orders_Raw!E:E))))</f>
        <v>Website</v>
      </c>
      <c r="H2457" s="18" t="str">
        <f>_xlfn.XLOOKUP(B2457,Products_Raw!A:A,Products_Raw!C:C)</f>
        <v>Home &amp; Kitchen</v>
      </c>
      <c r="I2457" t="str">
        <f>_xlfn.XLOOKUP(_xlfn.XLOOKUP(A2457,Orders_Raw!A:A,Orders_Raw!B:B),Customers_Raw!A:A,Customers_Raw!E:E)</f>
        <v>Consumer</v>
      </c>
      <c r="J2457" s="19">
        <f>_xlfn.XLOOKUP(Order_Items_Raw!A2729,Orders_Raw!A:A,Orders_Raw!C:C)</f>
        <v>45788</v>
      </c>
      <c r="K2457" t="s">
        <v>3466</v>
      </c>
      <c r="L2457" s="19" t="str">
        <f>_xlfn.XLOOKUP(A2457,Orders_Raw!A:A,Orders_Raw!D:D)</f>
        <v>Cancelled</v>
      </c>
      <c r="M2457" s="19" t="str">
        <f>_xlfn.XLOOKUP(_xlfn.XLOOKUP(A2457,Orders_Raw!A:A,Orders_Raw!B:B),Customers_Raw!A:A,Customers_Raw!E:E)</f>
        <v>Consumer</v>
      </c>
      <c r="N2457">
        <f>IF(COUNTIF($A$2:A2457,A2457)=1,1,0)</f>
        <v>1</v>
      </c>
    </row>
    <row r="2458" spans="1:14">
      <c r="A2458" t="s">
        <v>1126</v>
      </c>
      <c r="B2458" t="s">
        <v>3471</v>
      </c>
      <c r="C2458">
        <v>4</v>
      </c>
      <c r="D2458" s="18">
        <v>33763.78</v>
      </c>
      <c r="E2458" s="18">
        <f>_xlfn.XLOOKUP(Order_Items_Raw!B2752,Products_Raw!A:A,Products_Raw!D:D)</f>
        <v>4591.42</v>
      </c>
      <c r="F2458" s="18">
        <f t="shared" si="38"/>
        <v>15398.1</v>
      </c>
      <c r="G2458" s="18" t="str">
        <f>PROPER(TRIM(CLEAN(_xlfn.XLOOKUP(Order_Items_Raw!A2752,Orders_Raw!A:A,Orders_Raw!E:E))))</f>
        <v>Marketplace</v>
      </c>
      <c r="H2458" s="18" t="str">
        <f>_xlfn.XLOOKUP(B2458,Products_Raw!A:A,Products_Raw!C:C)</f>
        <v>Sports</v>
      </c>
      <c r="I2458" t="str">
        <f>_xlfn.XLOOKUP(_xlfn.XLOOKUP(A2458,Orders_Raw!A:A,Orders_Raw!B:B),Customers_Raw!A:A,Customers_Raw!E:E)</f>
        <v>Consumer</v>
      </c>
      <c r="J2458" s="19">
        <f>_xlfn.XLOOKUP(Order_Items_Raw!A2752,Orders_Raw!A:A,Orders_Raw!C:C)</f>
        <v>45805</v>
      </c>
      <c r="K2458" t="s">
        <v>3466</v>
      </c>
      <c r="L2458" s="19" t="str">
        <f>_xlfn.XLOOKUP(A2458,Orders_Raw!A:A,Orders_Raw!D:D)</f>
        <v>Delivered</v>
      </c>
      <c r="M2458" s="19" t="str">
        <f>_xlfn.XLOOKUP(_xlfn.XLOOKUP(A2458,Orders_Raw!A:A,Orders_Raw!B:B),Customers_Raw!A:A,Customers_Raw!E:E)</f>
        <v>Consumer</v>
      </c>
      <c r="N2458">
        <f>IF(COUNTIF($A$2:A2458,A2458)=1,1,0)</f>
        <v>0</v>
      </c>
    </row>
    <row r="2459" spans="1:14">
      <c r="A2459" t="s">
        <v>1685</v>
      </c>
      <c r="B2459" t="s">
        <v>3471</v>
      </c>
      <c r="C2459">
        <v>2</v>
      </c>
      <c r="D2459" s="18">
        <v>16621.41</v>
      </c>
      <c r="E2459" s="18">
        <f>_xlfn.XLOOKUP(Order_Items_Raw!B2758,Products_Raw!A:A,Products_Raw!D:D)</f>
        <v>5412.91</v>
      </c>
      <c r="F2459" s="18">
        <f t="shared" si="38"/>
        <v>5795.59</v>
      </c>
      <c r="G2459" s="18" t="str">
        <f>PROPER(TRIM(CLEAN(_xlfn.XLOOKUP(Order_Items_Raw!A2758,Orders_Raw!A:A,Orders_Raw!E:E))))</f>
        <v>Marketplace</v>
      </c>
      <c r="H2459" s="18" t="str">
        <f>_xlfn.XLOOKUP(B2459,Products_Raw!A:A,Products_Raw!C:C)</f>
        <v>Sports</v>
      </c>
      <c r="I2459" t="str">
        <f>_xlfn.XLOOKUP(_xlfn.XLOOKUP(A2459,Orders_Raw!A:A,Orders_Raw!B:B),Customers_Raw!A:A,Customers_Raw!E:E)</f>
        <v>Consumer</v>
      </c>
      <c r="J2459" s="19">
        <f>_xlfn.XLOOKUP(Order_Items_Raw!A2758,Orders_Raw!A:A,Orders_Raw!C:C)</f>
        <v>45794</v>
      </c>
      <c r="K2459" t="s">
        <v>3466</v>
      </c>
      <c r="L2459" s="19" t="str">
        <f>_xlfn.XLOOKUP(A2459,Orders_Raw!A:A,Orders_Raw!D:D)</f>
        <v>Delivered</v>
      </c>
      <c r="M2459" s="19" t="str">
        <f>_xlfn.XLOOKUP(_xlfn.XLOOKUP(A2459,Orders_Raw!A:A,Orders_Raw!B:B),Customers_Raw!A:A,Customers_Raw!E:E)</f>
        <v>Consumer</v>
      </c>
      <c r="N2459">
        <f>IF(COUNTIF($A$2:A2459,A2459)=1,1,0)</f>
        <v>1</v>
      </c>
    </row>
    <row r="2460" spans="1:14">
      <c r="A2460" t="s">
        <v>2766</v>
      </c>
      <c r="B2460" t="s">
        <v>3471</v>
      </c>
      <c r="C2460">
        <v>4</v>
      </c>
      <c r="D2460" s="18">
        <v>27394.73</v>
      </c>
      <c r="E2460" s="18">
        <f>_xlfn.XLOOKUP(Order_Items_Raw!B2781,Products_Raw!A:A,Products_Raw!D:D)</f>
        <v>11653.29</v>
      </c>
      <c r="F2460" s="18">
        <f t="shared" si="38"/>
        <v>-19218.43</v>
      </c>
      <c r="G2460" s="18" t="str">
        <f>PROPER(TRIM(CLEAN(_xlfn.XLOOKUP(Order_Items_Raw!A2781,Orders_Raw!A:A,Orders_Raw!E:E))))</f>
        <v>Marketplace</v>
      </c>
      <c r="H2460" s="18" t="str">
        <f>_xlfn.XLOOKUP(B2460,Products_Raw!A:A,Products_Raw!C:C)</f>
        <v>Sports</v>
      </c>
      <c r="I2460" t="str">
        <f>_xlfn.XLOOKUP(_xlfn.XLOOKUP(A2460,Orders_Raw!A:A,Orders_Raw!B:B),Customers_Raw!A:A,Customers_Raw!E:E)</f>
        <v>Consumer</v>
      </c>
      <c r="J2460" s="19">
        <f>_xlfn.XLOOKUP(Order_Items_Raw!A2781,Orders_Raw!A:A,Orders_Raw!C:C)</f>
        <v>45786</v>
      </c>
      <c r="K2460" t="s">
        <v>3466</v>
      </c>
      <c r="L2460" s="19" t="str">
        <f>_xlfn.XLOOKUP(A2460,Orders_Raw!A:A,Orders_Raw!D:D)</f>
        <v>Delivered</v>
      </c>
      <c r="M2460" s="19" t="str">
        <f>_xlfn.XLOOKUP(_xlfn.XLOOKUP(A2460,Orders_Raw!A:A,Orders_Raw!B:B),Customers_Raw!A:A,Customers_Raw!E:E)</f>
        <v>Consumer</v>
      </c>
      <c r="N2460">
        <f>IF(COUNTIF($A$2:A2460,A2460)=1,1,0)</f>
        <v>1</v>
      </c>
    </row>
    <row r="2461" spans="1:14">
      <c r="A2461" t="s">
        <v>2395</v>
      </c>
      <c r="B2461" t="s">
        <v>3472</v>
      </c>
      <c r="C2461">
        <v>1</v>
      </c>
      <c r="D2461" s="18">
        <v>15859.11</v>
      </c>
      <c r="E2461" s="18">
        <f>_xlfn.XLOOKUP(Order_Items_Raw!B2819,Products_Raw!A:A,Products_Raw!D:D)</f>
        <v>2249.48</v>
      </c>
      <c r="F2461" s="18">
        <f t="shared" si="38"/>
        <v>13609.63</v>
      </c>
      <c r="G2461" s="18" t="str">
        <f>PROPER(TRIM(CLEAN(_xlfn.XLOOKUP(Order_Items_Raw!A2819,Orders_Raw!A:A,Orders_Raw!E:E))))</f>
        <v>Mobile App</v>
      </c>
      <c r="H2461" s="18" t="str">
        <f>_xlfn.XLOOKUP(B2461,Products_Raw!A:A,Products_Raw!C:C)</f>
        <v>Fashion</v>
      </c>
      <c r="I2461" t="str">
        <f>_xlfn.XLOOKUP(_xlfn.XLOOKUP(A2461,Orders_Raw!A:A,Orders_Raw!B:B),Customers_Raw!A:A,Customers_Raw!E:E)</f>
        <v>Small Business</v>
      </c>
      <c r="J2461" s="19">
        <f>_xlfn.XLOOKUP(Order_Items_Raw!A2819,Orders_Raw!A:A,Orders_Raw!C:C)</f>
        <v>45787</v>
      </c>
      <c r="K2461" t="s">
        <v>3466</v>
      </c>
      <c r="L2461" s="19" t="str">
        <f>_xlfn.XLOOKUP(A2461,Orders_Raw!A:A,Orders_Raw!D:D)</f>
        <v>Delivered</v>
      </c>
      <c r="M2461" s="19" t="str">
        <f>_xlfn.XLOOKUP(_xlfn.XLOOKUP(A2461,Orders_Raw!A:A,Orders_Raw!B:B),Customers_Raw!A:A,Customers_Raw!E:E)</f>
        <v>Small Business</v>
      </c>
      <c r="N2461">
        <f>IF(COUNTIF($A$2:A2461,A2461)=1,1,0)</f>
        <v>1</v>
      </c>
    </row>
    <row r="2462" spans="1:14">
      <c r="A2462" t="s">
        <v>2996</v>
      </c>
      <c r="B2462" t="s">
        <v>3472</v>
      </c>
      <c r="C2462">
        <v>1</v>
      </c>
      <c r="D2462" s="18">
        <v>18817.84</v>
      </c>
      <c r="E2462" s="18">
        <f>_xlfn.XLOOKUP(Order_Items_Raw!B2826,Products_Raw!A:A,Products_Raw!D:D)</f>
        <v>6163.24</v>
      </c>
      <c r="F2462" s="18">
        <f t="shared" si="38"/>
        <v>12654.6</v>
      </c>
      <c r="G2462" s="18" t="str">
        <f>PROPER(TRIM(CLEAN(_xlfn.XLOOKUP(Order_Items_Raw!A2826,Orders_Raw!A:A,Orders_Raw!E:E))))</f>
        <v>Marketplace</v>
      </c>
      <c r="H2462" s="18" t="str">
        <f>_xlfn.XLOOKUP(B2462,Products_Raw!A:A,Products_Raw!C:C)</f>
        <v>Fashion</v>
      </c>
      <c r="I2462" t="str">
        <f>_xlfn.XLOOKUP(_xlfn.XLOOKUP(A2462,Orders_Raw!A:A,Orders_Raw!B:B),Customers_Raw!A:A,Customers_Raw!E:E)</f>
        <v>Corporate</v>
      </c>
      <c r="J2462" s="19">
        <f>_xlfn.XLOOKUP(Order_Items_Raw!A2826,Orders_Raw!A:A,Orders_Raw!C:C)</f>
        <v>45794</v>
      </c>
      <c r="K2462" t="s">
        <v>3466</v>
      </c>
      <c r="L2462" s="19" t="str">
        <f>_xlfn.XLOOKUP(A2462,Orders_Raw!A:A,Orders_Raw!D:D)</f>
        <v>Delivered</v>
      </c>
      <c r="M2462" s="19" t="str">
        <f>_xlfn.XLOOKUP(_xlfn.XLOOKUP(A2462,Orders_Raw!A:A,Orders_Raw!B:B),Customers_Raw!A:A,Customers_Raw!E:E)</f>
        <v>Corporate</v>
      </c>
      <c r="N2462">
        <f>IF(COUNTIF($A$2:A2462,A2462)=1,1,0)</f>
        <v>0</v>
      </c>
    </row>
    <row r="2463" spans="1:14">
      <c r="A2463" t="s">
        <v>3118</v>
      </c>
      <c r="B2463" t="s">
        <v>3472</v>
      </c>
      <c r="C2463">
        <v>4</v>
      </c>
      <c r="D2463" s="18">
        <v>75619.03</v>
      </c>
      <c r="E2463" s="18">
        <f>_xlfn.XLOOKUP(Order_Items_Raw!B2830,Products_Raw!A:A,Products_Raw!D:D)</f>
        <v>8177.04</v>
      </c>
      <c r="F2463" s="18">
        <f t="shared" si="38"/>
        <v>42910.87</v>
      </c>
      <c r="G2463" s="18" t="str">
        <f>PROPER(TRIM(CLEAN(_xlfn.XLOOKUP(Order_Items_Raw!A2830,Orders_Raw!A:A,Orders_Raw!E:E))))</f>
        <v>Website</v>
      </c>
      <c r="H2463" s="18" t="str">
        <f>_xlfn.XLOOKUP(B2463,Products_Raw!A:A,Products_Raw!C:C)</f>
        <v>Fashion</v>
      </c>
      <c r="I2463" t="str">
        <f>_xlfn.XLOOKUP(_xlfn.XLOOKUP(A2463,Orders_Raw!A:A,Orders_Raw!B:B),Customers_Raw!A:A,Customers_Raw!E:E)</f>
        <v>Corporate</v>
      </c>
      <c r="J2463" s="19">
        <f>_xlfn.XLOOKUP(Order_Items_Raw!A2830,Orders_Raw!A:A,Orders_Raw!C:C)</f>
        <v>45803</v>
      </c>
      <c r="K2463" t="s">
        <v>3466</v>
      </c>
      <c r="L2463" s="19" t="str">
        <f>_xlfn.XLOOKUP(A2463,Orders_Raw!A:A,Orders_Raw!D:D)</f>
        <v>Delivered</v>
      </c>
      <c r="M2463" s="19" t="str">
        <f>_xlfn.XLOOKUP(_xlfn.XLOOKUP(A2463,Orders_Raw!A:A,Orders_Raw!B:B),Customers_Raw!A:A,Customers_Raw!E:E)</f>
        <v>Corporate</v>
      </c>
      <c r="N2463">
        <f>IF(COUNTIF($A$2:A2463,A2463)=1,1,0)</f>
        <v>0</v>
      </c>
    </row>
    <row r="2464" spans="1:14">
      <c r="A2464" t="s">
        <v>1857</v>
      </c>
      <c r="B2464" t="s">
        <v>3473</v>
      </c>
      <c r="C2464">
        <v>4</v>
      </c>
      <c r="D2464" s="18">
        <v>41774.05</v>
      </c>
      <c r="E2464" s="18">
        <f>_xlfn.XLOOKUP(Order_Items_Raw!B2847,Products_Raw!A:A,Products_Raw!D:D)</f>
        <v>1069.73</v>
      </c>
      <c r="F2464" s="18">
        <f t="shared" si="38"/>
        <v>37495.13</v>
      </c>
      <c r="G2464" s="18" t="str">
        <f>PROPER(TRIM(CLEAN(_xlfn.XLOOKUP(Order_Items_Raw!A2847,Orders_Raw!A:A,Orders_Raw!E:E))))</f>
        <v>Mobile App</v>
      </c>
      <c r="H2464" s="18" t="str">
        <f>_xlfn.XLOOKUP(B2464,Products_Raw!A:A,Products_Raw!C:C)</f>
        <v>Office Supplies</v>
      </c>
      <c r="I2464" t="str">
        <f>_xlfn.XLOOKUP(_xlfn.XLOOKUP(A2464,Orders_Raw!A:A,Orders_Raw!B:B),Customers_Raw!A:A,Customers_Raw!E:E)</f>
        <v>Consumer</v>
      </c>
      <c r="J2464" s="19">
        <f>_xlfn.XLOOKUP(Order_Items_Raw!A2847,Orders_Raw!A:A,Orders_Raw!C:C)</f>
        <v>45983</v>
      </c>
      <c r="K2464" t="s">
        <v>3474</v>
      </c>
      <c r="L2464" s="19" t="str">
        <f>_xlfn.XLOOKUP(A2464,Orders_Raw!A:A,Orders_Raw!D:D)</f>
        <v>Delivered</v>
      </c>
      <c r="M2464" s="19" t="str">
        <f>_xlfn.XLOOKUP(_xlfn.XLOOKUP(A2464,Orders_Raw!A:A,Orders_Raw!B:B),Customers_Raw!A:A,Customers_Raw!E:E)</f>
        <v>Consumer</v>
      </c>
      <c r="N2464">
        <f>IF(COUNTIF($A$2:A2464,A2464)=1,1,0)</f>
        <v>1</v>
      </c>
    </row>
    <row r="2465" spans="1:14">
      <c r="A2465" t="s">
        <v>1282</v>
      </c>
      <c r="B2465" t="s">
        <v>3475</v>
      </c>
      <c r="C2465">
        <v>4</v>
      </c>
      <c r="D2465" s="18">
        <v>6165.61</v>
      </c>
      <c r="E2465" s="18">
        <f>_xlfn.XLOOKUP(Order_Items_Raw!B2881,Products_Raw!A:A,Products_Raw!D:D)</f>
        <v>295.87</v>
      </c>
      <c r="F2465" s="18">
        <f t="shared" si="38"/>
        <v>4982.13</v>
      </c>
      <c r="G2465" s="18" t="str">
        <f>PROPER(TRIM(CLEAN(_xlfn.XLOOKUP(Order_Items_Raw!A2881,Orders_Raw!A:A,Orders_Raw!E:E))))</f>
        <v>Marketplace</v>
      </c>
      <c r="H2465" s="18" t="str">
        <f>_xlfn.XLOOKUP(B2465,Products_Raw!A:A,Products_Raw!C:C)</f>
        <v>Fashion</v>
      </c>
      <c r="I2465" t="str">
        <f>_xlfn.XLOOKUP(_xlfn.XLOOKUP(A2465,Orders_Raw!A:A,Orders_Raw!B:B),Customers_Raw!A:A,Customers_Raw!E:E)</f>
        <v>Corporate</v>
      </c>
      <c r="J2465" s="19">
        <f>_xlfn.XLOOKUP(Order_Items_Raw!A2881,Orders_Raw!A:A,Orders_Raw!C:C)</f>
        <v>45972</v>
      </c>
      <c r="K2465" t="s">
        <v>3474</v>
      </c>
      <c r="L2465" s="19" t="str">
        <f>_xlfn.XLOOKUP(A2465,Orders_Raw!A:A,Orders_Raw!D:D)</f>
        <v>Delivered</v>
      </c>
      <c r="M2465" s="19" t="str">
        <f>_xlfn.XLOOKUP(_xlfn.XLOOKUP(A2465,Orders_Raw!A:A,Orders_Raw!B:B),Customers_Raw!A:A,Customers_Raw!E:E)</f>
        <v>Corporate</v>
      </c>
      <c r="N2465">
        <f>IF(COUNTIF($A$2:A2465,A2465)=1,1,0)</f>
        <v>0</v>
      </c>
    </row>
    <row r="2466" spans="1:14">
      <c r="A2466" t="s">
        <v>1435</v>
      </c>
      <c r="B2466" t="s">
        <v>3475</v>
      </c>
      <c r="C2466">
        <v>3</v>
      </c>
      <c r="D2466" s="18">
        <v>4257.78</v>
      </c>
      <c r="E2466" s="18">
        <f>_xlfn.XLOOKUP(Order_Items_Raw!B2882,Products_Raw!A:A,Products_Raw!D:D)</f>
        <v>295.87</v>
      </c>
      <c r="F2466" s="18">
        <f t="shared" si="38"/>
        <v>3370.17</v>
      </c>
      <c r="G2466" s="18" t="str">
        <f>PROPER(TRIM(CLEAN(_xlfn.XLOOKUP(Order_Items_Raw!A2882,Orders_Raw!A:A,Orders_Raw!E:E))))</f>
        <v>Mobile App</v>
      </c>
      <c r="H2466" s="18" t="str">
        <f>_xlfn.XLOOKUP(B2466,Products_Raw!A:A,Products_Raw!C:C)</f>
        <v>Fashion</v>
      </c>
      <c r="I2466" t="str">
        <f>_xlfn.XLOOKUP(_xlfn.XLOOKUP(A2466,Orders_Raw!A:A,Orders_Raw!B:B),Customers_Raw!A:A,Customers_Raw!E:E)</f>
        <v>Small Business</v>
      </c>
      <c r="J2466" s="19">
        <f>_xlfn.XLOOKUP(Order_Items_Raw!A2882,Orders_Raw!A:A,Orders_Raw!C:C)</f>
        <v>45982</v>
      </c>
      <c r="K2466" t="s">
        <v>3474</v>
      </c>
      <c r="L2466" s="19" t="str">
        <f>_xlfn.XLOOKUP(A2466,Orders_Raw!A:A,Orders_Raw!D:D)</f>
        <v>Delivered</v>
      </c>
      <c r="M2466" s="19" t="str">
        <f>_xlfn.XLOOKUP(_xlfn.XLOOKUP(A2466,Orders_Raw!A:A,Orders_Raw!B:B),Customers_Raw!A:A,Customers_Raw!E:E)</f>
        <v>Small Business</v>
      </c>
      <c r="N2466">
        <f>IF(COUNTIF($A$2:A2466,A2466)=1,1,0)</f>
        <v>0</v>
      </c>
    </row>
    <row r="2467" spans="1:14">
      <c r="A2467" t="s">
        <v>1633</v>
      </c>
      <c r="B2467" t="s">
        <v>3475</v>
      </c>
      <c r="C2467">
        <v>2</v>
      </c>
      <c r="D2467" s="18">
        <v>3245.63</v>
      </c>
      <c r="E2467" s="18">
        <f>_xlfn.XLOOKUP(Order_Items_Raw!B2886,Products_Raw!A:A,Products_Raw!D:D)</f>
        <v>4535.12</v>
      </c>
      <c r="F2467" s="18">
        <f t="shared" si="38"/>
        <v>-5824.61</v>
      </c>
      <c r="G2467" s="18" t="str">
        <f>PROPER(TRIM(CLEAN(_xlfn.XLOOKUP(Order_Items_Raw!A2886,Orders_Raw!A:A,Orders_Raw!E:E))))</f>
        <v>Website</v>
      </c>
      <c r="H2467" s="18" t="str">
        <f>_xlfn.XLOOKUP(B2467,Products_Raw!A:A,Products_Raw!C:C)</f>
        <v>Fashion</v>
      </c>
      <c r="I2467" t="str">
        <f>_xlfn.XLOOKUP(_xlfn.XLOOKUP(A2467,Orders_Raw!A:A,Orders_Raw!B:B),Customers_Raw!A:A,Customers_Raw!E:E)</f>
        <v>Consumer</v>
      </c>
      <c r="J2467" s="19">
        <f>_xlfn.XLOOKUP(Order_Items_Raw!A2886,Orders_Raw!A:A,Orders_Raw!C:C)</f>
        <v>45981</v>
      </c>
      <c r="K2467" t="s">
        <v>3474</v>
      </c>
      <c r="L2467" s="19" t="str">
        <f>_xlfn.XLOOKUP(A2467,Orders_Raw!A:A,Orders_Raw!D:D)</f>
        <v>Delivered</v>
      </c>
      <c r="M2467" s="19" t="str">
        <f>_xlfn.XLOOKUP(_xlfn.XLOOKUP(A2467,Orders_Raw!A:A,Orders_Raw!B:B),Customers_Raw!A:A,Customers_Raw!E:E)</f>
        <v>Consumer</v>
      </c>
      <c r="N2467">
        <f>IF(COUNTIF($A$2:A2467,A2467)=1,1,0)</f>
        <v>1</v>
      </c>
    </row>
    <row r="2468" spans="1:14">
      <c r="A2468" t="s">
        <v>1894</v>
      </c>
      <c r="B2468" t="s">
        <v>3475</v>
      </c>
      <c r="C2468">
        <v>1</v>
      </c>
      <c r="D2468" s="18">
        <v>1617.13</v>
      </c>
      <c r="E2468" s="18">
        <f>_xlfn.XLOOKUP(Order_Items_Raw!B2890,Products_Raw!A:A,Products_Raw!D:D)</f>
        <v>474.93</v>
      </c>
      <c r="F2468" s="18">
        <f t="shared" si="38"/>
        <v>1142.2</v>
      </c>
      <c r="G2468" s="18" t="str">
        <f>PROPER(TRIM(CLEAN(_xlfn.XLOOKUP(Order_Items_Raw!A2890,Orders_Raw!A:A,Orders_Raw!E:E))))</f>
        <v>Website</v>
      </c>
      <c r="H2468" s="18" t="str">
        <f>_xlfn.XLOOKUP(B2468,Products_Raw!A:A,Products_Raw!C:C)</f>
        <v>Fashion</v>
      </c>
      <c r="I2468" t="str">
        <f>_xlfn.XLOOKUP(_xlfn.XLOOKUP(A2468,Orders_Raw!A:A,Orders_Raw!B:B),Customers_Raw!A:A,Customers_Raw!E:E)</f>
        <v>Consumer</v>
      </c>
      <c r="J2468" s="19">
        <f>_xlfn.XLOOKUP(Order_Items_Raw!A2890,Orders_Raw!A:A,Orders_Raw!C:C)</f>
        <v>45985</v>
      </c>
      <c r="K2468" t="s">
        <v>3474</v>
      </c>
      <c r="L2468" s="19" t="str">
        <f>_xlfn.XLOOKUP(A2468,Orders_Raw!A:A,Orders_Raw!D:D)</f>
        <v>Shipped</v>
      </c>
      <c r="M2468" s="19" t="str">
        <f>_xlfn.XLOOKUP(_xlfn.XLOOKUP(A2468,Orders_Raw!A:A,Orders_Raw!B:B),Customers_Raw!A:A,Customers_Raw!E:E)</f>
        <v>Consumer</v>
      </c>
      <c r="N2468">
        <f>IF(COUNTIF($A$2:A2468,A2468)=1,1,0)</f>
        <v>1</v>
      </c>
    </row>
    <row r="2469" spans="1:14">
      <c r="A2469" t="s">
        <v>2155</v>
      </c>
      <c r="B2469" t="s">
        <v>3475</v>
      </c>
      <c r="C2469">
        <v>2</v>
      </c>
      <c r="D2469" s="18">
        <v>3612.63</v>
      </c>
      <c r="E2469" s="18">
        <f>_xlfn.XLOOKUP(Order_Items_Raw!B2894,Products_Raw!A:A,Products_Raw!D:D)</f>
        <v>6380.88</v>
      </c>
      <c r="F2469" s="18">
        <f t="shared" si="38"/>
        <v>-9149.13</v>
      </c>
      <c r="G2469" s="18" t="str">
        <f>PROPER(TRIM(CLEAN(_xlfn.XLOOKUP(Order_Items_Raw!A2894,Orders_Raw!A:A,Orders_Raw!E:E))))</f>
        <v>Mobile App</v>
      </c>
      <c r="H2469" s="18" t="str">
        <f>_xlfn.XLOOKUP(B2469,Products_Raw!A:A,Products_Raw!C:C)</f>
        <v>Fashion</v>
      </c>
      <c r="I2469" t="str">
        <f>_xlfn.XLOOKUP(_xlfn.XLOOKUP(A2469,Orders_Raw!A:A,Orders_Raw!B:B),Customers_Raw!A:A,Customers_Raw!E:E)</f>
        <v>Corporate</v>
      </c>
      <c r="J2469" s="19">
        <f>_xlfn.XLOOKUP(Order_Items_Raw!A2894,Orders_Raw!A:A,Orders_Raw!C:C)</f>
        <v>45962</v>
      </c>
      <c r="K2469" t="s">
        <v>3474</v>
      </c>
      <c r="L2469" s="19" t="str">
        <f>_xlfn.XLOOKUP(A2469,Orders_Raw!A:A,Orders_Raw!D:D)</f>
        <v>Delivered</v>
      </c>
      <c r="M2469" s="19" t="str">
        <f>_xlfn.XLOOKUP(_xlfn.XLOOKUP(A2469,Orders_Raw!A:A,Orders_Raw!B:B),Customers_Raw!A:A,Customers_Raw!E:E)</f>
        <v>Corporate</v>
      </c>
      <c r="N2469">
        <f>IF(COUNTIF($A$2:A2469,A2469)=1,1,0)</f>
        <v>0</v>
      </c>
    </row>
    <row r="2470" spans="1:14">
      <c r="A2470" t="s">
        <v>2195</v>
      </c>
      <c r="B2470" t="s">
        <v>3475</v>
      </c>
      <c r="C2470">
        <v>1</v>
      </c>
      <c r="D2470" s="18">
        <v>1659.82</v>
      </c>
      <c r="E2470" s="18">
        <f>_xlfn.XLOOKUP(Order_Items_Raw!B2896,Products_Raw!A:A,Products_Raw!D:D)</f>
        <v>6380.88</v>
      </c>
      <c r="F2470" s="18">
        <f t="shared" si="38"/>
        <v>-4721.06</v>
      </c>
      <c r="G2470" s="18" t="str">
        <f>PROPER(TRIM(CLEAN(_xlfn.XLOOKUP(Order_Items_Raw!A2896,Orders_Raw!A:A,Orders_Raw!E:E))))</f>
        <v>Website</v>
      </c>
      <c r="H2470" s="18" t="str">
        <f>_xlfn.XLOOKUP(B2470,Products_Raw!A:A,Products_Raw!C:C)</f>
        <v>Fashion</v>
      </c>
      <c r="I2470" t="str">
        <f>_xlfn.XLOOKUP(_xlfn.XLOOKUP(A2470,Orders_Raw!A:A,Orders_Raw!B:B),Customers_Raw!A:A,Customers_Raw!E:E)</f>
        <v>Consumer</v>
      </c>
      <c r="J2470" s="19">
        <f>_xlfn.XLOOKUP(Order_Items_Raw!A2896,Orders_Raw!A:A,Orders_Raw!C:C)</f>
        <v>45972</v>
      </c>
      <c r="K2470" t="s">
        <v>3474</v>
      </c>
      <c r="L2470" s="19" t="str">
        <f>_xlfn.XLOOKUP(A2470,Orders_Raw!A:A,Orders_Raw!D:D)</f>
        <v>Delivered</v>
      </c>
      <c r="M2470" s="19" t="str">
        <f>_xlfn.XLOOKUP(_xlfn.XLOOKUP(A2470,Orders_Raw!A:A,Orders_Raw!B:B),Customers_Raw!A:A,Customers_Raw!E:E)</f>
        <v>Consumer</v>
      </c>
      <c r="N2470">
        <f>IF(COUNTIF($A$2:A2470,A2470)=1,1,0)</f>
        <v>1</v>
      </c>
    </row>
    <row r="2471" spans="1:14">
      <c r="A2471" t="s">
        <v>2878</v>
      </c>
      <c r="B2471" t="s">
        <v>3475</v>
      </c>
      <c r="C2471">
        <v>2</v>
      </c>
      <c r="D2471" s="18">
        <v>3640.73</v>
      </c>
      <c r="E2471" s="18">
        <f>_xlfn.XLOOKUP(Order_Items_Raw!B2906,Products_Raw!A:A,Products_Raw!D:D)</f>
        <v>7802.03</v>
      </c>
      <c r="F2471" s="18">
        <f t="shared" si="38"/>
        <v>-11963.33</v>
      </c>
      <c r="G2471" s="18" t="str">
        <f>PROPER(TRIM(CLEAN(_xlfn.XLOOKUP(Order_Items_Raw!A2906,Orders_Raw!A:A,Orders_Raw!E:E))))</f>
        <v>Marketplace</v>
      </c>
      <c r="H2471" s="18" t="str">
        <f>_xlfn.XLOOKUP(B2471,Products_Raw!A:A,Products_Raw!C:C)</f>
        <v>Fashion</v>
      </c>
      <c r="I2471" t="str">
        <f>_xlfn.XLOOKUP(_xlfn.XLOOKUP(A2471,Orders_Raw!A:A,Orders_Raw!B:B),Customers_Raw!A:A,Customers_Raw!E:E)</f>
        <v>Consumer</v>
      </c>
      <c r="J2471" s="19">
        <f>_xlfn.XLOOKUP(Order_Items_Raw!A2906,Orders_Raw!A:A,Orders_Raw!C:C)</f>
        <v>45971</v>
      </c>
      <c r="K2471" t="s">
        <v>3474</v>
      </c>
      <c r="L2471" s="19" t="str">
        <f>_xlfn.XLOOKUP(A2471,Orders_Raw!A:A,Orders_Raw!D:D)</f>
        <v>Delivered</v>
      </c>
      <c r="M2471" s="19" t="str">
        <f>_xlfn.XLOOKUP(_xlfn.XLOOKUP(A2471,Orders_Raw!A:A,Orders_Raw!B:B),Customers_Raw!A:A,Customers_Raw!E:E)</f>
        <v>Consumer</v>
      </c>
      <c r="N2471">
        <f>IF(COUNTIF($A$2:A2471,A2471)=1,1,0)</f>
        <v>1</v>
      </c>
    </row>
    <row r="2472" spans="1:14">
      <c r="A2472" t="s">
        <v>3103</v>
      </c>
      <c r="B2472" t="s">
        <v>3475</v>
      </c>
      <c r="C2472">
        <v>4</v>
      </c>
      <c r="D2472" s="18">
        <v>6883.21</v>
      </c>
      <c r="E2472" s="18">
        <f>_xlfn.XLOOKUP(Order_Items_Raw!B2910,Products_Raw!A:A,Products_Raw!D:D)</f>
        <v>7802.03</v>
      </c>
      <c r="F2472" s="18">
        <f t="shared" si="38"/>
        <v>-24324.91</v>
      </c>
      <c r="G2472" s="18" t="str">
        <f>PROPER(TRIM(CLEAN(_xlfn.XLOOKUP(Order_Items_Raw!A2910,Orders_Raw!A:A,Orders_Raw!E:E))))</f>
        <v>Marketplace</v>
      </c>
      <c r="H2472" s="18" t="str">
        <f>_xlfn.XLOOKUP(B2472,Products_Raw!A:A,Products_Raw!C:C)</f>
        <v>Fashion</v>
      </c>
      <c r="I2472" t="str">
        <f>_xlfn.XLOOKUP(_xlfn.XLOOKUP(A2472,Orders_Raw!A:A,Orders_Raw!B:B),Customers_Raw!A:A,Customers_Raw!E:E)</f>
        <v>Consumer</v>
      </c>
      <c r="J2472" s="19">
        <f>_xlfn.XLOOKUP(Order_Items_Raw!A2910,Orders_Raw!A:A,Orders_Raw!C:C)</f>
        <v>45990</v>
      </c>
      <c r="K2472" t="s">
        <v>3474</v>
      </c>
      <c r="L2472" s="19" t="str">
        <f>_xlfn.XLOOKUP(A2472,Orders_Raw!A:A,Orders_Raw!D:D)</f>
        <v>Cancelled</v>
      </c>
      <c r="M2472" s="19" t="str">
        <f>_xlfn.XLOOKUP(_xlfn.XLOOKUP(A2472,Orders_Raw!A:A,Orders_Raw!B:B),Customers_Raw!A:A,Customers_Raw!E:E)</f>
        <v>Consumer</v>
      </c>
      <c r="N2472">
        <f>IF(COUNTIF($A$2:A2472,A2472)=1,1,0)</f>
        <v>0</v>
      </c>
    </row>
    <row r="2473" spans="1:14">
      <c r="A2473" t="s">
        <v>1681</v>
      </c>
      <c r="B2473" t="s">
        <v>3476</v>
      </c>
      <c r="C2473">
        <v>2</v>
      </c>
      <c r="D2473" s="18">
        <v>21609.7</v>
      </c>
      <c r="E2473" s="18">
        <f>_xlfn.XLOOKUP(Order_Items_Raw!B2928,Products_Raw!A:A,Products_Raw!D:D)</f>
        <v>4176.26</v>
      </c>
      <c r="F2473" s="18">
        <f t="shared" si="38"/>
        <v>13257.18</v>
      </c>
      <c r="G2473" s="18" t="str">
        <f>PROPER(TRIM(CLEAN(_xlfn.XLOOKUP(Order_Items_Raw!A2928,Orders_Raw!A:A,Orders_Raw!E:E))))</f>
        <v>Marketplace</v>
      </c>
      <c r="H2473" s="18" t="str">
        <f>_xlfn.XLOOKUP(B2473,Products_Raw!A:A,Products_Raw!C:C)</f>
        <v>Home &amp; Kitchen</v>
      </c>
      <c r="I2473" t="str">
        <f>_xlfn.XLOOKUP(_xlfn.XLOOKUP(A2473,Orders_Raw!A:A,Orders_Raw!B:B),Customers_Raw!A:A,Customers_Raw!E:E)</f>
        <v>Consumer</v>
      </c>
      <c r="J2473" s="19">
        <f>_xlfn.XLOOKUP(Order_Items_Raw!A2928,Orders_Raw!A:A,Orders_Raw!C:C)</f>
        <v>45981</v>
      </c>
      <c r="K2473" t="s">
        <v>3474</v>
      </c>
      <c r="L2473" s="19" t="str">
        <f>_xlfn.XLOOKUP(A2473,Orders_Raw!A:A,Orders_Raw!D:D)</f>
        <v>Delivered</v>
      </c>
      <c r="M2473" s="19" t="str">
        <f>_xlfn.XLOOKUP(_xlfn.XLOOKUP(A2473,Orders_Raw!A:A,Orders_Raw!B:B),Customers_Raw!A:A,Customers_Raw!E:E)</f>
        <v>Consumer</v>
      </c>
      <c r="N2473">
        <f>IF(COUNTIF($A$2:A2473,A2473)=1,1,0)</f>
        <v>1</v>
      </c>
    </row>
    <row r="2474" spans="1:14">
      <c r="A2474" t="s">
        <v>1775</v>
      </c>
      <c r="B2474" t="s">
        <v>3476</v>
      </c>
      <c r="C2474">
        <v>4</v>
      </c>
      <c r="D2474" s="18">
        <v>48247.74</v>
      </c>
      <c r="E2474" s="18">
        <f>_xlfn.XLOOKUP(Order_Items_Raw!B2931,Products_Raw!A:A,Products_Raw!D:D)</f>
        <v>4176.26</v>
      </c>
      <c r="F2474" s="18">
        <f t="shared" si="38"/>
        <v>31542.7</v>
      </c>
      <c r="G2474" s="18" t="str">
        <f>PROPER(TRIM(CLEAN(_xlfn.XLOOKUP(Order_Items_Raw!A2931,Orders_Raw!A:A,Orders_Raw!E:E))))</f>
        <v>Website</v>
      </c>
      <c r="H2474" s="18" t="str">
        <f>_xlfn.XLOOKUP(B2474,Products_Raw!A:A,Products_Raw!C:C)</f>
        <v>Home &amp; Kitchen</v>
      </c>
      <c r="I2474" t="str">
        <f>_xlfn.XLOOKUP(_xlfn.XLOOKUP(A2474,Orders_Raw!A:A,Orders_Raw!B:B),Customers_Raw!A:A,Customers_Raw!E:E)</f>
        <v>Consumer</v>
      </c>
      <c r="J2474" s="19">
        <f>_xlfn.XLOOKUP(Order_Items_Raw!A2931,Orders_Raw!A:A,Orders_Raw!C:C)</f>
        <v>45964</v>
      </c>
      <c r="K2474" t="s">
        <v>3474</v>
      </c>
      <c r="L2474" s="19" t="str">
        <f>_xlfn.XLOOKUP(A2474,Orders_Raw!A:A,Orders_Raw!D:D)</f>
        <v>Delivered</v>
      </c>
      <c r="M2474" s="19" t="str">
        <f>_xlfn.XLOOKUP(_xlfn.XLOOKUP(A2474,Orders_Raw!A:A,Orders_Raw!B:B),Customers_Raw!A:A,Customers_Raw!E:E)</f>
        <v>Consumer</v>
      </c>
      <c r="N2474">
        <f>IF(COUNTIF($A$2:A2474,A2474)=1,1,0)</f>
        <v>0</v>
      </c>
    </row>
    <row r="2475" spans="1:14">
      <c r="A2475" t="s">
        <v>1928</v>
      </c>
      <c r="B2475" t="s">
        <v>3476</v>
      </c>
      <c r="C2475">
        <v>4</v>
      </c>
      <c r="D2475" s="18">
        <v>37601.05</v>
      </c>
      <c r="E2475" s="18">
        <f>_xlfn.XLOOKUP(Order_Items_Raw!B2935,Products_Raw!A:A,Products_Raw!D:D)</f>
        <v>6279.29</v>
      </c>
      <c r="F2475" s="18">
        <f t="shared" si="38"/>
        <v>12483.89</v>
      </c>
      <c r="G2475" s="18" t="str">
        <f>PROPER(TRIM(CLEAN(_xlfn.XLOOKUP(Order_Items_Raw!A2935,Orders_Raw!A:A,Orders_Raw!E:E))))</f>
        <v>Mobile App</v>
      </c>
      <c r="H2475" s="18" t="str">
        <f>_xlfn.XLOOKUP(B2475,Products_Raw!A:A,Products_Raw!C:C)</f>
        <v>Home &amp; Kitchen</v>
      </c>
      <c r="I2475" t="str">
        <f>_xlfn.XLOOKUP(_xlfn.XLOOKUP(A2475,Orders_Raw!A:A,Orders_Raw!B:B),Customers_Raw!A:A,Customers_Raw!E:E)</f>
        <v>Consumer</v>
      </c>
      <c r="J2475" s="19">
        <f>_xlfn.XLOOKUP(Order_Items_Raw!A2935,Orders_Raw!A:A,Orders_Raw!C:C)</f>
        <v>45970</v>
      </c>
      <c r="K2475" t="s">
        <v>3474</v>
      </c>
      <c r="L2475" s="19" t="str">
        <f>_xlfn.XLOOKUP(A2475,Orders_Raw!A:A,Orders_Raw!D:D)</f>
        <v>Delivered</v>
      </c>
      <c r="M2475" s="19" t="str">
        <f>_xlfn.XLOOKUP(_xlfn.XLOOKUP(A2475,Orders_Raw!A:A,Orders_Raw!B:B),Customers_Raw!A:A,Customers_Raw!E:E)</f>
        <v>Consumer</v>
      </c>
      <c r="N2475">
        <f>IF(COUNTIF($A$2:A2475,A2475)=1,1,0)</f>
        <v>0</v>
      </c>
    </row>
    <row r="2476" spans="1:14">
      <c r="A2476" t="s">
        <v>1959</v>
      </c>
      <c r="B2476" t="s">
        <v>3476</v>
      </c>
      <c r="C2476">
        <v>1</v>
      </c>
      <c r="D2476" s="18">
        <v>10147.51</v>
      </c>
      <c r="E2476" s="18">
        <f>_xlfn.XLOOKUP(Order_Items_Raw!B2937,Products_Raw!A:A,Products_Raw!D:D)</f>
        <v>6279.29</v>
      </c>
      <c r="F2476" s="18">
        <f t="shared" si="38"/>
        <v>3868.22</v>
      </c>
      <c r="G2476" s="18" t="str">
        <f>PROPER(TRIM(CLEAN(_xlfn.XLOOKUP(Order_Items_Raw!A2937,Orders_Raw!A:A,Orders_Raw!E:E))))</f>
        <v>Website</v>
      </c>
      <c r="H2476" s="18" t="str">
        <f>_xlfn.XLOOKUP(B2476,Products_Raw!A:A,Products_Raw!C:C)</f>
        <v>Home &amp; Kitchen</v>
      </c>
      <c r="I2476" t="str">
        <f>_xlfn.XLOOKUP(_xlfn.XLOOKUP(A2476,Orders_Raw!A:A,Orders_Raw!B:B),Customers_Raw!A:A,Customers_Raw!E:E)</f>
        <v>Consumer</v>
      </c>
      <c r="J2476" s="19">
        <f>_xlfn.XLOOKUP(Order_Items_Raw!A2937,Orders_Raw!A:A,Orders_Raw!C:C)</f>
        <v>45980</v>
      </c>
      <c r="K2476" t="s">
        <v>3474</v>
      </c>
      <c r="L2476" s="19" t="str">
        <f>_xlfn.XLOOKUP(A2476,Orders_Raw!A:A,Orders_Raw!D:D)</f>
        <v>Delivered</v>
      </c>
      <c r="M2476" s="19" t="str">
        <f>_xlfn.XLOOKUP(_xlfn.XLOOKUP(A2476,Orders_Raw!A:A,Orders_Raw!B:B),Customers_Raw!A:A,Customers_Raw!E:E)</f>
        <v>Consumer</v>
      </c>
      <c r="N2476">
        <f>IF(COUNTIF($A$2:A2476,A2476)=1,1,0)</f>
        <v>0</v>
      </c>
    </row>
    <row r="2477" spans="1:14">
      <c r="A2477" t="s">
        <v>2472</v>
      </c>
      <c r="B2477" t="s">
        <v>3476</v>
      </c>
      <c r="C2477">
        <v>3</v>
      </c>
      <c r="D2477" s="18">
        <v>28747.46</v>
      </c>
      <c r="E2477" s="18">
        <f>_xlfn.XLOOKUP(Order_Items_Raw!B2944,Products_Raw!A:A,Products_Raw!D:D)</f>
        <v>229.52</v>
      </c>
      <c r="F2477" s="18">
        <f t="shared" si="38"/>
        <v>28058.9</v>
      </c>
      <c r="G2477" s="18" t="str">
        <f>PROPER(TRIM(CLEAN(_xlfn.XLOOKUP(Order_Items_Raw!A2944,Orders_Raw!A:A,Orders_Raw!E:E))))</f>
        <v>Marketplace</v>
      </c>
      <c r="H2477" s="18" t="str">
        <f>_xlfn.XLOOKUP(B2477,Products_Raw!A:A,Products_Raw!C:C)</f>
        <v>Home &amp; Kitchen</v>
      </c>
      <c r="I2477" t="str">
        <f>_xlfn.XLOOKUP(_xlfn.XLOOKUP(A2477,Orders_Raw!A:A,Orders_Raw!B:B),Customers_Raw!A:A,Customers_Raw!E:E)</f>
        <v>Corporate</v>
      </c>
      <c r="J2477" s="19">
        <f>_xlfn.XLOOKUP(Order_Items_Raw!A2944,Orders_Raw!A:A,Orders_Raw!C:C)</f>
        <v>45975</v>
      </c>
      <c r="K2477" t="s">
        <v>3474</v>
      </c>
      <c r="L2477" s="19" t="str">
        <f>_xlfn.XLOOKUP(A2477,Orders_Raw!A:A,Orders_Raw!D:D)</f>
        <v>Delivered</v>
      </c>
      <c r="M2477" s="19" t="str">
        <f>_xlfn.XLOOKUP(_xlfn.XLOOKUP(A2477,Orders_Raw!A:A,Orders_Raw!B:B),Customers_Raw!A:A,Customers_Raw!E:E)</f>
        <v>Corporate</v>
      </c>
      <c r="N2477">
        <f>IF(COUNTIF($A$2:A2477,A2477)=1,1,0)</f>
        <v>0</v>
      </c>
    </row>
    <row r="2478" spans="1:14">
      <c r="A2478" t="s">
        <v>2487</v>
      </c>
      <c r="B2478" t="s">
        <v>3476</v>
      </c>
      <c r="C2478">
        <v>1</v>
      </c>
      <c r="D2478" s="18">
        <v>10164.21</v>
      </c>
      <c r="E2478" s="18">
        <f>_xlfn.XLOOKUP(Order_Items_Raw!B2945,Products_Raw!A:A,Products_Raw!D:D)</f>
        <v>229.52</v>
      </c>
      <c r="F2478" s="18">
        <f t="shared" si="38"/>
        <v>9934.69</v>
      </c>
      <c r="G2478" s="18" t="str">
        <f>PROPER(TRIM(CLEAN(_xlfn.XLOOKUP(Order_Items_Raw!A2945,Orders_Raw!A:A,Orders_Raw!E:E))))</f>
        <v>Website</v>
      </c>
      <c r="H2478" s="18" t="str">
        <f>_xlfn.XLOOKUP(B2478,Products_Raw!A:A,Products_Raw!C:C)</f>
        <v>Home &amp; Kitchen</v>
      </c>
      <c r="I2478" t="str">
        <f>_xlfn.XLOOKUP(_xlfn.XLOOKUP(A2478,Orders_Raw!A:A,Orders_Raw!B:B),Customers_Raw!A:A,Customers_Raw!E:E)</f>
        <v>Consumer</v>
      </c>
      <c r="J2478" s="19">
        <f>_xlfn.XLOOKUP(Order_Items_Raw!A2945,Orders_Raw!A:A,Orders_Raw!C:C)</f>
        <v>45967</v>
      </c>
      <c r="K2478" t="s">
        <v>3474</v>
      </c>
      <c r="L2478" s="19" t="str">
        <f>_xlfn.XLOOKUP(A2478,Orders_Raw!A:A,Orders_Raw!D:D)</f>
        <v>Delivered</v>
      </c>
      <c r="M2478" s="19" t="str">
        <f>_xlfn.XLOOKUP(_xlfn.XLOOKUP(A2478,Orders_Raw!A:A,Orders_Raw!B:B),Customers_Raw!A:A,Customers_Raw!E:E)</f>
        <v>Consumer</v>
      </c>
      <c r="N2478">
        <f>IF(COUNTIF($A$2:A2478,A2478)=1,1,0)</f>
        <v>1</v>
      </c>
    </row>
    <row r="2479" spans="1:14">
      <c r="A2479" t="s">
        <v>2573</v>
      </c>
      <c r="B2479" t="s">
        <v>3476</v>
      </c>
      <c r="C2479">
        <v>4</v>
      </c>
      <c r="D2479" s="18">
        <v>42150.91</v>
      </c>
      <c r="E2479" s="18">
        <f>_xlfn.XLOOKUP(Order_Items_Raw!B2948,Products_Raw!A:A,Products_Raw!D:D)</f>
        <v>4722.61</v>
      </c>
      <c r="F2479" s="18">
        <f t="shared" si="38"/>
        <v>23260.47</v>
      </c>
      <c r="G2479" s="18" t="str">
        <f>PROPER(TRIM(CLEAN(_xlfn.XLOOKUP(Order_Items_Raw!A2948,Orders_Raw!A:A,Orders_Raw!E:E))))</f>
        <v>Marketplace</v>
      </c>
      <c r="H2479" s="18" t="str">
        <f>_xlfn.XLOOKUP(B2479,Products_Raw!A:A,Products_Raw!C:C)</f>
        <v>Home &amp; Kitchen</v>
      </c>
      <c r="I2479" t="str">
        <f>_xlfn.XLOOKUP(_xlfn.XLOOKUP(A2479,Orders_Raw!A:A,Orders_Raw!B:B),Customers_Raw!A:A,Customers_Raw!E:E)</f>
        <v>Corporate</v>
      </c>
      <c r="J2479" s="19">
        <f>_xlfn.XLOOKUP(Order_Items_Raw!A2948,Orders_Raw!A:A,Orders_Raw!C:C)</f>
        <v>45982</v>
      </c>
      <c r="K2479" t="s">
        <v>3474</v>
      </c>
      <c r="L2479" s="19" t="str">
        <f>_xlfn.XLOOKUP(A2479,Orders_Raw!A:A,Orders_Raw!D:D)</f>
        <v>Delivered</v>
      </c>
      <c r="M2479" s="19" t="str">
        <f>_xlfn.XLOOKUP(_xlfn.XLOOKUP(A2479,Orders_Raw!A:A,Orders_Raw!B:B),Customers_Raw!A:A,Customers_Raw!E:E)</f>
        <v>Corporate</v>
      </c>
      <c r="N2479">
        <f>IF(COUNTIF($A$2:A2479,A2479)=1,1,0)</f>
        <v>0</v>
      </c>
    </row>
    <row r="2480" spans="1:14">
      <c r="A2480" t="s">
        <v>2879</v>
      </c>
      <c r="B2480" t="s">
        <v>3476</v>
      </c>
      <c r="C2480">
        <v>3</v>
      </c>
      <c r="D2480" s="18">
        <v>27600.88</v>
      </c>
      <c r="E2480" s="18">
        <f>_xlfn.XLOOKUP(Order_Items_Raw!B2954,Products_Raw!A:A,Products_Raw!D:D)</f>
        <v>9531.89</v>
      </c>
      <c r="F2480" s="18">
        <f t="shared" si="38"/>
        <v>-994.789999999997</v>
      </c>
      <c r="G2480" s="18" t="str">
        <f>PROPER(TRIM(CLEAN(_xlfn.XLOOKUP(Order_Items_Raw!A2954,Orders_Raw!A:A,Orders_Raw!E:E))))</f>
        <v>Mobile App</v>
      </c>
      <c r="H2480" s="18" t="str">
        <f>_xlfn.XLOOKUP(B2480,Products_Raw!A:A,Products_Raw!C:C)</f>
        <v>Home &amp; Kitchen</v>
      </c>
      <c r="I2480" t="str">
        <f>_xlfn.XLOOKUP(_xlfn.XLOOKUP(A2480,Orders_Raw!A:A,Orders_Raw!B:B),Customers_Raw!A:A,Customers_Raw!E:E)</f>
        <v>Consumer</v>
      </c>
      <c r="J2480" s="19">
        <f>_xlfn.XLOOKUP(Order_Items_Raw!A2954,Orders_Raw!A:A,Orders_Raw!C:C)</f>
        <v>45977</v>
      </c>
      <c r="K2480" t="s">
        <v>3474</v>
      </c>
      <c r="L2480" s="19" t="str">
        <f>_xlfn.XLOOKUP(A2480,Orders_Raw!A:A,Orders_Raw!D:D)</f>
        <v>Delivered</v>
      </c>
      <c r="M2480" s="19" t="str">
        <f>_xlfn.XLOOKUP(_xlfn.XLOOKUP(A2480,Orders_Raw!A:A,Orders_Raw!B:B),Customers_Raw!A:A,Customers_Raw!E:E)</f>
        <v>Consumer</v>
      </c>
      <c r="N2480">
        <f>IF(COUNTIF($A$2:A2480,A2480)=1,1,0)</f>
        <v>1</v>
      </c>
    </row>
    <row r="2481" spans="1:14">
      <c r="A2481" t="s">
        <v>2308</v>
      </c>
      <c r="B2481" t="s">
        <v>3477</v>
      </c>
      <c r="C2481">
        <v>3</v>
      </c>
      <c r="D2481" s="18">
        <v>7619.39</v>
      </c>
      <c r="E2481" s="18">
        <f>_xlfn.XLOOKUP(Order_Items_Raw!B2986,Products_Raw!A:A,Products_Raw!D:D)</f>
        <v>11668.5</v>
      </c>
      <c r="F2481" s="18">
        <f t="shared" si="38"/>
        <v>-27386.11</v>
      </c>
      <c r="G2481" s="18" t="str">
        <f>PROPER(TRIM(CLEAN(_xlfn.XLOOKUP(Order_Items_Raw!A2986,Orders_Raw!A:A,Orders_Raw!E:E))))</f>
        <v>Mobile App</v>
      </c>
      <c r="H2481" s="18" t="str">
        <f>_xlfn.XLOOKUP(B2481,Products_Raw!A:A,Products_Raw!C:C)</f>
        <v>Electronics</v>
      </c>
      <c r="I2481" t="str">
        <f>_xlfn.XLOOKUP(_xlfn.XLOOKUP(A2481,Orders_Raw!A:A,Orders_Raw!B:B),Customers_Raw!A:A,Customers_Raw!E:E)</f>
        <v>Corporate</v>
      </c>
      <c r="J2481" s="19">
        <f>_xlfn.XLOOKUP(Order_Items_Raw!A2986,Orders_Raw!A:A,Orders_Raw!C:C)</f>
        <v>45984</v>
      </c>
      <c r="K2481" t="s">
        <v>3474</v>
      </c>
      <c r="L2481" s="19" t="str">
        <f>_xlfn.XLOOKUP(A2481,Orders_Raw!A:A,Orders_Raw!D:D)</f>
        <v>Delivered</v>
      </c>
      <c r="M2481" s="19" t="str">
        <f>_xlfn.XLOOKUP(_xlfn.XLOOKUP(A2481,Orders_Raw!A:A,Orders_Raw!B:B),Customers_Raw!A:A,Customers_Raw!E:E)</f>
        <v>Corporate</v>
      </c>
      <c r="N2481">
        <f>IF(COUNTIF($A$2:A2481,A2481)=1,1,0)</f>
        <v>1</v>
      </c>
    </row>
    <row r="2482" spans="1:14">
      <c r="A2482" t="s">
        <v>3133</v>
      </c>
      <c r="B2482" t="s">
        <v>3477</v>
      </c>
      <c r="C2482">
        <v>3</v>
      </c>
      <c r="D2482" s="18">
        <v>9127.39</v>
      </c>
      <c r="E2482" s="18">
        <f>_xlfn.XLOOKUP(Order_Items_Raw!B3002,Products_Raw!A:A,Products_Raw!D:D)</f>
        <v>6453.17</v>
      </c>
      <c r="F2482" s="18">
        <f t="shared" si="38"/>
        <v>-10232.12</v>
      </c>
      <c r="G2482" s="18" t="str">
        <f>PROPER(TRIM(CLEAN(_xlfn.XLOOKUP(Order_Items_Raw!A3002,Orders_Raw!A:A,Orders_Raw!E:E))))</f>
        <v>Website</v>
      </c>
      <c r="H2482" s="18" t="str">
        <f>_xlfn.XLOOKUP(B2482,Products_Raw!A:A,Products_Raw!C:C)</f>
        <v>Electronics</v>
      </c>
      <c r="I2482" t="str">
        <f>_xlfn.XLOOKUP(_xlfn.XLOOKUP(A2482,Orders_Raw!A:A,Orders_Raw!B:B),Customers_Raw!A:A,Customers_Raw!E:E)</f>
        <v>Consumer</v>
      </c>
      <c r="J2482" s="19">
        <f>_xlfn.XLOOKUP(Order_Items_Raw!A3002,Orders_Raw!A:A,Orders_Raw!C:C)</f>
        <v>45969</v>
      </c>
      <c r="K2482" t="s">
        <v>3474</v>
      </c>
      <c r="L2482" s="19" t="str">
        <f>_xlfn.XLOOKUP(A2482,Orders_Raw!A:A,Orders_Raw!D:D)</f>
        <v>Delivered</v>
      </c>
      <c r="M2482" s="19" t="str">
        <f>_xlfn.XLOOKUP(_xlfn.XLOOKUP(A2482,Orders_Raw!A:A,Orders_Raw!B:B),Customers_Raw!A:A,Customers_Raw!E:E)</f>
        <v>Consumer</v>
      </c>
      <c r="N2482">
        <f>IF(COUNTIF($A$2:A2482,A2482)=1,1,0)</f>
        <v>1</v>
      </c>
    </row>
    <row r="2483" spans="1:14">
      <c r="A2483" t="s">
        <v>1126</v>
      </c>
      <c r="B2483" t="s">
        <v>3478</v>
      </c>
      <c r="C2483">
        <v>1</v>
      </c>
      <c r="D2483" s="18">
        <v>670.26</v>
      </c>
      <c r="E2483" s="18">
        <f>_xlfn.XLOOKUP(Order_Items_Raw!B3010,Products_Raw!A:A,Products_Raw!D:D)</f>
        <v>1326.73</v>
      </c>
      <c r="F2483" s="18">
        <f t="shared" si="38"/>
        <v>-656.47</v>
      </c>
      <c r="G2483" s="18" t="str">
        <f>PROPER(TRIM(CLEAN(_xlfn.XLOOKUP(Order_Items_Raw!A3010,Orders_Raw!A:A,Orders_Raw!E:E))))</f>
        <v>Mobile App</v>
      </c>
      <c r="H2483" s="18" t="str">
        <f>_xlfn.XLOOKUP(B2483,Products_Raw!A:A,Products_Raw!C:C)</f>
        <v>Electronics</v>
      </c>
      <c r="I2483" t="str">
        <f>_xlfn.XLOOKUP(_xlfn.XLOOKUP(A2483,Orders_Raw!A:A,Orders_Raw!B:B),Customers_Raw!A:A,Customers_Raw!E:E)</f>
        <v>Consumer</v>
      </c>
      <c r="J2483" s="19">
        <f>_xlfn.XLOOKUP(Order_Items_Raw!A3010,Orders_Raw!A:A,Orders_Raw!C:C)</f>
        <v>45965</v>
      </c>
      <c r="K2483" t="s">
        <v>3474</v>
      </c>
      <c r="L2483" s="19" t="str">
        <f>_xlfn.XLOOKUP(A2483,Orders_Raw!A:A,Orders_Raw!D:D)</f>
        <v>Delivered</v>
      </c>
      <c r="M2483" s="19" t="str">
        <f>_xlfn.XLOOKUP(_xlfn.XLOOKUP(A2483,Orders_Raw!A:A,Orders_Raw!B:B),Customers_Raw!A:A,Customers_Raw!E:E)</f>
        <v>Consumer</v>
      </c>
      <c r="N2483">
        <f>IF(COUNTIF($A$2:A2483,A2483)=1,1,0)</f>
        <v>0</v>
      </c>
    </row>
    <row r="2484" spans="1:14">
      <c r="A2484" t="s">
        <v>1378</v>
      </c>
      <c r="B2484" t="s">
        <v>3478</v>
      </c>
      <c r="C2484">
        <v>2</v>
      </c>
      <c r="D2484" s="18">
        <v>1562.25</v>
      </c>
      <c r="E2484" s="18">
        <f>_xlfn.XLOOKUP(Order_Items_Raw!B3012,Products_Raw!A:A,Products_Raw!D:D)</f>
        <v>2625.04</v>
      </c>
      <c r="F2484" s="18">
        <f t="shared" si="38"/>
        <v>-3687.83</v>
      </c>
      <c r="G2484" s="18" t="str">
        <f>PROPER(TRIM(CLEAN(_xlfn.XLOOKUP(Order_Items_Raw!A3012,Orders_Raw!A:A,Orders_Raw!E:E))))</f>
        <v>Website</v>
      </c>
      <c r="H2484" s="18" t="str">
        <f>_xlfn.XLOOKUP(B2484,Products_Raw!A:A,Products_Raw!C:C)</f>
        <v>Electronics</v>
      </c>
      <c r="I2484" t="str">
        <f>_xlfn.XLOOKUP(_xlfn.XLOOKUP(A2484,Orders_Raw!A:A,Orders_Raw!B:B),Customers_Raw!A:A,Customers_Raw!E:E)</f>
        <v>Corporate</v>
      </c>
      <c r="J2484" s="19">
        <f>_xlfn.XLOOKUP(Order_Items_Raw!A3012,Orders_Raw!A:A,Orders_Raw!C:C)</f>
        <v>45984</v>
      </c>
      <c r="K2484" t="s">
        <v>3474</v>
      </c>
      <c r="L2484" s="19" t="str">
        <f>_xlfn.XLOOKUP(A2484,Orders_Raw!A:A,Orders_Raw!D:D)</f>
        <v>Delivered</v>
      </c>
      <c r="M2484" s="19" t="str">
        <f>_xlfn.XLOOKUP(_xlfn.XLOOKUP(A2484,Orders_Raw!A:A,Orders_Raw!B:B),Customers_Raw!A:A,Customers_Raw!E:E)</f>
        <v>Corporate</v>
      </c>
      <c r="N2484">
        <f>IF(COUNTIF($A$2:A2484,A2484)=1,1,0)</f>
        <v>0</v>
      </c>
    </row>
    <row r="2485" spans="1:14">
      <c r="A2485" t="s">
        <v>1445</v>
      </c>
      <c r="B2485" t="s">
        <v>3478</v>
      </c>
      <c r="C2485">
        <v>1</v>
      </c>
      <c r="D2485" s="18">
        <v>610.92</v>
      </c>
      <c r="E2485" s="18">
        <f>_xlfn.XLOOKUP(Order_Items_Raw!B3017,Products_Raw!A:A,Products_Raw!D:D)</f>
        <v>5057.68</v>
      </c>
      <c r="F2485" s="18">
        <f t="shared" si="38"/>
        <v>-4446.76</v>
      </c>
      <c r="G2485" s="18" t="str">
        <f>PROPER(TRIM(CLEAN(_xlfn.XLOOKUP(Order_Items_Raw!A3017,Orders_Raw!A:A,Orders_Raw!E:E))))</f>
        <v>Website</v>
      </c>
      <c r="H2485" s="18" t="str">
        <f>_xlfn.XLOOKUP(B2485,Products_Raw!A:A,Products_Raw!C:C)</f>
        <v>Electronics</v>
      </c>
      <c r="I2485" t="str">
        <f>_xlfn.XLOOKUP(_xlfn.XLOOKUP(A2485,Orders_Raw!A:A,Orders_Raw!B:B),Customers_Raw!A:A,Customers_Raw!E:E)</f>
        <v>Corporate</v>
      </c>
      <c r="J2485" s="19">
        <f>_xlfn.XLOOKUP(Order_Items_Raw!A3017,Orders_Raw!A:A,Orders_Raw!C:C)</f>
        <v>45987</v>
      </c>
      <c r="K2485" t="s">
        <v>3474</v>
      </c>
      <c r="L2485" s="19" t="str">
        <f>_xlfn.XLOOKUP(A2485,Orders_Raw!A:A,Orders_Raw!D:D)</f>
        <v>Shipped</v>
      </c>
      <c r="M2485" s="19" t="str">
        <f>_xlfn.XLOOKUP(_xlfn.XLOOKUP(A2485,Orders_Raw!A:A,Orders_Raw!B:B),Customers_Raw!A:A,Customers_Raw!E:E)</f>
        <v>Corporate</v>
      </c>
      <c r="N2485">
        <f>IF(COUNTIF($A$2:A2485,A2485)=1,1,0)</f>
        <v>0</v>
      </c>
    </row>
    <row r="2486" spans="1:14">
      <c r="A2486" t="s">
        <v>2038</v>
      </c>
      <c r="B2486" t="s">
        <v>3478</v>
      </c>
      <c r="C2486">
        <v>1</v>
      </c>
      <c r="D2486" s="18">
        <v>675.03</v>
      </c>
      <c r="E2486" s="18">
        <f>_xlfn.XLOOKUP(Order_Items_Raw!B3028,Products_Raw!A:A,Products_Raw!D:D)</f>
        <v>4835.9</v>
      </c>
      <c r="F2486" s="18">
        <f t="shared" si="38"/>
        <v>-4160.87</v>
      </c>
      <c r="G2486" s="18" t="str">
        <f>PROPER(TRIM(CLEAN(_xlfn.XLOOKUP(Order_Items_Raw!A3028,Orders_Raw!A:A,Orders_Raw!E:E))))</f>
        <v>Website</v>
      </c>
      <c r="H2486" s="18" t="str">
        <f>_xlfn.XLOOKUP(B2486,Products_Raw!A:A,Products_Raw!C:C)</f>
        <v>Electronics</v>
      </c>
      <c r="I2486" t="str">
        <f>_xlfn.XLOOKUP(_xlfn.XLOOKUP(A2486,Orders_Raw!A:A,Orders_Raw!B:B),Customers_Raw!A:A,Customers_Raw!E:E)</f>
        <v>Small Business</v>
      </c>
      <c r="J2486" s="19">
        <f>_xlfn.XLOOKUP(Order_Items_Raw!A3028,Orders_Raw!A:A,Orders_Raw!C:C)</f>
        <v>45987</v>
      </c>
      <c r="K2486" t="s">
        <v>3474</v>
      </c>
      <c r="L2486" s="19" t="str">
        <f>_xlfn.XLOOKUP(A2486,Orders_Raw!A:A,Orders_Raw!D:D)</f>
        <v>Shipped</v>
      </c>
      <c r="M2486" s="19" t="str">
        <f>_xlfn.XLOOKUP(_xlfn.XLOOKUP(A2486,Orders_Raw!A:A,Orders_Raw!B:B),Customers_Raw!A:A,Customers_Raw!E:E)</f>
        <v>Small Business</v>
      </c>
      <c r="N2486">
        <f>IF(COUNTIF($A$2:A2486,A2486)=1,1,0)</f>
        <v>1</v>
      </c>
    </row>
    <row r="2487" spans="1:14">
      <c r="A2487" t="s">
        <v>2323</v>
      </c>
      <c r="B2487" t="s">
        <v>3478</v>
      </c>
      <c r="C2487">
        <v>4</v>
      </c>
      <c r="D2487" s="18">
        <v>3019.63</v>
      </c>
      <c r="E2487" s="18">
        <f>_xlfn.XLOOKUP(Order_Items_Raw!B3038,Products_Raw!A:A,Products_Raw!D:D)</f>
        <v>5931.04</v>
      </c>
      <c r="F2487" s="18">
        <f t="shared" si="38"/>
        <v>-20704.53</v>
      </c>
      <c r="G2487" s="18" t="str">
        <f>PROPER(TRIM(CLEAN(_xlfn.XLOOKUP(Order_Items_Raw!A3038,Orders_Raw!A:A,Orders_Raw!E:E))))</f>
        <v>Mobile App</v>
      </c>
      <c r="H2487" s="18" t="str">
        <f>_xlfn.XLOOKUP(B2487,Products_Raw!A:A,Products_Raw!C:C)</f>
        <v>Electronics</v>
      </c>
      <c r="I2487" t="str">
        <f>_xlfn.XLOOKUP(_xlfn.XLOOKUP(A2487,Orders_Raw!A:A,Orders_Raw!B:B),Customers_Raw!A:A,Customers_Raw!E:E)</f>
        <v>Consumer</v>
      </c>
      <c r="J2487" s="19">
        <f>_xlfn.XLOOKUP(Order_Items_Raw!A3038,Orders_Raw!A:A,Orders_Raw!C:C)</f>
        <v>45971</v>
      </c>
      <c r="K2487" t="s">
        <v>3474</v>
      </c>
      <c r="L2487" s="19" t="str">
        <f>_xlfn.XLOOKUP(A2487,Orders_Raw!A:A,Orders_Raw!D:D)</f>
        <v>Delivered</v>
      </c>
      <c r="M2487" s="19" t="str">
        <f>_xlfn.XLOOKUP(_xlfn.XLOOKUP(A2487,Orders_Raw!A:A,Orders_Raw!B:B),Customers_Raw!A:A,Customers_Raw!E:E)</f>
        <v>Consumer</v>
      </c>
      <c r="N2487">
        <f>IF(COUNTIF($A$2:A2487,A2487)=1,1,0)</f>
        <v>1</v>
      </c>
    </row>
    <row r="2488" spans="1:14">
      <c r="A2488" t="s">
        <v>2968</v>
      </c>
      <c r="B2488" t="s">
        <v>3478</v>
      </c>
      <c r="C2488">
        <v>3</v>
      </c>
      <c r="D2488" s="18">
        <v>2080.86</v>
      </c>
      <c r="E2488" s="18">
        <f>_xlfn.XLOOKUP(Order_Items_Raw!B3047,Products_Raw!A:A,Products_Raw!D:D)</f>
        <v>1691.07</v>
      </c>
      <c r="F2488" s="18">
        <f t="shared" si="38"/>
        <v>-2992.35</v>
      </c>
      <c r="G2488" s="18" t="str">
        <f>PROPER(TRIM(CLEAN(_xlfn.XLOOKUP(Order_Items_Raw!A3047,Orders_Raw!A:A,Orders_Raw!E:E))))</f>
        <v>Mobile App</v>
      </c>
      <c r="H2488" s="18" t="str">
        <f>_xlfn.XLOOKUP(B2488,Products_Raw!A:A,Products_Raw!C:C)</f>
        <v>Electronics</v>
      </c>
      <c r="I2488" t="str">
        <f>_xlfn.XLOOKUP(_xlfn.XLOOKUP(A2488,Orders_Raw!A:A,Orders_Raw!B:B),Customers_Raw!A:A,Customers_Raw!E:E)</f>
        <v>Corporate</v>
      </c>
      <c r="J2488" s="19">
        <f>_xlfn.XLOOKUP(Order_Items_Raw!A3047,Orders_Raw!A:A,Orders_Raw!C:C)</f>
        <v>45970</v>
      </c>
      <c r="K2488" t="s">
        <v>3474</v>
      </c>
      <c r="L2488" s="19" t="str">
        <f>_xlfn.XLOOKUP(A2488,Orders_Raw!A:A,Orders_Raw!D:D)</f>
        <v>Processing</v>
      </c>
      <c r="M2488" s="19" t="str">
        <f>_xlfn.XLOOKUP(_xlfn.XLOOKUP(A2488,Orders_Raw!A:A,Orders_Raw!B:B),Customers_Raw!A:A,Customers_Raw!E:E)</f>
        <v>Corporate</v>
      </c>
      <c r="N2488">
        <f>IF(COUNTIF($A$2:A2488,A2488)=1,1,0)</f>
        <v>0</v>
      </c>
    </row>
    <row r="2489" spans="1:14">
      <c r="A2489" t="s">
        <v>1039</v>
      </c>
      <c r="B2489" t="s">
        <v>3479</v>
      </c>
      <c r="C2489">
        <v>1</v>
      </c>
      <c r="D2489" s="18">
        <v>13697.18</v>
      </c>
      <c r="E2489" s="18">
        <f>_xlfn.XLOOKUP(Order_Items_Raw!B3058,Products_Raw!A:A,Products_Raw!D:D)</f>
        <v>4591.42</v>
      </c>
      <c r="F2489" s="18">
        <f t="shared" si="38"/>
        <v>9105.76</v>
      </c>
      <c r="G2489" s="18" t="str">
        <f>PROPER(TRIM(CLEAN(_xlfn.XLOOKUP(Order_Items_Raw!A3058,Orders_Raw!A:A,Orders_Raw!E:E))))</f>
        <v>Mobile App</v>
      </c>
      <c r="H2489" s="18" t="str">
        <f>_xlfn.XLOOKUP(B2489,Products_Raw!A:A,Products_Raw!C:C)</f>
        <v>Fashion</v>
      </c>
      <c r="I2489" t="str">
        <f>_xlfn.XLOOKUP(_xlfn.XLOOKUP(A2489,Orders_Raw!A:A,Orders_Raw!B:B),Customers_Raw!A:A,Customers_Raw!E:E)</f>
        <v>Corporate</v>
      </c>
      <c r="J2489" s="19">
        <f>_xlfn.XLOOKUP(Order_Items_Raw!A3058,Orders_Raw!A:A,Orders_Raw!C:C)</f>
        <v>45967</v>
      </c>
      <c r="K2489" t="s">
        <v>3474</v>
      </c>
      <c r="L2489" s="19" t="str">
        <f>_xlfn.XLOOKUP(A2489,Orders_Raw!A:A,Orders_Raw!D:D)</f>
        <v>Delivered</v>
      </c>
      <c r="M2489" s="19" t="str">
        <f>_xlfn.XLOOKUP(_xlfn.XLOOKUP(A2489,Orders_Raw!A:A,Orders_Raw!B:B),Customers_Raw!A:A,Customers_Raw!E:E)</f>
        <v>Corporate</v>
      </c>
      <c r="N2489">
        <f>IF(COUNTIF($A$2:A2489,A2489)=1,1,0)</f>
        <v>0</v>
      </c>
    </row>
    <row r="2490" spans="1:14">
      <c r="A2490" t="s">
        <v>1189</v>
      </c>
      <c r="B2490" t="s">
        <v>3479</v>
      </c>
      <c r="C2490">
        <v>1</v>
      </c>
      <c r="D2490" s="18">
        <v>19140.45</v>
      </c>
      <c r="E2490" s="18">
        <f>_xlfn.XLOOKUP(Order_Items_Raw!B3061,Products_Raw!A:A,Products_Raw!D:D)</f>
        <v>5766.98</v>
      </c>
      <c r="F2490" s="18">
        <f t="shared" si="38"/>
        <v>13373.47</v>
      </c>
      <c r="G2490" s="18" t="str">
        <f>PROPER(TRIM(CLEAN(_xlfn.XLOOKUP(Order_Items_Raw!A3061,Orders_Raw!A:A,Orders_Raw!E:E))))</f>
        <v>Website</v>
      </c>
      <c r="H2490" s="18" t="str">
        <f>_xlfn.XLOOKUP(B2490,Products_Raw!A:A,Products_Raw!C:C)</f>
        <v>Fashion</v>
      </c>
      <c r="I2490" t="str">
        <f>_xlfn.XLOOKUP(_xlfn.XLOOKUP(A2490,Orders_Raw!A:A,Orders_Raw!B:B),Customers_Raw!A:A,Customers_Raw!E:E)</f>
        <v>Consumer</v>
      </c>
      <c r="J2490" s="19">
        <f>_xlfn.XLOOKUP(Order_Items_Raw!A3061,Orders_Raw!A:A,Orders_Raw!C:C)</f>
        <v>45984</v>
      </c>
      <c r="K2490" t="s">
        <v>3474</v>
      </c>
      <c r="L2490" s="19" t="str">
        <f>_xlfn.XLOOKUP(A2490,Orders_Raw!A:A,Orders_Raw!D:D)</f>
        <v>Delivered</v>
      </c>
      <c r="M2490" s="19" t="str">
        <f>_xlfn.XLOOKUP(_xlfn.XLOOKUP(A2490,Orders_Raw!A:A,Orders_Raw!B:B),Customers_Raw!A:A,Customers_Raw!E:E)</f>
        <v>Consumer</v>
      </c>
      <c r="N2490">
        <f>IF(COUNTIF($A$2:A2490,A2490)=1,1,0)</f>
        <v>0</v>
      </c>
    </row>
    <row r="2491" spans="1:14">
      <c r="A2491" t="s">
        <v>1250</v>
      </c>
      <c r="B2491" t="s">
        <v>3479</v>
      </c>
      <c r="C2491">
        <v>2</v>
      </c>
      <c r="D2491" s="18">
        <v>35098.76</v>
      </c>
      <c r="E2491" s="18">
        <f>_xlfn.XLOOKUP(Order_Items_Raw!B3063,Products_Raw!A:A,Products_Raw!D:D)</f>
        <v>5766.98</v>
      </c>
      <c r="F2491" s="18">
        <f t="shared" si="38"/>
        <v>23564.8</v>
      </c>
      <c r="G2491" s="18" t="str">
        <f>PROPER(TRIM(CLEAN(_xlfn.XLOOKUP(Order_Items_Raw!A3063,Orders_Raw!A:A,Orders_Raw!E:E))))</f>
        <v>Marketplace</v>
      </c>
      <c r="H2491" s="18" t="str">
        <f>_xlfn.XLOOKUP(B2491,Products_Raw!A:A,Products_Raw!C:C)</f>
        <v>Fashion</v>
      </c>
      <c r="I2491" t="str">
        <f>_xlfn.XLOOKUP(_xlfn.XLOOKUP(A2491,Orders_Raw!A:A,Orders_Raw!B:B),Customers_Raw!A:A,Customers_Raw!E:E)</f>
        <v>Consumer</v>
      </c>
      <c r="J2491" s="19">
        <f>_xlfn.XLOOKUP(Order_Items_Raw!A3063,Orders_Raw!A:A,Orders_Raw!C:C)</f>
        <v>45976</v>
      </c>
      <c r="K2491" t="s">
        <v>3474</v>
      </c>
      <c r="L2491" s="19" t="str">
        <f>_xlfn.XLOOKUP(A2491,Orders_Raw!A:A,Orders_Raw!D:D)</f>
        <v>Delivered</v>
      </c>
      <c r="M2491" s="19" t="str">
        <f>_xlfn.XLOOKUP(_xlfn.XLOOKUP(A2491,Orders_Raw!A:A,Orders_Raw!B:B),Customers_Raw!A:A,Customers_Raw!E:E)</f>
        <v>Consumer</v>
      </c>
      <c r="N2491">
        <f>IF(COUNTIF($A$2:A2491,A2491)=1,1,0)</f>
        <v>0</v>
      </c>
    </row>
    <row r="2492" spans="1:14">
      <c r="A2492" t="s">
        <v>1274</v>
      </c>
      <c r="B2492" t="s">
        <v>3479</v>
      </c>
      <c r="C2492">
        <v>4</v>
      </c>
      <c r="D2492" s="18">
        <v>59567.63</v>
      </c>
      <c r="E2492" s="18">
        <f>_xlfn.XLOOKUP(Order_Items_Raw!B3064,Products_Raw!A:A,Products_Raw!D:D)</f>
        <v>5766.98</v>
      </c>
      <c r="F2492" s="18">
        <f t="shared" si="38"/>
        <v>36499.71</v>
      </c>
      <c r="G2492" s="18" t="str">
        <f>PROPER(TRIM(CLEAN(_xlfn.XLOOKUP(Order_Items_Raw!A3064,Orders_Raw!A:A,Orders_Raw!E:E))))</f>
        <v>Mobile App</v>
      </c>
      <c r="H2492" s="18" t="str">
        <f>_xlfn.XLOOKUP(B2492,Products_Raw!A:A,Products_Raw!C:C)</f>
        <v>Fashion</v>
      </c>
      <c r="I2492" t="str">
        <f>_xlfn.XLOOKUP(_xlfn.XLOOKUP(A2492,Orders_Raw!A:A,Orders_Raw!B:B),Customers_Raw!A:A,Customers_Raw!E:E)</f>
        <v>Corporate</v>
      </c>
      <c r="J2492" s="19">
        <f>_xlfn.XLOOKUP(Order_Items_Raw!A3064,Orders_Raw!A:A,Orders_Raw!C:C)</f>
        <v>45971</v>
      </c>
      <c r="K2492" t="s">
        <v>3474</v>
      </c>
      <c r="L2492" s="19" t="str">
        <f>_xlfn.XLOOKUP(A2492,Orders_Raw!A:A,Orders_Raw!D:D)</f>
        <v>Processing</v>
      </c>
      <c r="M2492" s="19" t="str">
        <f>_xlfn.XLOOKUP(_xlfn.XLOOKUP(A2492,Orders_Raw!A:A,Orders_Raw!B:B),Customers_Raw!A:A,Customers_Raw!E:E)</f>
        <v>Corporate</v>
      </c>
      <c r="N2492">
        <f>IF(COUNTIF($A$2:A2492,A2492)=1,1,0)</f>
        <v>1</v>
      </c>
    </row>
    <row r="2493" spans="1:14">
      <c r="A2493" t="s">
        <v>1893</v>
      </c>
      <c r="B2493" t="s">
        <v>3479</v>
      </c>
      <c r="C2493">
        <v>4</v>
      </c>
      <c r="D2493" s="18">
        <v>76538.31</v>
      </c>
      <c r="E2493" s="18">
        <f>_xlfn.XLOOKUP(Order_Items_Raw!B3074,Products_Raw!A:A,Products_Raw!D:D)</f>
        <v>6612.77</v>
      </c>
      <c r="F2493" s="18">
        <f t="shared" si="38"/>
        <v>50087.23</v>
      </c>
      <c r="G2493" s="18" t="str">
        <f>PROPER(TRIM(CLEAN(_xlfn.XLOOKUP(Order_Items_Raw!A3074,Orders_Raw!A:A,Orders_Raw!E:E))))</f>
        <v>Website</v>
      </c>
      <c r="H2493" s="18" t="str">
        <f>_xlfn.XLOOKUP(B2493,Products_Raw!A:A,Products_Raw!C:C)</f>
        <v>Fashion</v>
      </c>
      <c r="I2493" t="str">
        <f>_xlfn.XLOOKUP(_xlfn.XLOOKUP(A2493,Orders_Raw!A:A,Orders_Raw!B:B),Customers_Raw!A:A,Customers_Raw!E:E)</f>
        <v>Consumer</v>
      </c>
      <c r="J2493" s="19">
        <f>_xlfn.XLOOKUP(Order_Items_Raw!A3074,Orders_Raw!A:A,Orders_Raw!C:C)</f>
        <v>45984</v>
      </c>
      <c r="K2493" t="s">
        <v>3474</v>
      </c>
      <c r="L2493" s="19" t="str">
        <f>_xlfn.XLOOKUP(A2493,Orders_Raw!A:A,Orders_Raw!D:D)</f>
        <v>Delivered</v>
      </c>
      <c r="M2493" s="19" t="str">
        <f>_xlfn.XLOOKUP(_xlfn.XLOOKUP(A2493,Orders_Raw!A:A,Orders_Raw!B:B),Customers_Raw!A:A,Customers_Raw!E:E)</f>
        <v>Consumer</v>
      </c>
      <c r="N2493">
        <f>IF(COUNTIF($A$2:A2493,A2493)=1,1,0)</f>
        <v>0</v>
      </c>
    </row>
    <row r="2494" spans="1:14">
      <c r="A2494" t="s">
        <v>1959</v>
      </c>
      <c r="B2494" t="s">
        <v>3479</v>
      </c>
      <c r="C2494">
        <v>2</v>
      </c>
      <c r="D2494" s="18">
        <v>32891</v>
      </c>
      <c r="E2494" s="18">
        <f>_xlfn.XLOOKUP(Order_Items_Raw!B3077,Products_Raw!A:A,Products_Raw!D:D)</f>
        <v>6612.77</v>
      </c>
      <c r="F2494" s="18">
        <f t="shared" si="38"/>
        <v>19665.46</v>
      </c>
      <c r="G2494" s="18" t="str">
        <f>PROPER(TRIM(CLEAN(_xlfn.XLOOKUP(Order_Items_Raw!A3077,Orders_Raw!A:A,Orders_Raw!E:E))))</f>
        <v>Mobile App</v>
      </c>
      <c r="H2494" s="18" t="str">
        <f>_xlfn.XLOOKUP(B2494,Products_Raw!A:A,Products_Raw!C:C)</f>
        <v>Fashion</v>
      </c>
      <c r="I2494" t="str">
        <f>_xlfn.XLOOKUP(_xlfn.XLOOKUP(A2494,Orders_Raw!A:A,Orders_Raw!B:B),Customers_Raw!A:A,Customers_Raw!E:E)</f>
        <v>Consumer</v>
      </c>
      <c r="J2494" s="19">
        <f>_xlfn.XLOOKUP(Order_Items_Raw!A3077,Orders_Raw!A:A,Orders_Raw!C:C)</f>
        <v>45987</v>
      </c>
      <c r="K2494" t="s">
        <v>3474</v>
      </c>
      <c r="L2494" s="19" t="str">
        <f>_xlfn.XLOOKUP(A2494,Orders_Raw!A:A,Orders_Raw!D:D)</f>
        <v>Delivered</v>
      </c>
      <c r="M2494" s="19" t="str">
        <f>_xlfn.XLOOKUP(_xlfn.XLOOKUP(A2494,Orders_Raw!A:A,Orders_Raw!B:B),Customers_Raw!A:A,Customers_Raw!E:E)</f>
        <v>Consumer</v>
      </c>
      <c r="N2494">
        <f>IF(COUNTIF($A$2:A2494,A2494)=1,1,0)</f>
        <v>0</v>
      </c>
    </row>
    <row r="2495" spans="1:14">
      <c r="A2495" t="s">
        <v>2080</v>
      </c>
      <c r="B2495" t="s">
        <v>3479</v>
      </c>
      <c r="C2495">
        <v>4</v>
      </c>
      <c r="D2495" s="18">
        <v>54004.57</v>
      </c>
      <c r="E2495" s="18">
        <f>_xlfn.XLOOKUP(Order_Items_Raw!B3079,Products_Raw!A:A,Products_Raw!D:D)</f>
        <v>1195.19</v>
      </c>
      <c r="F2495" s="18">
        <f t="shared" si="38"/>
        <v>49223.81</v>
      </c>
      <c r="G2495" s="18" t="str">
        <f>PROPER(TRIM(CLEAN(_xlfn.XLOOKUP(Order_Items_Raw!A3079,Orders_Raw!A:A,Orders_Raw!E:E))))</f>
        <v>Mobile App</v>
      </c>
      <c r="H2495" s="18" t="str">
        <f>_xlfn.XLOOKUP(B2495,Products_Raw!A:A,Products_Raw!C:C)</f>
        <v>Fashion</v>
      </c>
      <c r="I2495" t="str">
        <f>_xlfn.XLOOKUP(_xlfn.XLOOKUP(A2495,Orders_Raw!A:A,Orders_Raw!B:B),Customers_Raw!A:A,Customers_Raw!E:E)</f>
        <v>Corporate</v>
      </c>
      <c r="J2495" s="19">
        <f>_xlfn.XLOOKUP(Order_Items_Raw!A3079,Orders_Raw!A:A,Orders_Raw!C:C)</f>
        <v>45980</v>
      </c>
      <c r="K2495" t="s">
        <v>3474</v>
      </c>
      <c r="L2495" s="19" t="str">
        <f>_xlfn.XLOOKUP(A2495,Orders_Raw!A:A,Orders_Raw!D:D)</f>
        <v>Shipped</v>
      </c>
      <c r="M2495" s="19" t="str">
        <f>_xlfn.XLOOKUP(_xlfn.XLOOKUP(A2495,Orders_Raw!A:A,Orders_Raw!B:B),Customers_Raw!A:A,Customers_Raw!E:E)</f>
        <v>Corporate</v>
      </c>
      <c r="N2495">
        <f>IF(COUNTIF($A$2:A2495,A2495)=1,1,0)</f>
        <v>0</v>
      </c>
    </row>
    <row r="2496" spans="1:14">
      <c r="A2496" t="s">
        <v>2380</v>
      </c>
      <c r="B2496" t="s">
        <v>3479</v>
      </c>
      <c r="C2496">
        <v>4</v>
      </c>
      <c r="D2496" s="18">
        <v>55223.78</v>
      </c>
      <c r="E2496" s="18">
        <f>_xlfn.XLOOKUP(Order_Items_Raw!B3084,Products_Raw!A:A,Products_Raw!D:D)</f>
        <v>1946.27</v>
      </c>
      <c r="F2496" s="18">
        <f t="shared" si="38"/>
        <v>47438.7</v>
      </c>
      <c r="G2496" s="18" t="str">
        <f>PROPER(TRIM(CLEAN(_xlfn.XLOOKUP(Order_Items_Raw!A3084,Orders_Raw!A:A,Orders_Raw!E:E))))</f>
        <v>Website</v>
      </c>
      <c r="H2496" s="18" t="str">
        <f>_xlfn.XLOOKUP(B2496,Products_Raw!A:A,Products_Raw!C:C)</f>
        <v>Fashion</v>
      </c>
      <c r="I2496" t="str">
        <f>_xlfn.XLOOKUP(_xlfn.XLOOKUP(A2496,Orders_Raw!A:A,Orders_Raw!B:B),Customers_Raw!A:A,Customers_Raw!E:E)</f>
        <v>Corporate</v>
      </c>
      <c r="J2496" s="19">
        <f>_xlfn.XLOOKUP(Order_Items_Raw!A3084,Orders_Raw!A:A,Orders_Raw!C:C)</f>
        <v>45979</v>
      </c>
      <c r="K2496" t="s">
        <v>3474</v>
      </c>
      <c r="L2496" s="19" t="str">
        <f>_xlfn.XLOOKUP(A2496,Orders_Raw!A:A,Orders_Raw!D:D)</f>
        <v>Delivered</v>
      </c>
      <c r="M2496" s="19" t="str">
        <f>_xlfn.XLOOKUP(_xlfn.XLOOKUP(A2496,Orders_Raw!A:A,Orders_Raw!B:B),Customers_Raw!A:A,Customers_Raw!E:E)</f>
        <v>Corporate</v>
      </c>
      <c r="N2496">
        <f>IF(COUNTIF($A$2:A2496,A2496)=1,1,0)</f>
        <v>0</v>
      </c>
    </row>
    <row r="2497" spans="1:14">
      <c r="A2497" t="s">
        <v>2508</v>
      </c>
      <c r="B2497" t="s">
        <v>3479</v>
      </c>
      <c r="C2497">
        <v>3</v>
      </c>
      <c r="D2497" s="18">
        <v>47627.43</v>
      </c>
      <c r="E2497" s="18">
        <f>_xlfn.XLOOKUP(Order_Items_Raw!B3088,Products_Raw!A:A,Products_Raw!D:D)</f>
        <v>1946.27</v>
      </c>
      <c r="F2497" s="18">
        <f t="shared" si="38"/>
        <v>41788.62</v>
      </c>
      <c r="G2497" s="18" t="str">
        <f>PROPER(TRIM(CLEAN(_xlfn.XLOOKUP(Order_Items_Raw!A3088,Orders_Raw!A:A,Orders_Raw!E:E))))</f>
        <v>Mobile App</v>
      </c>
      <c r="H2497" s="18" t="str">
        <f>_xlfn.XLOOKUP(B2497,Products_Raw!A:A,Products_Raw!C:C)</f>
        <v>Fashion</v>
      </c>
      <c r="I2497" t="str">
        <f>_xlfn.XLOOKUP(_xlfn.XLOOKUP(A2497,Orders_Raw!A:A,Orders_Raw!B:B),Customers_Raw!A:A,Customers_Raw!E:E)</f>
        <v>Consumer</v>
      </c>
      <c r="J2497" s="19">
        <f>_xlfn.XLOOKUP(Order_Items_Raw!A3088,Orders_Raw!A:A,Orders_Raw!C:C)</f>
        <v>45963</v>
      </c>
      <c r="K2497" t="s">
        <v>3474</v>
      </c>
      <c r="L2497" s="19" t="str">
        <f>_xlfn.XLOOKUP(A2497,Orders_Raw!A:A,Orders_Raw!D:D)</f>
        <v>Processing</v>
      </c>
      <c r="M2497" s="19" t="str">
        <f>_xlfn.XLOOKUP(_xlfn.XLOOKUP(A2497,Orders_Raw!A:A,Orders_Raw!B:B),Customers_Raw!A:A,Customers_Raw!E:E)</f>
        <v>Consumer</v>
      </c>
      <c r="N2497">
        <f>IF(COUNTIF($A$2:A2497,A2497)=1,1,0)</f>
        <v>0</v>
      </c>
    </row>
    <row r="2498" spans="1:14">
      <c r="A2498" t="s">
        <v>1714</v>
      </c>
      <c r="B2498" t="s">
        <v>3480</v>
      </c>
      <c r="C2498">
        <v>1</v>
      </c>
      <c r="D2498" s="18">
        <v>15261.28</v>
      </c>
      <c r="E2498" s="18">
        <f>_xlfn.XLOOKUP(Order_Items_Raw!B3124,Products_Raw!A:A,Products_Raw!D:D)</f>
        <v>3075.85</v>
      </c>
      <c r="F2498" s="18">
        <f t="shared" ref="F2498:F2561" si="39">D2498-(C2498*E2498)</f>
        <v>12185.43</v>
      </c>
      <c r="G2498" s="18" t="str">
        <f>PROPER(TRIM(CLEAN(_xlfn.XLOOKUP(Order_Items_Raw!A3124,Orders_Raw!A:A,Orders_Raw!E:E))))</f>
        <v>Mobile App</v>
      </c>
      <c r="H2498" s="18" t="str">
        <f>_xlfn.XLOOKUP(B2498,Products_Raw!A:A,Products_Raw!C:C)</f>
        <v>Beauty</v>
      </c>
      <c r="I2498" t="str">
        <f>_xlfn.XLOOKUP(_xlfn.XLOOKUP(A2498,Orders_Raw!A:A,Orders_Raw!B:B),Customers_Raw!A:A,Customers_Raw!E:E)</f>
        <v>Corporate</v>
      </c>
      <c r="J2498" s="19">
        <f>_xlfn.XLOOKUP(Order_Items_Raw!A3124,Orders_Raw!A:A,Orders_Raw!C:C)</f>
        <v>45991</v>
      </c>
      <c r="K2498" t="s">
        <v>3474</v>
      </c>
      <c r="L2498" s="19" t="str">
        <f>_xlfn.XLOOKUP(A2498,Orders_Raw!A:A,Orders_Raw!D:D)</f>
        <v>Shipped</v>
      </c>
      <c r="M2498" s="19" t="str">
        <f>_xlfn.XLOOKUP(_xlfn.XLOOKUP(A2498,Orders_Raw!A:A,Orders_Raw!B:B),Customers_Raw!A:A,Customers_Raw!E:E)</f>
        <v>Corporate</v>
      </c>
      <c r="N2498">
        <f>IF(COUNTIF($A$2:A2498,A2498)=1,1,0)</f>
        <v>1</v>
      </c>
    </row>
    <row r="2499" spans="1:14">
      <c r="A2499" t="s">
        <v>2977</v>
      </c>
      <c r="B2499" t="s">
        <v>3480</v>
      </c>
      <c r="C2499">
        <v>3</v>
      </c>
      <c r="D2499" s="18">
        <v>41296.09</v>
      </c>
      <c r="E2499" s="18">
        <f>_xlfn.XLOOKUP(Order_Items_Raw!B3147,Products_Raw!A:A,Products_Raw!D:D)</f>
        <v>2249.48</v>
      </c>
      <c r="F2499" s="18">
        <f t="shared" si="39"/>
        <v>34547.65</v>
      </c>
      <c r="G2499" s="18" t="str">
        <f>PROPER(TRIM(CLEAN(_xlfn.XLOOKUP(Order_Items_Raw!A3147,Orders_Raw!A:A,Orders_Raw!E:E))))</f>
        <v>Website</v>
      </c>
      <c r="H2499" s="18" t="str">
        <f>_xlfn.XLOOKUP(B2499,Products_Raw!A:A,Products_Raw!C:C)</f>
        <v>Beauty</v>
      </c>
      <c r="I2499" t="str">
        <f>_xlfn.XLOOKUP(_xlfn.XLOOKUP(A2499,Orders_Raw!A:A,Orders_Raw!B:B),Customers_Raw!A:A,Customers_Raw!E:E)</f>
        <v>Corporate</v>
      </c>
      <c r="J2499" s="19">
        <f>_xlfn.XLOOKUP(Order_Items_Raw!A3147,Orders_Raw!A:A,Orders_Raw!C:C)</f>
        <v>45987</v>
      </c>
      <c r="K2499" t="s">
        <v>3474</v>
      </c>
      <c r="L2499" s="19" t="str">
        <f>_xlfn.XLOOKUP(A2499,Orders_Raw!A:A,Orders_Raw!D:D)</f>
        <v>Shipped</v>
      </c>
      <c r="M2499" s="19" t="str">
        <f>_xlfn.XLOOKUP(_xlfn.XLOOKUP(A2499,Orders_Raw!A:A,Orders_Raw!B:B),Customers_Raw!A:A,Customers_Raw!E:E)</f>
        <v>Corporate</v>
      </c>
      <c r="N2499">
        <f>IF(COUNTIF($A$2:A2499,A2499)=1,1,0)</f>
        <v>1</v>
      </c>
    </row>
    <row r="2500" spans="1:14">
      <c r="A2500" t="s">
        <v>1039</v>
      </c>
      <c r="B2500" t="s">
        <v>3482</v>
      </c>
      <c r="C2500">
        <v>2</v>
      </c>
      <c r="D2500" s="18">
        <v>36712.83</v>
      </c>
      <c r="E2500" s="18">
        <f>_xlfn.XLOOKUP(Order_Items_Raw!B3164,Products_Raw!A:A,Products_Raw!D:D)</f>
        <v>10244.32</v>
      </c>
      <c r="F2500" s="18">
        <f t="shared" si="39"/>
        <v>16224.19</v>
      </c>
      <c r="G2500" s="18" t="str">
        <f>PROPER(TRIM(CLEAN(_xlfn.XLOOKUP(Order_Items_Raw!A3164,Orders_Raw!A:A,Orders_Raw!E:E))))</f>
        <v>Website</v>
      </c>
      <c r="H2500" s="18" t="str">
        <f>_xlfn.XLOOKUP(B2500,Products_Raw!A:A,Products_Raw!C:C)</f>
        <v>Office Supplies</v>
      </c>
      <c r="I2500" t="str">
        <f>_xlfn.XLOOKUP(_xlfn.XLOOKUP(A2500,Orders_Raw!A:A,Orders_Raw!B:B),Customers_Raw!A:A,Customers_Raw!E:E)</f>
        <v>Corporate</v>
      </c>
      <c r="J2500" s="19">
        <f>_xlfn.XLOOKUP(Order_Items_Raw!A3164,Orders_Raw!A:A,Orders_Raw!C:C)</f>
        <v>45946</v>
      </c>
      <c r="K2500" t="s">
        <v>3481</v>
      </c>
      <c r="L2500" s="19" t="str">
        <f>_xlfn.XLOOKUP(A2500,Orders_Raw!A:A,Orders_Raw!D:D)</f>
        <v>Delivered</v>
      </c>
      <c r="M2500" s="19" t="str">
        <f>_xlfn.XLOOKUP(_xlfn.XLOOKUP(A2500,Orders_Raw!A:A,Orders_Raw!B:B),Customers_Raw!A:A,Customers_Raw!E:E)</f>
        <v>Corporate</v>
      </c>
      <c r="N2500">
        <f>IF(COUNTIF($A$2:A2500,A2500)=1,1,0)</f>
        <v>0</v>
      </c>
    </row>
    <row r="2501" spans="1:14">
      <c r="A2501" t="s">
        <v>2382</v>
      </c>
      <c r="B2501" t="s">
        <v>3482</v>
      </c>
      <c r="C2501">
        <v>2</v>
      </c>
      <c r="D2501" s="18">
        <v>35034.76</v>
      </c>
      <c r="E2501" s="18">
        <f>_xlfn.XLOOKUP(Order_Items_Raw!B3186,Products_Raw!A:A,Products_Raw!D:D)</f>
        <v>7144.88</v>
      </c>
      <c r="F2501" s="18">
        <f t="shared" si="39"/>
        <v>20745</v>
      </c>
      <c r="G2501" s="18" t="str">
        <f>PROPER(TRIM(CLEAN(_xlfn.XLOOKUP(Order_Items_Raw!A3186,Orders_Raw!A:A,Orders_Raw!E:E))))</f>
        <v>Website</v>
      </c>
      <c r="H2501" s="18" t="str">
        <f>_xlfn.XLOOKUP(B2501,Products_Raw!A:A,Products_Raw!C:C)</f>
        <v>Office Supplies</v>
      </c>
      <c r="I2501" t="str">
        <f>_xlfn.XLOOKUP(_xlfn.XLOOKUP(A2501,Orders_Raw!A:A,Orders_Raw!B:B),Customers_Raw!A:A,Customers_Raw!E:E)</f>
        <v>Consumer</v>
      </c>
      <c r="J2501" s="19">
        <f>_xlfn.XLOOKUP(Order_Items_Raw!A3186,Orders_Raw!A:A,Orders_Raw!C:C)</f>
        <v>45942</v>
      </c>
      <c r="K2501" t="s">
        <v>3481</v>
      </c>
      <c r="L2501" s="19" t="str">
        <f>_xlfn.XLOOKUP(A2501,Orders_Raw!A:A,Orders_Raw!D:D)</f>
        <v>Delivered</v>
      </c>
      <c r="M2501" s="19" t="str">
        <f>_xlfn.XLOOKUP(_xlfn.XLOOKUP(A2501,Orders_Raw!A:A,Orders_Raw!B:B),Customers_Raw!A:A,Customers_Raw!E:E)</f>
        <v>Consumer</v>
      </c>
      <c r="N2501">
        <f>IF(COUNTIF($A$2:A2501,A2501)=1,1,0)</f>
        <v>1</v>
      </c>
    </row>
    <row r="2502" spans="1:14">
      <c r="A2502" t="s">
        <v>937</v>
      </c>
      <c r="B2502" t="s">
        <v>3483</v>
      </c>
      <c r="C2502">
        <v>3</v>
      </c>
      <c r="D2502" s="18">
        <v>27248.58</v>
      </c>
      <c r="E2502" s="18">
        <f>_xlfn.XLOOKUP(Order_Items_Raw!B3213,Products_Raw!A:A,Products_Raw!D:D)</f>
        <v>295.87</v>
      </c>
      <c r="F2502" s="18">
        <f t="shared" si="39"/>
        <v>26360.97</v>
      </c>
      <c r="G2502" s="18" t="str">
        <f>PROPER(TRIM(CLEAN(_xlfn.XLOOKUP(Order_Items_Raw!A3213,Orders_Raw!A:A,Orders_Raw!E:E))))</f>
        <v>Marketplace</v>
      </c>
      <c r="H2502" s="18" t="str">
        <f>_xlfn.XLOOKUP(B2502,Products_Raw!A:A,Products_Raw!C:C)</f>
        <v>Office Supplies</v>
      </c>
      <c r="I2502" t="str">
        <f>_xlfn.XLOOKUP(_xlfn.XLOOKUP(A2502,Orders_Raw!A:A,Orders_Raw!B:B),Customers_Raw!A:A,Customers_Raw!E:E)</f>
        <v>Corporate</v>
      </c>
      <c r="J2502" s="19">
        <f>_xlfn.XLOOKUP(Order_Items_Raw!A3213,Orders_Raw!A:A,Orders_Raw!C:C)</f>
        <v>45959</v>
      </c>
      <c r="K2502" t="s">
        <v>3481</v>
      </c>
      <c r="L2502" s="19" t="str">
        <f>_xlfn.XLOOKUP(A2502,Orders_Raw!A:A,Orders_Raw!D:D)</f>
        <v>Delivered</v>
      </c>
      <c r="M2502" s="19" t="str">
        <f>_xlfn.XLOOKUP(_xlfn.XLOOKUP(A2502,Orders_Raw!A:A,Orders_Raw!B:B),Customers_Raw!A:A,Customers_Raw!E:E)</f>
        <v>Corporate</v>
      </c>
      <c r="N2502">
        <f>IF(COUNTIF($A$2:A2502,A2502)=1,1,0)</f>
        <v>1</v>
      </c>
    </row>
    <row r="2503" spans="1:14">
      <c r="A2503" t="s">
        <v>1347</v>
      </c>
      <c r="B2503" t="s">
        <v>3483</v>
      </c>
      <c r="C2503">
        <v>3</v>
      </c>
      <c r="D2503" s="18">
        <v>28383.14</v>
      </c>
      <c r="E2503" s="18">
        <f>_xlfn.XLOOKUP(Order_Items_Raw!B3220,Products_Raw!A:A,Products_Raw!D:D)</f>
        <v>474.93</v>
      </c>
      <c r="F2503" s="18">
        <f t="shared" si="39"/>
        <v>26958.35</v>
      </c>
      <c r="G2503" s="18" t="str">
        <f>PROPER(TRIM(CLEAN(_xlfn.XLOOKUP(Order_Items_Raw!A3220,Orders_Raw!A:A,Orders_Raw!E:E))))</f>
        <v>Marketplace</v>
      </c>
      <c r="H2503" s="18" t="str">
        <f>_xlfn.XLOOKUP(B2503,Products_Raw!A:A,Products_Raw!C:C)</f>
        <v>Office Supplies</v>
      </c>
      <c r="I2503" t="str">
        <f>_xlfn.XLOOKUP(_xlfn.XLOOKUP(A2503,Orders_Raw!A:A,Orders_Raw!B:B),Customers_Raw!A:A,Customers_Raw!E:E)</f>
        <v>Consumer</v>
      </c>
      <c r="J2503" s="19">
        <f>_xlfn.XLOOKUP(Order_Items_Raw!A3220,Orders_Raw!A:A,Orders_Raw!C:C)</f>
        <v>45939</v>
      </c>
      <c r="K2503" t="s">
        <v>3481</v>
      </c>
      <c r="L2503" s="19" t="str">
        <f>_xlfn.XLOOKUP(A2503,Orders_Raw!A:A,Orders_Raw!D:D)</f>
        <v>Delivered</v>
      </c>
      <c r="M2503" s="19" t="str">
        <f>_xlfn.XLOOKUP(_xlfn.XLOOKUP(A2503,Orders_Raw!A:A,Orders_Raw!B:B),Customers_Raw!A:A,Customers_Raw!E:E)</f>
        <v>Consumer</v>
      </c>
      <c r="N2503">
        <f>IF(COUNTIF($A$2:A2503,A2503)=1,1,0)</f>
        <v>1</v>
      </c>
    </row>
    <row r="2504" spans="1:14">
      <c r="A2504" t="s">
        <v>2284</v>
      </c>
      <c r="B2504" t="s">
        <v>3483</v>
      </c>
      <c r="C2504">
        <v>3</v>
      </c>
      <c r="D2504" s="18">
        <v>27583.2</v>
      </c>
      <c r="E2504" s="18">
        <f>_xlfn.XLOOKUP(Order_Items_Raw!B3238,Products_Raw!A:A,Products_Raw!D:D)</f>
        <v>680.62</v>
      </c>
      <c r="F2504" s="18">
        <f t="shared" si="39"/>
        <v>25541.34</v>
      </c>
      <c r="G2504" s="18" t="str">
        <f>PROPER(TRIM(CLEAN(_xlfn.XLOOKUP(Order_Items_Raw!A3238,Orders_Raw!A:A,Orders_Raw!E:E))))</f>
        <v>Mobile App</v>
      </c>
      <c r="H2504" s="18" t="str">
        <f>_xlfn.XLOOKUP(B2504,Products_Raw!A:A,Products_Raw!C:C)</f>
        <v>Office Supplies</v>
      </c>
      <c r="I2504" t="str">
        <f>_xlfn.XLOOKUP(_xlfn.XLOOKUP(A2504,Orders_Raw!A:A,Orders_Raw!B:B),Customers_Raw!A:A,Customers_Raw!E:E)</f>
        <v>Corporate</v>
      </c>
      <c r="J2504" s="19">
        <f>_xlfn.XLOOKUP(Order_Items_Raw!A3238,Orders_Raw!A:A,Orders_Raw!C:C)</f>
        <v>45959</v>
      </c>
      <c r="K2504" t="s">
        <v>3481</v>
      </c>
      <c r="L2504" s="19" t="str">
        <f>_xlfn.XLOOKUP(A2504,Orders_Raw!A:A,Orders_Raw!D:D)</f>
        <v>Cancelled</v>
      </c>
      <c r="M2504" s="19" t="str">
        <f>_xlfn.XLOOKUP(_xlfn.XLOOKUP(A2504,Orders_Raw!A:A,Orders_Raw!B:B),Customers_Raw!A:A,Customers_Raw!E:E)</f>
        <v>Corporate</v>
      </c>
      <c r="N2504">
        <f>IF(COUNTIF($A$2:A2504,A2504)=1,1,0)</f>
        <v>1</v>
      </c>
    </row>
    <row r="2505" spans="1:14">
      <c r="A2505" t="s">
        <v>2969</v>
      </c>
      <c r="B2505" t="s">
        <v>3483</v>
      </c>
      <c r="C2505">
        <v>1</v>
      </c>
      <c r="D2505" s="18">
        <v>7120.95</v>
      </c>
      <c r="E2505" s="18">
        <f>_xlfn.XLOOKUP(Order_Items_Raw!B3252,Products_Raw!A:A,Products_Raw!D:D)</f>
        <v>4176.26</v>
      </c>
      <c r="F2505" s="18">
        <f t="shared" si="39"/>
        <v>2944.69</v>
      </c>
      <c r="G2505" s="18" t="str">
        <f>PROPER(TRIM(CLEAN(_xlfn.XLOOKUP(Order_Items_Raw!A3252,Orders_Raw!A:A,Orders_Raw!E:E))))</f>
        <v>Website</v>
      </c>
      <c r="H2505" s="18" t="str">
        <f>_xlfn.XLOOKUP(B2505,Products_Raw!A:A,Products_Raw!C:C)</f>
        <v>Office Supplies</v>
      </c>
      <c r="I2505" t="str">
        <f>_xlfn.XLOOKUP(_xlfn.XLOOKUP(A2505,Orders_Raw!A:A,Orders_Raw!B:B),Customers_Raw!A:A,Customers_Raw!E:E)</f>
        <v>Consumer</v>
      </c>
      <c r="J2505" s="19">
        <f>_xlfn.XLOOKUP(Order_Items_Raw!A3252,Orders_Raw!A:A,Orders_Raw!C:C)</f>
        <v>45937</v>
      </c>
      <c r="K2505" t="s">
        <v>3481</v>
      </c>
      <c r="L2505" s="19" t="str">
        <f>_xlfn.XLOOKUP(A2505,Orders_Raw!A:A,Orders_Raw!D:D)</f>
        <v>Delivered</v>
      </c>
      <c r="M2505" s="19" t="str">
        <f>_xlfn.XLOOKUP(_xlfn.XLOOKUP(A2505,Orders_Raw!A:A,Orders_Raw!B:B),Customers_Raw!A:A,Customers_Raw!E:E)</f>
        <v>Consumer</v>
      </c>
      <c r="N2505">
        <f>IF(COUNTIF($A$2:A2505,A2505)=1,1,0)</f>
        <v>1</v>
      </c>
    </row>
    <row r="2506" spans="1:14">
      <c r="A2506" t="s">
        <v>1788</v>
      </c>
      <c r="B2506" t="s">
        <v>3485</v>
      </c>
      <c r="C2506">
        <v>2</v>
      </c>
      <c r="D2506" s="18">
        <v>6702.49</v>
      </c>
      <c r="E2506" s="18">
        <f>_xlfn.XLOOKUP(Order_Items_Raw!B3314,Products_Raw!A:A,Products_Raw!D:D)</f>
        <v>11732.81</v>
      </c>
      <c r="F2506" s="18">
        <f t="shared" si="39"/>
        <v>-16763.13</v>
      </c>
      <c r="G2506" s="18" t="str">
        <f>PROPER(TRIM(CLEAN(_xlfn.XLOOKUP(Order_Items_Raw!A3314,Orders_Raw!A:A,Orders_Raw!E:E))))</f>
        <v>Website</v>
      </c>
      <c r="H2506" s="18" t="str">
        <f>_xlfn.XLOOKUP(B2506,Products_Raw!A:A,Products_Raw!C:C)</f>
        <v>Sports</v>
      </c>
      <c r="I2506" t="str">
        <f>_xlfn.XLOOKUP(_xlfn.XLOOKUP(A2506,Orders_Raw!A:A,Orders_Raw!B:B),Customers_Raw!A:A,Customers_Raw!E:E)</f>
        <v>Consumer</v>
      </c>
      <c r="J2506" s="19">
        <f>_xlfn.XLOOKUP(Order_Items_Raw!A3314,Orders_Raw!A:A,Orders_Raw!C:C)</f>
        <v>45944</v>
      </c>
      <c r="K2506" t="s">
        <v>3481</v>
      </c>
      <c r="L2506" s="19" t="str">
        <f>_xlfn.XLOOKUP(A2506,Orders_Raw!A:A,Orders_Raw!D:D)</f>
        <v>Delivered</v>
      </c>
      <c r="M2506" s="19" t="str">
        <f>_xlfn.XLOOKUP(_xlfn.XLOOKUP(A2506,Orders_Raw!A:A,Orders_Raw!B:B),Customers_Raw!A:A,Customers_Raw!E:E)</f>
        <v>Consumer</v>
      </c>
      <c r="N2506">
        <f>IF(COUNTIF($A$2:A2506,A2506)=1,1,0)</f>
        <v>1</v>
      </c>
    </row>
    <row r="2507" spans="1:14">
      <c r="A2507" t="s">
        <v>2065</v>
      </c>
      <c r="B2507" t="s">
        <v>3485</v>
      </c>
      <c r="C2507">
        <v>2</v>
      </c>
      <c r="D2507" s="18">
        <v>5915.89</v>
      </c>
      <c r="E2507" s="18">
        <f>_xlfn.XLOOKUP(Order_Items_Raw!B3321,Products_Raw!A:A,Products_Raw!D:D)</f>
        <v>6453.17</v>
      </c>
      <c r="F2507" s="18">
        <f t="shared" si="39"/>
        <v>-6990.45</v>
      </c>
      <c r="G2507" s="18" t="str">
        <f>PROPER(TRIM(CLEAN(_xlfn.XLOOKUP(Order_Items_Raw!A3321,Orders_Raw!A:A,Orders_Raw!E:E))))</f>
        <v>Mobile App</v>
      </c>
      <c r="H2507" s="18" t="str">
        <f>_xlfn.XLOOKUP(B2507,Products_Raw!A:A,Products_Raw!C:C)</f>
        <v>Sports</v>
      </c>
      <c r="I2507" t="str">
        <f>_xlfn.XLOOKUP(_xlfn.XLOOKUP(A2507,Orders_Raw!A:A,Orders_Raw!B:B),Customers_Raw!A:A,Customers_Raw!E:E)</f>
        <v>Consumer</v>
      </c>
      <c r="J2507" s="19">
        <f>_xlfn.XLOOKUP(Order_Items_Raw!A3321,Orders_Raw!A:A,Orders_Raw!C:C)</f>
        <v>45935</v>
      </c>
      <c r="K2507" t="s">
        <v>3481</v>
      </c>
      <c r="L2507" s="19" t="str">
        <f>_xlfn.XLOOKUP(A2507,Orders_Raw!A:A,Orders_Raw!D:D)</f>
        <v>Cancelled</v>
      </c>
      <c r="M2507" s="19" t="str">
        <f>_xlfn.XLOOKUP(_xlfn.XLOOKUP(A2507,Orders_Raw!A:A,Orders_Raw!B:B),Customers_Raw!A:A,Customers_Raw!E:E)</f>
        <v>Consumer</v>
      </c>
      <c r="N2507">
        <f>IF(COUNTIF($A$2:A2507,A2507)=1,1,0)</f>
        <v>1</v>
      </c>
    </row>
    <row r="2508" spans="1:14">
      <c r="A2508" t="s">
        <v>1085</v>
      </c>
      <c r="B2508" t="s">
        <v>3486</v>
      </c>
      <c r="C2508">
        <v>1</v>
      </c>
      <c r="D2508" s="18">
        <v>4888.87</v>
      </c>
      <c r="E2508" s="18">
        <f>_xlfn.XLOOKUP(Order_Items_Raw!B3346,Products_Raw!A:A,Products_Raw!D:D)</f>
        <v>5057.68</v>
      </c>
      <c r="F2508" s="18">
        <f t="shared" si="39"/>
        <v>-168.81</v>
      </c>
      <c r="G2508" s="18" t="str">
        <f>PROPER(TRIM(CLEAN(_xlfn.XLOOKUP(Order_Items_Raw!A3346,Orders_Raw!A:A,Orders_Raw!E:E))))</f>
        <v>Website</v>
      </c>
      <c r="H2508" s="18" t="str">
        <f>_xlfn.XLOOKUP(B2508,Products_Raw!A:A,Products_Raw!C:C)</f>
        <v>Home &amp; Kitchen</v>
      </c>
      <c r="I2508" t="str">
        <f>_xlfn.XLOOKUP(_xlfn.XLOOKUP(A2508,Orders_Raw!A:A,Orders_Raw!B:B),Customers_Raw!A:A,Customers_Raw!E:E)</f>
        <v>Consumer</v>
      </c>
      <c r="J2508" s="19">
        <f>_xlfn.XLOOKUP(Order_Items_Raw!A3346,Orders_Raw!A:A,Orders_Raw!C:C)</f>
        <v>45940</v>
      </c>
      <c r="K2508" t="s">
        <v>3481</v>
      </c>
      <c r="L2508" s="19" t="str">
        <f>_xlfn.XLOOKUP(A2508,Orders_Raw!A:A,Orders_Raw!D:D)</f>
        <v>Delivered</v>
      </c>
      <c r="M2508" s="19" t="str">
        <f>_xlfn.XLOOKUP(_xlfn.XLOOKUP(A2508,Orders_Raw!A:A,Orders_Raw!B:B),Customers_Raw!A:A,Customers_Raw!E:E)</f>
        <v>Consumer</v>
      </c>
      <c r="N2508">
        <f>IF(COUNTIF($A$2:A2508,A2508)=1,1,0)</f>
        <v>0</v>
      </c>
    </row>
    <row r="2509" spans="1:14">
      <c r="A2509" t="s">
        <v>2686</v>
      </c>
      <c r="B2509" t="s">
        <v>3486</v>
      </c>
      <c r="C2509">
        <v>4</v>
      </c>
      <c r="D2509" s="18">
        <v>18985.53</v>
      </c>
      <c r="E2509" s="18">
        <f>_xlfn.XLOOKUP(Order_Items_Raw!B3364,Products_Raw!A:A,Products_Raw!D:D)</f>
        <v>4539.2</v>
      </c>
      <c r="F2509" s="18">
        <f t="shared" si="39"/>
        <v>828.73</v>
      </c>
      <c r="G2509" s="18" t="str">
        <f>PROPER(TRIM(CLEAN(_xlfn.XLOOKUP(Order_Items_Raw!A3364,Orders_Raw!A:A,Orders_Raw!E:E))))</f>
        <v>Website</v>
      </c>
      <c r="H2509" s="18" t="str">
        <f>_xlfn.XLOOKUP(B2509,Products_Raw!A:A,Products_Raw!C:C)</f>
        <v>Home &amp; Kitchen</v>
      </c>
      <c r="I2509" t="str">
        <f>_xlfn.XLOOKUP(_xlfn.XLOOKUP(A2509,Orders_Raw!A:A,Orders_Raw!B:B),Customers_Raw!A:A,Customers_Raw!E:E)</f>
        <v>Corporate</v>
      </c>
      <c r="J2509" s="19">
        <f>_xlfn.XLOOKUP(Order_Items_Raw!A3364,Orders_Raw!A:A,Orders_Raw!C:C)</f>
        <v>45940</v>
      </c>
      <c r="K2509" t="s">
        <v>3481</v>
      </c>
      <c r="L2509" s="19" t="str">
        <f>_xlfn.XLOOKUP(A2509,Orders_Raw!A:A,Orders_Raw!D:D)</f>
        <v>Shipped</v>
      </c>
      <c r="M2509" s="19" t="str">
        <f>_xlfn.XLOOKUP(_xlfn.XLOOKUP(A2509,Orders_Raw!A:A,Orders_Raw!B:B),Customers_Raw!A:A,Customers_Raw!E:E)</f>
        <v>Corporate</v>
      </c>
      <c r="N2509">
        <f>IF(COUNTIF($A$2:A2509,A2509)=1,1,0)</f>
        <v>1</v>
      </c>
    </row>
    <row r="2510" spans="1:14">
      <c r="A2510" t="s">
        <v>1054</v>
      </c>
      <c r="B2510" t="s">
        <v>3487</v>
      </c>
      <c r="C2510">
        <v>1</v>
      </c>
      <c r="D2510" s="18">
        <v>14215.08</v>
      </c>
      <c r="E2510" s="18">
        <f>_xlfn.XLOOKUP(Order_Items_Raw!B3379,Products_Raw!A:A,Products_Raw!D:D)</f>
        <v>11939.07</v>
      </c>
      <c r="F2510" s="18">
        <f t="shared" si="39"/>
        <v>2276.01</v>
      </c>
      <c r="G2510" s="18" t="str">
        <f>PROPER(TRIM(CLEAN(_xlfn.XLOOKUP(Order_Items_Raw!A3379,Orders_Raw!A:A,Orders_Raw!E:E))))</f>
        <v>Marketplace</v>
      </c>
      <c r="H2510" s="18" t="str">
        <f>_xlfn.XLOOKUP(B2510,Products_Raw!A:A,Products_Raw!C:C)</f>
        <v>Sports</v>
      </c>
      <c r="I2510" t="str">
        <f>_xlfn.XLOOKUP(_xlfn.XLOOKUP(A2510,Orders_Raw!A:A,Orders_Raw!B:B),Customers_Raw!A:A,Customers_Raw!E:E)</f>
        <v>Consumer</v>
      </c>
      <c r="J2510" s="19">
        <f>_xlfn.XLOOKUP(Order_Items_Raw!A3379,Orders_Raw!A:A,Orders_Raw!C:C)</f>
        <v>45954</v>
      </c>
      <c r="K2510" t="s">
        <v>3481</v>
      </c>
      <c r="L2510" s="19" t="str">
        <f>_xlfn.XLOOKUP(A2510,Orders_Raw!A:A,Orders_Raw!D:D)</f>
        <v>Cancelled</v>
      </c>
      <c r="M2510" s="19" t="str">
        <f>_xlfn.XLOOKUP(_xlfn.XLOOKUP(A2510,Orders_Raw!A:A,Orders_Raw!B:B),Customers_Raw!A:A,Customers_Raw!E:E)</f>
        <v>Consumer</v>
      </c>
      <c r="N2510">
        <f>IF(COUNTIF($A$2:A2510,A2510)=1,1,0)</f>
        <v>0</v>
      </c>
    </row>
    <row r="2511" spans="1:14">
      <c r="A2511" t="s">
        <v>1187</v>
      </c>
      <c r="B2511" t="s">
        <v>3487</v>
      </c>
      <c r="C2511">
        <v>1</v>
      </c>
      <c r="D2511" s="18">
        <v>14199.29</v>
      </c>
      <c r="E2511" s="18">
        <f>_xlfn.XLOOKUP(Order_Items_Raw!B3387,Products_Raw!A:A,Products_Raw!D:D)</f>
        <v>1946.27</v>
      </c>
      <c r="F2511" s="18">
        <f t="shared" si="39"/>
        <v>12253.02</v>
      </c>
      <c r="G2511" s="18" t="str">
        <f>PROPER(TRIM(CLEAN(_xlfn.XLOOKUP(Order_Items_Raw!A3387,Orders_Raw!A:A,Orders_Raw!E:E))))</f>
        <v>Mobile App</v>
      </c>
      <c r="H2511" s="18" t="str">
        <f>_xlfn.XLOOKUP(B2511,Products_Raw!A:A,Products_Raw!C:C)</f>
        <v>Sports</v>
      </c>
      <c r="I2511" t="str">
        <f>_xlfn.XLOOKUP(_xlfn.XLOOKUP(A2511,Orders_Raw!A:A,Orders_Raw!B:B),Customers_Raw!A:A,Customers_Raw!E:E)</f>
        <v>Consumer</v>
      </c>
      <c r="J2511" s="19">
        <f>_xlfn.XLOOKUP(Order_Items_Raw!A3387,Orders_Raw!A:A,Orders_Raw!C:C)</f>
        <v>45941</v>
      </c>
      <c r="K2511" t="s">
        <v>3481</v>
      </c>
      <c r="L2511" s="19" t="str">
        <f>_xlfn.XLOOKUP(A2511,Orders_Raw!A:A,Orders_Raw!D:D)</f>
        <v>Delivered</v>
      </c>
      <c r="M2511" s="19" t="str">
        <f>_xlfn.XLOOKUP(_xlfn.XLOOKUP(A2511,Orders_Raw!A:A,Orders_Raw!B:B),Customers_Raw!A:A,Customers_Raw!E:E)</f>
        <v>Consumer</v>
      </c>
      <c r="N2511">
        <f>IF(COUNTIF($A$2:A2511,A2511)=1,1,0)</f>
        <v>0</v>
      </c>
    </row>
    <row r="2512" spans="1:14">
      <c r="A2512" t="s">
        <v>1435</v>
      </c>
      <c r="B2512" t="s">
        <v>3487</v>
      </c>
      <c r="C2512">
        <v>4</v>
      </c>
      <c r="D2512" s="18">
        <v>47768.51</v>
      </c>
      <c r="E2512" s="18">
        <f>_xlfn.XLOOKUP(Order_Items_Raw!B3391,Products_Raw!A:A,Products_Raw!D:D)</f>
        <v>516.61</v>
      </c>
      <c r="F2512" s="18">
        <f t="shared" si="39"/>
        <v>45702.07</v>
      </c>
      <c r="G2512" s="18" t="str">
        <f>PROPER(TRIM(CLEAN(_xlfn.XLOOKUP(Order_Items_Raw!A3391,Orders_Raw!A:A,Orders_Raw!E:E))))</f>
        <v>Website</v>
      </c>
      <c r="H2512" s="18" t="str">
        <f>_xlfn.XLOOKUP(B2512,Products_Raw!A:A,Products_Raw!C:C)</f>
        <v>Sports</v>
      </c>
      <c r="I2512" t="str">
        <f>_xlfn.XLOOKUP(_xlfn.XLOOKUP(A2512,Orders_Raw!A:A,Orders_Raw!B:B),Customers_Raw!A:A,Customers_Raw!E:E)</f>
        <v>Small Business</v>
      </c>
      <c r="J2512" s="19">
        <f>_xlfn.XLOOKUP(Order_Items_Raw!A3391,Orders_Raw!A:A,Orders_Raw!C:C)</f>
        <v>45933</v>
      </c>
      <c r="K2512" t="s">
        <v>3481</v>
      </c>
      <c r="L2512" s="19" t="str">
        <f>_xlfn.XLOOKUP(A2512,Orders_Raw!A:A,Orders_Raw!D:D)</f>
        <v>Delivered</v>
      </c>
      <c r="M2512" s="19" t="str">
        <f>_xlfn.XLOOKUP(_xlfn.XLOOKUP(A2512,Orders_Raw!A:A,Orders_Raw!B:B),Customers_Raw!A:A,Customers_Raw!E:E)</f>
        <v>Small Business</v>
      </c>
      <c r="N2512">
        <f>IF(COUNTIF($A$2:A2512,A2512)=1,1,0)</f>
        <v>0</v>
      </c>
    </row>
    <row r="2513" spans="1:14">
      <c r="A2513" t="s">
        <v>1627</v>
      </c>
      <c r="B2513" t="s">
        <v>3487</v>
      </c>
      <c r="C2513">
        <v>1</v>
      </c>
      <c r="D2513" s="18">
        <v>12235.82</v>
      </c>
      <c r="E2513" s="18">
        <f>_xlfn.XLOOKUP(Order_Items_Raw!B3394,Products_Raw!A:A,Products_Raw!D:D)</f>
        <v>11653.29</v>
      </c>
      <c r="F2513" s="18">
        <f t="shared" si="39"/>
        <v>582.529999999999</v>
      </c>
      <c r="G2513" s="18" t="str">
        <f>PROPER(TRIM(CLEAN(_xlfn.XLOOKUP(Order_Items_Raw!A3394,Orders_Raw!A:A,Orders_Raw!E:E))))</f>
        <v>Mobile App</v>
      </c>
      <c r="H2513" s="18" t="str">
        <f>_xlfn.XLOOKUP(B2513,Products_Raw!A:A,Products_Raw!C:C)</f>
        <v>Sports</v>
      </c>
      <c r="I2513" t="str">
        <f>_xlfn.XLOOKUP(_xlfn.XLOOKUP(A2513,Orders_Raw!A:A,Orders_Raw!B:B),Customers_Raw!A:A,Customers_Raw!E:E)</f>
        <v>Consumer</v>
      </c>
      <c r="J2513" s="19">
        <f>_xlfn.XLOOKUP(Order_Items_Raw!A3394,Orders_Raw!A:A,Orders_Raw!C:C)</f>
        <v>45939</v>
      </c>
      <c r="K2513" t="s">
        <v>3481</v>
      </c>
      <c r="L2513" s="19" t="str">
        <f>_xlfn.XLOOKUP(A2513,Orders_Raw!A:A,Orders_Raw!D:D)</f>
        <v>Shipped</v>
      </c>
      <c r="M2513" s="19" t="str">
        <f>_xlfn.XLOOKUP(_xlfn.XLOOKUP(A2513,Orders_Raw!A:A,Orders_Raw!B:B),Customers_Raw!A:A,Customers_Raw!E:E)</f>
        <v>Consumer</v>
      </c>
      <c r="N2513">
        <f>IF(COUNTIF($A$2:A2513,A2513)=1,1,0)</f>
        <v>1</v>
      </c>
    </row>
    <row r="2514" spans="1:14">
      <c r="A2514" t="s">
        <v>2469</v>
      </c>
      <c r="B2514" t="s">
        <v>3487</v>
      </c>
      <c r="C2514">
        <v>1</v>
      </c>
      <c r="D2514" s="18">
        <v>16078.93</v>
      </c>
      <c r="E2514" s="18">
        <f>_xlfn.XLOOKUP(Order_Items_Raw!B3413,Products_Raw!A:A,Products_Raw!D:D)</f>
        <v>10086.81</v>
      </c>
      <c r="F2514" s="18">
        <f t="shared" si="39"/>
        <v>5992.12</v>
      </c>
      <c r="G2514" s="18" t="str">
        <f>PROPER(TRIM(CLEAN(_xlfn.XLOOKUP(Order_Items_Raw!A3413,Orders_Raw!A:A,Orders_Raw!E:E))))</f>
        <v>Mobile App</v>
      </c>
      <c r="H2514" s="18" t="str">
        <f>_xlfn.XLOOKUP(B2514,Products_Raw!A:A,Products_Raw!C:C)</f>
        <v>Sports</v>
      </c>
      <c r="I2514" t="str">
        <f>_xlfn.XLOOKUP(_xlfn.XLOOKUP(A2514,Orders_Raw!A:A,Orders_Raw!B:B),Customers_Raw!A:A,Customers_Raw!E:E)</f>
        <v>Consumer</v>
      </c>
      <c r="J2514" s="19">
        <f>_xlfn.XLOOKUP(Order_Items_Raw!A3413,Orders_Raw!A:A,Orders_Raw!C:C)</f>
        <v>45942</v>
      </c>
      <c r="K2514" t="s">
        <v>3481</v>
      </c>
      <c r="L2514" s="19" t="str">
        <f>_xlfn.XLOOKUP(A2514,Orders_Raw!A:A,Orders_Raw!D:D)</f>
        <v>Delivered</v>
      </c>
      <c r="M2514" s="19" t="str">
        <f>_xlfn.XLOOKUP(_xlfn.XLOOKUP(A2514,Orders_Raw!A:A,Orders_Raw!B:B),Customers_Raw!A:A,Customers_Raw!E:E)</f>
        <v>Consumer</v>
      </c>
      <c r="N2514">
        <f>IF(COUNTIF($A$2:A2514,A2514)=1,1,0)</f>
        <v>0</v>
      </c>
    </row>
    <row r="2515" spans="1:14">
      <c r="A2515" t="s">
        <v>2619</v>
      </c>
      <c r="B2515" t="s">
        <v>3487</v>
      </c>
      <c r="C2515">
        <v>2</v>
      </c>
      <c r="D2515" s="18">
        <v>28991.3</v>
      </c>
      <c r="E2515" s="18">
        <f>_xlfn.XLOOKUP(Order_Items_Raw!B3420,Products_Raw!A:A,Products_Raw!D:D)</f>
        <v>4370.8</v>
      </c>
      <c r="F2515" s="18">
        <f t="shared" si="39"/>
        <v>20249.7</v>
      </c>
      <c r="G2515" s="18" t="str">
        <f>PROPER(TRIM(CLEAN(_xlfn.XLOOKUP(Order_Items_Raw!A3420,Orders_Raw!A:A,Orders_Raw!E:E))))</f>
        <v>Mobile App</v>
      </c>
      <c r="H2515" s="18" t="str">
        <f>_xlfn.XLOOKUP(B2515,Products_Raw!A:A,Products_Raw!C:C)</f>
        <v>Sports</v>
      </c>
      <c r="I2515" t="str">
        <f>_xlfn.XLOOKUP(_xlfn.XLOOKUP(A2515,Orders_Raw!A:A,Orders_Raw!B:B),Customers_Raw!A:A,Customers_Raw!E:E)</f>
        <v>Small Business</v>
      </c>
      <c r="J2515" s="19">
        <f>_xlfn.XLOOKUP(Order_Items_Raw!A3420,Orders_Raw!A:A,Orders_Raw!C:C)</f>
        <v>45950</v>
      </c>
      <c r="K2515" t="s">
        <v>3481</v>
      </c>
      <c r="L2515" s="19" t="str">
        <f>_xlfn.XLOOKUP(A2515,Orders_Raw!A:A,Orders_Raw!D:D)</f>
        <v>Delivered</v>
      </c>
      <c r="M2515" s="19" t="str">
        <f>_xlfn.XLOOKUP(_xlfn.XLOOKUP(A2515,Orders_Raw!A:A,Orders_Raw!B:B),Customers_Raw!A:A,Customers_Raw!E:E)</f>
        <v>Small Business</v>
      </c>
      <c r="N2515">
        <f>IF(COUNTIF($A$2:A2515,A2515)=1,1,0)</f>
        <v>0</v>
      </c>
    </row>
    <row r="2516" spans="1:14">
      <c r="A2516" t="s">
        <v>906</v>
      </c>
      <c r="B2516" t="s">
        <v>3488</v>
      </c>
      <c r="C2516">
        <v>1</v>
      </c>
      <c r="D2516" s="18">
        <v>6823.61</v>
      </c>
      <c r="E2516" s="18">
        <f>_xlfn.XLOOKUP(Order_Items_Raw!B3439,Products_Raw!A:A,Products_Raw!D:D)</f>
        <v>2249.48</v>
      </c>
      <c r="F2516" s="18">
        <f t="shared" si="39"/>
        <v>4574.13</v>
      </c>
      <c r="G2516" s="18" t="str">
        <f>PROPER(TRIM(CLEAN(_xlfn.XLOOKUP(Order_Items_Raw!A3439,Orders_Raw!A:A,Orders_Raw!E:E))))</f>
        <v>Marketplace</v>
      </c>
      <c r="H2516" s="18" t="str">
        <f>_xlfn.XLOOKUP(B2516,Products_Raw!A:A,Products_Raw!C:C)</f>
        <v>Sports</v>
      </c>
      <c r="I2516" t="str">
        <f>_xlfn.XLOOKUP(_xlfn.XLOOKUP(A2516,Orders_Raw!A:A,Orders_Raw!B:B),Customers_Raw!A:A,Customers_Raw!E:E)</f>
        <v>Corporate</v>
      </c>
      <c r="J2516" s="19">
        <f>_xlfn.XLOOKUP(Order_Items_Raw!A3439,Orders_Raw!A:A,Orders_Raw!C:C)</f>
        <v>45958</v>
      </c>
      <c r="K2516" t="s">
        <v>3481</v>
      </c>
      <c r="L2516" s="19" t="str">
        <f>_xlfn.XLOOKUP(A2516,Orders_Raw!A:A,Orders_Raw!D:D)</f>
        <v>Delivered</v>
      </c>
      <c r="M2516" s="19" t="str">
        <f>_xlfn.XLOOKUP(_xlfn.XLOOKUP(A2516,Orders_Raw!A:A,Orders_Raw!B:B),Customers_Raw!A:A,Customers_Raw!E:E)</f>
        <v>Corporate</v>
      </c>
      <c r="N2516">
        <f>IF(COUNTIF($A$2:A2516,A2516)=1,1,0)</f>
        <v>0</v>
      </c>
    </row>
    <row r="2517" spans="1:14">
      <c r="A2517" t="s">
        <v>1444</v>
      </c>
      <c r="B2517" t="s">
        <v>3488</v>
      </c>
      <c r="C2517">
        <v>1</v>
      </c>
      <c r="D2517" s="18">
        <v>5681.29</v>
      </c>
      <c r="E2517" s="18">
        <f>_xlfn.XLOOKUP(Order_Items_Raw!B3450,Products_Raw!A:A,Products_Raw!D:D)</f>
        <v>6163.24</v>
      </c>
      <c r="F2517" s="18">
        <f t="shared" si="39"/>
        <v>-481.95</v>
      </c>
      <c r="G2517" s="18" t="str">
        <f>PROPER(TRIM(CLEAN(_xlfn.XLOOKUP(Order_Items_Raw!A3450,Orders_Raw!A:A,Orders_Raw!E:E))))</f>
        <v>Marketplace</v>
      </c>
      <c r="H2517" s="18" t="str">
        <f>_xlfn.XLOOKUP(B2517,Products_Raw!A:A,Products_Raw!C:C)</f>
        <v>Sports</v>
      </c>
      <c r="I2517" t="str">
        <f>_xlfn.XLOOKUP(_xlfn.XLOOKUP(A2517,Orders_Raw!A:A,Orders_Raw!B:B),Customers_Raw!A:A,Customers_Raw!E:E)</f>
        <v>Consumer</v>
      </c>
      <c r="J2517" s="19">
        <f>_xlfn.XLOOKUP(Order_Items_Raw!A3450,Orders_Raw!A:A,Orders_Raw!C:C)</f>
        <v>45954</v>
      </c>
      <c r="K2517" t="s">
        <v>3481</v>
      </c>
      <c r="L2517" s="19" t="str">
        <f>_xlfn.XLOOKUP(A2517,Orders_Raw!A:A,Orders_Raw!D:D)</f>
        <v>Delivered</v>
      </c>
      <c r="M2517" s="19" t="str">
        <f>_xlfn.XLOOKUP(_xlfn.XLOOKUP(A2517,Orders_Raw!A:A,Orders_Raw!B:B),Customers_Raw!A:A,Customers_Raw!E:E)</f>
        <v>Consumer</v>
      </c>
      <c r="N2517">
        <f>IF(COUNTIF($A$2:A2517,A2517)=1,1,0)</f>
        <v>0</v>
      </c>
    </row>
    <row r="2518" spans="1:14">
      <c r="A2518" t="s">
        <v>1633</v>
      </c>
      <c r="B2518" t="s">
        <v>3488</v>
      </c>
      <c r="C2518">
        <v>3</v>
      </c>
      <c r="D2518" s="18">
        <v>16161.88</v>
      </c>
      <c r="E2518" s="18">
        <f>_xlfn.XLOOKUP(Order_Items_Raw!B3456,Products_Raw!A:A,Products_Raw!D:D)</f>
        <v>2935.19</v>
      </c>
      <c r="F2518" s="18">
        <f t="shared" si="39"/>
        <v>7356.31</v>
      </c>
      <c r="G2518" s="18" t="str">
        <f>PROPER(TRIM(CLEAN(_xlfn.XLOOKUP(Order_Items_Raw!A3456,Orders_Raw!A:A,Orders_Raw!E:E))))</f>
        <v>Marketplace</v>
      </c>
      <c r="H2518" s="18" t="str">
        <f>_xlfn.XLOOKUP(B2518,Products_Raw!A:A,Products_Raw!C:C)</f>
        <v>Sports</v>
      </c>
      <c r="I2518" t="str">
        <f>_xlfn.XLOOKUP(_xlfn.XLOOKUP(A2518,Orders_Raw!A:A,Orders_Raw!B:B),Customers_Raw!A:A,Customers_Raw!E:E)</f>
        <v>Consumer</v>
      </c>
      <c r="J2518" s="19">
        <f>_xlfn.XLOOKUP(Order_Items_Raw!A3456,Orders_Raw!A:A,Orders_Raw!C:C)</f>
        <v>45951</v>
      </c>
      <c r="K2518" t="s">
        <v>3481</v>
      </c>
      <c r="L2518" s="19" t="str">
        <f>_xlfn.XLOOKUP(A2518,Orders_Raw!A:A,Orders_Raw!D:D)</f>
        <v>Delivered</v>
      </c>
      <c r="M2518" s="19" t="str">
        <f>_xlfn.XLOOKUP(_xlfn.XLOOKUP(A2518,Orders_Raw!A:A,Orders_Raw!B:B),Customers_Raw!A:A,Customers_Raw!E:E)</f>
        <v>Consumer</v>
      </c>
      <c r="N2518">
        <f>IF(COUNTIF($A$2:A2518,A2518)=1,1,0)</f>
        <v>0</v>
      </c>
    </row>
    <row r="2519" spans="1:14">
      <c r="A2519" t="s">
        <v>1714</v>
      </c>
      <c r="B2519" t="s">
        <v>3488</v>
      </c>
      <c r="C2519">
        <v>1</v>
      </c>
      <c r="D2519" s="18">
        <v>6783.3</v>
      </c>
      <c r="E2519" s="18">
        <f>_xlfn.XLOOKUP(Order_Items_Raw!B3459,Products_Raw!A:A,Products_Raw!D:D)</f>
        <v>2935.19</v>
      </c>
      <c r="F2519" s="18">
        <f t="shared" si="39"/>
        <v>3848.11</v>
      </c>
      <c r="G2519" s="18" t="str">
        <f>PROPER(TRIM(CLEAN(_xlfn.XLOOKUP(Order_Items_Raw!A3459,Orders_Raw!A:A,Orders_Raw!E:E))))</f>
        <v>Website</v>
      </c>
      <c r="H2519" s="18" t="str">
        <f>_xlfn.XLOOKUP(B2519,Products_Raw!A:A,Products_Raw!C:C)</f>
        <v>Sports</v>
      </c>
      <c r="I2519" t="str">
        <f>_xlfn.XLOOKUP(_xlfn.XLOOKUP(A2519,Orders_Raw!A:A,Orders_Raw!B:B),Customers_Raw!A:A,Customers_Raw!E:E)</f>
        <v>Corporate</v>
      </c>
      <c r="J2519" s="19">
        <f>_xlfn.XLOOKUP(Order_Items_Raw!A3459,Orders_Raw!A:A,Orders_Raw!C:C)</f>
        <v>45949</v>
      </c>
      <c r="K2519" t="s">
        <v>3481</v>
      </c>
      <c r="L2519" s="19" t="str">
        <f>_xlfn.XLOOKUP(A2519,Orders_Raw!A:A,Orders_Raw!D:D)</f>
        <v>Shipped</v>
      </c>
      <c r="M2519" s="19" t="str">
        <f>_xlfn.XLOOKUP(_xlfn.XLOOKUP(A2519,Orders_Raw!A:A,Orders_Raw!B:B),Customers_Raw!A:A,Customers_Raw!E:E)</f>
        <v>Corporate</v>
      </c>
      <c r="N2519">
        <f>IF(COUNTIF($A$2:A2519,A2519)=1,1,0)</f>
        <v>0</v>
      </c>
    </row>
    <row r="2520" spans="1:14">
      <c r="A2520" t="s">
        <v>1791</v>
      </c>
      <c r="B2520" t="s">
        <v>3488</v>
      </c>
      <c r="C2520">
        <v>1</v>
      </c>
      <c r="D2520" s="18">
        <v>5626.82</v>
      </c>
      <c r="E2520" s="18">
        <f>_xlfn.XLOOKUP(Order_Items_Raw!B3462,Products_Raw!A:A,Products_Raw!D:D)</f>
        <v>4740.6</v>
      </c>
      <c r="F2520" s="18">
        <f t="shared" si="39"/>
        <v>886.219999999999</v>
      </c>
      <c r="G2520" s="18" t="str">
        <f>PROPER(TRIM(CLEAN(_xlfn.XLOOKUP(Order_Items_Raw!A3462,Orders_Raw!A:A,Orders_Raw!E:E))))</f>
        <v>Mobile App</v>
      </c>
      <c r="H2520" s="18" t="str">
        <f>_xlfn.XLOOKUP(B2520,Products_Raw!A:A,Products_Raw!C:C)</f>
        <v>Sports</v>
      </c>
      <c r="I2520" t="str">
        <f>_xlfn.XLOOKUP(_xlfn.XLOOKUP(A2520,Orders_Raw!A:A,Orders_Raw!B:B),Customers_Raw!A:A,Customers_Raw!E:E)</f>
        <v>Consumer</v>
      </c>
      <c r="J2520" s="19">
        <f>_xlfn.XLOOKUP(Order_Items_Raw!A3462,Orders_Raw!A:A,Orders_Raw!C:C)</f>
        <v>45906</v>
      </c>
      <c r="K2520" t="s">
        <v>3489</v>
      </c>
      <c r="L2520" s="19" t="str">
        <f>_xlfn.XLOOKUP(A2520,Orders_Raw!A:A,Orders_Raw!D:D)</f>
        <v>Delivered</v>
      </c>
      <c r="M2520" s="19" t="str">
        <f>_xlfn.XLOOKUP(_xlfn.XLOOKUP(A2520,Orders_Raw!A:A,Orders_Raw!B:B),Customers_Raw!A:A,Customers_Raw!E:E)</f>
        <v>Consumer</v>
      </c>
      <c r="N2520">
        <f>IF(COUNTIF($A$2:A2520,A2520)=1,1,0)</f>
        <v>1</v>
      </c>
    </row>
    <row r="2521" spans="1:14">
      <c r="A2521" t="s">
        <v>3127</v>
      </c>
      <c r="B2521" t="s">
        <v>3488</v>
      </c>
      <c r="C2521">
        <v>4</v>
      </c>
      <c r="D2521" s="18">
        <v>21958.36</v>
      </c>
      <c r="E2521" s="18">
        <f>_xlfn.XLOOKUP(Order_Items_Raw!B3484,Products_Raw!A:A,Products_Raw!D:D)</f>
        <v>2831.41</v>
      </c>
      <c r="F2521" s="18">
        <f t="shared" si="39"/>
        <v>10632.72</v>
      </c>
      <c r="G2521" s="18" t="str">
        <f>PROPER(TRIM(CLEAN(_xlfn.XLOOKUP(Order_Items_Raw!A3484,Orders_Raw!A:A,Orders_Raw!E:E))))</f>
        <v>Marketplace</v>
      </c>
      <c r="H2521" s="18" t="str">
        <f>_xlfn.XLOOKUP(B2521,Products_Raw!A:A,Products_Raw!C:C)</f>
        <v>Sports</v>
      </c>
      <c r="I2521" t="str">
        <f>_xlfn.XLOOKUP(_xlfn.XLOOKUP(A2521,Orders_Raw!A:A,Orders_Raw!B:B),Customers_Raw!A:A,Customers_Raw!E:E)</f>
        <v>Consumer</v>
      </c>
      <c r="J2521" s="19">
        <f>_xlfn.XLOOKUP(Order_Items_Raw!A3484,Orders_Raw!A:A,Orders_Raw!C:C)</f>
        <v>45923</v>
      </c>
      <c r="K2521" t="s">
        <v>3489</v>
      </c>
      <c r="L2521" s="19" t="str">
        <f>_xlfn.XLOOKUP(A2521,Orders_Raw!A:A,Orders_Raw!D:D)</f>
        <v>Cancelled</v>
      </c>
      <c r="M2521" s="19" t="str">
        <f>_xlfn.XLOOKUP(_xlfn.XLOOKUP(A2521,Orders_Raw!A:A,Orders_Raw!B:B),Customers_Raw!A:A,Customers_Raw!E:E)</f>
        <v>Consumer</v>
      </c>
      <c r="N2521">
        <f>IF(COUNTIF($A$2:A2521,A2521)=1,1,0)</f>
        <v>1</v>
      </c>
    </row>
    <row r="2522" spans="1:14">
      <c r="A2522" t="s">
        <v>1237</v>
      </c>
      <c r="B2522" t="s">
        <v>3490</v>
      </c>
      <c r="C2522">
        <v>2</v>
      </c>
      <c r="D2522" s="18">
        <v>27451.42</v>
      </c>
      <c r="E2522" s="18">
        <f>_xlfn.XLOOKUP(Order_Items_Raw!B3495,Products_Raw!A:A,Products_Raw!D:D)</f>
        <v>7014.31</v>
      </c>
      <c r="F2522" s="18">
        <f t="shared" si="39"/>
        <v>13422.8</v>
      </c>
      <c r="G2522" s="18" t="str">
        <f>PROPER(TRIM(CLEAN(_xlfn.XLOOKUP(Order_Items_Raw!A3495,Orders_Raw!A:A,Orders_Raw!E:E))))</f>
        <v>Website</v>
      </c>
      <c r="H2522" s="18" t="str">
        <f>_xlfn.XLOOKUP(B2522,Products_Raw!A:A,Products_Raw!C:C)</f>
        <v>Fashion</v>
      </c>
      <c r="I2522" t="str">
        <f>_xlfn.XLOOKUP(_xlfn.XLOOKUP(A2522,Orders_Raw!A:A,Orders_Raw!B:B),Customers_Raw!A:A,Customers_Raw!E:E)</f>
        <v>Consumer</v>
      </c>
      <c r="J2522" s="19">
        <f>_xlfn.XLOOKUP(Order_Items_Raw!A3495,Orders_Raw!A:A,Orders_Raw!C:C)</f>
        <v>45902</v>
      </c>
      <c r="K2522" t="s">
        <v>3489</v>
      </c>
      <c r="L2522" s="19" t="str">
        <f>_xlfn.XLOOKUP(A2522,Orders_Raw!A:A,Orders_Raw!D:D)</f>
        <v>Delivered</v>
      </c>
      <c r="M2522" s="19" t="str">
        <f>_xlfn.XLOOKUP(_xlfn.XLOOKUP(A2522,Orders_Raw!A:A,Orders_Raw!B:B),Customers_Raw!A:A,Customers_Raw!E:E)</f>
        <v>Consumer</v>
      </c>
      <c r="N2522">
        <f>IF(COUNTIF($A$2:A2522,A2522)=1,1,0)</f>
        <v>0</v>
      </c>
    </row>
    <row r="2523" spans="1:14">
      <c r="A2523" t="s">
        <v>1293</v>
      </c>
      <c r="B2523" t="s">
        <v>3490</v>
      </c>
      <c r="C2523">
        <v>1</v>
      </c>
      <c r="D2523" s="18">
        <v>15438.11</v>
      </c>
      <c r="E2523" s="18">
        <f>_xlfn.XLOOKUP(Order_Items_Raw!B3496,Products_Raw!A:A,Products_Raw!D:D)</f>
        <v>7014.31</v>
      </c>
      <c r="F2523" s="18">
        <f t="shared" si="39"/>
        <v>8423.8</v>
      </c>
      <c r="G2523" s="18" t="str">
        <f>PROPER(TRIM(CLEAN(_xlfn.XLOOKUP(Order_Items_Raw!A3496,Orders_Raw!A:A,Orders_Raw!E:E))))</f>
        <v>Marketplace</v>
      </c>
      <c r="H2523" s="18" t="str">
        <f>_xlfn.XLOOKUP(B2523,Products_Raw!A:A,Products_Raw!C:C)</f>
        <v>Fashion</v>
      </c>
      <c r="I2523" t="str">
        <f>_xlfn.XLOOKUP(_xlfn.XLOOKUP(A2523,Orders_Raw!A:A,Orders_Raw!B:B),Customers_Raw!A:A,Customers_Raw!E:E)</f>
        <v>Consumer</v>
      </c>
      <c r="J2523" s="19">
        <f>_xlfn.XLOOKUP(Order_Items_Raw!A3496,Orders_Raw!A:A,Orders_Raw!C:C)</f>
        <v>45903</v>
      </c>
      <c r="K2523" t="s">
        <v>3489</v>
      </c>
      <c r="L2523" s="19" t="str">
        <f>_xlfn.XLOOKUP(A2523,Orders_Raw!A:A,Orders_Raw!D:D)</f>
        <v>Delivered</v>
      </c>
      <c r="M2523" s="19" t="str">
        <f>_xlfn.XLOOKUP(_xlfn.XLOOKUP(A2523,Orders_Raw!A:A,Orders_Raw!B:B),Customers_Raw!A:A,Customers_Raw!E:E)</f>
        <v>Consumer</v>
      </c>
      <c r="N2523">
        <f>IF(COUNTIF($A$2:A2523,A2523)=1,1,0)</f>
        <v>1</v>
      </c>
    </row>
    <row r="2524" spans="1:14">
      <c r="A2524" t="s">
        <v>1983</v>
      </c>
      <c r="B2524" t="s">
        <v>3490</v>
      </c>
      <c r="C2524">
        <v>4</v>
      </c>
      <c r="D2524" s="18">
        <v>46220.92</v>
      </c>
      <c r="E2524" s="18">
        <f>_xlfn.XLOOKUP(Order_Items_Raw!B3506,Products_Raw!A:A,Products_Raw!D:D)</f>
        <v>10692.38</v>
      </c>
      <c r="F2524" s="18">
        <f t="shared" si="39"/>
        <v>3451.4</v>
      </c>
      <c r="G2524" s="18" t="str">
        <f>PROPER(TRIM(CLEAN(_xlfn.XLOOKUP(Order_Items_Raw!A3506,Orders_Raw!A:A,Orders_Raw!E:E))))</f>
        <v>Website</v>
      </c>
      <c r="H2524" s="18" t="str">
        <f>_xlfn.XLOOKUP(B2524,Products_Raw!A:A,Products_Raw!C:C)</f>
        <v>Fashion</v>
      </c>
      <c r="I2524" t="str">
        <f>_xlfn.XLOOKUP(_xlfn.XLOOKUP(A2524,Orders_Raw!A:A,Orders_Raw!B:B),Customers_Raw!A:A,Customers_Raw!E:E)</f>
        <v>Consumer</v>
      </c>
      <c r="J2524" s="19">
        <f>_xlfn.XLOOKUP(Order_Items_Raw!A3506,Orders_Raw!A:A,Orders_Raw!C:C)</f>
        <v>45928</v>
      </c>
      <c r="K2524" t="s">
        <v>3489</v>
      </c>
      <c r="L2524" s="19" t="str">
        <f>_xlfn.XLOOKUP(A2524,Orders_Raw!A:A,Orders_Raw!D:D)</f>
        <v>Delivered</v>
      </c>
      <c r="M2524" s="19" t="str">
        <f>_xlfn.XLOOKUP(_xlfn.XLOOKUP(A2524,Orders_Raw!A:A,Orders_Raw!B:B),Customers_Raw!A:A,Customers_Raw!E:E)</f>
        <v>Consumer</v>
      </c>
      <c r="N2524">
        <f>IF(COUNTIF($A$2:A2524,A2524)=1,1,0)</f>
        <v>1</v>
      </c>
    </row>
    <row r="2525" spans="1:14">
      <c r="A2525" t="s">
        <v>2097</v>
      </c>
      <c r="B2525" t="s">
        <v>3490</v>
      </c>
      <c r="C2525">
        <v>2</v>
      </c>
      <c r="D2525" s="18">
        <v>29067.68</v>
      </c>
      <c r="E2525" s="18">
        <f>_xlfn.XLOOKUP(Order_Items_Raw!B3507,Products_Raw!A:A,Products_Raw!D:D)</f>
        <v>10692.38</v>
      </c>
      <c r="F2525" s="18">
        <f t="shared" si="39"/>
        <v>7682.92</v>
      </c>
      <c r="G2525" s="18" t="str">
        <f>PROPER(TRIM(CLEAN(_xlfn.XLOOKUP(Order_Items_Raw!A3507,Orders_Raw!A:A,Orders_Raw!E:E))))</f>
        <v>Website</v>
      </c>
      <c r="H2525" s="18" t="str">
        <f>_xlfn.XLOOKUP(B2525,Products_Raw!A:A,Products_Raw!C:C)</f>
        <v>Fashion</v>
      </c>
      <c r="I2525" t="str">
        <f>_xlfn.XLOOKUP(_xlfn.XLOOKUP(A2525,Orders_Raw!A:A,Orders_Raw!B:B),Customers_Raw!A:A,Customers_Raw!E:E)</f>
        <v>Consumer</v>
      </c>
      <c r="J2525" s="19">
        <f>_xlfn.XLOOKUP(Order_Items_Raw!A3507,Orders_Raw!A:A,Orders_Raw!C:C)</f>
        <v>45918</v>
      </c>
      <c r="K2525" t="s">
        <v>3489</v>
      </c>
      <c r="L2525" s="19" t="str">
        <f>_xlfn.XLOOKUP(A2525,Orders_Raw!A:A,Orders_Raw!D:D)</f>
        <v>Cancelled</v>
      </c>
      <c r="M2525" s="19" t="str">
        <f>_xlfn.XLOOKUP(_xlfn.XLOOKUP(A2525,Orders_Raw!A:A,Orders_Raw!B:B),Customers_Raw!A:A,Customers_Raw!E:E)</f>
        <v>Consumer</v>
      </c>
      <c r="N2525">
        <f>IF(COUNTIF($A$2:A2525,A2525)=1,1,0)</f>
        <v>0</v>
      </c>
    </row>
    <row r="2526" spans="1:14">
      <c r="A2526" t="s">
        <v>2416</v>
      </c>
      <c r="B2526" t="s">
        <v>3490</v>
      </c>
      <c r="C2526">
        <v>2</v>
      </c>
      <c r="D2526" s="18">
        <v>28691.41</v>
      </c>
      <c r="E2526" s="18">
        <f>_xlfn.XLOOKUP(Order_Items_Raw!B3511,Products_Raw!A:A,Products_Raw!D:D)</f>
        <v>295.87</v>
      </c>
      <c r="F2526" s="18">
        <f t="shared" si="39"/>
        <v>28099.67</v>
      </c>
      <c r="G2526" s="18" t="str">
        <f>PROPER(TRIM(CLEAN(_xlfn.XLOOKUP(Order_Items_Raw!A3511,Orders_Raw!A:A,Orders_Raw!E:E))))</f>
        <v>Website</v>
      </c>
      <c r="H2526" s="18" t="str">
        <f>_xlfn.XLOOKUP(B2526,Products_Raw!A:A,Products_Raw!C:C)</f>
        <v>Fashion</v>
      </c>
      <c r="I2526" t="str">
        <f>_xlfn.XLOOKUP(_xlfn.XLOOKUP(A2526,Orders_Raw!A:A,Orders_Raw!B:B),Customers_Raw!A:A,Customers_Raw!E:E)</f>
        <v>Consumer</v>
      </c>
      <c r="J2526" s="19">
        <f>_xlfn.XLOOKUP(Order_Items_Raw!A3511,Orders_Raw!A:A,Orders_Raw!C:C)</f>
        <v>45930</v>
      </c>
      <c r="K2526" t="s">
        <v>3489</v>
      </c>
      <c r="L2526" s="19" t="str">
        <f>_xlfn.XLOOKUP(A2526,Orders_Raw!A:A,Orders_Raw!D:D)</f>
        <v>Delivered</v>
      </c>
      <c r="M2526" s="19" t="str">
        <f>_xlfn.XLOOKUP(_xlfn.XLOOKUP(A2526,Orders_Raw!A:A,Orders_Raw!B:B),Customers_Raw!A:A,Customers_Raw!E:E)</f>
        <v>Consumer</v>
      </c>
      <c r="N2526">
        <f>IF(COUNTIF($A$2:A2526,A2526)=1,1,0)</f>
        <v>1</v>
      </c>
    </row>
    <row r="2527" spans="1:14">
      <c r="A2527" t="s">
        <v>2536</v>
      </c>
      <c r="B2527" t="s">
        <v>3490</v>
      </c>
      <c r="C2527">
        <v>1</v>
      </c>
      <c r="D2527" s="18">
        <v>11853.89</v>
      </c>
      <c r="E2527" s="18">
        <f>_xlfn.XLOOKUP(Order_Items_Raw!B3513,Products_Raw!A:A,Products_Raw!D:D)</f>
        <v>295.87</v>
      </c>
      <c r="F2527" s="18">
        <f t="shared" si="39"/>
        <v>11558.02</v>
      </c>
      <c r="G2527" s="18" t="str">
        <f>PROPER(TRIM(CLEAN(_xlfn.XLOOKUP(Order_Items_Raw!A3513,Orders_Raw!A:A,Orders_Raw!E:E))))</f>
        <v>Mobile App</v>
      </c>
      <c r="H2527" s="18" t="str">
        <f>_xlfn.XLOOKUP(B2527,Products_Raw!A:A,Products_Raw!C:C)</f>
        <v>Fashion</v>
      </c>
      <c r="I2527" t="str">
        <f>_xlfn.XLOOKUP(_xlfn.XLOOKUP(A2527,Orders_Raw!A:A,Orders_Raw!B:B),Customers_Raw!A:A,Customers_Raw!E:E)</f>
        <v>Corporate</v>
      </c>
      <c r="J2527" s="19">
        <f>_xlfn.XLOOKUP(Order_Items_Raw!A3513,Orders_Raw!A:A,Orders_Raw!C:C)</f>
        <v>45903</v>
      </c>
      <c r="K2527" t="s">
        <v>3489</v>
      </c>
      <c r="L2527" s="19" t="str">
        <f>_xlfn.XLOOKUP(A2527,Orders_Raw!A:A,Orders_Raw!D:D)</f>
        <v>Delivered</v>
      </c>
      <c r="M2527" s="19" t="str">
        <f>_xlfn.XLOOKUP(_xlfn.XLOOKUP(A2527,Orders_Raw!A:A,Orders_Raw!B:B),Customers_Raw!A:A,Customers_Raw!E:E)</f>
        <v>Corporate</v>
      </c>
      <c r="N2527">
        <f>IF(COUNTIF($A$2:A2527,A2527)=1,1,0)</f>
        <v>0</v>
      </c>
    </row>
    <row r="2528" spans="1:14">
      <c r="A2528" t="s">
        <v>911</v>
      </c>
      <c r="B2528" t="s">
        <v>3491</v>
      </c>
      <c r="C2528">
        <v>2</v>
      </c>
      <c r="D2528" s="18">
        <v>24682.41</v>
      </c>
      <c r="E2528" s="18">
        <f>_xlfn.XLOOKUP(Order_Items_Raw!B3528,Products_Raw!A:A,Products_Raw!D:D)</f>
        <v>6380.88</v>
      </c>
      <c r="F2528" s="18">
        <f t="shared" si="39"/>
        <v>11920.65</v>
      </c>
      <c r="G2528" s="18" t="str">
        <f>PROPER(TRIM(CLEAN(_xlfn.XLOOKUP(Order_Items_Raw!A3528,Orders_Raw!A:A,Orders_Raw!E:E))))</f>
        <v>Mobile App</v>
      </c>
      <c r="H2528" s="18" t="str">
        <f>_xlfn.XLOOKUP(B2528,Products_Raw!A:A,Products_Raw!C:C)</f>
        <v>Electronics</v>
      </c>
      <c r="I2528" t="str">
        <f>_xlfn.XLOOKUP(_xlfn.XLOOKUP(A2528,Orders_Raw!A:A,Orders_Raw!B:B),Customers_Raw!A:A,Customers_Raw!E:E)</f>
        <v>Corporate</v>
      </c>
      <c r="J2528" s="19">
        <f>_xlfn.XLOOKUP(Order_Items_Raw!A3528,Orders_Raw!A:A,Orders_Raw!C:C)</f>
        <v>45914</v>
      </c>
      <c r="K2528" t="s">
        <v>3489</v>
      </c>
      <c r="L2528" s="19" t="str">
        <f>_xlfn.XLOOKUP(A2528,Orders_Raw!A:A,Orders_Raw!D:D)</f>
        <v>Delivered</v>
      </c>
      <c r="M2528" s="19" t="str">
        <f>_xlfn.XLOOKUP(_xlfn.XLOOKUP(A2528,Orders_Raw!A:A,Orders_Raw!B:B),Customers_Raw!A:A,Customers_Raw!E:E)</f>
        <v>Corporate</v>
      </c>
      <c r="N2528">
        <f>IF(COUNTIF($A$2:A2528,A2528)=1,1,0)</f>
        <v>0</v>
      </c>
    </row>
    <row r="2529" spans="1:14">
      <c r="A2529" t="s">
        <v>1025</v>
      </c>
      <c r="B2529" t="s">
        <v>3491</v>
      </c>
      <c r="C2529">
        <v>2</v>
      </c>
      <c r="D2529" s="18">
        <v>26777.6</v>
      </c>
      <c r="E2529" s="18">
        <f>_xlfn.XLOOKUP(Order_Items_Raw!B3532,Products_Raw!A:A,Products_Raw!D:D)</f>
        <v>6213.42</v>
      </c>
      <c r="F2529" s="18">
        <f t="shared" si="39"/>
        <v>14350.76</v>
      </c>
      <c r="G2529" s="18" t="str">
        <f>PROPER(TRIM(CLEAN(_xlfn.XLOOKUP(Order_Items_Raw!A3532,Orders_Raw!A:A,Orders_Raw!E:E))))</f>
        <v>Marketplace</v>
      </c>
      <c r="H2529" s="18" t="str">
        <f>_xlfn.XLOOKUP(B2529,Products_Raw!A:A,Products_Raw!C:C)</f>
        <v>Electronics</v>
      </c>
      <c r="I2529" t="str">
        <f>_xlfn.XLOOKUP(_xlfn.XLOOKUP(A2529,Orders_Raw!A:A,Orders_Raw!B:B),Customers_Raw!A:A,Customers_Raw!E:E)</f>
        <v>Corporate</v>
      </c>
      <c r="J2529" s="19">
        <f>_xlfn.XLOOKUP(Order_Items_Raw!A3532,Orders_Raw!A:A,Orders_Raw!C:C)</f>
        <v>45930</v>
      </c>
      <c r="K2529" t="s">
        <v>3489</v>
      </c>
      <c r="L2529" s="19" t="str">
        <f>_xlfn.XLOOKUP(A2529,Orders_Raw!A:A,Orders_Raw!D:D)</f>
        <v>Shipped</v>
      </c>
      <c r="M2529" s="19" t="str">
        <f>_xlfn.XLOOKUP(_xlfn.XLOOKUP(A2529,Orders_Raw!A:A,Orders_Raw!B:B),Customers_Raw!A:A,Customers_Raw!E:E)</f>
        <v>Corporate</v>
      </c>
      <c r="N2529">
        <f>IF(COUNTIF($A$2:A2529,A2529)=1,1,0)</f>
        <v>0</v>
      </c>
    </row>
    <row r="2530" spans="1:14">
      <c r="A2530" t="s">
        <v>1144</v>
      </c>
      <c r="B2530" t="s">
        <v>3491</v>
      </c>
      <c r="C2530">
        <v>3</v>
      </c>
      <c r="D2530" s="18">
        <v>35237.16</v>
      </c>
      <c r="E2530" s="18">
        <f>_xlfn.XLOOKUP(Order_Items_Raw!B3533,Products_Raw!A:A,Products_Raw!D:D)</f>
        <v>6213.42</v>
      </c>
      <c r="F2530" s="18">
        <f t="shared" si="39"/>
        <v>16596.9</v>
      </c>
      <c r="G2530" s="18" t="str">
        <f>PROPER(TRIM(CLEAN(_xlfn.XLOOKUP(Order_Items_Raw!A3533,Orders_Raw!A:A,Orders_Raw!E:E))))</f>
        <v>Mobile App</v>
      </c>
      <c r="H2530" s="18" t="str">
        <f>_xlfn.XLOOKUP(B2530,Products_Raw!A:A,Products_Raw!C:C)</f>
        <v>Electronics</v>
      </c>
      <c r="I2530" t="str">
        <f>_xlfn.XLOOKUP(_xlfn.XLOOKUP(A2530,Orders_Raw!A:A,Orders_Raw!B:B),Customers_Raw!A:A,Customers_Raw!E:E)</f>
        <v>Consumer</v>
      </c>
      <c r="J2530" s="19">
        <f>_xlfn.XLOOKUP(Order_Items_Raw!A3533,Orders_Raw!A:A,Orders_Raw!C:C)</f>
        <v>45922</v>
      </c>
      <c r="K2530" t="s">
        <v>3489</v>
      </c>
      <c r="L2530" s="19" t="str">
        <f>_xlfn.XLOOKUP(A2530,Orders_Raw!A:A,Orders_Raw!D:D)</f>
        <v>Delivered</v>
      </c>
      <c r="M2530" s="19" t="str">
        <f>_xlfn.XLOOKUP(_xlfn.XLOOKUP(A2530,Orders_Raw!A:A,Orders_Raw!B:B),Customers_Raw!A:A,Customers_Raw!E:E)</f>
        <v>Consumer</v>
      </c>
      <c r="N2530">
        <f>IF(COUNTIF($A$2:A2530,A2530)=1,1,0)</f>
        <v>0</v>
      </c>
    </row>
    <row r="2531" spans="1:14">
      <c r="A2531" t="s">
        <v>1274</v>
      </c>
      <c r="B2531" t="s">
        <v>3491</v>
      </c>
      <c r="C2531">
        <v>1</v>
      </c>
      <c r="D2531" s="18">
        <v>13447.39</v>
      </c>
      <c r="E2531" s="18">
        <f>_xlfn.XLOOKUP(Order_Items_Raw!B3535,Products_Raw!A:A,Products_Raw!D:D)</f>
        <v>6213.42</v>
      </c>
      <c r="F2531" s="18">
        <f t="shared" si="39"/>
        <v>7233.97</v>
      </c>
      <c r="G2531" s="18" t="str">
        <f>PROPER(TRIM(CLEAN(_xlfn.XLOOKUP(Order_Items_Raw!A3535,Orders_Raw!A:A,Orders_Raw!E:E))))</f>
        <v>Website</v>
      </c>
      <c r="H2531" s="18" t="str">
        <f>_xlfn.XLOOKUP(B2531,Products_Raw!A:A,Products_Raw!C:C)</f>
        <v>Electronics</v>
      </c>
      <c r="I2531" t="str">
        <f>_xlfn.XLOOKUP(_xlfn.XLOOKUP(A2531,Orders_Raw!A:A,Orders_Raw!B:B),Customers_Raw!A:A,Customers_Raw!E:E)</f>
        <v>Corporate</v>
      </c>
      <c r="J2531" s="19">
        <f>_xlfn.XLOOKUP(Order_Items_Raw!A3535,Orders_Raw!A:A,Orders_Raw!C:C)</f>
        <v>45912</v>
      </c>
      <c r="K2531" t="s">
        <v>3489</v>
      </c>
      <c r="L2531" s="19" t="str">
        <f>_xlfn.XLOOKUP(A2531,Orders_Raw!A:A,Orders_Raw!D:D)</f>
        <v>Processing</v>
      </c>
      <c r="M2531" s="19" t="str">
        <f>_xlfn.XLOOKUP(_xlfn.XLOOKUP(A2531,Orders_Raw!A:A,Orders_Raw!B:B),Customers_Raw!A:A,Customers_Raw!E:E)</f>
        <v>Corporate</v>
      </c>
      <c r="N2531">
        <f>IF(COUNTIF($A$2:A2531,A2531)=1,1,0)</f>
        <v>0</v>
      </c>
    </row>
    <row r="2532" spans="1:14">
      <c r="A2532" t="s">
        <v>1424</v>
      </c>
      <c r="B2532" t="s">
        <v>3491</v>
      </c>
      <c r="C2532">
        <v>4</v>
      </c>
      <c r="D2532" s="18">
        <v>55052.96</v>
      </c>
      <c r="E2532" s="18">
        <f>_xlfn.XLOOKUP(Order_Items_Raw!B3536,Products_Raw!A:A,Products_Raw!D:D)</f>
        <v>6213.42</v>
      </c>
      <c r="F2532" s="18">
        <f t="shared" si="39"/>
        <v>30199.28</v>
      </c>
      <c r="G2532" s="18" t="str">
        <f>PROPER(TRIM(CLEAN(_xlfn.XLOOKUP(Order_Items_Raw!A3536,Orders_Raw!A:A,Orders_Raw!E:E))))</f>
        <v>Website</v>
      </c>
      <c r="H2532" s="18" t="str">
        <f>_xlfn.XLOOKUP(B2532,Products_Raw!A:A,Products_Raw!C:C)</f>
        <v>Electronics</v>
      </c>
      <c r="I2532" t="str">
        <f>_xlfn.XLOOKUP(_xlfn.XLOOKUP(A2532,Orders_Raw!A:A,Orders_Raw!B:B),Customers_Raw!A:A,Customers_Raw!E:E)</f>
        <v>Corporate</v>
      </c>
      <c r="J2532" s="19">
        <f>_xlfn.XLOOKUP(Order_Items_Raw!A3536,Orders_Raw!A:A,Orders_Raw!C:C)</f>
        <v>45903</v>
      </c>
      <c r="K2532" t="s">
        <v>3489</v>
      </c>
      <c r="L2532" s="19" t="str">
        <f>_xlfn.XLOOKUP(A2532,Orders_Raw!A:A,Orders_Raw!D:D)</f>
        <v>Delivered</v>
      </c>
      <c r="M2532" s="19" t="str">
        <f>_xlfn.XLOOKUP(_xlfn.XLOOKUP(A2532,Orders_Raw!A:A,Orders_Raw!B:B),Customers_Raw!A:A,Customers_Raw!E:E)</f>
        <v>Corporate</v>
      </c>
      <c r="N2532">
        <f>IF(COUNTIF($A$2:A2532,A2532)=1,1,0)</f>
        <v>0</v>
      </c>
    </row>
    <row r="2533" spans="1:14">
      <c r="A2533" t="s">
        <v>1736</v>
      </c>
      <c r="B2533" t="s">
        <v>3491</v>
      </c>
      <c r="C2533">
        <v>1</v>
      </c>
      <c r="D2533" s="18">
        <v>9983.24</v>
      </c>
      <c r="E2533" s="18">
        <f>_xlfn.XLOOKUP(Order_Items_Raw!B3542,Products_Raw!A:A,Products_Raw!D:D)</f>
        <v>7802.03</v>
      </c>
      <c r="F2533" s="18">
        <f t="shared" si="39"/>
        <v>2181.21</v>
      </c>
      <c r="G2533" s="18" t="str">
        <f>PROPER(TRIM(CLEAN(_xlfn.XLOOKUP(Order_Items_Raw!A3542,Orders_Raw!A:A,Orders_Raw!E:E))))</f>
        <v>Mobile App</v>
      </c>
      <c r="H2533" s="18" t="str">
        <f>_xlfn.XLOOKUP(B2533,Products_Raw!A:A,Products_Raw!C:C)</f>
        <v>Electronics</v>
      </c>
      <c r="I2533" t="str">
        <f>_xlfn.XLOOKUP(_xlfn.XLOOKUP(A2533,Orders_Raw!A:A,Orders_Raw!B:B),Customers_Raw!A:A,Customers_Raw!E:E)</f>
        <v>Consumer</v>
      </c>
      <c r="J2533" s="19">
        <f>_xlfn.XLOOKUP(Order_Items_Raw!A3542,Orders_Raw!A:A,Orders_Raw!C:C)</f>
        <v>45911</v>
      </c>
      <c r="K2533" t="s">
        <v>3489</v>
      </c>
      <c r="L2533" s="19" t="str">
        <f>_xlfn.XLOOKUP(A2533,Orders_Raw!A:A,Orders_Raw!D:D)</f>
        <v>Delivered</v>
      </c>
      <c r="M2533" s="19" t="str">
        <f>_xlfn.XLOOKUP(_xlfn.XLOOKUP(A2533,Orders_Raw!A:A,Orders_Raw!B:B),Customers_Raw!A:A,Customers_Raw!E:E)</f>
        <v>Consumer</v>
      </c>
      <c r="N2533">
        <f>IF(COUNTIF($A$2:A2533,A2533)=1,1,0)</f>
        <v>0</v>
      </c>
    </row>
    <row r="2534" spans="1:14">
      <c r="A2534" t="s">
        <v>3119</v>
      </c>
      <c r="B2534" t="s">
        <v>3491</v>
      </c>
      <c r="C2534">
        <v>3</v>
      </c>
      <c r="D2534" s="18">
        <v>36661.24</v>
      </c>
      <c r="E2534" s="18">
        <f>_xlfn.XLOOKUP(Order_Items_Raw!B3567,Products_Raw!A:A,Products_Raw!D:D)</f>
        <v>4640.09</v>
      </c>
      <c r="F2534" s="18">
        <f t="shared" si="39"/>
        <v>22740.97</v>
      </c>
      <c r="G2534" s="18" t="str">
        <f>PROPER(TRIM(CLEAN(_xlfn.XLOOKUP(Order_Items_Raw!A3567,Orders_Raw!A:A,Orders_Raw!E:E))))</f>
        <v>Website</v>
      </c>
      <c r="H2534" s="18" t="str">
        <f>_xlfn.XLOOKUP(B2534,Products_Raw!A:A,Products_Raw!C:C)</f>
        <v>Electronics</v>
      </c>
      <c r="I2534" t="str">
        <f>_xlfn.XLOOKUP(_xlfn.XLOOKUP(A2534,Orders_Raw!A:A,Orders_Raw!B:B),Customers_Raw!A:A,Customers_Raw!E:E)</f>
        <v>Small Business</v>
      </c>
      <c r="J2534" s="19">
        <f>_xlfn.XLOOKUP(Order_Items_Raw!A3567,Orders_Raw!A:A,Orders_Raw!C:C)</f>
        <v>45918</v>
      </c>
      <c r="K2534" t="s">
        <v>3489</v>
      </c>
      <c r="L2534" s="19" t="str">
        <f>_xlfn.XLOOKUP(A2534,Orders_Raw!A:A,Orders_Raw!D:D)</f>
        <v>Delivered</v>
      </c>
      <c r="M2534" s="19" t="str">
        <f>_xlfn.XLOOKUP(_xlfn.XLOOKUP(A2534,Orders_Raw!A:A,Orders_Raw!B:B),Customers_Raw!A:A,Customers_Raw!E:E)</f>
        <v>Small Business</v>
      </c>
      <c r="N2534">
        <f>IF(COUNTIF($A$2:A2534,A2534)=1,1,0)</f>
        <v>1</v>
      </c>
    </row>
    <row r="2535" spans="1:14">
      <c r="A2535" t="s">
        <v>999</v>
      </c>
      <c r="B2535" t="s">
        <v>3492</v>
      </c>
      <c r="C2535">
        <v>4</v>
      </c>
      <c r="D2535" s="18">
        <v>13303.48</v>
      </c>
      <c r="E2535" s="18">
        <f>_xlfn.XLOOKUP(Order_Items_Raw!B3575,Products_Raw!A:A,Products_Raw!D:D)</f>
        <v>4722.61</v>
      </c>
      <c r="F2535" s="18">
        <f t="shared" si="39"/>
        <v>-5586.96</v>
      </c>
      <c r="G2535" s="18" t="str">
        <f>PROPER(TRIM(CLEAN(_xlfn.XLOOKUP(Order_Items_Raw!A3575,Orders_Raw!A:A,Orders_Raw!E:E))))</f>
        <v>Website</v>
      </c>
      <c r="H2535" s="18" t="str">
        <f>_xlfn.XLOOKUP(B2535,Products_Raw!A:A,Products_Raw!C:C)</f>
        <v>Electronics</v>
      </c>
      <c r="I2535" t="str">
        <f>_xlfn.XLOOKUP(_xlfn.XLOOKUP(A2535,Orders_Raw!A:A,Orders_Raw!B:B),Customers_Raw!A:A,Customers_Raw!E:E)</f>
        <v>Corporate</v>
      </c>
      <c r="J2535" s="19">
        <f>_xlfn.XLOOKUP(Order_Items_Raw!A3575,Orders_Raw!A:A,Orders_Raw!C:C)</f>
        <v>45930</v>
      </c>
      <c r="K2535" t="s">
        <v>3489</v>
      </c>
      <c r="L2535" s="19" t="str">
        <f>_xlfn.XLOOKUP(A2535,Orders_Raw!A:A,Orders_Raw!D:D)</f>
        <v>Delivered</v>
      </c>
      <c r="M2535" s="19" t="str">
        <f>_xlfn.XLOOKUP(_xlfn.XLOOKUP(A2535,Orders_Raw!A:A,Orders_Raw!B:B),Customers_Raw!A:A,Customers_Raw!E:E)</f>
        <v>Corporate</v>
      </c>
      <c r="N2535">
        <f>IF(COUNTIF($A$2:A2535,A2535)=1,1,0)</f>
        <v>0</v>
      </c>
    </row>
    <row r="2536" spans="1:14">
      <c r="A2536" t="s">
        <v>1000</v>
      </c>
      <c r="B2536" t="s">
        <v>3492</v>
      </c>
      <c r="C2536">
        <v>1</v>
      </c>
      <c r="D2536" s="18">
        <v>3518.81</v>
      </c>
      <c r="E2536" s="18">
        <f>_xlfn.XLOOKUP(Order_Items_Raw!B3576,Products_Raw!A:A,Products_Raw!D:D)</f>
        <v>4722.61</v>
      </c>
      <c r="F2536" s="18">
        <f t="shared" si="39"/>
        <v>-1203.8</v>
      </c>
      <c r="G2536" s="18" t="str">
        <f>PROPER(TRIM(CLEAN(_xlfn.XLOOKUP(Order_Items_Raw!A3576,Orders_Raw!A:A,Orders_Raw!E:E))))</f>
        <v>Website</v>
      </c>
      <c r="H2536" s="18" t="str">
        <f>_xlfn.XLOOKUP(B2536,Products_Raw!A:A,Products_Raw!C:C)</f>
        <v>Electronics</v>
      </c>
      <c r="I2536" t="str">
        <f>_xlfn.XLOOKUP(_xlfn.XLOOKUP(A2536,Orders_Raw!A:A,Orders_Raw!B:B),Customers_Raw!A:A,Customers_Raw!E:E)</f>
        <v>Small Business</v>
      </c>
      <c r="J2536" s="19">
        <f>_xlfn.XLOOKUP(Order_Items_Raw!A3576,Orders_Raw!A:A,Orders_Raw!C:C)</f>
        <v>45925</v>
      </c>
      <c r="K2536" t="s">
        <v>3489</v>
      </c>
      <c r="L2536" s="19" t="str">
        <f>_xlfn.XLOOKUP(A2536,Orders_Raw!A:A,Orders_Raw!D:D)</f>
        <v>Delivered</v>
      </c>
      <c r="M2536" s="19" t="str">
        <f>_xlfn.XLOOKUP(_xlfn.XLOOKUP(A2536,Orders_Raw!A:A,Orders_Raw!B:B),Customers_Raw!A:A,Customers_Raw!E:E)</f>
        <v>Small Business</v>
      </c>
      <c r="N2536">
        <f>IF(COUNTIF($A$2:A2536,A2536)=1,1,0)</f>
        <v>0</v>
      </c>
    </row>
    <row r="2537" spans="1:14">
      <c r="A2537" t="s">
        <v>1054</v>
      </c>
      <c r="B2537" t="s">
        <v>3492</v>
      </c>
      <c r="C2537">
        <v>3</v>
      </c>
      <c r="D2537" s="18">
        <v>10214.2</v>
      </c>
      <c r="E2537" s="18">
        <f>_xlfn.XLOOKUP(Order_Items_Raw!B3577,Products_Raw!A:A,Products_Raw!D:D)</f>
        <v>4722.61</v>
      </c>
      <c r="F2537" s="18">
        <f t="shared" si="39"/>
        <v>-3953.63</v>
      </c>
      <c r="G2537" s="18" t="str">
        <f>PROPER(TRIM(CLEAN(_xlfn.XLOOKUP(Order_Items_Raw!A3577,Orders_Raw!A:A,Orders_Raw!E:E))))</f>
        <v>Mobile App</v>
      </c>
      <c r="H2537" s="18" t="str">
        <f>_xlfn.XLOOKUP(B2537,Products_Raw!A:A,Products_Raw!C:C)</f>
        <v>Electronics</v>
      </c>
      <c r="I2537" t="str">
        <f>_xlfn.XLOOKUP(_xlfn.XLOOKUP(A2537,Orders_Raw!A:A,Orders_Raw!B:B),Customers_Raw!A:A,Customers_Raw!E:E)</f>
        <v>Consumer</v>
      </c>
      <c r="J2537" s="19">
        <f>_xlfn.XLOOKUP(Order_Items_Raw!A3577,Orders_Raw!A:A,Orders_Raw!C:C)</f>
        <v>45905</v>
      </c>
      <c r="K2537" t="s">
        <v>3489</v>
      </c>
      <c r="L2537" s="19" t="str">
        <f>_xlfn.XLOOKUP(A2537,Orders_Raw!A:A,Orders_Raw!D:D)</f>
        <v>Cancelled</v>
      </c>
      <c r="M2537" s="19" t="str">
        <f>_xlfn.XLOOKUP(_xlfn.XLOOKUP(A2537,Orders_Raw!A:A,Orders_Raw!B:B),Customers_Raw!A:A,Customers_Raw!E:E)</f>
        <v>Consumer</v>
      </c>
      <c r="N2537">
        <f>IF(COUNTIF($A$2:A2537,A2537)=1,1,0)</f>
        <v>0</v>
      </c>
    </row>
    <row r="2538" spans="1:14">
      <c r="A2538" t="s">
        <v>1306</v>
      </c>
      <c r="B2538" t="s">
        <v>3492</v>
      </c>
      <c r="C2538">
        <v>4</v>
      </c>
      <c r="D2538" s="18">
        <v>12289.17</v>
      </c>
      <c r="E2538" s="18">
        <f>_xlfn.XLOOKUP(Order_Items_Raw!B3582,Products_Raw!A:A,Products_Raw!D:D)</f>
        <v>9531.89</v>
      </c>
      <c r="F2538" s="18">
        <f t="shared" si="39"/>
        <v>-25838.39</v>
      </c>
      <c r="G2538" s="18" t="str">
        <f>PROPER(TRIM(CLEAN(_xlfn.XLOOKUP(Order_Items_Raw!A3582,Orders_Raw!A:A,Orders_Raw!E:E))))</f>
        <v>Marketplace</v>
      </c>
      <c r="H2538" s="18" t="str">
        <f>_xlfn.XLOOKUP(B2538,Products_Raw!A:A,Products_Raw!C:C)</f>
        <v>Electronics</v>
      </c>
      <c r="I2538" t="str">
        <f>_xlfn.XLOOKUP(_xlfn.XLOOKUP(A2538,Orders_Raw!A:A,Orders_Raw!B:B),Customers_Raw!A:A,Customers_Raw!E:E)</f>
        <v>Consumer</v>
      </c>
      <c r="J2538" s="19">
        <f>_xlfn.XLOOKUP(Order_Items_Raw!A3582,Orders_Raw!A:A,Orders_Raw!C:C)</f>
        <v>45914</v>
      </c>
      <c r="K2538" t="s">
        <v>3489</v>
      </c>
      <c r="L2538" s="19" t="str">
        <f>_xlfn.XLOOKUP(A2538,Orders_Raw!A:A,Orders_Raw!D:D)</f>
        <v>Delivered</v>
      </c>
      <c r="M2538" s="19" t="str">
        <f>_xlfn.XLOOKUP(_xlfn.XLOOKUP(A2538,Orders_Raw!A:A,Orders_Raw!B:B),Customers_Raw!A:A,Customers_Raw!E:E)</f>
        <v>Consumer</v>
      </c>
      <c r="N2538">
        <f>IF(COUNTIF($A$2:A2538,A2538)=1,1,0)</f>
        <v>0</v>
      </c>
    </row>
    <row r="2539" spans="1:14">
      <c r="A2539" t="s">
        <v>1411</v>
      </c>
      <c r="B2539" t="s">
        <v>3492</v>
      </c>
      <c r="C2539">
        <v>3</v>
      </c>
      <c r="D2539" s="18">
        <v>9366.93</v>
      </c>
      <c r="E2539" s="18">
        <f>_xlfn.XLOOKUP(Order_Items_Raw!B3583,Products_Raw!A:A,Products_Raw!D:D)</f>
        <v>9531.89</v>
      </c>
      <c r="F2539" s="18">
        <f t="shared" si="39"/>
        <v>-19228.74</v>
      </c>
      <c r="G2539" s="18" t="str">
        <f>PROPER(TRIM(CLEAN(_xlfn.XLOOKUP(Order_Items_Raw!A3583,Orders_Raw!A:A,Orders_Raw!E:E))))</f>
        <v>Website</v>
      </c>
      <c r="H2539" s="18" t="str">
        <f>_xlfn.XLOOKUP(B2539,Products_Raw!A:A,Products_Raw!C:C)</f>
        <v>Electronics</v>
      </c>
      <c r="I2539" t="str">
        <f>_xlfn.XLOOKUP(_xlfn.XLOOKUP(A2539,Orders_Raw!A:A,Orders_Raw!B:B),Customers_Raw!A:A,Customers_Raw!E:E)</f>
        <v>Corporate</v>
      </c>
      <c r="J2539" s="19">
        <f>_xlfn.XLOOKUP(Order_Items_Raw!A3583,Orders_Raw!A:A,Orders_Raw!C:C)</f>
        <v>45921</v>
      </c>
      <c r="K2539" t="s">
        <v>3489</v>
      </c>
      <c r="L2539" s="19" t="str">
        <f>_xlfn.XLOOKUP(A2539,Orders_Raw!A:A,Orders_Raw!D:D)</f>
        <v>Delivered</v>
      </c>
      <c r="M2539" s="19" t="str">
        <f>_xlfn.XLOOKUP(_xlfn.XLOOKUP(A2539,Orders_Raw!A:A,Orders_Raw!B:B),Customers_Raw!A:A,Customers_Raw!E:E)</f>
        <v>Corporate</v>
      </c>
      <c r="N2539">
        <f>IF(COUNTIF($A$2:A2539,A2539)=1,1,0)</f>
        <v>1</v>
      </c>
    </row>
    <row r="2540" spans="1:14">
      <c r="A2540" t="s">
        <v>1894</v>
      </c>
      <c r="B2540" t="s">
        <v>3492</v>
      </c>
      <c r="C2540">
        <v>1</v>
      </c>
      <c r="D2540" s="18">
        <v>3684.05</v>
      </c>
      <c r="E2540" s="18">
        <f>_xlfn.XLOOKUP(Order_Items_Raw!B3594,Products_Raw!A:A,Products_Raw!D:D)</f>
        <v>10188.6</v>
      </c>
      <c r="F2540" s="18">
        <f t="shared" si="39"/>
        <v>-6504.55</v>
      </c>
      <c r="G2540" s="18" t="str">
        <f>PROPER(TRIM(CLEAN(_xlfn.XLOOKUP(Order_Items_Raw!A3594,Orders_Raw!A:A,Orders_Raw!E:E))))</f>
        <v>Website</v>
      </c>
      <c r="H2540" s="18" t="str">
        <f>_xlfn.XLOOKUP(B2540,Products_Raw!A:A,Products_Raw!C:C)</f>
        <v>Electronics</v>
      </c>
      <c r="I2540" t="str">
        <f>_xlfn.XLOOKUP(_xlfn.XLOOKUP(A2540,Orders_Raw!A:A,Orders_Raw!B:B),Customers_Raw!A:A,Customers_Raw!E:E)</f>
        <v>Consumer</v>
      </c>
      <c r="J2540" s="19">
        <f>_xlfn.XLOOKUP(Order_Items_Raw!A3594,Orders_Raw!A:A,Orders_Raw!C:C)</f>
        <v>45915</v>
      </c>
      <c r="K2540" t="s">
        <v>3489</v>
      </c>
      <c r="L2540" s="19" t="str">
        <f>_xlfn.XLOOKUP(A2540,Orders_Raw!A:A,Orders_Raw!D:D)</f>
        <v>Shipped</v>
      </c>
      <c r="M2540" s="19" t="str">
        <f>_xlfn.XLOOKUP(_xlfn.XLOOKUP(A2540,Orders_Raw!A:A,Orders_Raw!B:B),Customers_Raw!A:A,Customers_Raw!E:E)</f>
        <v>Consumer</v>
      </c>
      <c r="N2540">
        <f>IF(COUNTIF($A$2:A2540,A2540)=1,1,0)</f>
        <v>0</v>
      </c>
    </row>
    <row r="2541" spans="1:14">
      <c r="A2541" t="s">
        <v>2559</v>
      </c>
      <c r="B2541" t="s">
        <v>3492</v>
      </c>
      <c r="C2541">
        <v>2</v>
      </c>
      <c r="D2541" s="18">
        <v>7312.27</v>
      </c>
      <c r="E2541" s="18">
        <f>_xlfn.XLOOKUP(Order_Items_Raw!B3603,Products_Raw!A:A,Products_Raw!D:D)</f>
        <v>6443.36</v>
      </c>
      <c r="F2541" s="18">
        <f t="shared" si="39"/>
        <v>-5574.45</v>
      </c>
      <c r="G2541" s="18" t="str">
        <f>PROPER(TRIM(CLEAN(_xlfn.XLOOKUP(Order_Items_Raw!A3603,Orders_Raw!A:A,Orders_Raw!E:E))))</f>
        <v>Mobile App</v>
      </c>
      <c r="H2541" s="18" t="str">
        <f>_xlfn.XLOOKUP(B2541,Products_Raw!A:A,Products_Raw!C:C)</f>
        <v>Electronics</v>
      </c>
      <c r="I2541" t="str">
        <f>_xlfn.XLOOKUP(_xlfn.XLOOKUP(A2541,Orders_Raw!A:A,Orders_Raw!B:B),Customers_Raw!A:A,Customers_Raw!E:E)</f>
        <v>Consumer</v>
      </c>
      <c r="J2541" s="19">
        <f>_xlfn.XLOOKUP(Order_Items_Raw!A3603,Orders_Raw!A:A,Orders_Raw!C:C)</f>
        <v>45915</v>
      </c>
      <c r="K2541" t="s">
        <v>3489</v>
      </c>
      <c r="L2541" s="19" t="str">
        <f>_xlfn.XLOOKUP(A2541,Orders_Raw!A:A,Orders_Raw!D:D)</f>
        <v>Shipped</v>
      </c>
      <c r="M2541" s="19" t="str">
        <f>_xlfn.XLOOKUP(_xlfn.XLOOKUP(A2541,Orders_Raw!A:A,Orders_Raw!B:B),Customers_Raw!A:A,Customers_Raw!E:E)</f>
        <v>Consumer</v>
      </c>
      <c r="N2541">
        <f>IF(COUNTIF($A$2:A2541,A2541)=1,1,0)</f>
        <v>1</v>
      </c>
    </row>
    <row r="2542" spans="1:14">
      <c r="A2542" t="s">
        <v>3151</v>
      </c>
      <c r="B2542" t="s">
        <v>3492</v>
      </c>
      <c r="C2542">
        <v>3</v>
      </c>
      <c r="D2542" s="18">
        <v>10851.63</v>
      </c>
      <c r="E2542" s="18">
        <f>_xlfn.XLOOKUP(Order_Items_Raw!B3614,Products_Raw!A:A,Products_Raw!D:D)</f>
        <v>6782.31</v>
      </c>
      <c r="F2542" s="18">
        <f t="shared" si="39"/>
        <v>-9495.3</v>
      </c>
      <c r="G2542" s="18" t="str">
        <f>PROPER(TRIM(CLEAN(_xlfn.XLOOKUP(Order_Items_Raw!A3614,Orders_Raw!A:A,Orders_Raw!E:E))))</f>
        <v>Marketplace</v>
      </c>
      <c r="H2542" s="18" t="str">
        <f>_xlfn.XLOOKUP(B2542,Products_Raw!A:A,Products_Raw!C:C)</f>
        <v>Electronics</v>
      </c>
      <c r="I2542" t="str">
        <f>_xlfn.XLOOKUP(_xlfn.XLOOKUP(A2542,Orders_Raw!A:A,Orders_Raw!B:B),Customers_Raw!A:A,Customers_Raw!E:E)</f>
        <v>Consumer</v>
      </c>
      <c r="J2542" s="19">
        <f>_xlfn.XLOOKUP(Order_Items_Raw!A3614,Orders_Raw!A:A,Orders_Raw!C:C)</f>
        <v>45915</v>
      </c>
      <c r="K2542" t="s">
        <v>3489</v>
      </c>
      <c r="L2542" s="19" t="str">
        <f>_xlfn.XLOOKUP(A2542,Orders_Raw!A:A,Orders_Raw!D:D)</f>
        <v>Delivered</v>
      </c>
      <c r="M2542" s="19" t="str">
        <f>_xlfn.XLOOKUP(_xlfn.XLOOKUP(A2542,Orders_Raw!A:A,Orders_Raw!B:B),Customers_Raw!A:A,Customers_Raw!E:E)</f>
        <v>Consumer</v>
      </c>
      <c r="N2542">
        <f>IF(COUNTIF($A$2:A2542,A2542)=1,1,0)</f>
        <v>1</v>
      </c>
    </row>
    <row r="2543" spans="1:14">
      <c r="A2543" t="s">
        <v>1452</v>
      </c>
      <c r="B2543" t="s">
        <v>3493</v>
      </c>
      <c r="C2543">
        <v>4</v>
      </c>
      <c r="D2543" s="18">
        <v>34151.6</v>
      </c>
      <c r="E2543" s="18">
        <f>_xlfn.XLOOKUP(Order_Items_Raw!B3625,Products_Raw!A:A,Products_Raw!D:D)</f>
        <v>11668.5</v>
      </c>
      <c r="F2543" s="18">
        <f t="shared" si="39"/>
        <v>-12522.4</v>
      </c>
      <c r="G2543" s="18" t="str">
        <f>PROPER(TRIM(CLEAN(_xlfn.XLOOKUP(Order_Items_Raw!A3625,Orders_Raw!A:A,Orders_Raw!E:E))))</f>
        <v>Website</v>
      </c>
      <c r="H2543" s="18" t="str">
        <f>_xlfn.XLOOKUP(B2543,Products_Raw!A:A,Products_Raw!C:C)</f>
        <v>Electronics</v>
      </c>
      <c r="I2543" t="str">
        <f>_xlfn.XLOOKUP(_xlfn.XLOOKUP(A2543,Orders_Raw!A:A,Orders_Raw!B:B),Customers_Raw!A:A,Customers_Raw!E:E)</f>
        <v>Consumer</v>
      </c>
      <c r="J2543" s="19">
        <f>_xlfn.XLOOKUP(Order_Items_Raw!A3625,Orders_Raw!A:A,Orders_Raw!C:C)</f>
        <v>45907</v>
      </c>
      <c r="K2543" t="s">
        <v>3489</v>
      </c>
      <c r="L2543" s="19" t="str">
        <f>_xlfn.XLOOKUP(A2543,Orders_Raw!A:A,Orders_Raw!D:D)</f>
        <v>Delivered</v>
      </c>
      <c r="M2543" s="19" t="str">
        <f>_xlfn.XLOOKUP(_xlfn.XLOOKUP(A2543,Orders_Raw!A:A,Orders_Raw!B:B),Customers_Raw!A:A,Customers_Raw!E:E)</f>
        <v>Consumer</v>
      </c>
      <c r="N2543">
        <f>IF(COUNTIF($A$2:A2543,A2543)=1,1,0)</f>
        <v>1</v>
      </c>
    </row>
    <row r="2544" spans="1:14">
      <c r="A2544" t="s">
        <v>2810</v>
      </c>
      <c r="B2544" t="s">
        <v>3493</v>
      </c>
      <c r="C2544">
        <v>4</v>
      </c>
      <c r="D2544" s="18">
        <v>35527.35</v>
      </c>
      <c r="E2544" s="18">
        <f>_xlfn.XLOOKUP(Order_Items_Raw!B3651,Products_Raw!A:A,Products_Raw!D:D)</f>
        <v>4835.9</v>
      </c>
      <c r="F2544" s="18">
        <f t="shared" si="39"/>
        <v>16183.75</v>
      </c>
      <c r="G2544" s="18" t="str">
        <f>PROPER(TRIM(CLEAN(_xlfn.XLOOKUP(Order_Items_Raw!A3651,Orders_Raw!A:A,Orders_Raw!E:E))))</f>
        <v>Website</v>
      </c>
      <c r="H2544" s="18" t="str">
        <f>_xlfn.XLOOKUP(B2544,Products_Raw!A:A,Products_Raw!C:C)</f>
        <v>Electronics</v>
      </c>
      <c r="I2544" t="str">
        <f>_xlfn.XLOOKUP(_xlfn.XLOOKUP(A2544,Orders_Raw!A:A,Orders_Raw!B:B),Customers_Raw!A:A,Customers_Raw!E:E)</f>
        <v>Consumer</v>
      </c>
      <c r="J2544" s="19">
        <f>_xlfn.XLOOKUP(Order_Items_Raw!A3651,Orders_Raw!A:A,Orders_Raw!C:C)</f>
        <v>45927</v>
      </c>
      <c r="K2544" t="s">
        <v>3489</v>
      </c>
      <c r="L2544" s="19" t="str">
        <f>_xlfn.XLOOKUP(A2544,Orders_Raw!A:A,Orders_Raw!D:D)</f>
        <v>Delivered</v>
      </c>
      <c r="M2544" s="19" t="str">
        <f>_xlfn.XLOOKUP(_xlfn.XLOOKUP(A2544,Orders_Raw!A:A,Orders_Raw!B:B),Customers_Raw!A:A,Customers_Raw!E:E)</f>
        <v>Consumer</v>
      </c>
      <c r="N2544">
        <f>IF(COUNTIF($A$2:A2544,A2544)=1,1,0)</f>
        <v>1</v>
      </c>
    </row>
    <row r="2545" spans="1:14">
      <c r="A2545" t="s">
        <v>1099</v>
      </c>
      <c r="B2545" t="s">
        <v>3494</v>
      </c>
      <c r="C2545">
        <v>3</v>
      </c>
      <c r="D2545" s="18">
        <v>33265.58</v>
      </c>
      <c r="E2545" s="18">
        <f>_xlfn.XLOOKUP(Order_Items_Raw!B3670,Products_Raw!A:A,Products_Raw!D:D)</f>
        <v>1691.07</v>
      </c>
      <c r="F2545" s="18">
        <f t="shared" si="39"/>
        <v>28192.37</v>
      </c>
      <c r="G2545" s="18" t="str">
        <f>PROPER(TRIM(CLEAN(_xlfn.XLOOKUP(Order_Items_Raw!A3670,Orders_Raw!A:A,Orders_Raw!E:E))))</f>
        <v>Marketplace</v>
      </c>
      <c r="H2545" s="18" t="str">
        <f>_xlfn.XLOOKUP(B2545,Products_Raw!A:A,Products_Raw!C:C)</f>
        <v>Fashion</v>
      </c>
      <c r="I2545" t="str">
        <f>_xlfn.XLOOKUP(_xlfn.XLOOKUP(A2545,Orders_Raw!A:A,Orders_Raw!B:B),Customers_Raw!A:A,Customers_Raw!E:E)</f>
        <v>Small Business</v>
      </c>
      <c r="J2545" s="19">
        <f>_xlfn.XLOOKUP(Order_Items_Raw!A3670,Orders_Raw!A:A,Orders_Raw!C:C)</f>
        <v>45923</v>
      </c>
      <c r="K2545" t="s">
        <v>3489</v>
      </c>
      <c r="L2545" s="19" t="str">
        <f>_xlfn.XLOOKUP(A2545,Orders_Raw!A:A,Orders_Raw!D:D)</f>
        <v>Delivered</v>
      </c>
      <c r="M2545" s="19" t="str">
        <f>_xlfn.XLOOKUP(_xlfn.XLOOKUP(A2545,Orders_Raw!A:A,Orders_Raw!B:B),Customers_Raw!A:A,Customers_Raw!E:E)</f>
        <v>Small Business</v>
      </c>
      <c r="N2545">
        <f>IF(COUNTIF($A$2:A2545,A2545)=1,1,0)</f>
        <v>0</v>
      </c>
    </row>
    <row r="2546" spans="1:14">
      <c r="A2546" t="s">
        <v>1243</v>
      </c>
      <c r="B2546" t="s">
        <v>3494</v>
      </c>
      <c r="C2546">
        <v>4</v>
      </c>
      <c r="D2546" s="18">
        <v>47985.53</v>
      </c>
      <c r="E2546" s="18">
        <f>_xlfn.XLOOKUP(Order_Items_Raw!B3673,Products_Raw!A:A,Products_Raw!D:D)</f>
        <v>10050.44</v>
      </c>
      <c r="F2546" s="18">
        <f t="shared" si="39"/>
        <v>7783.77</v>
      </c>
      <c r="G2546" s="18" t="str">
        <f>PROPER(TRIM(CLEAN(_xlfn.XLOOKUP(Order_Items_Raw!A3673,Orders_Raw!A:A,Orders_Raw!E:E))))</f>
        <v>Website</v>
      </c>
      <c r="H2546" s="18" t="str">
        <f>_xlfn.XLOOKUP(B2546,Products_Raw!A:A,Products_Raw!C:C)</f>
        <v>Fashion</v>
      </c>
      <c r="I2546" t="str">
        <f>_xlfn.XLOOKUP(_xlfn.XLOOKUP(A2546,Orders_Raw!A:A,Orders_Raw!B:B),Customers_Raw!A:A,Customers_Raw!E:E)</f>
        <v>Consumer</v>
      </c>
      <c r="J2546" s="19">
        <f>_xlfn.XLOOKUP(Order_Items_Raw!A3673,Orders_Raw!A:A,Orders_Raw!C:C)</f>
        <v>45908</v>
      </c>
      <c r="K2546" t="s">
        <v>3489</v>
      </c>
      <c r="L2546" s="19" t="str">
        <f>_xlfn.XLOOKUP(A2546,Orders_Raw!A:A,Orders_Raw!D:D)</f>
        <v>Shipped</v>
      </c>
      <c r="M2546" s="19" t="str">
        <f>_xlfn.XLOOKUP(_xlfn.XLOOKUP(A2546,Orders_Raw!A:A,Orders_Raw!B:B),Customers_Raw!A:A,Customers_Raw!E:E)</f>
        <v>Consumer</v>
      </c>
      <c r="N2546">
        <f>IF(COUNTIF($A$2:A2546,A2546)=1,1,0)</f>
        <v>0</v>
      </c>
    </row>
    <row r="2547" spans="1:14">
      <c r="A2547" t="s">
        <v>1729</v>
      </c>
      <c r="B2547" t="s">
        <v>3494</v>
      </c>
      <c r="C2547">
        <v>1</v>
      </c>
      <c r="D2547" s="18">
        <v>9567.41</v>
      </c>
      <c r="E2547" s="18">
        <f>_xlfn.XLOOKUP(Order_Items_Raw!B3681,Products_Raw!A:A,Products_Raw!D:D)</f>
        <v>4539.2</v>
      </c>
      <c r="F2547" s="18">
        <f t="shared" si="39"/>
        <v>5028.21</v>
      </c>
      <c r="G2547" s="18" t="str">
        <f>PROPER(TRIM(CLEAN(_xlfn.XLOOKUP(Order_Items_Raw!A3681,Orders_Raw!A:A,Orders_Raw!E:E))))</f>
        <v>Mobile App</v>
      </c>
      <c r="H2547" s="18" t="str">
        <f>_xlfn.XLOOKUP(B2547,Products_Raw!A:A,Products_Raw!C:C)</f>
        <v>Fashion</v>
      </c>
      <c r="I2547" t="str">
        <f>_xlfn.XLOOKUP(_xlfn.XLOOKUP(A2547,Orders_Raw!A:A,Orders_Raw!B:B),Customers_Raw!A:A,Customers_Raw!E:E)</f>
        <v>Corporate</v>
      </c>
      <c r="J2547" s="19">
        <f>_xlfn.XLOOKUP(Order_Items_Raw!A3681,Orders_Raw!A:A,Orders_Raw!C:C)</f>
        <v>45913</v>
      </c>
      <c r="K2547" t="s">
        <v>3489</v>
      </c>
      <c r="L2547" s="19" t="str">
        <f>_xlfn.XLOOKUP(A2547,Orders_Raw!A:A,Orders_Raw!D:D)</f>
        <v>Delivered</v>
      </c>
      <c r="M2547" s="19" t="str">
        <f>_xlfn.XLOOKUP(_xlfn.XLOOKUP(A2547,Orders_Raw!A:A,Orders_Raw!B:B),Customers_Raw!A:A,Customers_Raw!E:E)</f>
        <v>Corporate</v>
      </c>
      <c r="N2547">
        <f>IF(COUNTIF($A$2:A2547,A2547)=1,1,0)</f>
        <v>0</v>
      </c>
    </row>
    <row r="2548" spans="1:14">
      <c r="A2548" t="s">
        <v>2295</v>
      </c>
      <c r="B2548" t="s">
        <v>3494</v>
      </c>
      <c r="C2548">
        <v>1</v>
      </c>
      <c r="D2548" s="18">
        <v>10395.9</v>
      </c>
      <c r="E2548" s="18">
        <f>_xlfn.XLOOKUP(Order_Items_Raw!B3686,Products_Raw!A:A,Products_Raw!D:D)</f>
        <v>5766.98</v>
      </c>
      <c r="F2548" s="18">
        <f t="shared" si="39"/>
        <v>4628.92</v>
      </c>
      <c r="G2548" s="18" t="str">
        <f>PROPER(TRIM(CLEAN(_xlfn.XLOOKUP(Order_Items_Raw!A3686,Orders_Raw!A:A,Orders_Raw!E:E))))</f>
        <v>Website</v>
      </c>
      <c r="H2548" s="18" t="str">
        <f>_xlfn.XLOOKUP(B2548,Products_Raw!A:A,Products_Raw!C:C)</f>
        <v>Fashion</v>
      </c>
      <c r="I2548" t="str">
        <f>_xlfn.XLOOKUP(_xlfn.XLOOKUP(A2548,Orders_Raw!A:A,Orders_Raw!B:B),Customers_Raw!A:A,Customers_Raw!E:E)</f>
        <v>Consumer</v>
      </c>
      <c r="J2548" s="19">
        <f>_xlfn.XLOOKUP(Order_Items_Raw!A3686,Orders_Raw!A:A,Orders_Raw!C:C)</f>
        <v>45910</v>
      </c>
      <c r="K2548" t="s">
        <v>3489</v>
      </c>
      <c r="L2548" s="19" t="str">
        <f>_xlfn.XLOOKUP(A2548,Orders_Raw!A:A,Orders_Raw!D:D)</f>
        <v>Shipped</v>
      </c>
      <c r="M2548" s="19" t="str">
        <f>_xlfn.XLOOKUP(_xlfn.XLOOKUP(A2548,Orders_Raw!A:A,Orders_Raw!B:B),Customers_Raw!A:A,Customers_Raw!E:E)</f>
        <v>Consumer</v>
      </c>
      <c r="N2548">
        <f>IF(COUNTIF($A$2:A2548,A2548)=1,1,0)</f>
        <v>1</v>
      </c>
    </row>
    <row r="2549" spans="1:14">
      <c r="A2549" t="s">
        <v>2784</v>
      </c>
      <c r="B2549" t="s">
        <v>3494</v>
      </c>
      <c r="C2549">
        <v>1</v>
      </c>
      <c r="D2549" s="18">
        <v>11109.02</v>
      </c>
      <c r="E2549" s="18">
        <f>_xlfn.XLOOKUP(Order_Items_Raw!B3693,Products_Raw!A:A,Products_Raw!D:D)</f>
        <v>5766.98</v>
      </c>
      <c r="F2549" s="18">
        <f t="shared" si="39"/>
        <v>5342.04</v>
      </c>
      <c r="G2549" s="18" t="str">
        <f>PROPER(TRIM(CLEAN(_xlfn.XLOOKUP(Order_Items_Raw!A3693,Orders_Raw!A:A,Orders_Raw!E:E))))</f>
        <v>Website</v>
      </c>
      <c r="H2549" s="18" t="str">
        <f>_xlfn.XLOOKUP(B2549,Products_Raw!A:A,Products_Raw!C:C)</f>
        <v>Fashion</v>
      </c>
      <c r="I2549" t="str">
        <f>_xlfn.XLOOKUP(_xlfn.XLOOKUP(A2549,Orders_Raw!A:A,Orders_Raw!B:B),Customers_Raw!A:A,Customers_Raw!E:E)</f>
        <v>Corporate</v>
      </c>
      <c r="J2549" s="19">
        <f>_xlfn.XLOOKUP(Order_Items_Raw!A3693,Orders_Raw!A:A,Orders_Raw!C:C)</f>
        <v>45930</v>
      </c>
      <c r="K2549" t="s">
        <v>3489</v>
      </c>
      <c r="L2549" s="19" t="str">
        <f>_xlfn.XLOOKUP(A2549,Orders_Raw!A:A,Orders_Raw!D:D)</f>
        <v>Delivered</v>
      </c>
      <c r="M2549" s="19" t="str">
        <f>_xlfn.XLOOKUP(_xlfn.XLOOKUP(A2549,Orders_Raw!A:A,Orders_Raw!B:B),Customers_Raw!A:A,Customers_Raw!E:E)</f>
        <v>Corporate</v>
      </c>
      <c r="N2549">
        <f>IF(COUNTIF($A$2:A2549,A2549)=1,1,0)</f>
        <v>1</v>
      </c>
    </row>
    <row r="2550" spans="1:14">
      <c r="A2550" t="s">
        <v>910</v>
      </c>
      <c r="B2550" t="s">
        <v>3495</v>
      </c>
      <c r="C2550">
        <v>3</v>
      </c>
      <c r="D2550" s="18">
        <v>11310.24</v>
      </c>
      <c r="E2550" s="18">
        <f>_xlfn.XLOOKUP(Order_Items_Raw!B3701,Products_Raw!A:A,Products_Raw!D:D)</f>
        <v>11939.07</v>
      </c>
      <c r="F2550" s="18">
        <f t="shared" si="39"/>
        <v>-24506.97</v>
      </c>
      <c r="G2550" s="18" t="str">
        <f>PROPER(TRIM(CLEAN(_xlfn.XLOOKUP(Order_Items_Raw!A3701,Orders_Raw!A:A,Orders_Raw!E:E))))</f>
        <v>Mobile App</v>
      </c>
      <c r="H2550" s="18" t="str">
        <f>_xlfn.XLOOKUP(B2550,Products_Raw!A:A,Products_Raw!C:C)</f>
        <v>Beauty</v>
      </c>
      <c r="I2550" t="str">
        <f>_xlfn.XLOOKUP(_xlfn.XLOOKUP(A2550,Orders_Raw!A:A,Orders_Raw!B:B),Customers_Raw!A:A,Customers_Raw!E:E)</f>
        <v>Corporate</v>
      </c>
      <c r="J2550" s="19">
        <f>_xlfn.XLOOKUP(Order_Items_Raw!A3701,Orders_Raw!A:A,Orders_Raw!C:C)</f>
        <v>45929</v>
      </c>
      <c r="K2550" t="s">
        <v>3489</v>
      </c>
      <c r="L2550" s="19" t="str">
        <f>_xlfn.XLOOKUP(A2550,Orders_Raw!A:A,Orders_Raw!D:D)</f>
        <v>Delivered</v>
      </c>
      <c r="M2550" s="19" t="str">
        <f>_xlfn.XLOOKUP(_xlfn.XLOOKUP(A2550,Orders_Raw!A:A,Orders_Raw!B:B),Customers_Raw!A:A,Customers_Raw!E:E)</f>
        <v>Corporate</v>
      </c>
      <c r="N2550">
        <f>IF(COUNTIF($A$2:A2550,A2550)=1,1,0)</f>
        <v>0</v>
      </c>
    </row>
    <row r="2551" spans="1:14">
      <c r="A2551" t="s">
        <v>1680</v>
      </c>
      <c r="B2551" t="s">
        <v>3495</v>
      </c>
      <c r="C2551">
        <v>3</v>
      </c>
      <c r="D2551" s="18">
        <v>12830.23</v>
      </c>
      <c r="E2551" s="18">
        <f>_xlfn.XLOOKUP(Order_Items_Raw!B3714,Products_Raw!A:A,Products_Raw!D:D)</f>
        <v>1946.27</v>
      </c>
      <c r="F2551" s="18">
        <f t="shared" si="39"/>
        <v>6991.42</v>
      </c>
      <c r="G2551" s="18" t="str">
        <f>PROPER(TRIM(CLEAN(_xlfn.XLOOKUP(Order_Items_Raw!A3714,Orders_Raw!A:A,Orders_Raw!E:E))))</f>
        <v>Mobile App</v>
      </c>
      <c r="H2551" s="18" t="str">
        <f>_xlfn.XLOOKUP(B2551,Products_Raw!A:A,Products_Raw!C:C)</f>
        <v>Beauty</v>
      </c>
      <c r="I2551" t="str">
        <f>_xlfn.XLOOKUP(_xlfn.XLOOKUP(A2551,Orders_Raw!A:A,Orders_Raw!B:B),Customers_Raw!A:A,Customers_Raw!E:E)</f>
        <v>Consumer</v>
      </c>
      <c r="J2551" s="19">
        <f>_xlfn.XLOOKUP(Order_Items_Raw!A3714,Orders_Raw!A:A,Orders_Raw!C:C)</f>
        <v>45917</v>
      </c>
      <c r="K2551" t="s">
        <v>3489</v>
      </c>
      <c r="L2551" s="19" t="str">
        <f>_xlfn.XLOOKUP(A2551,Orders_Raw!A:A,Orders_Raw!D:D)</f>
        <v>Delivered</v>
      </c>
      <c r="M2551" s="19" t="str">
        <f>_xlfn.XLOOKUP(_xlfn.XLOOKUP(A2551,Orders_Raw!A:A,Orders_Raw!B:B),Customers_Raw!A:A,Customers_Raw!E:E)</f>
        <v>Consumer</v>
      </c>
      <c r="N2551">
        <f>IF(COUNTIF($A$2:A2551,A2551)=1,1,0)</f>
        <v>0</v>
      </c>
    </row>
    <row r="2552" spans="1:14">
      <c r="A2552" t="s">
        <v>2507</v>
      </c>
      <c r="B2552" t="s">
        <v>3495</v>
      </c>
      <c r="C2552">
        <v>4</v>
      </c>
      <c r="D2552" s="18">
        <v>18890.68</v>
      </c>
      <c r="E2552" s="18">
        <f>_xlfn.XLOOKUP(Order_Items_Raw!B3732,Products_Raw!A:A,Products_Raw!D:D)</f>
        <v>11764.29</v>
      </c>
      <c r="F2552" s="18">
        <f t="shared" si="39"/>
        <v>-28166.48</v>
      </c>
      <c r="G2552" s="18" t="str">
        <f>PROPER(TRIM(CLEAN(_xlfn.XLOOKUP(Order_Items_Raw!A3732,Orders_Raw!A:A,Orders_Raw!E:E))))</f>
        <v>Website</v>
      </c>
      <c r="H2552" s="18" t="str">
        <f>_xlfn.XLOOKUP(B2552,Products_Raw!A:A,Products_Raw!C:C)</f>
        <v>Beauty</v>
      </c>
      <c r="I2552" t="str">
        <f>_xlfn.XLOOKUP(_xlfn.XLOOKUP(A2552,Orders_Raw!A:A,Orders_Raw!B:B),Customers_Raw!A:A,Customers_Raw!E:E)</f>
        <v>Consumer</v>
      </c>
      <c r="J2552" s="19">
        <f>_xlfn.XLOOKUP(Order_Items_Raw!A3732,Orders_Raw!A:A,Orders_Raw!C:C)</f>
        <v>45926</v>
      </c>
      <c r="K2552" t="s">
        <v>3489</v>
      </c>
      <c r="L2552" s="19" t="str">
        <f>_xlfn.XLOOKUP(A2552,Orders_Raw!A:A,Orders_Raw!D:D)</f>
        <v>Shipped</v>
      </c>
      <c r="M2552" s="19" t="str">
        <f>_xlfn.XLOOKUP(_xlfn.XLOOKUP(A2552,Orders_Raw!A:A,Orders_Raw!B:B),Customers_Raw!A:A,Customers_Raw!E:E)</f>
        <v>Consumer</v>
      </c>
      <c r="N2552">
        <f>IF(COUNTIF($A$2:A2552,A2552)=1,1,0)</f>
        <v>1</v>
      </c>
    </row>
    <row r="2553" spans="1:14">
      <c r="A2553" t="s">
        <v>2526</v>
      </c>
      <c r="B2553" t="s">
        <v>3495</v>
      </c>
      <c r="C2553">
        <v>3</v>
      </c>
      <c r="D2553" s="18">
        <v>10180.04</v>
      </c>
      <c r="E2553" s="18">
        <f>_xlfn.XLOOKUP(Order_Items_Raw!B3734,Products_Raw!A:A,Products_Raw!D:D)</f>
        <v>5812.86</v>
      </c>
      <c r="F2553" s="18">
        <f t="shared" si="39"/>
        <v>-7258.54</v>
      </c>
      <c r="G2553" s="18" t="str">
        <f>PROPER(TRIM(CLEAN(_xlfn.XLOOKUP(Order_Items_Raw!A3734,Orders_Raw!A:A,Orders_Raw!E:E))))</f>
        <v>Mobile App</v>
      </c>
      <c r="H2553" s="18" t="str">
        <f>_xlfn.XLOOKUP(B2553,Products_Raw!A:A,Products_Raw!C:C)</f>
        <v>Beauty</v>
      </c>
      <c r="I2553" t="str">
        <f>_xlfn.XLOOKUP(_xlfn.XLOOKUP(A2553,Orders_Raw!A:A,Orders_Raw!B:B),Customers_Raw!A:A,Customers_Raw!E:E)</f>
        <v>Consumer</v>
      </c>
      <c r="J2553" s="19">
        <f>_xlfn.XLOOKUP(Order_Items_Raw!A3734,Orders_Raw!A:A,Orders_Raw!C:C)</f>
        <v>45907</v>
      </c>
      <c r="K2553" t="s">
        <v>3489</v>
      </c>
      <c r="L2553" s="19" t="str">
        <f>_xlfn.XLOOKUP(A2553,Orders_Raw!A:A,Orders_Raw!D:D)</f>
        <v>Delivered</v>
      </c>
      <c r="M2553" s="19" t="str">
        <f>_xlfn.XLOOKUP(_xlfn.XLOOKUP(A2553,Orders_Raw!A:A,Orders_Raw!B:B),Customers_Raw!A:A,Customers_Raw!E:E)</f>
        <v>Consumer</v>
      </c>
      <c r="N2553">
        <f>IF(COUNTIF($A$2:A2553,A2553)=1,1,0)</f>
        <v>1</v>
      </c>
    </row>
    <row r="2554" spans="1:14">
      <c r="A2554" t="s">
        <v>1299</v>
      </c>
      <c r="B2554" t="s">
        <v>3406</v>
      </c>
      <c r="C2554">
        <v>2</v>
      </c>
      <c r="D2554" s="18">
        <v>15103.34</v>
      </c>
      <c r="E2554" s="18">
        <f>_xlfn.XLOOKUP(Order_Items_Raw!B11,Products_Raw!A:A,Products_Raw!D:D)</f>
        <v>4936.19</v>
      </c>
      <c r="F2554" s="18">
        <f t="shared" si="39"/>
        <v>5230.96</v>
      </c>
      <c r="G2554" s="18" t="str">
        <f>PROPER(TRIM(CLEAN(_xlfn.XLOOKUP(Order_Items_Raw!A11,Orders_Raw!A:A,Orders_Raw!E:E))))</f>
        <v>Website</v>
      </c>
      <c r="H2554" s="18" t="str">
        <f>_xlfn.XLOOKUP(B2554,Products_Raw!A:A,Products_Raw!C:C)</f>
        <v>Sports</v>
      </c>
      <c r="I2554" t="str">
        <f>_xlfn.XLOOKUP(_xlfn.XLOOKUP(A2554,Orders_Raw!A:A,Orders_Raw!B:B),Customers_Raw!A:A,Customers_Raw!E:E)</f>
        <v>Consumer</v>
      </c>
      <c r="J2554" s="19">
        <f>_xlfn.XLOOKUP(Order_Items_Raw!A11,Orders_Raw!A:A,Orders_Raw!C:C)</f>
        <v>45766</v>
      </c>
      <c r="K2554" t="s">
        <v>3407</v>
      </c>
      <c r="L2554" s="19" t="str">
        <f>_xlfn.XLOOKUP(A2554,Orders_Raw!A:A,Orders_Raw!D:D)</f>
        <v>Delivered</v>
      </c>
      <c r="M2554" s="19" t="str">
        <f>_xlfn.XLOOKUP(_xlfn.XLOOKUP(A2554,Orders_Raw!A:A,Orders_Raw!B:B),Customers_Raw!A:A,Customers_Raw!E:E)</f>
        <v>Consumer</v>
      </c>
      <c r="N2554">
        <f>IF(COUNTIF($A$2:A2554,A2554)=1,1,0)</f>
        <v>1</v>
      </c>
    </row>
    <row r="2555" spans="1:14">
      <c r="A2555" t="s">
        <v>1300</v>
      </c>
      <c r="B2555" t="s">
        <v>3406</v>
      </c>
      <c r="C2555">
        <v>3</v>
      </c>
      <c r="D2555" s="18">
        <v>17561.19</v>
      </c>
      <c r="E2555" s="18">
        <f>_xlfn.XLOOKUP(Order_Items_Raw!B12,Products_Raw!A:A,Products_Raw!D:D)</f>
        <v>4936.19</v>
      </c>
      <c r="F2555" s="18">
        <f t="shared" si="39"/>
        <v>2752.62</v>
      </c>
      <c r="G2555" s="18" t="str">
        <f>PROPER(TRIM(CLEAN(_xlfn.XLOOKUP(Order_Items_Raw!A12,Orders_Raw!A:A,Orders_Raw!E:E))))</f>
        <v>Website</v>
      </c>
      <c r="H2555" s="18" t="str">
        <f>_xlfn.XLOOKUP(B2555,Products_Raw!A:A,Products_Raw!C:C)</f>
        <v>Sports</v>
      </c>
      <c r="I2555" t="str">
        <f>_xlfn.XLOOKUP(_xlfn.XLOOKUP(A2555,Orders_Raw!A:A,Orders_Raw!B:B),Customers_Raw!A:A,Customers_Raw!E:E)</f>
        <v>Small Business</v>
      </c>
      <c r="J2555" s="19">
        <f>_xlfn.XLOOKUP(Order_Items_Raw!A12,Orders_Raw!A:A,Orders_Raw!C:C)</f>
        <v>45749</v>
      </c>
      <c r="K2555" t="s">
        <v>3407</v>
      </c>
      <c r="L2555" s="19" t="str">
        <f>_xlfn.XLOOKUP(A2555,Orders_Raw!A:A,Orders_Raw!D:D)</f>
        <v>Delivered</v>
      </c>
      <c r="M2555" s="19" t="str">
        <f>_xlfn.XLOOKUP(_xlfn.XLOOKUP(A2555,Orders_Raw!A:A,Orders_Raw!B:B),Customers_Raw!A:A,Customers_Raw!E:E)</f>
        <v>Small Business</v>
      </c>
      <c r="N2555">
        <f>IF(COUNTIF($A$2:A2555,A2555)=1,1,0)</f>
        <v>1</v>
      </c>
    </row>
    <row r="2556" spans="1:14">
      <c r="A2556" t="s">
        <v>2279</v>
      </c>
      <c r="B2556" t="s">
        <v>3406</v>
      </c>
      <c r="C2556">
        <v>1</v>
      </c>
      <c r="D2556" s="18">
        <v>6386.67</v>
      </c>
      <c r="E2556" s="18">
        <f>_xlfn.XLOOKUP(Order_Items_Raw!B29,Products_Raw!A:A,Products_Raw!D:D)</f>
        <v>5483.96</v>
      </c>
      <c r="F2556" s="18">
        <f t="shared" si="39"/>
        <v>902.71</v>
      </c>
      <c r="G2556" s="18" t="str">
        <f>PROPER(TRIM(CLEAN(_xlfn.XLOOKUP(Order_Items_Raw!A29,Orders_Raw!A:A,Orders_Raw!E:E))))</f>
        <v>Website</v>
      </c>
      <c r="H2556" s="18" t="str">
        <f>_xlfn.XLOOKUP(B2556,Products_Raw!A:A,Products_Raw!C:C)</f>
        <v>Sports</v>
      </c>
      <c r="I2556" t="str">
        <f>_xlfn.XLOOKUP(_xlfn.XLOOKUP(A2556,Orders_Raw!A:A,Orders_Raw!B:B),Customers_Raw!A:A,Customers_Raw!E:E)</f>
        <v>Corporate</v>
      </c>
      <c r="J2556" s="19">
        <f>_xlfn.XLOOKUP(Order_Items_Raw!A29,Orders_Raw!A:A,Orders_Raw!C:C)</f>
        <v>45766</v>
      </c>
      <c r="K2556" t="s">
        <v>3407</v>
      </c>
      <c r="L2556" s="19" t="str">
        <f>_xlfn.XLOOKUP(A2556,Orders_Raw!A:A,Orders_Raw!D:D)</f>
        <v>Delivered</v>
      </c>
      <c r="M2556" s="19" t="str">
        <f>_xlfn.XLOOKUP(_xlfn.XLOOKUP(A2556,Orders_Raw!A:A,Orders_Raw!B:B),Customers_Raw!A:A,Customers_Raw!E:E)</f>
        <v>Corporate</v>
      </c>
      <c r="N2556">
        <f>IF(COUNTIF($A$2:A2556,A2556)=1,1,0)</f>
        <v>1</v>
      </c>
    </row>
    <row r="2557" spans="1:14">
      <c r="A2557" t="s">
        <v>1353</v>
      </c>
      <c r="B2557" t="s">
        <v>3408</v>
      </c>
      <c r="C2557">
        <v>2</v>
      </c>
      <c r="D2557" s="18">
        <v>28689.8</v>
      </c>
      <c r="E2557" s="18">
        <f>_xlfn.XLOOKUP(Order_Items_Raw!B55,Products_Raw!A:A,Products_Raw!D:D)</f>
        <v>295.87</v>
      </c>
      <c r="F2557" s="18">
        <f t="shared" si="39"/>
        <v>28098.06</v>
      </c>
      <c r="G2557" s="18" t="str">
        <f>PROPER(TRIM(CLEAN(_xlfn.XLOOKUP(Order_Items_Raw!A55,Orders_Raw!A:A,Orders_Raw!E:E))))</f>
        <v>Mobile App</v>
      </c>
      <c r="H2557" s="18" t="str">
        <f>_xlfn.XLOOKUP(B2557,Products_Raw!A:A,Products_Raw!C:C)</f>
        <v>Sports</v>
      </c>
      <c r="I2557" t="str">
        <f>_xlfn.XLOOKUP(_xlfn.XLOOKUP(A2557,Orders_Raw!A:A,Orders_Raw!B:B),Customers_Raw!A:A,Customers_Raw!E:E)</f>
        <v>Consumer</v>
      </c>
      <c r="J2557" s="19">
        <f>_xlfn.XLOOKUP(Order_Items_Raw!A55,Orders_Raw!A:A,Orders_Raw!C:C)</f>
        <v>45772</v>
      </c>
      <c r="K2557" t="s">
        <v>3407</v>
      </c>
      <c r="L2557" s="19" t="str">
        <f>_xlfn.XLOOKUP(A2557,Orders_Raw!A:A,Orders_Raw!D:D)</f>
        <v>Delivered</v>
      </c>
      <c r="M2557" s="19" t="str">
        <f>_xlfn.XLOOKUP(_xlfn.XLOOKUP(A2557,Orders_Raw!A:A,Orders_Raw!B:B),Customers_Raw!A:A,Customers_Raw!E:E)</f>
        <v>Consumer</v>
      </c>
      <c r="N2557">
        <f>IF(COUNTIF($A$2:A2557,A2557)=1,1,0)</f>
        <v>1</v>
      </c>
    </row>
    <row r="2558" spans="1:14">
      <c r="A2558" t="s">
        <v>1859</v>
      </c>
      <c r="B2558" t="s">
        <v>3408</v>
      </c>
      <c r="C2558">
        <v>4</v>
      </c>
      <c r="D2558" s="18">
        <v>54390.4</v>
      </c>
      <c r="E2558" s="18">
        <f>_xlfn.XLOOKUP(Order_Items_Raw!B61,Products_Raw!A:A,Products_Raw!D:D)</f>
        <v>474.93</v>
      </c>
      <c r="F2558" s="18">
        <f t="shared" si="39"/>
        <v>52490.68</v>
      </c>
      <c r="G2558" s="18" t="str">
        <f>PROPER(TRIM(CLEAN(_xlfn.XLOOKUP(Order_Items_Raw!A61,Orders_Raw!A:A,Orders_Raw!E:E))))</f>
        <v>Mobile App</v>
      </c>
      <c r="H2558" s="18" t="str">
        <f>_xlfn.XLOOKUP(B2558,Products_Raw!A:A,Products_Raw!C:C)</f>
        <v>Sports</v>
      </c>
      <c r="I2558" t="str">
        <f>_xlfn.XLOOKUP(_xlfn.XLOOKUP(A2558,Orders_Raw!A:A,Orders_Raw!B:B),Customers_Raw!A:A,Customers_Raw!E:E)</f>
        <v>Corporate</v>
      </c>
      <c r="J2558" s="19">
        <f>_xlfn.XLOOKUP(Order_Items_Raw!A61,Orders_Raw!A:A,Orders_Raw!C:C)</f>
        <v>45758</v>
      </c>
      <c r="K2558" t="s">
        <v>3407</v>
      </c>
      <c r="L2558" s="19" t="str">
        <f>_xlfn.XLOOKUP(A2558,Orders_Raw!A:A,Orders_Raw!D:D)</f>
        <v>Delivered</v>
      </c>
      <c r="M2558" s="19" t="str">
        <f>_xlfn.XLOOKUP(_xlfn.XLOOKUP(A2558,Orders_Raw!A:A,Orders_Raw!B:B),Customers_Raw!A:A,Customers_Raw!E:E)</f>
        <v>Corporate</v>
      </c>
      <c r="N2558">
        <f>IF(COUNTIF($A$2:A2558,A2558)=1,1,0)</f>
        <v>1</v>
      </c>
    </row>
    <row r="2559" spans="1:14">
      <c r="A2559" t="s">
        <v>2435</v>
      </c>
      <c r="B2559" t="s">
        <v>3408</v>
      </c>
      <c r="C2559">
        <v>3</v>
      </c>
      <c r="D2559" s="18">
        <v>44366.8</v>
      </c>
      <c r="E2559" s="18">
        <f>_xlfn.XLOOKUP(Order_Items_Raw!B75,Products_Raw!A:A,Products_Raw!D:D)</f>
        <v>6213.42</v>
      </c>
      <c r="F2559" s="18">
        <f t="shared" si="39"/>
        <v>25726.54</v>
      </c>
      <c r="G2559" s="18" t="str">
        <f>PROPER(TRIM(CLEAN(_xlfn.XLOOKUP(Order_Items_Raw!A75,Orders_Raw!A:A,Orders_Raw!E:E))))</f>
        <v>Mobile App</v>
      </c>
      <c r="H2559" s="18" t="str">
        <f>_xlfn.XLOOKUP(B2559,Products_Raw!A:A,Products_Raw!C:C)</f>
        <v>Sports</v>
      </c>
      <c r="I2559" t="str">
        <f>_xlfn.XLOOKUP(_xlfn.XLOOKUP(A2559,Orders_Raw!A:A,Orders_Raw!B:B),Customers_Raw!A:A,Customers_Raw!E:E)</f>
        <v>Small Business</v>
      </c>
      <c r="J2559" s="19">
        <f>_xlfn.XLOOKUP(Order_Items_Raw!A75,Orders_Raw!A:A,Orders_Raw!C:C)</f>
        <v>45765</v>
      </c>
      <c r="K2559" t="s">
        <v>3407</v>
      </c>
      <c r="L2559" s="19" t="str">
        <f>_xlfn.XLOOKUP(A2559,Orders_Raw!A:A,Orders_Raw!D:D)</f>
        <v>Delivered</v>
      </c>
      <c r="M2559" s="19" t="str">
        <f>_xlfn.XLOOKUP(_xlfn.XLOOKUP(A2559,Orders_Raw!A:A,Orders_Raw!B:B),Customers_Raw!A:A,Customers_Raw!E:E)</f>
        <v>Small Business</v>
      </c>
      <c r="N2559">
        <f>IF(COUNTIF($A$2:A2559,A2559)=1,1,0)</f>
        <v>1</v>
      </c>
    </row>
    <row r="2560" spans="1:14">
      <c r="A2560" t="s">
        <v>2974</v>
      </c>
      <c r="B2560" t="s">
        <v>3408</v>
      </c>
      <c r="C2560">
        <v>3</v>
      </c>
      <c r="D2560" s="18">
        <v>38970.23</v>
      </c>
      <c r="E2560" s="18">
        <f>_xlfn.XLOOKUP(Order_Items_Raw!B80,Products_Raw!A:A,Products_Raw!D:D)</f>
        <v>2112.7</v>
      </c>
      <c r="F2560" s="18">
        <f t="shared" si="39"/>
        <v>32632.13</v>
      </c>
      <c r="G2560" s="18" t="str">
        <f>PROPER(TRIM(CLEAN(_xlfn.XLOOKUP(Order_Items_Raw!A80,Orders_Raw!A:A,Orders_Raw!E:E))))</f>
        <v>Mobile App</v>
      </c>
      <c r="H2560" s="18" t="str">
        <f>_xlfn.XLOOKUP(B2560,Products_Raw!A:A,Products_Raw!C:C)</f>
        <v>Sports</v>
      </c>
      <c r="I2560" t="str">
        <f>_xlfn.XLOOKUP(_xlfn.XLOOKUP(A2560,Orders_Raw!A:A,Orders_Raw!B:B),Customers_Raw!A:A,Customers_Raw!E:E)</f>
        <v>Corporate</v>
      </c>
      <c r="J2560" s="19">
        <f>_xlfn.XLOOKUP(Order_Items_Raw!A80,Orders_Raw!A:A,Orders_Raw!C:C)</f>
        <v>45771</v>
      </c>
      <c r="K2560" t="s">
        <v>3407</v>
      </c>
      <c r="L2560" s="19" t="str">
        <f>_xlfn.XLOOKUP(A2560,Orders_Raw!A:A,Orders_Raw!D:D)</f>
        <v>Delivered</v>
      </c>
      <c r="M2560" s="19" t="str">
        <f>_xlfn.XLOOKUP(_xlfn.XLOOKUP(A2560,Orders_Raw!A:A,Orders_Raw!B:B),Customers_Raw!A:A,Customers_Raw!E:E)</f>
        <v>Corporate</v>
      </c>
      <c r="N2560">
        <f>IF(COUNTIF($A$2:A2560,A2560)=1,1,0)</f>
        <v>1</v>
      </c>
    </row>
    <row r="2561" spans="1:14">
      <c r="A2561" t="s">
        <v>1550</v>
      </c>
      <c r="B2561" t="s">
        <v>3409</v>
      </c>
      <c r="C2561">
        <v>3</v>
      </c>
      <c r="D2561" s="18">
        <v>21286.25</v>
      </c>
      <c r="E2561" s="18">
        <f>_xlfn.XLOOKUP(Order_Items_Raw!B98,Products_Raw!A:A,Products_Raw!D:D)</f>
        <v>4176.26</v>
      </c>
      <c r="F2561" s="18">
        <f t="shared" si="39"/>
        <v>8757.47</v>
      </c>
      <c r="G2561" s="18" t="str">
        <f>PROPER(TRIM(CLEAN(_xlfn.XLOOKUP(Order_Items_Raw!A98,Orders_Raw!A:A,Orders_Raw!E:E))))</f>
        <v>Mobile App</v>
      </c>
      <c r="H2561" s="18" t="str">
        <f>_xlfn.XLOOKUP(B2561,Products_Raw!A:A,Products_Raw!C:C)</f>
        <v>Sports</v>
      </c>
      <c r="I2561" t="str">
        <f>_xlfn.XLOOKUP(_xlfn.XLOOKUP(A2561,Orders_Raw!A:A,Orders_Raw!B:B),Customers_Raw!A:A,Customers_Raw!E:E)</f>
        <v>Consumer</v>
      </c>
      <c r="J2561" s="19">
        <f>_xlfn.XLOOKUP(Order_Items_Raw!A98,Orders_Raw!A:A,Orders_Raw!C:C)</f>
        <v>45777</v>
      </c>
      <c r="K2561" t="s">
        <v>3407</v>
      </c>
      <c r="L2561" s="19" t="str">
        <f>_xlfn.XLOOKUP(A2561,Orders_Raw!A:A,Orders_Raw!D:D)</f>
        <v>Delivered</v>
      </c>
      <c r="M2561" s="19" t="str">
        <f>_xlfn.XLOOKUP(_xlfn.XLOOKUP(A2561,Orders_Raw!A:A,Orders_Raw!B:B),Customers_Raw!A:A,Customers_Raw!E:E)</f>
        <v>Consumer</v>
      </c>
      <c r="N2561">
        <f>IF(COUNTIF($A$2:A2561,A2561)=1,1,0)</f>
        <v>1</v>
      </c>
    </row>
    <row r="2562" spans="1:14">
      <c r="A2562" t="s">
        <v>2422</v>
      </c>
      <c r="B2562" t="s">
        <v>3409</v>
      </c>
      <c r="C2562">
        <v>3</v>
      </c>
      <c r="D2562" s="18">
        <v>20315.94</v>
      </c>
      <c r="E2562" s="18">
        <f>_xlfn.XLOOKUP(Order_Items_Raw!B114,Products_Raw!A:A,Products_Raw!D:D)</f>
        <v>9531.89</v>
      </c>
      <c r="F2562" s="18">
        <f t="shared" ref="F2562:F2625" si="40">D2562-(C2562*E2562)</f>
        <v>-8279.73</v>
      </c>
      <c r="G2562" s="18" t="str">
        <f>PROPER(TRIM(CLEAN(_xlfn.XLOOKUP(Order_Items_Raw!A114,Orders_Raw!A:A,Orders_Raw!E:E))))</f>
        <v>Mobile App</v>
      </c>
      <c r="H2562" s="18" t="str">
        <f>_xlfn.XLOOKUP(B2562,Products_Raw!A:A,Products_Raw!C:C)</f>
        <v>Sports</v>
      </c>
      <c r="I2562" t="str">
        <f>_xlfn.XLOOKUP(_xlfn.XLOOKUP(A2562,Orders_Raw!A:A,Orders_Raw!B:B),Customers_Raw!A:A,Customers_Raw!E:E)</f>
        <v>Consumer</v>
      </c>
      <c r="J2562" s="19">
        <f>_xlfn.XLOOKUP(Order_Items_Raw!A114,Orders_Raw!A:A,Orders_Raw!C:C)</f>
        <v>45756</v>
      </c>
      <c r="K2562" t="s">
        <v>3407</v>
      </c>
      <c r="L2562" s="19" t="str">
        <f>_xlfn.XLOOKUP(A2562,Orders_Raw!A:A,Orders_Raw!D:D)</f>
        <v>Delivered</v>
      </c>
      <c r="M2562" s="19" t="str">
        <f>_xlfn.XLOOKUP(_xlfn.XLOOKUP(A2562,Orders_Raw!A:A,Orders_Raw!B:B),Customers_Raw!A:A,Customers_Raw!E:E)</f>
        <v>Consumer</v>
      </c>
      <c r="N2562">
        <f>IF(COUNTIF($A$2:A2562,A2562)=1,1,0)</f>
        <v>1</v>
      </c>
    </row>
    <row r="2563" spans="1:14">
      <c r="A2563" t="s">
        <v>2631</v>
      </c>
      <c r="B2563" t="s">
        <v>3409</v>
      </c>
      <c r="C2563">
        <v>1</v>
      </c>
      <c r="D2563" s="18">
        <v>6266.83</v>
      </c>
      <c r="E2563" s="18">
        <f>_xlfn.XLOOKUP(Order_Items_Raw!B126,Products_Raw!A:A,Products_Raw!D:D)</f>
        <v>1349.93</v>
      </c>
      <c r="F2563" s="18">
        <f t="shared" si="40"/>
        <v>4916.9</v>
      </c>
      <c r="G2563" s="18" t="str">
        <f>PROPER(TRIM(CLEAN(_xlfn.XLOOKUP(Order_Items_Raw!A126,Orders_Raw!A:A,Orders_Raw!E:E))))</f>
        <v>Website</v>
      </c>
      <c r="H2563" s="18" t="str">
        <f>_xlfn.XLOOKUP(B2563,Products_Raw!A:A,Products_Raw!C:C)</f>
        <v>Sports</v>
      </c>
      <c r="I2563" t="str">
        <f>_xlfn.XLOOKUP(_xlfn.XLOOKUP(A2563,Orders_Raw!A:A,Orders_Raw!B:B),Customers_Raw!A:A,Customers_Raw!E:E)</f>
        <v>Consumer</v>
      </c>
      <c r="J2563" s="19">
        <f>_xlfn.XLOOKUP(Order_Items_Raw!A126,Orders_Raw!A:A,Orders_Raw!C:C)</f>
        <v>45765</v>
      </c>
      <c r="K2563" t="s">
        <v>3407</v>
      </c>
      <c r="L2563" s="19" t="str">
        <f>_xlfn.XLOOKUP(A2563,Orders_Raw!A:A,Orders_Raw!D:D)</f>
        <v>Processing</v>
      </c>
      <c r="M2563" s="19" t="str">
        <f>_xlfn.XLOOKUP(_xlfn.XLOOKUP(A2563,Orders_Raw!A:A,Orders_Raw!B:B),Customers_Raw!A:A,Customers_Raw!E:E)</f>
        <v>Consumer</v>
      </c>
      <c r="N2563">
        <f>IF(COUNTIF($A$2:A2563,A2563)=1,1,0)</f>
        <v>1</v>
      </c>
    </row>
    <row r="2564" spans="1:14">
      <c r="A2564" t="s">
        <v>2730</v>
      </c>
      <c r="B2564" t="s">
        <v>3409</v>
      </c>
      <c r="C2564">
        <v>3</v>
      </c>
      <c r="D2564" s="18">
        <v>19800.41</v>
      </c>
      <c r="E2564" s="18">
        <f>_xlfn.XLOOKUP(Order_Items_Raw!B128,Products_Raw!A:A,Products_Raw!D:D)</f>
        <v>1349.93</v>
      </c>
      <c r="F2564" s="18">
        <f t="shared" si="40"/>
        <v>15750.62</v>
      </c>
      <c r="G2564" s="18" t="str">
        <f>PROPER(TRIM(CLEAN(_xlfn.XLOOKUP(Order_Items_Raw!A128,Orders_Raw!A:A,Orders_Raw!E:E))))</f>
        <v>Website</v>
      </c>
      <c r="H2564" s="18" t="str">
        <f>_xlfn.XLOOKUP(B2564,Products_Raw!A:A,Products_Raw!C:C)</f>
        <v>Sports</v>
      </c>
      <c r="I2564" t="str">
        <f>_xlfn.XLOOKUP(_xlfn.XLOOKUP(A2564,Orders_Raw!A:A,Orders_Raw!B:B),Customers_Raw!A:A,Customers_Raw!E:E)</f>
        <v>Small Business</v>
      </c>
      <c r="J2564" s="19">
        <f>_xlfn.XLOOKUP(Order_Items_Raw!A128,Orders_Raw!A:A,Orders_Raw!C:C)</f>
        <v>45766</v>
      </c>
      <c r="K2564" t="s">
        <v>3407</v>
      </c>
      <c r="L2564" s="19" t="str">
        <f>_xlfn.XLOOKUP(A2564,Orders_Raw!A:A,Orders_Raw!D:D)</f>
        <v>Delivered</v>
      </c>
      <c r="M2564" s="19" t="str">
        <f>_xlfn.XLOOKUP(_xlfn.XLOOKUP(A2564,Orders_Raw!A:A,Orders_Raw!B:B),Customers_Raw!A:A,Customers_Raw!E:E)</f>
        <v>Small Business</v>
      </c>
      <c r="N2564">
        <f>IF(COUNTIF($A$2:A2564,A2564)=1,1,0)</f>
        <v>1</v>
      </c>
    </row>
    <row r="2565" spans="1:14">
      <c r="A2565" t="s">
        <v>2857</v>
      </c>
      <c r="B2565" t="s">
        <v>3409</v>
      </c>
      <c r="C2565">
        <v>3</v>
      </c>
      <c r="D2565" s="18">
        <v>21090.09</v>
      </c>
      <c r="E2565" s="18">
        <f>_xlfn.XLOOKUP(Order_Items_Raw!B131,Products_Raw!A:A,Products_Raw!D:D)</f>
        <v>1349.93</v>
      </c>
      <c r="F2565" s="18">
        <f t="shared" si="40"/>
        <v>17040.3</v>
      </c>
      <c r="G2565" s="18" t="str">
        <f>PROPER(TRIM(CLEAN(_xlfn.XLOOKUP(Order_Items_Raw!A131,Orders_Raw!A:A,Orders_Raw!E:E))))</f>
        <v>Website</v>
      </c>
      <c r="H2565" s="18" t="str">
        <f>_xlfn.XLOOKUP(B2565,Products_Raw!A:A,Products_Raw!C:C)</f>
        <v>Sports</v>
      </c>
      <c r="I2565" t="str">
        <f>_xlfn.XLOOKUP(_xlfn.XLOOKUP(A2565,Orders_Raw!A:A,Orders_Raw!B:B),Customers_Raw!A:A,Customers_Raw!E:E)</f>
        <v>Small Business</v>
      </c>
      <c r="J2565" s="19">
        <f>_xlfn.XLOOKUP(Order_Items_Raw!A131,Orders_Raw!A:A,Orders_Raw!C:C)</f>
        <v>45769</v>
      </c>
      <c r="K2565" t="s">
        <v>3407</v>
      </c>
      <c r="L2565" s="19" t="str">
        <f>_xlfn.XLOOKUP(A2565,Orders_Raw!A:A,Orders_Raw!D:D)</f>
        <v>Delivered</v>
      </c>
      <c r="M2565" s="19" t="str">
        <f>_xlfn.XLOOKUP(_xlfn.XLOOKUP(A2565,Orders_Raw!A:A,Orders_Raw!B:B),Customers_Raw!A:A,Customers_Raw!E:E)</f>
        <v>Small Business</v>
      </c>
      <c r="N2565">
        <f>IF(COUNTIF($A$2:A2565,A2565)=1,1,0)</f>
        <v>1</v>
      </c>
    </row>
    <row r="2566" spans="1:14">
      <c r="A2566" t="s">
        <v>1659</v>
      </c>
      <c r="B2566" t="s">
        <v>3410</v>
      </c>
      <c r="C2566">
        <v>4</v>
      </c>
      <c r="D2566" s="18">
        <v>6558.47</v>
      </c>
      <c r="E2566" s="18">
        <f>_xlfn.XLOOKUP(Order_Items_Raw!B151,Products_Raw!A:A,Products_Raw!D:D)</f>
        <v>7025.62</v>
      </c>
      <c r="F2566" s="18">
        <f t="shared" si="40"/>
        <v>-21544.01</v>
      </c>
      <c r="G2566" s="18" t="str">
        <f>PROPER(TRIM(CLEAN(_xlfn.XLOOKUP(Order_Items_Raw!A151,Orders_Raw!A:A,Orders_Raw!E:E))))</f>
        <v>Website</v>
      </c>
      <c r="H2566" s="18" t="str">
        <f>_xlfn.XLOOKUP(B2566,Products_Raw!A:A,Products_Raw!C:C)</f>
        <v>Beauty</v>
      </c>
      <c r="I2566" t="str">
        <f>_xlfn.XLOOKUP(_xlfn.XLOOKUP(A2566,Orders_Raw!A:A,Orders_Raw!B:B),Customers_Raw!A:A,Customers_Raw!E:E)</f>
        <v>Consumer</v>
      </c>
      <c r="J2566" s="19">
        <f>_xlfn.XLOOKUP(Order_Items_Raw!A151,Orders_Raw!A:A,Orders_Raw!C:C)</f>
        <v>45752</v>
      </c>
      <c r="K2566" t="s">
        <v>3407</v>
      </c>
      <c r="L2566" s="19" t="str">
        <f>_xlfn.XLOOKUP(A2566,Orders_Raw!A:A,Orders_Raw!D:D)</f>
        <v>Delivered</v>
      </c>
      <c r="M2566" s="19" t="str">
        <f>_xlfn.XLOOKUP(_xlfn.XLOOKUP(A2566,Orders_Raw!A:A,Orders_Raw!B:B),Customers_Raw!A:A,Customers_Raw!E:E)</f>
        <v>Consumer</v>
      </c>
      <c r="N2566">
        <f>IF(COUNTIF($A$2:A2566,A2566)=1,1,0)</f>
        <v>1</v>
      </c>
    </row>
    <row r="2567" spans="1:14">
      <c r="A2567" t="s">
        <v>1790</v>
      </c>
      <c r="B2567" t="s">
        <v>3410</v>
      </c>
      <c r="C2567">
        <v>1</v>
      </c>
      <c r="D2567" s="18">
        <v>1737.72</v>
      </c>
      <c r="E2567" s="18">
        <f>_xlfn.XLOOKUP(Order_Items_Raw!B154,Products_Raw!A:A,Products_Raw!D:D)</f>
        <v>6782.31</v>
      </c>
      <c r="F2567" s="18">
        <f t="shared" si="40"/>
        <v>-5044.59</v>
      </c>
      <c r="G2567" s="18" t="str">
        <f>PROPER(TRIM(CLEAN(_xlfn.XLOOKUP(Order_Items_Raw!A154,Orders_Raw!A:A,Orders_Raw!E:E))))</f>
        <v>Mobile App</v>
      </c>
      <c r="H2567" s="18" t="str">
        <f>_xlfn.XLOOKUP(B2567,Products_Raw!A:A,Products_Raw!C:C)</f>
        <v>Beauty</v>
      </c>
      <c r="I2567" t="str">
        <f>_xlfn.XLOOKUP(_xlfn.XLOOKUP(A2567,Orders_Raw!A:A,Orders_Raw!B:B),Customers_Raw!A:A,Customers_Raw!E:E)</f>
        <v>Consumer</v>
      </c>
      <c r="J2567" s="19">
        <f>_xlfn.XLOOKUP(Order_Items_Raw!A154,Orders_Raw!A:A,Orders_Raw!C:C)</f>
        <v>45751</v>
      </c>
      <c r="K2567" t="s">
        <v>3407</v>
      </c>
      <c r="L2567" s="19" t="str">
        <f>_xlfn.XLOOKUP(A2567,Orders_Raw!A:A,Orders_Raw!D:D)</f>
        <v>Delivered</v>
      </c>
      <c r="M2567" s="19" t="str">
        <f>_xlfn.XLOOKUP(_xlfn.XLOOKUP(A2567,Orders_Raw!A:A,Orders_Raw!B:B),Customers_Raw!A:A,Customers_Raw!E:E)</f>
        <v>Consumer</v>
      </c>
      <c r="N2567">
        <f>IF(COUNTIF($A$2:A2567,A2567)=1,1,0)</f>
        <v>1</v>
      </c>
    </row>
    <row r="2568" spans="1:14">
      <c r="A2568" t="s">
        <v>2079</v>
      </c>
      <c r="B2568" t="s">
        <v>3410</v>
      </c>
      <c r="C2568">
        <v>2</v>
      </c>
      <c r="D2568" s="18">
        <v>3304.42</v>
      </c>
      <c r="E2568" s="18">
        <f>_xlfn.XLOOKUP(Order_Items_Raw!B160,Products_Raw!A:A,Products_Raw!D:D)</f>
        <v>2133.21</v>
      </c>
      <c r="F2568" s="18">
        <f t="shared" si="40"/>
        <v>-962</v>
      </c>
      <c r="G2568" s="18" t="str">
        <f>PROPER(TRIM(CLEAN(_xlfn.XLOOKUP(Order_Items_Raw!A160,Orders_Raw!A:A,Orders_Raw!E:E))))</f>
        <v>Website</v>
      </c>
      <c r="H2568" s="18" t="str">
        <f>_xlfn.XLOOKUP(B2568,Products_Raw!A:A,Products_Raw!C:C)</f>
        <v>Beauty</v>
      </c>
      <c r="I2568" t="str">
        <f>_xlfn.XLOOKUP(_xlfn.XLOOKUP(A2568,Orders_Raw!A:A,Orders_Raw!B:B),Customers_Raw!A:A,Customers_Raw!E:E)</f>
        <v>Consumer</v>
      </c>
      <c r="J2568" s="19">
        <f>_xlfn.XLOOKUP(Order_Items_Raw!A160,Orders_Raw!A:A,Orders_Raw!C:C)</f>
        <v>45756</v>
      </c>
      <c r="K2568" t="s">
        <v>3407</v>
      </c>
      <c r="L2568" s="19" t="str">
        <f>_xlfn.XLOOKUP(A2568,Orders_Raw!A:A,Orders_Raw!D:D)</f>
        <v>Delivered</v>
      </c>
      <c r="M2568" s="19" t="str">
        <f>_xlfn.XLOOKUP(_xlfn.XLOOKUP(A2568,Orders_Raw!A:A,Orders_Raw!B:B),Customers_Raw!A:A,Customers_Raw!E:E)</f>
        <v>Consumer</v>
      </c>
      <c r="N2568">
        <f>IF(COUNTIF($A$2:A2568,A2568)=1,1,0)</f>
        <v>1</v>
      </c>
    </row>
    <row r="2569" spans="1:14">
      <c r="A2569" t="s">
        <v>2816</v>
      </c>
      <c r="B2569" t="s">
        <v>3410</v>
      </c>
      <c r="C2569">
        <v>1</v>
      </c>
      <c r="D2569" s="18">
        <v>1723.63</v>
      </c>
      <c r="E2569" s="18">
        <f>_xlfn.XLOOKUP(Order_Items_Raw!B173,Products_Raw!A:A,Products_Raw!D:D)</f>
        <v>2857.57</v>
      </c>
      <c r="F2569" s="18">
        <f t="shared" si="40"/>
        <v>-1133.94</v>
      </c>
      <c r="G2569" s="18" t="str">
        <f>PROPER(TRIM(CLEAN(_xlfn.XLOOKUP(Order_Items_Raw!A173,Orders_Raw!A:A,Orders_Raw!E:E))))</f>
        <v>Mobile App</v>
      </c>
      <c r="H2569" s="18" t="str">
        <f>_xlfn.XLOOKUP(B2569,Products_Raw!A:A,Products_Raw!C:C)</f>
        <v>Beauty</v>
      </c>
      <c r="I2569" t="str">
        <f>_xlfn.XLOOKUP(_xlfn.XLOOKUP(A2569,Orders_Raw!A:A,Orders_Raw!B:B),Customers_Raw!A:A,Customers_Raw!E:E)</f>
        <v>Consumer</v>
      </c>
      <c r="J2569" s="19">
        <f>_xlfn.XLOOKUP(Order_Items_Raw!A173,Orders_Raw!A:A,Orders_Raw!C:C)</f>
        <v>45764</v>
      </c>
      <c r="K2569" t="s">
        <v>3407</v>
      </c>
      <c r="L2569" s="19" t="str">
        <f>_xlfn.XLOOKUP(A2569,Orders_Raw!A:A,Orders_Raw!D:D)</f>
        <v>Delivered</v>
      </c>
      <c r="M2569" s="19" t="str">
        <f>_xlfn.XLOOKUP(_xlfn.XLOOKUP(A2569,Orders_Raw!A:A,Orders_Raw!B:B),Customers_Raw!A:A,Customers_Raw!E:E)</f>
        <v>Consumer</v>
      </c>
      <c r="N2569">
        <f>IF(COUNTIF($A$2:A2569,A2569)=1,1,0)</f>
        <v>1</v>
      </c>
    </row>
    <row r="2570" spans="1:14">
      <c r="A2570" t="s">
        <v>1300</v>
      </c>
      <c r="B2570" t="s">
        <v>3411</v>
      </c>
      <c r="C2570">
        <v>3</v>
      </c>
      <c r="D2570" s="18">
        <v>30506.07</v>
      </c>
      <c r="E2570" s="18">
        <f>_xlfn.XLOOKUP(Order_Items_Raw!B188,Products_Raw!A:A,Products_Raw!D:D)</f>
        <v>1759.1</v>
      </c>
      <c r="F2570" s="18">
        <f t="shared" si="40"/>
        <v>25228.77</v>
      </c>
      <c r="G2570" s="18" t="str">
        <f>PROPER(TRIM(CLEAN(_xlfn.XLOOKUP(Order_Items_Raw!A188,Orders_Raw!A:A,Orders_Raw!E:E))))</f>
        <v>Website</v>
      </c>
      <c r="H2570" s="18" t="str">
        <f>_xlfn.XLOOKUP(B2570,Products_Raw!A:A,Products_Raw!C:C)</f>
        <v>Sports</v>
      </c>
      <c r="I2570" t="str">
        <f>_xlfn.XLOOKUP(_xlfn.XLOOKUP(A2570,Orders_Raw!A:A,Orders_Raw!B:B),Customers_Raw!A:A,Customers_Raw!E:E)</f>
        <v>Small Business</v>
      </c>
      <c r="J2570" s="19">
        <f>_xlfn.XLOOKUP(Order_Items_Raw!A188,Orders_Raw!A:A,Orders_Raw!C:C)</f>
        <v>45754</v>
      </c>
      <c r="K2570" t="s">
        <v>3407</v>
      </c>
      <c r="L2570" s="19" t="str">
        <f>_xlfn.XLOOKUP(A2570,Orders_Raw!A:A,Orders_Raw!D:D)</f>
        <v>Delivered</v>
      </c>
      <c r="M2570" s="19" t="str">
        <f>_xlfn.XLOOKUP(_xlfn.XLOOKUP(A2570,Orders_Raw!A:A,Orders_Raw!B:B),Customers_Raw!A:A,Customers_Raw!E:E)</f>
        <v>Small Business</v>
      </c>
      <c r="N2570">
        <f>IF(COUNTIF($A$2:A2570,A2570)=1,1,0)</f>
        <v>0</v>
      </c>
    </row>
    <row r="2571" spans="1:14">
      <c r="A2571" t="s">
        <v>1888</v>
      </c>
      <c r="B2571" t="s">
        <v>3411</v>
      </c>
      <c r="C2571">
        <v>1</v>
      </c>
      <c r="D2571" s="18">
        <v>10185.88</v>
      </c>
      <c r="E2571" s="18">
        <f>_xlfn.XLOOKUP(Order_Items_Raw!B206,Products_Raw!A:A,Products_Raw!D:D)</f>
        <v>4835.9</v>
      </c>
      <c r="F2571" s="18">
        <f t="shared" si="40"/>
        <v>5349.98</v>
      </c>
      <c r="G2571" s="18" t="str">
        <f>PROPER(TRIM(CLEAN(_xlfn.XLOOKUP(Order_Items_Raw!A206,Orders_Raw!A:A,Orders_Raw!E:E))))</f>
        <v>Mobile App</v>
      </c>
      <c r="H2571" s="18" t="str">
        <f>_xlfn.XLOOKUP(B2571,Products_Raw!A:A,Products_Raw!C:C)</f>
        <v>Sports</v>
      </c>
      <c r="I2571" t="str">
        <f>_xlfn.XLOOKUP(_xlfn.XLOOKUP(A2571,Orders_Raw!A:A,Orders_Raw!B:B),Customers_Raw!A:A,Customers_Raw!E:E)</f>
        <v>Small Business</v>
      </c>
      <c r="J2571" s="19">
        <f>_xlfn.XLOOKUP(Order_Items_Raw!A206,Orders_Raw!A:A,Orders_Raw!C:C)</f>
        <v>45756</v>
      </c>
      <c r="K2571" t="s">
        <v>3407</v>
      </c>
      <c r="L2571" s="19" t="str">
        <f>_xlfn.XLOOKUP(A2571,Orders_Raw!A:A,Orders_Raw!D:D)</f>
        <v>Shipped</v>
      </c>
      <c r="M2571" s="19" t="str">
        <f>_xlfn.XLOOKUP(_xlfn.XLOOKUP(A2571,Orders_Raw!A:A,Orders_Raw!B:B),Customers_Raw!A:A,Customers_Raw!E:E)</f>
        <v>Small Business</v>
      </c>
      <c r="N2571">
        <f>IF(COUNTIF($A$2:A2571,A2571)=1,1,0)</f>
        <v>1</v>
      </c>
    </row>
    <row r="2572" spans="1:14">
      <c r="A2572" t="s">
        <v>2748</v>
      </c>
      <c r="B2572" t="s">
        <v>3411</v>
      </c>
      <c r="C2572">
        <v>3</v>
      </c>
      <c r="D2572" s="18">
        <v>31129.13</v>
      </c>
      <c r="E2572" s="18">
        <f>_xlfn.XLOOKUP(Order_Items_Raw!B222,Products_Raw!A:A,Products_Raw!D:D)</f>
        <v>4539.2</v>
      </c>
      <c r="F2572" s="18">
        <f t="shared" si="40"/>
        <v>17511.53</v>
      </c>
      <c r="G2572" s="18" t="str">
        <f>PROPER(TRIM(CLEAN(_xlfn.XLOOKUP(Order_Items_Raw!A222,Orders_Raw!A:A,Orders_Raw!E:E))))</f>
        <v>Website</v>
      </c>
      <c r="H2572" s="18" t="str">
        <f>_xlfn.XLOOKUP(B2572,Products_Raw!A:A,Products_Raw!C:C)</f>
        <v>Sports</v>
      </c>
      <c r="I2572" t="str">
        <f>_xlfn.XLOOKUP(_xlfn.XLOOKUP(A2572,Orders_Raw!A:A,Orders_Raw!B:B),Customers_Raw!A:A,Customers_Raw!E:E)</f>
        <v>Consumer</v>
      </c>
      <c r="J2572" s="19">
        <f>_xlfn.XLOOKUP(Order_Items_Raw!A222,Orders_Raw!A:A,Orders_Raw!C:C)</f>
        <v>45766</v>
      </c>
      <c r="K2572" t="s">
        <v>3407</v>
      </c>
      <c r="L2572" s="19" t="str">
        <f>_xlfn.XLOOKUP(A2572,Orders_Raw!A:A,Orders_Raw!D:D)</f>
        <v>Delivered</v>
      </c>
      <c r="M2572" s="19" t="str">
        <f>_xlfn.XLOOKUP(_xlfn.XLOOKUP(A2572,Orders_Raw!A:A,Orders_Raw!B:B),Customers_Raw!A:A,Customers_Raw!E:E)</f>
        <v>Consumer</v>
      </c>
      <c r="N2572">
        <f>IF(COUNTIF($A$2:A2572,A2572)=1,1,0)</f>
        <v>1</v>
      </c>
    </row>
    <row r="2573" spans="1:14">
      <c r="A2573" t="s">
        <v>2910</v>
      </c>
      <c r="B2573" t="s">
        <v>3411</v>
      </c>
      <c r="C2573">
        <v>2</v>
      </c>
      <c r="D2573" s="18">
        <v>17150.55</v>
      </c>
      <c r="E2573" s="18">
        <f>_xlfn.XLOOKUP(Order_Items_Raw!B226,Products_Raw!A:A,Products_Raw!D:D)</f>
        <v>4539.2</v>
      </c>
      <c r="F2573" s="18">
        <f t="shared" si="40"/>
        <v>8072.15</v>
      </c>
      <c r="G2573" s="18" t="str">
        <f>PROPER(TRIM(CLEAN(_xlfn.XLOOKUP(Order_Items_Raw!A226,Orders_Raw!A:A,Orders_Raw!E:E))))</f>
        <v>Website</v>
      </c>
      <c r="H2573" s="18" t="str">
        <f>_xlfn.XLOOKUP(B2573,Products_Raw!A:A,Products_Raw!C:C)</f>
        <v>Sports</v>
      </c>
      <c r="I2573" t="str">
        <f>_xlfn.XLOOKUP(_xlfn.XLOOKUP(A2573,Orders_Raw!A:A,Orders_Raw!B:B),Customers_Raw!A:A,Customers_Raw!E:E)</f>
        <v>Consumer</v>
      </c>
      <c r="J2573" s="19">
        <f>_xlfn.XLOOKUP(Order_Items_Raw!A226,Orders_Raw!A:A,Orders_Raw!C:C)</f>
        <v>45753</v>
      </c>
      <c r="K2573" t="s">
        <v>3407</v>
      </c>
      <c r="L2573" s="19" t="str">
        <f>_xlfn.XLOOKUP(A2573,Orders_Raw!A:A,Orders_Raw!D:D)</f>
        <v>Delivered</v>
      </c>
      <c r="M2573" s="19" t="str">
        <f>_xlfn.XLOOKUP(_xlfn.XLOOKUP(A2573,Orders_Raw!A:A,Orders_Raw!B:B),Customers_Raw!A:A,Customers_Raw!E:E)</f>
        <v>Consumer</v>
      </c>
      <c r="N2573">
        <f>IF(COUNTIF($A$2:A2573,A2573)=1,1,0)</f>
        <v>1</v>
      </c>
    </row>
    <row r="2574" spans="1:14">
      <c r="A2574" t="s">
        <v>1239</v>
      </c>
      <c r="B2574" t="s">
        <v>3412</v>
      </c>
      <c r="C2574">
        <v>2</v>
      </c>
      <c r="D2574" s="18">
        <v>33099.29</v>
      </c>
      <c r="E2574" s="18">
        <f>_xlfn.XLOOKUP(Order_Items_Raw!B247,Products_Raw!A:A,Products_Raw!D:D)</f>
        <v>6612.77</v>
      </c>
      <c r="F2574" s="18">
        <f t="shared" si="40"/>
        <v>19873.75</v>
      </c>
      <c r="G2574" s="18" t="str">
        <f>PROPER(TRIM(CLEAN(_xlfn.XLOOKUP(Order_Items_Raw!A247,Orders_Raw!A:A,Orders_Raw!E:E))))</f>
        <v>Website</v>
      </c>
      <c r="H2574" s="18" t="str">
        <f>_xlfn.XLOOKUP(B2574,Products_Raw!A:A,Products_Raw!C:C)</f>
        <v>Electronics</v>
      </c>
      <c r="I2574" t="str">
        <f>_xlfn.XLOOKUP(_xlfn.XLOOKUP(A2574,Orders_Raw!A:A,Orders_Raw!B:B),Customers_Raw!A:A,Customers_Raw!E:E)</f>
        <v>Corporate</v>
      </c>
      <c r="J2574" s="19">
        <f>_xlfn.XLOOKUP(Order_Items_Raw!A247,Orders_Raw!A:A,Orders_Raw!C:C)</f>
        <v>45763</v>
      </c>
      <c r="K2574" t="s">
        <v>3407</v>
      </c>
      <c r="L2574" s="19" t="str">
        <f>_xlfn.XLOOKUP(A2574,Orders_Raw!A:A,Orders_Raw!D:D)</f>
        <v>Delivered</v>
      </c>
      <c r="M2574" s="19" t="str">
        <f>_xlfn.XLOOKUP(_xlfn.XLOOKUP(A2574,Orders_Raw!A:A,Orders_Raw!B:B),Customers_Raw!A:A,Customers_Raw!E:E)</f>
        <v>Corporate</v>
      </c>
      <c r="N2574">
        <f>IF(COUNTIF($A$2:A2574,A2574)=1,1,0)</f>
        <v>1</v>
      </c>
    </row>
    <row r="2575" spans="1:14">
      <c r="A2575" t="s">
        <v>2621</v>
      </c>
      <c r="B2575" t="s">
        <v>3412</v>
      </c>
      <c r="C2575">
        <v>4</v>
      </c>
      <c r="D2575" s="18">
        <v>56213.57</v>
      </c>
      <c r="E2575" s="18">
        <f>_xlfn.XLOOKUP(Order_Items_Raw!B265,Products_Raw!A:A,Products_Raw!D:D)</f>
        <v>11653.29</v>
      </c>
      <c r="F2575" s="18">
        <f t="shared" si="40"/>
        <v>9600.41</v>
      </c>
      <c r="G2575" s="18" t="str">
        <f>PROPER(TRIM(CLEAN(_xlfn.XLOOKUP(Order_Items_Raw!A265,Orders_Raw!A:A,Orders_Raw!E:E))))</f>
        <v>Mobile App</v>
      </c>
      <c r="H2575" s="18" t="str">
        <f>_xlfn.XLOOKUP(B2575,Products_Raw!A:A,Products_Raw!C:C)</f>
        <v>Electronics</v>
      </c>
      <c r="I2575" t="str">
        <f>_xlfn.XLOOKUP(_xlfn.XLOOKUP(A2575,Orders_Raw!A:A,Orders_Raw!B:B),Customers_Raw!A:A,Customers_Raw!E:E)</f>
        <v>Small Business</v>
      </c>
      <c r="J2575" s="19">
        <f>_xlfn.XLOOKUP(Order_Items_Raw!A265,Orders_Raw!A:A,Orders_Raw!C:C)</f>
        <v>45756</v>
      </c>
      <c r="K2575" t="s">
        <v>3407</v>
      </c>
      <c r="L2575" s="19" t="str">
        <f>_xlfn.XLOOKUP(A2575,Orders_Raw!A:A,Orders_Raw!D:D)</f>
        <v>Delivered</v>
      </c>
      <c r="M2575" s="19" t="str">
        <f>_xlfn.XLOOKUP(_xlfn.XLOOKUP(A2575,Orders_Raw!A:A,Orders_Raw!B:B),Customers_Raw!A:A,Customers_Raw!E:E)</f>
        <v>Small Business</v>
      </c>
      <c r="N2575">
        <f>IF(COUNTIF($A$2:A2575,A2575)=1,1,0)</f>
        <v>1</v>
      </c>
    </row>
    <row r="2576" spans="1:14">
      <c r="A2576" t="s">
        <v>2793</v>
      </c>
      <c r="B2576" t="s">
        <v>3412</v>
      </c>
      <c r="C2576">
        <v>3</v>
      </c>
      <c r="D2576" s="18">
        <v>50734.98</v>
      </c>
      <c r="E2576" s="18">
        <f>_xlfn.XLOOKUP(Order_Items_Raw!B267,Products_Raw!A:A,Products_Raw!D:D)</f>
        <v>11653.29</v>
      </c>
      <c r="F2576" s="18">
        <f t="shared" si="40"/>
        <v>15775.11</v>
      </c>
      <c r="G2576" s="18" t="str">
        <f>PROPER(TRIM(CLEAN(_xlfn.XLOOKUP(Order_Items_Raw!A267,Orders_Raw!A:A,Orders_Raw!E:E))))</f>
        <v>Mobile App</v>
      </c>
      <c r="H2576" s="18" t="str">
        <f>_xlfn.XLOOKUP(B2576,Products_Raw!A:A,Products_Raw!C:C)</f>
        <v>Electronics</v>
      </c>
      <c r="I2576" t="str">
        <f>_xlfn.XLOOKUP(_xlfn.XLOOKUP(A2576,Orders_Raw!A:A,Orders_Raw!B:B),Customers_Raw!A:A,Customers_Raw!E:E)</f>
        <v>Consumer</v>
      </c>
      <c r="J2576" s="19">
        <f>_xlfn.XLOOKUP(Order_Items_Raw!A267,Orders_Raw!A:A,Orders_Raw!C:C)</f>
        <v>45765</v>
      </c>
      <c r="K2576" t="s">
        <v>3407</v>
      </c>
      <c r="L2576" s="19" t="str">
        <f>_xlfn.XLOOKUP(A2576,Orders_Raw!A:A,Orders_Raw!D:D)</f>
        <v>Delivered</v>
      </c>
      <c r="M2576" s="19" t="str">
        <f>_xlfn.XLOOKUP(_xlfn.XLOOKUP(A2576,Orders_Raw!A:A,Orders_Raw!B:B),Customers_Raw!A:A,Customers_Raw!E:E)</f>
        <v>Consumer</v>
      </c>
      <c r="N2576">
        <f>IF(COUNTIF($A$2:A2576,A2576)=1,1,0)</f>
        <v>1</v>
      </c>
    </row>
    <row r="2577" spans="1:14">
      <c r="A2577" t="s">
        <v>2867</v>
      </c>
      <c r="B2577" t="s">
        <v>3412</v>
      </c>
      <c r="C2577">
        <v>2</v>
      </c>
      <c r="D2577" s="18">
        <v>27083.17</v>
      </c>
      <c r="E2577" s="18">
        <f>_xlfn.XLOOKUP(Order_Items_Raw!B270,Products_Raw!A:A,Products_Raw!D:D)</f>
        <v>11653.29</v>
      </c>
      <c r="F2577" s="18">
        <f t="shared" si="40"/>
        <v>3776.59</v>
      </c>
      <c r="G2577" s="18" t="str">
        <f>PROPER(TRIM(CLEAN(_xlfn.XLOOKUP(Order_Items_Raw!A270,Orders_Raw!A:A,Orders_Raw!E:E))))</f>
        <v>Website</v>
      </c>
      <c r="H2577" s="18" t="str">
        <f>_xlfn.XLOOKUP(B2577,Products_Raw!A:A,Products_Raw!C:C)</f>
        <v>Electronics</v>
      </c>
      <c r="I2577" t="str">
        <f>_xlfn.XLOOKUP(_xlfn.XLOOKUP(A2577,Orders_Raw!A:A,Orders_Raw!B:B),Customers_Raw!A:A,Customers_Raw!E:E)</f>
        <v>Consumer</v>
      </c>
      <c r="J2577" s="19">
        <f>_xlfn.XLOOKUP(Order_Items_Raw!A270,Orders_Raw!A:A,Orders_Raw!C:C)</f>
        <v>45758</v>
      </c>
      <c r="K2577" t="s">
        <v>3407</v>
      </c>
      <c r="L2577" s="19" t="str">
        <f>_xlfn.XLOOKUP(A2577,Orders_Raw!A:A,Orders_Raw!D:D)</f>
        <v>Processing</v>
      </c>
      <c r="M2577" s="19" t="str">
        <f>_xlfn.XLOOKUP(_xlfn.XLOOKUP(A2577,Orders_Raw!A:A,Orders_Raw!B:B),Customers_Raw!A:A,Customers_Raw!E:E)</f>
        <v>Consumer</v>
      </c>
      <c r="N2577">
        <f>IF(COUNTIF($A$2:A2577,A2577)=1,1,0)</f>
        <v>1</v>
      </c>
    </row>
    <row r="2578" spans="1:14">
      <c r="A2578" t="s">
        <v>1521</v>
      </c>
      <c r="B2578" t="s">
        <v>3413</v>
      </c>
      <c r="C2578">
        <v>4</v>
      </c>
      <c r="D2578" s="18">
        <v>34012.52</v>
      </c>
      <c r="E2578" s="18">
        <f>_xlfn.XLOOKUP(Order_Items_Raw!B288,Products_Raw!A:A,Products_Raw!D:D)</f>
        <v>3075.85</v>
      </c>
      <c r="F2578" s="18">
        <f t="shared" si="40"/>
        <v>21709.12</v>
      </c>
      <c r="G2578" s="18" t="str">
        <f>PROPER(TRIM(CLEAN(_xlfn.XLOOKUP(Order_Items_Raw!A288,Orders_Raw!A:A,Orders_Raw!E:E))))</f>
        <v>Mobile App</v>
      </c>
      <c r="H2578" s="18" t="str">
        <f>_xlfn.XLOOKUP(B2578,Products_Raw!A:A,Products_Raw!C:C)</f>
        <v>Sports</v>
      </c>
      <c r="I2578" t="str">
        <f>_xlfn.XLOOKUP(_xlfn.XLOOKUP(A2578,Orders_Raw!A:A,Orders_Raw!B:B),Customers_Raw!A:A,Customers_Raw!E:E)</f>
        <v>Corporate</v>
      </c>
      <c r="J2578" s="19">
        <f>_xlfn.XLOOKUP(Order_Items_Raw!A288,Orders_Raw!A:A,Orders_Raw!C:C)</f>
        <v>45767</v>
      </c>
      <c r="K2578" t="s">
        <v>3407</v>
      </c>
      <c r="L2578" s="19" t="str">
        <f>_xlfn.XLOOKUP(A2578,Orders_Raw!A:A,Orders_Raw!D:D)</f>
        <v>Delivered</v>
      </c>
      <c r="M2578" s="19" t="str">
        <f>_xlfn.XLOOKUP(_xlfn.XLOOKUP(A2578,Orders_Raw!A:A,Orders_Raw!B:B),Customers_Raw!A:A,Customers_Raw!E:E)</f>
        <v>Corporate</v>
      </c>
      <c r="N2578">
        <f>IF(COUNTIF($A$2:A2578,A2578)=1,1,0)</f>
        <v>1</v>
      </c>
    </row>
    <row r="2579" spans="1:14">
      <c r="A2579" t="s">
        <v>1573</v>
      </c>
      <c r="B2579" t="s">
        <v>3413</v>
      </c>
      <c r="C2579">
        <v>2</v>
      </c>
      <c r="D2579" s="18">
        <v>21496.79</v>
      </c>
      <c r="E2579" s="18">
        <f>_xlfn.XLOOKUP(Order_Items_Raw!B291,Products_Raw!A:A,Products_Raw!D:D)</f>
        <v>3075.85</v>
      </c>
      <c r="F2579" s="18">
        <f t="shared" si="40"/>
        <v>15345.09</v>
      </c>
      <c r="G2579" s="18" t="str">
        <f>PROPER(TRIM(CLEAN(_xlfn.XLOOKUP(Order_Items_Raw!A291,Orders_Raw!A:A,Orders_Raw!E:E))))</f>
        <v>Website</v>
      </c>
      <c r="H2579" s="18" t="str">
        <f>_xlfn.XLOOKUP(B2579,Products_Raw!A:A,Products_Raw!C:C)</f>
        <v>Sports</v>
      </c>
      <c r="I2579" t="str">
        <f>_xlfn.XLOOKUP(_xlfn.XLOOKUP(A2579,Orders_Raw!A:A,Orders_Raw!B:B),Customers_Raw!A:A,Customers_Raw!E:E)</f>
        <v>Corporate</v>
      </c>
      <c r="J2579" s="19">
        <f>_xlfn.XLOOKUP(Order_Items_Raw!A291,Orders_Raw!A:A,Orders_Raw!C:C)</f>
        <v>45760</v>
      </c>
      <c r="K2579" t="s">
        <v>3407</v>
      </c>
      <c r="L2579" s="19" t="str">
        <f>_xlfn.XLOOKUP(A2579,Orders_Raw!A:A,Orders_Raw!D:D)</f>
        <v>Delivered</v>
      </c>
      <c r="M2579" s="19" t="str">
        <f>_xlfn.XLOOKUP(_xlfn.XLOOKUP(A2579,Orders_Raw!A:A,Orders_Raw!B:B),Customers_Raw!A:A,Customers_Raw!E:E)</f>
        <v>Corporate</v>
      </c>
      <c r="N2579">
        <f>IF(COUNTIF($A$2:A2579,A2579)=1,1,0)</f>
        <v>1</v>
      </c>
    </row>
    <row r="2580" spans="1:14">
      <c r="A2580" t="s">
        <v>2561</v>
      </c>
      <c r="B2580" t="s">
        <v>3413</v>
      </c>
      <c r="C2580">
        <v>3</v>
      </c>
      <c r="D2580" s="18">
        <v>26790.48</v>
      </c>
      <c r="E2580" s="18">
        <f>_xlfn.XLOOKUP(Order_Items_Raw!B315,Products_Raw!A:A,Products_Raw!D:D)</f>
        <v>2249.48</v>
      </c>
      <c r="F2580" s="18">
        <f t="shared" si="40"/>
        <v>20042.04</v>
      </c>
      <c r="G2580" s="18" t="str">
        <f>PROPER(TRIM(CLEAN(_xlfn.XLOOKUP(Order_Items_Raw!A315,Orders_Raw!A:A,Orders_Raw!E:E))))</f>
        <v>Marketplace</v>
      </c>
      <c r="H2580" s="18" t="str">
        <f>_xlfn.XLOOKUP(B2580,Products_Raw!A:A,Products_Raw!C:C)</f>
        <v>Sports</v>
      </c>
      <c r="I2580" t="str">
        <f>_xlfn.XLOOKUP(_xlfn.XLOOKUP(A2580,Orders_Raw!A:A,Orders_Raw!B:B),Customers_Raw!A:A,Customers_Raw!E:E)</f>
        <v>Corporate</v>
      </c>
      <c r="J2580" s="19">
        <f>_xlfn.XLOOKUP(Order_Items_Raw!A315,Orders_Raw!A:A,Orders_Raw!C:C)</f>
        <v>45748</v>
      </c>
      <c r="K2580" t="s">
        <v>3407</v>
      </c>
      <c r="L2580" s="19" t="str">
        <f>_xlfn.XLOOKUP(A2580,Orders_Raw!A:A,Orders_Raw!D:D)</f>
        <v>Delivered</v>
      </c>
      <c r="M2580" s="19" t="str">
        <f>_xlfn.XLOOKUP(_xlfn.XLOOKUP(A2580,Orders_Raw!A:A,Orders_Raw!B:B),Customers_Raw!A:A,Customers_Raw!E:E)</f>
        <v>Corporate</v>
      </c>
      <c r="N2580">
        <f>IF(COUNTIF($A$2:A2580,A2580)=1,1,0)</f>
        <v>1</v>
      </c>
    </row>
    <row r="2581" spans="1:14">
      <c r="A2581" t="s">
        <v>1503</v>
      </c>
      <c r="B2581" t="s">
        <v>3496</v>
      </c>
      <c r="C2581">
        <v>1</v>
      </c>
      <c r="D2581" s="18">
        <v>4079.89</v>
      </c>
      <c r="E2581" s="18">
        <f>_xlfn.XLOOKUP(Order_Items_Raw!B343,Products_Raw!A:A,Products_Raw!D:D)</f>
        <v>1069.73</v>
      </c>
      <c r="F2581" s="18">
        <f t="shared" si="40"/>
        <v>3010.16</v>
      </c>
      <c r="G2581" s="18" t="str">
        <f>PROPER(TRIM(CLEAN(_xlfn.XLOOKUP(Order_Items_Raw!A343,Orders_Raw!A:A,Orders_Raw!E:E))))</f>
        <v>Website</v>
      </c>
      <c r="H2581" s="18" t="str">
        <f>_xlfn.XLOOKUP(B2581,Products_Raw!A:A,Products_Raw!C:C)</f>
        <v>Home &amp; Kitchen</v>
      </c>
      <c r="I2581" t="str">
        <f>_xlfn.XLOOKUP(_xlfn.XLOOKUP(A2581,Orders_Raw!A:A,Orders_Raw!B:B),Customers_Raw!A:A,Customers_Raw!E:E)</f>
        <v>Corporate</v>
      </c>
      <c r="J2581" s="19">
        <f>_xlfn.XLOOKUP(Order_Items_Raw!A343,Orders_Raw!A:A,Orders_Raw!C:C)</f>
        <v>45874</v>
      </c>
      <c r="K2581" t="s">
        <v>3415</v>
      </c>
      <c r="L2581" s="19" t="str">
        <f>_xlfn.XLOOKUP(A2581,Orders_Raw!A:A,Orders_Raw!D:D)</f>
        <v>Delivered</v>
      </c>
      <c r="M2581" s="19" t="str">
        <f>_xlfn.XLOOKUP(_xlfn.XLOOKUP(A2581,Orders_Raw!A:A,Orders_Raw!B:B),Customers_Raw!A:A,Customers_Raw!E:E)</f>
        <v>Corporate</v>
      </c>
      <c r="N2581">
        <f>IF(COUNTIF($A$2:A2581,A2581)=1,1,0)</f>
        <v>1</v>
      </c>
    </row>
    <row r="2582" spans="1:14">
      <c r="A2582" t="s">
        <v>2279</v>
      </c>
      <c r="B2582" t="s">
        <v>3496</v>
      </c>
      <c r="C2582">
        <v>1</v>
      </c>
      <c r="D2582" s="18">
        <v>4403.67</v>
      </c>
      <c r="E2582" s="18">
        <f>_xlfn.XLOOKUP(Order_Items_Raw!B356,Products_Raw!A:A,Products_Raw!D:D)</f>
        <v>2831.41</v>
      </c>
      <c r="F2582" s="18">
        <f t="shared" si="40"/>
        <v>1572.26</v>
      </c>
      <c r="G2582" s="18" t="str">
        <f>PROPER(TRIM(CLEAN(_xlfn.XLOOKUP(Order_Items_Raw!A356,Orders_Raw!A:A,Orders_Raw!E:E))))</f>
        <v>Mobile App</v>
      </c>
      <c r="H2582" s="18" t="str">
        <f>_xlfn.XLOOKUP(B2582,Products_Raw!A:A,Products_Raw!C:C)</f>
        <v>Home &amp; Kitchen</v>
      </c>
      <c r="I2582" t="str">
        <f>_xlfn.XLOOKUP(_xlfn.XLOOKUP(A2582,Orders_Raw!A:A,Orders_Raw!B:B),Customers_Raw!A:A,Customers_Raw!E:E)</f>
        <v>Corporate</v>
      </c>
      <c r="J2582" s="19">
        <f>_xlfn.XLOOKUP(Order_Items_Raw!A356,Orders_Raw!A:A,Orders_Raw!C:C)</f>
        <v>45890</v>
      </c>
      <c r="K2582" t="s">
        <v>3415</v>
      </c>
      <c r="L2582" s="19" t="str">
        <f>_xlfn.XLOOKUP(A2582,Orders_Raw!A:A,Orders_Raw!D:D)</f>
        <v>Delivered</v>
      </c>
      <c r="M2582" s="19" t="str">
        <f>_xlfn.XLOOKUP(_xlfn.XLOOKUP(A2582,Orders_Raw!A:A,Orders_Raw!B:B),Customers_Raw!A:A,Customers_Raw!E:E)</f>
        <v>Corporate</v>
      </c>
      <c r="N2582">
        <f>IF(COUNTIF($A$2:A2582,A2582)=1,1,0)</f>
        <v>0</v>
      </c>
    </row>
    <row r="2583" spans="1:14">
      <c r="A2583" t="s">
        <v>2631</v>
      </c>
      <c r="B2583" t="s">
        <v>3496</v>
      </c>
      <c r="C2583">
        <v>1</v>
      </c>
      <c r="D2583" s="18">
        <v>3429.07</v>
      </c>
      <c r="E2583" s="18">
        <f>_xlfn.XLOOKUP(Order_Items_Raw!B366,Products_Raw!A:A,Products_Raw!D:D)</f>
        <v>7014.31</v>
      </c>
      <c r="F2583" s="18">
        <f t="shared" si="40"/>
        <v>-3585.24</v>
      </c>
      <c r="G2583" s="18" t="str">
        <f>PROPER(TRIM(CLEAN(_xlfn.XLOOKUP(Order_Items_Raw!A366,Orders_Raw!A:A,Orders_Raw!E:E))))</f>
        <v>Mobile App</v>
      </c>
      <c r="H2583" s="18" t="str">
        <f>_xlfn.XLOOKUP(B2583,Products_Raw!A:A,Products_Raw!C:C)</f>
        <v>Home &amp; Kitchen</v>
      </c>
      <c r="I2583" t="str">
        <f>_xlfn.XLOOKUP(_xlfn.XLOOKUP(A2583,Orders_Raw!A:A,Orders_Raw!B:B),Customers_Raw!A:A,Customers_Raw!E:E)</f>
        <v>Consumer</v>
      </c>
      <c r="J2583" s="19">
        <f>_xlfn.XLOOKUP(Order_Items_Raw!A366,Orders_Raw!A:A,Orders_Raw!C:C)</f>
        <v>45894</v>
      </c>
      <c r="K2583" t="s">
        <v>3415</v>
      </c>
      <c r="L2583" s="19" t="str">
        <f>_xlfn.XLOOKUP(A2583,Orders_Raw!A:A,Orders_Raw!D:D)</f>
        <v>Processing</v>
      </c>
      <c r="M2583" s="19" t="str">
        <f>_xlfn.XLOOKUP(_xlfn.XLOOKUP(A2583,Orders_Raw!A:A,Orders_Raw!B:B),Customers_Raw!A:A,Customers_Raw!E:E)</f>
        <v>Consumer</v>
      </c>
      <c r="N2583">
        <f>IF(COUNTIF($A$2:A2583,A2583)=1,1,0)</f>
        <v>0</v>
      </c>
    </row>
    <row r="2584" spans="1:14">
      <c r="A2584" t="s">
        <v>2032</v>
      </c>
      <c r="B2584" t="s">
        <v>3414</v>
      </c>
      <c r="C2584">
        <v>1</v>
      </c>
      <c r="D2584" s="18">
        <v>6250.83</v>
      </c>
      <c r="E2584" s="18">
        <f>_xlfn.XLOOKUP(Order_Items_Raw!B398,Products_Raw!A:A,Products_Raw!D:D)</f>
        <v>4535.12</v>
      </c>
      <c r="F2584" s="18">
        <f t="shared" si="40"/>
        <v>1715.71</v>
      </c>
      <c r="G2584" s="18" t="str">
        <f>PROPER(TRIM(CLEAN(_xlfn.XLOOKUP(Order_Items_Raw!A398,Orders_Raw!A:A,Orders_Raw!E:E))))</f>
        <v>Website</v>
      </c>
      <c r="H2584" s="18" t="str">
        <f>_xlfn.XLOOKUP(B2584,Products_Raw!A:A,Products_Raw!C:C)</f>
        <v>Beauty</v>
      </c>
      <c r="I2584" t="str">
        <f>_xlfn.XLOOKUP(_xlfn.XLOOKUP(A2584,Orders_Raw!A:A,Orders_Raw!B:B),Customers_Raw!A:A,Customers_Raw!E:E)</f>
        <v>Corporate</v>
      </c>
      <c r="J2584" s="19">
        <f>_xlfn.XLOOKUP(Order_Items_Raw!A398,Orders_Raw!A:A,Orders_Raw!C:C)</f>
        <v>45884</v>
      </c>
      <c r="K2584" t="s">
        <v>3415</v>
      </c>
      <c r="L2584" s="19" t="str">
        <f>_xlfn.XLOOKUP(A2584,Orders_Raw!A:A,Orders_Raw!D:D)</f>
        <v>Delivered</v>
      </c>
      <c r="M2584" s="19" t="str">
        <f>_xlfn.XLOOKUP(_xlfn.XLOOKUP(A2584,Orders_Raw!A:A,Orders_Raw!B:B),Customers_Raw!A:A,Customers_Raw!E:E)</f>
        <v>Corporate</v>
      </c>
      <c r="N2584">
        <f>IF(COUNTIF($A$2:A2584,A2584)=1,1,0)</f>
        <v>1</v>
      </c>
    </row>
    <row r="2585" spans="1:14">
      <c r="A2585" t="s">
        <v>3263</v>
      </c>
      <c r="B2585" t="s">
        <v>3414</v>
      </c>
      <c r="C2585">
        <v>4</v>
      </c>
      <c r="D2585" s="18">
        <v>24178.93</v>
      </c>
      <c r="E2585" s="18">
        <f>_xlfn.XLOOKUP(Order_Items_Raw!B417,Products_Raw!A:A,Products_Raw!D:D)</f>
        <v>2112.7</v>
      </c>
      <c r="F2585" s="18">
        <f t="shared" si="40"/>
        <v>15728.13</v>
      </c>
      <c r="G2585" s="18" t="str">
        <f>PROPER(TRIM(CLEAN(_xlfn.XLOOKUP(Order_Items_Raw!A417,Orders_Raw!A:A,Orders_Raw!E:E))))</f>
        <v>Marketplace</v>
      </c>
      <c r="H2585" s="18" t="str">
        <f>_xlfn.XLOOKUP(B2585,Products_Raw!A:A,Products_Raw!C:C)</f>
        <v>Beauty</v>
      </c>
      <c r="I2585" t="str">
        <f>_xlfn.XLOOKUP(_xlfn.XLOOKUP(A2585,Orders_Raw!A:A,Orders_Raw!B:B),Customers_Raw!A:A,Customers_Raw!E:E)</f>
        <v>Consumer</v>
      </c>
      <c r="J2585" s="19">
        <f>_xlfn.XLOOKUP(Order_Items_Raw!A417,Orders_Raw!A:A,Orders_Raw!C:C)</f>
        <v>45898</v>
      </c>
      <c r="K2585" t="s">
        <v>3415</v>
      </c>
      <c r="L2585" s="19" t="str">
        <f>_xlfn.XLOOKUP(A2585,Orders_Raw!A:A,Orders_Raw!D:D)</f>
        <v>Delivered</v>
      </c>
      <c r="M2585" s="19" t="str">
        <f>_xlfn.XLOOKUP(_xlfn.XLOOKUP(A2585,Orders_Raw!A:A,Orders_Raw!B:B),Customers_Raw!A:A,Customers_Raw!E:E)</f>
        <v>Consumer</v>
      </c>
      <c r="N2585">
        <f>IF(COUNTIF($A$2:A2585,A2585)=1,1,0)</f>
        <v>1</v>
      </c>
    </row>
    <row r="2586" spans="1:14">
      <c r="A2586" t="s">
        <v>3267</v>
      </c>
      <c r="B2586" t="s">
        <v>3414</v>
      </c>
      <c r="C2586">
        <v>3</v>
      </c>
      <c r="D2586" s="18">
        <v>23271.69</v>
      </c>
      <c r="E2586" s="18">
        <f>_xlfn.XLOOKUP(Order_Items_Raw!B418,Products_Raw!A:A,Products_Raw!D:D)</f>
        <v>2112.7</v>
      </c>
      <c r="F2586" s="18">
        <f t="shared" si="40"/>
        <v>16933.59</v>
      </c>
      <c r="G2586" s="18" t="str">
        <f>PROPER(TRIM(CLEAN(_xlfn.XLOOKUP(Order_Items_Raw!A418,Orders_Raw!A:A,Orders_Raw!E:E))))</f>
        <v>Mobile App</v>
      </c>
      <c r="H2586" s="18" t="str">
        <f>_xlfn.XLOOKUP(B2586,Products_Raw!A:A,Products_Raw!C:C)</f>
        <v>Beauty</v>
      </c>
      <c r="I2586" t="str">
        <f>_xlfn.XLOOKUP(_xlfn.XLOOKUP(A2586,Orders_Raw!A:A,Orders_Raw!B:B),Customers_Raw!A:A,Customers_Raw!E:E)</f>
        <v>Corporate</v>
      </c>
      <c r="J2586" s="19">
        <f>_xlfn.XLOOKUP(Order_Items_Raw!A418,Orders_Raw!A:A,Orders_Raw!C:C)</f>
        <v>45891</v>
      </c>
      <c r="K2586" t="s">
        <v>3415</v>
      </c>
      <c r="L2586" s="19" t="str">
        <f>_xlfn.XLOOKUP(A2586,Orders_Raw!A:A,Orders_Raw!D:D)</f>
        <v>Shipped</v>
      </c>
      <c r="M2586" s="19" t="str">
        <f>_xlfn.XLOOKUP(_xlfn.XLOOKUP(A2586,Orders_Raw!A:A,Orders_Raw!B:B),Customers_Raw!A:A,Customers_Raw!E:E)</f>
        <v>Corporate</v>
      </c>
      <c r="N2586">
        <f>IF(COUNTIF($A$2:A2586,A2586)=1,1,0)</f>
        <v>1</v>
      </c>
    </row>
    <row r="2587" spans="1:14">
      <c r="A2587" t="s">
        <v>1718</v>
      </c>
      <c r="B2587" t="s">
        <v>3416</v>
      </c>
      <c r="C2587">
        <v>3</v>
      </c>
      <c r="D2587" s="18">
        <v>23615.54</v>
      </c>
      <c r="E2587" s="18">
        <f>_xlfn.XLOOKUP(Order_Items_Raw!B441,Products_Raw!A:A,Products_Raw!D:D)</f>
        <v>6279.29</v>
      </c>
      <c r="F2587" s="18">
        <f t="shared" si="40"/>
        <v>4777.67</v>
      </c>
      <c r="G2587" s="18" t="str">
        <f>PROPER(TRIM(CLEAN(_xlfn.XLOOKUP(Order_Items_Raw!A441,Orders_Raw!A:A,Orders_Raw!E:E))))</f>
        <v>Marketplace</v>
      </c>
      <c r="H2587" s="18" t="str">
        <f>_xlfn.XLOOKUP(B2587,Products_Raw!A:A,Products_Raw!C:C)</f>
        <v>Home &amp; Kitchen</v>
      </c>
      <c r="I2587" t="str">
        <f>_xlfn.XLOOKUP(_xlfn.XLOOKUP(A2587,Orders_Raw!A:A,Orders_Raw!B:B),Customers_Raw!A:A,Customers_Raw!E:E)</f>
        <v>Corporate</v>
      </c>
      <c r="J2587" s="19">
        <f>_xlfn.XLOOKUP(Order_Items_Raw!A441,Orders_Raw!A:A,Orders_Raw!C:C)</f>
        <v>45871</v>
      </c>
      <c r="K2587" t="s">
        <v>3415</v>
      </c>
      <c r="L2587" s="19" t="str">
        <f>_xlfn.XLOOKUP(A2587,Orders_Raw!A:A,Orders_Raw!D:D)</f>
        <v>Delivered</v>
      </c>
      <c r="M2587" s="19" t="str">
        <f>_xlfn.XLOOKUP(_xlfn.XLOOKUP(A2587,Orders_Raw!A:A,Orders_Raw!B:B),Customers_Raw!A:A,Customers_Raw!E:E)</f>
        <v>Corporate</v>
      </c>
      <c r="N2587">
        <f>IF(COUNTIF($A$2:A2587,A2587)=1,1,0)</f>
        <v>1</v>
      </c>
    </row>
    <row r="2588" spans="1:14">
      <c r="A2588" t="s">
        <v>2233</v>
      </c>
      <c r="B2588" t="s">
        <v>3416</v>
      </c>
      <c r="C2588">
        <v>2</v>
      </c>
      <c r="D2588" s="18">
        <v>12950.72</v>
      </c>
      <c r="E2588" s="18">
        <f>_xlfn.XLOOKUP(Order_Items_Raw!B447,Products_Raw!A:A,Products_Raw!D:D)</f>
        <v>4640.09</v>
      </c>
      <c r="F2588" s="18">
        <f t="shared" si="40"/>
        <v>3670.54</v>
      </c>
      <c r="G2588" s="18" t="str">
        <f>PROPER(TRIM(CLEAN(_xlfn.XLOOKUP(Order_Items_Raw!A447,Orders_Raw!A:A,Orders_Raw!E:E))))</f>
        <v>Mobile App</v>
      </c>
      <c r="H2588" s="18" t="str">
        <f>_xlfn.XLOOKUP(B2588,Products_Raw!A:A,Products_Raw!C:C)</f>
        <v>Home &amp; Kitchen</v>
      </c>
      <c r="I2588" t="str">
        <f>_xlfn.XLOOKUP(_xlfn.XLOOKUP(A2588,Orders_Raw!A:A,Orders_Raw!B:B),Customers_Raw!A:A,Customers_Raw!E:E)</f>
        <v>Corporate</v>
      </c>
      <c r="J2588" s="19">
        <f>_xlfn.XLOOKUP(Order_Items_Raw!A447,Orders_Raw!A:A,Orders_Raw!C:C)</f>
        <v>45875</v>
      </c>
      <c r="K2588" t="s">
        <v>3415</v>
      </c>
      <c r="L2588" s="19" t="str">
        <f>_xlfn.XLOOKUP(A2588,Orders_Raw!A:A,Orders_Raw!D:D)</f>
        <v>Delivered</v>
      </c>
      <c r="M2588" s="19" t="str">
        <f>_xlfn.XLOOKUP(_xlfn.XLOOKUP(A2588,Orders_Raw!A:A,Orders_Raw!B:B),Customers_Raw!A:A,Customers_Raw!E:E)</f>
        <v>Corporate</v>
      </c>
      <c r="N2588">
        <f>IF(COUNTIF($A$2:A2588,A2588)=1,1,0)</f>
        <v>1</v>
      </c>
    </row>
    <row r="2589" spans="1:14">
      <c r="A2589" t="s">
        <v>2425</v>
      </c>
      <c r="B2589" t="s">
        <v>3416</v>
      </c>
      <c r="C2589">
        <v>1</v>
      </c>
      <c r="D2589" s="18">
        <v>7952.37</v>
      </c>
      <c r="E2589" s="18">
        <f>_xlfn.XLOOKUP(Order_Items_Raw!B450,Products_Raw!A:A,Products_Raw!D:D)</f>
        <v>4640.09</v>
      </c>
      <c r="F2589" s="18">
        <f t="shared" si="40"/>
        <v>3312.28</v>
      </c>
      <c r="G2589" s="18" t="str">
        <f>PROPER(TRIM(CLEAN(_xlfn.XLOOKUP(Order_Items_Raw!A450,Orders_Raw!A:A,Orders_Raw!E:E))))</f>
        <v>Website</v>
      </c>
      <c r="H2589" s="18" t="str">
        <f>_xlfn.XLOOKUP(B2589,Products_Raw!A:A,Products_Raw!C:C)</f>
        <v>Home &amp; Kitchen</v>
      </c>
      <c r="I2589" t="str">
        <f>_xlfn.XLOOKUP(_xlfn.XLOOKUP(A2589,Orders_Raw!A:A,Orders_Raw!B:B),Customers_Raw!A:A,Customers_Raw!E:E)</f>
        <v>Consumer</v>
      </c>
      <c r="J2589" s="19">
        <f>_xlfn.XLOOKUP(Order_Items_Raw!A450,Orders_Raw!A:A,Orders_Raw!C:C)</f>
        <v>45875</v>
      </c>
      <c r="K2589" t="s">
        <v>3415</v>
      </c>
      <c r="L2589" s="19" t="str">
        <f>_xlfn.XLOOKUP(A2589,Orders_Raw!A:A,Orders_Raw!D:D)</f>
        <v>Delivered</v>
      </c>
      <c r="M2589" s="19" t="str">
        <f>_xlfn.XLOOKUP(_xlfn.XLOOKUP(A2589,Orders_Raw!A:A,Orders_Raw!B:B),Customers_Raw!A:A,Customers_Raw!E:E)</f>
        <v>Consumer</v>
      </c>
      <c r="N2589">
        <f>IF(COUNTIF($A$2:A2589,A2589)=1,1,0)</f>
        <v>1</v>
      </c>
    </row>
    <row r="2590" spans="1:14">
      <c r="A2590" t="s">
        <v>2631</v>
      </c>
      <c r="B2590" t="s">
        <v>3416</v>
      </c>
      <c r="C2590">
        <v>4</v>
      </c>
      <c r="D2590" s="18">
        <v>29308.48</v>
      </c>
      <c r="E2590" s="18">
        <f>_xlfn.XLOOKUP(Order_Items_Raw!B457,Products_Raw!A:A,Products_Raw!D:D)</f>
        <v>229.52</v>
      </c>
      <c r="F2590" s="18">
        <f t="shared" si="40"/>
        <v>28390.4</v>
      </c>
      <c r="G2590" s="18" t="str">
        <f>PROPER(TRIM(CLEAN(_xlfn.XLOOKUP(Order_Items_Raw!A457,Orders_Raw!A:A,Orders_Raw!E:E))))</f>
        <v>Mobile App</v>
      </c>
      <c r="H2590" s="18" t="str">
        <f>_xlfn.XLOOKUP(B2590,Products_Raw!A:A,Products_Raw!C:C)</f>
        <v>Home &amp; Kitchen</v>
      </c>
      <c r="I2590" t="str">
        <f>_xlfn.XLOOKUP(_xlfn.XLOOKUP(A2590,Orders_Raw!A:A,Orders_Raw!B:B),Customers_Raw!A:A,Customers_Raw!E:E)</f>
        <v>Consumer</v>
      </c>
      <c r="J2590" s="19">
        <f>_xlfn.XLOOKUP(Order_Items_Raw!A457,Orders_Raw!A:A,Orders_Raw!C:C)</f>
        <v>45883</v>
      </c>
      <c r="K2590" t="s">
        <v>3415</v>
      </c>
      <c r="L2590" s="19" t="str">
        <f>_xlfn.XLOOKUP(A2590,Orders_Raw!A:A,Orders_Raw!D:D)</f>
        <v>Processing</v>
      </c>
      <c r="M2590" s="19" t="str">
        <f>_xlfn.XLOOKUP(_xlfn.XLOOKUP(A2590,Orders_Raw!A:A,Orders_Raw!B:B),Customers_Raw!A:A,Customers_Raw!E:E)</f>
        <v>Consumer</v>
      </c>
      <c r="N2590">
        <f>IF(COUNTIF($A$2:A2590,A2590)=1,1,0)</f>
        <v>0</v>
      </c>
    </row>
    <row r="2591" spans="1:14">
      <c r="A2591" t="s">
        <v>1057</v>
      </c>
      <c r="B2591" t="s">
        <v>3417</v>
      </c>
      <c r="C2591">
        <v>3</v>
      </c>
      <c r="D2591" s="18">
        <v>30379.57</v>
      </c>
      <c r="E2591" s="18">
        <f>_xlfn.XLOOKUP(Order_Items_Raw!B473,Products_Raw!A:A,Products_Raw!D:D)</f>
        <v>10188.6</v>
      </c>
      <c r="F2591" s="18">
        <f t="shared" si="40"/>
        <v>-186.230000000003</v>
      </c>
      <c r="G2591" s="18" t="str">
        <f>PROPER(TRIM(CLEAN(_xlfn.XLOOKUP(Order_Items_Raw!A473,Orders_Raw!A:A,Orders_Raw!E:E))))</f>
        <v>Marketplace</v>
      </c>
      <c r="H2591" s="18" t="str">
        <f>_xlfn.XLOOKUP(B2591,Products_Raw!A:A,Products_Raw!C:C)</f>
        <v>Sports</v>
      </c>
      <c r="I2591" t="str">
        <f>_xlfn.XLOOKUP(_xlfn.XLOOKUP(A2591,Orders_Raw!A:A,Orders_Raw!B:B),Customers_Raw!A:A,Customers_Raw!E:E)</f>
        <v>Consumer</v>
      </c>
      <c r="J2591" s="19">
        <f>_xlfn.XLOOKUP(Order_Items_Raw!A473,Orders_Raw!A:A,Orders_Raw!C:C)</f>
        <v>45893</v>
      </c>
      <c r="K2591" t="s">
        <v>3415</v>
      </c>
      <c r="L2591" s="19" t="str">
        <f>_xlfn.XLOOKUP(A2591,Orders_Raw!A:A,Orders_Raw!D:D)</f>
        <v>Delivered</v>
      </c>
      <c r="M2591" s="19" t="str">
        <f>_xlfn.XLOOKUP(_xlfn.XLOOKUP(A2591,Orders_Raw!A:A,Orders_Raw!B:B),Customers_Raw!A:A,Customers_Raw!E:E)</f>
        <v>Consumer</v>
      </c>
      <c r="N2591">
        <f>IF(COUNTIF($A$2:A2591,A2591)=1,1,0)</f>
        <v>1</v>
      </c>
    </row>
    <row r="2592" spans="1:14">
      <c r="A2592" t="s">
        <v>1927</v>
      </c>
      <c r="B2592" t="s">
        <v>3417</v>
      </c>
      <c r="C2592">
        <v>1</v>
      </c>
      <c r="D2592" s="18">
        <v>10783.28</v>
      </c>
      <c r="E2592" s="18">
        <f>_xlfn.XLOOKUP(Order_Items_Raw!B490,Products_Raw!A:A,Products_Raw!D:D)</f>
        <v>6782.31</v>
      </c>
      <c r="F2592" s="18">
        <f t="shared" si="40"/>
        <v>4000.97</v>
      </c>
      <c r="G2592" s="18" t="str">
        <f>PROPER(TRIM(CLEAN(_xlfn.XLOOKUP(Order_Items_Raw!A490,Orders_Raw!A:A,Orders_Raw!E:E))))</f>
        <v>Website</v>
      </c>
      <c r="H2592" s="18" t="str">
        <f>_xlfn.XLOOKUP(B2592,Products_Raw!A:A,Products_Raw!C:C)</f>
        <v>Sports</v>
      </c>
      <c r="I2592" t="str">
        <f>_xlfn.XLOOKUP(_xlfn.XLOOKUP(A2592,Orders_Raw!A:A,Orders_Raw!B:B),Customers_Raw!A:A,Customers_Raw!E:E)</f>
        <v>Consumer</v>
      </c>
      <c r="J2592" s="19">
        <f>_xlfn.XLOOKUP(Order_Items_Raw!A490,Orders_Raw!A:A,Orders_Raw!C:C)</f>
        <v>45875</v>
      </c>
      <c r="K2592" t="s">
        <v>3415</v>
      </c>
      <c r="L2592" s="19" t="str">
        <f>_xlfn.XLOOKUP(A2592,Orders_Raw!A:A,Orders_Raw!D:D)</f>
        <v>Delivered</v>
      </c>
      <c r="M2592" s="19" t="str">
        <f>_xlfn.XLOOKUP(_xlfn.XLOOKUP(A2592,Orders_Raw!A:A,Orders_Raw!B:B),Customers_Raw!A:A,Customers_Raw!E:E)</f>
        <v>Consumer</v>
      </c>
      <c r="N2592">
        <f>IF(COUNTIF($A$2:A2592,A2592)=1,1,0)</f>
        <v>1</v>
      </c>
    </row>
    <row r="2593" spans="1:14">
      <c r="A2593" t="s">
        <v>2754</v>
      </c>
      <c r="B2593" t="s">
        <v>3417</v>
      </c>
      <c r="C2593">
        <v>2</v>
      </c>
      <c r="D2593" s="18">
        <v>21676.84</v>
      </c>
      <c r="E2593" s="18">
        <f>_xlfn.XLOOKUP(Order_Items_Raw!B512,Products_Raw!A:A,Products_Raw!D:D)</f>
        <v>11732.81</v>
      </c>
      <c r="F2593" s="18">
        <f t="shared" si="40"/>
        <v>-1788.78</v>
      </c>
      <c r="G2593" s="18" t="str">
        <f>PROPER(TRIM(CLEAN(_xlfn.XLOOKUP(Order_Items_Raw!A512,Orders_Raw!A:A,Orders_Raw!E:E))))</f>
        <v>Mobile App</v>
      </c>
      <c r="H2593" s="18" t="str">
        <f>_xlfn.XLOOKUP(B2593,Products_Raw!A:A,Products_Raw!C:C)</f>
        <v>Sports</v>
      </c>
      <c r="I2593" t="str">
        <f>_xlfn.XLOOKUP(_xlfn.XLOOKUP(A2593,Orders_Raw!A:A,Orders_Raw!B:B),Customers_Raw!A:A,Customers_Raw!E:E)</f>
        <v>Consumer</v>
      </c>
      <c r="J2593" s="19">
        <f>_xlfn.XLOOKUP(Order_Items_Raw!A512,Orders_Raw!A:A,Orders_Raw!C:C)</f>
        <v>45870</v>
      </c>
      <c r="K2593" t="s">
        <v>3415</v>
      </c>
      <c r="L2593" s="19" t="str">
        <f>_xlfn.XLOOKUP(A2593,Orders_Raw!A:A,Orders_Raw!D:D)</f>
        <v>Processing</v>
      </c>
      <c r="M2593" s="19" t="str">
        <f>_xlfn.XLOOKUP(_xlfn.XLOOKUP(A2593,Orders_Raw!A:A,Orders_Raw!B:B),Customers_Raw!A:A,Customers_Raw!E:E)</f>
        <v>Consumer</v>
      </c>
      <c r="N2593">
        <f>IF(COUNTIF($A$2:A2593,A2593)=1,1,0)</f>
        <v>1</v>
      </c>
    </row>
    <row r="2594" spans="1:14">
      <c r="A2594" t="s">
        <v>3047</v>
      </c>
      <c r="B2594" t="s">
        <v>3417</v>
      </c>
      <c r="C2594">
        <v>1</v>
      </c>
      <c r="D2594" s="18">
        <v>11527.48</v>
      </c>
      <c r="E2594" s="18">
        <f>_xlfn.XLOOKUP(Order_Items_Raw!B519,Products_Raw!A:A,Products_Raw!D:D)</f>
        <v>6453.17</v>
      </c>
      <c r="F2594" s="18">
        <f t="shared" si="40"/>
        <v>5074.31</v>
      </c>
      <c r="G2594" s="18" t="str">
        <f>PROPER(TRIM(CLEAN(_xlfn.XLOOKUP(Order_Items_Raw!A519,Orders_Raw!A:A,Orders_Raw!E:E))))</f>
        <v>Mobile App</v>
      </c>
      <c r="H2594" s="18" t="str">
        <f>_xlfn.XLOOKUP(B2594,Products_Raw!A:A,Products_Raw!C:C)</f>
        <v>Sports</v>
      </c>
      <c r="I2594" t="str">
        <f>_xlfn.XLOOKUP(_xlfn.XLOOKUP(A2594,Orders_Raw!A:A,Orders_Raw!B:B),Customers_Raw!A:A,Customers_Raw!E:E)</f>
        <v>Consumer</v>
      </c>
      <c r="J2594" s="19">
        <f>_xlfn.XLOOKUP(Order_Items_Raw!A519,Orders_Raw!A:A,Orders_Raw!C:C)</f>
        <v>45891</v>
      </c>
      <c r="K2594" t="s">
        <v>3415</v>
      </c>
      <c r="L2594" s="19" t="str">
        <f>_xlfn.XLOOKUP(A2594,Orders_Raw!A:A,Orders_Raw!D:D)</f>
        <v>Delivered</v>
      </c>
      <c r="M2594" s="19" t="str">
        <f>_xlfn.XLOOKUP(_xlfn.XLOOKUP(A2594,Orders_Raw!A:A,Orders_Raw!B:B),Customers_Raw!A:A,Customers_Raw!E:E)</f>
        <v>Consumer</v>
      </c>
      <c r="N2594">
        <f>IF(COUNTIF($A$2:A2594,A2594)=1,1,0)</f>
        <v>1</v>
      </c>
    </row>
    <row r="2595" spans="1:14">
      <c r="A2595" t="s">
        <v>1046</v>
      </c>
      <c r="B2595" t="s">
        <v>3418</v>
      </c>
      <c r="C2595">
        <v>4</v>
      </c>
      <c r="D2595" s="18">
        <v>48620.86</v>
      </c>
      <c r="E2595" s="18">
        <f>_xlfn.XLOOKUP(Order_Items_Raw!B528,Products_Raw!A:A,Products_Raw!D:D)</f>
        <v>2625.04</v>
      </c>
      <c r="F2595" s="18">
        <f t="shared" si="40"/>
        <v>38120.7</v>
      </c>
      <c r="G2595" s="18" t="str">
        <f>PROPER(TRIM(CLEAN(_xlfn.XLOOKUP(Order_Items_Raw!A528,Orders_Raw!A:A,Orders_Raw!E:E))))</f>
        <v>Mobile App</v>
      </c>
      <c r="H2595" s="18" t="str">
        <f>_xlfn.XLOOKUP(B2595,Products_Raw!A:A,Products_Raw!C:C)</f>
        <v>Electronics</v>
      </c>
      <c r="I2595" t="str">
        <f>_xlfn.XLOOKUP(_xlfn.XLOOKUP(A2595,Orders_Raw!A:A,Orders_Raw!B:B),Customers_Raw!A:A,Customers_Raw!E:E)</f>
        <v>Small Business</v>
      </c>
      <c r="J2595" s="19">
        <f>_xlfn.XLOOKUP(Order_Items_Raw!A528,Orders_Raw!A:A,Orders_Raw!C:C)</f>
        <v>45892</v>
      </c>
      <c r="K2595" t="s">
        <v>3415</v>
      </c>
      <c r="L2595" s="19" t="str">
        <f>_xlfn.XLOOKUP(A2595,Orders_Raw!A:A,Orders_Raw!D:D)</f>
        <v>Delivered</v>
      </c>
      <c r="M2595" s="19" t="str">
        <f>_xlfn.XLOOKUP(_xlfn.XLOOKUP(A2595,Orders_Raw!A:A,Orders_Raw!B:B),Customers_Raw!A:A,Customers_Raw!E:E)</f>
        <v>Small Business</v>
      </c>
      <c r="N2595">
        <f>IF(COUNTIF($A$2:A2595,A2595)=1,1,0)</f>
        <v>1</v>
      </c>
    </row>
    <row r="2596" spans="1:14">
      <c r="A2596" t="s">
        <v>2205</v>
      </c>
      <c r="B2596" t="s">
        <v>3418</v>
      </c>
      <c r="C2596">
        <v>3</v>
      </c>
      <c r="D2596" s="18">
        <v>43197.7</v>
      </c>
      <c r="E2596" s="18">
        <f>_xlfn.XLOOKUP(Order_Items_Raw!B546,Products_Raw!A:A,Products_Raw!D:D)</f>
        <v>5931.04</v>
      </c>
      <c r="F2596" s="18">
        <f t="shared" si="40"/>
        <v>25404.58</v>
      </c>
      <c r="G2596" s="18" t="str">
        <f>PROPER(TRIM(CLEAN(_xlfn.XLOOKUP(Order_Items_Raw!A546,Orders_Raw!A:A,Orders_Raw!E:E))))</f>
        <v>Website</v>
      </c>
      <c r="H2596" s="18" t="str">
        <f>_xlfn.XLOOKUP(B2596,Products_Raw!A:A,Products_Raw!C:C)</f>
        <v>Electronics</v>
      </c>
      <c r="I2596" t="str">
        <f>_xlfn.XLOOKUP(_xlfn.XLOOKUP(A2596,Orders_Raw!A:A,Orders_Raw!B:B),Customers_Raw!A:A,Customers_Raw!E:E)</f>
        <v>Consumer</v>
      </c>
      <c r="J2596" s="19">
        <f>_xlfn.XLOOKUP(Order_Items_Raw!A546,Orders_Raw!A:A,Orders_Raw!C:C)</f>
        <v>45875</v>
      </c>
      <c r="K2596" t="s">
        <v>3415</v>
      </c>
      <c r="L2596" s="19" t="str">
        <f>_xlfn.XLOOKUP(A2596,Orders_Raw!A:A,Orders_Raw!D:D)</f>
        <v>Delivered</v>
      </c>
      <c r="M2596" s="19" t="str">
        <f>_xlfn.XLOOKUP(_xlfn.XLOOKUP(A2596,Orders_Raw!A:A,Orders_Raw!B:B),Customers_Raw!A:A,Customers_Raw!E:E)</f>
        <v>Consumer</v>
      </c>
      <c r="N2596">
        <f>IF(COUNTIF($A$2:A2596,A2596)=1,1,0)</f>
        <v>1</v>
      </c>
    </row>
    <row r="2597" spans="1:14">
      <c r="A2597" t="s">
        <v>2143</v>
      </c>
      <c r="B2597" t="s">
        <v>3419</v>
      </c>
      <c r="C2597">
        <v>3</v>
      </c>
      <c r="D2597" s="18">
        <v>5862.94</v>
      </c>
      <c r="E2597" s="18">
        <f>_xlfn.XLOOKUP(Order_Items_Raw!B587,Products_Raw!A:A,Products_Raw!D:D)</f>
        <v>516.61</v>
      </c>
      <c r="F2597" s="18">
        <f t="shared" si="40"/>
        <v>4313.11</v>
      </c>
      <c r="G2597" s="18" t="str">
        <f>PROPER(TRIM(CLEAN(_xlfn.XLOOKUP(Order_Items_Raw!A587,Orders_Raw!A:A,Orders_Raw!E:E))))</f>
        <v>Website</v>
      </c>
      <c r="H2597" s="18" t="str">
        <f>_xlfn.XLOOKUP(B2597,Products_Raw!A:A,Products_Raw!C:C)</f>
        <v>Office Supplies</v>
      </c>
      <c r="I2597" t="str">
        <f>_xlfn.XLOOKUP(_xlfn.XLOOKUP(A2597,Orders_Raw!A:A,Orders_Raw!B:B),Customers_Raw!A:A,Customers_Raw!E:E)</f>
        <v>Consumer</v>
      </c>
      <c r="J2597" s="19">
        <f>_xlfn.XLOOKUP(Order_Items_Raw!A587,Orders_Raw!A:A,Orders_Raw!C:C)</f>
        <v>45874</v>
      </c>
      <c r="K2597" t="s">
        <v>3415</v>
      </c>
      <c r="L2597" s="19" t="str">
        <f>_xlfn.XLOOKUP(A2597,Orders_Raw!A:A,Orders_Raw!D:D)</f>
        <v>Processing</v>
      </c>
      <c r="M2597" s="19" t="str">
        <f>_xlfn.XLOOKUP(_xlfn.XLOOKUP(A2597,Orders_Raw!A:A,Orders_Raw!B:B),Customers_Raw!A:A,Customers_Raw!E:E)</f>
        <v>Consumer</v>
      </c>
      <c r="N2597">
        <f>IF(COUNTIF($A$2:A2597,A2597)=1,1,0)</f>
        <v>1</v>
      </c>
    </row>
    <row r="2598" spans="1:14">
      <c r="A2598" t="s">
        <v>972</v>
      </c>
      <c r="B2598" t="s">
        <v>3420</v>
      </c>
      <c r="C2598">
        <v>2</v>
      </c>
      <c r="D2598" s="18">
        <v>30027.91</v>
      </c>
      <c r="E2598" s="18">
        <f>_xlfn.XLOOKUP(Order_Items_Raw!B612,Products_Raw!A:A,Products_Raw!D:D)</f>
        <v>2144.79</v>
      </c>
      <c r="F2598" s="18">
        <f t="shared" si="40"/>
        <v>25738.33</v>
      </c>
      <c r="G2598" s="18" t="str">
        <f>PROPER(TRIM(CLEAN(_xlfn.XLOOKUP(Order_Items_Raw!A612,Orders_Raw!A:A,Orders_Raw!E:E))))</f>
        <v>Marketplace</v>
      </c>
      <c r="H2598" s="18" t="str">
        <f>_xlfn.XLOOKUP(B2598,Products_Raw!A:A,Products_Raw!C:C)</f>
        <v>Fashion</v>
      </c>
      <c r="I2598" t="str">
        <f>_xlfn.XLOOKUP(_xlfn.XLOOKUP(A2598,Orders_Raw!A:A,Orders_Raw!B:B),Customers_Raw!A:A,Customers_Raw!E:E)</f>
        <v>Consumer</v>
      </c>
      <c r="J2598" s="19">
        <f>_xlfn.XLOOKUP(Order_Items_Raw!A612,Orders_Raw!A:A,Orders_Raw!C:C)</f>
        <v>45872</v>
      </c>
      <c r="K2598" t="s">
        <v>3415</v>
      </c>
      <c r="L2598" s="19" t="str">
        <f>_xlfn.XLOOKUP(A2598,Orders_Raw!A:A,Orders_Raw!D:D)</f>
        <v>Delivered</v>
      </c>
      <c r="M2598" s="19" t="str">
        <f>_xlfn.XLOOKUP(_xlfn.XLOOKUP(A2598,Orders_Raw!A:A,Orders_Raw!B:B),Customers_Raw!A:A,Customers_Raw!E:E)</f>
        <v>Consumer</v>
      </c>
      <c r="N2598">
        <f>IF(COUNTIF($A$2:A2598,A2598)=1,1,0)</f>
        <v>1</v>
      </c>
    </row>
    <row r="2599" spans="1:14">
      <c r="A2599" t="s">
        <v>1404</v>
      </c>
      <c r="B2599" t="s">
        <v>3420</v>
      </c>
      <c r="C2599">
        <v>1</v>
      </c>
      <c r="D2599" s="18">
        <v>14209.41</v>
      </c>
      <c r="E2599" s="18">
        <f>_xlfn.XLOOKUP(Order_Items_Raw!B618,Products_Raw!A:A,Products_Raw!D:D)</f>
        <v>10086.81</v>
      </c>
      <c r="F2599" s="18">
        <f t="shared" si="40"/>
        <v>4122.6</v>
      </c>
      <c r="G2599" s="18" t="str">
        <f>PROPER(TRIM(CLEAN(_xlfn.XLOOKUP(Order_Items_Raw!A618,Orders_Raw!A:A,Orders_Raw!E:E))))</f>
        <v>Mobile App</v>
      </c>
      <c r="H2599" s="18" t="str">
        <f>_xlfn.XLOOKUP(B2599,Products_Raw!A:A,Products_Raw!C:C)</f>
        <v>Fashion</v>
      </c>
      <c r="I2599" t="str">
        <f>_xlfn.XLOOKUP(_xlfn.XLOOKUP(A2599,Orders_Raw!A:A,Orders_Raw!B:B),Customers_Raw!A:A,Customers_Raw!E:E)</f>
        <v>Consumer</v>
      </c>
      <c r="J2599" s="19">
        <f>_xlfn.XLOOKUP(Order_Items_Raw!A618,Orders_Raw!A:A,Orders_Raw!C:C)</f>
        <v>45895</v>
      </c>
      <c r="K2599" t="s">
        <v>3415</v>
      </c>
      <c r="L2599" s="19" t="str">
        <f>_xlfn.XLOOKUP(A2599,Orders_Raw!A:A,Orders_Raw!D:D)</f>
        <v>Delivered</v>
      </c>
      <c r="M2599" s="19" t="str">
        <f>_xlfn.XLOOKUP(_xlfn.XLOOKUP(A2599,Orders_Raw!A:A,Orders_Raw!B:B),Customers_Raw!A:A,Customers_Raw!E:E)</f>
        <v>Consumer</v>
      </c>
      <c r="N2599">
        <f>IF(COUNTIF($A$2:A2599,A2599)=1,1,0)</f>
        <v>1</v>
      </c>
    </row>
    <row r="2600" spans="1:14">
      <c r="A2600" t="s">
        <v>2652</v>
      </c>
      <c r="B2600" t="s">
        <v>3420</v>
      </c>
      <c r="C2600">
        <v>2</v>
      </c>
      <c r="D2600" s="18">
        <v>26572.73</v>
      </c>
      <c r="E2600" s="18">
        <f>_xlfn.XLOOKUP(Order_Items_Raw!B640,Products_Raw!A:A,Products_Raw!D:D)</f>
        <v>8177.04</v>
      </c>
      <c r="F2600" s="18">
        <f t="shared" si="40"/>
        <v>10218.65</v>
      </c>
      <c r="G2600" s="18" t="str">
        <f>PROPER(TRIM(CLEAN(_xlfn.XLOOKUP(Order_Items_Raw!A640,Orders_Raw!A:A,Orders_Raw!E:E))))</f>
        <v>Website</v>
      </c>
      <c r="H2600" s="18" t="str">
        <f>_xlfn.XLOOKUP(B2600,Products_Raw!A:A,Products_Raw!C:C)</f>
        <v>Fashion</v>
      </c>
      <c r="I2600" t="str">
        <f>_xlfn.XLOOKUP(_xlfn.XLOOKUP(A2600,Orders_Raw!A:A,Orders_Raw!B:B),Customers_Raw!A:A,Customers_Raw!E:E)</f>
        <v>Corporate</v>
      </c>
      <c r="J2600" s="19">
        <f>_xlfn.XLOOKUP(Order_Items_Raw!A640,Orders_Raw!A:A,Orders_Raw!C:C)</f>
        <v>45883</v>
      </c>
      <c r="K2600" t="s">
        <v>3415</v>
      </c>
      <c r="L2600" s="19" t="str">
        <f>_xlfn.XLOOKUP(A2600,Orders_Raw!A:A,Orders_Raw!D:D)</f>
        <v>Delivered</v>
      </c>
      <c r="M2600" s="19" t="str">
        <f>_xlfn.XLOOKUP(_xlfn.XLOOKUP(A2600,Orders_Raw!A:A,Orders_Raw!B:B),Customers_Raw!A:A,Customers_Raw!E:E)</f>
        <v>Corporate</v>
      </c>
      <c r="N2600">
        <f>IF(COUNTIF($A$2:A2600,A2600)=1,1,0)</f>
        <v>1</v>
      </c>
    </row>
    <row r="2601" spans="1:14">
      <c r="A2601" t="s">
        <v>3072</v>
      </c>
      <c r="B2601" t="s">
        <v>3420</v>
      </c>
      <c r="C2601">
        <v>1</v>
      </c>
      <c r="D2601" s="18">
        <v>17266.51</v>
      </c>
      <c r="E2601" s="18">
        <f>_xlfn.XLOOKUP(Order_Items_Raw!B650,Products_Raw!A:A,Products_Raw!D:D)</f>
        <v>4936.19</v>
      </c>
      <c r="F2601" s="18">
        <f t="shared" si="40"/>
        <v>12330.32</v>
      </c>
      <c r="G2601" s="18" t="str">
        <f>PROPER(TRIM(CLEAN(_xlfn.XLOOKUP(Order_Items_Raw!A650,Orders_Raw!A:A,Orders_Raw!E:E))))</f>
        <v>Website</v>
      </c>
      <c r="H2601" s="18" t="str">
        <f>_xlfn.XLOOKUP(B2601,Products_Raw!A:A,Products_Raw!C:C)</f>
        <v>Fashion</v>
      </c>
      <c r="I2601" t="str">
        <f>_xlfn.XLOOKUP(_xlfn.XLOOKUP(A2601,Orders_Raw!A:A,Orders_Raw!B:B),Customers_Raw!A:A,Customers_Raw!E:E)</f>
        <v>Consumer</v>
      </c>
      <c r="J2601" s="19">
        <f>_xlfn.XLOOKUP(Order_Items_Raw!A650,Orders_Raw!A:A,Orders_Raw!C:C)</f>
        <v>46009</v>
      </c>
      <c r="K2601" t="s">
        <v>3421</v>
      </c>
      <c r="L2601" s="19" t="str">
        <f>_xlfn.XLOOKUP(A2601,Orders_Raw!A:A,Orders_Raw!D:D)</f>
        <v>Delivered</v>
      </c>
      <c r="M2601" s="19" t="str">
        <f>_xlfn.XLOOKUP(_xlfn.XLOOKUP(A2601,Orders_Raw!A:A,Orders_Raw!B:B),Customers_Raw!A:A,Customers_Raw!E:E)</f>
        <v>Consumer</v>
      </c>
      <c r="N2601">
        <f>IF(COUNTIF($A$2:A2601,A2601)=1,1,0)</f>
        <v>1</v>
      </c>
    </row>
    <row r="2602" spans="1:14">
      <c r="A2602" t="s">
        <v>925</v>
      </c>
      <c r="B2602" t="s">
        <v>3422</v>
      </c>
      <c r="C2602">
        <v>1</v>
      </c>
      <c r="D2602" s="18">
        <v>457.58</v>
      </c>
      <c r="E2602" s="18">
        <f>_xlfn.XLOOKUP(Order_Items_Raw!B657,Products_Raw!A:A,Products_Raw!D:D)</f>
        <v>1069.73</v>
      </c>
      <c r="F2602" s="18">
        <f t="shared" si="40"/>
        <v>-612.15</v>
      </c>
      <c r="G2602" s="18" t="str">
        <f>PROPER(TRIM(CLEAN(_xlfn.XLOOKUP(Order_Items_Raw!A657,Orders_Raw!A:A,Orders_Raw!E:E))))</f>
        <v>Mobile App</v>
      </c>
      <c r="H2602" s="18" t="str">
        <f>_xlfn.XLOOKUP(B2602,Products_Raw!A:A,Products_Raw!C:C)</f>
        <v>Fashion</v>
      </c>
      <c r="I2602" t="str">
        <f>_xlfn.XLOOKUP(_xlfn.XLOOKUP(A2602,Orders_Raw!A:A,Orders_Raw!B:B),Customers_Raw!A:A,Customers_Raw!E:E)</f>
        <v>Corporate</v>
      </c>
      <c r="J2602" s="19">
        <f>_xlfn.XLOOKUP(Order_Items_Raw!A657,Orders_Raw!A:A,Orders_Raw!C:C)</f>
        <v>46016</v>
      </c>
      <c r="K2602" t="s">
        <v>3421</v>
      </c>
      <c r="L2602" s="19" t="str">
        <f>_xlfn.XLOOKUP(A2602,Orders_Raw!A:A,Orders_Raw!D:D)</f>
        <v>Delivered</v>
      </c>
      <c r="M2602" s="19" t="str">
        <f>_xlfn.XLOOKUP(_xlfn.XLOOKUP(A2602,Orders_Raw!A:A,Orders_Raw!B:B),Customers_Raw!A:A,Customers_Raw!E:E)</f>
        <v>Corporate</v>
      </c>
      <c r="N2602">
        <f>IF(COUNTIF($A$2:A2602,A2602)=1,1,0)</f>
        <v>1</v>
      </c>
    </row>
    <row r="2603" spans="1:14">
      <c r="A2603" t="s">
        <v>2725</v>
      </c>
      <c r="B2603" t="s">
        <v>3422</v>
      </c>
      <c r="C2603">
        <v>3</v>
      </c>
      <c r="D2603" s="18">
        <v>1376.06</v>
      </c>
      <c r="E2603" s="18">
        <f>_xlfn.XLOOKUP(Order_Items_Raw!B690,Products_Raw!A:A,Products_Raw!D:D)</f>
        <v>7014.31</v>
      </c>
      <c r="F2603" s="18">
        <f t="shared" si="40"/>
        <v>-19666.87</v>
      </c>
      <c r="G2603" s="18" t="str">
        <f>PROPER(TRIM(CLEAN(_xlfn.XLOOKUP(Order_Items_Raw!A690,Orders_Raw!A:A,Orders_Raw!E:E))))</f>
        <v>Mobile App</v>
      </c>
      <c r="H2603" s="18" t="str">
        <f>_xlfn.XLOOKUP(B2603,Products_Raw!A:A,Products_Raw!C:C)</f>
        <v>Fashion</v>
      </c>
      <c r="I2603" t="str">
        <f>_xlfn.XLOOKUP(_xlfn.XLOOKUP(A2603,Orders_Raw!A:A,Orders_Raw!B:B),Customers_Raw!A:A,Customers_Raw!E:E)</f>
        <v>Consumer</v>
      </c>
      <c r="J2603" s="19">
        <f>_xlfn.XLOOKUP(Order_Items_Raw!A690,Orders_Raw!A:A,Orders_Raw!C:C)</f>
        <v>46022</v>
      </c>
      <c r="K2603" t="s">
        <v>3421</v>
      </c>
      <c r="L2603" s="19" t="str">
        <f>_xlfn.XLOOKUP(A2603,Orders_Raw!A:A,Orders_Raw!D:D)</f>
        <v>Delivered</v>
      </c>
      <c r="M2603" s="19" t="str">
        <f>_xlfn.XLOOKUP(_xlfn.XLOOKUP(A2603,Orders_Raw!A:A,Orders_Raw!B:B),Customers_Raw!A:A,Customers_Raw!E:E)</f>
        <v>Consumer</v>
      </c>
      <c r="N2603">
        <f>IF(COUNTIF($A$2:A2603,A2603)=1,1,0)</f>
        <v>1</v>
      </c>
    </row>
    <row r="2604" spans="1:14">
      <c r="A2604" t="s">
        <v>2805</v>
      </c>
      <c r="B2604" t="s">
        <v>3422</v>
      </c>
      <c r="C2604">
        <v>2</v>
      </c>
      <c r="D2604" s="18">
        <v>812.04</v>
      </c>
      <c r="E2604" s="18">
        <f>_xlfn.XLOOKUP(Order_Items_Raw!B697,Products_Raw!A:A,Products_Raw!D:D)</f>
        <v>9148.31</v>
      </c>
      <c r="F2604" s="18">
        <f t="shared" si="40"/>
        <v>-17484.58</v>
      </c>
      <c r="G2604" s="18" t="str">
        <f>PROPER(TRIM(CLEAN(_xlfn.XLOOKUP(Order_Items_Raw!A697,Orders_Raw!A:A,Orders_Raw!E:E))))</f>
        <v>Marketplace</v>
      </c>
      <c r="H2604" s="18" t="str">
        <f>_xlfn.XLOOKUP(B2604,Products_Raw!A:A,Products_Raw!C:C)</f>
        <v>Fashion</v>
      </c>
      <c r="I2604" t="str">
        <f>_xlfn.XLOOKUP(_xlfn.XLOOKUP(A2604,Orders_Raw!A:A,Orders_Raw!B:B),Customers_Raw!A:A,Customers_Raw!E:E)</f>
        <v>Small Business</v>
      </c>
      <c r="J2604" s="19">
        <f>_xlfn.XLOOKUP(Order_Items_Raw!A697,Orders_Raw!A:A,Orders_Raw!C:C)</f>
        <v>46013</v>
      </c>
      <c r="K2604" t="s">
        <v>3421</v>
      </c>
      <c r="L2604" s="19" t="str">
        <f>_xlfn.XLOOKUP(A2604,Orders_Raw!A:A,Orders_Raw!D:D)</f>
        <v>Delivered</v>
      </c>
      <c r="M2604" s="19" t="str">
        <f>_xlfn.XLOOKUP(_xlfn.XLOOKUP(A2604,Orders_Raw!A:A,Orders_Raw!B:B),Customers_Raw!A:A,Customers_Raw!E:E)</f>
        <v>Small Business</v>
      </c>
      <c r="N2604">
        <f>IF(COUNTIF($A$2:A2604,A2604)=1,1,0)</f>
        <v>1</v>
      </c>
    </row>
    <row r="2605" spans="1:14">
      <c r="A2605" t="s">
        <v>1206</v>
      </c>
      <c r="B2605" t="s">
        <v>3423</v>
      </c>
      <c r="C2605">
        <v>4</v>
      </c>
      <c r="D2605" s="18">
        <v>22845.9</v>
      </c>
      <c r="E2605" s="18">
        <f>_xlfn.XLOOKUP(Order_Items_Raw!B719,Products_Raw!A:A,Products_Raw!D:D)</f>
        <v>4806.74</v>
      </c>
      <c r="F2605" s="18">
        <f t="shared" si="40"/>
        <v>3618.94</v>
      </c>
      <c r="G2605" s="18" t="str">
        <f>PROPER(TRIM(CLEAN(_xlfn.XLOOKUP(Order_Items_Raw!A719,Orders_Raw!A:A,Orders_Raw!E:E))))</f>
        <v>Website</v>
      </c>
      <c r="H2605" s="18" t="str">
        <f>_xlfn.XLOOKUP(B2605,Products_Raw!A:A,Products_Raw!C:C)</f>
        <v>Sports</v>
      </c>
      <c r="I2605" t="str">
        <f>_xlfn.XLOOKUP(_xlfn.XLOOKUP(A2605,Orders_Raw!A:A,Orders_Raw!B:B),Customers_Raw!A:A,Customers_Raw!E:E)</f>
        <v>Consumer</v>
      </c>
      <c r="J2605" s="19">
        <f>_xlfn.XLOOKUP(Order_Items_Raw!A719,Orders_Raw!A:A,Orders_Raw!C:C)</f>
        <v>46013</v>
      </c>
      <c r="K2605" t="s">
        <v>3421</v>
      </c>
      <c r="L2605" s="19" t="str">
        <f>_xlfn.XLOOKUP(A2605,Orders_Raw!A:A,Orders_Raw!D:D)</f>
        <v>Delivered</v>
      </c>
      <c r="M2605" s="19" t="str">
        <f>_xlfn.XLOOKUP(_xlfn.XLOOKUP(A2605,Orders_Raw!A:A,Orders_Raw!B:B),Customers_Raw!A:A,Customers_Raw!E:E)</f>
        <v>Consumer</v>
      </c>
      <c r="N2605">
        <f>IF(COUNTIF($A$2:A2605,A2605)=1,1,0)</f>
        <v>1</v>
      </c>
    </row>
    <row r="2606" spans="1:14">
      <c r="A2606" t="s">
        <v>1467</v>
      </c>
      <c r="B2606" t="s">
        <v>3423</v>
      </c>
      <c r="C2606">
        <v>4</v>
      </c>
      <c r="D2606" s="18">
        <v>23855.13</v>
      </c>
      <c r="E2606" s="18">
        <f>_xlfn.XLOOKUP(Order_Items_Raw!B727,Products_Raw!A:A,Products_Raw!D:D)</f>
        <v>6380.88</v>
      </c>
      <c r="F2606" s="18">
        <f t="shared" si="40"/>
        <v>-1668.39</v>
      </c>
      <c r="G2606" s="18" t="str">
        <f>PROPER(TRIM(CLEAN(_xlfn.XLOOKUP(Order_Items_Raw!A727,Orders_Raw!A:A,Orders_Raw!E:E))))</f>
        <v>Mobile App</v>
      </c>
      <c r="H2606" s="18" t="str">
        <f>_xlfn.XLOOKUP(B2606,Products_Raw!A:A,Products_Raw!C:C)</f>
        <v>Sports</v>
      </c>
      <c r="I2606" t="str">
        <f>_xlfn.XLOOKUP(_xlfn.XLOOKUP(A2606,Orders_Raw!A:A,Orders_Raw!B:B),Customers_Raw!A:A,Customers_Raw!E:E)</f>
        <v>Consumer</v>
      </c>
      <c r="J2606" s="19">
        <f>_xlfn.XLOOKUP(Order_Items_Raw!A727,Orders_Raw!A:A,Orders_Raw!C:C)</f>
        <v>46012</v>
      </c>
      <c r="K2606" t="s">
        <v>3421</v>
      </c>
      <c r="L2606" s="19" t="str">
        <f>_xlfn.XLOOKUP(A2606,Orders_Raw!A:A,Orders_Raw!D:D)</f>
        <v>Delivered</v>
      </c>
      <c r="M2606" s="19" t="str">
        <f>_xlfn.XLOOKUP(_xlfn.XLOOKUP(A2606,Orders_Raw!A:A,Orders_Raw!B:B),Customers_Raw!A:A,Customers_Raw!E:E)</f>
        <v>Consumer</v>
      </c>
      <c r="N2606">
        <f>IF(COUNTIF($A$2:A2606,A2606)=1,1,0)</f>
        <v>1</v>
      </c>
    </row>
    <row r="2607" spans="1:14">
      <c r="A2607" t="s">
        <v>1912</v>
      </c>
      <c r="B2607" t="s">
        <v>3423</v>
      </c>
      <c r="C2607">
        <v>3</v>
      </c>
      <c r="D2607" s="18">
        <v>17385.89</v>
      </c>
      <c r="E2607" s="18">
        <f>_xlfn.XLOOKUP(Order_Items_Raw!B736,Products_Raw!A:A,Products_Raw!D:D)</f>
        <v>2112.7</v>
      </c>
      <c r="F2607" s="18">
        <f t="shared" si="40"/>
        <v>11047.79</v>
      </c>
      <c r="G2607" s="18" t="str">
        <f>PROPER(TRIM(CLEAN(_xlfn.XLOOKUP(Order_Items_Raw!A736,Orders_Raw!A:A,Orders_Raw!E:E))))</f>
        <v>Mobile App</v>
      </c>
      <c r="H2607" s="18" t="str">
        <f>_xlfn.XLOOKUP(B2607,Products_Raw!A:A,Products_Raw!C:C)</f>
        <v>Sports</v>
      </c>
      <c r="I2607" t="str">
        <f>_xlfn.XLOOKUP(_xlfn.XLOOKUP(A2607,Orders_Raw!A:A,Orders_Raw!B:B),Customers_Raw!A:A,Customers_Raw!E:E)</f>
        <v>Consumer</v>
      </c>
      <c r="J2607" s="19">
        <f>_xlfn.XLOOKUP(Order_Items_Raw!A736,Orders_Raw!A:A,Orders_Raw!C:C)</f>
        <v>45994</v>
      </c>
      <c r="K2607" t="s">
        <v>3421</v>
      </c>
      <c r="L2607" s="19" t="str">
        <f>_xlfn.XLOOKUP(A2607,Orders_Raw!A:A,Orders_Raw!D:D)</f>
        <v>Delivered</v>
      </c>
      <c r="M2607" s="19" t="str">
        <f>_xlfn.XLOOKUP(_xlfn.XLOOKUP(A2607,Orders_Raw!A:A,Orders_Raw!B:B),Customers_Raw!A:A,Customers_Raw!E:E)</f>
        <v>Consumer</v>
      </c>
      <c r="N2607">
        <f>IF(COUNTIF($A$2:A2607,A2607)=1,1,0)</f>
        <v>1</v>
      </c>
    </row>
    <row r="2608" spans="1:14">
      <c r="A2608" t="s">
        <v>2725</v>
      </c>
      <c r="B2608" t="s">
        <v>3423</v>
      </c>
      <c r="C2608">
        <v>1</v>
      </c>
      <c r="D2608" s="18">
        <v>7368.61</v>
      </c>
      <c r="E2608" s="18">
        <f>_xlfn.XLOOKUP(Order_Items_Raw!B744,Products_Raw!A:A,Products_Raw!D:D)</f>
        <v>680.62</v>
      </c>
      <c r="F2608" s="18">
        <f t="shared" si="40"/>
        <v>6687.99</v>
      </c>
      <c r="G2608" s="18" t="str">
        <f>PROPER(TRIM(CLEAN(_xlfn.XLOOKUP(Order_Items_Raw!A744,Orders_Raw!A:A,Orders_Raw!E:E))))</f>
        <v>Mobile App</v>
      </c>
      <c r="H2608" s="18" t="str">
        <f>_xlfn.XLOOKUP(B2608,Products_Raw!A:A,Products_Raw!C:C)</f>
        <v>Sports</v>
      </c>
      <c r="I2608" t="str">
        <f>_xlfn.XLOOKUP(_xlfn.XLOOKUP(A2608,Orders_Raw!A:A,Orders_Raw!B:B),Customers_Raw!A:A,Customers_Raw!E:E)</f>
        <v>Consumer</v>
      </c>
      <c r="J2608" s="19">
        <f>_xlfn.XLOOKUP(Order_Items_Raw!A744,Orders_Raw!A:A,Orders_Raw!C:C)</f>
        <v>45995</v>
      </c>
      <c r="K2608" t="s">
        <v>3421</v>
      </c>
      <c r="L2608" s="19" t="str">
        <f>_xlfn.XLOOKUP(A2608,Orders_Raw!A:A,Orders_Raw!D:D)</f>
        <v>Delivered</v>
      </c>
      <c r="M2608" s="19" t="str">
        <f>_xlfn.XLOOKUP(_xlfn.XLOOKUP(A2608,Orders_Raw!A:A,Orders_Raw!B:B),Customers_Raw!A:A,Customers_Raw!E:E)</f>
        <v>Consumer</v>
      </c>
      <c r="N2608">
        <f>IF(COUNTIF($A$2:A2608,A2608)=1,1,0)</f>
        <v>0</v>
      </c>
    </row>
    <row r="2609" spans="1:14">
      <c r="A2609" t="s">
        <v>1421</v>
      </c>
      <c r="B2609" t="s">
        <v>3424</v>
      </c>
      <c r="C2609">
        <v>1</v>
      </c>
      <c r="D2609" s="18">
        <v>670.57</v>
      </c>
      <c r="E2609" s="18">
        <f>_xlfn.XLOOKUP(Order_Items_Raw!B766,Products_Raw!A:A,Products_Raw!D:D)</f>
        <v>4722.61</v>
      </c>
      <c r="F2609" s="18">
        <f t="shared" si="40"/>
        <v>-4052.04</v>
      </c>
      <c r="G2609" s="18" t="str">
        <f>PROPER(TRIM(CLEAN(_xlfn.XLOOKUP(Order_Items_Raw!A766,Orders_Raw!A:A,Orders_Raw!E:E))))</f>
        <v>Website</v>
      </c>
      <c r="H2609" s="18" t="str">
        <f>_xlfn.XLOOKUP(B2609,Products_Raw!A:A,Products_Raw!C:C)</f>
        <v>Electronics</v>
      </c>
      <c r="I2609" t="str">
        <f>_xlfn.XLOOKUP(_xlfn.XLOOKUP(A2609,Orders_Raw!A:A,Orders_Raw!B:B),Customers_Raw!A:A,Customers_Raw!E:E)</f>
        <v>Consumer</v>
      </c>
      <c r="J2609" s="19">
        <f>_xlfn.XLOOKUP(Order_Items_Raw!A766,Orders_Raw!A:A,Orders_Raw!C:C)</f>
        <v>46018</v>
      </c>
      <c r="K2609" t="s">
        <v>3421</v>
      </c>
      <c r="L2609" s="19" t="str">
        <f>_xlfn.XLOOKUP(A2609,Orders_Raw!A:A,Orders_Raw!D:D)</f>
        <v>Delivered</v>
      </c>
      <c r="M2609" s="19" t="str">
        <f>_xlfn.XLOOKUP(_xlfn.XLOOKUP(A2609,Orders_Raw!A:A,Orders_Raw!B:B),Customers_Raw!A:A,Customers_Raw!E:E)</f>
        <v>Consumer</v>
      </c>
      <c r="N2609">
        <f>IF(COUNTIF($A$2:A2609,A2609)=1,1,0)</f>
        <v>1</v>
      </c>
    </row>
    <row r="2610" spans="1:14">
      <c r="A2610" t="s">
        <v>1821</v>
      </c>
      <c r="B2610" t="s">
        <v>3424</v>
      </c>
      <c r="C2610">
        <v>4</v>
      </c>
      <c r="D2610" s="18">
        <v>3130.28</v>
      </c>
      <c r="E2610" s="18">
        <f>_xlfn.XLOOKUP(Order_Items_Raw!B779,Products_Raw!A:A,Products_Raw!D:D)</f>
        <v>7212.47</v>
      </c>
      <c r="F2610" s="18">
        <f t="shared" si="40"/>
        <v>-25719.6</v>
      </c>
      <c r="G2610" s="18" t="str">
        <f>PROPER(TRIM(CLEAN(_xlfn.XLOOKUP(Order_Items_Raw!A779,Orders_Raw!A:A,Orders_Raw!E:E))))</f>
        <v>Website</v>
      </c>
      <c r="H2610" s="18" t="str">
        <f>_xlfn.XLOOKUP(B2610,Products_Raw!A:A,Products_Raw!C:C)</f>
        <v>Electronics</v>
      </c>
      <c r="I2610" t="str">
        <f>_xlfn.XLOOKUP(_xlfn.XLOOKUP(A2610,Orders_Raw!A:A,Orders_Raw!B:B),Customers_Raw!A:A,Customers_Raw!E:E)</f>
        <v>Small Business</v>
      </c>
      <c r="J2610" s="19">
        <f>_xlfn.XLOOKUP(Order_Items_Raw!A779,Orders_Raw!A:A,Orders_Raw!C:C)</f>
        <v>45998</v>
      </c>
      <c r="K2610" t="s">
        <v>3421</v>
      </c>
      <c r="L2610" s="19" t="str">
        <f>_xlfn.XLOOKUP(A2610,Orders_Raw!A:A,Orders_Raw!D:D)</f>
        <v>Delivered</v>
      </c>
      <c r="M2610" s="19" t="str">
        <f>_xlfn.XLOOKUP(_xlfn.XLOOKUP(A2610,Orders_Raw!A:A,Orders_Raw!B:B),Customers_Raw!A:A,Customers_Raw!E:E)</f>
        <v>Small Business</v>
      </c>
      <c r="N2610">
        <f>IF(COUNTIF($A$2:A2610,A2610)=1,1,0)</f>
        <v>1</v>
      </c>
    </row>
    <row r="2611" spans="1:14">
      <c r="A2611" t="s">
        <v>1157</v>
      </c>
      <c r="B2611" t="s">
        <v>3425</v>
      </c>
      <c r="C2611">
        <v>3</v>
      </c>
      <c r="D2611" s="18">
        <v>20895.3</v>
      </c>
      <c r="E2611" s="18">
        <f>_xlfn.XLOOKUP(Order_Items_Raw!B812,Products_Raw!A:A,Products_Raw!D:D)</f>
        <v>11668.5</v>
      </c>
      <c r="F2611" s="18">
        <f t="shared" si="40"/>
        <v>-14110.2</v>
      </c>
      <c r="G2611" s="18" t="str">
        <f>PROPER(TRIM(CLEAN(_xlfn.XLOOKUP(Order_Items_Raw!A812,Orders_Raw!A:A,Orders_Raw!E:E))))</f>
        <v>Website</v>
      </c>
      <c r="H2611" s="18" t="str">
        <f>_xlfn.XLOOKUP(B2611,Products_Raw!A:A,Products_Raw!C:C)</f>
        <v>Beauty</v>
      </c>
      <c r="I2611" t="str">
        <f>_xlfn.XLOOKUP(_xlfn.XLOOKUP(A2611,Orders_Raw!A:A,Orders_Raw!B:B),Customers_Raw!A:A,Customers_Raw!E:E)</f>
        <v>Consumer</v>
      </c>
      <c r="J2611" s="19">
        <f>_xlfn.XLOOKUP(Order_Items_Raw!A812,Orders_Raw!A:A,Orders_Raw!C:C)</f>
        <v>45996</v>
      </c>
      <c r="K2611" t="s">
        <v>3421</v>
      </c>
      <c r="L2611" s="19" t="str">
        <f>_xlfn.XLOOKUP(A2611,Orders_Raw!A:A,Orders_Raw!D:D)</f>
        <v>Delivered</v>
      </c>
      <c r="M2611" s="19" t="str">
        <f>_xlfn.XLOOKUP(_xlfn.XLOOKUP(A2611,Orders_Raw!A:A,Orders_Raw!B:B),Customers_Raw!A:A,Customers_Raw!E:E)</f>
        <v>Consumer</v>
      </c>
      <c r="N2611">
        <f>IF(COUNTIF($A$2:A2611,A2611)=1,1,0)</f>
        <v>1</v>
      </c>
    </row>
    <row r="2612" spans="1:14">
      <c r="A2612" t="s">
        <v>1451</v>
      </c>
      <c r="B2612" t="s">
        <v>3425</v>
      </c>
      <c r="C2612">
        <v>1</v>
      </c>
      <c r="D2612" s="18">
        <v>6360.46</v>
      </c>
      <c r="E2612" s="18">
        <f>_xlfn.XLOOKUP(Order_Items_Raw!B817,Products_Raw!A:A,Products_Raw!D:D)</f>
        <v>2857.57</v>
      </c>
      <c r="F2612" s="18">
        <f t="shared" si="40"/>
        <v>3502.89</v>
      </c>
      <c r="G2612" s="18" t="str">
        <f>PROPER(TRIM(CLEAN(_xlfn.XLOOKUP(Order_Items_Raw!A817,Orders_Raw!A:A,Orders_Raw!E:E))))</f>
        <v>Mobile App</v>
      </c>
      <c r="H2612" s="18" t="str">
        <f>_xlfn.XLOOKUP(B2612,Products_Raw!A:A,Products_Raw!C:C)</f>
        <v>Beauty</v>
      </c>
      <c r="I2612" t="str">
        <f>_xlfn.XLOOKUP(_xlfn.XLOOKUP(A2612,Orders_Raw!A:A,Orders_Raw!B:B),Customers_Raw!A:A,Customers_Raw!E:E)</f>
        <v>Consumer</v>
      </c>
      <c r="J2612" s="19">
        <f>_xlfn.XLOOKUP(Order_Items_Raw!A817,Orders_Raw!A:A,Orders_Raw!C:C)</f>
        <v>46021</v>
      </c>
      <c r="K2612" t="s">
        <v>3421</v>
      </c>
      <c r="L2612" s="19" t="str">
        <f>_xlfn.XLOOKUP(A2612,Orders_Raw!A:A,Orders_Raw!D:D)</f>
        <v>Delivered</v>
      </c>
      <c r="M2612" s="19" t="str">
        <f>_xlfn.XLOOKUP(_xlfn.XLOOKUP(A2612,Orders_Raw!A:A,Orders_Raw!B:B),Customers_Raw!A:A,Customers_Raw!E:E)</f>
        <v>Consumer</v>
      </c>
      <c r="N2612">
        <f>IF(COUNTIF($A$2:A2612,A2612)=1,1,0)</f>
        <v>1</v>
      </c>
    </row>
    <row r="2613" spans="1:14">
      <c r="A2613" t="s">
        <v>1701</v>
      </c>
      <c r="B2613" t="s">
        <v>3425</v>
      </c>
      <c r="C2613">
        <v>2</v>
      </c>
      <c r="D2613" s="18">
        <v>11212.53</v>
      </c>
      <c r="E2613" s="18">
        <f>_xlfn.XLOOKUP(Order_Items_Raw!B818,Products_Raw!A:A,Products_Raw!D:D)</f>
        <v>11732.81</v>
      </c>
      <c r="F2613" s="18">
        <f t="shared" si="40"/>
        <v>-12253.09</v>
      </c>
      <c r="G2613" s="18" t="str">
        <f>PROPER(TRIM(CLEAN(_xlfn.XLOOKUP(Order_Items_Raw!A818,Orders_Raw!A:A,Orders_Raw!E:E))))</f>
        <v>Mobile App</v>
      </c>
      <c r="H2613" s="18" t="str">
        <f>_xlfn.XLOOKUP(B2613,Products_Raw!A:A,Products_Raw!C:C)</f>
        <v>Beauty</v>
      </c>
      <c r="I2613" t="str">
        <f>_xlfn.XLOOKUP(_xlfn.XLOOKUP(A2613,Orders_Raw!A:A,Orders_Raw!B:B),Customers_Raw!A:A,Customers_Raw!E:E)</f>
        <v>Corporate</v>
      </c>
      <c r="J2613" s="19">
        <f>_xlfn.XLOOKUP(Order_Items_Raw!A818,Orders_Raw!A:A,Orders_Raw!C:C)</f>
        <v>46015</v>
      </c>
      <c r="K2613" t="s">
        <v>3421</v>
      </c>
      <c r="L2613" s="19" t="str">
        <f>_xlfn.XLOOKUP(A2613,Orders_Raw!A:A,Orders_Raw!D:D)</f>
        <v>Delivered</v>
      </c>
      <c r="M2613" s="19" t="str">
        <f>_xlfn.XLOOKUP(_xlfn.XLOOKUP(A2613,Orders_Raw!A:A,Orders_Raw!B:B),Customers_Raw!A:A,Customers_Raw!E:E)</f>
        <v>Corporate</v>
      </c>
      <c r="N2613">
        <f>IF(COUNTIF($A$2:A2613,A2613)=1,1,0)</f>
        <v>1</v>
      </c>
    </row>
    <row r="2614" spans="1:14">
      <c r="A2614" t="s">
        <v>1704</v>
      </c>
      <c r="B2614" t="s">
        <v>3425</v>
      </c>
      <c r="C2614">
        <v>2</v>
      </c>
      <c r="D2614" s="18">
        <v>14222.85</v>
      </c>
      <c r="E2614" s="18">
        <f>_xlfn.XLOOKUP(Order_Items_Raw!B819,Products_Raw!A:A,Products_Raw!D:D)</f>
        <v>11732.81</v>
      </c>
      <c r="F2614" s="18">
        <f t="shared" si="40"/>
        <v>-9242.77</v>
      </c>
      <c r="G2614" s="18" t="str">
        <f>PROPER(TRIM(CLEAN(_xlfn.XLOOKUP(Order_Items_Raw!A819,Orders_Raw!A:A,Orders_Raw!E:E))))</f>
        <v>Website</v>
      </c>
      <c r="H2614" s="18" t="str">
        <f>_xlfn.XLOOKUP(B2614,Products_Raw!A:A,Products_Raw!C:C)</f>
        <v>Beauty</v>
      </c>
      <c r="I2614" t="str">
        <f>_xlfn.XLOOKUP(_xlfn.XLOOKUP(A2614,Orders_Raw!A:A,Orders_Raw!B:B),Customers_Raw!A:A,Customers_Raw!E:E)</f>
        <v>Corporate</v>
      </c>
      <c r="J2614" s="19">
        <f>_xlfn.XLOOKUP(Order_Items_Raw!A819,Orders_Raw!A:A,Orders_Raw!C:C)</f>
        <v>46018</v>
      </c>
      <c r="K2614" t="s">
        <v>3421</v>
      </c>
      <c r="L2614" s="19" t="str">
        <f>_xlfn.XLOOKUP(A2614,Orders_Raw!A:A,Orders_Raw!D:D)</f>
        <v>Delivered</v>
      </c>
      <c r="M2614" s="19" t="str">
        <f>_xlfn.XLOOKUP(_xlfn.XLOOKUP(A2614,Orders_Raw!A:A,Orders_Raw!B:B),Customers_Raw!A:A,Customers_Raw!E:E)</f>
        <v>Corporate</v>
      </c>
      <c r="N2614">
        <f>IF(COUNTIF($A$2:A2614,A2614)=1,1,0)</f>
        <v>1</v>
      </c>
    </row>
    <row r="2615" spans="1:14">
      <c r="A2615" t="s">
        <v>2120</v>
      </c>
      <c r="B2615" t="s">
        <v>3425</v>
      </c>
      <c r="C2615">
        <v>1</v>
      </c>
      <c r="D2615" s="18">
        <v>7252.37</v>
      </c>
      <c r="E2615" s="18">
        <f>_xlfn.XLOOKUP(Order_Items_Raw!B832,Products_Raw!A:A,Products_Raw!D:D)</f>
        <v>1326.73</v>
      </c>
      <c r="F2615" s="18">
        <f t="shared" si="40"/>
        <v>5925.64</v>
      </c>
      <c r="G2615" s="18" t="str">
        <f>PROPER(TRIM(CLEAN(_xlfn.XLOOKUP(Order_Items_Raw!A832,Orders_Raw!A:A,Orders_Raw!E:E))))</f>
        <v>Mobile App</v>
      </c>
      <c r="H2615" s="18" t="str">
        <f>_xlfn.XLOOKUP(B2615,Products_Raw!A:A,Products_Raw!C:C)</f>
        <v>Beauty</v>
      </c>
      <c r="I2615" t="str">
        <f>_xlfn.XLOOKUP(_xlfn.XLOOKUP(A2615,Orders_Raw!A:A,Orders_Raw!B:B),Customers_Raw!A:A,Customers_Raw!E:E)</f>
        <v>Consumer</v>
      </c>
      <c r="J2615" s="19">
        <f>_xlfn.XLOOKUP(Order_Items_Raw!A832,Orders_Raw!A:A,Orders_Raw!C:C)</f>
        <v>46015</v>
      </c>
      <c r="K2615" t="s">
        <v>3421</v>
      </c>
      <c r="L2615" s="19" t="str">
        <f>_xlfn.XLOOKUP(A2615,Orders_Raw!A:A,Orders_Raw!D:D)</f>
        <v>Delivered</v>
      </c>
      <c r="M2615" s="19" t="str">
        <f>_xlfn.XLOOKUP(_xlfn.XLOOKUP(A2615,Orders_Raw!A:A,Orders_Raw!B:B),Customers_Raw!A:A,Customers_Raw!E:E)</f>
        <v>Consumer</v>
      </c>
      <c r="N2615">
        <f>IF(COUNTIF($A$2:A2615,A2615)=1,1,0)</f>
        <v>1</v>
      </c>
    </row>
    <row r="2616" spans="1:14">
      <c r="A2616" t="s">
        <v>2179</v>
      </c>
      <c r="B2616" t="s">
        <v>3425</v>
      </c>
      <c r="C2616">
        <v>3</v>
      </c>
      <c r="D2616" s="18">
        <v>23568</v>
      </c>
      <c r="E2616" s="18">
        <f>_xlfn.XLOOKUP(Order_Items_Raw!B834,Products_Raw!A:A,Products_Raw!D:D)</f>
        <v>2625.04</v>
      </c>
      <c r="F2616" s="18">
        <f t="shared" si="40"/>
        <v>15692.88</v>
      </c>
      <c r="G2616" s="18" t="str">
        <f>PROPER(TRIM(CLEAN(_xlfn.XLOOKUP(Order_Items_Raw!A834,Orders_Raw!A:A,Orders_Raw!E:E))))</f>
        <v>Website</v>
      </c>
      <c r="H2616" s="18" t="str">
        <f>_xlfn.XLOOKUP(B2616,Products_Raw!A:A,Products_Raw!C:C)</f>
        <v>Beauty</v>
      </c>
      <c r="I2616" t="str">
        <f>_xlfn.XLOOKUP(_xlfn.XLOOKUP(A2616,Orders_Raw!A:A,Orders_Raw!B:B),Customers_Raw!A:A,Customers_Raw!E:E)</f>
        <v>Consumer</v>
      </c>
      <c r="J2616" s="19">
        <f>_xlfn.XLOOKUP(Order_Items_Raw!A834,Orders_Raw!A:A,Orders_Raw!C:C)</f>
        <v>45995</v>
      </c>
      <c r="K2616" t="s">
        <v>3421</v>
      </c>
      <c r="L2616" s="19" t="str">
        <f>_xlfn.XLOOKUP(A2616,Orders_Raw!A:A,Orders_Raw!D:D)</f>
        <v>Delivered</v>
      </c>
      <c r="M2616" s="19" t="str">
        <f>_xlfn.XLOOKUP(_xlfn.XLOOKUP(A2616,Orders_Raw!A:A,Orders_Raw!B:B),Customers_Raw!A:A,Customers_Raw!E:E)</f>
        <v>Consumer</v>
      </c>
      <c r="N2616">
        <f>IF(COUNTIF($A$2:A2616,A2616)=1,1,0)</f>
        <v>1</v>
      </c>
    </row>
    <row r="2617" spans="1:14">
      <c r="A2617" t="s">
        <v>1046</v>
      </c>
      <c r="B2617" t="s">
        <v>3426</v>
      </c>
      <c r="C2617">
        <v>4</v>
      </c>
      <c r="D2617" s="18">
        <v>33763.82</v>
      </c>
      <c r="E2617" s="18">
        <f>_xlfn.XLOOKUP(Order_Items_Raw!B858,Products_Raw!A:A,Products_Raw!D:D)</f>
        <v>1691.07</v>
      </c>
      <c r="F2617" s="18">
        <f t="shared" si="40"/>
        <v>26999.54</v>
      </c>
      <c r="G2617" s="18" t="str">
        <f>PROPER(TRIM(CLEAN(_xlfn.XLOOKUP(Order_Items_Raw!A858,Orders_Raw!A:A,Orders_Raw!E:E))))</f>
        <v>Website</v>
      </c>
      <c r="H2617" s="18" t="str">
        <f>_xlfn.XLOOKUP(B2617,Products_Raw!A:A,Products_Raw!C:C)</f>
        <v>Home &amp; Kitchen</v>
      </c>
      <c r="I2617" t="str">
        <f>_xlfn.XLOOKUP(_xlfn.XLOOKUP(A2617,Orders_Raw!A:A,Orders_Raw!B:B),Customers_Raw!A:A,Customers_Raw!E:E)</f>
        <v>Small Business</v>
      </c>
      <c r="J2617" s="19">
        <f>_xlfn.XLOOKUP(Order_Items_Raw!A858,Orders_Raw!A:A,Orders_Raw!C:C)</f>
        <v>46010</v>
      </c>
      <c r="K2617" t="s">
        <v>3421</v>
      </c>
      <c r="L2617" s="19" t="str">
        <f>_xlfn.XLOOKUP(A2617,Orders_Raw!A:A,Orders_Raw!D:D)</f>
        <v>Delivered</v>
      </c>
      <c r="M2617" s="19" t="str">
        <f>_xlfn.XLOOKUP(_xlfn.XLOOKUP(A2617,Orders_Raw!A:A,Orders_Raw!B:B),Customers_Raw!A:A,Customers_Raw!E:E)</f>
        <v>Small Business</v>
      </c>
      <c r="N2617">
        <f>IF(COUNTIF($A$2:A2617,A2617)=1,1,0)</f>
        <v>0</v>
      </c>
    </row>
    <row r="2618" spans="1:14">
      <c r="A2618" t="s">
        <v>2584</v>
      </c>
      <c r="B2618" t="s">
        <v>3426</v>
      </c>
      <c r="C2618">
        <v>3</v>
      </c>
      <c r="D2618" s="18">
        <v>30509.89</v>
      </c>
      <c r="E2618" s="18">
        <f>_xlfn.XLOOKUP(Order_Items_Raw!B884,Products_Raw!A:A,Products_Raw!D:D)</f>
        <v>7341.5</v>
      </c>
      <c r="F2618" s="18">
        <f t="shared" si="40"/>
        <v>8485.39</v>
      </c>
      <c r="G2618" s="18" t="str">
        <f>PROPER(TRIM(CLEAN(_xlfn.XLOOKUP(Order_Items_Raw!A884,Orders_Raw!A:A,Orders_Raw!E:E))))</f>
        <v>Mobile App</v>
      </c>
      <c r="H2618" s="18" t="str">
        <f>_xlfn.XLOOKUP(B2618,Products_Raw!A:A,Products_Raw!C:C)</f>
        <v>Home &amp; Kitchen</v>
      </c>
      <c r="I2618" t="str">
        <f>_xlfn.XLOOKUP(_xlfn.XLOOKUP(A2618,Orders_Raw!A:A,Orders_Raw!B:B),Customers_Raw!A:A,Customers_Raw!E:E)</f>
        <v>Consumer</v>
      </c>
      <c r="J2618" s="19">
        <f>_xlfn.XLOOKUP(Order_Items_Raw!A884,Orders_Raw!A:A,Orders_Raw!C:C)</f>
        <v>46013</v>
      </c>
      <c r="K2618" t="s">
        <v>3421</v>
      </c>
      <c r="L2618" s="19" t="str">
        <f>_xlfn.XLOOKUP(A2618,Orders_Raw!A:A,Orders_Raw!D:D)</f>
        <v>Delivered</v>
      </c>
      <c r="M2618" s="19" t="str">
        <f>_xlfn.XLOOKUP(_xlfn.XLOOKUP(A2618,Orders_Raw!A:A,Orders_Raw!B:B),Customers_Raw!A:A,Customers_Raw!E:E)</f>
        <v>Consumer</v>
      </c>
      <c r="N2618">
        <f>IF(COUNTIF($A$2:A2618,A2618)=1,1,0)</f>
        <v>1</v>
      </c>
    </row>
    <row r="2619" spans="1:14">
      <c r="A2619" t="s">
        <v>2082</v>
      </c>
      <c r="B2619" t="s">
        <v>3427</v>
      </c>
      <c r="C2619">
        <v>3</v>
      </c>
      <c r="D2619" s="18">
        <v>25990.01</v>
      </c>
      <c r="E2619" s="18">
        <f>_xlfn.XLOOKUP(Order_Items_Raw!B920,Products_Raw!A:A,Products_Raw!D:D)</f>
        <v>4370.8</v>
      </c>
      <c r="F2619" s="18">
        <f t="shared" si="40"/>
        <v>12877.61</v>
      </c>
      <c r="G2619" s="18" t="str">
        <f>PROPER(TRIM(CLEAN(_xlfn.XLOOKUP(Order_Items_Raw!A920,Orders_Raw!A:A,Orders_Raw!E:E))))</f>
        <v>Website</v>
      </c>
      <c r="H2619" s="18" t="str">
        <f>_xlfn.XLOOKUP(B2619,Products_Raw!A:A,Products_Raw!C:C)</f>
        <v>Home &amp; Kitchen</v>
      </c>
      <c r="I2619" t="str">
        <f>_xlfn.XLOOKUP(_xlfn.XLOOKUP(A2619,Orders_Raw!A:A,Orders_Raw!B:B),Customers_Raw!A:A,Customers_Raw!E:E)</f>
        <v>Small Business</v>
      </c>
      <c r="J2619" s="19">
        <f>_xlfn.XLOOKUP(Order_Items_Raw!A920,Orders_Raw!A:A,Orders_Raw!C:C)</f>
        <v>45995</v>
      </c>
      <c r="K2619" t="s">
        <v>3421</v>
      </c>
      <c r="L2619" s="19" t="str">
        <f>_xlfn.XLOOKUP(A2619,Orders_Raw!A:A,Orders_Raw!D:D)</f>
        <v>Delivered</v>
      </c>
      <c r="M2619" s="19" t="str">
        <f>_xlfn.XLOOKUP(_xlfn.XLOOKUP(A2619,Orders_Raw!A:A,Orders_Raw!B:B),Customers_Raw!A:A,Customers_Raw!E:E)</f>
        <v>Small Business</v>
      </c>
      <c r="N2619">
        <f>IF(COUNTIF($A$2:A2619,A2619)=1,1,0)</f>
        <v>1</v>
      </c>
    </row>
    <row r="2620" spans="1:14">
      <c r="A2620" t="s">
        <v>2557</v>
      </c>
      <c r="B2620" t="s">
        <v>3427</v>
      </c>
      <c r="C2620">
        <v>2</v>
      </c>
      <c r="D2620" s="18">
        <v>15932.6</v>
      </c>
      <c r="E2620" s="18">
        <f>_xlfn.XLOOKUP(Order_Items_Raw!B933,Products_Raw!A:A,Products_Raw!D:D)</f>
        <v>2935.19</v>
      </c>
      <c r="F2620" s="18">
        <f t="shared" si="40"/>
        <v>10062.22</v>
      </c>
      <c r="G2620" s="18" t="str">
        <f>PROPER(TRIM(CLEAN(_xlfn.XLOOKUP(Order_Items_Raw!A933,Orders_Raw!A:A,Orders_Raw!E:E))))</f>
        <v>Mobile App</v>
      </c>
      <c r="H2620" s="18" t="str">
        <f>_xlfn.XLOOKUP(B2620,Products_Raw!A:A,Products_Raw!C:C)</f>
        <v>Home &amp; Kitchen</v>
      </c>
      <c r="I2620" t="str">
        <f>_xlfn.XLOOKUP(_xlfn.XLOOKUP(A2620,Orders_Raw!A:A,Orders_Raw!B:B),Customers_Raw!A:A,Customers_Raw!E:E)</f>
        <v>Consumer</v>
      </c>
      <c r="J2620" s="19">
        <f>_xlfn.XLOOKUP(Order_Items_Raw!A933,Orders_Raw!A:A,Orders_Raw!C:C)</f>
        <v>46010</v>
      </c>
      <c r="K2620" t="s">
        <v>3421</v>
      </c>
      <c r="L2620" s="19" t="str">
        <f>_xlfn.XLOOKUP(A2620,Orders_Raw!A:A,Orders_Raw!D:D)</f>
        <v>Delivered</v>
      </c>
      <c r="M2620" s="19" t="str">
        <f>_xlfn.XLOOKUP(_xlfn.XLOOKUP(A2620,Orders_Raw!A:A,Orders_Raw!B:B),Customers_Raw!A:A,Customers_Raw!E:E)</f>
        <v>Consumer</v>
      </c>
      <c r="N2620">
        <f>IF(COUNTIF($A$2:A2620,A2620)=1,1,0)</f>
        <v>1</v>
      </c>
    </row>
    <row r="2621" spans="1:14">
      <c r="A2621" t="s">
        <v>2673</v>
      </c>
      <c r="B2621" t="s">
        <v>3427</v>
      </c>
      <c r="C2621">
        <v>1</v>
      </c>
      <c r="D2621" s="18">
        <v>9261.43</v>
      </c>
      <c r="E2621" s="18">
        <f>_xlfn.XLOOKUP(Order_Items_Raw!B939,Products_Raw!A:A,Products_Raw!D:D)</f>
        <v>10244.32</v>
      </c>
      <c r="F2621" s="18">
        <f t="shared" si="40"/>
        <v>-982.889999999999</v>
      </c>
      <c r="G2621" s="18" t="str">
        <f>PROPER(TRIM(CLEAN(_xlfn.XLOOKUP(Order_Items_Raw!A939,Orders_Raw!A:A,Orders_Raw!E:E))))</f>
        <v>Mobile App</v>
      </c>
      <c r="H2621" s="18" t="str">
        <f>_xlfn.XLOOKUP(B2621,Products_Raw!A:A,Products_Raw!C:C)</f>
        <v>Home &amp; Kitchen</v>
      </c>
      <c r="I2621" t="str">
        <f>_xlfn.XLOOKUP(_xlfn.XLOOKUP(A2621,Orders_Raw!A:A,Orders_Raw!B:B),Customers_Raw!A:A,Customers_Raw!E:E)</f>
        <v>Corporate</v>
      </c>
      <c r="J2621" s="19">
        <f>_xlfn.XLOOKUP(Order_Items_Raw!A939,Orders_Raw!A:A,Orders_Raw!C:C)</f>
        <v>45701</v>
      </c>
      <c r="K2621" t="s">
        <v>3429</v>
      </c>
      <c r="L2621" s="19" t="str">
        <f>_xlfn.XLOOKUP(A2621,Orders_Raw!A:A,Orders_Raw!D:D)</f>
        <v>Cancelled</v>
      </c>
      <c r="M2621" s="19" t="str">
        <f>_xlfn.XLOOKUP(_xlfn.XLOOKUP(A2621,Orders_Raw!A:A,Orders_Raw!B:B),Customers_Raw!A:A,Customers_Raw!E:E)</f>
        <v>Corporate</v>
      </c>
      <c r="N2621">
        <f>IF(COUNTIF($A$2:A2621,A2621)=1,1,0)</f>
        <v>1</v>
      </c>
    </row>
    <row r="2622" spans="1:14">
      <c r="A2622" t="s">
        <v>2735</v>
      </c>
      <c r="B2622" t="s">
        <v>3427</v>
      </c>
      <c r="C2622">
        <v>4</v>
      </c>
      <c r="D2622" s="18">
        <v>38394.15</v>
      </c>
      <c r="E2622" s="18">
        <f>_xlfn.XLOOKUP(Order_Items_Raw!B942,Products_Raw!A:A,Products_Raw!D:D)</f>
        <v>4936.19</v>
      </c>
      <c r="F2622" s="18">
        <f t="shared" si="40"/>
        <v>18649.39</v>
      </c>
      <c r="G2622" s="18" t="str">
        <f>PROPER(TRIM(CLEAN(_xlfn.XLOOKUP(Order_Items_Raw!A942,Orders_Raw!A:A,Orders_Raw!E:E))))</f>
        <v>Website</v>
      </c>
      <c r="H2622" s="18" t="str">
        <f>_xlfn.XLOOKUP(B2622,Products_Raw!A:A,Products_Raw!C:C)</f>
        <v>Home &amp; Kitchen</v>
      </c>
      <c r="I2622" t="str">
        <f>_xlfn.XLOOKUP(_xlfn.XLOOKUP(A2622,Orders_Raw!A:A,Orders_Raw!B:B),Customers_Raw!A:A,Customers_Raw!E:E)</f>
        <v>Consumer</v>
      </c>
      <c r="J2622" s="19">
        <f>_xlfn.XLOOKUP(Order_Items_Raw!A942,Orders_Raw!A:A,Orders_Raw!C:C)</f>
        <v>45713</v>
      </c>
      <c r="K2622" t="s">
        <v>3429</v>
      </c>
      <c r="L2622" s="19" t="str">
        <f>_xlfn.XLOOKUP(A2622,Orders_Raw!A:A,Orders_Raw!D:D)</f>
        <v>Delivered</v>
      </c>
      <c r="M2622" s="19" t="str">
        <f>_xlfn.XLOOKUP(_xlfn.XLOOKUP(A2622,Orders_Raw!A:A,Orders_Raw!B:B),Customers_Raw!A:A,Customers_Raw!E:E)</f>
        <v>Consumer</v>
      </c>
      <c r="N2622">
        <f>IF(COUNTIF($A$2:A2622,A2622)=1,1,0)</f>
        <v>1</v>
      </c>
    </row>
    <row r="2623" spans="1:14">
      <c r="A2623" t="s">
        <v>2894</v>
      </c>
      <c r="B2623" t="s">
        <v>3427</v>
      </c>
      <c r="C2623">
        <v>4</v>
      </c>
      <c r="D2623" s="18">
        <v>35999.32</v>
      </c>
      <c r="E2623" s="18">
        <f>_xlfn.XLOOKUP(Order_Items_Raw!B944,Products_Raw!A:A,Products_Raw!D:D)</f>
        <v>1069.73</v>
      </c>
      <c r="F2623" s="18">
        <f t="shared" si="40"/>
        <v>31720.4</v>
      </c>
      <c r="G2623" s="18" t="str">
        <f>PROPER(TRIM(CLEAN(_xlfn.XLOOKUP(Order_Items_Raw!A944,Orders_Raw!A:A,Orders_Raw!E:E))))</f>
        <v>Marketplace</v>
      </c>
      <c r="H2623" s="18" t="str">
        <f>_xlfn.XLOOKUP(B2623,Products_Raw!A:A,Products_Raw!C:C)</f>
        <v>Home &amp; Kitchen</v>
      </c>
      <c r="I2623" t="str">
        <f>_xlfn.XLOOKUP(_xlfn.XLOOKUP(A2623,Orders_Raw!A:A,Orders_Raw!B:B),Customers_Raw!A:A,Customers_Raw!E:E)</f>
        <v>Consumer</v>
      </c>
      <c r="J2623" s="19">
        <f>_xlfn.XLOOKUP(Order_Items_Raw!A944,Orders_Raw!A:A,Orders_Raw!C:C)</f>
        <v>45689</v>
      </c>
      <c r="K2623" t="s">
        <v>3429</v>
      </c>
      <c r="L2623" s="19" t="str">
        <f>_xlfn.XLOOKUP(A2623,Orders_Raw!A:A,Orders_Raw!D:D)</f>
        <v>Delivered</v>
      </c>
      <c r="M2623" s="19" t="str">
        <f>_xlfn.XLOOKUP(_xlfn.XLOOKUP(A2623,Orders_Raw!A:A,Orders_Raw!B:B),Customers_Raw!A:A,Customers_Raw!E:E)</f>
        <v>Consumer</v>
      </c>
      <c r="N2623">
        <f>IF(COUNTIF($A$2:A2623,A2623)=1,1,0)</f>
        <v>1</v>
      </c>
    </row>
    <row r="2624" spans="1:14">
      <c r="A2624" t="s">
        <v>3198</v>
      </c>
      <c r="B2624" t="s">
        <v>3427</v>
      </c>
      <c r="C2624">
        <v>4</v>
      </c>
      <c r="D2624" s="18">
        <v>30956.29</v>
      </c>
      <c r="E2624" s="18">
        <f>_xlfn.XLOOKUP(Order_Items_Raw!B950,Products_Raw!A:A,Products_Raw!D:D)</f>
        <v>6579.03</v>
      </c>
      <c r="F2624" s="18">
        <f t="shared" si="40"/>
        <v>4640.17</v>
      </c>
      <c r="G2624" s="18" t="str">
        <f>PROPER(TRIM(CLEAN(_xlfn.XLOOKUP(Order_Items_Raw!A950,Orders_Raw!A:A,Orders_Raw!E:E))))</f>
        <v>Website</v>
      </c>
      <c r="H2624" s="18" t="str">
        <f>_xlfn.XLOOKUP(B2624,Products_Raw!A:A,Products_Raw!C:C)</f>
        <v>Home &amp; Kitchen</v>
      </c>
      <c r="I2624" t="str">
        <f>_xlfn.XLOOKUP(_xlfn.XLOOKUP(A2624,Orders_Raw!A:A,Orders_Raw!B:B),Customers_Raw!A:A,Customers_Raw!E:E)</f>
        <v>Corporate</v>
      </c>
      <c r="J2624" s="19">
        <f>_xlfn.XLOOKUP(Order_Items_Raw!A950,Orders_Raw!A:A,Orders_Raw!C:C)</f>
        <v>45696</v>
      </c>
      <c r="K2624" t="s">
        <v>3429</v>
      </c>
      <c r="L2624" s="19" t="str">
        <f>_xlfn.XLOOKUP(A2624,Orders_Raw!A:A,Orders_Raw!D:D)</f>
        <v>Delivered</v>
      </c>
      <c r="M2624" s="19" t="str">
        <f>_xlfn.XLOOKUP(_xlfn.XLOOKUP(A2624,Orders_Raw!A:A,Orders_Raw!B:B),Customers_Raw!A:A,Customers_Raw!E:E)</f>
        <v>Corporate</v>
      </c>
      <c r="N2624">
        <f>IF(COUNTIF($A$2:A2624,A2624)=1,1,0)</f>
        <v>1</v>
      </c>
    </row>
    <row r="2625" spans="1:14">
      <c r="A2625" t="s">
        <v>1565</v>
      </c>
      <c r="B2625" t="s">
        <v>3428</v>
      </c>
      <c r="C2625">
        <v>1</v>
      </c>
      <c r="D2625" s="18">
        <v>3418.81</v>
      </c>
      <c r="E2625" s="18">
        <f>_xlfn.XLOOKUP(Order_Items_Raw!B978,Products_Raw!A:A,Products_Raw!D:D)</f>
        <v>295.87</v>
      </c>
      <c r="F2625" s="18">
        <f t="shared" si="40"/>
        <v>3122.94</v>
      </c>
      <c r="G2625" s="18" t="str">
        <f>PROPER(TRIM(CLEAN(_xlfn.XLOOKUP(Order_Items_Raw!A978,Orders_Raw!A:A,Orders_Raw!E:E))))</f>
        <v>Marketplace</v>
      </c>
      <c r="H2625" s="18" t="str">
        <f>_xlfn.XLOOKUP(B2625,Products_Raw!A:A,Products_Raw!C:C)</f>
        <v>Home &amp; Kitchen</v>
      </c>
      <c r="I2625" t="str">
        <f>_xlfn.XLOOKUP(_xlfn.XLOOKUP(A2625,Orders_Raw!A:A,Orders_Raw!B:B),Customers_Raw!A:A,Customers_Raw!E:E)</f>
        <v>Consumer</v>
      </c>
      <c r="J2625" s="19">
        <f>_xlfn.XLOOKUP(Order_Items_Raw!A978,Orders_Raw!A:A,Orders_Raw!C:C)</f>
        <v>45701</v>
      </c>
      <c r="K2625" t="s">
        <v>3429</v>
      </c>
      <c r="L2625" s="19" t="str">
        <f>_xlfn.XLOOKUP(A2625,Orders_Raw!A:A,Orders_Raw!D:D)</f>
        <v>Delivered</v>
      </c>
      <c r="M2625" s="19" t="str">
        <f>_xlfn.XLOOKUP(_xlfn.XLOOKUP(A2625,Orders_Raw!A:A,Orders_Raw!B:B),Customers_Raw!A:A,Customers_Raw!E:E)</f>
        <v>Consumer</v>
      </c>
      <c r="N2625">
        <f>IF(COUNTIF($A$2:A2625,A2625)=1,1,0)</f>
        <v>1</v>
      </c>
    </row>
    <row r="2626" spans="1:14">
      <c r="A2626" t="s">
        <v>2771</v>
      </c>
      <c r="B2626" t="s">
        <v>3428</v>
      </c>
      <c r="C2626">
        <v>1</v>
      </c>
      <c r="D2626" s="18">
        <v>2625.63</v>
      </c>
      <c r="E2626" s="18">
        <f>_xlfn.XLOOKUP(Order_Items_Raw!B999,Products_Raw!A:A,Products_Raw!D:D)</f>
        <v>2112.7</v>
      </c>
      <c r="F2626" s="18">
        <f t="shared" ref="F2626:F2689" si="41">D2626-(C2626*E2626)</f>
        <v>512.93</v>
      </c>
      <c r="G2626" s="18" t="str">
        <f>PROPER(TRIM(CLEAN(_xlfn.XLOOKUP(Order_Items_Raw!A999,Orders_Raw!A:A,Orders_Raw!E:E))))</f>
        <v>Website</v>
      </c>
      <c r="H2626" s="18" t="str">
        <f>_xlfn.XLOOKUP(B2626,Products_Raw!A:A,Products_Raw!C:C)</f>
        <v>Home &amp; Kitchen</v>
      </c>
      <c r="I2626" t="str">
        <f>_xlfn.XLOOKUP(_xlfn.XLOOKUP(A2626,Orders_Raw!A:A,Orders_Raw!B:B),Customers_Raw!A:A,Customers_Raw!E:E)</f>
        <v>Small Business</v>
      </c>
      <c r="J2626" s="19">
        <f>_xlfn.XLOOKUP(Order_Items_Raw!A999,Orders_Raw!A:A,Orders_Raw!C:C)</f>
        <v>45696</v>
      </c>
      <c r="K2626" t="s">
        <v>3429</v>
      </c>
      <c r="L2626" s="19" t="str">
        <f>_xlfn.XLOOKUP(A2626,Orders_Raw!A:A,Orders_Raw!D:D)</f>
        <v>Delivered</v>
      </c>
      <c r="M2626" s="19" t="str">
        <f>_xlfn.XLOOKUP(_xlfn.XLOOKUP(A2626,Orders_Raw!A:A,Orders_Raw!B:B),Customers_Raw!A:A,Customers_Raw!E:E)</f>
        <v>Small Business</v>
      </c>
      <c r="N2626">
        <f>IF(COUNTIF($A$2:A2626,A2626)=1,1,0)</f>
        <v>1</v>
      </c>
    </row>
    <row r="2627" spans="1:14">
      <c r="A2627" t="s">
        <v>1409</v>
      </c>
      <c r="B2627" t="s">
        <v>3430</v>
      </c>
      <c r="C2627">
        <v>2</v>
      </c>
      <c r="D2627" s="18">
        <v>20858.82</v>
      </c>
      <c r="E2627" s="18">
        <f>_xlfn.XLOOKUP(Order_Items_Raw!B1024,Products_Raw!A:A,Products_Raw!D:D)</f>
        <v>6279.29</v>
      </c>
      <c r="F2627" s="18">
        <f t="shared" si="41"/>
        <v>8300.24</v>
      </c>
      <c r="G2627" s="18" t="str">
        <f>PROPER(TRIM(CLEAN(_xlfn.XLOOKUP(Order_Items_Raw!A1024,Orders_Raw!A:A,Orders_Raw!E:E))))</f>
        <v>Website</v>
      </c>
      <c r="H2627" s="18" t="str">
        <f>_xlfn.XLOOKUP(B2627,Products_Raw!A:A,Products_Raw!C:C)</f>
        <v>Beauty</v>
      </c>
      <c r="I2627" t="str">
        <f>_xlfn.XLOOKUP(_xlfn.XLOOKUP(A2627,Orders_Raw!A:A,Orders_Raw!B:B),Customers_Raw!A:A,Customers_Raw!E:E)</f>
        <v>Small Business</v>
      </c>
      <c r="J2627" s="19">
        <f>_xlfn.XLOOKUP(Order_Items_Raw!A1024,Orders_Raw!A:A,Orders_Raw!C:C)</f>
        <v>45706</v>
      </c>
      <c r="K2627" t="s">
        <v>3429</v>
      </c>
      <c r="L2627" s="19" t="str">
        <f>_xlfn.XLOOKUP(A2627,Orders_Raw!A:A,Orders_Raw!D:D)</f>
        <v>Delivered</v>
      </c>
      <c r="M2627" s="19" t="str">
        <f>_xlfn.XLOOKUP(_xlfn.XLOOKUP(A2627,Orders_Raw!A:A,Orders_Raw!B:B),Customers_Raw!A:A,Customers_Raw!E:E)</f>
        <v>Small Business</v>
      </c>
      <c r="N2627">
        <f>IF(COUNTIF($A$2:A2627,A2627)=1,1,0)</f>
        <v>1</v>
      </c>
    </row>
    <row r="2628" spans="1:14">
      <c r="A2628" t="s">
        <v>2071</v>
      </c>
      <c r="B2628" t="s">
        <v>3430</v>
      </c>
      <c r="C2628">
        <v>1</v>
      </c>
      <c r="D2628" s="18">
        <v>10423.93</v>
      </c>
      <c r="E2628" s="18">
        <f>_xlfn.XLOOKUP(Order_Items_Raw!B1040,Products_Raw!A:A,Products_Raw!D:D)</f>
        <v>7212.47</v>
      </c>
      <c r="F2628" s="18">
        <f t="shared" si="41"/>
        <v>3211.46</v>
      </c>
      <c r="G2628" s="18" t="str">
        <f>PROPER(TRIM(CLEAN(_xlfn.XLOOKUP(Order_Items_Raw!A1040,Orders_Raw!A:A,Orders_Raw!E:E))))</f>
        <v>Mobile App</v>
      </c>
      <c r="H2628" s="18" t="str">
        <f>_xlfn.XLOOKUP(B2628,Products_Raw!A:A,Products_Raw!C:C)</f>
        <v>Beauty</v>
      </c>
      <c r="I2628" t="str">
        <f>_xlfn.XLOOKUP(_xlfn.XLOOKUP(A2628,Orders_Raw!A:A,Orders_Raw!B:B),Customers_Raw!A:A,Customers_Raw!E:E)</f>
        <v>Consumer</v>
      </c>
      <c r="J2628" s="19">
        <f>_xlfn.XLOOKUP(Order_Items_Raw!A1040,Orders_Raw!A:A,Orders_Raw!C:C)</f>
        <v>45690</v>
      </c>
      <c r="K2628" t="s">
        <v>3429</v>
      </c>
      <c r="L2628" s="19" t="str">
        <f>_xlfn.XLOOKUP(A2628,Orders_Raw!A:A,Orders_Raw!D:D)</f>
        <v>Shipped</v>
      </c>
      <c r="M2628" s="19" t="str">
        <f>_xlfn.XLOOKUP(_xlfn.XLOOKUP(A2628,Orders_Raw!A:A,Orders_Raw!B:B),Customers_Raw!A:A,Customers_Raw!E:E)</f>
        <v>Consumer</v>
      </c>
      <c r="N2628">
        <f>IF(COUNTIF($A$2:A2628,A2628)=1,1,0)</f>
        <v>1</v>
      </c>
    </row>
    <row r="2629" spans="1:14">
      <c r="A2629" t="s">
        <v>2205</v>
      </c>
      <c r="B2629" t="s">
        <v>3430</v>
      </c>
      <c r="C2629">
        <v>1</v>
      </c>
      <c r="D2629" s="18">
        <v>12621.78</v>
      </c>
      <c r="E2629" s="18">
        <f>_xlfn.XLOOKUP(Order_Items_Raw!B1044,Products_Raw!A:A,Products_Raw!D:D)</f>
        <v>1349.93</v>
      </c>
      <c r="F2629" s="18">
        <f t="shared" si="41"/>
        <v>11271.85</v>
      </c>
      <c r="G2629" s="18" t="str">
        <f>PROPER(TRIM(CLEAN(_xlfn.XLOOKUP(Order_Items_Raw!A1044,Orders_Raw!A:A,Orders_Raw!E:E))))</f>
        <v>Mobile App</v>
      </c>
      <c r="H2629" s="18" t="str">
        <f>_xlfn.XLOOKUP(B2629,Products_Raw!A:A,Products_Raw!C:C)</f>
        <v>Beauty</v>
      </c>
      <c r="I2629" t="str">
        <f>_xlfn.XLOOKUP(_xlfn.XLOOKUP(A2629,Orders_Raw!A:A,Orders_Raw!B:B),Customers_Raw!A:A,Customers_Raw!E:E)</f>
        <v>Consumer</v>
      </c>
      <c r="J2629" s="19">
        <f>_xlfn.XLOOKUP(Order_Items_Raw!A1044,Orders_Raw!A:A,Orders_Raw!C:C)</f>
        <v>45716</v>
      </c>
      <c r="K2629" t="s">
        <v>3429</v>
      </c>
      <c r="L2629" s="19" t="str">
        <f>_xlfn.XLOOKUP(A2629,Orders_Raw!A:A,Orders_Raw!D:D)</f>
        <v>Delivered</v>
      </c>
      <c r="M2629" s="19" t="str">
        <f>_xlfn.XLOOKUP(_xlfn.XLOOKUP(A2629,Orders_Raw!A:A,Orders_Raw!B:B),Customers_Raw!A:A,Customers_Raw!E:E)</f>
        <v>Consumer</v>
      </c>
      <c r="N2629">
        <f>IF(COUNTIF($A$2:A2629,A2629)=1,1,0)</f>
        <v>0</v>
      </c>
    </row>
    <row r="2630" spans="1:14">
      <c r="A2630" t="s">
        <v>925</v>
      </c>
      <c r="B2630" t="s">
        <v>3431</v>
      </c>
      <c r="C2630">
        <v>4</v>
      </c>
      <c r="D2630" s="18">
        <v>3131.27</v>
      </c>
      <c r="E2630" s="18">
        <f>_xlfn.XLOOKUP(Order_Items_Raw!B1061,Products_Raw!A:A,Products_Raw!D:D)</f>
        <v>1397.32</v>
      </c>
      <c r="F2630" s="18">
        <f t="shared" si="41"/>
        <v>-2458.01</v>
      </c>
      <c r="G2630" s="18" t="str">
        <f>PROPER(TRIM(CLEAN(_xlfn.XLOOKUP(Order_Items_Raw!A1061,Orders_Raw!A:A,Orders_Raw!E:E))))</f>
        <v>Website</v>
      </c>
      <c r="H2630" s="18" t="str">
        <f>_xlfn.XLOOKUP(B2630,Products_Raw!A:A,Products_Raw!C:C)</f>
        <v>Fashion</v>
      </c>
      <c r="I2630" t="str">
        <f>_xlfn.XLOOKUP(_xlfn.XLOOKUP(A2630,Orders_Raw!A:A,Orders_Raw!B:B),Customers_Raw!A:A,Customers_Raw!E:E)</f>
        <v>Corporate</v>
      </c>
      <c r="J2630" s="19">
        <f>_xlfn.XLOOKUP(Order_Items_Raw!A1061,Orders_Raw!A:A,Orders_Raw!C:C)</f>
        <v>45715</v>
      </c>
      <c r="K2630" t="s">
        <v>3429</v>
      </c>
      <c r="L2630" s="19" t="str">
        <f>_xlfn.XLOOKUP(A2630,Orders_Raw!A:A,Orders_Raw!D:D)</f>
        <v>Delivered</v>
      </c>
      <c r="M2630" s="19" t="str">
        <f>_xlfn.XLOOKUP(_xlfn.XLOOKUP(A2630,Orders_Raw!A:A,Orders_Raw!B:B),Customers_Raw!A:A,Customers_Raw!E:E)</f>
        <v>Corporate</v>
      </c>
      <c r="N2630">
        <f>IF(COUNTIF($A$2:A2630,A2630)=1,1,0)</f>
        <v>0</v>
      </c>
    </row>
    <row r="2631" spans="1:14">
      <c r="A2631" t="s">
        <v>2561</v>
      </c>
      <c r="B2631" t="s">
        <v>3431</v>
      </c>
      <c r="C2631">
        <v>4</v>
      </c>
      <c r="D2631" s="18">
        <v>4259.82</v>
      </c>
      <c r="E2631" s="18">
        <f>_xlfn.XLOOKUP(Order_Items_Raw!B1093,Products_Raw!A:A,Products_Raw!D:D)</f>
        <v>4835.9</v>
      </c>
      <c r="F2631" s="18">
        <f t="shared" si="41"/>
        <v>-15083.78</v>
      </c>
      <c r="G2631" s="18" t="str">
        <f>PROPER(TRIM(CLEAN(_xlfn.XLOOKUP(Order_Items_Raw!A1093,Orders_Raw!A:A,Orders_Raw!E:E))))</f>
        <v>Website</v>
      </c>
      <c r="H2631" s="18" t="str">
        <f>_xlfn.XLOOKUP(B2631,Products_Raw!A:A,Products_Raw!C:C)</f>
        <v>Fashion</v>
      </c>
      <c r="I2631" t="str">
        <f>_xlfn.XLOOKUP(_xlfn.XLOOKUP(A2631,Orders_Raw!A:A,Orders_Raw!B:B),Customers_Raw!A:A,Customers_Raw!E:E)</f>
        <v>Corporate</v>
      </c>
      <c r="J2631" s="19">
        <f>_xlfn.XLOOKUP(Order_Items_Raw!A1093,Orders_Raw!A:A,Orders_Raw!C:C)</f>
        <v>45698</v>
      </c>
      <c r="K2631" t="s">
        <v>3429</v>
      </c>
      <c r="L2631" s="19" t="str">
        <f>_xlfn.XLOOKUP(A2631,Orders_Raw!A:A,Orders_Raw!D:D)</f>
        <v>Delivered</v>
      </c>
      <c r="M2631" s="19" t="str">
        <f>_xlfn.XLOOKUP(_xlfn.XLOOKUP(A2631,Orders_Raw!A:A,Orders_Raw!B:B),Customers_Raw!A:A,Customers_Raw!E:E)</f>
        <v>Corporate</v>
      </c>
      <c r="N2631">
        <f>IF(COUNTIF($A$2:A2631,A2631)=1,1,0)</f>
        <v>0</v>
      </c>
    </row>
    <row r="2632" spans="1:14">
      <c r="A2632" t="s">
        <v>2673</v>
      </c>
      <c r="B2632" t="s">
        <v>3431</v>
      </c>
      <c r="C2632">
        <v>4</v>
      </c>
      <c r="D2632" s="18">
        <v>3835.16</v>
      </c>
      <c r="E2632" s="18">
        <f>_xlfn.XLOOKUP(Order_Items_Raw!B1096,Products_Raw!A:A,Products_Raw!D:D)</f>
        <v>3861.49</v>
      </c>
      <c r="F2632" s="18">
        <f t="shared" si="41"/>
        <v>-11610.8</v>
      </c>
      <c r="G2632" s="18" t="str">
        <f>PROPER(TRIM(CLEAN(_xlfn.XLOOKUP(Order_Items_Raw!A1096,Orders_Raw!A:A,Orders_Raw!E:E))))</f>
        <v>Mobile App</v>
      </c>
      <c r="H2632" s="18" t="str">
        <f>_xlfn.XLOOKUP(B2632,Products_Raw!A:A,Products_Raw!C:C)</f>
        <v>Fashion</v>
      </c>
      <c r="I2632" t="str">
        <f>_xlfn.XLOOKUP(_xlfn.XLOOKUP(A2632,Orders_Raw!A:A,Orders_Raw!B:B),Customers_Raw!A:A,Customers_Raw!E:E)</f>
        <v>Corporate</v>
      </c>
      <c r="J2632" s="19">
        <f>_xlfn.XLOOKUP(Order_Items_Raw!A1096,Orders_Raw!A:A,Orders_Raw!C:C)</f>
        <v>45702</v>
      </c>
      <c r="K2632" t="s">
        <v>3429</v>
      </c>
      <c r="L2632" s="19" t="str">
        <f>_xlfn.XLOOKUP(A2632,Orders_Raw!A:A,Orders_Raw!D:D)</f>
        <v>Cancelled</v>
      </c>
      <c r="M2632" s="19" t="str">
        <f>_xlfn.XLOOKUP(_xlfn.XLOOKUP(A2632,Orders_Raw!A:A,Orders_Raw!B:B),Customers_Raw!A:A,Customers_Raw!E:E)</f>
        <v>Corporate</v>
      </c>
      <c r="N2632">
        <f>IF(COUNTIF($A$2:A2632,A2632)=1,1,0)</f>
        <v>0</v>
      </c>
    </row>
    <row r="2633" spans="1:14">
      <c r="A2633" t="s">
        <v>2974</v>
      </c>
      <c r="B2633" t="s">
        <v>3431</v>
      </c>
      <c r="C2633">
        <v>2</v>
      </c>
      <c r="D2633" s="18">
        <v>1695.89</v>
      </c>
      <c r="E2633" s="18">
        <f>_xlfn.XLOOKUP(Order_Items_Raw!B1104,Products_Raw!A:A,Products_Raw!D:D)</f>
        <v>1691.07</v>
      </c>
      <c r="F2633" s="18">
        <f t="shared" si="41"/>
        <v>-1686.25</v>
      </c>
      <c r="G2633" s="18" t="str">
        <f>PROPER(TRIM(CLEAN(_xlfn.XLOOKUP(Order_Items_Raw!A1104,Orders_Raw!A:A,Orders_Raw!E:E))))</f>
        <v>Website</v>
      </c>
      <c r="H2633" s="18" t="str">
        <f>_xlfn.XLOOKUP(B2633,Products_Raw!A:A,Products_Raw!C:C)</f>
        <v>Fashion</v>
      </c>
      <c r="I2633" t="str">
        <f>_xlfn.XLOOKUP(_xlfn.XLOOKUP(A2633,Orders_Raw!A:A,Orders_Raw!B:B),Customers_Raw!A:A,Customers_Raw!E:E)</f>
        <v>Corporate</v>
      </c>
      <c r="J2633" s="19">
        <f>_xlfn.XLOOKUP(Order_Items_Raw!A1104,Orders_Raw!A:A,Orders_Raw!C:C)</f>
        <v>45701</v>
      </c>
      <c r="K2633" t="s">
        <v>3429</v>
      </c>
      <c r="L2633" s="19" t="str">
        <f>_xlfn.XLOOKUP(A2633,Orders_Raw!A:A,Orders_Raw!D:D)</f>
        <v>Delivered</v>
      </c>
      <c r="M2633" s="19" t="str">
        <f>_xlfn.XLOOKUP(_xlfn.XLOOKUP(A2633,Orders_Raw!A:A,Orders_Raw!B:B),Customers_Raw!A:A,Customers_Raw!E:E)</f>
        <v>Corporate</v>
      </c>
      <c r="N2633">
        <f>IF(COUNTIF($A$2:A2633,A2633)=1,1,0)</f>
        <v>0</v>
      </c>
    </row>
    <row r="2634" spans="1:14">
      <c r="A2634" t="s">
        <v>1112</v>
      </c>
      <c r="B2634" t="s">
        <v>3432</v>
      </c>
      <c r="C2634">
        <v>2</v>
      </c>
      <c r="D2634" s="18">
        <v>28684.19</v>
      </c>
      <c r="E2634" s="18">
        <f>_xlfn.XLOOKUP(Order_Items_Raw!B1124,Products_Raw!A:A,Products_Raw!D:D)</f>
        <v>5766.98</v>
      </c>
      <c r="F2634" s="18">
        <f t="shared" si="41"/>
        <v>17150.23</v>
      </c>
      <c r="G2634" s="18" t="str">
        <f>PROPER(TRIM(CLEAN(_xlfn.XLOOKUP(Order_Items_Raw!A1124,Orders_Raw!A:A,Orders_Raw!E:E))))</f>
        <v>Mobile App</v>
      </c>
      <c r="H2634" s="18" t="str">
        <f>_xlfn.XLOOKUP(B2634,Products_Raw!A:A,Products_Raw!C:C)</f>
        <v>Electronics</v>
      </c>
      <c r="I2634" t="str">
        <f>_xlfn.XLOOKUP(_xlfn.XLOOKUP(A2634,Orders_Raw!A:A,Orders_Raw!B:B),Customers_Raw!A:A,Customers_Raw!E:E)</f>
        <v>Corporate</v>
      </c>
      <c r="J2634" s="19">
        <f>_xlfn.XLOOKUP(Order_Items_Raw!A1124,Orders_Raw!A:A,Orders_Raw!C:C)</f>
        <v>45716</v>
      </c>
      <c r="K2634" t="s">
        <v>3429</v>
      </c>
      <c r="L2634" s="19" t="str">
        <f>_xlfn.XLOOKUP(A2634,Orders_Raw!A:A,Orders_Raw!D:D)</f>
        <v>Processing</v>
      </c>
      <c r="M2634" s="19" t="str">
        <f>_xlfn.XLOOKUP(_xlfn.XLOOKUP(A2634,Orders_Raw!A:A,Orders_Raw!B:B),Customers_Raw!A:A,Customers_Raw!E:E)</f>
        <v>Corporate</v>
      </c>
      <c r="N2634">
        <f>IF(COUNTIF($A$2:A2634,A2634)=1,1,0)</f>
        <v>1</v>
      </c>
    </row>
    <row r="2635" spans="1:14">
      <c r="A2635" t="s">
        <v>1211</v>
      </c>
      <c r="B2635" t="s">
        <v>3432</v>
      </c>
      <c r="C2635">
        <v>4</v>
      </c>
      <c r="D2635" s="18">
        <v>49960.14</v>
      </c>
      <c r="E2635" s="18">
        <f>_xlfn.XLOOKUP(Order_Items_Raw!B1126,Products_Raw!A:A,Products_Raw!D:D)</f>
        <v>11939.07</v>
      </c>
      <c r="F2635" s="18">
        <f t="shared" si="41"/>
        <v>2203.86</v>
      </c>
      <c r="G2635" s="18" t="str">
        <f>PROPER(TRIM(CLEAN(_xlfn.XLOOKUP(Order_Items_Raw!A1126,Orders_Raw!A:A,Orders_Raw!E:E))))</f>
        <v>Website</v>
      </c>
      <c r="H2635" s="18" t="str">
        <f>_xlfn.XLOOKUP(B2635,Products_Raw!A:A,Products_Raw!C:C)</f>
        <v>Electronics</v>
      </c>
      <c r="I2635" t="str">
        <f>_xlfn.XLOOKUP(_xlfn.XLOOKUP(A2635,Orders_Raw!A:A,Orders_Raw!B:B),Customers_Raw!A:A,Customers_Raw!E:E)</f>
        <v>Consumer</v>
      </c>
      <c r="J2635" s="19">
        <f>_xlfn.XLOOKUP(Order_Items_Raw!A1126,Orders_Raw!A:A,Orders_Raw!C:C)</f>
        <v>45696</v>
      </c>
      <c r="K2635" t="s">
        <v>3429</v>
      </c>
      <c r="L2635" s="19" t="str">
        <f>_xlfn.XLOOKUP(A2635,Orders_Raw!A:A,Orders_Raw!D:D)</f>
        <v>Delivered</v>
      </c>
      <c r="M2635" s="19" t="str">
        <f>_xlfn.XLOOKUP(_xlfn.XLOOKUP(A2635,Orders_Raw!A:A,Orders_Raw!B:B),Customers_Raw!A:A,Customers_Raw!E:E)</f>
        <v>Consumer</v>
      </c>
      <c r="N2635">
        <f>IF(COUNTIF($A$2:A2635,A2635)=1,1,0)</f>
        <v>1</v>
      </c>
    </row>
    <row r="2636" spans="1:14">
      <c r="A2636" t="s">
        <v>1542</v>
      </c>
      <c r="B2636" t="s">
        <v>3432</v>
      </c>
      <c r="C2636">
        <v>1</v>
      </c>
      <c r="D2636" s="18">
        <v>11176.14</v>
      </c>
      <c r="E2636" s="18">
        <f>_xlfn.XLOOKUP(Order_Items_Raw!B1132,Products_Raw!A:A,Products_Raw!D:D)</f>
        <v>1195.19</v>
      </c>
      <c r="F2636" s="18">
        <f t="shared" si="41"/>
        <v>9980.95</v>
      </c>
      <c r="G2636" s="18" t="str">
        <f>PROPER(TRIM(CLEAN(_xlfn.XLOOKUP(Order_Items_Raw!A1132,Orders_Raw!A:A,Orders_Raw!E:E))))</f>
        <v>Marketplace</v>
      </c>
      <c r="H2636" s="18" t="str">
        <f>_xlfn.XLOOKUP(B2636,Products_Raw!A:A,Products_Raw!C:C)</f>
        <v>Electronics</v>
      </c>
      <c r="I2636" t="str">
        <f>_xlfn.XLOOKUP(_xlfn.XLOOKUP(A2636,Orders_Raw!A:A,Orders_Raw!B:B),Customers_Raw!A:A,Customers_Raw!E:E)</f>
        <v>Consumer</v>
      </c>
      <c r="J2636" s="19">
        <f>_xlfn.XLOOKUP(Order_Items_Raw!A1132,Orders_Raw!A:A,Orders_Raw!C:C)</f>
        <v>45704</v>
      </c>
      <c r="K2636" t="s">
        <v>3429</v>
      </c>
      <c r="L2636" s="19" t="str">
        <f>_xlfn.XLOOKUP(A2636,Orders_Raw!A:A,Orders_Raw!D:D)</f>
        <v>Shipped</v>
      </c>
      <c r="M2636" s="19" t="str">
        <f>_xlfn.XLOOKUP(_xlfn.XLOOKUP(A2636,Orders_Raw!A:A,Orders_Raw!B:B),Customers_Raw!A:A,Customers_Raw!E:E)</f>
        <v>Consumer</v>
      </c>
      <c r="N2636">
        <f>IF(COUNTIF($A$2:A2636,A2636)=1,1,0)</f>
        <v>1</v>
      </c>
    </row>
    <row r="2637" spans="1:14">
      <c r="A2637" t="s">
        <v>1440</v>
      </c>
      <c r="B2637" t="s">
        <v>3433</v>
      </c>
      <c r="C2637">
        <v>4</v>
      </c>
      <c r="D2637" s="18">
        <v>55036.71</v>
      </c>
      <c r="E2637" s="18">
        <f>_xlfn.XLOOKUP(Order_Items_Raw!B1168,Products_Raw!A:A,Products_Raw!D:D)</f>
        <v>10086.81</v>
      </c>
      <c r="F2637" s="18">
        <f t="shared" si="41"/>
        <v>14689.47</v>
      </c>
      <c r="G2637" s="18" t="str">
        <f>PROPER(TRIM(CLEAN(_xlfn.XLOOKUP(Order_Items_Raw!A1168,Orders_Raw!A:A,Orders_Raw!E:E))))</f>
        <v>Marketplace</v>
      </c>
      <c r="H2637" s="18" t="str">
        <f>_xlfn.XLOOKUP(B2637,Products_Raw!A:A,Products_Raw!C:C)</f>
        <v>Beauty</v>
      </c>
      <c r="I2637" t="str">
        <f>_xlfn.XLOOKUP(_xlfn.XLOOKUP(A2637,Orders_Raw!A:A,Orders_Raw!B:B),Customers_Raw!A:A,Customers_Raw!E:E)</f>
        <v>Consumer</v>
      </c>
      <c r="J2637" s="19">
        <f>_xlfn.XLOOKUP(Order_Items_Raw!A1168,Orders_Raw!A:A,Orders_Raw!C:C)</f>
        <v>45693</v>
      </c>
      <c r="K2637" t="s">
        <v>3429</v>
      </c>
      <c r="L2637" s="19" t="str">
        <f>_xlfn.XLOOKUP(A2637,Orders_Raw!A:A,Orders_Raw!D:D)</f>
        <v>Shipped</v>
      </c>
      <c r="M2637" s="19" t="str">
        <f>_xlfn.XLOOKUP(_xlfn.XLOOKUP(A2637,Orders_Raw!A:A,Orders_Raw!B:B),Customers_Raw!A:A,Customers_Raw!E:E)</f>
        <v>Consumer</v>
      </c>
      <c r="N2637">
        <f>IF(COUNTIF($A$2:A2637,A2637)=1,1,0)</f>
        <v>1</v>
      </c>
    </row>
    <row r="2638" spans="1:14">
      <c r="A2638" t="s">
        <v>2300</v>
      </c>
      <c r="B2638" t="s">
        <v>3433</v>
      </c>
      <c r="C2638">
        <v>1</v>
      </c>
      <c r="D2638" s="18">
        <v>16095.61</v>
      </c>
      <c r="E2638" s="18">
        <f>_xlfn.XLOOKUP(Order_Items_Raw!B1178,Products_Raw!A:A,Products_Raw!D:D)</f>
        <v>9947.76</v>
      </c>
      <c r="F2638" s="18">
        <f t="shared" si="41"/>
        <v>6147.85</v>
      </c>
      <c r="G2638" s="18" t="str">
        <f>PROPER(TRIM(CLEAN(_xlfn.XLOOKUP(Order_Items_Raw!A1178,Orders_Raw!A:A,Orders_Raw!E:E))))</f>
        <v>Website</v>
      </c>
      <c r="H2638" s="18" t="str">
        <f>_xlfn.XLOOKUP(B2638,Products_Raw!A:A,Products_Raw!C:C)</f>
        <v>Beauty</v>
      </c>
      <c r="I2638" t="str">
        <f>_xlfn.XLOOKUP(_xlfn.XLOOKUP(A2638,Orders_Raw!A:A,Orders_Raw!B:B),Customers_Raw!A:A,Customers_Raw!E:E)</f>
        <v>Consumer</v>
      </c>
      <c r="J2638" s="19">
        <f>_xlfn.XLOOKUP(Order_Items_Raw!A1178,Orders_Raw!A:A,Orders_Raw!C:C)</f>
        <v>45705</v>
      </c>
      <c r="K2638" t="s">
        <v>3429</v>
      </c>
      <c r="L2638" s="19" t="str">
        <f>_xlfn.XLOOKUP(A2638,Orders_Raw!A:A,Orders_Raw!D:D)</f>
        <v>Delivered</v>
      </c>
      <c r="M2638" s="19" t="str">
        <f>_xlfn.XLOOKUP(_xlfn.XLOOKUP(A2638,Orders_Raw!A:A,Orders_Raw!B:B),Customers_Raw!A:A,Customers_Raw!E:E)</f>
        <v>Consumer</v>
      </c>
      <c r="N2638">
        <f>IF(COUNTIF($A$2:A2638,A2638)=1,1,0)</f>
        <v>1</v>
      </c>
    </row>
    <row r="2639" spans="1:14">
      <c r="A2639" t="s">
        <v>2425</v>
      </c>
      <c r="B2639" t="s">
        <v>3433</v>
      </c>
      <c r="C2639">
        <v>4</v>
      </c>
      <c r="D2639" s="18">
        <v>59673.07</v>
      </c>
      <c r="E2639" s="18">
        <f>_xlfn.XLOOKUP(Order_Items_Raw!B1180,Products_Raw!A:A,Products_Raw!D:D)</f>
        <v>8551.81</v>
      </c>
      <c r="F2639" s="18">
        <f t="shared" si="41"/>
        <v>25465.83</v>
      </c>
      <c r="G2639" s="18" t="str">
        <f>PROPER(TRIM(CLEAN(_xlfn.XLOOKUP(Order_Items_Raw!A1180,Orders_Raw!A:A,Orders_Raw!E:E))))</f>
        <v>Mobile App</v>
      </c>
      <c r="H2639" s="18" t="str">
        <f>_xlfn.XLOOKUP(B2639,Products_Raw!A:A,Products_Raw!C:C)</f>
        <v>Beauty</v>
      </c>
      <c r="I2639" t="str">
        <f>_xlfn.XLOOKUP(_xlfn.XLOOKUP(A2639,Orders_Raw!A:A,Orders_Raw!B:B),Customers_Raw!A:A,Customers_Raw!E:E)</f>
        <v>Consumer</v>
      </c>
      <c r="J2639" s="19">
        <f>_xlfn.XLOOKUP(Order_Items_Raw!A1180,Orders_Raw!A:A,Orders_Raw!C:C)</f>
        <v>45715</v>
      </c>
      <c r="K2639" t="s">
        <v>3429</v>
      </c>
      <c r="L2639" s="19" t="str">
        <f>_xlfn.XLOOKUP(A2639,Orders_Raw!A:A,Orders_Raw!D:D)</f>
        <v>Delivered</v>
      </c>
      <c r="M2639" s="19" t="str">
        <f>_xlfn.XLOOKUP(_xlfn.XLOOKUP(A2639,Orders_Raw!A:A,Orders_Raw!B:B),Customers_Raw!A:A,Customers_Raw!E:E)</f>
        <v>Consumer</v>
      </c>
      <c r="N2639">
        <f>IF(COUNTIF($A$2:A2639,A2639)=1,1,0)</f>
        <v>0</v>
      </c>
    </row>
    <row r="2640" spans="1:14">
      <c r="A2640" t="s">
        <v>2625</v>
      </c>
      <c r="B2640" t="s">
        <v>3433</v>
      </c>
      <c r="C2640">
        <v>2</v>
      </c>
      <c r="D2640" s="18">
        <v>26390.36</v>
      </c>
      <c r="E2640" s="18">
        <f>_xlfn.XLOOKUP(Order_Items_Raw!B1184,Products_Raw!A:A,Products_Raw!D:D)</f>
        <v>8551.81</v>
      </c>
      <c r="F2640" s="18">
        <f t="shared" si="41"/>
        <v>9286.74</v>
      </c>
      <c r="G2640" s="18" t="str">
        <f>PROPER(TRIM(CLEAN(_xlfn.XLOOKUP(Order_Items_Raw!A1184,Orders_Raw!A:A,Orders_Raw!E:E))))</f>
        <v>Mobile App</v>
      </c>
      <c r="H2640" s="18" t="str">
        <f>_xlfn.XLOOKUP(B2640,Products_Raw!A:A,Products_Raw!C:C)</f>
        <v>Beauty</v>
      </c>
      <c r="I2640" t="str">
        <f>_xlfn.XLOOKUP(_xlfn.XLOOKUP(A2640,Orders_Raw!A:A,Orders_Raw!B:B),Customers_Raw!A:A,Customers_Raw!E:E)</f>
        <v>Corporate</v>
      </c>
      <c r="J2640" s="19">
        <f>_xlfn.XLOOKUP(Order_Items_Raw!A1184,Orders_Raw!A:A,Orders_Raw!C:C)</f>
        <v>45696</v>
      </c>
      <c r="K2640" t="s">
        <v>3429</v>
      </c>
      <c r="L2640" s="19" t="str">
        <f>_xlfn.XLOOKUP(A2640,Orders_Raw!A:A,Orders_Raw!D:D)</f>
        <v>Delivered</v>
      </c>
      <c r="M2640" s="19" t="str">
        <f>_xlfn.XLOOKUP(_xlfn.XLOOKUP(A2640,Orders_Raw!A:A,Orders_Raw!B:B),Customers_Raw!A:A,Customers_Raw!E:E)</f>
        <v>Corporate</v>
      </c>
      <c r="N2640">
        <f>IF(COUNTIF($A$2:A2640,A2640)=1,1,0)</f>
        <v>1</v>
      </c>
    </row>
    <row r="2641" spans="1:14">
      <c r="A2641" t="s">
        <v>2754</v>
      </c>
      <c r="B2641" t="s">
        <v>3433</v>
      </c>
      <c r="C2641">
        <v>4</v>
      </c>
      <c r="D2641" s="18">
        <v>69210.09</v>
      </c>
      <c r="E2641" s="18">
        <f>_xlfn.XLOOKUP(Order_Items_Raw!B1187,Products_Raw!A:A,Products_Raw!D:D)</f>
        <v>2249.48</v>
      </c>
      <c r="F2641" s="18">
        <f t="shared" si="41"/>
        <v>60212.17</v>
      </c>
      <c r="G2641" s="18" t="str">
        <f>PROPER(TRIM(CLEAN(_xlfn.XLOOKUP(Order_Items_Raw!A1187,Orders_Raw!A:A,Orders_Raw!E:E))))</f>
        <v>Mobile App</v>
      </c>
      <c r="H2641" s="18" t="str">
        <f>_xlfn.XLOOKUP(B2641,Products_Raw!A:A,Products_Raw!C:C)</f>
        <v>Beauty</v>
      </c>
      <c r="I2641" t="str">
        <f>_xlfn.XLOOKUP(_xlfn.XLOOKUP(A2641,Orders_Raw!A:A,Orders_Raw!B:B),Customers_Raw!A:A,Customers_Raw!E:E)</f>
        <v>Consumer</v>
      </c>
      <c r="J2641" s="19">
        <f>_xlfn.XLOOKUP(Order_Items_Raw!A1187,Orders_Raw!A:A,Orders_Raw!C:C)</f>
        <v>45695</v>
      </c>
      <c r="K2641" t="s">
        <v>3429</v>
      </c>
      <c r="L2641" s="19" t="str">
        <f>_xlfn.XLOOKUP(A2641,Orders_Raw!A:A,Orders_Raw!D:D)</f>
        <v>Processing</v>
      </c>
      <c r="M2641" s="19" t="str">
        <f>_xlfn.XLOOKUP(_xlfn.XLOOKUP(A2641,Orders_Raw!A:A,Orders_Raw!B:B),Customers_Raw!A:A,Customers_Raw!E:E)</f>
        <v>Consumer</v>
      </c>
      <c r="N2641">
        <f>IF(COUNTIF($A$2:A2641,A2641)=1,1,0)</f>
        <v>0</v>
      </c>
    </row>
    <row r="2642" spans="1:14">
      <c r="A2642" t="s">
        <v>1520</v>
      </c>
      <c r="B2642" t="s">
        <v>3434</v>
      </c>
      <c r="C2642">
        <v>1</v>
      </c>
      <c r="D2642" s="18">
        <v>6171.3</v>
      </c>
      <c r="E2642" s="18">
        <f>_xlfn.XLOOKUP(Order_Items_Raw!B1213,Products_Raw!A:A,Products_Raw!D:D)</f>
        <v>4936.19</v>
      </c>
      <c r="F2642" s="18">
        <f t="shared" si="41"/>
        <v>1235.11</v>
      </c>
      <c r="G2642" s="18" t="str">
        <f>PROPER(TRIM(CLEAN(_xlfn.XLOOKUP(Order_Items_Raw!A1213,Orders_Raw!A:A,Orders_Raw!E:E))))</f>
        <v>Mobile App</v>
      </c>
      <c r="H2642" s="18" t="str">
        <f>_xlfn.XLOOKUP(B2642,Products_Raw!A:A,Products_Raw!C:C)</f>
        <v>Home &amp; Kitchen</v>
      </c>
      <c r="I2642" t="str">
        <f>_xlfn.XLOOKUP(_xlfn.XLOOKUP(A2642,Orders_Raw!A:A,Orders_Raw!B:B),Customers_Raw!A:A,Customers_Raw!E:E)</f>
        <v>Consumer</v>
      </c>
      <c r="J2642" s="19">
        <f>_xlfn.XLOOKUP(Order_Items_Raw!A1213,Orders_Raw!A:A,Orders_Raw!C:C)</f>
        <v>45681</v>
      </c>
      <c r="K2642" t="s">
        <v>3435</v>
      </c>
      <c r="L2642" s="19" t="str">
        <f>_xlfn.XLOOKUP(A2642,Orders_Raw!A:A,Orders_Raw!D:D)</f>
        <v>Shipped</v>
      </c>
      <c r="M2642" s="19" t="str">
        <f>_xlfn.XLOOKUP(_xlfn.XLOOKUP(A2642,Orders_Raw!A:A,Orders_Raw!B:B),Customers_Raw!A:A,Customers_Raw!E:E)</f>
        <v>Consumer</v>
      </c>
      <c r="N2642">
        <f>IF(COUNTIF($A$2:A2642,A2642)=1,1,0)</f>
        <v>1</v>
      </c>
    </row>
    <row r="2643" spans="1:14">
      <c r="A2643" t="s">
        <v>3034</v>
      </c>
      <c r="B2643" t="s">
        <v>3434</v>
      </c>
      <c r="C2643">
        <v>3</v>
      </c>
      <c r="D2643" s="18">
        <v>17003.22</v>
      </c>
      <c r="E2643" s="18">
        <f>_xlfn.XLOOKUP(Order_Items_Raw!B1252,Products_Raw!A:A,Products_Raw!D:D)</f>
        <v>5483.96</v>
      </c>
      <c r="F2643" s="18">
        <f t="shared" si="41"/>
        <v>551.34</v>
      </c>
      <c r="G2643" s="18" t="str">
        <f>PROPER(TRIM(CLEAN(_xlfn.XLOOKUP(Order_Items_Raw!A1252,Orders_Raw!A:A,Orders_Raw!E:E))))</f>
        <v>Mobile App</v>
      </c>
      <c r="H2643" s="18" t="str">
        <f>_xlfn.XLOOKUP(B2643,Products_Raw!A:A,Products_Raw!C:C)</f>
        <v>Home &amp; Kitchen</v>
      </c>
      <c r="I2643" t="str">
        <f>_xlfn.XLOOKUP(_xlfn.XLOOKUP(A2643,Orders_Raw!A:A,Orders_Raw!B:B),Customers_Raw!A:A,Customers_Raw!E:E)</f>
        <v>Consumer</v>
      </c>
      <c r="J2643" s="19">
        <f>_xlfn.XLOOKUP(Order_Items_Raw!A1252,Orders_Raw!A:A,Orders_Raw!C:C)</f>
        <v>45674</v>
      </c>
      <c r="K2643" t="s">
        <v>3435</v>
      </c>
      <c r="L2643" s="19" t="str">
        <f>_xlfn.XLOOKUP(A2643,Orders_Raw!A:A,Orders_Raw!D:D)</f>
        <v>Delivered</v>
      </c>
      <c r="M2643" s="19" t="str">
        <f>_xlfn.XLOOKUP(_xlfn.XLOOKUP(A2643,Orders_Raw!A:A,Orders_Raw!B:B),Customers_Raw!A:A,Customers_Raw!E:E)</f>
        <v>Consumer</v>
      </c>
      <c r="N2643">
        <f>IF(COUNTIF($A$2:A2643,A2643)=1,1,0)</f>
        <v>1</v>
      </c>
    </row>
    <row r="2644" spans="1:14">
      <c r="A2644" t="s">
        <v>3107</v>
      </c>
      <c r="B2644" t="s">
        <v>3434</v>
      </c>
      <c r="C2644">
        <v>3</v>
      </c>
      <c r="D2644" s="18">
        <v>19135.85</v>
      </c>
      <c r="E2644" s="18">
        <f>_xlfn.XLOOKUP(Order_Items_Raw!B1256,Products_Raw!A:A,Products_Raw!D:D)</f>
        <v>5483.96</v>
      </c>
      <c r="F2644" s="18">
        <f t="shared" si="41"/>
        <v>2683.97</v>
      </c>
      <c r="G2644" s="18" t="str">
        <f>PROPER(TRIM(CLEAN(_xlfn.XLOOKUP(Order_Items_Raw!A1256,Orders_Raw!A:A,Orders_Raw!E:E))))</f>
        <v>Mobile App</v>
      </c>
      <c r="H2644" s="18" t="str">
        <f>_xlfn.XLOOKUP(B2644,Products_Raw!A:A,Products_Raw!C:C)</f>
        <v>Home &amp; Kitchen</v>
      </c>
      <c r="I2644" t="str">
        <f>_xlfn.XLOOKUP(_xlfn.XLOOKUP(A2644,Orders_Raw!A:A,Orders_Raw!B:B),Customers_Raw!A:A,Customers_Raw!E:E)</f>
        <v>Consumer</v>
      </c>
      <c r="J2644" s="19">
        <f>_xlfn.XLOOKUP(Order_Items_Raw!A1256,Orders_Raw!A:A,Orders_Raw!C:C)</f>
        <v>45669</v>
      </c>
      <c r="K2644" t="s">
        <v>3435</v>
      </c>
      <c r="L2644" s="19" t="str">
        <f>_xlfn.XLOOKUP(A2644,Orders_Raw!A:A,Orders_Raw!D:D)</f>
        <v>Cancelled</v>
      </c>
      <c r="M2644" s="19" t="str">
        <f>_xlfn.XLOOKUP(_xlfn.XLOOKUP(A2644,Orders_Raw!A:A,Orders_Raw!B:B),Customers_Raw!A:A,Customers_Raw!E:E)</f>
        <v>Consumer</v>
      </c>
      <c r="N2644">
        <f>IF(COUNTIF($A$2:A2644,A2644)=1,1,0)</f>
        <v>1</v>
      </c>
    </row>
    <row r="2645" spans="1:14">
      <c r="A2645" t="s">
        <v>3363</v>
      </c>
      <c r="B2645" t="s">
        <v>3434</v>
      </c>
      <c r="C2645">
        <v>3</v>
      </c>
      <c r="D2645" s="18">
        <v>15782.89</v>
      </c>
      <c r="E2645" s="18">
        <f>_xlfn.XLOOKUP(Order_Items_Raw!B1260,Products_Raw!A:A,Products_Raw!D:D)</f>
        <v>9148.31</v>
      </c>
      <c r="F2645" s="18">
        <f t="shared" si="41"/>
        <v>-11662.04</v>
      </c>
      <c r="G2645" s="18" t="str">
        <f>PROPER(TRIM(CLEAN(_xlfn.XLOOKUP(Order_Items_Raw!A1260,Orders_Raw!A:A,Orders_Raw!E:E))))</f>
        <v>Marketplace</v>
      </c>
      <c r="H2645" s="18" t="str">
        <f>_xlfn.XLOOKUP(B2645,Products_Raw!A:A,Products_Raw!C:C)</f>
        <v>Home &amp; Kitchen</v>
      </c>
      <c r="I2645" t="str">
        <f>_xlfn.XLOOKUP(_xlfn.XLOOKUP(A2645,Orders_Raw!A:A,Orders_Raw!B:B),Customers_Raw!A:A,Customers_Raw!E:E)</f>
        <v>Corporate</v>
      </c>
      <c r="J2645" s="19">
        <f>_xlfn.XLOOKUP(Order_Items_Raw!A1260,Orders_Raw!A:A,Orders_Raw!C:C)</f>
        <v>45671</v>
      </c>
      <c r="K2645" t="s">
        <v>3435</v>
      </c>
      <c r="L2645" s="19" t="str">
        <f>_xlfn.XLOOKUP(A2645,Orders_Raw!A:A,Orders_Raw!D:D)</f>
        <v>Delivered</v>
      </c>
      <c r="M2645" s="19" t="str">
        <f>_xlfn.XLOOKUP(_xlfn.XLOOKUP(A2645,Orders_Raw!A:A,Orders_Raw!B:B),Customers_Raw!A:A,Customers_Raw!E:E)</f>
        <v>Corporate</v>
      </c>
      <c r="N2645">
        <f>IF(COUNTIF($A$2:A2645,A2645)=1,1,0)</f>
        <v>1</v>
      </c>
    </row>
    <row r="2646" spans="1:14">
      <c r="A2646" t="s">
        <v>972</v>
      </c>
      <c r="B2646" t="s">
        <v>3436</v>
      </c>
      <c r="C2646">
        <v>3</v>
      </c>
      <c r="D2646" s="18">
        <v>23578.48</v>
      </c>
      <c r="E2646" s="18">
        <f>_xlfn.XLOOKUP(Order_Items_Raw!B1265,Products_Raw!A:A,Products_Raw!D:D)</f>
        <v>1321.65</v>
      </c>
      <c r="F2646" s="18">
        <f t="shared" si="41"/>
        <v>19613.53</v>
      </c>
      <c r="G2646" s="18" t="str">
        <f>PROPER(TRIM(CLEAN(_xlfn.XLOOKUP(Order_Items_Raw!A1265,Orders_Raw!A:A,Orders_Raw!E:E))))</f>
        <v>Marketplace</v>
      </c>
      <c r="H2646" s="18" t="str">
        <f>_xlfn.XLOOKUP(B2646,Products_Raw!A:A,Products_Raw!C:C)</f>
        <v>Sports</v>
      </c>
      <c r="I2646" t="str">
        <f>_xlfn.XLOOKUP(_xlfn.XLOOKUP(A2646,Orders_Raw!A:A,Orders_Raw!B:B),Customers_Raw!A:A,Customers_Raw!E:E)</f>
        <v>Consumer</v>
      </c>
      <c r="J2646" s="19">
        <f>_xlfn.XLOOKUP(Order_Items_Raw!A1265,Orders_Raw!A:A,Orders_Raw!C:C)</f>
        <v>45686</v>
      </c>
      <c r="K2646" t="s">
        <v>3435</v>
      </c>
      <c r="L2646" s="19" t="str">
        <f>_xlfn.XLOOKUP(A2646,Orders_Raw!A:A,Orders_Raw!D:D)</f>
        <v>Delivered</v>
      </c>
      <c r="M2646" s="19" t="str">
        <f>_xlfn.XLOOKUP(_xlfn.XLOOKUP(A2646,Orders_Raw!A:A,Orders_Raw!B:B),Customers_Raw!A:A,Customers_Raw!E:E)</f>
        <v>Consumer</v>
      </c>
      <c r="N2646">
        <f>IF(COUNTIF($A$2:A2646,A2646)=1,1,0)</f>
        <v>0</v>
      </c>
    </row>
    <row r="2647" spans="1:14">
      <c r="A2647" t="s">
        <v>1051</v>
      </c>
      <c r="B2647" t="s">
        <v>3436</v>
      </c>
      <c r="C2647">
        <v>1</v>
      </c>
      <c r="D2647" s="18">
        <v>8567.95</v>
      </c>
      <c r="E2647" s="18">
        <f>_xlfn.XLOOKUP(Order_Items_Raw!B1266,Products_Raw!A:A,Products_Raw!D:D)</f>
        <v>1321.65</v>
      </c>
      <c r="F2647" s="18">
        <f t="shared" si="41"/>
        <v>7246.3</v>
      </c>
      <c r="G2647" s="18" t="str">
        <f>PROPER(TRIM(CLEAN(_xlfn.XLOOKUP(Order_Items_Raw!A1266,Orders_Raw!A:A,Orders_Raw!E:E))))</f>
        <v>Mobile App</v>
      </c>
      <c r="H2647" s="18" t="str">
        <f>_xlfn.XLOOKUP(B2647,Products_Raw!A:A,Products_Raw!C:C)</f>
        <v>Sports</v>
      </c>
      <c r="I2647" t="str">
        <f>_xlfn.XLOOKUP(_xlfn.XLOOKUP(A2647,Orders_Raw!A:A,Orders_Raw!B:B),Customers_Raw!A:A,Customers_Raw!E:E)</f>
        <v>Consumer</v>
      </c>
      <c r="J2647" s="19">
        <f>_xlfn.XLOOKUP(Order_Items_Raw!A1266,Orders_Raw!A:A,Orders_Raw!C:C)</f>
        <v>45665</v>
      </c>
      <c r="K2647" t="s">
        <v>3435</v>
      </c>
      <c r="L2647" s="19" t="str">
        <f>_xlfn.XLOOKUP(A2647,Orders_Raw!A:A,Orders_Raw!D:D)</f>
        <v>Delivered</v>
      </c>
      <c r="M2647" s="19" t="str">
        <f>_xlfn.XLOOKUP(_xlfn.XLOOKUP(A2647,Orders_Raw!A:A,Orders_Raw!B:B),Customers_Raw!A:A,Customers_Raw!E:E)</f>
        <v>Consumer</v>
      </c>
      <c r="N2647">
        <f>IF(COUNTIF($A$2:A2647,A2647)=1,1,0)</f>
        <v>1</v>
      </c>
    </row>
    <row r="2648" spans="1:14">
      <c r="A2648" t="s">
        <v>1057</v>
      </c>
      <c r="B2648" t="s">
        <v>3436</v>
      </c>
      <c r="C2648">
        <v>4</v>
      </c>
      <c r="D2648" s="18">
        <v>33047.97</v>
      </c>
      <c r="E2648" s="18">
        <f>_xlfn.XLOOKUP(Order_Items_Raw!B1267,Products_Raw!A:A,Products_Raw!D:D)</f>
        <v>10692.38</v>
      </c>
      <c r="F2648" s="18">
        <f t="shared" si="41"/>
        <v>-9721.55</v>
      </c>
      <c r="G2648" s="18" t="str">
        <f>PROPER(TRIM(CLEAN(_xlfn.XLOOKUP(Order_Items_Raw!A1267,Orders_Raw!A:A,Orders_Raw!E:E))))</f>
        <v>Website</v>
      </c>
      <c r="H2648" s="18" t="str">
        <f>_xlfn.XLOOKUP(B2648,Products_Raw!A:A,Products_Raw!C:C)</f>
        <v>Sports</v>
      </c>
      <c r="I2648" t="str">
        <f>_xlfn.XLOOKUP(_xlfn.XLOOKUP(A2648,Orders_Raw!A:A,Orders_Raw!B:B),Customers_Raw!A:A,Customers_Raw!E:E)</f>
        <v>Consumer</v>
      </c>
      <c r="J2648" s="19">
        <f>_xlfn.XLOOKUP(Order_Items_Raw!A1267,Orders_Raw!A:A,Orders_Raw!C:C)</f>
        <v>45668</v>
      </c>
      <c r="K2648" t="s">
        <v>3435</v>
      </c>
      <c r="L2648" s="19" t="str">
        <f>_xlfn.XLOOKUP(A2648,Orders_Raw!A:A,Orders_Raw!D:D)</f>
        <v>Delivered</v>
      </c>
      <c r="M2648" s="19" t="str">
        <f>_xlfn.XLOOKUP(_xlfn.XLOOKUP(A2648,Orders_Raw!A:A,Orders_Raw!B:B),Customers_Raw!A:A,Customers_Raw!E:E)</f>
        <v>Consumer</v>
      </c>
      <c r="N2648">
        <f>IF(COUNTIF($A$2:A2648,A2648)=1,1,0)</f>
        <v>0</v>
      </c>
    </row>
    <row r="2649" spans="1:14">
      <c r="A2649" t="s">
        <v>2827</v>
      </c>
      <c r="B2649" t="s">
        <v>3436</v>
      </c>
      <c r="C2649">
        <v>1</v>
      </c>
      <c r="D2649" s="18">
        <v>8176.77</v>
      </c>
      <c r="E2649" s="18">
        <f>_xlfn.XLOOKUP(Order_Items_Raw!B1293,Products_Raw!A:A,Products_Raw!D:D)</f>
        <v>6213.42</v>
      </c>
      <c r="F2649" s="18">
        <f t="shared" si="41"/>
        <v>1963.35</v>
      </c>
      <c r="G2649" s="18" t="str">
        <f>PROPER(TRIM(CLEAN(_xlfn.XLOOKUP(Order_Items_Raw!A1293,Orders_Raw!A:A,Orders_Raw!E:E))))</f>
        <v>Marketplace</v>
      </c>
      <c r="H2649" s="18" t="str">
        <f>_xlfn.XLOOKUP(B2649,Products_Raw!A:A,Products_Raw!C:C)</f>
        <v>Sports</v>
      </c>
      <c r="I2649" t="str">
        <f>_xlfn.XLOOKUP(_xlfn.XLOOKUP(A2649,Orders_Raw!A:A,Orders_Raw!B:B),Customers_Raw!A:A,Customers_Raw!E:E)</f>
        <v>Small Business</v>
      </c>
      <c r="J2649" s="19">
        <f>_xlfn.XLOOKUP(Order_Items_Raw!A1293,Orders_Raw!A:A,Orders_Raw!C:C)</f>
        <v>45663</v>
      </c>
      <c r="K2649" t="s">
        <v>3435</v>
      </c>
      <c r="L2649" s="19" t="str">
        <f>_xlfn.XLOOKUP(A2649,Orders_Raw!A:A,Orders_Raw!D:D)</f>
        <v>Delivered</v>
      </c>
      <c r="M2649" s="19" t="str">
        <f>_xlfn.XLOOKUP(_xlfn.XLOOKUP(A2649,Orders_Raw!A:A,Orders_Raw!B:B),Customers_Raw!A:A,Customers_Raw!E:E)</f>
        <v>Small Business</v>
      </c>
      <c r="N2649">
        <f>IF(COUNTIF($A$2:A2649,A2649)=1,1,0)</f>
        <v>1</v>
      </c>
    </row>
    <row r="2650" spans="1:14">
      <c r="A2650" t="s">
        <v>3161</v>
      </c>
      <c r="B2650" t="s">
        <v>3436</v>
      </c>
      <c r="C2650">
        <v>4</v>
      </c>
      <c r="D2650" s="18">
        <v>29734.14</v>
      </c>
      <c r="E2650" s="18">
        <f>_xlfn.XLOOKUP(Order_Items_Raw!B1297,Products_Raw!A:A,Products_Raw!D:D)</f>
        <v>2112.7</v>
      </c>
      <c r="F2650" s="18">
        <f t="shared" si="41"/>
        <v>21283.34</v>
      </c>
      <c r="G2650" s="18" t="str">
        <f>PROPER(TRIM(CLEAN(_xlfn.XLOOKUP(Order_Items_Raw!A1297,Orders_Raw!A:A,Orders_Raw!E:E))))</f>
        <v>Marketplace</v>
      </c>
      <c r="H2650" s="18" t="str">
        <f>_xlfn.XLOOKUP(B2650,Products_Raw!A:A,Products_Raw!C:C)</f>
        <v>Sports</v>
      </c>
      <c r="I2650" t="str">
        <f>_xlfn.XLOOKUP(_xlfn.XLOOKUP(A2650,Orders_Raw!A:A,Orders_Raw!B:B),Customers_Raw!A:A,Customers_Raw!E:E)</f>
        <v>Consumer</v>
      </c>
      <c r="J2650" s="19">
        <f>_xlfn.XLOOKUP(Order_Items_Raw!A1297,Orders_Raw!A:A,Orders_Raw!C:C)</f>
        <v>45664</v>
      </c>
      <c r="K2650" t="s">
        <v>3435</v>
      </c>
      <c r="L2650" s="19" t="str">
        <f>_xlfn.XLOOKUP(A2650,Orders_Raw!A:A,Orders_Raw!D:D)</f>
        <v>Delivered</v>
      </c>
      <c r="M2650" s="19" t="str">
        <f>_xlfn.XLOOKUP(_xlfn.XLOOKUP(A2650,Orders_Raw!A:A,Orders_Raw!B:B),Customers_Raw!A:A,Customers_Raw!E:E)</f>
        <v>Consumer</v>
      </c>
      <c r="N2650">
        <f>IF(COUNTIF($A$2:A2650,A2650)=1,1,0)</f>
        <v>1</v>
      </c>
    </row>
    <row r="2651" spans="1:14">
      <c r="A2651" t="s">
        <v>3222</v>
      </c>
      <c r="B2651" t="s">
        <v>3436</v>
      </c>
      <c r="C2651">
        <v>3</v>
      </c>
      <c r="D2651" s="18">
        <v>27568.5</v>
      </c>
      <c r="E2651" s="18">
        <f>_xlfn.XLOOKUP(Order_Items_Raw!B1300,Products_Raw!A:A,Products_Raw!D:D)</f>
        <v>7802.03</v>
      </c>
      <c r="F2651" s="18">
        <f t="shared" si="41"/>
        <v>4162.41</v>
      </c>
      <c r="G2651" s="18" t="str">
        <f>PROPER(TRIM(CLEAN(_xlfn.XLOOKUP(Order_Items_Raw!A1300,Orders_Raw!A:A,Orders_Raw!E:E))))</f>
        <v>Website</v>
      </c>
      <c r="H2651" s="18" t="str">
        <f>_xlfn.XLOOKUP(B2651,Products_Raw!A:A,Products_Raw!C:C)</f>
        <v>Sports</v>
      </c>
      <c r="I2651" t="str">
        <f>_xlfn.XLOOKUP(_xlfn.XLOOKUP(A2651,Orders_Raw!A:A,Orders_Raw!B:B),Customers_Raw!A:A,Customers_Raw!E:E)</f>
        <v>Consumer</v>
      </c>
      <c r="J2651" s="19">
        <f>_xlfn.XLOOKUP(Order_Items_Raw!A1300,Orders_Raw!A:A,Orders_Raw!C:C)</f>
        <v>45681</v>
      </c>
      <c r="K2651" t="s">
        <v>3435</v>
      </c>
      <c r="L2651" s="19" t="str">
        <f>_xlfn.XLOOKUP(A2651,Orders_Raw!A:A,Orders_Raw!D:D)</f>
        <v>Delivered</v>
      </c>
      <c r="M2651" s="19" t="str">
        <f>_xlfn.XLOOKUP(_xlfn.XLOOKUP(A2651,Orders_Raw!A:A,Orders_Raw!B:B),Customers_Raw!A:A,Customers_Raw!E:E)</f>
        <v>Consumer</v>
      </c>
      <c r="N2651">
        <f>IF(COUNTIF($A$2:A2651,A2651)=1,1,0)</f>
        <v>1</v>
      </c>
    </row>
    <row r="2652" spans="1:14">
      <c r="A2652" t="s">
        <v>1488</v>
      </c>
      <c r="B2652" t="s">
        <v>3437</v>
      </c>
      <c r="C2652">
        <v>4</v>
      </c>
      <c r="D2652" s="18">
        <v>27120.05</v>
      </c>
      <c r="E2652" s="18">
        <f>_xlfn.XLOOKUP(Order_Items_Raw!B1318,Products_Raw!A:A,Products_Raw!D:D)</f>
        <v>11367.74</v>
      </c>
      <c r="F2652" s="18">
        <f t="shared" si="41"/>
        <v>-18350.91</v>
      </c>
      <c r="G2652" s="18" t="str">
        <f>PROPER(TRIM(CLEAN(_xlfn.XLOOKUP(Order_Items_Raw!A1318,Orders_Raw!A:A,Orders_Raw!E:E))))</f>
        <v>Marketplace</v>
      </c>
      <c r="H2652" s="18" t="str">
        <f>_xlfn.XLOOKUP(B2652,Products_Raw!A:A,Products_Raw!C:C)</f>
        <v>Office Supplies</v>
      </c>
      <c r="I2652" t="str">
        <f>_xlfn.XLOOKUP(_xlfn.XLOOKUP(A2652,Orders_Raw!A:A,Orders_Raw!B:B),Customers_Raw!A:A,Customers_Raw!E:E)</f>
        <v>Consumer</v>
      </c>
      <c r="J2652" s="19">
        <f>_xlfn.XLOOKUP(Order_Items_Raw!A1318,Orders_Raw!A:A,Orders_Raw!C:C)</f>
        <v>45686</v>
      </c>
      <c r="K2652" t="s">
        <v>3435</v>
      </c>
      <c r="L2652" s="19" t="str">
        <f>_xlfn.XLOOKUP(A2652,Orders_Raw!A:A,Orders_Raw!D:D)</f>
        <v>Delivered</v>
      </c>
      <c r="M2652" s="19" t="str">
        <f>_xlfn.XLOOKUP(_xlfn.XLOOKUP(A2652,Orders_Raw!A:A,Orders_Raw!B:B),Customers_Raw!A:A,Customers_Raw!E:E)</f>
        <v>Consumer</v>
      </c>
      <c r="N2652">
        <f>IF(COUNTIF($A$2:A2652,A2652)=1,1,0)</f>
        <v>1</v>
      </c>
    </row>
    <row r="2653" spans="1:14">
      <c r="A2653" t="s">
        <v>1512</v>
      </c>
      <c r="B2653" t="s">
        <v>3437</v>
      </c>
      <c r="C2653">
        <v>3</v>
      </c>
      <c r="D2653" s="18">
        <v>18547.13</v>
      </c>
      <c r="E2653" s="18">
        <f>_xlfn.XLOOKUP(Order_Items_Raw!B1319,Products_Raw!A:A,Products_Raw!D:D)</f>
        <v>4176.26</v>
      </c>
      <c r="F2653" s="18">
        <f t="shared" si="41"/>
        <v>6018.35</v>
      </c>
      <c r="G2653" s="18" t="str">
        <f>PROPER(TRIM(CLEAN(_xlfn.XLOOKUP(Order_Items_Raw!A1319,Orders_Raw!A:A,Orders_Raw!E:E))))</f>
        <v>Website</v>
      </c>
      <c r="H2653" s="18" t="str">
        <f>_xlfn.XLOOKUP(B2653,Products_Raw!A:A,Products_Raw!C:C)</f>
        <v>Office Supplies</v>
      </c>
      <c r="I2653" t="str">
        <f>_xlfn.XLOOKUP(_xlfn.XLOOKUP(A2653,Orders_Raw!A:A,Orders_Raw!B:B),Customers_Raw!A:A,Customers_Raw!E:E)</f>
        <v>Consumer</v>
      </c>
      <c r="J2653" s="19">
        <f>_xlfn.XLOOKUP(Order_Items_Raw!A1319,Orders_Raw!A:A,Orders_Raw!C:C)</f>
        <v>45673</v>
      </c>
      <c r="K2653" t="s">
        <v>3435</v>
      </c>
      <c r="L2653" s="19" t="str">
        <f>_xlfn.XLOOKUP(A2653,Orders_Raw!A:A,Orders_Raw!D:D)</f>
        <v>Delivered</v>
      </c>
      <c r="M2653" s="19" t="str">
        <f>_xlfn.XLOOKUP(_xlfn.XLOOKUP(A2653,Orders_Raw!A:A,Orders_Raw!B:B),Customers_Raw!A:A,Customers_Raw!E:E)</f>
        <v>Consumer</v>
      </c>
      <c r="N2653">
        <f>IF(COUNTIF($A$2:A2653,A2653)=1,1,0)</f>
        <v>1</v>
      </c>
    </row>
    <row r="2654" spans="1:14">
      <c r="A2654" t="s">
        <v>1724</v>
      </c>
      <c r="B2654" t="s">
        <v>3437</v>
      </c>
      <c r="C2654">
        <v>4</v>
      </c>
      <c r="D2654" s="18">
        <v>21431.23</v>
      </c>
      <c r="E2654" s="18">
        <f>_xlfn.XLOOKUP(Order_Items_Raw!B1326,Products_Raw!A:A,Products_Raw!D:D)</f>
        <v>6279.29</v>
      </c>
      <c r="F2654" s="18">
        <f t="shared" si="41"/>
        <v>-3685.93</v>
      </c>
      <c r="G2654" s="18" t="str">
        <f>PROPER(TRIM(CLEAN(_xlfn.XLOOKUP(Order_Items_Raw!A1326,Orders_Raw!A:A,Orders_Raw!E:E))))</f>
        <v>Mobile App</v>
      </c>
      <c r="H2654" s="18" t="str">
        <f>_xlfn.XLOOKUP(B2654,Products_Raw!A:A,Products_Raw!C:C)</f>
        <v>Office Supplies</v>
      </c>
      <c r="I2654" t="str">
        <f>_xlfn.XLOOKUP(_xlfn.XLOOKUP(A2654,Orders_Raw!A:A,Orders_Raw!B:B),Customers_Raw!A:A,Customers_Raw!E:E)</f>
        <v>Consumer</v>
      </c>
      <c r="J2654" s="19">
        <f>_xlfn.XLOOKUP(Order_Items_Raw!A1326,Orders_Raw!A:A,Orders_Raw!C:C)</f>
        <v>45673</v>
      </c>
      <c r="K2654" t="s">
        <v>3435</v>
      </c>
      <c r="L2654" s="19" t="str">
        <f>_xlfn.XLOOKUP(A2654,Orders_Raw!A:A,Orders_Raw!D:D)</f>
        <v>Delivered</v>
      </c>
      <c r="M2654" s="19" t="str">
        <f>_xlfn.XLOOKUP(_xlfn.XLOOKUP(A2654,Orders_Raw!A:A,Orders_Raw!B:B),Customers_Raw!A:A,Customers_Raw!E:E)</f>
        <v>Consumer</v>
      </c>
      <c r="N2654">
        <f>IF(COUNTIF($A$2:A2654,A2654)=1,1,0)</f>
        <v>1</v>
      </c>
    </row>
    <row r="2655" spans="1:14">
      <c r="A2655" t="s">
        <v>1532</v>
      </c>
      <c r="B2655" t="s">
        <v>3438</v>
      </c>
      <c r="C2655">
        <v>1</v>
      </c>
      <c r="D2655" s="18">
        <v>352.56</v>
      </c>
      <c r="E2655" s="18">
        <f>_xlfn.XLOOKUP(Order_Items_Raw!B1374,Products_Raw!A:A,Products_Raw!D:D)</f>
        <v>2133.21</v>
      </c>
      <c r="F2655" s="18">
        <f t="shared" si="41"/>
        <v>-1780.65</v>
      </c>
      <c r="G2655" s="18" t="str">
        <f>PROPER(TRIM(CLEAN(_xlfn.XLOOKUP(Order_Items_Raw!A1374,Orders_Raw!A:A,Orders_Raw!E:E))))</f>
        <v>Website</v>
      </c>
      <c r="H2655" s="18" t="str">
        <f>_xlfn.XLOOKUP(B2655,Products_Raw!A:A,Products_Raw!C:C)</f>
        <v>Beauty</v>
      </c>
      <c r="I2655" t="str">
        <f>_xlfn.XLOOKUP(_xlfn.XLOOKUP(A2655,Orders_Raw!A:A,Orders_Raw!B:B),Customers_Raw!A:A,Customers_Raw!E:E)</f>
        <v>Corporate</v>
      </c>
      <c r="J2655" s="19">
        <f>_xlfn.XLOOKUP(Order_Items_Raw!A1374,Orders_Raw!A:A,Orders_Raw!C:C)</f>
        <v>45661</v>
      </c>
      <c r="K2655" t="s">
        <v>3435</v>
      </c>
      <c r="L2655" s="19" t="str">
        <f>_xlfn.XLOOKUP(A2655,Orders_Raw!A:A,Orders_Raw!D:D)</f>
        <v>Delivered</v>
      </c>
      <c r="M2655" s="19" t="str">
        <f>_xlfn.XLOOKUP(_xlfn.XLOOKUP(A2655,Orders_Raw!A:A,Orders_Raw!B:B),Customers_Raw!A:A,Customers_Raw!E:E)</f>
        <v>Corporate</v>
      </c>
      <c r="N2655">
        <f>IF(COUNTIF($A$2:A2655,A2655)=1,1,0)</f>
        <v>1</v>
      </c>
    </row>
    <row r="2656" spans="1:14">
      <c r="A2656" t="s">
        <v>1581</v>
      </c>
      <c r="B2656" t="s">
        <v>3438</v>
      </c>
      <c r="C2656">
        <v>4</v>
      </c>
      <c r="D2656" s="18">
        <v>1071.11</v>
      </c>
      <c r="E2656" s="18">
        <f>_xlfn.XLOOKUP(Order_Items_Raw!B1375,Products_Raw!A:A,Products_Raw!D:D)</f>
        <v>2133.21</v>
      </c>
      <c r="F2656" s="18">
        <f t="shared" si="41"/>
        <v>-7461.73</v>
      </c>
      <c r="G2656" s="18" t="str">
        <f>PROPER(TRIM(CLEAN(_xlfn.XLOOKUP(Order_Items_Raw!A1375,Orders_Raw!A:A,Orders_Raw!E:E))))</f>
        <v>Website</v>
      </c>
      <c r="H2656" s="18" t="str">
        <f>_xlfn.XLOOKUP(B2656,Products_Raw!A:A,Products_Raw!C:C)</f>
        <v>Beauty</v>
      </c>
      <c r="I2656" t="str">
        <f>_xlfn.XLOOKUP(_xlfn.XLOOKUP(A2656,Orders_Raw!A:A,Orders_Raw!B:B),Customers_Raw!A:A,Customers_Raw!E:E)</f>
        <v>Corporate</v>
      </c>
      <c r="J2656" s="19">
        <f>_xlfn.XLOOKUP(Order_Items_Raw!A1375,Orders_Raw!A:A,Orders_Raw!C:C)</f>
        <v>45674</v>
      </c>
      <c r="K2656" t="s">
        <v>3435</v>
      </c>
      <c r="L2656" s="19" t="str">
        <f>_xlfn.XLOOKUP(A2656,Orders_Raw!A:A,Orders_Raw!D:D)</f>
        <v>Delivered</v>
      </c>
      <c r="M2656" s="19" t="str">
        <f>_xlfn.XLOOKUP(_xlfn.XLOOKUP(A2656,Orders_Raw!A:A,Orders_Raw!B:B),Customers_Raw!A:A,Customers_Raw!E:E)</f>
        <v>Corporate</v>
      </c>
      <c r="N2656">
        <f>IF(COUNTIF($A$2:A2656,A2656)=1,1,0)</f>
        <v>1</v>
      </c>
    </row>
    <row r="2657" spans="1:14">
      <c r="A2657" t="s">
        <v>1790</v>
      </c>
      <c r="B2657" t="s">
        <v>3439</v>
      </c>
      <c r="C2657">
        <v>4</v>
      </c>
      <c r="D2657" s="18">
        <v>57858.96</v>
      </c>
      <c r="E2657" s="18">
        <f>_xlfn.XLOOKUP(Order_Items_Raw!B1474,Products_Raw!A:A,Products_Raw!D:D)</f>
        <v>1195.19</v>
      </c>
      <c r="F2657" s="18">
        <f t="shared" si="41"/>
        <v>53078.2</v>
      </c>
      <c r="G2657" s="18" t="str">
        <f>PROPER(TRIM(CLEAN(_xlfn.XLOOKUP(Order_Items_Raw!A1474,Orders_Raw!A:A,Orders_Raw!E:E))))</f>
        <v>Website</v>
      </c>
      <c r="H2657" s="18" t="str">
        <f>_xlfn.XLOOKUP(B2657,Products_Raw!A:A,Products_Raw!C:C)</f>
        <v>Electronics</v>
      </c>
      <c r="I2657" t="str">
        <f>_xlfn.XLOOKUP(_xlfn.XLOOKUP(A2657,Orders_Raw!A:A,Orders_Raw!B:B),Customers_Raw!A:A,Customers_Raw!E:E)</f>
        <v>Consumer</v>
      </c>
      <c r="J2657" s="19">
        <f>_xlfn.XLOOKUP(Order_Items_Raw!A1474,Orders_Raw!A:A,Orders_Raw!C:C)</f>
        <v>45682</v>
      </c>
      <c r="K2657" t="s">
        <v>3435</v>
      </c>
      <c r="L2657" s="19" t="str">
        <f>_xlfn.XLOOKUP(A2657,Orders_Raw!A:A,Orders_Raw!D:D)</f>
        <v>Delivered</v>
      </c>
      <c r="M2657" s="19" t="str">
        <f>_xlfn.XLOOKUP(_xlfn.XLOOKUP(A2657,Orders_Raw!A:A,Orders_Raw!B:B),Customers_Raw!A:A,Customers_Raw!E:E)</f>
        <v>Consumer</v>
      </c>
      <c r="N2657">
        <f>IF(COUNTIF($A$2:A2657,A2657)=1,1,0)</f>
        <v>0</v>
      </c>
    </row>
    <row r="2658" spans="1:14">
      <c r="A2658" t="s">
        <v>2068</v>
      </c>
      <c r="B2658" t="s">
        <v>3439</v>
      </c>
      <c r="C2658">
        <v>4</v>
      </c>
      <c r="D2658" s="18">
        <v>46633.09</v>
      </c>
      <c r="E2658" s="18">
        <f>_xlfn.XLOOKUP(Order_Items_Raw!B1479,Products_Raw!A:A,Products_Raw!D:D)</f>
        <v>1195.19</v>
      </c>
      <c r="F2658" s="18">
        <f t="shared" si="41"/>
        <v>41852.33</v>
      </c>
      <c r="G2658" s="18" t="str">
        <f>PROPER(TRIM(CLEAN(_xlfn.XLOOKUP(Order_Items_Raw!A1479,Orders_Raw!A:A,Orders_Raw!E:E))))</f>
        <v>Marketplace</v>
      </c>
      <c r="H2658" s="18" t="str">
        <f>_xlfn.XLOOKUP(B2658,Products_Raw!A:A,Products_Raw!C:C)</f>
        <v>Electronics</v>
      </c>
      <c r="I2658" t="str">
        <f>_xlfn.XLOOKUP(_xlfn.XLOOKUP(A2658,Orders_Raw!A:A,Orders_Raw!B:B),Customers_Raw!A:A,Customers_Raw!E:E)</f>
        <v>Consumer</v>
      </c>
      <c r="J2658" s="19">
        <f>_xlfn.XLOOKUP(Order_Items_Raw!A1479,Orders_Raw!A:A,Orders_Raw!C:C)</f>
        <v>45663</v>
      </c>
      <c r="K2658" t="s">
        <v>3435</v>
      </c>
      <c r="L2658" s="19" t="str">
        <f>_xlfn.XLOOKUP(A2658,Orders_Raw!A:A,Orders_Raw!D:D)</f>
        <v>Delivered</v>
      </c>
      <c r="M2658" s="19" t="str">
        <f>_xlfn.XLOOKUP(_xlfn.XLOOKUP(A2658,Orders_Raw!A:A,Orders_Raw!B:B),Customers_Raw!A:A,Customers_Raw!E:E)</f>
        <v>Consumer</v>
      </c>
      <c r="N2658">
        <f>IF(COUNTIF($A$2:A2658,A2658)=1,1,0)</f>
        <v>1</v>
      </c>
    </row>
    <row r="2659" spans="1:14">
      <c r="A2659" t="s">
        <v>2338</v>
      </c>
      <c r="B2659" t="s">
        <v>3439</v>
      </c>
      <c r="C2659">
        <v>1</v>
      </c>
      <c r="D2659" s="18">
        <v>12909.25</v>
      </c>
      <c r="E2659" s="18">
        <f>_xlfn.XLOOKUP(Order_Items_Raw!B1484,Products_Raw!A:A,Products_Raw!D:D)</f>
        <v>1946.27</v>
      </c>
      <c r="F2659" s="18">
        <f t="shared" si="41"/>
        <v>10962.98</v>
      </c>
      <c r="G2659" s="18" t="str">
        <f>PROPER(TRIM(CLEAN(_xlfn.XLOOKUP(Order_Items_Raw!A1484,Orders_Raw!A:A,Orders_Raw!E:E))))</f>
        <v>Mobile App</v>
      </c>
      <c r="H2659" s="18" t="str">
        <f>_xlfn.XLOOKUP(B2659,Products_Raw!A:A,Products_Raw!C:C)</f>
        <v>Electronics</v>
      </c>
      <c r="I2659" t="str">
        <f>_xlfn.XLOOKUP(_xlfn.XLOOKUP(A2659,Orders_Raw!A:A,Orders_Raw!B:B),Customers_Raw!A:A,Customers_Raw!E:E)</f>
        <v>Consumer</v>
      </c>
      <c r="J2659" s="19">
        <f>_xlfn.XLOOKUP(Order_Items_Raw!A1484,Orders_Raw!A:A,Orders_Raw!C:C)</f>
        <v>45671</v>
      </c>
      <c r="K2659" t="s">
        <v>3435</v>
      </c>
      <c r="L2659" s="19" t="str">
        <f>_xlfn.XLOOKUP(A2659,Orders_Raw!A:A,Orders_Raw!D:D)</f>
        <v>Delivered</v>
      </c>
      <c r="M2659" s="19" t="str">
        <f>_xlfn.XLOOKUP(_xlfn.XLOOKUP(A2659,Orders_Raw!A:A,Orders_Raw!B:B),Customers_Raw!A:A,Customers_Raw!E:E)</f>
        <v>Consumer</v>
      </c>
      <c r="N2659">
        <f>IF(COUNTIF($A$2:A2659,A2659)=1,1,0)</f>
        <v>1</v>
      </c>
    </row>
    <row r="2660" spans="1:14">
      <c r="A2660" t="s">
        <v>1164</v>
      </c>
      <c r="B2660" t="s">
        <v>3440</v>
      </c>
      <c r="C2660">
        <v>1</v>
      </c>
      <c r="D2660" s="18">
        <v>10510.45</v>
      </c>
      <c r="E2660" s="18">
        <f>_xlfn.XLOOKUP(Order_Items_Raw!B1510,Products_Raw!A:A,Products_Raw!D:D)</f>
        <v>5812.86</v>
      </c>
      <c r="F2660" s="18">
        <f t="shared" si="41"/>
        <v>4697.59</v>
      </c>
      <c r="G2660" s="18" t="str">
        <f>PROPER(TRIM(CLEAN(_xlfn.XLOOKUP(Order_Items_Raw!A1510,Orders_Raw!A:A,Orders_Raw!E:E))))</f>
        <v>Marketplace</v>
      </c>
      <c r="H2660" s="18" t="str">
        <f>_xlfn.XLOOKUP(B2660,Products_Raw!A:A,Products_Raw!C:C)</f>
        <v>Electronics</v>
      </c>
      <c r="I2660" t="str">
        <f>_xlfn.XLOOKUP(_xlfn.XLOOKUP(A2660,Orders_Raw!A:A,Orders_Raw!B:B),Customers_Raw!A:A,Customers_Raw!E:E)</f>
        <v>Small Business</v>
      </c>
      <c r="J2660" s="19">
        <f>_xlfn.XLOOKUP(Order_Items_Raw!A1510,Orders_Raw!A:A,Orders_Raw!C:C)</f>
        <v>45667</v>
      </c>
      <c r="K2660" t="s">
        <v>3435</v>
      </c>
      <c r="L2660" s="19" t="str">
        <f>_xlfn.XLOOKUP(A2660,Orders_Raw!A:A,Orders_Raw!D:D)</f>
        <v>Delivered</v>
      </c>
      <c r="M2660" s="19" t="str">
        <f>_xlfn.XLOOKUP(_xlfn.XLOOKUP(A2660,Orders_Raw!A:A,Orders_Raw!B:B),Customers_Raw!A:A,Customers_Raw!E:E)</f>
        <v>Small Business</v>
      </c>
      <c r="N2660">
        <f>IF(COUNTIF($A$2:A2660,A2660)=1,1,0)</f>
        <v>1</v>
      </c>
    </row>
    <row r="2661" spans="1:14">
      <c r="A2661" t="s">
        <v>2823</v>
      </c>
      <c r="B2661" t="s">
        <v>3440</v>
      </c>
      <c r="C2661">
        <v>4</v>
      </c>
      <c r="D2661" s="18">
        <v>46343.83</v>
      </c>
      <c r="E2661" s="18">
        <f>_xlfn.XLOOKUP(Order_Items_Raw!B1531,Products_Raw!A:A,Products_Raw!D:D)</f>
        <v>10086.81</v>
      </c>
      <c r="F2661" s="18">
        <f t="shared" si="41"/>
        <v>5996.59</v>
      </c>
      <c r="G2661" s="18" t="str">
        <f>PROPER(TRIM(CLEAN(_xlfn.XLOOKUP(Order_Items_Raw!A1531,Orders_Raw!A:A,Orders_Raw!E:E))))</f>
        <v>Mobile App</v>
      </c>
      <c r="H2661" s="18" t="str">
        <f>_xlfn.XLOOKUP(B2661,Products_Raw!A:A,Products_Raw!C:C)</f>
        <v>Electronics</v>
      </c>
      <c r="I2661" t="str">
        <f>_xlfn.XLOOKUP(_xlfn.XLOOKUP(A2661,Orders_Raw!A:A,Orders_Raw!B:B),Customers_Raw!A:A,Customers_Raw!E:E)</f>
        <v>Corporate</v>
      </c>
      <c r="J2661" s="19">
        <f>_xlfn.XLOOKUP(Order_Items_Raw!A1531,Orders_Raw!A:A,Orders_Raw!C:C)</f>
        <v>45670</v>
      </c>
      <c r="K2661" t="s">
        <v>3435</v>
      </c>
      <c r="L2661" s="19" t="str">
        <f>_xlfn.XLOOKUP(A2661,Orders_Raw!A:A,Orders_Raw!D:D)</f>
        <v>Shipped</v>
      </c>
      <c r="M2661" s="19" t="str">
        <f>_xlfn.XLOOKUP(_xlfn.XLOOKUP(A2661,Orders_Raw!A:A,Orders_Raw!B:B),Customers_Raw!A:A,Customers_Raw!E:E)</f>
        <v>Corporate</v>
      </c>
      <c r="N2661">
        <f>IF(COUNTIF($A$2:A2661,A2661)=1,1,0)</f>
        <v>1</v>
      </c>
    </row>
    <row r="2662" spans="1:14">
      <c r="A2662" t="s">
        <v>1324</v>
      </c>
      <c r="B2662" t="s">
        <v>3441</v>
      </c>
      <c r="C2662">
        <v>2</v>
      </c>
      <c r="D2662" s="18">
        <v>4367.99</v>
      </c>
      <c r="E2662" s="18">
        <f>_xlfn.XLOOKUP(Order_Items_Raw!B1542,Products_Raw!A:A,Products_Raw!D:D)</f>
        <v>2249.48</v>
      </c>
      <c r="F2662" s="18">
        <f t="shared" si="41"/>
        <v>-130.97</v>
      </c>
      <c r="G2662" s="18" t="str">
        <f>PROPER(TRIM(CLEAN(_xlfn.XLOOKUP(Order_Items_Raw!A1542,Orders_Raw!A:A,Orders_Raw!E:E))))</f>
        <v>Mobile App</v>
      </c>
      <c r="H2662" s="18" t="str">
        <f>_xlfn.XLOOKUP(B2662,Products_Raw!A:A,Products_Raw!C:C)</f>
        <v>Beauty</v>
      </c>
      <c r="I2662" t="str">
        <f>_xlfn.XLOOKUP(_xlfn.XLOOKUP(A2662,Orders_Raw!A:A,Orders_Raw!B:B),Customers_Raw!A:A,Customers_Raw!E:E)</f>
        <v>Corporate</v>
      </c>
      <c r="J2662" s="19">
        <f>_xlfn.XLOOKUP(Order_Items_Raw!A1542,Orders_Raw!A:A,Orders_Raw!C:C)</f>
        <v>45677</v>
      </c>
      <c r="K2662" t="s">
        <v>3435</v>
      </c>
      <c r="L2662" s="19" t="str">
        <f>_xlfn.XLOOKUP(A2662,Orders_Raw!A:A,Orders_Raw!D:D)</f>
        <v>Shipped</v>
      </c>
      <c r="M2662" s="19" t="str">
        <f>_xlfn.XLOOKUP(_xlfn.XLOOKUP(A2662,Orders_Raw!A:A,Orders_Raw!B:B),Customers_Raw!A:A,Customers_Raw!E:E)</f>
        <v>Corporate</v>
      </c>
      <c r="N2662">
        <f>IF(COUNTIF($A$2:A2662,A2662)=1,1,0)</f>
        <v>1</v>
      </c>
    </row>
    <row r="2663" spans="1:14">
      <c r="A2663" t="s">
        <v>1581</v>
      </c>
      <c r="B2663" t="s">
        <v>3441</v>
      </c>
      <c r="C2663">
        <v>4</v>
      </c>
      <c r="D2663" s="18">
        <v>6668.58</v>
      </c>
      <c r="E2663" s="18">
        <f>_xlfn.XLOOKUP(Order_Items_Raw!B1548,Products_Raw!A:A,Products_Raw!D:D)</f>
        <v>8177.04</v>
      </c>
      <c r="F2663" s="18">
        <f t="shared" si="41"/>
        <v>-26039.58</v>
      </c>
      <c r="G2663" s="18" t="str">
        <f>PROPER(TRIM(CLEAN(_xlfn.XLOOKUP(Order_Items_Raw!A1548,Orders_Raw!A:A,Orders_Raw!E:E))))</f>
        <v>Mobile App</v>
      </c>
      <c r="H2663" s="18" t="str">
        <f>_xlfn.XLOOKUP(B2663,Products_Raw!A:A,Products_Raw!C:C)</f>
        <v>Beauty</v>
      </c>
      <c r="I2663" t="str">
        <f>_xlfn.XLOOKUP(_xlfn.XLOOKUP(A2663,Orders_Raw!A:A,Orders_Raw!B:B),Customers_Raw!A:A,Customers_Raw!E:E)</f>
        <v>Corporate</v>
      </c>
      <c r="J2663" s="19">
        <f>_xlfn.XLOOKUP(Order_Items_Raw!A1548,Orders_Raw!A:A,Orders_Raw!C:C)</f>
        <v>45663</v>
      </c>
      <c r="K2663" t="s">
        <v>3435</v>
      </c>
      <c r="L2663" s="19" t="str">
        <f>_xlfn.XLOOKUP(A2663,Orders_Raw!A:A,Orders_Raw!D:D)</f>
        <v>Delivered</v>
      </c>
      <c r="M2663" s="19" t="str">
        <f>_xlfn.XLOOKUP(_xlfn.XLOOKUP(A2663,Orders_Raw!A:A,Orders_Raw!B:B),Customers_Raw!A:A,Customers_Raw!E:E)</f>
        <v>Corporate</v>
      </c>
      <c r="N2663">
        <f>IF(COUNTIF($A$2:A2663,A2663)=1,1,0)</f>
        <v>0</v>
      </c>
    </row>
    <row r="2664" spans="1:14">
      <c r="A2664" t="s">
        <v>1790</v>
      </c>
      <c r="B2664" t="s">
        <v>3441</v>
      </c>
      <c r="C2664">
        <v>4</v>
      </c>
      <c r="D2664" s="18">
        <v>8616.68</v>
      </c>
      <c r="E2664" s="18">
        <f>_xlfn.XLOOKUP(Order_Items_Raw!B1552,Products_Raw!A:A,Products_Raw!D:D)</f>
        <v>2935.19</v>
      </c>
      <c r="F2664" s="18">
        <f t="shared" si="41"/>
        <v>-3124.08</v>
      </c>
      <c r="G2664" s="18" t="str">
        <f>PROPER(TRIM(CLEAN(_xlfn.XLOOKUP(Order_Items_Raw!A1552,Orders_Raw!A:A,Orders_Raw!E:E))))</f>
        <v>Mobile App</v>
      </c>
      <c r="H2664" s="18" t="str">
        <f>_xlfn.XLOOKUP(B2664,Products_Raw!A:A,Products_Raw!C:C)</f>
        <v>Beauty</v>
      </c>
      <c r="I2664" t="str">
        <f>_xlfn.XLOOKUP(_xlfn.XLOOKUP(A2664,Orders_Raw!A:A,Orders_Raw!B:B),Customers_Raw!A:A,Customers_Raw!E:E)</f>
        <v>Consumer</v>
      </c>
      <c r="J2664" s="19">
        <f>_xlfn.XLOOKUP(Order_Items_Raw!A1552,Orders_Raw!A:A,Orders_Raw!C:C)</f>
        <v>45684</v>
      </c>
      <c r="K2664" t="s">
        <v>3435</v>
      </c>
      <c r="L2664" s="19" t="str">
        <f>_xlfn.XLOOKUP(A2664,Orders_Raw!A:A,Orders_Raw!D:D)</f>
        <v>Delivered</v>
      </c>
      <c r="M2664" s="19" t="str">
        <f>_xlfn.XLOOKUP(_xlfn.XLOOKUP(A2664,Orders_Raw!A:A,Orders_Raw!B:B),Customers_Raw!A:A,Customers_Raw!E:E)</f>
        <v>Consumer</v>
      </c>
      <c r="N2664">
        <f>IF(COUNTIF($A$2:A2664,A2664)=1,1,0)</f>
        <v>0</v>
      </c>
    </row>
    <row r="2665" spans="1:14">
      <c r="A2665" t="s">
        <v>3052</v>
      </c>
      <c r="B2665" t="s">
        <v>3441</v>
      </c>
      <c r="C2665">
        <v>3</v>
      </c>
      <c r="D2665" s="18">
        <v>6411.71</v>
      </c>
      <c r="E2665" s="18">
        <f>_xlfn.XLOOKUP(Order_Items_Raw!B1575,Products_Raw!A:A,Products_Raw!D:D)</f>
        <v>6579.03</v>
      </c>
      <c r="F2665" s="18">
        <f t="shared" si="41"/>
        <v>-13325.38</v>
      </c>
      <c r="G2665" s="18" t="str">
        <f>PROPER(TRIM(CLEAN(_xlfn.XLOOKUP(Order_Items_Raw!A1575,Orders_Raw!A:A,Orders_Raw!E:E))))</f>
        <v>Website</v>
      </c>
      <c r="H2665" s="18" t="str">
        <f>_xlfn.XLOOKUP(B2665,Products_Raw!A:A,Products_Raw!C:C)</f>
        <v>Beauty</v>
      </c>
      <c r="I2665" t="str">
        <f>_xlfn.XLOOKUP(_xlfn.XLOOKUP(A2665,Orders_Raw!A:A,Orders_Raw!B:B),Customers_Raw!A:A,Customers_Raw!E:E)</f>
        <v>Consumer</v>
      </c>
      <c r="J2665" s="19">
        <f>_xlfn.XLOOKUP(Order_Items_Raw!A1575,Orders_Raw!A:A,Orders_Raw!C:C)</f>
        <v>45846</v>
      </c>
      <c r="K2665" t="s">
        <v>3442</v>
      </c>
      <c r="L2665" s="19" t="str">
        <f>_xlfn.XLOOKUP(A2665,Orders_Raw!A:A,Orders_Raw!D:D)</f>
        <v>Shipped</v>
      </c>
      <c r="M2665" s="19" t="str">
        <f>_xlfn.XLOOKUP(_xlfn.XLOOKUP(A2665,Orders_Raw!A:A,Orders_Raw!B:B),Customers_Raw!A:A,Customers_Raw!E:E)</f>
        <v>Consumer</v>
      </c>
      <c r="N2665">
        <f>IF(COUNTIF($A$2:A2665,A2665)=1,1,0)</f>
        <v>1</v>
      </c>
    </row>
    <row r="2666" spans="1:14">
      <c r="A2666" t="s">
        <v>3106</v>
      </c>
      <c r="B2666" t="s">
        <v>3441</v>
      </c>
      <c r="C2666">
        <v>3</v>
      </c>
      <c r="D2666" s="18">
        <v>5510.27</v>
      </c>
      <c r="E2666" s="18">
        <f>_xlfn.XLOOKUP(Order_Items_Raw!B1577,Products_Raw!A:A,Products_Raw!D:D)</f>
        <v>6579.03</v>
      </c>
      <c r="F2666" s="18">
        <f t="shared" si="41"/>
        <v>-14226.82</v>
      </c>
      <c r="G2666" s="18" t="str">
        <f>PROPER(TRIM(CLEAN(_xlfn.XLOOKUP(Order_Items_Raw!A1577,Orders_Raw!A:A,Orders_Raw!E:E))))</f>
        <v>Mobile App</v>
      </c>
      <c r="H2666" s="18" t="str">
        <f>_xlfn.XLOOKUP(B2666,Products_Raw!A:A,Products_Raw!C:C)</f>
        <v>Beauty</v>
      </c>
      <c r="I2666" t="str">
        <f>_xlfn.XLOOKUP(_xlfn.XLOOKUP(A2666,Orders_Raw!A:A,Orders_Raw!B:B),Customers_Raw!A:A,Customers_Raw!E:E)</f>
        <v>Corporate</v>
      </c>
      <c r="J2666" s="19">
        <f>_xlfn.XLOOKUP(Order_Items_Raw!A1577,Orders_Raw!A:A,Orders_Raw!C:C)</f>
        <v>45869</v>
      </c>
      <c r="K2666" t="s">
        <v>3442</v>
      </c>
      <c r="L2666" s="19" t="str">
        <f>_xlfn.XLOOKUP(A2666,Orders_Raw!A:A,Orders_Raw!D:D)</f>
        <v>Delivered</v>
      </c>
      <c r="M2666" s="19" t="str">
        <f>_xlfn.XLOOKUP(_xlfn.XLOOKUP(A2666,Orders_Raw!A:A,Orders_Raw!B:B),Customers_Raw!A:A,Customers_Raw!E:E)</f>
        <v>Corporate</v>
      </c>
      <c r="N2666">
        <f>IF(COUNTIF($A$2:A2666,A2666)=1,1,0)</f>
        <v>1</v>
      </c>
    </row>
    <row r="2667" spans="1:14">
      <c r="A2667" t="s">
        <v>1337</v>
      </c>
      <c r="B2667" t="s">
        <v>3443</v>
      </c>
      <c r="C2667">
        <v>1</v>
      </c>
      <c r="D2667" s="18">
        <v>15109.61</v>
      </c>
      <c r="E2667" s="18">
        <f>_xlfn.XLOOKUP(Order_Items_Raw!B1593,Products_Raw!A:A,Products_Raw!D:D)</f>
        <v>4703.24</v>
      </c>
      <c r="F2667" s="18">
        <f t="shared" si="41"/>
        <v>10406.37</v>
      </c>
      <c r="G2667" s="18" t="str">
        <f>PROPER(TRIM(CLEAN(_xlfn.XLOOKUP(Order_Items_Raw!A1593,Orders_Raw!A:A,Orders_Raw!E:E))))</f>
        <v>Mobile App</v>
      </c>
      <c r="H2667" s="18" t="str">
        <f>_xlfn.XLOOKUP(B2667,Products_Raw!A:A,Products_Raw!C:C)</f>
        <v>Home &amp; Kitchen</v>
      </c>
      <c r="I2667" t="str">
        <f>_xlfn.XLOOKUP(_xlfn.XLOOKUP(A2667,Orders_Raw!A:A,Orders_Raw!B:B),Customers_Raw!A:A,Customers_Raw!E:E)</f>
        <v>Consumer</v>
      </c>
      <c r="J2667" s="19">
        <f>_xlfn.XLOOKUP(Order_Items_Raw!A1593,Orders_Raw!A:A,Orders_Raw!C:C)</f>
        <v>45851</v>
      </c>
      <c r="K2667" t="s">
        <v>3442</v>
      </c>
      <c r="L2667" s="19" t="str">
        <f>_xlfn.XLOOKUP(A2667,Orders_Raw!A:A,Orders_Raw!D:D)</f>
        <v>Delivered</v>
      </c>
      <c r="M2667" s="19" t="str">
        <f>_xlfn.XLOOKUP(_xlfn.XLOOKUP(A2667,Orders_Raw!A:A,Orders_Raw!B:B),Customers_Raw!A:A,Customers_Raw!E:E)</f>
        <v>Consumer</v>
      </c>
      <c r="N2667">
        <f>IF(COUNTIF($A$2:A2667,A2667)=1,1,0)</f>
        <v>1</v>
      </c>
    </row>
    <row r="2668" spans="1:14">
      <c r="A2668" t="s">
        <v>2735</v>
      </c>
      <c r="B2668" t="s">
        <v>3443</v>
      </c>
      <c r="C2668">
        <v>3</v>
      </c>
      <c r="D2668" s="18">
        <v>37218.6</v>
      </c>
      <c r="E2668" s="18">
        <f>_xlfn.XLOOKUP(Order_Items_Raw!B1624,Products_Raw!A:A,Products_Raw!D:D)</f>
        <v>474.93</v>
      </c>
      <c r="F2668" s="18">
        <f t="shared" si="41"/>
        <v>35793.81</v>
      </c>
      <c r="G2668" s="18" t="str">
        <f>PROPER(TRIM(CLEAN(_xlfn.XLOOKUP(Order_Items_Raw!A1624,Orders_Raw!A:A,Orders_Raw!E:E))))</f>
        <v>Marketplace</v>
      </c>
      <c r="H2668" s="18" t="str">
        <f>_xlfn.XLOOKUP(B2668,Products_Raw!A:A,Products_Raw!C:C)</f>
        <v>Home &amp; Kitchen</v>
      </c>
      <c r="I2668" t="str">
        <f>_xlfn.XLOOKUP(_xlfn.XLOOKUP(A2668,Orders_Raw!A:A,Orders_Raw!B:B),Customers_Raw!A:A,Customers_Raw!E:E)</f>
        <v>Consumer</v>
      </c>
      <c r="J2668" s="19">
        <f>_xlfn.XLOOKUP(Order_Items_Raw!A1624,Orders_Raw!A:A,Orders_Raw!C:C)</f>
        <v>45855</v>
      </c>
      <c r="K2668" t="s">
        <v>3442</v>
      </c>
      <c r="L2668" s="19" t="str">
        <f>_xlfn.XLOOKUP(A2668,Orders_Raw!A:A,Orders_Raw!D:D)</f>
        <v>Delivered</v>
      </c>
      <c r="M2668" s="19" t="str">
        <f>_xlfn.XLOOKUP(_xlfn.XLOOKUP(A2668,Orders_Raw!A:A,Orders_Raw!B:B),Customers_Raw!A:A,Customers_Raw!E:E)</f>
        <v>Consumer</v>
      </c>
      <c r="N2668">
        <f>IF(COUNTIF($A$2:A2668,A2668)=1,1,0)</f>
        <v>0</v>
      </c>
    </row>
    <row r="2669" spans="1:14">
      <c r="A2669" t="s">
        <v>3131</v>
      </c>
      <c r="B2669" t="s">
        <v>3443</v>
      </c>
      <c r="C2669">
        <v>1</v>
      </c>
      <c r="D2669" s="18">
        <v>11789.6</v>
      </c>
      <c r="E2669" s="18">
        <f>_xlfn.XLOOKUP(Order_Items_Raw!B1630,Products_Raw!A:A,Products_Raw!D:D)</f>
        <v>6380.88</v>
      </c>
      <c r="F2669" s="18">
        <f t="shared" si="41"/>
        <v>5408.72</v>
      </c>
      <c r="G2669" s="18" t="str">
        <f>PROPER(TRIM(CLEAN(_xlfn.XLOOKUP(Order_Items_Raw!A1630,Orders_Raw!A:A,Orders_Raw!E:E))))</f>
        <v>Marketplace</v>
      </c>
      <c r="H2669" s="18" t="str">
        <f>_xlfn.XLOOKUP(B2669,Products_Raw!A:A,Products_Raw!C:C)</f>
        <v>Home &amp; Kitchen</v>
      </c>
      <c r="I2669" t="str">
        <f>_xlfn.XLOOKUP(_xlfn.XLOOKUP(A2669,Orders_Raw!A:A,Orders_Raw!B:B),Customers_Raw!A:A,Customers_Raw!E:E)</f>
        <v>Corporate</v>
      </c>
      <c r="J2669" s="19">
        <f>_xlfn.XLOOKUP(Order_Items_Raw!A1630,Orders_Raw!A:A,Orders_Raw!C:C)</f>
        <v>45842</v>
      </c>
      <c r="K2669" t="s">
        <v>3442</v>
      </c>
      <c r="L2669" s="19" t="str">
        <f>_xlfn.XLOOKUP(A2669,Orders_Raw!A:A,Orders_Raw!D:D)</f>
        <v>Delivered</v>
      </c>
      <c r="M2669" s="19" t="str">
        <f>_xlfn.XLOOKUP(_xlfn.XLOOKUP(A2669,Orders_Raw!A:A,Orders_Raw!B:B),Customers_Raw!A:A,Customers_Raw!E:E)</f>
        <v>Corporate</v>
      </c>
      <c r="N2669">
        <f>IF(COUNTIF($A$2:A2669,A2669)=1,1,0)</f>
        <v>1</v>
      </c>
    </row>
    <row r="2670" spans="1:14">
      <c r="A2670" t="s">
        <v>1327</v>
      </c>
      <c r="B2670" t="s">
        <v>3444</v>
      </c>
      <c r="C2670">
        <v>4</v>
      </c>
      <c r="D2670" s="18">
        <v>31556.67</v>
      </c>
      <c r="E2670" s="18">
        <f>_xlfn.XLOOKUP(Order_Items_Raw!B1646,Products_Raw!A:A,Products_Raw!D:D)</f>
        <v>7802.03</v>
      </c>
      <c r="F2670" s="18">
        <f t="shared" si="41"/>
        <v>348.549999999999</v>
      </c>
      <c r="G2670" s="18" t="str">
        <f>PROPER(TRIM(CLEAN(_xlfn.XLOOKUP(Order_Items_Raw!A1646,Orders_Raw!A:A,Orders_Raw!E:E))))</f>
        <v>Marketplace</v>
      </c>
      <c r="H2670" s="18" t="str">
        <f>_xlfn.XLOOKUP(B2670,Products_Raw!A:A,Products_Raw!C:C)</f>
        <v>Office Supplies</v>
      </c>
      <c r="I2670" t="str">
        <f>_xlfn.XLOOKUP(_xlfn.XLOOKUP(A2670,Orders_Raw!A:A,Orders_Raw!B:B),Customers_Raw!A:A,Customers_Raw!E:E)</f>
        <v>Consumer</v>
      </c>
      <c r="J2670" s="19">
        <f>_xlfn.XLOOKUP(Order_Items_Raw!A1646,Orders_Raw!A:A,Orders_Raw!C:C)</f>
        <v>45867</v>
      </c>
      <c r="K2670" t="s">
        <v>3442</v>
      </c>
      <c r="L2670" s="19" t="str">
        <f>_xlfn.XLOOKUP(A2670,Orders_Raw!A:A,Orders_Raw!D:D)</f>
        <v>Shipped</v>
      </c>
      <c r="M2670" s="19" t="str">
        <f>_xlfn.XLOOKUP(_xlfn.XLOOKUP(A2670,Orders_Raw!A:A,Orders_Raw!B:B),Customers_Raw!A:A,Customers_Raw!E:E)</f>
        <v>Consumer</v>
      </c>
      <c r="N2670">
        <f>IF(COUNTIF($A$2:A2670,A2670)=1,1,0)</f>
        <v>1</v>
      </c>
    </row>
    <row r="2671" spans="1:14">
      <c r="A2671" t="s">
        <v>2082</v>
      </c>
      <c r="B2671" t="s">
        <v>3444</v>
      </c>
      <c r="C2671">
        <v>4</v>
      </c>
      <c r="D2671" s="18">
        <v>32350.32</v>
      </c>
      <c r="E2671" s="18">
        <f>_xlfn.XLOOKUP(Order_Items_Raw!B1656,Products_Raw!A:A,Products_Raw!D:D)</f>
        <v>6279.29</v>
      </c>
      <c r="F2671" s="18">
        <f t="shared" si="41"/>
        <v>7233.16</v>
      </c>
      <c r="G2671" s="18" t="str">
        <f>PROPER(TRIM(CLEAN(_xlfn.XLOOKUP(Order_Items_Raw!A1656,Orders_Raw!A:A,Orders_Raw!E:E))))</f>
        <v>Mobile App</v>
      </c>
      <c r="H2671" s="18" t="str">
        <f>_xlfn.XLOOKUP(B2671,Products_Raw!A:A,Products_Raw!C:C)</f>
        <v>Office Supplies</v>
      </c>
      <c r="I2671" t="str">
        <f>_xlfn.XLOOKUP(_xlfn.XLOOKUP(A2671,Orders_Raw!A:A,Orders_Raw!B:B),Customers_Raw!A:A,Customers_Raw!E:E)</f>
        <v>Small Business</v>
      </c>
      <c r="J2671" s="19">
        <f>_xlfn.XLOOKUP(Order_Items_Raw!A1656,Orders_Raw!A:A,Orders_Raw!C:C)</f>
        <v>45861</v>
      </c>
      <c r="K2671" t="s">
        <v>3442</v>
      </c>
      <c r="L2671" s="19" t="str">
        <f>_xlfn.XLOOKUP(A2671,Orders_Raw!A:A,Orders_Raw!D:D)</f>
        <v>Delivered</v>
      </c>
      <c r="M2671" s="19" t="str">
        <f>_xlfn.XLOOKUP(_xlfn.XLOOKUP(A2671,Orders_Raw!A:A,Orders_Raw!B:B),Customers_Raw!A:A,Customers_Raw!E:E)</f>
        <v>Small Business</v>
      </c>
      <c r="N2671">
        <f>IF(COUNTIF($A$2:A2671,A2671)=1,1,0)</f>
        <v>0</v>
      </c>
    </row>
    <row r="2672" spans="1:14">
      <c r="A2672" t="s">
        <v>2212</v>
      </c>
      <c r="B2672" t="s">
        <v>3444</v>
      </c>
      <c r="C2672">
        <v>2</v>
      </c>
      <c r="D2672" s="18">
        <v>18183.1</v>
      </c>
      <c r="E2672" s="18">
        <f>_xlfn.XLOOKUP(Order_Items_Raw!B1660,Products_Raw!A:A,Products_Raw!D:D)</f>
        <v>229.52</v>
      </c>
      <c r="F2672" s="18">
        <f t="shared" si="41"/>
        <v>17724.06</v>
      </c>
      <c r="G2672" s="18" t="str">
        <f>PROPER(TRIM(CLEAN(_xlfn.XLOOKUP(Order_Items_Raw!A1660,Orders_Raw!A:A,Orders_Raw!E:E))))</f>
        <v>Marketplace</v>
      </c>
      <c r="H2672" s="18" t="str">
        <f>_xlfn.XLOOKUP(B2672,Products_Raw!A:A,Products_Raw!C:C)</f>
        <v>Office Supplies</v>
      </c>
      <c r="I2672" t="str">
        <f>_xlfn.XLOOKUP(_xlfn.XLOOKUP(A2672,Orders_Raw!A:A,Orders_Raw!B:B),Customers_Raw!A:A,Customers_Raw!E:E)</f>
        <v>Consumer</v>
      </c>
      <c r="J2672" s="19">
        <f>_xlfn.XLOOKUP(Order_Items_Raw!A1660,Orders_Raw!A:A,Orders_Raw!C:C)</f>
        <v>45856</v>
      </c>
      <c r="K2672" t="s">
        <v>3442</v>
      </c>
      <c r="L2672" s="19" t="str">
        <f>_xlfn.XLOOKUP(A2672,Orders_Raw!A:A,Orders_Raw!D:D)</f>
        <v>Shipped</v>
      </c>
      <c r="M2672" s="19" t="str">
        <f>_xlfn.XLOOKUP(_xlfn.XLOOKUP(A2672,Orders_Raw!A:A,Orders_Raw!B:B),Customers_Raw!A:A,Customers_Raw!E:E)</f>
        <v>Consumer</v>
      </c>
      <c r="N2672">
        <f>IF(COUNTIF($A$2:A2672,A2672)=1,1,0)</f>
        <v>1</v>
      </c>
    </row>
    <row r="2673" spans="1:14">
      <c r="A2673" t="s">
        <v>2275</v>
      </c>
      <c r="B2673" t="s">
        <v>3444</v>
      </c>
      <c r="C2673">
        <v>3</v>
      </c>
      <c r="D2673" s="18">
        <v>23750.67</v>
      </c>
      <c r="E2673" s="18">
        <f>_xlfn.XLOOKUP(Order_Items_Raw!B1663,Products_Raw!A:A,Products_Raw!D:D)</f>
        <v>229.52</v>
      </c>
      <c r="F2673" s="18">
        <f t="shared" si="41"/>
        <v>23062.11</v>
      </c>
      <c r="G2673" s="18" t="str">
        <f>PROPER(TRIM(CLEAN(_xlfn.XLOOKUP(Order_Items_Raw!A1663,Orders_Raw!A:A,Orders_Raw!E:E))))</f>
        <v>Marketplace</v>
      </c>
      <c r="H2673" s="18" t="str">
        <f>_xlfn.XLOOKUP(B2673,Products_Raw!A:A,Products_Raw!C:C)</f>
        <v>Office Supplies</v>
      </c>
      <c r="I2673" t="str">
        <f>_xlfn.XLOOKUP(_xlfn.XLOOKUP(A2673,Orders_Raw!A:A,Orders_Raw!B:B),Customers_Raw!A:A,Customers_Raw!E:E)</f>
        <v>Consumer</v>
      </c>
      <c r="J2673" s="19">
        <f>_xlfn.XLOOKUP(Order_Items_Raw!A1663,Orders_Raw!A:A,Orders_Raw!C:C)</f>
        <v>45868</v>
      </c>
      <c r="K2673" t="s">
        <v>3442</v>
      </c>
      <c r="L2673" s="19" t="str">
        <f>_xlfn.XLOOKUP(A2673,Orders_Raw!A:A,Orders_Raw!D:D)</f>
        <v>Delivered</v>
      </c>
      <c r="M2673" s="19" t="str">
        <f>_xlfn.XLOOKUP(_xlfn.XLOOKUP(A2673,Orders_Raw!A:A,Orders_Raw!B:B),Customers_Raw!A:A,Customers_Raw!E:E)</f>
        <v>Consumer</v>
      </c>
      <c r="N2673">
        <f>IF(COUNTIF($A$2:A2673,A2673)=1,1,0)</f>
        <v>1</v>
      </c>
    </row>
    <row r="2674" spans="1:14">
      <c r="A2674" t="s">
        <v>2489</v>
      </c>
      <c r="B2674" t="s">
        <v>3444</v>
      </c>
      <c r="C2674">
        <v>2</v>
      </c>
      <c r="D2674" s="18">
        <v>16060.8</v>
      </c>
      <c r="E2674" s="18">
        <f>_xlfn.XLOOKUP(Order_Items_Raw!B1667,Products_Raw!A:A,Products_Raw!D:D)</f>
        <v>4722.61</v>
      </c>
      <c r="F2674" s="18">
        <f t="shared" si="41"/>
        <v>6615.58</v>
      </c>
      <c r="G2674" s="18" t="str">
        <f>PROPER(TRIM(CLEAN(_xlfn.XLOOKUP(Order_Items_Raw!A1667,Orders_Raw!A:A,Orders_Raw!E:E))))</f>
        <v>Mobile App</v>
      </c>
      <c r="H2674" s="18" t="str">
        <f>_xlfn.XLOOKUP(B2674,Products_Raw!A:A,Products_Raw!C:C)</f>
        <v>Office Supplies</v>
      </c>
      <c r="I2674" t="str">
        <f>_xlfn.XLOOKUP(_xlfn.XLOOKUP(A2674,Orders_Raw!A:A,Orders_Raw!B:B),Customers_Raw!A:A,Customers_Raw!E:E)</f>
        <v>Small Business</v>
      </c>
      <c r="J2674" s="19">
        <f>_xlfn.XLOOKUP(Order_Items_Raw!A1667,Orders_Raw!A:A,Orders_Raw!C:C)</f>
        <v>45857</v>
      </c>
      <c r="K2674" t="s">
        <v>3442</v>
      </c>
      <c r="L2674" s="19" t="str">
        <f>_xlfn.XLOOKUP(A2674,Orders_Raw!A:A,Orders_Raw!D:D)</f>
        <v>Delivered</v>
      </c>
      <c r="M2674" s="19" t="str">
        <f>_xlfn.XLOOKUP(_xlfn.XLOOKUP(A2674,Orders_Raw!A:A,Orders_Raw!B:B),Customers_Raw!A:A,Customers_Raw!E:E)</f>
        <v>Small Business</v>
      </c>
      <c r="N2674">
        <f>IF(COUNTIF($A$2:A2674,A2674)=1,1,0)</f>
        <v>1</v>
      </c>
    </row>
    <row r="2675" spans="1:14">
      <c r="A2675" t="s">
        <v>1324</v>
      </c>
      <c r="B2675" t="s">
        <v>3445</v>
      </c>
      <c r="C2675">
        <v>2</v>
      </c>
      <c r="D2675" s="18">
        <v>30912.32</v>
      </c>
      <c r="E2675" s="18">
        <f>_xlfn.XLOOKUP(Order_Items_Raw!B1685,Products_Raw!A:A,Products_Raw!D:D)</f>
        <v>6443.36</v>
      </c>
      <c r="F2675" s="18">
        <f t="shared" si="41"/>
        <v>18025.6</v>
      </c>
      <c r="G2675" s="18" t="str">
        <f>PROPER(TRIM(CLEAN(_xlfn.XLOOKUP(Order_Items_Raw!A1685,Orders_Raw!A:A,Orders_Raw!E:E))))</f>
        <v>Website</v>
      </c>
      <c r="H2675" s="18" t="str">
        <f>_xlfn.XLOOKUP(B2675,Products_Raw!A:A,Products_Raw!C:C)</f>
        <v>Electronics</v>
      </c>
      <c r="I2675" t="str">
        <f>_xlfn.XLOOKUP(_xlfn.XLOOKUP(A2675,Orders_Raw!A:A,Orders_Raw!B:B),Customers_Raw!A:A,Customers_Raw!E:E)</f>
        <v>Corporate</v>
      </c>
      <c r="J2675" s="19">
        <f>_xlfn.XLOOKUP(Order_Items_Raw!A1685,Orders_Raw!A:A,Orders_Raw!C:C)</f>
        <v>45868</v>
      </c>
      <c r="K2675" t="s">
        <v>3442</v>
      </c>
      <c r="L2675" s="19" t="str">
        <f>_xlfn.XLOOKUP(A2675,Orders_Raw!A:A,Orders_Raw!D:D)</f>
        <v>Shipped</v>
      </c>
      <c r="M2675" s="19" t="str">
        <f>_xlfn.XLOOKUP(_xlfn.XLOOKUP(A2675,Orders_Raw!A:A,Orders_Raw!B:B),Customers_Raw!A:A,Customers_Raw!E:E)</f>
        <v>Corporate</v>
      </c>
      <c r="N2675">
        <f>IF(COUNTIF($A$2:A2675,A2675)=1,1,0)</f>
        <v>0</v>
      </c>
    </row>
    <row r="2676" spans="1:14">
      <c r="A2676" t="s">
        <v>1709</v>
      </c>
      <c r="B2676" t="s">
        <v>3445</v>
      </c>
      <c r="C2676">
        <v>4</v>
      </c>
      <c r="D2676" s="18">
        <v>53790.46</v>
      </c>
      <c r="E2676" s="18">
        <f>_xlfn.XLOOKUP(Order_Items_Raw!B1693,Products_Raw!A:A,Products_Raw!D:D)</f>
        <v>7025.62</v>
      </c>
      <c r="F2676" s="18">
        <f t="shared" si="41"/>
        <v>25687.98</v>
      </c>
      <c r="G2676" s="18" t="str">
        <f>PROPER(TRIM(CLEAN(_xlfn.XLOOKUP(Order_Items_Raw!A1693,Orders_Raw!A:A,Orders_Raw!E:E))))</f>
        <v>Mobile App</v>
      </c>
      <c r="H2676" s="18" t="str">
        <f>_xlfn.XLOOKUP(B2676,Products_Raw!A:A,Products_Raw!C:C)</f>
        <v>Electronics</v>
      </c>
      <c r="I2676" t="str">
        <f>_xlfn.XLOOKUP(_xlfn.XLOOKUP(A2676,Orders_Raw!A:A,Orders_Raw!B:B),Customers_Raw!A:A,Customers_Raw!E:E)</f>
        <v>Consumer</v>
      </c>
      <c r="J2676" s="19">
        <f>_xlfn.XLOOKUP(Order_Items_Raw!A1693,Orders_Raw!A:A,Orders_Raw!C:C)</f>
        <v>45857</v>
      </c>
      <c r="K2676" t="s">
        <v>3442</v>
      </c>
      <c r="L2676" s="19" t="str">
        <f>_xlfn.XLOOKUP(A2676,Orders_Raw!A:A,Orders_Raw!D:D)</f>
        <v>Delivered</v>
      </c>
      <c r="M2676" s="19" t="str">
        <f>_xlfn.XLOOKUP(_xlfn.XLOOKUP(A2676,Orders_Raw!A:A,Orders_Raw!B:B),Customers_Raw!A:A,Customers_Raw!E:E)</f>
        <v>Consumer</v>
      </c>
      <c r="N2676">
        <f>IF(COUNTIF($A$2:A2676,A2676)=1,1,0)</f>
        <v>1</v>
      </c>
    </row>
    <row r="2677" spans="1:14">
      <c r="A2677" t="s">
        <v>2227</v>
      </c>
      <c r="B2677" t="s">
        <v>3445</v>
      </c>
      <c r="C2677">
        <v>3</v>
      </c>
      <c r="D2677" s="18">
        <v>42549.61</v>
      </c>
      <c r="E2677" s="18">
        <f>_xlfn.XLOOKUP(Order_Items_Raw!B1701,Products_Raw!A:A,Products_Raw!D:D)</f>
        <v>1397.32</v>
      </c>
      <c r="F2677" s="18">
        <f t="shared" si="41"/>
        <v>38357.65</v>
      </c>
      <c r="G2677" s="18" t="str">
        <f>PROPER(TRIM(CLEAN(_xlfn.XLOOKUP(Order_Items_Raw!A1701,Orders_Raw!A:A,Orders_Raw!E:E))))</f>
        <v>Mobile App</v>
      </c>
      <c r="H2677" s="18" t="str">
        <f>_xlfn.XLOOKUP(B2677,Products_Raw!A:A,Products_Raw!C:C)</f>
        <v>Electronics</v>
      </c>
      <c r="I2677" t="str">
        <f>_xlfn.XLOOKUP(_xlfn.XLOOKUP(A2677,Orders_Raw!A:A,Orders_Raw!B:B),Customers_Raw!A:A,Customers_Raw!E:E)</f>
        <v>Corporate</v>
      </c>
      <c r="J2677" s="19">
        <f>_xlfn.XLOOKUP(Order_Items_Raw!A1701,Orders_Raw!A:A,Orders_Raw!C:C)</f>
        <v>45842</v>
      </c>
      <c r="K2677" t="s">
        <v>3442</v>
      </c>
      <c r="L2677" s="19" t="str">
        <f>_xlfn.XLOOKUP(A2677,Orders_Raw!A:A,Orders_Raw!D:D)</f>
        <v>Delivered</v>
      </c>
      <c r="M2677" s="19" t="str">
        <f>_xlfn.XLOOKUP(_xlfn.XLOOKUP(A2677,Orders_Raw!A:A,Orders_Raw!B:B),Customers_Raw!A:A,Customers_Raw!E:E)</f>
        <v>Corporate</v>
      </c>
      <c r="N2677">
        <f>IF(COUNTIF($A$2:A2677,A2677)=1,1,0)</f>
        <v>1</v>
      </c>
    </row>
    <row r="2678" spans="1:14">
      <c r="A2678" t="s">
        <v>2312</v>
      </c>
      <c r="B2678" t="s">
        <v>3445</v>
      </c>
      <c r="C2678">
        <v>4</v>
      </c>
      <c r="D2678" s="18">
        <v>63036.11</v>
      </c>
      <c r="E2678" s="18">
        <f>_xlfn.XLOOKUP(Order_Items_Raw!B1702,Products_Raw!A:A,Products_Raw!D:D)</f>
        <v>1397.32</v>
      </c>
      <c r="F2678" s="18">
        <f t="shared" si="41"/>
        <v>57446.83</v>
      </c>
      <c r="G2678" s="18" t="str">
        <f>PROPER(TRIM(CLEAN(_xlfn.XLOOKUP(Order_Items_Raw!A1702,Orders_Raw!A:A,Orders_Raw!E:E))))</f>
        <v>Website</v>
      </c>
      <c r="H2678" s="18" t="str">
        <f>_xlfn.XLOOKUP(B2678,Products_Raw!A:A,Products_Raw!C:C)</f>
        <v>Electronics</v>
      </c>
      <c r="I2678" t="str">
        <f>_xlfn.XLOOKUP(_xlfn.XLOOKUP(A2678,Orders_Raw!A:A,Orders_Raw!B:B),Customers_Raw!A:A,Customers_Raw!E:E)</f>
        <v>Small Business</v>
      </c>
      <c r="J2678" s="19">
        <f>_xlfn.XLOOKUP(Order_Items_Raw!A1702,Orders_Raw!A:A,Orders_Raw!C:C)</f>
        <v>45846</v>
      </c>
      <c r="K2678" t="s">
        <v>3442</v>
      </c>
      <c r="L2678" s="19" t="str">
        <f>_xlfn.XLOOKUP(A2678,Orders_Raw!A:A,Orders_Raw!D:D)</f>
        <v>Delivered</v>
      </c>
      <c r="M2678" s="19" t="str">
        <f>_xlfn.XLOOKUP(_xlfn.XLOOKUP(A2678,Orders_Raw!A:A,Orders_Raw!B:B),Customers_Raw!A:A,Customers_Raw!E:E)</f>
        <v>Small Business</v>
      </c>
      <c r="N2678">
        <f>IF(COUNTIF($A$2:A2678,A2678)=1,1,0)</f>
        <v>1</v>
      </c>
    </row>
    <row r="2679" spans="1:14">
      <c r="A2679" t="s">
        <v>2807</v>
      </c>
      <c r="B2679" t="s">
        <v>3445</v>
      </c>
      <c r="C2679">
        <v>1</v>
      </c>
      <c r="D2679" s="18">
        <v>16440.01</v>
      </c>
      <c r="E2679" s="18">
        <f>_xlfn.XLOOKUP(Order_Items_Raw!B1712,Products_Raw!A:A,Products_Raw!D:D)</f>
        <v>11668.5</v>
      </c>
      <c r="F2679" s="18">
        <f t="shared" si="41"/>
        <v>4771.51</v>
      </c>
      <c r="G2679" s="18" t="str">
        <f>PROPER(TRIM(CLEAN(_xlfn.XLOOKUP(Order_Items_Raw!A1712,Orders_Raw!A:A,Orders_Raw!E:E))))</f>
        <v>Website</v>
      </c>
      <c r="H2679" s="18" t="str">
        <f>_xlfn.XLOOKUP(B2679,Products_Raw!A:A,Products_Raw!C:C)</f>
        <v>Electronics</v>
      </c>
      <c r="I2679" t="str">
        <f>_xlfn.XLOOKUP(_xlfn.XLOOKUP(A2679,Orders_Raw!A:A,Orders_Raw!B:B),Customers_Raw!A:A,Customers_Raw!E:E)</f>
        <v>Consumer</v>
      </c>
      <c r="J2679" s="19">
        <f>_xlfn.XLOOKUP(Order_Items_Raw!A1712,Orders_Raw!A:A,Orders_Raw!C:C)</f>
        <v>45861</v>
      </c>
      <c r="K2679" t="s">
        <v>3442</v>
      </c>
      <c r="L2679" s="19" t="str">
        <f>_xlfn.XLOOKUP(A2679,Orders_Raw!A:A,Orders_Raw!D:D)</f>
        <v>Cancelled</v>
      </c>
      <c r="M2679" s="19" t="str">
        <f>_xlfn.XLOOKUP(_xlfn.XLOOKUP(A2679,Orders_Raw!A:A,Orders_Raw!B:B),Customers_Raw!A:A,Customers_Raw!E:E)</f>
        <v>Consumer</v>
      </c>
      <c r="N2679">
        <f>IF(COUNTIF($A$2:A2679,A2679)=1,1,0)</f>
        <v>1</v>
      </c>
    </row>
    <row r="2680" spans="1:14">
      <c r="A2680" t="s">
        <v>2965</v>
      </c>
      <c r="B2680" t="s">
        <v>3445</v>
      </c>
      <c r="C2680">
        <v>1</v>
      </c>
      <c r="D2680" s="18">
        <v>11977.11</v>
      </c>
      <c r="E2680" s="18">
        <f>_xlfn.XLOOKUP(Order_Items_Raw!B1717,Products_Raw!A:A,Products_Raw!D:D)</f>
        <v>2857.57</v>
      </c>
      <c r="F2680" s="18">
        <f t="shared" si="41"/>
        <v>9119.54</v>
      </c>
      <c r="G2680" s="18" t="str">
        <f>PROPER(TRIM(CLEAN(_xlfn.XLOOKUP(Order_Items_Raw!A1717,Orders_Raw!A:A,Orders_Raw!E:E))))</f>
        <v>Mobile App</v>
      </c>
      <c r="H2680" s="18" t="str">
        <f>_xlfn.XLOOKUP(B2680,Products_Raw!A:A,Products_Raw!C:C)</f>
        <v>Electronics</v>
      </c>
      <c r="I2680" t="str">
        <f>_xlfn.XLOOKUP(_xlfn.XLOOKUP(A2680,Orders_Raw!A:A,Orders_Raw!B:B),Customers_Raw!A:A,Customers_Raw!E:E)</f>
        <v>Corporate</v>
      </c>
      <c r="J2680" s="19">
        <f>_xlfn.XLOOKUP(Order_Items_Raw!A1717,Orders_Raw!A:A,Orders_Raw!C:C)</f>
        <v>45864</v>
      </c>
      <c r="K2680" t="s">
        <v>3442</v>
      </c>
      <c r="L2680" s="19" t="str">
        <f>_xlfn.XLOOKUP(A2680,Orders_Raw!A:A,Orders_Raw!D:D)</f>
        <v>Delivered</v>
      </c>
      <c r="M2680" s="19" t="str">
        <f>_xlfn.XLOOKUP(_xlfn.XLOOKUP(A2680,Orders_Raw!A:A,Orders_Raw!B:B),Customers_Raw!A:A,Customers_Raw!E:E)</f>
        <v>Corporate</v>
      </c>
      <c r="N2680">
        <f>IF(COUNTIF($A$2:A2680,A2680)=1,1,0)</f>
        <v>1</v>
      </c>
    </row>
    <row r="2681" spans="1:14">
      <c r="A2681" t="s">
        <v>901</v>
      </c>
      <c r="B2681" t="s">
        <v>3446</v>
      </c>
      <c r="C2681">
        <v>3</v>
      </c>
      <c r="D2681" s="18">
        <v>25470.03</v>
      </c>
      <c r="E2681" s="18">
        <f>_xlfn.XLOOKUP(Order_Items_Raw!B1728,Products_Raw!A:A,Products_Raw!D:D)</f>
        <v>6453.17</v>
      </c>
      <c r="F2681" s="18">
        <f t="shared" si="41"/>
        <v>6110.52</v>
      </c>
      <c r="G2681" s="18" t="str">
        <f>PROPER(TRIM(CLEAN(_xlfn.XLOOKUP(Order_Items_Raw!A1728,Orders_Raw!A:A,Orders_Raw!E:E))))</f>
        <v>Marketplace</v>
      </c>
      <c r="H2681" s="18" t="str">
        <f>_xlfn.XLOOKUP(B2681,Products_Raw!A:A,Products_Raw!C:C)</f>
        <v>Home &amp; Kitchen</v>
      </c>
      <c r="I2681" t="str">
        <f>_xlfn.XLOOKUP(_xlfn.XLOOKUP(A2681,Orders_Raw!A:A,Orders_Raw!B:B),Customers_Raw!A:A,Customers_Raw!E:E)</f>
        <v>Consumer</v>
      </c>
      <c r="J2681" s="19">
        <f>_xlfn.XLOOKUP(Order_Items_Raw!A1728,Orders_Raw!A:A,Orders_Raw!C:C)</f>
        <v>45839</v>
      </c>
      <c r="K2681" t="s">
        <v>3442</v>
      </c>
      <c r="L2681" s="19" t="str">
        <f>_xlfn.XLOOKUP(A2681,Orders_Raw!A:A,Orders_Raw!D:D)</f>
        <v>Delivered</v>
      </c>
      <c r="M2681" s="19" t="str">
        <f>_xlfn.XLOOKUP(_xlfn.XLOOKUP(A2681,Orders_Raw!A:A,Orders_Raw!B:B),Customers_Raw!A:A,Customers_Raw!E:E)</f>
        <v>Consumer</v>
      </c>
      <c r="N2681">
        <f>IF(COUNTIF($A$2:A2681,A2681)=1,1,0)</f>
        <v>1</v>
      </c>
    </row>
    <row r="2682" spans="1:14">
      <c r="A2682" t="s">
        <v>2110</v>
      </c>
      <c r="B2682" t="s">
        <v>3446</v>
      </c>
      <c r="C2682">
        <v>4</v>
      </c>
      <c r="D2682" s="18">
        <v>43020.21</v>
      </c>
      <c r="E2682" s="18">
        <f>_xlfn.XLOOKUP(Order_Items_Raw!B1751,Products_Raw!A:A,Products_Raw!D:D)</f>
        <v>5057.68</v>
      </c>
      <c r="F2682" s="18">
        <f t="shared" si="41"/>
        <v>22789.49</v>
      </c>
      <c r="G2682" s="18" t="str">
        <f>PROPER(TRIM(CLEAN(_xlfn.XLOOKUP(Order_Items_Raw!A1751,Orders_Raw!A:A,Orders_Raw!E:E))))</f>
        <v>Mobile App</v>
      </c>
      <c r="H2682" s="18" t="str">
        <f>_xlfn.XLOOKUP(B2682,Products_Raw!A:A,Products_Raw!C:C)</f>
        <v>Home &amp; Kitchen</v>
      </c>
      <c r="I2682" t="str">
        <f>_xlfn.XLOOKUP(_xlfn.XLOOKUP(A2682,Orders_Raw!A:A,Orders_Raw!B:B),Customers_Raw!A:A,Customers_Raw!E:E)</f>
        <v>Corporate</v>
      </c>
      <c r="J2682" s="19">
        <f>_xlfn.XLOOKUP(Order_Items_Raw!A1751,Orders_Raw!A:A,Orders_Raw!C:C)</f>
        <v>45842</v>
      </c>
      <c r="K2682" t="s">
        <v>3442</v>
      </c>
      <c r="L2682" s="19" t="str">
        <f>_xlfn.XLOOKUP(A2682,Orders_Raw!A:A,Orders_Raw!D:D)</f>
        <v>Delivered</v>
      </c>
      <c r="M2682" s="19" t="str">
        <f>_xlfn.XLOOKUP(_xlfn.XLOOKUP(A2682,Orders_Raw!A:A,Orders_Raw!B:B),Customers_Raw!A:A,Customers_Raw!E:E)</f>
        <v>Corporate</v>
      </c>
      <c r="N2682">
        <f>IF(COUNTIF($A$2:A2682,A2682)=1,1,0)</f>
        <v>1</v>
      </c>
    </row>
    <row r="2683" spans="1:14">
      <c r="A2683" t="s">
        <v>1051</v>
      </c>
      <c r="B2683" t="s">
        <v>3447</v>
      </c>
      <c r="C2683">
        <v>1</v>
      </c>
      <c r="D2683" s="18">
        <v>8880.83</v>
      </c>
      <c r="E2683" s="18">
        <f>_xlfn.XLOOKUP(Order_Items_Raw!B1766,Products_Raw!A:A,Products_Raw!D:D)</f>
        <v>1892.68</v>
      </c>
      <c r="F2683" s="18">
        <f t="shared" si="41"/>
        <v>6988.15</v>
      </c>
      <c r="G2683" s="18" t="str">
        <f>PROPER(TRIM(CLEAN(_xlfn.XLOOKUP(Order_Items_Raw!A1766,Orders_Raw!A:A,Orders_Raw!E:E))))</f>
        <v>Website</v>
      </c>
      <c r="H2683" s="18" t="str">
        <f>_xlfn.XLOOKUP(B2683,Products_Raw!A:A,Products_Raw!C:C)</f>
        <v>Sports</v>
      </c>
      <c r="I2683" t="str">
        <f>_xlfn.XLOOKUP(_xlfn.XLOOKUP(A2683,Orders_Raw!A:A,Orders_Raw!B:B),Customers_Raw!A:A,Customers_Raw!E:E)</f>
        <v>Consumer</v>
      </c>
      <c r="J2683" s="19">
        <f>_xlfn.XLOOKUP(Order_Items_Raw!A1766,Orders_Raw!A:A,Orders_Raw!C:C)</f>
        <v>45840</v>
      </c>
      <c r="K2683" t="s">
        <v>3442</v>
      </c>
      <c r="L2683" s="19" t="str">
        <f>_xlfn.XLOOKUP(A2683,Orders_Raw!A:A,Orders_Raw!D:D)</f>
        <v>Delivered</v>
      </c>
      <c r="M2683" s="19" t="str">
        <f>_xlfn.XLOOKUP(_xlfn.XLOOKUP(A2683,Orders_Raw!A:A,Orders_Raw!B:B),Customers_Raw!A:A,Customers_Raw!E:E)</f>
        <v>Consumer</v>
      </c>
      <c r="N2683">
        <f>IF(COUNTIF($A$2:A2683,A2683)=1,1,0)</f>
        <v>0</v>
      </c>
    </row>
    <row r="2684" spans="1:14">
      <c r="A2684" t="s">
        <v>1141</v>
      </c>
      <c r="B2684" t="s">
        <v>3447</v>
      </c>
      <c r="C2684">
        <v>3</v>
      </c>
      <c r="D2684" s="18">
        <v>28143.08</v>
      </c>
      <c r="E2684" s="18">
        <f>_xlfn.XLOOKUP(Order_Items_Raw!B1767,Products_Raw!A:A,Products_Raw!D:D)</f>
        <v>1892.68</v>
      </c>
      <c r="F2684" s="18">
        <f t="shared" si="41"/>
        <v>22465.04</v>
      </c>
      <c r="G2684" s="18" t="str">
        <f>PROPER(TRIM(CLEAN(_xlfn.XLOOKUP(Order_Items_Raw!A1767,Orders_Raw!A:A,Orders_Raw!E:E))))</f>
        <v>Website</v>
      </c>
      <c r="H2684" s="18" t="str">
        <f>_xlfn.XLOOKUP(B2684,Products_Raw!A:A,Products_Raw!C:C)</f>
        <v>Sports</v>
      </c>
      <c r="I2684" t="str">
        <f>_xlfn.XLOOKUP(_xlfn.XLOOKUP(A2684,Orders_Raw!A:A,Orders_Raw!B:B),Customers_Raw!A:A,Customers_Raw!E:E)</f>
        <v>Consumer</v>
      </c>
      <c r="J2684" s="19">
        <f>_xlfn.XLOOKUP(Order_Items_Raw!A1767,Orders_Raw!A:A,Orders_Raw!C:C)</f>
        <v>45856</v>
      </c>
      <c r="K2684" t="s">
        <v>3442</v>
      </c>
      <c r="L2684" s="19" t="str">
        <f>_xlfn.XLOOKUP(A2684,Orders_Raw!A:A,Orders_Raw!D:D)</f>
        <v>Delivered</v>
      </c>
      <c r="M2684" s="19" t="str">
        <f>_xlfn.XLOOKUP(_xlfn.XLOOKUP(A2684,Orders_Raw!A:A,Orders_Raw!B:B),Customers_Raw!A:A,Customers_Raw!E:E)</f>
        <v>Consumer</v>
      </c>
      <c r="N2684">
        <f>IF(COUNTIF($A$2:A2684,A2684)=1,1,0)</f>
        <v>1</v>
      </c>
    </row>
    <row r="2685" spans="1:14">
      <c r="A2685" t="s">
        <v>2339</v>
      </c>
      <c r="B2685" t="s">
        <v>3447</v>
      </c>
      <c r="C2685">
        <v>1</v>
      </c>
      <c r="D2685" s="18">
        <v>9566.51</v>
      </c>
      <c r="E2685" s="18">
        <f>_xlfn.XLOOKUP(Order_Items_Raw!B1795,Products_Raw!A:A,Products_Raw!D:D)</f>
        <v>11939.07</v>
      </c>
      <c r="F2685" s="18">
        <f t="shared" si="41"/>
        <v>-2372.56</v>
      </c>
      <c r="G2685" s="18" t="str">
        <f>PROPER(TRIM(CLEAN(_xlfn.XLOOKUP(Order_Items_Raw!A1795,Orders_Raw!A:A,Orders_Raw!E:E))))</f>
        <v>Website</v>
      </c>
      <c r="H2685" s="18" t="str">
        <f>_xlfn.XLOOKUP(B2685,Products_Raw!A:A,Products_Raw!C:C)</f>
        <v>Sports</v>
      </c>
      <c r="I2685" t="str">
        <f>_xlfn.XLOOKUP(_xlfn.XLOOKUP(A2685,Orders_Raw!A:A,Orders_Raw!B:B),Customers_Raw!A:A,Customers_Raw!E:E)</f>
        <v>Corporate</v>
      </c>
      <c r="J2685" s="19">
        <f>_xlfn.XLOOKUP(Order_Items_Raw!A1795,Orders_Raw!A:A,Orders_Raw!C:C)</f>
        <v>45860</v>
      </c>
      <c r="K2685" t="s">
        <v>3442</v>
      </c>
      <c r="L2685" s="19" t="str">
        <f>_xlfn.XLOOKUP(A2685,Orders_Raw!A:A,Orders_Raw!D:D)</f>
        <v>Shipped</v>
      </c>
      <c r="M2685" s="19" t="str">
        <f>_xlfn.XLOOKUP(_xlfn.XLOOKUP(A2685,Orders_Raw!A:A,Orders_Raw!B:B),Customers_Raw!A:A,Customers_Raw!E:E)</f>
        <v>Corporate</v>
      </c>
      <c r="N2685">
        <f>IF(COUNTIF($A$2:A2685,A2685)=1,1,0)</f>
        <v>1</v>
      </c>
    </row>
    <row r="2686" spans="1:14">
      <c r="A2686" t="s">
        <v>2805</v>
      </c>
      <c r="B2686" t="s">
        <v>3447</v>
      </c>
      <c r="C2686">
        <v>1</v>
      </c>
      <c r="D2686" s="18">
        <v>10677.78</v>
      </c>
      <c r="E2686" s="18">
        <f>_xlfn.XLOOKUP(Order_Items_Raw!B1807,Products_Raw!A:A,Products_Raw!D:D)</f>
        <v>7341.5</v>
      </c>
      <c r="F2686" s="18">
        <f t="shared" si="41"/>
        <v>3336.28</v>
      </c>
      <c r="G2686" s="18" t="str">
        <f>PROPER(TRIM(CLEAN(_xlfn.XLOOKUP(Order_Items_Raw!A1807,Orders_Raw!A:A,Orders_Raw!E:E))))</f>
        <v>Marketplace</v>
      </c>
      <c r="H2686" s="18" t="str">
        <f>_xlfn.XLOOKUP(B2686,Products_Raw!A:A,Products_Raw!C:C)</f>
        <v>Sports</v>
      </c>
      <c r="I2686" t="str">
        <f>_xlfn.XLOOKUP(_xlfn.XLOOKUP(A2686,Orders_Raw!A:A,Orders_Raw!B:B),Customers_Raw!A:A,Customers_Raw!E:E)</f>
        <v>Small Business</v>
      </c>
      <c r="J2686" s="19">
        <f>_xlfn.XLOOKUP(Order_Items_Raw!A1807,Orders_Raw!A:A,Orders_Raw!C:C)</f>
        <v>45854</v>
      </c>
      <c r="K2686" t="s">
        <v>3442</v>
      </c>
      <c r="L2686" s="19" t="str">
        <f>_xlfn.XLOOKUP(A2686,Orders_Raw!A:A,Orders_Raw!D:D)</f>
        <v>Delivered</v>
      </c>
      <c r="M2686" s="19" t="str">
        <f>_xlfn.XLOOKUP(_xlfn.XLOOKUP(A2686,Orders_Raw!A:A,Orders_Raw!B:B),Customers_Raw!A:A,Customers_Raw!E:E)</f>
        <v>Small Business</v>
      </c>
      <c r="N2686">
        <f>IF(COUNTIF($A$2:A2686,A2686)=1,1,0)</f>
        <v>0</v>
      </c>
    </row>
    <row r="2687" spans="1:14">
      <c r="A2687" t="s">
        <v>3034</v>
      </c>
      <c r="B2687" t="s">
        <v>3447</v>
      </c>
      <c r="C2687">
        <v>3</v>
      </c>
      <c r="D2687" s="18">
        <v>26610.96</v>
      </c>
      <c r="E2687" s="18">
        <f>_xlfn.XLOOKUP(Order_Items_Raw!B1813,Products_Raw!A:A,Products_Raw!D:D)</f>
        <v>516.61</v>
      </c>
      <c r="F2687" s="18">
        <f t="shared" si="41"/>
        <v>25061.13</v>
      </c>
      <c r="G2687" s="18" t="str">
        <f>PROPER(TRIM(CLEAN(_xlfn.XLOOKUP(Order_Items_Raw!A1813,Orders_Raw!A:A,Orders_Raw!E:E))))</f>
        <v>Mobile App</v>
      </c>
      <c r="H2687" s="18" t="str">
        <f>_xlfn.XLOOKUP(B2687,Products_Raw!A:A,Products_Raw!C:C)</f>
        <v>Sports</v>
      </c>
      <c r="I2687" t="str">
        <f>_xlfn.XLOOKUP(_xlfn.XLOOKUP(A2687,Orders_Raw!A:A,Orders_Raw!B:B),Customers_Raw!A:A,Customers_Raw!E:E)</f>
        <v>Consumer</v>
      </c>
      <c r="J2687" s="19">
        <f>_xlfn.XLOOKUP(Order_Items_Raw!A1813,Orders_Raw!A:A,Orders_Raw!C:C)</f>
        <v>45869</v>
      </c>
      <c r="K2687" t="s">
        <v>3442</v>
      </c>
      <c r="L2687" s="19" t="str">
        <f>_xlfn.XLOOKUP(A2687,Orders_Raw!A:A,Orders_Raw!D:D)</f>
        <v>Delivered</v>
      </c>
      <c r="M2687" s="19" t="str">
        <f>_xlfn.XLOOKUP(_xlfn.XLOOKUP(A2687,Orders_Raw!A:A,Orders_Raw!B:B),Customers_Raw!A:A,Customers_Raw!E:E)</f>
        <v>Consumer</v>
      </c>
      <c r="N2687">
        <f>IF(COUNTIF($A$2:A2687,A2687)=1,1,0)</f>
        <v>0</v>
      </c>
    </row>
    <row r="2688" spans="1:14">
      <c r="A2688" t="s">
        <v>3072</v>
      </c>
      <c r="B2688" t="s">
        <v>3447</v>
      </c>
      <c r="C2688">
        <v>1</v>
      </c>
      <c r="D2688" s="18">
        <v>9699.54</v>
      </c>
      <c r="E2688" s="18">
        <f>_xlfn.XLOOKUP(Order_Items_Raw!B1815,Products_Raw!A:A,Products_Raw!D:D)</f>
        <v>516.61</v>
      </c>
      <c r="F2688" s="18">
        <f t="shared" si="41"/>
        <v>9182.93</v>
      </c>
      <c r="G2688" s="18" t="str">
        <f>PROPER(TRIM(CLEAN(_xlfn.XLOOKUP(Order_Items_Raw!A1815,Orders_Raw!A:A,Orders_Raw!E:E))))</f>
        <v>Mobile App</v>
      </c>
      <c r="H2688" s="18" t="str">
        <f>_xlfn.XLOOKUP(B2688,Products_Raw!A:A,Products_Raw!C:C)</f>
        <v>Sports</v>
      </c>
      <c r="I2688" t="str">
        <f>_xlfn.XLOOKUP(_xlfn.XLOOKUP(A2688,Orders_Raw!A:A,Orders_Raw!B:B),Customers_Raw!A:A,Customers_Raw!E:E)</f>
        <v>Consumer</v>
      </c>
      <c r="J2688" s="19">
        <f>_xlfn.XLOOKUP(Order_Items_Raw!A1815,Orders_Raw!A:A,Orders_Raw!C:C)</f>
        <v>45853</v>
      </c>
      <c r="K2688" t="s">
        <v>3442</v>
      </c>
      <c r="L2688" s="19" t="str">
        <f>_xlfn.XLOOKUP(A2688,Orders_Raw!A:A,Orders_Raw!D:D)</f>
        <v>Delivered</v>
      </c>
      <c r="M2688" s="19" t="str">
        <f>_xlfn.XLOOKUP(_xlfn.XLOOKUP(A2688,Orders_Raw!A:A,Orders_Raw!B:B),Customers_Raw!A:A,Customers_Raw!E:E)</f>
        <v>Consumer</v>
      </c>
      <c r="N2688">
        <f>IF(COUNTIF($A$2:A2688,A2688)=1,1,0)</f>
        <v>0</v>
      </c>
    </row>
    <row r="2689" spans="1:14">
      <c r="A2689" t="s">
        <v>3158</v>
      </c>
      <c r="B2689" t="s">
        <v>3447</v>
      </c>
      <c r="C2689">
        <v>3</v>
      </c>
      <c r="D2689" s="18">
        <v>24350.46</v>
      </c>
      <c r="E2689" s="18">
        <f>_xlfn.XLOOKUP(Order_Items_Raw!B1818,Products_Raw!A:A,Products_Raw!D:D)</f>
        <v>9316.44</v>
      </c>
      <c r="F2689" s="18">
        <f t="shared" si="41"/>
        <v>-3598.86</v>
      </c>
      <c r="G2689" s="18" t="str">
        <f>PROPER(TRIM(CLEAN(_xlfn.XLOOKUP(Order_Items_Raw!A1818,Orders_Raw!A:A,Orders_Raw!E:E))))</f>
        <v>Marketplace</v>
      </c>
      <c r="H2689" s="18" t="str">
        <f>_xlfn.XLOOKUP(B2689,Products_Raw!A:A,Products_Raw!C:C)</f>
        <v>Sports</v>
      </c>
      <c r="I2689" t="str">
        <f>_xlfn.XLOOKUP(_xlfn.XLOOKUP(A2689,Orders_Raw!A:A,Orders_Raw!B:B),Customers_Raw!A:A,Customers_Raw!E:E)</f>
        <v>Consumer</v>
      </c>
      <c r="J2689" s="19">
        <f>_xlfn.XLOOKUP(Order_Items_Raw!A1818,Orders_Raw!A:A,Orders_Raw!C:C)</f>
        <v>45850</v>
      </c>
      <c r="K2689" t="s">
        <v>3442</v>
      </c>
      <c r="L2689" s="19" t="str">
        <f>_xlfn.XLOOKUP(A2689,Orders_Raw!A:A,Orders_Raw!D:D)</f>
        <v>Delivered</v>
      </c>
      <c r="M2689" s="19" t="str">
        <f>_xlfn.XLOOKUP(_xlfn.XLOOKUP(A2689,Orders_Raw!A:A,Orders_Raw!B:B),Customers_Raw!A:A,Customers_Raw!E:E)</f>
        <v>Consumer</v>
      </c>
      <c r="N2689">
        <f>IF(COUNTIF($A$2:A2689,A2689)=1,1,0)</f>
        <v>1</v>
      </c>
    </row>
    <row r="2690" spans="1:14">
      <c r="A2690" t="s">
        <v>2263</v>
      </c>
      <c r="B2690" t="s">
        <v>3448</v>
      </c>
      <c r="C2690">
        <v>2</v>
      </c>
      <c r="D2690" s="18">
        <v>4008.72</v>
      </c>
      <c r="E2690" s="18">
        <f>_xlfn.XLOOKUP(Order_Items_Raw!B1845,Products_Raw!A:A,Products_Raw!D:D)</f>
        <v>2144.79</v>
      </c>
      <c r="F2690" s="18">
        <f t="shared" ref="F2690:F2753" si="42">D2690-(C2690*E2690)</f>
        <v>-280.86</v>
      </c>
      <c r="G2690" s="18" t="str">
        <f>PROPER(TRIM(CLEAN(_xlfn.XLOOKUP(Order_Items_Raw!A1845,Orders_Raw!A:A,Orders_Raw!E:E))))</f>
        <v>Mobile App</v>
      </c>
      <c r="H2690" s="18" t="str">
        <f>_xlfn.XLOOKUP(B2690,Products_Raw!A:A,Products_Raw!C:C)</f>
        <v>Electronics</v>
      </c>
      <c r="I2690" t="str">
        <f>_xlfn.XLOOKUP(_xlfn.XLOOKUP(A2690,Orders_Raw!A:A,Orders_Raw!B:B),Customers_Raw!A:A,Customers_Raw!E:E)</f>
        <v>Consumer</v>
      </c>
      <c r="J2690" s="19">
        <f>_xlfn.XLOOKUP(Order_Items_Raw!A1845,Orders_Raw!A:A,Orders_Raw!C:C)</f>
        <v>45839</v>
      </c>
      <c r="K2690" t="s">
        <v>3442</v>
      </c>
      <c r="L2690" s="19" t="str">
        <f>_xlfn.XLOOKUP(A2690,Orders_Raw!A:A,Orders_Raw!D:D)</f>
        <v>Delivered</v>
      </c>
      <c r="M2690" s="19" t="str">
        <f>_xlfn.XLOOKUP(_xlfn.XLOOKUP(A2690,Orders_Raw!A:A,Orders_Raw!B:B),Customers_Raw!A:A,Customers_Raw!E:E)</f>
        <v>Consumer</v>
      </c>
      <c r="N2690">
        <f>IF(COUNTIF($A$2:A2690,A2690)=1,1,0)</f>
        <v>1</v>
      </c>
    </row>
    <row r="2691" spans="1:14">
      <c r="A2691" t="s">
        <v>2912</v>
      </c>
      <c r="B2691" t="s">
        <v>3448</v>
      </c>
      <c r="C2691">
        <v>2</v>
      </c>
      <c r="D2691" s="18">
        <v>3383.74</v>
      </c>
      <c r="E2691" s="18">
        <f>_xlfn.XLOOKUP(Order_Items_Raw!B1858,Products_Raw!A:A,Products_Raw!D:D)</f>
        <v>10086.81</v>
      </c>
      <c r="F2691" s="18">
        <f t="shared" si="42"/>
        <v>-16789.88</v>
      </c>
      <c r="G2691" s="18" t="str">
        <f>PROPER(TRIM(CLEAN(_xlfn.XLOOKUP(Order_Items_Raw!A1858,Orders_Raw!A:A,Orders_Raw!E:E))))</f>
        <v>Marketplace</v>
      </c>
      <c r="H2691" s="18" t="str">
        <f>_xlfn.XLOOKUP(B2691,Products_Raw!A:A,Products_Raw!C:C)</f>
        <v>Electronics</v>
      </c>
      <c r="I2691" t="str">
        <f>_xlfn.XLOOKUP(_xlfn.XLOOKUP(A2691,Orders_Raw!A:A,Orders_Raw!B:B),Customers_Raw!A:A,Customers_Raw!E:E)</f>
        <v>Consumer</v>
      </c>
      <c r="J2691" s="19">
        <f>_xlfn.XLOOKUP(Order_Items_Raw!A1858,Orders_Raw!A:A,Orders_Raw!C:C)</f>
        <v>45868</v>
      </c>
      <c r="K2691" t="s">
        <v>3442</v>
      </c>
      <c r="L2691" s="19" t="str">
        <f>_xlfn.XLOOKUP(A2691,Orders_Raw!A:A,Orders_Raw!D:D)</f>
        <v>Cancelled</v>
      </c>
      <c r="M2691" s="19" t="str">
        <f>_xlfn.XLOOKUP(_xlfn.XLOOKUP(A2691,Orders_Raw!A:A,Orders_Raw!B:B),Customers_Raw!A:A,Customers_Raw!E:E)</f>
        <v>Consumer</v>
      </c>
      <c r="N2691">
        <f>IF(COUNTIF($A$2:A2691,A2691)=1,1,0)</f>
        <v>1</v>
      </c>
    </row>
    <row r="2692" spans="1:14">
      <c r="A2692" t="s">
        <v>3128</v>
      </c>
      <c r="B2692" t="s">
        <v>3448</v>
      </c>
      <c r="C2692">
        <v>1</v>
      </c>
      <c r="D2692" s="18">
        <v>1960.12</v>
      </c>
      <c r="E2692" s="18">
        <f>_xlfn.XLOOKUP(Order_Items_Raw!B1864,Products_Raw!A:A,Products_Raw!D:D)</f>
        <v>9947.76</v>
      </c>
      <c r="F2692" s="18">
        <f t="shared" si="42"/>
        <v>-7987.64</v>
      </c>
      <c r="G2692" s="18" t="str">
        <f>PROPER(TRIM(CLEAN(_xlfn.XLOOKUP(Order_Items_Raw!A1864,Orders_Raw!A:A,Orders_Raw!E:E))))</f>
        <v>Website</v>
      </c>
      <c r="H2692" s="18" t="str">
        <f>_xlfn.XLOOKUP(B2692,Products_Raw!A:A,Products_Raw!C:C)</f>
        <v>Electronics</v>
      </c>
      <c r="I2692" t="str">
        <f>_xlfn.XLOOKUP(_xlfn.XLOOKUP(A2692,Orders_Raw!A:A,Orders_Raw!B:B),Customers_Raw!A:A,Customers_Raw!E:E)</f>
        <v>Corporate</v>
      </c>
      <c r="J2692" s="19">
        <f>_xlfn.XLOOKUP(Order_Items_Raw!A1864,Orders_Raw!A:A,Orders_Raw!C:C)</f>
        <v>45857</v>
      </c>
      <c r="K2692" t="s">
        <v>3442</v>
      </c>
      <c r="L2692" s="19" t="str">
        <f>_xlfn.XLOOKUP(A2692,Orders_Raw!A:A,Orders_Raw!D:D)</f>
        <v>Delivered</v>
      </c>
      <c r="M2692" s="19" t="str">
        <f>_xlfn.XLOOKUP(_xlfn.XLOOKUP(A2692,Orders_Raw!A:A,Orders_Raw!B:B),Customers_Raw!A:A,Customers_Raw!E:E)</f>
        <v>Corporate</v>
      </c>
      <c r="N2692">
        <f>IF(COUNTIF($A$2:A2692,A2692)=1,1,0)</f>
        <v>1</v>
      </c>
    </row>
    <row r="2693" spans="1:14">
      <c r="A2693" t="s">
        <v>3315</v>
      </c>
      <c r="B2693" t="s">
        <v>3449</v>
      </c>
      <c r="C2693">
        <v>3</v>
      </c>
      <c r="D2693" s="18">
        <v>10049.24</v>
      </c>
      <c r="E2693" s="18">
        <f>_xlfn.XLOOKUP(Order_Items_Raw!B1910,Products_Raw!A:A,Products_Raw!D:D)</f>
        <v>2831.41</v>
      </c>
      <c r="F2693" s="18">
        <f t="shared" si="42"/>
        <v>1555.01</v>
      </c>
      <c r="G2693" s="18" t="str">
        <f>PROPER(TRIM(CLEAN(_xlfn.XLOOKUP(Order_Items_Raw!A1910,Orders_Raw!A:A,Orders_Raw!E:E))))</f>
        <v>Marketplace</v>
      </c>
      <c r="H2693" s="18" t="str">
        <f>_xlfn.XLOOKUP(B2693,Products_Raw!A:A,Products_Raw!C:C)</f>
        <v>Home &amp; Kitchen</v>
      </c>
      <c r="I2693" t="str">
        <f>_xlfn.XLOOKUP(_xlfn.XLOOKUP(A2693,Orders_Raw!A:A,Orders_Raw!B:B),Customers_Raw!A:A,Customers_Raw!E:E)</f>
        <v>Corporate</v>
      </c>
      <c r="J2693" s="19">
        <f>_xlfn.XLOOKUP(Order_Items_Raw!A1910,Orders_Raw!A:A,Orders_Raw!C:C)</f>
        <v>45810</v>
      </c>
      <c r="K2693" t="s">
        <v>3450</v>
      </c>
      <c r="L2693" s="19" t="str">
        <f>_xlfn.XLOOKUP(A2693,Orders_Raw!A:A,Orders_Raw!D:D)</f>
        <v>Delivered</v>
      </c>
      <c r="M2693" s="19" t="str">
        <f>_xlfn.XLOOKUP(_xlfn.XLOOKUP(A2693,Orders_Raw!A:A,Orders_Raw!B:B),Customers_Raw!A:A,Customers_Raw!E:E)</f>
        <v>Corporate</v>
      </c>
      <c r="N2693">
        <f>IF(COUNTIF($A$2:A2693,A2693)=1,1,0)</f>
        <v>1</v>
      </c>
    </row>
    <row r="2694" spans="1:14">
      <c r="A2694" t="s">
        <v>1532</v>
      </c>
      <c r="B2694" t="s">
        <v>3451</v>
      </c>
      <c r="C2694">
        <v>3</v>
      </c>
      <c r="D2694" s="18">
        <v>45260.71</v>
      </c>
      <c r="E2694" s="18">
        <f>_xlfn.XLOOKUP(Order_Items_Raw!B1930,Products_Raw!A:A,Products_Raw!D:D)</f>
        <v>1321.65</v>
      </c>
      <c r="F2694" s="18">
        <f t="shared" si="42"/>
        <v>41295.76</v>
      </c>
      <c r="G2694" s="18" t="str">
        <f>PROPER(TRIM(CLEAN(_xlfn.XLOOKUP(Order_Items_Raw!A1930,Orders_Raw!A:A,Orders_Raw!E:E))))</f>
        <v>Website</v>
      </c>
      <c r="H2694" s="18" t="str">
        <f>_xlfn.XLOOKUP(B2694,Products_Raw!A:A,Products_Raw!C:C)</f>
        <v>Home &amp; Kitchen</v>
      </c>
      <c r="I2694" t="str">
        <f>_xlfn.XLOOKUP(_xlfn.XLOOKUP(A2694,Orders_Raw!A:A,Orders_Raw!B:B),Customers_Raw!A:A,Customers_Raw!E:E)</f>
        <v>Corporate</v>
      </c>
      <c r="J2694" s="19">
        <f>_xlfn.XLOOKUP(Order_Items_Raw!A1930,Orders_Raw!A:A,Orders_Raw!C:C)</f>
        <v>45823</v>
      </c>
      <c r="K2694" t="s">
        <v>3450</v>
      </c>
      <c r="L2694" s="19" t="str">
        <f>_xlfn.XLOOKUP(A2694,Orders_Raw!A:A,Orders_Raw!D:D)</f>
        <v>Delivered</v>
      </c>
      <c r="M2694" s="19" t="str">
        <f>_xlfn.XLOOKUP(_xlfn.XLOOKUP(A2694,Orders_Raw!A:A,Orders_Raw!B:B),Customers_Raw!A:A,Customers_Raw!E:E)</f>
        <v>Corporate</v>
      </c>
      <c r="N2694">
        <f>IF(COUNTIF($A$2:A2694,A2694)=1,1,0)</f>
        <v>0</v>
      </c>
    </row>
    <row r="2695" spans="1:14">
      <c r="A2695" t="s">
        <v>2236</v>
      </c>
      <c r="B2695" t="s">
        <v>3451</v>
      </c>
      <c r="C2695">
        <v>4</v>
      </c>
      <c r="D2695" s="18">
        <v>65166.24</v>
      </c>
      <c r="E2695" s="18">
        <f>_xlfn.XLOOKUP(Order_Items_Raw!B1945,Products_Raw!A:A,Products_Raw!D:D)</f>
        <v>4535.12</v>
      </c>
      <c r="F2695" s="18">
        <f t="shared" si="42"/>
        <v>47025.76</v>
      </c>
      <c r="G2695" s="18" t="str">
        <f>PROPER(TRIM(CLEAN(_xlfn.XLOOKUP(Order_Items_Raw!A1945,Orders_Raw!A:A,Orders_Raw!E:E))))</f>
        <v>Marketplace</v>
      </c>
      <c r="H2695" s="18" t="str">
        <f>_xlfn.XLOOKUP(B2695,Products_Raw!A:A,Products_Raw!C:C)</f>
        <v>Home &amp; Kitchen</v>
      </c>
      <c r="I2695" t="str">
        <f>_xlfn.XLOOKUP(_xlfn.XLOOKUP(A2695,Orders_Raw!A:A,Orders_Raw!B:B),Customers_Raw!A:A,Customers_Raw!E:E)</f>
        <v>Corporate</v>
      </c>
      <c r="J2695" s="19">
        <f>_xlfn.XLOOKUP(Order_Items_Raw!A1945,Orders_Raw!A:A,Orders_Raw!C:C)</f>
        <v>45832</v>
      </c>
      <c r="K2695" t="s">
        <v>3450</v>
      </c>
      <c r="L2695" s="19" t="str">
        <f>_xlfn.XLOOKUP(A2695,Orders_Raw!A:A,Orders_Raw!D:D)</f>
        <v>Delivered</v>
      </c>
      <c r="M2695" s="19" t="str">
        <f>_xlfn.XLOOKUP(_xlfn.XLOOKUP(A2695,Orders_Raw!A:A,Orders_Raw!B:B),Customers_Raw!A:A,Customers_Raw!E:E)</f>
        <v>Corporate</v>
      </c>
      <c r="N2695">
        <f>IF(COUNTIF($A$2:A2695,A2695)=1,1,0)</f>
        <v>1</v>
      </c>
    </row>
    <row r="2696" spans="1:14">
      <c r="A2696" t="s">
        <v>3131</v>
      </c>
      <c r="B2696" t="s">
        <v>3451</v>
      </c>
      <c r="C2696">
        <v>3</v>
      </c>
      <c r="D2696" s="18">
        <v>49034.83</v>
      </c>
      <c r="E2696" s="18">
        <f>_xlfn.XLOOKUP(Order_Items_Raw!B1961,Products_Raw!A:A,Products_Raw!D:D)</f>
        <v>6213.42</v>
      </c>
      <c r="F2696" s="18">
        <f t="shared" si="42"/>
        <v>30394.57</v>
      </c>
      <c r="G2696" s="18" t="str">
        <f>PROPER(TRIM(CLEAN(_xlfn.XLOOKUP(Order_Items_Raw!A1961,Orders_Raw!A:A,Orders_Raw!E:E))))</f>
        <v>Mobile App</v>
      </c>
      <c r="H2696" s="18" t="str">
        <f>_xlfn.XLOOKUP(B2696,Products_Raw!A:A,Products_Raw!C:C)</f>
        <v>Home &amp; Kitchen</v>
      </c>
      <c r="I2696" t="str">
        <f>_xlfn.XLOOKUP(_xlfn.XLOOKUP(A2696,Orders_Raw!A:A,Orders_Raw!B:B),Customers_Raw!A:A,Customers_Raw!E:E)</f>
        <v>Corporate</v>
      </c>
      <c r="J2696" s="19">
        <f>_xlfn.XLOOKUP(Order_Items_Raw!A1961,Orders_Raw!A:A,Orders_Raw!C:C)</f>
        <v>45813</v>
      </c>
      <c r="K2696" t="s">
        <v>3450</v>
      </c>
      <c r="L2696" s="19" t="str">
        <f>_xlfn.XLOOKUP(A2696,Orders_Raw!A:A,Orders_Raw!D:D)</f>
        <v>Delivered</v>
      </c>
      <c r="M2696" s="19" t="str">
        <f>_xlfn.XLOOKUP(_xlfn.XLOOKUP(A2696,Orders_Raw!A:A,Orders_Raw!B:B),Customers_Raw!A:A,Customers_Raw!E:E)</f>
        <v>Corporate</v>
      </c>
      <c r="N2696">
        <f>IF(COUNTIF($A$2:A2696,A2696)=1,1,0)</f>
        <v>0</v>
      </c>
    </row>
    <row r="2697" spans="1:14">
      <c r="A2697" t="s">
        <v>3139</v>
      </c>
      <c r="B2697" t="s">
        <v>3451</v>
      </c>
      <c r="C2697">
        <v>2</v>
      </c>
      <c r="D2697" s="18">
        <v>32153.44</v>
      </c>
      <c r="E2697" s="18">
        <f>_xlfn.XLOOKUP(Order_Items_Raw!B1962,Products_Raw!A:A,Products_Raw!D:D)</f>
        <v>6213.42</v>
      </c>
      <c r="F2697" s="18">
        <f t="shared" si="42"/>
        <v>19726.6</v>
      </c>
      <c r="G2697" s="18" t="str">
        <f>PROPER(TRIM(CLEAN(_xlfn.XLOOKUP(Order_Items_Raw!A1962,Orders_Raw!A:A,Orders_Raw!E:E))))</f>
        <v>Website</v>
      </c>
      <c r="H2697" s="18" t="str">
        <f>_xlfn.XLOOKUP(B2697,Products_Raw!A:A,Products_Raw!C:C)</f>
        <v>Home &amp; Kitchen</v>
      </c>
      <c r="I2697" t="str">
        <f>_xlfn.XLOOKUP(_xlfn.XLOOKUP(A2697,Orders_Raw!A:A,Orders_Raw!B:B),Customers_Raw!A:A,Customers_Raw!E:E)</f>
        <v>Consumer</v>
      </c>
      <c r="J2697" s="19">
        <f>_xlfn.XLOOKUP(Order_Items_Raw!A1962,Orders_Raw!A:A,Orders_Raw!C:C)</f>
        <v>45829</v>
      </c>
      <c r="K2697" t="s">
        <v>3450</v>
      </c>
      <c r="L2697" s="19" t="str">
        <f>_xlfn.XLOOKUP(A2697,Orders_Raw!A:A,Orders_Raw!D:D)</f>
        <v>Delivered</v>
      </c>
      <c r="M2697" s="19" t="str">
        <f>_xlfn.XLOOKUP(_xlfn.XLOOKUP(A2697,Orders_Raw!A:A,Orders_Raw!B:B),Customers_Raw!A:A,Customers_Raw!E:E)</f>
        <v>Consumer</v>
      </c>
      <c r="N2697">
        <f>IF(COUNTIF($A$2:A2697,A2697)=1,1,0)</f>
        <v>1</v>
      </c>
    </row>
    <row r="2698" spans="1:14">
      <c r="A2698" t="s">
        <v>1239</v>
      </c>
      <c r="B2698" t="s">
        <v>3452</v>
      </c>
      <c r="C2698">
        <v>3</v>
      </c>
      <c r="D2698" s="18">
        <v>11125.21</v>
      </c>
      <c r="E2698" s="18">
        <f>_xlfn.XLOOKUP(Order_Items_Raw!B1980,Products_Raw!A:A,Products_Raw!D:D)</f>
        <v>9178.6</v>
      </c>
      <c r="F2698" s="18">
        <f t="shared" si="42"/>
        <v>-16410.59</v>
      </c>
      <c r="G2698" s="18" t="str">
        <f>PROPER(TRIM(CLEAN(_xlfn.XLOOKUP(Order_Items_Raw!A1980,Orders_Raw!A:A,Orders_Raw!E:E))))</f>
        <v>Marketplace</v>
      </c>
      <c r="H2698" s="18" t="str">
        <f>_xlfn.XLOOKUP(B2698,Products_Raw!A:A,Products_Raw!C:C)</f>
        <v>Office Supplies</v>
      </c>
      <c r="I2698" t="str">
        <f>_xlfn.XLOOKUP(_xlfn.XLOOKUP(A2698,Orders_Raw!A:A,Orders_Raw!B:B),Customers_Raw!A:A,Customers_Raw!E:E)</f>
        <v>Corporate</v>
      </c>
      <c r="J2698" s="19">
        <f>_xlfn.XLOOKUP(Order_Items_Raw!A1980,Orders_Raw!A:A,Orders_Raw!C:C)</f>
        <v>45838</v>
      </c>
      <c r="K2698" t="s">
        <v>3450</v>
      </c>
      <c r="L2698" s="19" t="str">
        <f>_xlfn.XLOOKUP(A2698,Orders_Raw!A:A,Orders_Raw!D:D)</f>
        <v>Delivered</v>
      </c>
      <c r="M2698" s="19" t="str">
        <f>_xlfn.XLOOKUP(_xlfn.XLOOKUP(A2698,Orders_Raw!A:A,Orders_Raw!B:B),Customers_Raw!A:A,Customers_Raw!E:E)</f>
        <v>Corporate</v>
      </c>
      <c r="N2698">
        <f>IF(COUNTIF($A$2:A2698,A2698)=1,1,0)</f>
        <v>0</v>
      </c>
    </row>
    <row r="2699" spans="1:14">
      <c r="A2699" t="s">
        <v>1821</v>
      </c>
      <c r="B2699" t="s">
        <v>3452</v>
      </c>
      <c r="C2699">
        <v>1</v>
      </c>
      <c r="D2699" s="18">
        <v>4543.96</v>
      </c>
      <c r="E2699" s="18">
        <f>_xlfn.XLOOKUP(Order_Items_Raw!B1993,Products_Raw!A:A,Products_Raw!D:D)</f>
        <v>6279.29</v>
      </c>
      <c r="F2699" s="18">
        <f t="shared" si="42"/>
        <v>-1735.33</v>
      </c>
      <c r="G2699" s="18" t="str">
        <f>PROPER(TRIM(CLEAN(_xlfn.XLOOKUP(Order_Items_Raw!A1993,Orders_Raw!A:A,Orders_Raw!E:E))))</f>
        <v>Website</v>
      </c>
      <c r="H2699" s="18" t="str">
        <f>_xlfn.XLOOKUP(B2699,Products_Raw!A:A,Products_Raw!C:C)</f>
        <v>Office Supplies</v>
      </c>
      <c r="I2699" t="str">
        <f>_xlfn.XLOOKUP(_xlfn.XLOOKUP(A2699,Orders_Raw!A:A,Orders_Raw!B:B),Customers_Raw!A:A,Customers_Raw!E:E)</f>
        <v>Small Business</v>
      </c>
      <c r="J2699" s="19">
        <f>_xlfn.XLOOKUP(Order_Items_Raw!A1993,Orders_Raw!A:A,Orders_Raw!C:C)</f>
        <v>45836</v>
      </c>
      <c r="K2699" t="s">
        <v>3450</v>
      </c>
      <c r="L2699" s="19" t="str">
        <f>_xlfn.XLOOKUP(A2699,Orders_Raw!A:A,Orders_Raw!D:D)</f>
        <v>Delivered</v>
      </c>
      <c r="M2699" s="19" t="str">
        <f>_xlfn.XLOOKUP(_xlfn.XLOOKUP(A2699,Orders_Raw!A:A,Orders_Raw!B:B),Customers_Raw!A:A,Customers_Raw!E:E)</f>
        <v>Small Business</v>
      </c>
      <c r="N2699">
        <f>IF(COUNTIF($A$2:A2699,A2699)=1,1,0)</f>
        <v>0</v>
      </c>
    </row>
    <row r="2700" spans="1:14">
      <c r="A2700" t="s">
        <v>1846</v>
      </c>
      <c r="B2700" t="s">
        <v>3452</v>
      </c>
      <c r="C2700">
        <v>2</v>
      </c>
      <c r="D2700" s="18">
        <v>6581.41</v>
      </c>
      <c r="E2700" s="18">
        <f>_xlfn.XLOOKUP(Order_Items_Raw!B1994,Products_Raw!A:A,Products_Raw!D:D)</f>
        <v>6279.29</v>
      </c>
      <c r="F2700" s="18">
        <f t="shared" si="42"/>
        <v>-5977.17</v>
      </c>
      <c r="G2700" s="18" t="str">
        <f>PROPER(TRIM(CLEAN(_xlfn.XLOOKUP(Order_Items_Raw!A1994,Orders_Raw!A:A,Orders_Raw!E:E))))</f>
        <v>Marketplace</v>
      </c>
      <c r="H2700" s="18" t="str">
        <f>_xlfn.XLOOKUP(B2700,Products_Raw!A:A,Products_Raw!C:C)</f>
        <v>Office Supplies</v>
      </c>
      <c r="I2700" t="str">
        <f>_xlfn.XLOOKUP(_xlfn.XLOOKUP(A2700,Orders_Raw!A:A,Orders_Raw!B:B),Customers_Raw!A:A,Customers_Raw!E:E)</f>
        <v>Corporate</v>
      </c>
      <c r="J2700" s="19">
        <f>_xlfn.XLOOKUP(Order_Items_Raw!A1994,Orders_Raw!A:A,Orders_Raw!C:C)</f>
        <v>45812</v>
      </c>
      <c r="K2700" t="s">
        <v>3450</v>
      </c>
      <c r="L2700" s="19" t="str">
        <f>_xlfn.XLOOKUP(A2700,Orders_Raw!A:A,Orders_Raw!D:D)</f>
        <v>Delivered</v>
      </c>
      <c r="M2700" s="19" t="str">
        <f>_xlfn.XLOOKUP(_xlfn.XLOOKUP(A2700,Orders_Raw!A:A,Orders_Raw!B:B),Customers_Raw!A:A,Customers_Raw!E:E)</f>
        <v>Corporate</v>
      </c>
      <c r="N2700">
        <f>IF(COUNTIF($A$2:A2700,A2700)=1,1,0)</f>
        <v>1</v>
      </c>
    </row>
    <row r="2701" spans="1:14">
      <c r="A2701" t="s">
        <v>2009</v>
      </c>
      <c r="B2701" t="s">
        <v>3452</v>
      </c>
      <c r="C2701">
        <v>3</v>
      </c>
      <c r="D2701" s="18">
        <v>11244.03</v>
      </c>
      <c r="E2701" s="18">
        <f>_xlfn.XLOOKUP(Order_Items_Raw!B1998,Products_Raw!A:A,Products_Raw!D:D)</f>
        <v>4640.09</v>
      </c>
      <c r="F2701" s="18">
        <f t="shared" si="42"/>
        <v>-2676.24</v>
      </c>
      <c r="G2701" s="18" t="str">
        <f>PROPER(TRIM(CLEAN(_xlfn.XLOOKUP(Order_Items_Raw!A1998,Orders_Raw!A:A,Orders_Raw!E:E))))</f>
        <v>Mobile App</v>
      </c>
      <c r="H2701" s="18" t="str">
        <f>_xlfn.XLOOKUP(B2701,Products_Raw!A:A,Products_Raw!C:C)</f>
        <v>Office Supplies</v>
      </c>
      <c r="I2701" t="str">
        <f>_xlfn.XLOOKUP(_xlfn.XLOOKUP(A2701,Orders_Raw!A:A,Orders_Raw!B:B),Customers_Raw!A:A,Customers_Raw!E:E)</f>
        <v>Corporate</v>
      </c>
      <c r="J2701" s="19">
        <f>_xlfn.XLOOKUP(Order_Items_Raw!A1998,Orders_Raw!A:A,Orders_Raw!C:C)</f>
        <v>45829</v>
      </c>
      <c r="K2701" t="s">
        <v>3450</v>
      </c>
      <c r="L2701" s="19" t="str">
        <f>_xlfn.XLOOKUP(A2701,Orders_Raw!A:A,Orders_Raw!D:D)</f>
        <v>Cancelled</v>
      </c>
      <c r="M2701" s="19" t="str">
        <f>_xlfn.XLOOKUP(_xlfn.XLOOKUP(A2701,Orders_Raw!A:A,Orders_Raw!B:B),Customers_Raw!A:A,Customers_Raw!E:E)</f>
        <v>Corporate</v>
      </c>
      <c r="N2701">
        <f>IF(COUNTIF($A$2:A2701,A2701)=1,1,0)</f>
        <v>1</v>
      </c>
    </row>
    <row r="2702" spans="1:14">
      <c r="A2702" t="s">
        <v>3338</v>
      </c>
      <c r="B2702" t="s">
        <v>3452</v>
      </c>
      <c r="C2702">
        <v>2</v>
      </c>
      <c r="D2702" s="18">
        <v>8384.05</v>
      </c>
      <c r="E2702" s="18">
        <f>_xlfn.XLOOKUP(Order_Items_Raw!B2028,Products_Raw!A:A,Products_Raw!D:D)</f>
        <v>10124.42</v>
      </c>
      <c r="F2702" s="18">
        <f t="shared" si="42"/>
        <v>-11864.79</v>
      </c>
      <c r="G2702" s="18" t="str">
        <f>PROPER(TRIM(CLEAN(_xlfn.XLOOKUP(Order_Items_Raw!A2028,Orders_Raw!A:A,Orders_Raw!E:E))))</f>
        <v>Marketplace</v>
      </c>
      <c r="H2702" s="18" t="str">
        <f>_xlfn.XLOOKUP(B2702,Products_Raw!A:A,Products_Raw!C:C)</f>
        <v>Office Supplies</v>
      </c>
      <c r="I2702" t="str">
        <f>_xlfn.XLOOKUP(_xlfn.XLOOKUP(A2702,Orders_Raw!A:A,Orders_Raw!B:B),Customers_Raw!A:A,Customers_Raw!E:E)</f>
        <v>Consumer</v>
      </c>
      <c r="J2702" s="19">
        <f>_xlfn.XLOOKUP(Order_Items_Raw!A2028,Orders_Raw!A:A,Orders_Raw!C:C)</f>
        <v>45812</v>
      </c>
      <c r="K2702" t="s">
        <v>3450</v>
      </c>
      <c r="L2702" s="19" t="str">
        <f>_xlfn.XLOOKUP(A2702,Orders_Raw!A:A,Orders_Raw!D:D)</f>
        <v>Delivered</v>
      </c>
      <c r="M2702" s="19" t="str">
        <f>_xlfn.XLOOKUP(_xlfn.XLOOKUP(A2702,Orders_Raw!A:A,Orders_Raw!B:B),Customers_Raw!A:A,Customers_Raw!E:E)</f>
        <v>Consumer</v>
      </c>
      <c r="N2702">
        <f>IF(COUNTIF($A$2:A2702,A2702)=1,1,0)</f>
        <v>1</v>
      </c>
    </row>
    <row r="2703" spans="1:14">
      <c r="A2703" t="s">
        <v>1217</v>
      </c>
      <c r="B2703" t="s">
        <v>3453</v>
      </c>
      <c r="C2703">
        <v>2</v>
      </c>
      <c r="D2703" s="18">
        <v>30133.12</v>
      </c>
      <c r="E2703" s="18">
        <f>_xlfn.XLOOKUP(Order_Items_Raw!B2035,Products_Raw!A:A,Products_Raw!D:D)</f>
        <v>7025.62</v>
      </c>
      <c r="F2703" s="18">
        <f t="shared" si="42"/>
        <v>16081.88</v>
      </c>
      <c r="G2703" s="18" t="str">
        <f>PROPER(TRIM(CLEAN(_xlfn.XLOOKUP(Order_Items_Raw!A2035,Orders_Raw!A:A,Orders_Raw!E:E))))</f>
        <v>Mobile App</v>
      </c>
      <c r="H2703" s="18" t="str">
        <f>_xlfn.XLOOKUP(B2703,Products_Raw!A:A,Products_Raw!C:C)</f>
        <v>Office Supplies</v>
      </c>
      <c r="I2703" t="str">
        <f>_xlfn.XLOOKUP(_xlfn.XLOOKUP(A2703,Orders_Raw!A:A,Orders_Raw!B:B),Customers_Raw!A:A,Customers_Raw!E:E)</f>
        <v>Corporate</v>
      </c>
      <c r="J2703" s="19">
        <f>_xlfn.XLOOKUP(Order_Items_Raw!A2035,Orders_Raw!A:A,Orders_Raw!C:C)</f>
        <v>45830</v>
      </c>
      <c r="K2703" t="s">
        <v>3450</v>
      </c>
      <c r="L2703" s="19" t="str">
        <f>_xlfn.XLOOKUP(A2703,Orders_Raw!A:A,Orders_Raw!D:D)</f>
        <v>Delivered</v>
      </c>
      <c r="M2703" s="19" t="str">
        <f>_xlfn.XLOOKUP(_xlfn.XLOOKUP(A2703,Orders_Raw!A:A,Orders_Raw!B:B),Customers_Raw!A:A,Customers_Raw!E:E)</f>
        <v>Corporate</v>
      </c>
      <c r="N2703">
        <f>IF(COUNTIF($A$2:A2703,A2703)=1,1,0)</f>
        <v>1</v>
      </c>
    </row>
    <row r="2704" spans="1:14">
      <c r="A2704" t="s">
        <v>1399</v>
      </c>
      <c r="B2704" t="s">
        <v>3453</v>
      </c>
      <c r="C2704">
        <v>4</v>
      </c>
      <c r="D2704" s="18">
        <v>75108.36</v>
      </c>
      <c r="E2704" s="18">
        <f>_xlfn.XLOOKUP(Order_Items_Raw!B2039,Products_Raw!A:A,Products_Raw!D:D)</f>
        <v>6782.31</v>
      </c>
      <c r="F2704" s="18">
        <f t="shared" si="42"/>
        <v>47979.12</v>
      </c>
      <c r="G2704" s="18" t="str">
        <f>PROPER(TRIM(CLEAN(_xlfn.XLOOKUP(Order_Items_Raw!A2039,Orders_Raw!A:A,Orders_Raw!E:E))))</f>
        <v>Website</v>
      </c>
      <c r="H2704" s="18" t="str">
        <f>_xlfn.XLOOKUP(B2704,Products_Raw!A:A,Products_Raw!C:C)</f>
        <v>Office Supplies</v>
      </c>
      <c r="I2704" t="str">
        <f>_xlfn.XLOOKUP(_xlfn.XLOOKUP(A2704,Orders_Raw!A:A,Orders_Raw!B:B),Customers_Raw!A:A,Customers_Raw!E:E)</f>
        <v>Corporate</v>
      </c>
      <c r="J2704" s="19">
        <f>_xlfn.XLOOKUP(Order_Items_Raw!A2039,Orders_Raw!A:A,Orders_Raw!C:C)</f>
        <v>45815</v>
      </c>
      <c r="K2704" t="s">
        <v>3450</v>
      </c>
      <c r="L2704" s="19" t="str">
        <f>_xlfn.XLOOKUP(A2704,Orders_Raw!A:A,Orders_Raw!D:D)</f>
        <v>Delivered</v>
      </c>
      <c r="M2704" s="19" t="str">
        <f>_xlfn.XLOOKUP(_xlfn.XLOOKUP(A2704,Orders_Raw!A:A,Orders_Raw!B:B),Customers_Raw!A:A,Customers_Raw!E:E)</f>
        <v>Corporate</v>
      </c>
      <c r="N2704">
        <f>IF(COUNTIF($A$2:A2704,A2704)=1,1,0)</f>
        <v>1</v>
      </c>
    </row>
    <row r="2705" spans="1:14">
      <c r="A2705" t="s">
        <v>1431</v>
      </c>
      <c r="B2705" t="s">
        <v>3453</v>
      </c>
      <c r="C2705">
        <v>4</v>
      </c>
      <c r="D2705" s="18">
        <v>76385.6</v>
      </c>
      <c r="E2705" s="18">
        <f>_xlfn.XLOOKUP(Order_Items_Raw!B2040,Products_Raw!A:A,Products_Raw!D:D)</f>
        <v>6782.31</v>
      </c>
      <c r="F2705" s="18">
        <f t="shared" si="42"/>
        <v>49256.36</v>
      </c>
      <c r="G2705" s="18" t="str">
        <f>PROPER(TRIM(CLEAN(_xlfn.XLOOKUP(Order_Items_Raw!A2040,Orders_Raw!A:A,Orders_Raw!E:E))))</f>
        <v>Marketplace</v>
      </c>
      <c r="H2705" s="18" t="str">
        <f>_xlfn.XLOOKUP(B2705,Products_Raw!A:A,Products_Raw!C:C)</f>
        <v>Office Supplies</v>
      </c>
      <c r="I2705" t="str">
        <f>_xlfn.XLOOKUP(_xlfn.XLOOKUP(A2705,Orders_Raw!A:A,Orders_Raw!B:B),Customers_Raw!A:A,Customers_Raw!E:E)</f>
        <v>Corporate</v>
      </c>
      <c r="J2705" s="19">
        <f>_xlfn.XLOOKUP(Order_Items_Raw!A2040,Orders_Raw!A:A,Orders_Raw!C:C)</f>
        <v>45836</v>
      </c>
      <c r="K2705" t="s">
        <v>3450</v>
      </c>
      <c r="L2705" s="19" t="str">
        <f>_xlfn.XLOOKUP(A2705,Orders_Raw!A:A,Orders_Raw!D:D)</f>
        <v>Delivered</v>
      </c>
      <c r="M2705" s="19" t="str">
        <f>_xlfn.XLOOKUP(_xlfn.XLOOKUP(A2705,Orders_Raw!A:A,Orders_Raw!B:B),Customers_Raw!A:A,Customers_Raw!E:E)</f>
        <v>Corporate</v>
      </c>
      <c r="N2705">
        <f>IF(COUNTIF($A$2:A2705,A2705)=1,1,0)</f>
        <v>1</v>
      </c>
    </row>
    <row r="2706" spans="1:14">
      <c r="A2706" t="s">
        <v>2793</v>
      </c>
      <c r="B2706" t="s">
        <v>3453</v>
      </c>
      <c r="C2706">
        <v>1</v>
      </c>
      <c r="D2706" s="18">
        <v>18825.55</v>
      </c>
      <c r="E2706" s="18">
        <f>_xlfn.XLOOKUP(Order_Items_Raw!B2075,Products_Raw!A:A,Products_Raw!D:D)</f>
        <v>2625.04</v>
      </c>
      <c r="F2706" s="18">
        <f t="shared" si="42"/>
        <v>16200.51</v>
      </c>
      <c r="G2706" s="18" t="str">
        <f>PROPER(TRIM(CLEAN(_xlfn.XLOOKUP(Order_Items_Raw!A2075,Orders_Raw!A:A,Orders_Raw!E:E))))</f>
        <v>Mobile App</v>
      </c>
      <c r="H2706" s="18" t="str">
        <f>_xlfn.XLOOKUP(B2706,Products_Raw!A:A,Products_Raw!C:C)</f>
        <v>Office Supplies</v>
      </c>
      <c r="I2706" t="str">
        <f>_xlfn.XLOOKUP(_xlfn.XLOOKUP(A2706,Orders_Raw!A:A,Orders_Raw!B:B),Customers_Raw!A:A,Customers_Raw!E:E)</f>
        <v>Consumer</v>
      </c>
      <c r="J2706" s="19">
        <f>_xlfn.XLOOKUP(Order_Items_Raw!A2075,Orders_Raw!A:A,Orders_Raw!C:C)</f>
        <v>45838</v>
      </c>
      <c r="K2706" t="s">
        <v>3450</v>
      </c>
      <c r="L2706" s="19" t="str">
        <f>_xlfn.XLOOKUP(A2706,Orders_Raw!A:A,Orders_Raw!D:D)</f>
        <v>Delivered</v>
      </c>
      <c r="M2706" s="19" t="str">
        <f>_xlfn.XLOOKUP(_xlfn.XLOOKUP(A2706,Orders_Raw!A:A,Orders_Raw!B:B),Customers_Raw!A:A,Customers_Raw!E:E)</f>
        <v>Consumer</v>
      </c>
      <c r="N2706">
        <f>IF(COUNTIF($A$2:A2706,A2706)=1,1,0)</f>
        <v>0</v>
      </c>
    </row>
    <row r="2707" spans="1:14">
      <c r="A2707" t="s">
        <v>994</v>
      </c>
      <c r="B2707" t="s">
        <v>3454</v>
      </c>
      <c r="C2707">
        <v>1</v>
      </c>
      <c r="D2707" s="18">
        <v>8883.54</v>
      </c>
      <c r="E2707" s="18">
        <f>_xlfn.XLOOKUP(Order_Items_Raw!B2091,Products_Raw!A:A,Products_Raw!D:D)</f>
        <v>1892.68</v>
      </c>
      <c r="F2707" s="18">
        <f t="shared" si="42"/>
        <v>6990.86</v>
      </c>
      <c r="G2707" s="18" t="str">
        <f>PROPER(TRIM(CLEAN(_xlfn.XLOOKUP(Order_Items_Raw!A2091,Orders_Raw!A:A,Orders_Raw!E:E))))</f>
        <v>Mobile App</v>
      </c>
      <c r="H2707" s="18" t="str">
        <f>_xlfn.XLOOKUP(B2707,Products_Raw!A:A,Products_Raw!C:C)</f>
        <v>Sports</v>
      </c>
      <c r="I2707" t="str">
        <f>_xlfn.XLOOKUP(_xlfn.XLOOKUP(A2707,Orders_Raw!A:A,Orders_Raw!B:B),Customers_Raw!A:A,Customers_Raw!E:E)</f>
        <v>Consumer</v>
      </c>
      <c r="J2707" s="19">
        <f>_xlfn.XLOOKUP(Order_Items_Raw!A2091,Orders_Raw!A:A,Orders_Raw!C:C)</f>
        <v>45820</v>
      </c>
      <c r="K2707" t="s">
        <v>3450</v>
      </c>
      <c r="L2707" s="19" t="str">
        <f>_xlfn.XLOOKUP(A2707,Orders_Raw!A:A,Orders_Raw!D:D)</f>
        <v>Delivered</v>
      </c>
      <c r="M2707" s="19" t="str">
        <f>_xlfn.XLOOKUP(_xlfn.XLOOKUP(A2707,Orders_Raw!A:A,Orders_Raw!B:B),Customers_Raw!A:A,Customers_Raw!E:E)</f>
        <v>Consumer</v>
      </c>
      <c r="N2707">
        <f>IF(COUNTIF($A$2:A2707,A2707)=1,1,0)</f>
        <v>1</v>
      </c>
    </row>
    <row r="2708" spans="1:14">
      <c r="A2708" t="s">
        <v>1382</v>
      </c>
      <c r="B2708" t="s">
        <v>3454</v>
      </c>
      <c r="C2708">
        <v>4</v>
      </c>
      <c r="D2708" s="18">
        <v>38392.13</v>
      </c>
      <c r="E2708" s="18">
        <f>_xlfn.XLOOKUP(Order_Items_Raw!B2099,Products_Raw!A:A,Products_Raw!D:D)</f>
        <v>5931.04</v>
      </c>
      <c r="F2708" s="18">
        <f t="shared" si="42"/>
        <v>14667.97</v>
      </c>
      <c r="G2708" s="18" t="str">
        <f>PROPER(TRIM(CLEAN(_xlfn.XLOOKUP(Order_Items_Raw!A2099,Orders_Raw!A:A,Orders_Raw!E:E))))</f>
        <v>Website</v>
      </c>
      <c r="H2708" s="18" t="str">
        <f>_xlfn.XLOOKUP(B2708,Products_Raw!A:A,Products_Raw!C:C)</f>
        <v>Sports</v>
      </c>
      <c r="I2708" t="str">
        <f>_xlfn.XLOOKUP(_xlfn.XLOOKUP(A2708,Orders_Raw!A:A,Orders_Raw!B:B),Customers_Raw!A:A,Customers_Raw!E:E)</f>
        <v>Consumer</v>
      </c>
      <c r="J2708" s="19">
        <f>_xlfn.XLOOKUP(Order_Items_Raw!A2099,Orders_Raw!A:A,Orders_Raw!C:C)</f>
        <v>45820</v>
      </c>
      <c r="K2708" t="s">
        <v>3450</v>
      </c>
      <c r="L2708" s="19" t="str">
        <f>_xlfn.XLOOKUP(A2708,Orders_Raw!A:A,Orders_Raw!D:D)</f>
        <v>Delivered</v>
      </c>
      <c r="M2708" s="19" t="str">
        <f>_xlfn.XLOOKUP(_xlfn.XLOOKUP(A2708,Orders_Raw!A:A,Orders_Raw!B:B),Customers_Raw!A:A,Customers_Raw!E:E)</f>
        <v>Consumer</v>
      </c>
      <c r="N2708">
        <f>IF(COUNTIF($A$2:A2708,A2708)=1,1,0)</f>
        <v>1</v>
      </c>
    </row>
    <row r="2709" spans="1:14">
      <c r="A2709" t="s">
        <v>1451</v>
      </c>
      <c r="B2709" t="s">
        <v>3454</v>
      </c>
      <c r="C2709">
        <v>4</v>
      </c>
      <c r="D2709" s="18">
        <v>40621.55</v>
      </c>
      <c r="E2709" s="18">
        <f>_xlfn.XLOOKUP(Order_Items_Raw!B2101,Products_Raw!A:A,Products_Raw!D:D)</f>
        <v>1691.07</v>
      </c>
      <c r="F2709" s="18">
        <f t="shared" si="42"/>
        <v>33857.27</v>
      </c>
      <c r="G2709" s="18" t="str">
        <f>PROPER(TRIM(CLEAN(_xlfn.XLOOKUP(Order_Items_Raw!A2101,Orders_Raw!A:A,Orders_Raw!E:E))))</f>
        <v>Marketplace</v>
      </c>
      <c r="H2709" s="18" t="str">
        <f>_xlfn.XLOOKUP(B2709,Products_Raw!A:A,Products_Raw!C:C)</f>
        <v>Sports</v>
      </c>
      <c r="I2709" t="str">
        <f>_xlfn.XLOOKUP(_xlfn.XLOOKUP(A2709,Orders_Raw!A:A,Orders_Raw!B:B),Customers_Raw!A:A,Customers_Raw!E:E)</f>
        <v>Consumer</v>
      </c>
      <c r="J2709" s="19">
        <f>_xlfn.XLOOKUP(Order_Items_Raw!A2101,Orders_Raw!A:A,Orders_Raw!C:C)</f>
        <v>45816</v>
      </c>
      <c r="K2709" t="s">
        <v>3450</v>
      </c>
      <c r="L2709" s="19" t="str">
        <f>_xlfn.XLOOKUP(A2709,Orders_Raw!A:A,Orders_Raw!D:D)</f>
        <v>Delivered</v>
      </c>
      <c r="M2709" s="19" t="str">
        <f>_xlfn.XLOOKUP(_xlfn.XLOOKUP(A2709,Orders_Raw!A:A,Orders_Raw!B:B),Customers_Raw!A:A,Customers_Raw!E:E)</f>
        <v>Consumer</v>
      </c>
      <c r="N2709">
        <f>IF(COUNTIF($A$2:A2709,A2709)=1,1,0)</f>
        <v>0</v>
      </c>
    </row>
    <row r="2710" spans="1:14">
      <c r="A2710" t="s">
        <v>3030</v>
      </c>
      <c r="B2710" t="s">
        <v>3454</v>
      </c>
      <c r="C2710">
        <v>4</v>
      </c>
      <c r="D2710" s="18">
        <v>41552.75</v>
      </c>
      <c r="E2710" s="18">
        <f>_xlfn.XLOOKUP(Order_Items_Raw!B2134,Products_Raw!A:A,Products_Raw!D:D)</f>
        <v>7341.5</v>
      </c>
      <c r="F2710" s="18">
        <f t="shared" si="42"/>
        <v>12186.75</v>
      </c>
      <c r="G2710" s="18" t="str">
        <f>PROPER(TRIM(CLEAN(_xlfn.XLOOKUP(Order_Items_Raw!A2134,Orders_Raw!A:A,Orders_Raw!E:E))))</f>
        <v>Marketplace</v>
      </c>
      <c r="H2710" s="18" t="str">
        <f>_xlfn.XLOOKUP(B2710,Products_Raw!A:A,Products_Raw!C:C)</f>
        <v>Sports</v>
      </c>
      <c r="I2710" t="str">
        <f>_xlfn.XLOOKUP(_xlfn.XLOOKUP(A2710,Orders_Raw!A:A,Orders_Raw!B:B),Customers_Raw!A:A,Customers_Raw!E:E)</f>
        <v>Consumer</v>
      </c>
      <c r="J2710" s="19">
        <f>_xlfn.XLOOKUP(Order_Items_Raw!A2134,Orders_Raw!A:A,Orders_Raw!C:C)</f>
        <v>45835</v>
      </c>
      <c r="K2710" t="s">
        <v>3450</v>
      </c>
      <c r="L2710" s="19" t="str">
        <f>_xlfn.XLOOKUP(A2710,Orders_Raw!A:A,Orders_Raw!D:D)</f>
        <v>Shipped</v>
      </c>
      <c r="M2710" s="19" t="str">
        <f>_xlfn.XLOOKUP(_xlfn.XLOOKUP(A2710,Orders_Raw!A:A,Orders_Raw!B:B),Customers_Raw!A:A,Customers_Raw!E:E)</f>
        <v>Consumer</v>
      </c>
      <c r="N2710">
        <f>IF(COUNTIF($A$2:A2710,A2710)=1,1,0)</f>
        <v>1</v>
      </c>
    </row>
    <row r="2711" spans="1:14">
      <c r="A2711" t="s">
        <v>3137</v>
      </c>
      <c r="B2711" t="s">
        <v>3454</v>
      </c>
      <c r="C2711">
        <v>2</v>
      </c>
      <c r="D2711" s="18">
        <v>18858.89</v>
      </c>
      <c r="E2711" s="18">
        <f>_xlfn.XLOOKUP(Order_Items_Raw!B2137,Products_Raw!A:A,Products_Raw!D:D)</f>
        <v>1946.27</v>
      </c>
      <c r="F2711" s="18">
        <f t="shared" si="42"/>
        <v>14966.35</v>
      </c>
      <c r="G2711" s="18" t="str">
        <f>PROPER(TRIM(CLEAN(_xlfn.XLOOKUP(Order_Items_Raw!A2137,Orders_Raw!A:A,Orders_Raw!E:E))))</f>
        <v>Website</v>
      </c>
      <c r="H2711" s="18" t="str">
        <f>_xlfn.XLOOKUP(B2711,Products_Raw!A:A,Products_Raw!C:C)</f>
        <v>Sports</v>
      </c>
      <c r="I2711" t="str">
        <f>_xlfn.XLOOKUP(_xlfn.XLOOKUP(A2711,Orders_Raw!A:A,Orders_Raw!B:B),Customers_Raw!A:A,Customers_Raw!E:E)</f>
        <v>Small Business</v>
      </c>
      <c r="J2711" s="19">
        <f>_xlfn.XLOOKUP(Order_Items_Raw!A2137,Orders_Raw!A:A,Orders_Raw!C:C)</f>
        <v>45811</v>
      </c>
      <c r="K2711" t="s">
        <v>3450</v>
      </c>
      <c r="L2711" s="19" t="str">
        <f>_xlfn.XLOOKUP(A2711,Orders_Raw!A:A,Orders_Raw!D:D)</f>
        <v>Shipped</v>
      </c>
      <c r="M2711" s="19" t="str">
        <f>_xlfn.XLOOKUP(_xlfn.XLOOKUP(A2711,Orders_Raw!A:A,Orders_Raw!B:B),Customers_Raw!A:A,Customers_Raw!E:E)</f>
        <v>Small Business</v>
      </c>
      <c r="N2711">
        <f>IF(COUNTIF($A$2:A2711,A2711)=1,1,0)</f>
        <v>1</v>
      </c>
    </row>
    <row r="2712" spans="1:14">
      <c r="A2712" t="s">
        <v>2417</v>
      </c>
      <c r="B2712" t="s">
        <v>3455</v>
      </c>
      <c r="C2712">
        <v>1</v>
      </c>
      <c r="D2712" s="18">
        <v>2384.9</v>
      </c>
      <c r="E2712" s="18">
        <f>_xlfn.XLOOKUP(Order_Items_Raw!B2161,Products_Raw!A:A,Products_Raw!D:D)</f>
        <v>5812.86</v>
      </c>
      <c r="F2712" s="18">
        <f t="shared" si="42"/>
        <v>-3427.96</v>
      </c>
      <c r="G2712" s="18" t="str">
        <f>PROPER(TRIM(CLEAN(_xlfn.XLOOKUP(Order_Items_Raw!A2161,Orders_Raw!A:A,Orders_Raw!E:E))))</f>
        <v>Website</v>
      </c>
      <c r="H2712" s="18" t="str">
        <f>_xlfn.XLOOKUP(B2712,Products_Raw!A:A,Products_Raw!C:C)</f>
        <v>Home &amp; Kitchen</v>
      </c>
      <c r="I2712" t="str">
        <f>_xlfn.XLOOKUP(_xlfn.XLOOKUP(A2712,Orders_Raw!A:A,Orders_Raw!B:B),Customers_Raw!A:A,Customers_Raw!E:E)</f>
        <v>Small Business</v>
      </c>
      <c r="J2712" s="19">
        <f>_xlfn.XLOOKUP(Order_Items_Raw!A2161,Orders_Raw!A:A,Orders_Raw!C:C)</f>
        <v>45829</v>
      </c>
      <c r="K2712" t="s">
        <v>3450</v>
      </c>
      <c r="L2712" s="19" t="str">
        <f>_xlfn.XLOOKUP(A2712,Orders_Raw!A:A,Orders_Raw!D:D)</f>
        <v>Delivered</v>
      </c>
      <c r="M2712" s="19" t="str">
        <f>_xlfn.XLOOKUP(_xlfn.XLOOKUP(A2712,Orders_Raw!A:A,Orders_Raw!B:B),Customers_Raw!A:A,Customers_Raw!E:E)</f>
        <v>Small Business</v>
      </c>
      <c r="N2712">
        <f>IF(COUNTIF($A$2:A2712,A2712)=1,1,0)</f>
        <v>1</v>
      </c>
    </row>
    <row r="2713" spans="1:14">
      <c r="A2713" t="s">
        <v>2068</v>
      </c>
      <c r="B2713" t="s">
        <v>3456</v>
      </c>
      <c r="C2713">
        <v>4</v>
      </c>
      <c r="D2713" s="18">
        <v>7353.06</v>
      </c>
      <c r="E2713" s="18">
        <f>_xlfn.XLOOKUP(Order_Items_Raw!B2183,Products_Raw!A:A,Products_Raw!D:D)</f>
        <v>8551.81</v>
      </c>
      <c r="F2713" s="18">
        <f t="shared" si="42"/>
        <v>-26854.18</v>
      </c>
      <c r="G2713" s="18" t="str">
        <f>PROPER(TRIM(CLEAN(_xlfn.XLOOKUP(Order_Items_Raw!A2183,Orders_Raw!A:A,Orders_Raw!E:E))))</f>
        <v>Mobile App</v>
      </c>
      <c r="H2713" s="18" t="str">
        <f>_xlfn.XLOOKUP(B2713,Products_Raw!A:A,Products_Raw!C:C)</f>
        <v>Fashion</v>
      </c>
      <c r="I2713" t="str">
        <f>_xlfn.XLOOKUP(_xlfn.XLOOKUP(A2713,Orders_Raw!A:A,Orders_Raw!B:B),Customers_Raw!A:A,Customers_Raw!E:E)</f>
        <v>Consumer</v>
      </c>
      <c r="J2713" s="19">
        <f>_xlfn.XLOOKUP(Order_Items_Raw!A2183,Orders_Raw!A:A,Orders_Raw!C:C)</f>
        <v>45823</v>
      </c>
      <c r="K2713" t="s">
        <v>3450</v>
      </c>
      <c r="L2713" s="19" t="str">
        <f>_xlfn.XLOOKUP(A2713,Orders_Raw!A:A,Orders_Raw!D:D)</f>
        <v>Delivered</v>
      </c>
      <c r="M2713" s="19" t="str">
        <f>_xlfn.XLOOKUP(_xlfn.XLOOKUP(A2713,Orders_Raw!A:A,Orders_Raw!B:B),Customers_Raw!A:A,Customers_Raw!E:E)</f>
        <v>Consumer</v>
      </c>
      <c r="N2713">
        <f>IF(COUNTIF($A$2:A2713,A2713)=1,1,0)</f>
        <v>0</v>
      </c>
    </row>
    <row r="2714" spans="1:14">
      <c r="A2714" t="s">
        <v>2407</v>
      </c>
      <c r="B2714" t="s">
        <v>3456</v>
      </c>
      <c r="C2714">
        <v>2</v>
      </c>
      <c r="D2714" s="18">
        <v>3446.39</v>
      </c>
      <c r="E2714" s="18">
        <f>_xlfn.XLOOKUP(Order_Items_Raw!B2192,Products_Raw!A:A,Products_Raw!D:D)</f>
        <v>6163.24</v>
      </c>
      <c r="F2714" s="18">
        <f t="shared" si="42"/>
        <v>-8880.09</v>
      </c>
      <c r="G2714" s="18" t="str">
        <f>PROPER(TRIM(CLEAN(_xlfn.XLOOKUP(Order_Items_Raw!A2192,Orders_Raw!A:A,Orders_Raw!E:E))))</f>
        <v>Marketplace</v>
      </c>
      <c r="H2714" s="18" t="str">
        <f>_xlfn.XLOOKUP(B2714,Products_Raw!A:A,Products_Raw!C:C)</f>
        <v>Fashion</v>
      </c>
      <c r="I2714" t="str">
        <f>_xlfn.XLOOKUP(_xlfn.XLOOKUP(A2714,Orders_Raw!A:A,Orders_Raw!B:B),Customers_Raw!A:A,Customers_Raw!E:E)</f>
        <v>Consumer</v>
      </c>
      <c r="J2714" s="19">
        <f>_xlfn.XLOOKUP(Order_Items_Raw!A2192,Orders_Raw!A:A,Orders_Raw!C:C)</f>
        <v>45837</v>
      </c>
      <c r="K2714" t="s">
        <v>3450</v>
      </c>
      <c r="L2714" s="19" t="str">
        <f>_xlfn.XLOOKUP(A2714,Orders_Raw!A:A,Orders_Raw!D:D)</f>
        <v>Delivered</v>
      </c>
      <c r="M2714" s="19" t="str">
        <f>_xlfn.XLOOKUP(_xlfn.XLOOKUP(A2714,Orders_Raw!A:A,Orders_Raw!B:B),Customers_Raw!A:A,Customers_Raw!E:E)</f>
        <v>Consumer</v>
      </c>
      <c r="N2714">
        <f>IF(COUNTIF($A$2:A2714,A2714)=1,1,0)</f>
        <v>1</v>
      </c>
    </row>
    <row r="2715" spans="1:14">
      <c r="A2715" t="s">
        <v>1213</v>
      </c>
      <c r="B2715" t="s">
        <v>3457</v>
      </c>
      <c r="C2715">
        <v>1</v>
      </c>
      <c r="D2715" s="18">
        <v>3571.26</v>
      </c>
      <c r="E2715" s="18">
        <f>_xlfn.XLOOKUP(Order_Items_Raw!B2213,Products_Raw!A:A,Products_Raw!D:D)</f>
        <v>4740.6</v>
      </c>
      <c r="F2715" s="18">
        <f t="shared" si="42"/>
        <v>-1169.34</v>
      </c>
      <c r="G2715" s="18" t="str">
        <f>PROPER(TRIM(CLEAN(_xlfn.XLOOKUP(Order_Items_Raw!A2213,Orders_Raw!A:A,Orders_Raw!E:E))))</f>
        <v>Mobile App</v>
      </c>
      <c r="H2715" s="18" t="str">
        <f>_xlfn.XLOOKUP(B2715,Products_Raw!A:A,Products_Raw!C:C)</f>
        <v>Home &amp; Kitchen</v>
      </c>
      <c r="I2715" t="str">
        <f>_xlfn.XLOOKUP(_xlfn.XLOOKUP(A2715,Orders_Raw!A:A,Orders_Raw!B:B),Customers_Raw!A:A,Customers_Raw!E:E)</f>
        <v>Corporate</v>
      </c>
      <c r="J2715" s="19">
        <f>_xlfn.XLOOKUP(Order_Items_Raw!A2213,Orders_Raw!A:A,Orders_Raw!C:C)</f>
        <v>45733</v>
      </c>
      <c r="K2715" t="s">
        <v>3458</v>
      </c>
      <c r="L2715" s="19" t="str">
        <f>_xlfn.XLOOKUP(A2715,Orders_Raw!A:A,Orders_Raw!D:D)</f>
        <v>Delivered</v>
      </c>
      <c r="M2715" s="19" t="str">
        <f>_xlfn.XLOOKUP(_xlfn.XLOOKUP(A2715,Orders_Raw!A:A,Orders_Raw!B:B),Customers_Raw!A:A,Customers_Raw!E:E)</f>
        <v>Corporate</v>
      </c>
      <c r="N2715">
        <f>IF(COUNTIF($A$2:A2715,A2715)=1,1,0)</f>
        <v>1</v>
      </c>
    </row>
    <row r="2716" spans="1:14">
      <c r="A2716" t="s">
        <v>1639</v>
      </c>
      <c r="B2716" t="s">
        <v>3457</v>
      </c>
      <c r="C2716">
        <v>1</v>
      </c>
      <c r="D2716" s="18">
        <v>3289.48</v>
      </c>
      <c r="E2716" s="18">
        <f>_xlfn.XLOOKUP(Order_Items_Raw!B2217,Products_Raw!A:A,Products_Raw!D:D)</f>
        <v>10244.32</v>
      </c>
      <c r="F2716" s="18">
        <f t="shared" si="42"/>
        <v>-6954.84</v>
      </c>
      <c r="G2716" s="18" t="str">
        <f>PROPER(TRIM(CLEAN(_xlfn.XLOOKUP(Order_Items_Raw!A2217,Orders_Raw!A:A,Orders_Raw!E:E))))</f>
        <v>Mobile App</v>
      </c>
      <c r="H2716" s="18" t="str">
        <f>_xlfn.XLOOKUP(B2716,Products_Raw!A:A,Products_Raw!C:C)</f>
        <v>Home &amp; Kitchen</v>
      </c>
      <c r="I2716" t="str">
        <f>_xlfn.XLOOKUP(_xlfn.XLOOKUP(A2716,Orders_Raw!A:A,Orders_Raw!B:B),Customers_Raw!A:A,Customers_Raw!E:E)</f>
        <v>Corporate</v>
      </c>
      <c r="J2716" s="19">
        <f>_xlfn.XLOOKUP(Order_Items_Raw!A2217,Orders_Raw!A:A,Orders_Raw!C:C)</f>
        <v>45731</v>
      </c>
      <c r="K2716" t="s">
        <v>3458</v>
      </c>
      <c r="L2716" s="19" t="str">
        <f>_xlfn.XLOOKUP(A2716,Orders_Raw!A:A,Orders_Raw!D:D)</f>
        <v>Delivered</v>
      </c>
      <c r="M2716" s="19" t="str">
        <f>_xlfn.XLOOKUP(_xlfn.XLOOKUP(A2716,Orders_Raw!A:A,Orders_Raw!B:B),Customers_Raw!A:A,Customers_Raw!E:E)</f>
        <v>Corporate</v>
      </c>
      <c r="N2716">
        <f>IF(COUNTIF($A$2:A2716,A2716)=1,1,0)</f>
        <v>1</v>
      </c>
    </row>
    <row r="2717" spans="1:14">
      <c r="A2717" t="s">
        <v>3106</v>
      </c>
      <c r="B2717" t="s">
        <v>3457</v>
      </c>
      <c r="C2717">
        <v>3</v>
      </c>
      <c r="D2717" s="18">
        <v>12914.22</v>
      </c>
      <c r="E2717" s="18">
        <f>_xlfn.XLOOKUP(Order_Items_Raw!B2240,Products_Raw!A:A,Products_Raw!D:D)</f>
        <v>2831.41</v>
      </c>
      <c r="F2717" s="18">
        <f t="shared" si="42"/>
        <v>4419.99</v>
      </c>
      <c r="G2717" s="18" t="str">
        <f>PROPER(TRIM(CLEAN(_xlfn.XLOOKUP(Order_Items_Raw!A2240,Orders_Raw!A:A,Orders_Raw!E:E))))</f>
        <v>Mobile App</v>
      </c>
      <c r="H2717" s="18" t="str">
        <f>_xlfn.XLOOKUP(B2717,Products_Raw!A:A,Products_Raw!C:C)</f>
        <v>Home &amp; Kitchen</v>
      </c>
      <c r="I2717" t="str">
        <f>_xlfn.XLOOKUP(_xlfn.XLOOKUP(A2717,Orders_Raw!A:A,Orders_Raw!B:B),Customers_Raw!A:A,Customers_Raw!E:E)</f>
        <v>Corporate</v>
      </c>
      <c r="J2717" s="19">
        <f>_xlfn.XLOOKUP(Order_Items_Raw!A2240,Orders_Raw!A:A,Orders_Raw!C:C)</f>
        <v>45739</v>
      </c>
      <c r="K2717" t="s">
        <v>3458</v>
      </c>
      <c r="L2717" s="19" t="str">
        <f>_xlfn.XLOOKUP(A2717,Orders_Raw!A:A,Orders_Raw!D:D)</f>
        <v>Delivered</v>
      </c>
      <c r="M2717" s="19" t="str">
        <f>_xlfn.XLOOKUP(_xlfn.XLOOKUP(A2717,Orders_Raw!A:A,Orders_Raw!B:B),Customers_Raw!A:A,Customers_Raw!E:E)</f>
        <v>Corporate</v>
      </c>
      <c r="N2717">
        <f>IF(COUNTIF($A$2:A2717,A2717)=1,1,0)</f>
        <v>0</v>
      </c>
    </row>
    <row r="2718" spans="1:14">
      <c r="A2718" t="s">
        <v>1082</v>
      </c>
      <c r="B2718" t="s">
        <v>3459</v>
      </c>
      <c r="C2718">
        <v>4</v>
      </c>
      <c r="D2718" s="18">
        <v>64742.53</v>
      </c>
      <c r="E2718" s="18">
        <f>_xlfn.XLOOKUP(Order_Items_Raw!B2254,Products_Raw!A:A,Products_Raw!D:D)</f>
        <v>7014.31</v>
      </c>
      <c r="F2718" s="18">
        <f t="shared" si="42"/>
        <v>36685.29</v>
      </c>
      <c r="G2718" s="18" t="str">
        <f>PROPER(TRIM(CLEAN(_xlfn.XLOOKUP(Order_Items_Raw!A2254,Orders_Raw!A:A,Orders_Raw!E:E))))</f>
        <v>Website</v>
      </c>
      <c r="H2718" s="18" t="str">
        <f>_xlfn.XLOOKUP(B2718,Products_Raw!A:A,Products_Raw!C:C)</f>
        <v>Office Supplies</v>
      </c>
      <c r="I2718" t="str">
        <f>_xlfn.XLOOKUP(_xlfn.XLOOKUP(A2718,Orders_Raw!A:A,Orders_Raw!B:B),Customers_Raw!A:A,Customers_Raw!E:E)</f>
        <v>Consumer</v>
      </c>
      <c r="J2718" s="19">
        <f>_xlfn.XLOOKUP(Order_Items_Raw!A2254,Orders_Raw!A:A,Orders_Raw!C:C)</f>
        <v>45724</v>
      </c>
      <c r="K2718" t="s">
        <v>3458</v>
      </c>
      <c r="L2718" s="19" t="str">
        <f>_xlfn.XLOOKUP(A2718,Orders_Raw!A:A,Orders_Raw!D:D)</f>
        <v>Shipped</v>
      </c>
      <c r="M2718" s="19" t="str">
        <f>_xlfn.XLOOKUP(_xlfn.XLOOKUP(A2718,Orders_Raw!A:A,Orders_Raw!B:B),Customers_Raw!A:A,Customers_Raw!E:E)</f>
        <v>Consumer</v>
      </c>
      <c r="N2718">
        <f>IF(COUNTIF($A$2:A2718,A2718)=1,1,0)</f>
        <v>1</v>
      </c>
    </row>
    <row r="2719" spans="1:14">
      <c r="A2719" t="s">
        <v>1572</v>
      </c>
      <c r="B2719" t="s">
        <v>3459</v>
      </c>
      <c r="C2719">
        <v>4</v>
      </c>
      <c r="D2719" s="18">
        <v>73143.51</v>
      </c>
      <c r="E2719" s="18">
        <f>_xlfn.XLOOKUP(Order_Items_Raw!B2263,Products_Raw!A:A,Products_Raw!D:D)</f>
        <v>9148.31</v>
      </c>
      <c r="F2719" s="18">
        <f t="shared" si="42"/>
        <v>36550.27</v>
      </c>
      <c r="G2719" s="18" t="str">
        <f>PROPER(TRIM(CLEAN(_xlfn.XLOOKUP(Order_Items_Raw!A2263,Orders_Raw!A:A,Orders_Raw!E:E))))</f>
        <v>Mobile App</v>
      </c>
      <c r="H2719" s="18" t="str">
        <f>_xlfn.XLOOKUP(B2719,Products_Raw!A:A,Products_Raw!C:C)</f>
        <v>Office Supplies</v>
      </c>
      <c r="I2719" t="str">
        <f>_xlfn.XLOOKUP(_xlfn.XLOOKUP(A2719,Orders_Raw!A:A,Orders_Raw!B:B),Customers_Raw!A:A,Customers_Raw!E:E)</f>
        <v>Consumer</v>
      </c>
      <c r="J2719" s="19">
        <f>_xlfn.XLOOKUP(Order_Items_Raw!A2263,Orders_Raw!A:A,Orders_Raw!C:C)</f>
        <v>45747</v>
      </c>
      <c r="K2719" t="s">
        <v>3458</v>
      </c>
      <c r="L2719" s="19" t="str">
        <f>_xlfn.XLOOKUP(A2719,Orders_Raw!A:A,Orders_Raw!D:D)</f>
        <v>Delivered</v>
      </c>
      <c r="M2719" s="19" t="str">
        <f>_xlfn.XLOOKUP(_xlfn.XLOOKUP(A2719,Orders_Raw!A:A,Orders_Raw!B:B),Customers_Raw!A:A,Customers_Raw!E:E)</f>
        <v>Consumer</v>
      </c>
      <c r="N2719">
        <f>IF(COUNTIF($A$2:A2719,A2719)=1,1,0)</f>
        <v>1</v>
      </c>
    </row>
    <row r="2720" spans="1:14">
      <c r="A2720" t="s">
        <v>2645</v>
      </c>
      <c r="B2720" t="s">
        <v>3459</v>
      </c>
      <c r="C2720">
        <v>4</v>
      </c>
      <c r="D2720" s="18">
        <v>64874.13</v>
      </c>
      <c r="E2720" s="18">
        <f>_xlfn.XLOOKUP(Order_Items_Raw!B2279,Products_Raw!A:A,Products_Raw!D:D)</f>
        <v>295.87</v>
      </c>
      <c r="F2720" s="18">
        <f t="shared" si="42"/>
        <v>63690.65</v>
      </c>
      <c r="G2720" s="18" t="str">
        <f>PROPER(TRIM(CLEAN(_xlfn.XLOOKUP(Order_Items_Raw!A2279,Orders_Raw!A:A,Orders_Raw!E:E))))</f>
        <v>Website</v>
      </c>
      <c r="H2720" s="18" t="str">
        <f>_xlfn.XLOOKUP(B2720,Products_Raw!A:A,Products_Raw!C:C)</f>
        <v>Office Supplies</v>
      </c>
      <c r="I2720" t="str">
        <f>_xlfn.XLOOKUP(_xlfn.XLOOKUP(A2720,Orders_Raw!A:A,Orders_Raw!B:B),Customers_Raw!A:A,Customers_Raw!E:E)</f>
        <v>Corporate</v>
      </c>
      <c r="J2720" s="19">
        <f>_xlfn.XLOOKUP(Order_Items_Raw!A2279,Orders_Raw!A:A,Orders_Raw!C:C)</f>
        <v>45723</v>
      </c>
      <c r="K2720" t="s">
        <v>3458</v>
      </c>
      <c r="L2720" s="19" t="str">
        <f>_xlfn.XLOOKUP(A2720,Orders_Raw!A:A,Orders_Raw!D:D)</f>
        <v>Delivered</v>
      </c>
      <c r="M2720" s="19" t="str">
        <f>_xlfn.XLOOKUP(_xlfn.XLOOKUP(A2720,Orders_Raw!A:A,Orders_Raw!B:B),Customers_Raw!A:A,Customers_Raw!E:E)</f>
        <v>Corporate</v>
      </c>
      <c r="N2720">
        <f>IF(COUNTIF($A$2:A2720,A2720)=1,1,0)</f>
        <v>1</v>
      </c>
    </row>
    <row r="2721" spans="1:14">
      <c r="A2721" t="s">
        <v>2965</v>
      </c>
      <c r="B2721" t="s">
        <v>3459</v>
      </c>
      <c r="C2721">
        <v>2</v>
      </c>
      <c r="D2721" s="18">
        <v>30819.09</v>
      </c>
      <c r="E2721" s="18">
        <f>_xlfn.XLOOKUP(Order_Items_Raw!B2284,Products_Raw!A:A,Products_Raw!D:D)</f>
        <v>4535.12</v>
      </c>
      <c r="F2721" s="18">
        <f t="shared" si="42"/>
        <v>21748.85</v>
      </c>
      <c r="G2721" s="18" t="str">
        <f>PROPER(TRIM(CLEAN(_xlfn.XLOOKUP(Order_Items_Raw!A2284,Orders_Raw!A:A,Orders_Raw!E:E))))</f>
        <v>Website</v>
      </c>
      <c r="H2721" s="18" t="str">
        <f>_xlfn.XLOOKUP(B2721,Products_Raw!A:A,Products_Raw!C:C)</f>
        <v>Office Supplies</v>
      </c>
      <c r="I2721" t="str">
        <f>_xlfn.XLOOKUP(_xlfn.XLOOKUP(A2721,Orders_Raw!A:A,Orders_Raw!B:B),Customers_Raw!A:A,Customers_Raw!E:E)</f>
        <v>Corporate</v>
      </c>
      <c r="J2721" s="19">
        <f>_xlfn.XLOOKUP(Order_Items_Raw!A2284,Orders_Raw!A:A,Orders_Raw!C:C)</f>
        <v>45727</v>
      </c>
      <c r="K2721" t="s">
        <v>3458</v>
      </c>
      <c r="L2721" s="19" t="str">
        <f>_xlfn.XLOOKUP(A2721,Orders_Raw!A:A,Orders_Raw!D:D)</f>
        <v>Delivered</v>
      </c>
      <c r="M2721" s="19" t="str">
        <f>_xlfn.XLOOKUP(_xlfn.XLOOKUP(A2721,Orders_Raw!A:A,Orders_Raw!B:B),Customers_Raw!A:A,Customers_Raw!E:E)</f>
        <v>Corporate</v>
      </c>
      <c r="N2721">
        <f>IF(COUNTIF($A$2:A2721,A2721)=1,1,0)</f>
        <v>0</v>
      </c>
    </row>
    <row r="2722" spans="1:14">
      <c r="A2722" t="s">
        <v>2032</v>
      </c>
      <c r="B2722" t="s">
        <v>3460</v>
      </c>
      <c r="C2722">
        <v>3</v>
      </c>
      <c r="D2722" s="18">
        <v>20746.83</v>
      </c>
      <c r="E2722" s="18">
        <f>_xlfn.XLOOKUP(Order_Items_Raw!B2320,Products_Raw!A:A,Products_Raw!D:D)</f>
        <v>680.62</v>
      </c>
      <c r="F2722" s="18">
        <f t="shared" si="42"/>
        <v>18704.97</v>
      </c>
      <c r="G2722" s="18" t="str">
        <f>PROPER(TRIM(CLEAN(_xlfn.XLOOKUP(Order_Items_Raw!A2320,Orders_Raw!A:A,Orders_Raw!E:E))))</f>
        <v>Mobile App</v>
      </c>
      <c r="H2722" s="18" t="str">
        <f>_xlfn.XLOOKUP(B2722,Products_Raw!A:A,Products_Raw!C:C)</f>
        <v>Fashion</v>
      </c>
      <c r="I2722" t="str">
        <f>_xlfn.XLOOKUP(_xlfn.XLOOKUP(A2722,Orders_Raw!A:A,Orders_Raw!B:B),Customers_Raw!A:A,Customers_Raw!E:E)</f>
        <v>Corporate</v>
      </c>
      <c r="J2722" s="19">
        <f>_xlfn.XLOOKUP(Order_Items_Raw!A2320,Orders_Raw!A:A,Orders_Raw!C:C)</f>
        <v>45744</v>
      </c>
      <c r="K2722" t="s">
        <v>3458</v>
      </c>
      <c r="L2722" s="19" t="str">
        <f>_xlfn.XLOOKUP(A2722,Orders_Raw!A:A,Orders_Raw!D:D)</f>
        <v>Delivered</v>
      </c>
      <c r="M2722" s="19" t="str">
        <f>_xlfn.XLOOKUP(_xlfn.XLOOKUP(A2722,Orders_Raw!A:A,Orders_Raw!B:B),Customers_Raw!A:A,Customers_Raw!E:E)</f>
        <v>Corporate</v>
      </c>
      <c r="N2722">
        <f>IF(COUNTIF($A$2:A2722,A2722)=1,1,0)</f>
        <v>0</v>
      </c>
    </row>
    <row r="2723" spans="1:14">
      <c r="A2723" t="s">
        <v>2073</v>
      </c>
      <c r="B2723" t="s">
        <v>3460</v>
      </c>
      <c r="C2723">
        <v>3</v>
      </c>
      <c r="D2723" s="18">
        <v>17701.81</v>
      </c>
      <c r="E2723" s="18">
        <f>_xlfn.XLOOKUP(Order_Items_Raw!B2322,Products_Raw!A:A,Products_Raw!D:D)</f>
        <v>680.62</v>
      </c>
      <c r="F2723" s="18">
        <f t="shared" si="42"/>
        <v>15659.95</v>
      </c>
      <c r="G2723" s="18" t="str">
        <f>PROPER(TRIM(CLEAN(_xlfn.XLOOKUP(Order_Items_Raw!A2322,Orders_Raw!A:A,Orders_Raw!E:E))))</f>
        <v>Mobile App</v>
      </c>
      <c r="H2723" s="18" t="str">
        <f>_xlfn.XLOOKUP(B2723,Products_Raw!A:A,Products_Raw!C:C)</f>
        <v>Fashion</v>
      </c>
      <c r="I2723" t="str">
        <f>_xlfn.XLOOKUP(_xlfn.XLOOKUP(A2723,Orders_Raw!A:A,Orders_Raw!B:B),Customers_Raw!A:A,Customers_Raw!E:E)</f>
        <v>Consumer</v>
      </c>
      <c r="J2723" s="19">
        <f>_xlfn.XLOOKUP(Order_Items_Raw!A2322,Orders_Raw!A:A,Orders_Raw!C:C)</f>
        <v>45739</v>
      </c>
      <c r="K2723" t="s">
        <v>3458</v>
      </c>
      <c r="L2723" s="19" t="str">
        <f>_xlfn.XLOOKUP(A2723,Orders_Raw!A:A,Orders_Raw!D:D)</f>
        <v>Delivered</v>
      </c>
      <c r="M2723" s="19" t="str">
        <f>_xlfn.XLOOKUP(_xlfn.XLOOKUP(A2723,Orders_Raw!A:A,Orders_Raw!B:B),Customers_Raw!A:A,Customers_Raw!E:E)</f>
        <v>Consumer</v>
      </c>
      <c r="N2723">
        <f>IF(COUNTIF($A$2:A2723,A2723)=1,1,0)</f>
        <v>1</v>
      </c>
    </row>
    <row r="2724" spans="1:14">
      <c r="A2724" t="s">
        <v>2236</v>
      </c>
      <c r="B2724" t="s">
        <v>3460</v>
      </c>
      <c r="C2724">
        <v>1</v>
      </c>
      <c r="D2724" s="18">
        <v>6857.82</v>
      </c>
      <c r="E2724" s="18">
        <f>_xlfn.XLOOKUP(Order_Items_Raw!B2326,Products_Raw!A:A,Products_Raw!D:D)</f>
        <v>9178.6</v>
      </c>
      <c r="F2724" s="18">
        <f t="shared" si="42"/>
        <v>-2320.78</v>
      </c>
      <c r="G2724" s="18" t="str">
        <f>PROPER(TRIM(CLEAN(_xlfn.XLOOKUP(Order_Items_Raw!A2326,Orders_Raw!A:A,Orders_Raw!E:E))))</f>
        <v>Marketplace</v>
      </c>
      <c r="H2724" s="18" t="str">
        <f>_xlfn.XLOOKUP(B2724,Products_Raw!A:A,Products_Raw!C:C)</f>
        <v>Fashion</v>
      </c>
      <c r="I2724" t="str">
        <f>_xlfn.XLOOKUP(_xlfn.XLOOKUP(A2724,Orders_Raw!A:A,Orders_Raw!B:B),Customers_Raw!A:A,Customers_Raw!E:E)</f>
        <v>Corporate</v>
      </c>
      <c r="J2724" s="19">
        <f>_xlfn.XLOOKUP(Order_Items_Raw!A2326,Orders_Raw!A:A,Orders_Raw!C:C)</f>
        <v>45736</v>
      </c>
      <c r="K2724" t="s">
        <v>3458</v>
      </c>
      <c r="L2724" s="19" t="str">
        <f>_xlfn.XLOOKUP(A2724,Orders_Raw!A:A,Orders_Raw!D:D)</f>
        <v>Delivered</v>
      </c>
      <c r="M2724" s="19" t="str">
        <f>_xlfn.XLOOKUP(_xlfn.XLOOKUP(A2724,Orders_Raw!A:A,Orders_Raw!B:B),Customers_Raw!A:A,Customers_Raw!E:E)</f>
        <v>Corporate</v>
      </c>
      <c r="N2724">
        <f>IF(COUNTIF($A$2:A2724,A2724)=1,1,0)</f>
        <v>0</v>
      </c>
    </row>
    <row r="2725" spans="1:14">
      <c r="A2725" t="s">
        <v>2640</v>
      </c>
      <c r="B2725" t="s">
        <v>3460</v>
      </c>
      <c r="C2725">
        <v>4</v>
      </c>
      <c r="D2725" s="18">
        <v>29290.14</v>
      </c>
      <c r="E2725" s="18">
        <f>_xlfn.XLOOKUP(Order_Items_Raw!B2335,Products_Raw!A:A,Products_Raw!D:D)</f>
        <v>4176.26</v>
      </c>
      <c r="F2725" s="18">
        <f t="shared" si="42"/>
        <v>12585.1</v>
      </c>
      <c r="G2725" s="18" t="str">
        <f>PROPER(TRIM(CLEAN(_xlfn.XLOOKUP(Order_Items_Raw!A2335,Orders_Raw!A:A,Orders_Raw!E:E))))</f>
        <v>Mobile App</v>
      </c>
      <c r="H2725" s="18" t="str">
        <f>_xlfn.XLOOKUP(B2725,Products_Raw!A:A,Products_Raw!C:C)</f>
        <v>Fashion</v>
      </c>
      <c r="I2725" t="str">
        <f>_xlfn.XLOOKUP(_xlfn.XLOOKUP(A2725,Orders_Raw!A:A,Orders_Raw!B:B),Customers_Raw!A:A,Customers_Raw!E:E)</f>
        <v>Corporate</v>
      </c>
      <c r="J2725" s="19">
        <f>_xlfn.XLOOKUP(Order_Items_Raw!A2335,Orders_Raw!A:A,Orders_Raw!C:C)</f>
        <v>45729</v>
      </c>
      <c r="K2725" t="s">
        <v>3458</v>
      </c>
      <c r="L2725" s="19" t="str">
        <f>_xlfn.XLOOKUP(A2725,Orders_Raw!A:A,Orders_Raw!D:D)</f>
        <v>Shipped</v>
      </c>
      <c r="M2725" s="19" t="str">
        <f>_xlfn.XLOOKUP(_xlfn.XLOOKUP(A2725,Orders_Raw!A:A,Orders_Raw!B:B),Customers_Raw!A:A,Customers_Raw!E:E)</f>
        <v>Corporate</v>
      </c>
      <c r="N2725">
        <f>IF(COUNTIF($A$2:A2725,A2725)=1,1,0)</f>
        <v>1</v>
      </c>
    </row>
    <row r="2726" spans="1:14">
      <c r="A2726" t="s">
        <v>2827</v>
      </c>
      <c r="B2726" t="s">
        <v>3460</v>
      </c>
      <c r="C2726">
        <v>2</v>
      </c>
      <c r="D2726" s="18">
        <v>12346.13</v>
      </c>
      <c r="E2726" s="18">
        <f>_xlfn.XLOOKUP(Order_Items_Raw!B2340,Products_Raw!A:A,Products_Raw!D:D)</f>
        <v>229.52</v>
      </c>
      <c r="F2726" s="18">
        <f t="shared" si="42"/>
        <v>11887.09</v>
      </c>
      <c r="G2726" s="18" t="str">
        <f>PROPER(TRIM(CLEAN(_xlfn.XLOOKUP(Order_Items_Raw!A2340,Orders_Raw!A:A,Orders_Raw!E:E))))</f>
        <v>Marketplace</v>
      </c>
      <c r="H2726" s="18" t="str">
        <f>_xlfn.XLOOKUP(B2726,Products_Raw!A:A,Products_Raw!C:C)</f>
        <v>Fashion</v>
      </c>
      <c r="I2726" t="str">
        <f>_xlfn.XLOOKUP(_xlfn.XLOOKUP(A2726,Orders_Raw!A:A,Orders_Raw!B:B),Customers_Raw!A:A,Customers_Raw!E:E)</f>
        <v>Small Business</v>
      </c>
      <c r="J2726" s="19">
        <f>_xlfn.XLOOKUP(Order_Items_Raw!A2340,Orders_Raw!A:A,Orders_Raw!C:C)</f>
        <v>45720</v>
      </c>
      <c r="K2726" t="s">
        <v>3458</v>
      </c>
      <c r="L2726" s="19" t="str">
        <f>_xlfn.XLOOKUP(A2726,Orders_Raw!A:A,Orders_Raw!D:D)</f>
        <v>Delivered</v>
      </c>
      <c r="M2726" s="19" t="str">
        <f>_xlfn.XLOOKUP(_xlfn.XLOOKUP(A2726,Orders_Raw!A:A,Orders_Raw!B:B),Customers_Raw!A:A,Customers_Raw!E:E)</f>
        <v>Small Business</v>
      </c>
      <c r="N2726">
        <f>IF(COUNTIF($A$2:A2726,A2726)=1,1,0)</f>
        <v>0</v>
      </c>
    </row>
    <row r="2727" spans="1:14">
      <c r="A2727" t="s">
        <v>2227</v>
      </c>
      <c r="B2727" t="s">
        <v>3461</v>
      </c>
      <c r="C2727">
        <v>1</v>
      </c>
      <c r="D2727" s="18">
        <v>7170.19</v>
      </c>
      <c r="E2727" s="18">
        <f>_xlfn.XLOOKUP(Order_Items_Raw!B2370,Products_Raw!A:A,Products_Raw!D:D)</f>
        <v>6443.36</v>
      </c>
      <c r="F2727" s="18">
        <f t="shared" si="42"/>
        <v>726.83</v>
      </c>
      <c r="G2727" s="18" t="str">
        <f>PROPER(TRIM(CLEAN(_xlfn.XLOOKUP(Order_Items_Raw!A2370,Orders_Raw!A:A,Orders_Raw!E:E))))</f>
        <v>Marketplace</v>
      </c>
      <c r="H2727" s="18" t="str">
        <f>_xlfn.XLOOKUP(B2727,Products_Raw!A:A,Products_Raw!C:C)</f>
        <v>Electronics</v>
      </c>
      <c r="I2727" t="str">
        <f>_xlfn.XLOOKUP(_xlfn.XLOOKUP(A2727,Orders_Raw!A:A,Orders_Raw!B:B),Customers_Raw!A:A,Customers_Raw!E:E)</f>
        <v>Corporate</v>
      </c>
      <c r="J2727" s="19">
        <f>_xlfn.XLOOKUP(Order_Items_Raw!A2370,Orders_Raw!A:A,Orders_Raw!C:C)</f>
        <v>45733</v>
      </c>
      <c r="K2727" t="s">
        <v>3458</v>
      </c>
      <c r="L2727" s="19" t="str">
        <f>_xlfn.XLOOKUP(A2727,Orders_Raw!A:A,Orders_Raw!D:D)</f>
        <v>Delivered</v>
      </c>
      <c r="M2727" s="19" t="str">
        <f>_xlfn.XLOOKUP(_xlfn.XLOOKUP(A2727,Orders_Raw!A:A,Orders_Raw!B:B),Customers_Raw!A:A,Customers_Raw!E:E)</f>
        <v>Corporate</v>
      </c>
      <c r="N2727">
        <f>IF(COUNTIF($A$2:A2727,A2727)=1,1,0)</f>
        <v>0</v>
      </c>
    </row>
    <row r="2728" spans="1:14">
      <c r="A2728" t="s">
        <v>2767</v>
      </c>
      <c r="B2728" t="s">
        <v>3461</v>
      </c>
      <c r="C2728">
        <v>4</v>
      </c>
      <c r="D2728" s="18">
        <v>29537.32</v>
      </c>
      <c r="E2728" s="18">
        <f>_xlfn.XLOOKUP(Order_Items_Raw!B2381,Products_Raw!A:A,Products_Raw!D:D)</f>
        <v>7025.62</v>
      </c>
      <c r="F2728" s="18">
        <f t="shared" si="42"/>
        <v>1434.84</v>
      </c>
      <c r="G2728" s="18" t="str">
        <f>PROPER(TRIM(CLEAN(_xlfn.XLOOKUP(Order_Items_Raw!A2381,Orders_Raw!A:A,Orders_Raw!E:E))))</f>
        <v>Marketplace</v>
      </c>
      <c r="H2728" s="18" t="str">
        <f>_xlfn.XLOOKUP(B2728,Products_Raw!A:A,Products_Raw!C:C)</f>
        <v>Electronics</v>
      </c>
      <c r="I2728" t="str">
        <f>_xlfn.XLOOKUP(_xlfn.XLOOKUP(A2728,Orders_Raw!A:A,Orders_Raw!B:B),Customers_Raw!A:A,Customers_Raw!E:E)</f>
        <v>Consumer</v>
      </c>
      <c r="J2728" s="19">
        <f>_xlfn.XLOOKUP(Order_Items_Raw!A2381,Orders_Raw!A:A,Orders_Raw!C:C)</f>
        <v>45730</v>
      </c>
      <c r="K2728" t="s">
        <v>3458</v>
      </c>
      <c r="L2728" s="19" t="str">
        <f>_xlfn.XLOOKUP(A2728,Orders_Raw!A:A,Orders_Raw!D:D)</f>
        <v>Delivered</v>
      </c>
      <c r="M2728" s="19" t="str">
        <f>_xlfn.XLOOKUP(_xlfn.XLOOKUP(A2728,Orders_Raw!A:A,Orders_Raw!B:B),Customers_Raw!A:A,Customers_Raw!E:E)</f>
        <v>Consumer</v>
      </c>
      <c r="N2728">
        <f>IF(COUNTIF($A$2:A2728,A2728)=1,1,0)</f>
        <v>1</v>
      </c>
    </row>
    <row r="2729" spans="1:14">
      <c r="A2729" t="s">
        <v>1382</v>
      </c>
      <c r="B2729" t="s">
        <v>3462</v>
      </c>
      <c r="C2729">
        <v>3</v>
      </c>
      <c r="D2729" s="18">
        <v>14091.03</v>
      </c>
      <c r="E2729" s="18">
        <f>_xlfn.XLOOKUP(Order_Items_Raw!B2398,Products_Raw!A:A,Products_Raw!D:D)</f>
        <v>11668.5</v>
      </c>
      <c r="F2729" s="18">
        <f t="shared" si="42"/>
        <v>-20914.47</v>
      </c>
      <c r="G2729" s="18" t="str">
        <f>PROPER(TRIM(CLEAN(_xlfn.XLOOKUP(Order_Items_Raw!A2398,Orders_Raw!A:A,Orders_Raw!E:E))))</f>
        <v>Marketplace</v>
      </c>
      <c r="H2729" s="18" t="str">
        <f>_xlfn.XLOOKUP(B2729,Products_Raw!A:A,Products_Raw!C:C)</f>
        <v>Electronics</v>
      </c>
      <c r="I2729" t="str">
        <f>_xlfn.XLOOKUP(_xlfn.XLOOKUP(A2729,Orders_Raw!A:A,Orders_Raw!B:B),Customers_Raw!A:A,Customers_Raw!E:E)</f>
        <v>Consumer</v>
      </c>
      <c r="J2729" s="19">
        <f>_xlfn.XLOOKUP(Order_Items_Raw!A2398,Orders_Raw!A:A,Orders_Raw!C:C)</f>
        <v>45746</v>
      </c>
      <c r="K2729" t="s">
        <v>3458</v>
      </c>
      <c r="L2729" s="19" t="str">
        <f>_xlfn.XLOOKUP(A2729,Orders_Raw!A:A,Orders_Raw!D:D)</f>
        <v>Delivered</v>
      </c>
      <c r="M2729" s="19" t="str">
        <f>_xlfn.XLOOKUP(_xlfn.XLOOKUP(A2729,Orders_Raw!A:A,Orders_Raw!B:B),Customers_Raw!A:A,Customers_Raw!E:E)</f>
        <v>Consumer</v>
      </c>
      <c r="N2729">
        <f>IF(COUNTIF($A$2:A2729,A2729)=1,1,0)</f>
        <v>0</v>
      </c>
    </row>
    <row r="2730" spans="1:14">
      <c r="A2730" t="s">
        <v>1709</v>
      </c>
      <c r="B2730" t="s">
        <v>3463</v>
      </c>
      <c r="C2730">
        <v>3</v>
      </c>
      <c r="D2730" s="18">
        <v>8209.31</v>
      </c>
      <c r="E2730" s="18">
        <f>_xlfn.XLOOKUP(Order_Items_Raw!B2443,Products_Raw!A:A,Products_Raw!D:D)</f>
        <v>5931.04</v>
      </c>
      <c r="F2730" s="18">
        <f t="shared" si="42"/>
        <v>-9583.81</v>
      </c>
      <c r="G2730" s="18" t="str">
        <f>PROPER(TRIM(CLEAN(_xlfn.XLOOKUP(Order_Items_Raw!A2443,Orders_Raw!A:A,Orders_Raw!E:E))))</f>
        <v>Marketplace</v>
      </c>
      <c r="H2730" s="18" t="str">
        <f>_xlfn.XLOOKUP(B2730,Products_Raw!A:A,Products_Raw!C:C)</f>
        <v>Beauty</v>
      </c>
      <c r="I2730" t="str">
        <f>_xlfn.XLOOKUP(_xlfn.XLOOKUP(A2730,Orders_Raw!A:A,Orders_Raw!B:B),Customers_Raw!A:A,Customers_Raw!E:E)</f>
        <v>Consumer</v>
      </c>
      <c r="J2730" s="19">
        <f>_xlfn.XLOOKUP(Order_Items_Raw!A2443,Orders_Raw!A:A,Orders_Raw!C:C)</f>
        <v>45721</v>
      </c>
      <c r="K2730" t="s">
        <v>3458</v>
      </c>
      <c r="L2730" s="19" t="str">
        <f>_xlfn.XLOOKUP(A2730,Orders_Raw!A:A,Orders_Raw!D:D)</f>
        <v>Delivered</v>
      </c>
      <c r="M2730" s="19" t="str">
        <f>_xlfn.XLOOKUP(_xlfn.XLOOKUP(A2730,Orders_Raw!A:A,Orders_Raw!B:B),Customers_Raw!A:A,Customers_Raw!E:E)</f>
        <v>Consumer</v>
      </c>
      <c r="N2730">
        <f>IF(COUNTIF($A$2:A2730,A2730)=1,1,0)</f>
        <v>0</v>
      </c>
    </row>
    <row r="2731" spans="1:14">
      <c r="A2731" t="s">
        <v>1899</v>
      </c>
      <c r="B2731" t="s">
        <v>3463</v>
      </c>
      <c r="C2731">
        <v>4</v>
      </c>
      <c r="D2731" s="18">
        <v>9215.2</v>
      </c>
      <c r="E2731" s="18">
        <f>_xlfn.XLOOKUP(Order_Items_Raw!B2446,Products_Raw!A:A,Products_Raw!D:D)</f>
        <v>1691.07</v>
      </c>
      <c r="F2731" s="18">
        <f t="shared" si="42"/>
        <v>2450.92</v>
      </c>
      <c r="G2731" s="18" t="str">
        <f>PROPER(TRIM(CLEAN(_xlfn.XLOOKUP(Order_Items_Raw!A2446,Orders_Raw!A:A,Orders_Raw!E:E))))</f>
        <v>Website</v>
      </c>
      <c r="H2731" s="18" t="str">
        <f>_xlfn.XLOOKUP(B2731,Products_Raw!A:A,Products_Raw!C:C)</f>
        <v>Beauty</v>
      </c>
      <c r="I2731" t="str">
        <f>_xlfn.XLOOKUP(_xlfn.XLOOKUP(A2731,Orders_Raw!A:A,Orders_Raw!B:B),Customers_Raw!A:A,Customers_Raw!E:E)</f>
        <v>Corporate</v>
      </c>
      <c r="J2731" s="19">
        <f>_xlfn.XLOOKUP(Order_Items_Raw!A2446,Orders_Raw!A:A,Orders_Raw!C:C)</f>
        <v>45744</v>
      </c>
      <c r="K2731" t="s">
        <v>3458</v>
      </c>
      <c r="L2731" s="19" t="str">
        <f>_xlfn.XLOOKUP(A2731,Orders_Raw!A:A,Orders_Raw!D:D)</f>
        <v>Delivered</v>
      </c>
      <c r="M2731" s="19" t="str">
        <f>_xlfn.XLOOKUP(_xlfn.XLOOKUP(A2731,Orders_Raw!A:A,Orders_Raw!B:B),Customers_Raw!A:A,Customers_Raw!E:E)</f>
        <v>Corporate</v>
      </c>
      <c r="N2731">
        <f>IF(COUNTIF($A$2:A2731,A2731)=1,1,0)</f>
        <v>1</v>
      </c>
    </row>
    <row r="2732" spans="1:14">
      <c r="A2732" t="s">
        <v>1909</v>
      </c>
      <c r="B2732" t="s">
        <v>3463</v>
      </c>
      <c r="C2732">
        <v>2</v>
      </c>
      <c r="D2732" s="18">
        <v>5043.37</v>
      </c>
      <c r="E2732" s="18">
        <f>_xlfn.XLOOKUP(Order_Items_Raw!B2448,Products_Raw!A:A,Products_Raw!D:D)</f>
        <v>10050.44</v>
      </c>
      <c r="F2732" s="18">
        <f t="shared" si="42"/>
        <v>-15057.51</v>
      </c>
      <c r="G2732" s="18" t="str">
        <f>PROPER(TRIM(CLEAN(_xlfn.XLOOKUP(Order_Items_Raw!A2448,Orders_Raw!A:A,Orders_Raw!E:E))))</f>
        <v>Mobile App</v>
      </c>
      <c r="H2732" s="18" t="str">
        <f>_xlfn.XLOOKUP(B2732,Products_Raw!A:A,Products_Raw!C:C)</f>
        <v>Beauty</v>
      </c>
      <c r="I2732" t="str">
        <f>_xlfn.XLOOKUP(_xlfn.XLOOKUP(A2732,Orders_Raw!A:A,Orders_Raw!B:B),Customers_Raw!A:A,Customers_Raw!E:E)</f>
        <v>Consumer</v>
      </c>
      <c r="J2732" s="19">
        <f>_xlfn.XLOOKUP(Order_Items_Raw!A2448,Orders_Raw!A:A,Orders_Raw!C:C)</f>
        <v>45729</v>
      </c>
      <c r="K2732" t="s">
        <v>3458</v>
      </c>
      <c r="L2732" s="19" t="str">
        <f>_xlfn.XLOOKUP(A2732,Orders_Raw!A:A,Orders_Raw!D:D)</f>
        <v>Delivered</v>
      </c>
      <c r="M2732" s="19" t="str">
        <f>_xlfn.XLOOKUP(_xlfn.XLOOKUP(A2732,Orders_Raw!A:A,Orders_Raw!B:B),Customers_Raw!A:A,Customers_Raw!E:E)</f>
        <v>Consumer</v>
      </c>
      <c r="N2732">
        <f>IF(COUNTIF($A$2:A2732,A2732)=1,1,0)</f>
        <v>1</v>
      </c>
    </row>
    <row r="2733" spans="1:14">
      <c r="A2733" t="s">
        <v>2974</v>
      </c>
      <c r="B2733" t="s">
        <v>3463</v>
      </c>
      <c r="C2733">
        <v>4</v>
      </c>
      <c r="D2733" s="18">
        <v>9264.77</v>
      </c>
      <c r="E2733" s="18">
        <f>_xlfn.XLOOKUP(Order_Items_Raw!B2466,Products_Raw!A:A,Products_Raw!D:D)</f>
        <v>1195.19</v>
      </c>
      <c r="F2733" s="18">
        <f t="shared" si="42"/>
        <v>4484.01</v>
      </c>
      <c r="G2733" s="18" t="str">
        <f>PROPER(TRIM(CLEAN(_xlfn.XLOOKUP(Order_Items_Raw!A2466,Orders_Raw!A:A,Orders_Raw!E:E))))</f>
        <v>Mobile App</v>
      </c>
      <c r="H2733" s="18" t="str">
        <f>_xlfn.XLOOKUP(B2733,Products_Raw!A:A,Products_Raw!C:C)</f>
        <v>Beauty</v>
      </c>
      <c r="I2733" t="str">
        <f>_xlfn.XLOOKUP(_xlfn.XLOOKUP(A2733,Orders_Raw!A:A,Orders_Raw!B:B),Customers_Raw!A:A,Customers_Raw!E:E)</f>
        <v>Corporate</v>
      </c>
      <c r="J2733" s="19">
        <f>_xlfn.XLOOKUP(Order_Items_Raw!A2466,Orders_Raw!A:A,Orders_Raw!C:C)</f>
        <v>45735</v>
      </c>
      <c r="K2733" t="s">
        <v>3458</v>
      </c>
      <c r="L2733" s="19" t="str">
        <f>_xlfn.XLOOKUP(A2733,Orders_Raw!A:A,Orders_Raw!D:D)</f>
        <v>Delivered</v>
      </c>
      <c r="M2733" s="19" t="str">
        <f>_xlfn.XLOOKUP(_xlfn.XLOOKUP(A2733,Orders_Raw!A:A,Orders_Raw!B:B),Customers_Raw!A:A,Customers_Raw!E:E)</f>
        <v>Corporate</v>
      </c>
      <c r="N2733">
        <f>IF(COUNTIF($A$2:A2733,A2733)=1,1,0)</f>
        <v>0</v>
      </c>
    </row>
    <row r="2734" spans="1:14">
      <c r="A2734" t="s">
        <v>3094</v>
      </c>
      <c r="B2734" t="s">
        <v>3463</v>
      </c>
      <c r="C2734">
        <v>1</v>
      </c>
      <c r="D2734" s="18">
        <v>2774.91</v>
      </c>
      <c r="E2734" s="18">
        <f>_xlfn.XLOOKUP(Order_Items_Raw!B2468,Products_Raw!A:A,Products_Raw!D:D)</f>
        <v>1195.19</v>
      </c>
      <c r="F2734" s="18">
        <f t="shared" si="42"/>
        <v>1579.72</v>
      </c>
      <c r="G2734" s="18" t="str">
        <f>PROPER(TRIM(CLEAN(_xlfn.XLOOKUP(Order_Items_Raw!A2468,Orders_Raw!A:A,Orders_Raw!E:E))))</f>
        <v>Website</v>
      </c>
      <c r="H2734" s="18" t="str">
        <f>_xlfn.XLOOKUP(B2734,Products_Raw!A:A,Products_Raw!C:C)</f>
        <v>Beauty</v>
      </c>
      <c r="I2734" t="str">
        <f>_xlfn.XLOOKUP(_xlfn.XLOOKUP(A2734,Orders_Raw!A:A,Orders_Raw!B:B),Customers_Raw!A:A,Customers_Raw!E:E)</f>
        <v>Consumer</v>
      </c>
      <c r="J2734" s="19">
        <f>_xlfn.XLOOKUP(Order_Items_Raw!A2468,Orders_Raw!A:A,Orders_Raw!C:C)</f>
        <v>45742</v>
      </c>
      <c r="K2734" t="s">
        <v>3458</v>
      </c>
      <c r="L2734" s="19" t="str">
        <f>_xlfn.XLOOKUP(A2734,Orders_Raw!A:A,Orders_Raw!D:D)</f>
        <v>Delivered</v>
      </c>
      <c r="M2734" s="19" t="str">
        <f>_xlfn.XLOOKUP(_xlfn.XLOOKUP(A2734,Orders_Raw!A:A,Orders_Raw!B:B),Customers_Raw!A:A,Customers_Raw!E:E)</f>
        <v>Consumer</v>
      </c>
      <c r="N2734">
        <f>IF(COUNTIF($A$2:A2734,A2734)=1,1,0)</f>
        <v>1</v>
      </c>
    </row>
    <row r="2735" spans="1:14">
      <c r="A2735" t="s">
        <v>3108</v>
      </c>
      <c r="B2735" t="s">
        <v>3463</v>
      </c>
      <c r="C2735">
        <v>2</v>
      </c>
      <c r="D2735" s="18">
        <v>4440.61</v>
      </c>
      <c r="E2735" s="18">
        <f>_xlfn.XLOOKUP(Order_Items_Raw!B2469,Products_Raw!A:A,Products_Raw!D:D)</f>
        <v>1195.19</v>
      </c>
      <c r="F2735" s="18">
        <f t="shared" si="42"/>
        <v>2050.23</v>
      </c>
      <c r="G2735" s="18" t="str">
        <f>PROPER(TRIM(CLEAN(_xlfn.XLOOKUP(Order_Items_Raw!A2469,Orders_Raw!A:A,Orders_Raw!E:E))))</f>
        <v>Website</v>
      </c>
      <c r="H2735" s="18" t="str">
        <f>_xlfn.XLOOKUP(B2735,Products_Raw!A:A,Products_Raw!C:C)</f>
        <v>Beauty</v>
      </c>
      <c r="I2735" t="str">
        <f>_xlfn.XLOOKUP(_xlfn.XLOOKUP(A2735,Orders_Raw!A:A,Orders_Raw!B:B),Customers_Raw!A:A,Customers_Raw!E:E)</f>
        <v>Corporate</v>
      </c>
      <c r="J2735" s="19">
        <f>_xlfn.XLOOKUP(Order_Items_Raw!A2469,Orders_Raw!A:A,Orders_Raw!C:C)</f>
        <v>45723</v>
      </c>
      <c r="K2735" t="s">
        <v>3458</v>
      </c>
      <c r="L2735" s="19" t="str">
        <f>_xlfn.XLOOKUP(A2735,Orders_Raw!A:A,Orders_Raw!D:D)</f>
        <v>Delivered</v>
      </c>
      <c r="M2735" s="19" t="str">
        <f>_xlfn.XLOOKUP(_xlfn.XLOOKUP(A2735,Orders_Raw!A:A,Orders_Raw!B:B),Customers_Raw!A:A,Customers_Raw!E:E)</f>
        <v>Corporate</v>
      </c>
      <c r="N2735">
        <f>IF(COUNTIF($A$2:A2735,A2735)=1,1,0)</f>
        <v>1</v>
      </c>
    </row>
    <row r="2736" spans="1:14">
      <c r="A2736" t="s">
        <v>3158</v>
      </c>
      <c r="B2736" t="s">
        <v>3463</v>
      </c>
      <c r="C2736">
        <v>4</v>
      </c>
      <c r="D2736" s="18">
        <v>9583.29</v>
      </c>
      <c r="E2736" s="18">
        <f>_xlfn.XLOOKUP(Order_Items_Raw!B2472,Products_Raw!A:A,Products_Raw!D:D)</f>
        <v>1195.19</v>
      </c>
      <c r="F2736" s="18">
        <f t="shared" si="42"/>
        <v>4802.53</v>
      </c>
      <c r="G2736" s="18" t="str">
        <f>PROPER(TRIM(CLEAN(_xlfn.XLOOKUP(Order_Items_Raw!A2472,Orders_Raw!A:A,Orders_Raw!E:E))))</f>
        <v>Mobile App</v>
      </c>
      <c r="H2736" s="18" t="str">
        <f>_xlfn.XLOOKUP(B2736,Products_Raw!A:A,Products_Raw!C:C)</f>
        <v>Beauty</v>
      </c>
      <c r="I2736" t="str">
        <f>_xlfn.XLOOKUP(_xlfn.XLOOKUP(A2736,Orders_Raw!A:A,Orders_Raw!B:B),Customers_Raw!A:A,Customers_Raw!E:E)</f>
        <v>Consumer</v>
      </c>
      <c r="J2736" s="19">
        <f>_xlfn.XLOOKUP(Order_Items_Raw!A2472,Orders_Raw!A:A,Orders_Raw!C:C)</f>
        <v>45747</v>
      </c>
      <c r="K2736" t="s">
        <v>3458</v>
      </c>
      <c r="L2736" s="19" t="str">
        <f>_xlfn.XLOOKUP(A2736,Orders_Raw!A:A,Orders_Raw!D:D)</f>
        <v>Delivered</v>
      </c>
      <c r="M2736" s="19" t="str">
        <f>_xlfn.XLOOKUP(_xlfn.XLOOKUP(A2736,Orders_Raw!A:A,Orders_Raw!B:B),Customers_Raw!A:A,Customers_Raw!E:E)</f>
        <v>Consumer</v>
      </c>
      <c r="N2736">
        <f>IF(COUNTIF($A$2:A2736,A2736)=1,1,0)</f>
        <v>0</v>
      </c>
    </row>
    <row r="2737" spans="1:14">
      <c r="A2737" t="s">
        <v>3329</v>
      </c>
      <c r="B2737" t="s">
        <v>3463</v>
      </c>
      <c r="C2737">
        <v>2</v>
      </c>
      <c r="D2737" s="18">
        <v>5325.92</v>
      </c>
      <c r="E2737" s="18">
        <f>_xlfn.XLOOKUP(Order_Items_Raw!B2474,Products_Raw!A:A,Products_Raw!D:D)</f>
        <v>7341.5</v>
      </c>
      <c r="F2737" s="18">
        <f t="shared" si="42"/>
        <v>-9357.08</v>
      </c>
      <c r="G2737" s="18" t="str">
        <f>PROPER(TRIM(CLEAN(_xlfn.XLOOKUP(Order_Items_Raw!A2474,Orders_Raw!A:A,Orders_Raw!E:E))))</f>
        <v>Mobile App</v>
      </c>
      <c r="H2737" s="18" t="str">
        <f>_xlfn.XLOOKUP(B2737,Products_Raw!A:A,Products_Raw!C:C)</f>
        <v>Beauty</v>
      </c>
      <c r="I2737" t="str">
        <f>_xlfn.XLOOKUP(_xlfn.XLOOKUP(A2737,Orders_Raw!A:A,Orders_Raw!B:B),Customers_Raw!A:A,Customers_Raw!E:E)</f>
        <v>Corporate</v>
      </c>
      <c r="J2737" s="19">
        <f>_xlfn.XLOOKUP(Order_Items_Raw!A2474,Orders_Raw!A:A,Orders_Raw!C:C)</f>
        <v>45740</v>
      </c>
      <c r="K2737" t="s">
        <v>3458</v>
      </c>
      <c r="L2737" s="19" t="str">
        <f>_xlfn.XLOOKUP(A2737,Orders_Raw!A:A,Orders_Raw!D:D)</f>
        <v>Delivered</v>
      </c>
      <c r="M2737" s="19" t="str">
        <f>_xlfn.XLOOKUP(_xlfn.XLOOKUP(A2737,Orders_Raw!A:A,Orders_Raw!B:B),Customers_Raw!A:A,Customers_Raw!E:E)</f>
        <v>Corporate</v>
      </c>
      <c r="N2737">
        <f>IF(COUNTIF($A$2:A2737,A2737)=1,1,0)</f>
        <v>1</v>
      </c>
    </row>
    <row r="2738" spans="1:14">
      <c r="A2738" t="s">
        <v>901</v>
      </c>
      <c r="B2738" t="s">
        <v>3464</v>
      </c>
      <c r="C2738">
        <v>4</v>
      </c>
      <c r="D2738" s="18">
        <v>27657.8</v>
      </c>
      <c r="E2738" s="18">
        <f>_xlfn.XLOOKUP(Order_Items_Raw!B2476,Products_Raw!A:A,Products_Raw!D:D)</f>
        <v>7341.5</v>
      </c>
      <c r="F2738" s="18">
        <f t="shared" si="42"/>
        <v>-1708.2</v>
      </c>
      <c r="G2738" s="18" t="str">
        <f>PROPER(TRIM(CLEAN(_xlfn.XLOOKUP(Order_Items_Raw!A2476,Orders_Raw!A:A,Orders_Raw!E:E))))</f>
        <v>Marketplace</v>
      </c>
      <c r="H2738" s="18" t="str">
        <f>_xlfn.XLOOKUP(B2738,Products_Raw!A:A,Products_Raw!C:C)</f>
        <v>Office Supplies</v>
      </c>
      <c r="I2738" t="str">
        <f>_xlfn.XLOOKUP(_xlfn.XLOOKUP(A2738,Orders_Raw!A:A,Orders_Raw!B:B),Customers_Raw!A:A,Customers_Raw!E:E)</f>
        <v>Consumer</v>
      </c>
      <c r="J2738" s="19">
        <f>_xlfn.XLOOKUP(Order_Items_Raw!A2476,Orders_Raw!A:A,Orders_Raw!C:C)</f>
        <v>45744</v>
      </c>
      <c r="K2738" t="s">
        <v>3458</v>
      </c>
      <c r="L2738" s="19" t="str">
        <f>_xlfn.XLOOKUP(A2738,Orders_Raw!A:A,Orders_Raw!D:D)</f>
        <v>Delivered</v>
      </c>
      <c r="M2738" s="19" t="str">
        <f>_xlfn.XLOOKUP(_xlfn.XLOOKUP(A2738,Orders_Raw!A:A,Orders_Raw!B:B),Customers_Raw!A:A,Customers_Raw!E:E)</f>
        <v>Consumer</v>
      </c>
      <c r="N2738">
        <f>IF(COUNTIF($A$2:A2738,A2738)=1,1,0)</f>
        <v>0</v>
      </c>
    </row>
    <row r="2739" spans="1:14">
      <c r="A2739" t="s">
        <v>1209</v>
      </c>
      <c r="B2739" t="s">
        <v>3464</v>
      </c>
      <c r="C2739">
        <v>4</v>
      </c>
      <c r="D2739" s="18">
        <v>35187.52</v>
      </c>
      <c r="E2739" s="18">
        <f>_xlfn.XLOOKUP(Order_Items_Raw!B2481,Products_Raw!A:A,Products_Raw!D:D)</f>
        <v>1946.27</v>
      </c>
      <c r="F2739" s="18">
        <f t="shared" si="42"/>
        <v>27402.44</v>
      </c>
      <c r="G2739" s="18" t="str">
        <f>PROPER(TRIM(CLEAN(_xlfn.XLOOKUP(Order_Items_Raw!A2481,Orders_Raw!A:A,Orders_Raw!E:E))))</f>
        <v>Website</v>
      </c>
      <c r="H2739" s="18" t="str">
        <f>_xlfn.XLOOKUP(B2739,Products_Raw!A:A,Products_Raw!C:C)</f>
        <v>Office Supplies</v>
      </c>
      <c r="I2739" t="str">
        <f>_xlfn.XLOOKUP(_xlfn.XLOOKUP(A2739,Orders_Raw!A:A,Orders_Raw!B:B),Customers_Raw!A:A,Customers_Raw!E:E)</f>
        <v>Consumer</v>
      </c>
      <c r="J2739" s="19">
        <f>_xlfn.XLOOKUP(Order_Items_Raw!A2481,Orders_Raw!A:A,Orders_Raw!C:C)</f>
        <v>45741</v>
      </c>
      <c r="K2739" t="s">
        <v>3458</v>
      </c>
      <c r="L2739" s="19" t="str">
        <f>_xlfn.XLOOKUP(A2739,Orders_Raw!A:A,Orders_Raw!D:D)</f>
        <v>Delivered</v>
      </c>
      <c r="M2739" s="19" t="str">
        <f>_xlfn.XLOOKUP(_xlfn.XLOOKUP(A2739,Orders_Raw!A:A,Orders_Raw!B:B),Customers_Raw!A:A,Customers_Raw!E:E)</f>
        <v>Consumer</v>
      </c>
      <c r="N2739">
        <f>IF(COUNTIF($A$2:A2739,A2739)=1,1,0)</f>
        <v>1</v>
      </c>
    </row>
    <row r="2740" spans="1:14">
      <c r="A2740" t="s">
        <v>3132</v>
      </c>
      <c r="B2740" t="s">
        <v>3464</v>
      </c>
      <c r="C2740">
        <v>2</v>
      </c>
      <c r="D2740" s="18">
        <v>17040.22</v>
      </c>
      <c r="E2740" s="18">
        <f>_xlfn.XLOOKUP(Order_Items_Raw!B2513,Products_Raw!A:A,Products_Raw!D:D)</f>
        <v>10086.81</v>
      </c>
      <c r="F2740" s="18">
        <f t="shared" si="42"/>
        <v>-3133.4</v>
      </c>
      <c r="G2740" s="18" t="str">
        <f>PROPER(TRIM(CLEAN(_xlfn.XLOOKUP(Order_Items_Raw!A2513,Orders_Raw!A:A,Orders_Raw!E:E))))</f>
        <v>Website</v>
      </c>
      <c r="H2740" s="18" t="str">
        <f>_xlfn.XLOOKUP(B2740,Products_Raw!A:A,Products_Raw!C:C)</f>
        <v>Office Supplies</v>
      </c>
      <c r="I2740" t="str">
        <f>_xlfn.XLOOKUP(_xlfn.XLOOKUP(A2740,Orders_Raw!A:A,Orders_Raw!B:B),Customers_Raw!A:A,Customers_Raw!E:E)</f>
        <v>Consumer</v>
      </c>
      <c r="J2740" s="19">
        <f>_xlfn.XLOOKUP(Order_Items_Raw!A2513,Orders_Raw!A:A,Orders_Raw!C:C)</f>
        <v>45741</v>
      </c>
      <c r="K2740" t="s">
        <v>3458</v>
      </c>
      <c r="L2740" s="19" t="str">
        <f>_xlfn.XLOOKUP(A2740,Orders_Raw!A:A,Orders_Raw!D:D)</f>
        <v>Delivered</v>
      </c>
      <c r="M2740" s="19" t="str">
        <f>_xlfn.XLOOKUP(_xlfn.XLOOKUP(A2740,Orders_Raw!A:A,Orders_Raw!B:B),Customers_Raw!A:A,Customers_Raw!E:E)</f>
        <v>Consumer</v>
      </c>
      <c r="N2740">
        <f>IF(COUNTIF($A$2:A2740,A2740)=1,1,0)</f>
        <v>1</v>
      </c>
    </row>
    <row r="2741" spans="1:14">
      <c r="A2741" t="s">
        <v>1211</v>
      </c>
      <c r="B2741" t="s">
        <v>3465</v>
      </c>
      <c r="C2741">
        <v>4</v>
      </c>
      <c r="D2741" s="18">
        <v>10706.22</v>
      </c>
      <c r="E2741" s="18">
        <f>_xlfn.XLOOKUP(Order_Items_Raw!B2526,Products_Raw!A:A,Products_Raw!D:D)</f>
        <v>9947.76</v>
      </c>
      <c r="F2741" s="18">
        <f t="shared" si="42"/>
        <v>-29084.82</v>
      </c>
      <c r="G2741" s="18" t="str">
        <f>PROPER(TRIM(CLEAN(_xlfn.XLOOKUP(Order_Items_Raw!A2526,Orders_Raw!A:A,Orders_Raw!E:E))))</f>
        <v>Website</v>
      </c>
      <c r="H2741" s="18" t="str">
        <f>_xlfn.XLOOKUP(B2741,Products_Raw!A:A,Products_Raw!C:C)</f>
        <v>Beauty</v>
      </c>
      <c r="I2741" t="str">
        <f>_xlfn.XLOOKUP(_xlfn.XLOOKUP(A2741,Orders_Raw!A:A,Orders_Raw!B:B),Customers_Raw!A:A,Customers_Raw!E:E)</f>
        <v>Consumer</v>
      </c>
      <c r="J2741" s="19">
        <f>_xlfn.XLOOKUP(Order_Items_Raw!A2526,Orders_Raw!A:A,Orders_Raw!C:C)</f>
        <v>45730</v>
      </c>
      <c r="K2741" t="s">
        <v>3458</v>
      </c>
      <c r="L2741" s="19" t="str">
        <f>_xlfn.XLOOKUP(A2741,Orders_Raw!A:A,Orders_Raw!D:D)</f>
        <v>Delivered</v>
      </c>
      <c r="M2741" s="19" t="str">
        <f>_xlfn.XLOOKUP(_xlfn.XLOOKUP(A2741,Orders_Raw!A:A,Orders_Raw!B:B),Customers_Raw!A:A,Customers_Raw!E:E)</f>
        <v>Consumer</v>
      </c>
      <c r="N2741">
        <f>IF(COUNTIF($A$2:A2741,A2741)=1,1,0)</f>
        <v>0</v>
      </c>
    </row>
    <row r="2742" spans="1:14">
      <c r="A2742" t="s">
        <v>2233</v>
      </c>
      <c r="B2742" t="s">
        <v>3465</v>
      </c>
      <c r="C2742">
        <v>2</v>
      </c>
      <c r="D2742" s="18">
        <v>4747.66</v>
      </c>
      <c r="E2742" s="18">
        <f>_xlfn.XLOOKUP(Order_Items_Raw!B2546,Products_Raw!A:A,Products_Raw!D:D)</f>
        <v>8177.04</v>
      </c>
      <c r="F2742" s="18">
        <f t="shared" si="42"/>
        <v>-11606.42</v>
      </c>
      <c r="G2742" s="18" t="str">
        <f>PROPER(TRIM(CLEAN(_xlfn.XLOOKUP(Order_Items_Raw!A2546,Orders_Raw!A:A,Orders_Raw!E:E))))</f>
        <v>Mobile App</v>
      </c>
      <c r="H2742" s="18" t="str">
        <f>_xlfn.XLOOKUP(B2742,Products_Raw!A:A,Products_Raw!C:C)</f>
        <v>Beauty</v>
      </c>
      <c r="I2742" t="str">
        <f>_xlfn.XLOOKUP(_xlfn.XLOOKUP(A2742,Orders_Raw!A:A,Orders_Raw!B:B),Customers_Raw!A:A,Customers_Raw!E:E)</f>
        <v>Corporate</v>
      </c>
      <c r="J2742" s="19">
        <f>_xlfn.XLOOKUP(Order_Items_Raw!A2546,Orders_Raw!A:A,Orders_Raw!C:C)</f>
        <v>45744</v>
      </c>
      <c r="K2742" t="s">
        <v>3458</v>
      </c>
      <c r="L2742" s="19" t="str">
        <f>_xlfn.XLOOKUP(A2742,Orders_Raw!A:A,Orders_Raw!D:D)</f>
        <v>Delivered</v>
      </c>
      <c r="M2742" s="19" t="str">
        <f>_xlfn.XLOOKUP(_xlfn.XLOOKUP(A2742,Orders_Raw!A:A,Orders_Raw!B:B),Customers_Raw!A:A,Customers_Raw!E:E)</f>
        <v>Corporate</v>
      </c>
      <c r="N2742">
        <f>IF(COUNTIF($A$2:A2742,A2742)=1,1,0)</f>
        <v>0</v>
      </c>
    </row>
    <row r="2743" spans="1:14">
      <c r="A2743" t="s">
        <v>1440</v>
      </c>
      <c r="B2743" t="s">
        <v>3467</v>
      </c>
      <c r="C2743">
        <v>2</v>
      </c>
      <c r="D2743" s="18">
        <v>26893.18</v>
      </c>
      <c r="E2743" s="18">
        <f>_xlfn.XLOOKUP(Order_Items_Raw!B2569,Products_Raw!A:A,Products_Raw!D:D)</f>
        <v>1069.73</v>
      </c>
      <c r="F2743" s="18">
        <f t="shared" si="42"/>
        <v>24753.72</v>
      </c>
      <c r="G2743" s="18" t="str">
        <f>PROPER(TRIM(CLEAN(_xlfn.XLOOKUP(Order_Items_Raw!A2569,Orders_Raw!A:A,Orders_Raw!E:E))))</f>
        <v>Website</v>
      </c>
      <c r="H2743" s="18" t="str">
        <f>_xlfn.XLOOKUP(B2743,Products_Raw!A:A,Products_Raw!C:C)</f>
        <v>Fashion</v>
      </c>
      <c r="I2743" t="str">
        <f>_xlfn.XLOOKUP(_xlfn.XLOOKUP(A2743,Orders_Raw!A:A,Orders_Raw!B:B),Customers_Raw!A:A,Customers_Raw!E:E)</f>
        <v>Consumer</v>
      </c>
      <c r="J2743" s="19">
        <f>_xlfn.XLOOKUP(Order_Items_Raw!A2569,Orders_Raw!A:A,Orders_Raw!C:C)</f>
        <v>45787</v>
      </c>
      <c r="K2743" t="s">
        <v>3466</v>
      </c>
      <c r="L2743" s="19" t="str">
        <f>_xlfn.XLOOKUP(A2743,Orders_Raw!A:A,Orders_Raw!D:D)</f>
        <v>Shipped</v>
      </c>
      <c r="M2743" s="19" t="str">
        <f>_xlfn.XLOOKUP(_xlfn.XLOOKUP(A2743,Orders_Raw!A:A,Orders_Raw!B:B),Customers_Raw!A:A,Customers_Raw!E:E)</f>
        <v>Consumer</v>
      </c>
      <c r="N2743">
        <f>IF(COUNTIF($A$2:A2743,A2743)=1,1,0)</f>
        <v>0</v>
      </c>
    </row>
    <row r="2744" spans="1:14">
      <c r="A2744" t="s">
        <v>1531</v>
      </c>
      <c r="B2744" t="s">
        <v>3467</v>
      </c>
      <c r="C2744">
        <v>1</v>
      </c>
      <c r="D2744" s="18">
        <v>14338.63</v>
      </c>
      <c r="E2744" s="18">
        <f>_xlfn.XLOOKUP(Order_Items_Raw!B2571,Products_Raw!A:A,Products_Raw!D:D)</f>
        <v>6579.03</v>
      </c>
      <c r="F2744" s="18">
        <f t="shared" si="42"/>
        <v>7759.6</v>
      </c>
      <c r="G2744" s="18" t="str">
        <f>PROPER(TRIM(CLEAN(_xlfn.XLOOKUP(Order_Items_Raw!A2571,Orders_Raw!A:A,Orders_Raw!E:E))))</f>
        <v>Website</v>
      </c>
      <c r="H2744" s="18" t="str">
        <f>_xlfn.XLOOKUP(B2744,Products_Raw!A:A,Products_Raw!C:C)</f>
        <v>Fashion</v>
      </c>
      <c r="I2744" t="str">
        <f>_xlfn.XLOOKUP(_xlfn.XLOOKUP(A2744,Orders_Raw!A:A,Orders_Raw!B:B),Customers_Raw!A:A,Customers_Raw!E:E)</f>
        <v>Consumer</v>
      </c>
      <c r="J2744" s="19">
        <f>_xlfn.XLOOKUP(Order_Items_Raw!A2571,Orders_Raw!A:A,Orders_Raw!C:C)</f>
        <v>45785</v>
      </c>
      <c r="K2744" t="s">
        <v>3466</v>
      </c>
      <c r="L2744" s="19" t="str">
        <f>_xlfn.XLOOKUP(A2744,Orders_Raw!A:A,Orders_Raw!D:D)</f>
        <v>Delivered</v>
      </c>
      <c r="M2744" s="19" t="str">
        <f>_xlfn.XLOOKUP(_xlfn.XLOOKUP(A2744,Orders_Raw!A:A,Orders_Raw!B:B),Customers_Raw!A:A,Customers_Raw!E:E)</f>
        <v>Consumer</v>
      </c>
      <c r="N2744">
        <f>IF(COUNTIF($A$2:A2744,A2744)=1,1,0)</f>
        <v>1</v>
      </c>
    </row>
    <row r="2745" spans="1:14">
      <c r="A2745" t="s">
        <v>3140</v>
      </c>
      <c r="B2745" t="s">
        <v>3467</v>
      </c>
      <c r="C2745">
        <v>4</v>
      </c>
      <c r="D2745" s="18">
        <v>56164.47</v>
      </c>
      <c r="E2745" s="18">
        <f>_xlfn.XLOOKUP(Order_Items_Raw!B2598,Products_Raw!A:A,Products_Raw!D:D)</f>
        <v>10692.38</v>
      </c>
      <c r="F2745" s="18">
        <f t="shared" si="42"/>
        <v>13394.95</v>
      </c>
      <c r="G2745" s="18" t="str">
        <f>PROPER(TRIM(CLEAN(_xlfn.XLOOKUP(Order_Items_Raw!A2598,Orders_Raw!A:A,Orders_Raw!E:E))))</f>
        <v>Website</v>
      </c>
      <c r="H2745" s="18" t="str">
        <f>_xlfn.XLOOKUP(B2745,Products_Raw!A:A,Products_Raw!C:C)</f>
        <v>Fashion</v>
      </c>
      <c r="I2745" t="str">
        <f>_xlfn.XLOOKUP(_xlfn.XLOOKUP(A2745,Orders_Raw!A:A,Orders_Raw!B:B),Customers_Raw!A:A,Customers_Raw!E:E)</f>
        <v>Consumer</v>
      </c>
      <c r="J2745" s="19">
        <f>_xlfn.XLOOKUP(Order_Items_Raw!A2598,Orders_Raw!A:A,Orders_Raw!C:C)</f>
        <v>45780</v>
      </c>
      <c r="K2745" t="s">
        <v>3466</v>
      </c>
      <c r="L2745" s="19" t="str">
        <f>_xlfn.XLOOKUP(A2745,Orders_Raw!A:A,Orders_Raw!D:D)</f>
        <v>Shipped</v>
      </c>
      <c r="M2745" s="19" t="str">
        <f>_xlfn.XLOOKUP(_xlfn.XLOOKUP(A2745,Orders_Raw!A:A,Orders_Raw!B:B),Customers_Raw!A:A,Customers_Raw!E:E)</f>
        <v>Consumer</v>
      </c>
      <c r="N2745">
        <f>IF(COUNTIF($A$2:A2745,A2745)=1,1,0)</f>
        <v>1</v>
      </c>
    </row>
    <row r="2746" spans="1:14">
      <c r="A2746" t="s">
        <v>1399</v>
      </c>
      <c r="B2746" t="s">
        <v>3468</v>
      </c>
      <c r="C2746">
        <v>3</v>
      </c>
      <c r="D2746" s="18">
        <v>20564.2</v>
      </c>
      <c r="E2746" s="18">
        <f>_xlfn.XLOOKUP(Order_Items_Raw!B2613,Products_Raw!A:A,Products_Raw!D:D)</f>
        <v>4806.74</v>
      </c>
      <c r="F2746" s="18">
        <f t="shared" si="42"/>
        <v>6143.98</v>
      </c>
      <c r="G2746" s="18" t="str">
        <f>PROPER(TRIM(CLEAN(_xlfn.XLOOKUP(Order_Items_Raw!A2613,Orders_Raw!A:A,Orders_Raw!E:E))))</f>
        <v>Website</v>
      </c>
      <c r="H2746" s="18" t="str">
        <f>_xlfn.XLOOKUP(B2746,Products_Raw!A:A,Products_Raw!C:C)</f>
        <v>Office Supplies</v>
      </c>
      <c r="I2746" t="str">
        <f>_xlfn.XLOOKUP(_xlfn.XLOOKUP(A2746,Orders_Raw!A:A,Orders_Raw!B:B),Customers_Raw!A:A,Customers_Raw!E:E)</f>
        <v>Corporate</v>
      </c>
      <c r="J2746" s="19">
        <f>_xlfn.XLOOKUP(Order_Items_Raw!A2613,Orders_Raw!A:A,Orders_Raw!C:C)</f>
        <v>45800</v>
      </c>
      <c r="K2746" t="s">
        <v>3466</v>
      </c>
      <c r="L2746" s="19" t="str">
        <f>_xlfn.XLOOKUP(A2746,Orders_Raw!A:A,Orders_Raw!D:D)</f>
        <v>Delivered</v>
      </c>
      <c r="M2746" s="19" t="str">
        <f>_xlfn.XLOOKUP(_xlfn.XLOOKUP(A2746,Orders_Raw!A:A,Orders_Raw!B:B),Customers_Raw!A:A,Customers_Raw!E:E)</f>
        <v>Corporate</v>
      </c>
      <c r="N2746">
        <f>IF(COUNTIF($A$2:A2746,A2746)=1,1,0)</f>
        <v>0</v>
      </c>
    </row>
    <row r="2747" spans="1:14">
      <c r="A2747" t="s">
        <v>2341</v>
      </c>
      <c r="B2747" t="s">
        <v>3468</v>
      </c>
      <c r="C2747">
        <v>3</v>
      </c>
      <c r="D2747" s="18">
        <v>19874.33</v>
      </c>
      <c r="E2747" s="18">
        <f>_xlfn.XLOOKUP(Order_Items_Raw!B2628,Products_Raw!A:A,Products_Raw!D:D)</f>
        <v>7802.03</v>
      </c>
      <c r="F2747" s="18">
        <f t="shared" si="42"/>
        <v>-3531.76</v>
      </c>
      <c r="G2747" s="18" t="str">
        <f>PROPER(TRIM(CLEAN(_xlfn.XLOOKUP(Order_Items_Raw!A2628,Orders_Raw!A:A,Orders_Raw!E:E))))</f>
        <v>Marketplace</v>
      </c>
      <c r="H2747" s="18" t="str">
        <f>_xlfn.XLOOKUP(B2747,Products_Raw!A:A,Products_Raw!C:C)</f>
        <v>Office Supplies</v>
      </c>
      <c r="I2747" t="str">
        <f>_xlfn.XLOOKUP(_xlfn.XLOOKUP(A2747,Orders_Raw!A:A,Orders_Raw!B:B),Customers_Raw!A:A,Customers_Raw!E:E)</f>
        <v>Consumer</v>
      </c>
      <c r="J2747" s="19">
        <f>_xlfn.XLOOKUP(Order_Items_Raw!A2628,Orders_Raw!A:A,Orders_Raw!C:C)</f>
        <v>45797</v>
      </c>
      <c r="K2747" t="s">
        <v>3466</v>
      </c>
      <c r="L2747" s="19" t="str">
        <f>_xlfn.XLOOKUP(A2747,Orders_Raw!A:A,Orders_Raw!D:D)</f>
        <v>Delivered</v>
      </c>
      <c r="M2747" s="19" t="str">
        <f>_xlfn.XLOOKUP(_xlfn.XLOOKUP(A2747,Orders_Raw!A:A,Orders_Raw!B:B),Customers_Raw!A:A,Customers_Raw!E:E)</f>
        <v>Consumer</v>
      </c>
      <c r="N2747">
        <f>IF(COUNTIF($A$2:A2747,A2747)=1,1,0)</f>
        <v>1</v>
      </c>
    </row>
    <row r="2748" spans="1:14">
      <c r="A2748" t="s">
        <v>2578</v>
      </c>
      <c r="B2748" t="s">
        <v>3468</v>
      </c>
      <c r="C2748">
        <v>4</v>
      </c>
      <c r="D2748" s="18">
        <v>23586.46</v>
      </c>
      <c r="E2748" s="18">
        <f>_xlfn.XLOOKUP(Order_Items_Raw!B2629,Products_Raw!A:A,Products_Raw!D:D)</f>
        <v>7802.03</v>
      </c>
      <c r="F2748" s="18">
        <f t="shared" si="42"/>
        <v>-7621.66</v>
      </c>
      <c r="G2748" s="18" t="str">
        <f>PROPER(TRIM(CLEAN(_xlfn.XLOOKUP(Order_Items_Raw!A2629,Orders_Raw!A:A,Orders_Raw!E:E))))</f>
        <v>Mobile App</v>
      </c>
      <c r="H2748" s="18" t="str">
        <f>_xlfn.XLOOKUP(B2748,Products_Raw!A:A,Products_Raw!C:C)</f>
        <v>Office Supplies</v>
      </c>
      <c r="I2748" t="str">
        <f>_xlfn.XLOOKUP(_xlfn.XLOOKUP(A2748,Orders_Raw!A:A,Orders_Raw!B:B),Customers_Raw!A:A,Customers_Raw!E:E)</f>
        <v>Consumer</v>
      </c>
      <c r="J2748" s="19">
        <f>_xlfn.XLOOKUP(Order_Items_Raw!A2629,Orders_Raw!A:A,Orders_Raw!C:C)</f>
        <v>45802</v>
      </c>
      <c r="K2748" t="s">
        <v>3466</v>
      </c>
      <c r="L2748" s="19" t="str">
        <f>_xlfn.XLOOKUP(A2748,Orders_Raw!A:A,Orders_Raw!D:D)</f>
        <v>Delivered</v>
      </c>
      <c r="M2748" s="19" t="str">
        <f>_xlfn.XLOOKUP(_xlfn.XLOOKUP(A2748,Orders_Raw!A:A,Orders_Raw!B:B),Customers_Raw!A:A,Customers_Raw!E:E)</f>
        <v>Consumer</v>
      </c>
      <c r="N2748">
        <f>IF(COUNTIF($A$2:A2748,A2748)=1,1,0)</f>
        <v>1</v>
      </c>
    </row>
    <row r="2749" spans="1:14">
      <c r="A2749" t="s">
        <v>3132</v>
      </c>
      <c r="B2749" t="s">
        <v>3468</v>
      </c>
      <c r="C2749">
        <v>1</v>
      </c>
      <c r="D2749" s="18">
        <v>6695.4</v>
      </c>
      <c r="E2749" s="18">
        <f>_xlfn.XLOOKUP(Order_Items_Raw!B2642,Products_Raw!A:A,Products_Raw!D:D)</f>
        <v>4176.26</v>
      </c>
      <c r="F2749" s="18">
        <f t="shared" si="42"/>
        <v>2519.14</v>
      </c>
      <c r="G2749" s="18" t="str">
        <f>PROPER(TRIM(CLEAN(_xlfn.XLOOKUP(Order_Items_Raw!A2642,Orders_Raw!A:A,Orders_Raw!E:E))))</f>
        <v>Website</v>
      </c>
      <c r="H2749" s="18" t="str">
        <f>_xlfn.XLOOKUP(B2749,Products_Raw!A:A,Products_Raw!C:C)</f>
        <v>Office Supplies</v>
      </c>
      <c r="I2749" t="str">
        <f>_xlfn.XLOOKUP(_xlfn.XLOOKUP(A2749,Orders_Raw!A:A,Orders_Raw!B:B),Customers_Raw!A:A,Customers_Raw!E:E)</f>
        <v>Consumer</v>
      </c>
      <c r="J2749" s="19">
        <f>_xlfn.XLOOKUP(Order_Items_Raw!A2642,Orders_Raw!A:A,Orders_Raw!C:C)</f>
        <v>45779</v>
      </c>
      <c r="K2749" t="s">
        <v>3466</v>
      </c>
      <c r="L2749" s="19" t="str">
        <f>_xlfn.XLOOKUP(A2749,Orders_Raw!A:A,Orders_Raw!D:D)</f>
        <v>Delivered</v>
      </c>
      <c r="M2749" s="19" t="str">
        <f>_xlfn.XLOOKUP(_xlfn.XLOOKUP(A2749,Orders_Raw!A:A,Orders_Raw!B:B),Customers_Raw!A:A,Customers_Raw!E:E)</f>
        <v>Consumer</v>
      </c>
      <c r="N2749">
        <f>IF(COUNTIF($A$2:A2749,A2749)=1,1,0)</f>
        <v>0</v>
      </c>
    </row>
    <row r="2750" spans="1:14">
      <c r="A2750" t="s">
        <v>1337</v>
      </c>
      <c r="B2750" t="s">
        <v>3469</v>
      </c>
      <c r="C2750">
        <v>3</v>
      </c>
      <c r="D2750" s="18">
        <v>19513.2</v>
      </c>
      <c r="E2750" s="18">
        <f>_xlfn.XLOOKUP(Order_Items_Raw!B2655,Products_Raw!A:A,Products_Raw!D:D)</f>
        <v>229.52</v>
      </c>
      <c r="F2750" s="18">
        <f t="shared" si="42"/>
        <v>18824.64</v>
      </c>
      <c r="G2750" s="18" t="str">
        <f>PROPER(TRIM(CLEAN(_xlfn.XLOOKUP(Order_Items_Raw!A2655,Orders_Raw!A:A,Orders_Raw!E:E))))</f>
        <v>Mobile App</v>
      </c>
      <c r="H2750" s="18" t="str">
        <f>_xlfn.XLOOKUP(B2750,Products_Raw!A:A,Products_Raw!C:C)</f>
        <v>Sports</v>
      </c>
      <c r="I2750" t="str">
        <f>_xlfn.XLOOKUP(_xlfn.XLOOKUP(A2750,Orders_Raw!A:A,Orders_Raw!B:B),Customers_Raw!A:A,Customers_Raw!E:E)</f>
        <v>Consumer</v>
      </c>
      <c r="J2750" s="19">
        <f>_xlfn.XLOOKUP(Order_Items_Raw!A2655,Orders_Raw!A:A,Orders_Raw!C:C)</f>
        <v>45789</v>
      </c>
      <c r="K2750" t="s">
        <v>3466</v>
      </c>
      <c r="L2750" s="19" t="str">
        <f>_xlfn.XLOOKUP(A2750,Orders_Raw!A:A,Orders_Raw!D:D)</f>
        <v>Delivered</v>
      </c>
      <c r="M2750" s="19" t="str">
        <f>_xlfn.XLOOKUP(_xlfn.XLOOKUP(A2750,Orders_Raw!A:A,Orders_Raw!B:B),Customers_Raw!A:A,Customers_Raw!E:E)</f>
        <v>Consumer</v>
      </c>
      <c r="N2750">
        <f>IF(COUNTIF($A$2:A2750,A2750)=1,1,0)</f>
        <v>0</v>
      </c>
    </row>
    <row r="2751" spans="1:14">
      <c r="A2751" t="s">
        <v>1726</v>
      </c>
      <c r="B2751" t="s">
        <v>3469</v>
      </c>
      <c r="C2751">
        <v>3</v>
      </c>
      <c r="D2751" s="18">
        <v>20425.52</v>
      </c>
      <c r="E2751" s="18">
        <f>_xlfn.XLOOKUP(Order_Items_Raw!B2664,Products_Raw!A:A,Products_Raw!D:D)</f>
        <v>1349.93</v>
      </c>
      <c r="F2751" s="18">
        <f t="shared" si="42"/>
        <v>16375.73</v>
      </c>
      <c r="G2751" s="18" t="str">
        <f>PROPER(TRIM(CLEAN(_xlfn.XLOOKUP(Order_Items_Raw!A2664,Orders_Raw!A:A,Orders_Raw!E:E))))</f>
        <v>Mobile App</v>
      </c>
      <c r="H2751" s="18" t="str">
        <f>_xlfn.XLOOKUP(B2751,Products_Raw!A:A,Products_Raw!C:C)</f>
        <v>Sports</v>
      </c>
      <c r="I2751" t="str">
        <f>_xlfn.XLOOKUP(_xlfn.XLOOKUP(A2751,Orders_Raw!A:A,Orders_Raw!B:B),Customers_Raw!A:A,Customers_Raw!E:E)</f>
        <v>Small Business</v>
      </c>
      <c r="J2751" s="19">
        <f>_xlfn.XLOOKUP(Order_Items_Raw!A2664,Orders_Raw!A:A,Orders_Raw!C:C)</f>
        <v>45803</v>
      </c>
      <c r="K2751" t="s">
        <v>3466</v>
      </c>
      <c r="L2751" s="19" t="str">
        <f>_xlfn.XLOOKUP(A2751,Orders_Raw!A:A,Orders_Raw!D:D)</f>
        <v>Delivered</v>
      </c>
      <c r="M2751" s="19" t="str">
        <f>_xlfn.XLOOKUP(_xlfn.XLOOKUP(A2751,Orders_Raw!A:A,Orders_Raw!B:B),Customers_Raw!A:A,Customers_Raw!E:E)</f>
        <v>Small Business</v>
      </c>
      <c r="N2751">
        <f>IF(COUNTIF($A$2:A2751,A2751)=1,1,0)</f>
        <v>1</v>
      </c>
    </row>
    <row r="2752" spans="1:14">
      <c r="A2752" t="s">
        <v>2257</v>
      </c>
      <c r="B2752" t="s">
        <v>3469</v>
      </c>
      <c r="C2752">
        <v>4</v>
      </c>
      <c r="D2752" s="18">
        <v>22899.64</v>
      </c>
      <c r="E2752" s="18">
        <f>_xlfn.XLOOKUP(Order_Items_Raw!B2676,Products_Raw!A:A,Products_Raw!D:D)</f>
        <v>10124.42</v>
      </c>
      <c r="F2752" s="18">
        <f t="shared" si="42"/>
        <v>-17598.04</v>
      </c>
      <c r="G2752" s="18" t="str">
        <f>PROPER(TRIM(CLEAN(_xlfn.XLOOKUP(Order_Items_Raw!A2676,Orders_Raw!A:A,Orders_Raw!E:E))))</f>
        <v>Marketplace</v>
      </c>
      <c r="H2752" s="18" t="str">
        <f>_xlfn.XLOOKUP(B2752,Products_Raw!A:A,Products_Raw!C:C)</f>
        <v>Sports</v>
      </c>
      <c r="I2752" t="str">
        <f>_xlfn.XLOOKUP(_xlfn.XLOOKUP(A2752,Orders_Raw!A:A,Orders_Raw!B:B),Customers_Raw!A:A,Customers_Raw!E:E)</f>
        <v>Consumer</v>
      </c>
      <c r="J2752" s="19">
        <f>_xlfn.XLOOKUP(Order_Items_Raw!A2676,Orders_Raw!A:A,Orders_Raw!C:C)</f>
        <v>45800</v>
      </c>
      <c r="K2752" t="s">
        <v>3466</v>
      </c>
      <c r="L2752" s="19" t="str">
        <f>_xlfn.XLOOKUP(A2752,Orders_Raw!A:A,Orders_Raw!D:D)</f>
        <v>Shipped</v>
      </c>
      <c r="M2752" s="19" t="str">
        <f>_xlfn.XLOOKUP(_xlfn.XLOOKUP(A2752,Orders_Raw!A:A,Orders_Raw!B:B),Customers_Raw!A:A,Customers_Raw!E:E)</f>
        <v>Consumer</v>
      </c>
      <c r="N2752">
        <f>IF(COUNTIF($A$2:A2752,A2752)=1,1,0)</f>
        <v>1</v>
      </c>
    </row>
    <row r="2753" spans="1:14">
      <c r="A2753" t="s">
        <v>2775</v>
      </c>
      <c r="B2753" t="s">
        <v>3469</v>
      </c>
      <c r="C2753">
        <v>2</v>
      </c>
      <c r="D2753" s="18">
        <v>13017</v>
      </c>
      <c r="E2753" s="18">
        <f>_xlfn.XLOOKUP(Order_Items_Raw!B2684,Products_Raw!A:A,Products_Raw!D:D)</f>
        <v>6782.31</v>
      </c>
      <c r="F2753" s="18">
        <f t="shared" si="42"/>
        <v>-547.620000000001</v>
      </c>
      <c r="G2753" s="18" t="str">
        <f>PROPER(TRIM(CLEAN(_xlfn.XLOOKUP(Order_Items_Raw!A2684,Orders_Raw!A:A,Orders_Raw!E:E))))</f>
        <v>Website</v>
      </c>
      <c r="H2753" s="18" t="str">
        <f>_xlfn.XLOOKUP(B2753,Products_Raw!A:A,Products_Raw!C:C)</f>
        <v>Sports</v>
      </c>
      <c r="I2753" t="str">
        <f>_xlfn.XLOOKUP(_xlfn.XLOOKUP(A2753,Orders_Raw!A:A,Orders_Raw!B:B),Customers_Raw!A:A,Customers_Raw!E:E)</f>
        <v>Consumer</v>
      </c>
      <c r="J2753" s="19">
        <f>_xlfn.XLOOKUP(Order_Items_Raw!A2684,Orders_Raw!A:A,Orders_Raw!C:C)</f>
        <v>45785</v>
      </c>
      <c r="K2753" t="s">
        <v>3466</v>
      </c>
      <c r="L2753" s="19" t="str">
        <f>_xlfn.XLOOKUP(A2753,Orders_Raw!A:A,Orders_Raw!D:D)</f>
        <v>Delivered</v>
      </c>
      <c r="M2753" s="19" t="str">
        <f>_xlfn.XLOOKUP(_xlfn.XLOOKUP(A2753,Orders_Raw!A:A,Orders_Raw!B:B),Customers_Raw!A:A,Customers_Raw!E:E)</f>
        <v>Consumer</v>
      </c>
      <c r="N2753">
        <f>IF(COUNTIF($A$2:A2753,A2753)=1,1,0)</f>
        <v>1</v>
      </c>
    </row>
    <row r="2754" spans="1:14">
      <c r="A2754" t="s">
        <v>1320</v>
      </c>
      <c r="B2754" t="s">
        <v>3470</v>
      </c>
      <c r="C2754">
        <v>2</v>
      </c>
      <c r="D2754" s="18">
        <v>18780.03</v>
      </c>
      <c r="E2754" s="18">
        <f>_xlfn.XLOOKUP(Order_Items_Raw!B2704,Products_Raw!A:A,Products_Raw!D:D)</f>
        <v>11732.81</v>
      </c>
      <c r="F2754" s="18">
        <f t="shared" ref="F2754:F2817" si="43">D2754-(C2754*E2754)</f>
        <v>-4685.59</v>
      </c>
      <c r="G2754" s="18" t="str">
        <f>PROPER(TRIM(CLEAN(_xlfn.XLOOKUP(Order_Items_Raw!A2704,Orders_Raw!A:A,Orders_Raw!E:E))))</f>
        <v>Marketplace</v>
      </c>
      <c r="H2754" s="18" t="str">
        <f>_xlfn.XLOOKUP(B2754,Products_Raw!A:A,Products_Raw!C:C)</f>
        <v>Home &amp; Kitchen</v>
      </c>
      <c r="I2754" t="str">
        <f>_xlfn.XLOOKUP(_xlfn.XLOOKUP(A2754,Orders_Raw!A:A,Orders_Raw!B:B),Customers_Raw!A:A,Customers_Raw!E:E)</f>
        <v>Consumer</v>
      </c>
      <c r="J2754" s="19">
        <f>_xlfn.XLOOKUP(Order_Items_Raw!A2704,Orders_Raw!A:A,Orders_Raw!C:C)</f>
        <v>45786</v>
      </c>
      <c r="K2754" t="s">
        <v>3466</v>
      </c>
      <c r="L2754" s="19" t="str">
        <f>_xlfn.XLOOKUP(A2754,Orders_Raw!A:A,Orders_Raw!D:D)</f>
        <v>Delivered</v>
      </c>
      <c r="M2754" s="19" t="str">
        <f>_xlfn.XLOOKUP(_xlfn.XLOOKUP(A2754,Orders_Raw!A:A,Orders_Raw!B:B),Customers_Raw!A:A,Customers_Raw!E:E)</f>
        <v>Consumer</v>
      </c>
      <c r="N2754">
        <f>IF(COUNTIF($A$2:A2754,A2754)=1,1,0)</f>
        <v>1</v>
      </c>
    </row>
    <row r="2755" spans="1:14">
      <c r="A2755" t="s">
        <v>1239</v>
      </c>
      <c r="B2755" t="s">
        <v>3471</v>
      </c>
      <c r="C2755">
        <v>1</v>
      </c>
      <c r="D2755" s="18">
        <v>7919.86</v>
      </c>
      <c r="E2755" s="18">
        <f>_xlfn.XLOOKUP(Order_Items_Raw!B2755,Products_Raw!A:A,Products_Raw!D:D)</f>
        <v>5412.91</v>
      </c>
      <c r="F2755" s="18">
        <f t="shared" si="43"/>
        <v>2506.95</v>
      </c>
      <c r="G2755" s="18" t="str">
        <f>PROPER(TRIM(CLEAN(_xlfn.XLOOKUP(Order_Items_Raw!A2755,Orders_Raw!A:A,Orders_Raw!E:E))))</f>
        <v>Website</v>
      </c>
      <c r="H2755" s="18" t="str">
        <f>_xlfn.XLOOKUP(B2755,Products_Raw!A:A,Products_Raw!C:C)</f>
        <v>Sports</v>
      </c>
      <c r="I2755" t="str">
        <f>_xlfn.XLOOKUP(_xlfn.XLOOKUP(A2755,Orders_Raw!A:A,Orders_Raw!B:B),Customers_Raw!A:A,Customers_Raw!E:E)</f>
        <v>Corporate</v>
      </c>
      <c r="J2755" s="19">
        <f>_xlfn.XLOOKUP(Order_Items_Raw!A2755,Orders_Raw!A:A,Orders_Raw!C:C)</f>
        <v>45787</v>
      </c>
      <c r="K2755" t="s">
        <v>3466</v>
      </c>
      <c r="L2755" s="19" t="str">
        <f>_xlfn.XLOOKUP(A2755,Orders_Raw!A:A,Orders_Raw!D:D)</f>
        <v>Delivered</v>
      </c>
      <c r="M2755" s="19" t="str">
        <f>_xlfn.XLOOKUP(_xlfn.XLOOKUP(A2755,Orders_Raw!A:A,Orders_Raw!B:B),Customers_Raw!A:A,Customers_Raw!E:E)</f>
        <v>Corporate</v>
      </c>
      <c r="N2755">
        <f>IF(COUNTIF($A$2:A2755,A2755)=1,1,0)</f>
        <v>0</v>
      </c>
    </row>
    <row r="2756" spans="1:14">
      <c r="A2756" t="s">
        <v>1725</v>
      </c>
      <c r="B2756" t="s">
        <v>3471</v>
      </c>
      <c r="C2756">
        <v>4</v>
      </c>
      <c r="D2756" s="18">
        <v>25091.14</v>
      </c>
      <c r="E2756" s="18">
        <f>_xlfn.XLOOKUP(Order_Items_Raw!B2761,Products_Raw!A:A,Products_Raw!D:D)</f>
        <v>11939.07</v>
      </c>
      <c r="F2756" s="18">
        <f t="shared" si="43"/>
        <v>-22665.14</v>
      </c>
      <c r="G2756" s="18" t="str">
        <f>PROPER(TRIM(CLEAN(_xlfn.XLOOKUP(Order_Items_Raw!A2761,Orders_Raw!A:A,Orders_Raw!E:E))))</f>
        <v>Marketplace</v>
      </c>
      <c r="H2756" s="18" t="str">
        <f>_xlfn.XLOOKUP(B2756,Products_Raw!A:A,Products_Raw!C:C)</f>
        <v>Sports</v>
      </c>
      <c r="I2756" t="str">
        <f>_xlfn.XLOOKUP(_xlfn.XLOOKUP(A2756,Orders_Raw!A:A,Orders_Raw!B:B),Customers_Raw!A:A,Customers_Raw!E:E)</f>
        <v>Corporate</v>
      </c>
      <c r="J2756" s="19">
        <f>_xlfn.XLOOKUP(Order_Items_Raw!A2761,Orders_Raw!A:A,Orders_Raw!C:C)</f>
        <v>45803</v>
      </c>
      <c r="K2756" t="s">
        <v>3466</v>
      </c>
      <c r="L2756" s="19" t="str">
        <f>_xlfn.XLOOKUP(A2756,Orders_Raw!A:A,Orders_Raw!D:D)</f>
        <v>Shipped</v>
      </c>
      <c r="M2756" s="19" t="str">
        <f>_xlfn.XLOOKUP(_xlfn.XLOOKUP(A2756,Orders_Raw!A:A,Orders_Raw!B:B),Customers_Raw!A:A,Customers_Raw!E:E)</f>
        <v>Corporate</v>
      </c>
      <c r="N2756">
        <f>IF(COUNTIF($A$2:A2756,A2756)=1,1,0)</f>
        <v>1</v>
      </c>
    </row>
    <row r="2757" spans="1:14">
      <c r="A2757" t="s">
        <v>2073</v>
      </c>
      <c r="B2757" t="s">
        <v>3471</v>
      </c>
      <c r="C2757">
        <v>2</v>
      </c>
      <c r="D2757" s="18">
        <v>16575.36</v>
      </c>
      <c r="E2757" s="18">
        <f>_xlfn.XLOOKUP(Order_Items_Raw!B2768,Products_Raw!A:A,Products_Raw!D:D)</f>
        <v>6612.77</v>
      </c>
      <c r="F2757" s="18">
        <f t="shared" si="43"/>
        <v>3349.82</v>
      </c>
      <c r="G2757" s="18" t="str">
        <f>PROPER(TRIM(CLEAN(_xlfn.XLOOKUP(Order_Items_Raw!A2768,Orders_Raw!A:A,Orders_Raw!E:E))))</f>
        <v>Marketplace</v>
      </c>
      <c r="H2757" s="18" t="str">
        <f>_xlfn.XLOOKUP(B2757,Products_Raw!A:A,Products_Raw!C:C)</f>
        <v>Sports</v>
      </c>
      <c r="I2757" t="str">
        <f>_xlfn.XLOOKUP(_xlfn.XLOOKUP(A2757,Orders_Raw!A:A,Orders_Raw!B:B),Customers_Raw!A:A,Customers_Raw!E:E)</f>
        <v>Consumer</v>
      </c>
      <c r="J2757" s="19">
        <f>_xlfn.XLOOKUP(Order_Items_Raw!A2768,Orders_Raw!A:A,Orders_Raw!C:C)</f>
        <v>45803</v>
      </c>
      <c r="K2757" t="s">
        <v>3466</v>
      </c>
      <c r="L2757" s="19" t="str">
        <f>_xlfn.XLOOKUP(A2757,Orders_Raw!A:A,Orders_Raw!D:D)</f>
        <v>Delivered</v>
      </c>
      <c r="M2757" s="19" t="str">
        <f>_xlfn.XLOOKUP(_xlfn.XLOOKUP(A2757,Orders_Raw!A:A,Orders_Raw!B:B),Customers_Raw!A:A,Customers_Raw!E:E)</f>
        <v>Consumer</v>
      </c>
      <c r="N2757">
        <f>IF(COUNTIF($A$2:A2757,A2757)=1,1,0)</f>
        <v>0</v>
      </c>
    </row>
    <row r="2758" spans="1:14">
      <c r="A2758" t="s">
        <v>2951</v>
      </c>
      <c r="B2758" t="s">
        <v>3471</v>
      </c>
      <c r="C2758">
        <v>4</v>
      </c>
      <c r="D2758" s="18">
        <v>30051.28</v>
      </c>
      <c r="E2758" s="18">
        <f>_xlfn.XLOOKUP(Order_Items_Raw!B2789,Products_Raw!A:A,Products_Raw!D:D)</f>
        <v>11764.29</v>
      </c>
      <c r="F2758" s="18">
        <f t="shared" si="43"/>
        <v>-17005.88</v>
      </c>
      <c r="G2758" s="18" t="str">
        <f>PROPER(TRIM(CLEAN(_xlfn.XLOOKUP(Order_Items_Raw!A2789,Orders_Raw!A:A,Orders_Raw!E:E))))</f>
        <v>Marketplace</v>
      </c>
      <c r="H2758" s="18" t="str">
        <f>_xlfn.XLOOKUP(B2758,Products_Raw!A:A,Products_Raw!C:C)</f>
        <v>Sports</v>
      </c>
      <c r="I2758" t="str">
        <f>_xlfn.XLOOKUP(_xlfn.XLOOKUP(A2758,Orders_Raw!A:A,Orders_Raw!B:B),Customers_Raw!A:A,Customers_Raw!E:E)</f>
        <v>Small Business</v>
      </c>
      <c r="J2758" s="19">
        <f>_xlfn.XLOOKUP(Order_Items_Raw!A2789,Orders_Raw!A:A,Orders_Raw!C:C)</f>
        <v>45800</v>
      </c>
      <c r="K2758" t="s">
        <v>3466</v>
      </c>
      <c r="L2758" s="19" t="str">
        <f>_xlfn.XLOOKUP(A2758,Orders_Raw!A:A,Orders_Raw!D:D)</f>
        <v>Shipped</v>
      </c>
      <c r="M2758" s="19" t="str">
        <f>_xlfn.XLOOKUP(_xlfn.XLOOKUP(A2758,Orders_Raw!A:A,Orders_Raw!B:B),Customers_Raw!A:A,Customers_Raw!E:E)</f>
        <v>Small Business</v>
      </c>
      <c r="N2758">
        <f>IF(COUNTIF($A$2:A2758,A2758)=1,1,0)</f>
        <v>1</v>
      </c>
    </row>
    <row r="2759" spans="1:14">
      <c r="A2759" t="s">
        <v>3131</v>
      </c>
      <c r="B2759" t="s">
        <v>3471</v>
      </c>
      <c r="C2759">
        <v>1</v>
      </c>
      <c r="D2759" s="18">
        <v>6707.12</v>
      </c>
      <c r="E2759" s="18">
        <f>_xlfn.XLOOKUP(Order_Items_Raw!B2791,Products_Raw!A:A,Products_Raw!D:D)</f>
        <v>11764.29</v>
      </c>
      <c r="F2759" s="18">
        <f t="shared" si="43"/>
        <v>-5057.17</v>
      </c>
      <c r="G2759" s="18" t="str">
        <f>PROPER(TRIM(CLEAN(_xlfn.XLOOKUP(Order_Items_Raw!A2791,Orders_Raw!A:A,Orders_Raw!E:E))))</f>
        <v>Website</v>
      </c>
      <c r="H2759" s="18" t="str">
        <f>_xlfn.XLOOKUP(B2759,Products_Raw!A:A,Products_Raw!C:C)</f>
        <v>Sports</v>
      </c>
      <c r="I2759" t="str">
        <f>_xlfn.XLOOKUP(_xlfn.XLOOKUP(A2759,Orders_Raw!A:A,Orders_Raw!B:B),Customers_Raw!A:A,Customers_Raw!E:E)</f>
        <v>Corporate</v>
      </c>
      <c r="J2759" s="19">
        <f>_xlfn.XLOOKUP(Order_Items_Raw!A2791,Orders_Raw!A:A,Orders_Raw!C:C)</f>
        <v>45790</v>
      </c>
      <c r="K2759" t="s">
        <v>3466</v>
      </c>
      <c r="L2759" s="19" t="str">
        <f>_xlfn.XLOOKUP(A2759,Orders_Raw!A:A,Orders_Raw!D:D)</f>
        <v>Delivered</v>
      </c>
      <c r="M2759" s="19" t="str">
        <f>_xlfn.XLOOKUP(_xlfn.XLOOKUP(A2759,Orders_Raw!A:A,Orders_Raw!B:B),Customers_Raw!A:A,Customers_Raw!E:E)</f>
        <v>Corporate</v>
      </c>
      <c r="N2759">
        <f>IF(COUNTIF($A$2:A2759,A2759)=1,1,0)</f>
        <v>0</v>
      </c>
    </row>
    <row r="2760" spans="1:14">
      <c r="A2760" t="s">
        <v>1045</v>
      </c>
      <c r="B2760" t="s">
        <v>3472</v>
      </c>
      <c r="C2760">
        <v>4</v>
      </c>
      <c r="D2760" s="18">
        <v>70925.38</v>
      </c>
      <c r="E2760" s="18">
        <f>_xlfn.XLOOKUP(Order_Items_Raw!B2797,Products_Raw!A:A,Products_Raw!D:D)</f>
        <v>6457.25</v>
      </c>
      <c r="F2760" s="18">
        <f t="shared" si="43"/>
        <v>45096.38</v>
      </c>
      <c r="G2760" s="18" t="str">
        <f>PROPER(TRIM(CLEAN(_xlfn.XLOOKUP(Order_Items_Raw!A2797,Orders_Raw!A:A,Orders_Raw!E:E))))</f>
        <v>Website</v>
      </c>
      <c r="H2760" s="18" t="str">
        <f>_xlfn.XLOOKUP(B2760,Products_Raw!A:A,Products_Raw!C:C)</f>
        <v>Fashion</v>
      </c>
      <c r="I2760" t="str">
        <f>_xlfn.XLOOKUP(_xlfn.XLOOKUP(A2760,Orders_Raw!A:A,Orders_Raw!B:B),Customers_Raw!A:A,Customers_Raw!E:E)</f>
        <v>Small Business</v>
      </c>
      <c r="J2760" s="19">
        <f>_xlfn.XLOOKUP(Order_Items_Raw!A2797,Orders_Raw!A:A,Orders_Raw!C:C)</f>
        <v>45787</v>
      </c>
      <c r="K2760" t="s">
        <v>3466</v>
      </c>
      <c r="L2760" s="19" t="str">
        <f>_xlfn.XLOOKUP(A2760,Orders_Raw!A:A,Orders_Raw!D:D)</f>
        <v>Delivered</v>
      </c>
      <c r="M2760" s="19" t="str">
        <f>_xlfn.XLOOKUP(_xlfn.XLOOKUP(A2760,Orders_Raw!A:A,Orders_Raw!B:B),Customers_Raw!A:A,Customers_Raw!E:E)</f>
        <v>Small Business</v>
      </c>
      <c r="N2760">
        <f>IF(COUNTIF($A$2:A2760,A2760)=1,1,0)</f>
        <v>1</v>
      </c>
    </row>
    <row r="2761" spans="1:14">
      <c r="A2761" t="s">
        <v>1122</v>
      </c>
      <c r="B2761" t="s">
        <v>3472</v>
      </c>
      <c r="C2761">
        <v>1</v>
      </c>
      <c r="D2761" s="18">
        <v>16790.6</v>
      </c>
      <c r="E2761" s="18">
        <f>_xlfn.XLOOKUP(Order_Items_Raw!B2799,Products_Raw!A:A,Products_Raw!D:D)</f>
        <v>6457.25</v>
      </c>
      <c r="F2761" s="18">
        <f t="shared" si="43"/>
        <v>10333.35</v>
      </c>
      <c r="G2761" s="18" t="str">
        <f>PROPER(TRIM(CLEAN(_xlfn.XLOOKUP(Order_Items_Raw!A2799,Orders_Raw!A:A,Orders_Raw!E:E))))</f>
        <v>Mobile App</v>
      </c>
      <c r="H2761" s="18" t="str">
        <f>_xlfn.XLOOKUP(B2761,Products_Raw!A:A,Products_Raw!C:C)</f>
        <v>Fashion</v>
      </c>
      <c r="I2761" t="str">
        <f>_xlfn.XLOOKUP(_xlfn.XLOOKUP(A2761,Orders_Raw!A:A,Orders_Raw!B:B),Customers_Raw!A:A,Customers_Raw!E:E)</f>
        <v>Consumer</v>
      </c>
      <c r="J2761" s="19">
        <f>_xlfn.XLOOKUP(Order_Items_Raw!A2799,Orders_Raw!A:A,Orders_Raw!C:C)</f>
        <v>45808</v>
      </c>
      <c r="K2761" t="s">
        <v>3466</v>
      </c>
      <c r="L2761" s="19" t="str">
        <f>_xlfn.XLOOKUP(A2761,Orders_Raw!A:A,Orders_Raw!D:D)</f>
        <v>Delivered</v>
      </c>
      <c r="M2761" s="19" t="str">
        <f>_xlfn.XLOOKUP(_xlfn.XLOOKUP(A2761,Orders_Raw!A:A,Orders_Raw!B:B),Customers_Raw!A:A,Customers_Raw!E:E)</f>
        <v>Consumer</v>
      </c>
      <c r="N2761">
        <f>IF(COUNTIF($A$2:A2761,A2761)=1,1,0)</f>
        <v>1</v>
      </c>
    </row>
    <row r="2762" spans="1:14">
      <c r="A2762" t="s">
        <v>1209</v>
      </c>
      <c r="B2762" t="s">
        <v>3472</v>
      </c>
      <c r="C2762">
        <v>4</v>
      </c>
      <c r="D2762" s="18">
        <v>60374.22</v>
      </c>
      <c r="E2762" s="18">
        <f>_xlfn.XLOOKUP(Order_Items_Raw!B2802,Products_Raw!A:A,Products_Raw!D:D)</f>
        <v>6457.25</v>
      </c>
      <c r="F2762" s="18">
        <f t="shared" si="43"/>
        <v>34545.22</v>
      </c>
      <c r="G2762" s="18" t="str">
        <f>PROPER(TRIM(CLEAN(_xlfn.XLOOKUP(Order_Items_Raw!A2802,Orders_Raw!A:A,Orders_Raw!E:E))))</f>
        <v>Mobile App</v>
      </c>
      <c r="H2762" s="18" t="str">
        <f>_xlfn.XLOOKUP(B2762,Products_Raw!A:A,Products_Raw!C:C)</f>
        <v>Fashion</v>
      </c>
      <c r="I2762" t="str">
        <f>_xlfn.XLOOKUP(_xlfn.XLOOKUP(A2762,Orders_Raw!A:A,Orders_Raw!B:B),Customers_Raw!A:A,Customers_Raw!E:E)</f>
        <v>Consumer</v>
      </c>
      <c r="J2762" s="19">
        <f>_xlfn.XLOOKUP(Order_Items_Raw!A2802,Orders_Raw!A:A,Orders_Raw!C:C)</f>
        <v>45784</v>
      </c>
      <c r="K2762" t="s">
        <v>3466</v>
      </c>
      <c r="L2762" s="19" t="str">
        <f>_xlfn.XLOOKUP(A2762,Orders_Raw!A:A,Orders_Raw!D:D)</f>
        <v>Delivered</v>
      </c>
      <c r="M2762" s="19" t="str">
        <f>_xlfn.XLOOKUP(_xlfn.XLOOKUP(A2762,Orders_Raw!A:A,Orders_Raw!B:B),Customers_Raw!A:A,Customers_Raw!E:E)</f>
        <v>Consumer</v>
      </c>
      <c r="N2762">
        <f>IF(COUNTIF($A$2:A2762,A2762)=1,1,0)</f>
        <v>0</v>
      </c>
    </row>
    <row r="2763" spans="1:14">
      <c r="A2763" t="s">
        <v>1951</v>
      </c>
      <c r="B2763" t="s">
        <v>3472</v>
      </c>
      <c r="C2763">
        <v>4</v>
      </c>
      <c r="D2763" s="18">
        <v>72943.27</v>
      </c>
      <c r="E2763" s="18">
        <f>_xlfn.XLOOKUP(Order_Items_Raw!B2811,Products_Raw!A:A,Products_Raw!D:D)</f>
        <v>10086.81</v>
      </c>
      <c r="F2763" s="18">
        <f t="shared" si="43"/>
        <v>32596.03</v>
      </c>
      <c r="G2763" s="18" t="str">
        <f>PROPER(TRIM(CLEAN(_xlfn.XLOOKUP(Order_Items_Raw!A2811,Orders_Raw!A:A,Orders_Raw!E:E))))</f>
        <v>Mobile App</v>
      </c>
      <c r="H2763" s="18" t="str">
        <f>_xlfn.XLOOKUP(B2763,Products_Raw!A:A,Products_Raw!C:C)</f>
        <v>Fashion</v>
      </c>
      <c r="I2763" t="str">
        <f>_xlfn.XLOOKUP(_xlfn.XLOOKUP(A2763,Orders_Raw!A:A,Orders_Raw!B:B),Customers_Raw!A:A,Customers_Raw!E:E)</f>
        <v>Small Business</v>
      </c>
      <c r="J2763" s="19">
        <f>_xlfn.XLOOKUP(Order_Items_Raw!A2811,Orders_Raw!A:A,Orders_Raw!C:C)</f>
        <v>45801</v>
      </c>
      <c r="K2763" t="s">
        <v>3466</v>
      </c>
      <c r="L2763" s="19" t="str">
        <f>_xlfn.XLOOKUP(A2763,Orders_Raw!A:A,Orders_Raw!D:D)</f>
        <v>Delivered</v>
      </c>
      <c r="M2763" s="19" t="str">
        <f>_xlfn.XLOOKUP(_xlfn.XLOOKUP(A2763,Orders_Raw!A:A,Orders_Raw!B:B),Customers_Raw!A:A,Customers_Raw!E:E)</f>
        <v>Small Business</v>
      </c>
      <c r="N2763">
        <f>IF(COUNTIF($A$2:A2763,A2763)=1,1,0)</f>
        <v>1</v>
      </c>
    </row>
    <row r="2764" spans="1:14">
      <c r="A2764" t="s">
        <v>1122</v>
      </c>
      <c r="B2764" t="s">
        <v>3473</v>
      </c>
      <c r="C2764">
        <v>2</v>
      </c>
      <c r="D2764" s="18">
        <v>16545.57</v>
      </c>
      <c r="E2764" s="18">
        <f>_xlfn.XLOOKUP(Order_Items_Raw!B2833,Products_Raw!A:A,Products_Raw!D:D)</f>
        <v>4740.6</v>
      </c>
      <c r="F2764" s="18">
        <f t="shared" si="43"/>
        <v>7064.37</v>
      </c>
      <c r="G2764" s="18" t="str">
        <f>PROPER(TRIM(CLEAN(_xlfn.XLOOKUP(Order_Items_Raw!A2833,Orders_Raw!A:A,Orders_Raw!E:E))))</f>
        <v>Website</v>
      </c>
      <c r="H2764" s="18" t="str">
        <f>_xlfn.XLOOKUP(B2764,Products_Raw!A:A,Products_Raw!C:C)</f>
        <v>Office Supplies</v>
      </c>
      <c r="I2764" t="str">
        <f>_xlfn.XLOOKUP(_xlfn.XLOOKUP(A2764,Orders_Raw!A:A,Orders_Raw!B:B),Customers_Raw!A:A,Customers_Raw!E:E)</f>
        <v>Consumer</v>
      </c>
      <c r="J2764" s="19">
        <f>_xlfn.XLOOKUP(Order_Items_Raw!A2833,Orders_Raw!A:A,Orders_Raw!C:C)</f>
        <v>45991</v>
      </c>
      <c r="K2764" t="s">
        <v>3474</v>
      </c>
      <c r="L2764" s="19" t="str">
        <f>_xlfn.XLOOKUP(A2764,Orders_Raw!A:A,Orders_Raw!D:D)</f>
        <v>Delivered</v>
      </c>
      <c r="M2764" s="19" t="str">
        <f>_xlfn.XLOOKUP(_xlfn.XLOOKUP(A2764,Orders_Raw!A:A,Orders_Raw!B:B),Customers_Raw!A:A,Customers_Raw!E:E)</f>
        <v>Consumer</v>
      </c>
      <c r="N2764">
        <f>IF(COUNTIF($A$2:A2764,A2764)=1,1,0)</f>
        <v>0</v>
      </c>
    </row>
    <row r="2765" spans="1:14">
      <c r="A2765" t="s">
        <v>1374</v>
      </c>
      <c r="B2765" t="s">
        <v>3473</v>
      </c>
      <c r="C2765">
        <v>3</v>
      </c>
      <c r="D2765" s="18">
        <v>23107.64</v>
      </c>
      <c r="E2765" s="18">
        <f>_xlfn.XLOOKUP(Order_Items_Raw!B2839,Products_Raw!A:A,Products_Raw!D:D)</f>
        <v>4936.19</v>
      </c>
      <c r="F2765" s="18">
        <f t="shared" si="43"/>
        <v>8299.07</v>
      </c>
      <c r="G2765" s="18" t="str">
        <f>PROPER(TRIM(CLEAN(_xlfn.XLOOKUP(Order_Items_Raw!A2839,Orders_Raw!A:A,Orders_Raw!E:E))))</f>
        <v>Mobile App</v>
      </c>
      <c r="H2765" s="18" t="str">
        <f>_xlfn.XLOOKUP(B2765,Products_Raw!A:A,Products_Raw!C:C)</f>
        <v>Office Supplies</v>
      </c>
      <c r="I2765" t="str">
        <f>_xlfn.XLOOKUP(_xlfn.XLOOKUP(A2765,Orders_Raw!A:A,Orders_Raw!B:B),Customers_Raw!A:A,Customers_Raw!E:E)</f>
        <v>Corporate</v>
      </c>
      <c r="J2765" s="19">
        <f>_xlfn.XLOOKUP(Order_Items_Raw!A2839,Orders_Raw!A:A,Orders_Raw!C:C)</f>
        <v>45965</v>
      </c>
      <c r="K2765" t="s">
        <v>3474</v>
      </c>
      <c r="L2765" s="19" t="str">
        <f>_xlfn.XLOOKUP(A2765,Orders_Raw!A:A,Orders_Raw!D:D)</f>
        <v>Processing</v>
      </c>
      <c r="M2765" s="19" t="str">
        <f>_xlfn.XLOOKUP(_xlfn.XLOOKUP(A2765,Orders_Raw!A:A,Orders_Raw!B:B),Customers_Raw!A:A,Customers_Raw!E:E)</f>
        <v>Corporate</v>
      </c>
      <c r="N2765">
        <f>IF(COUNTIF($A$2:A2765,A2765)=1,1,0)</f>
        <v>1</v>
      </c>
    </row>
    <row r="2766" spans="1:14">
      <c r="A2766" t="s">
        <v>1771</v>
      </c>
      <c r="B2766" t="s">
        <v>3473</v>
      </c>
      <c r="C2766">
        <v>3</v>
      </c>
      <c r="D2766" s="18">
        <v>28610.04</v>
      </c>
      <c r="E2766" s="18">
        <f>_xlfn.XLOOKUP(Order_Items_Raw!B2845,Products_Raw!A:A,Products_Raw!D:D)</f>
        <v>1069.73</v>
      </c>
      <c r="F2766" s="18">
        <f t="shared" si="43"/>
        <v>25400.85</v>
      </c>
      <c r="G2766" s="18" t="str">
        <f>PROPER(TRIM(CLEAN(_xlfn.XLOOKUP(Order_Items_Raw!A2845,Orders_Raw!A:A,Orders_Raw!E:E))))</f>
        <v>Website</v>
      </c>
      <c r="H2766" s="18" t="str">
        <f>_xlfn.XLOOKUP(B2766,Products_Raw!A:A,Products_Raw!C:C)</f>
        <v>Office Supplies</v>
      </c>
      <c r="I2766" t="str">
        <f>_xlfn.XLOOKUP(_xlfn.XLOOKUP(A2766,Orders_Raw!A:A,Orders_Raw!B:B),Customers_Raw!A:A,Customers_Raw!E:E)</f>
        <v>Corporate</v>
      </c>
      <c r="J2766" s="19">
        <f>_xlfn.XLOOKUP(Order_Items_Raw!A2845,Orders_Raw!A:A,Orders_Raw!C:C)</f>
        <v>45987</v>
      </c>
      <c r="K2766" t="s">
        <v>3474</v>
      </c>
      <c r="L2766" s="19" t="str">
        <f>_xlfn.XLOOKUP(A2766,Orders_Raw!A:A,Orders_Raw!D:D)</f>
        <v>Delivered</v>
      </c>
      <c r="M2766" s="19" t="str">
        <f>_xlfn.XLOOKUP(_xlfn.XLOOKUP(A2766,Orders_Raw!A:A,Orders_Raw!B:B),Customers_Raw!A:A,Customers_Raw!E:E)</f>
        <v>Corporate</v>
      </c>
      <c r="N2766">
        <f>IF(COUNTIF($A$2:A2766,A2766)=1,1,0)</f>
        <v>1</v>
      </c>
    </row>
    <row r="2767" spans="1:14">
      <c r="A2767" t="s">
        <v>2576</v>
      </c>
      <c r="B2767" t="s">
        <v>3473</v>
      </c>
      <c r="C2767">
        <v>4</v>
      </c>
      <c r="D2767" s="18">
        <v>36128.22</v>
      </c>
      <c r="E2767" s="18">
        <f>_xlfn.XLOOKUP(Order_Items_Raw!B2863,Products_Raw!A:A,Products_Raw!D:D)</f>
        <v>2831.41</v>
      </c>
      <c r="F2767" s="18">
        <f t="shared" si="43"/>
        <v>24802.58</v>
      </c>
      <c r="G2767" s="18" t="str">
        <f>PROPER(TRIM(CLEAN(_xlfn.XLOOKUP(Order_Items_Raw!A2863,Orders_Raw!A:A,Orders_Raw!E:E))))</f>
        <v>Marketplace</v>
      </c>
      <c r="H2767" s="18" t="str">
        <f>_xlfn.XLOOKUP(B2767,Products_Raw!A:A,Products_Raw!C:C)</f>
        <v>Office Supplies</v>
      </c>
      <c r="I2767" t="str">
        <f>_xlfn.XLOOKUP(_xlfn.XLOOKUP(A2767,Orders_Raw!A:A,Orders_Raw!B:B),Customers_Raw!A:A,Customers_Raw!E:E)</f>
        <v>Corporate</v>
      </c>
      <c r="J2767" s="19">
        <f>_xlfn.XLOOKUP(Order_Items_Raw!A2863,Orders_Raw!A:A,Orders_Raw!C:C)</f>
        <v>45990</v>
      </c>
      <c r="K2767" t="s">
        <v>3474</v>
      </c>
      <c r="L2767" s="19" t="str">
        <f>_xlfn.XLOOKUP(A2767,Orders_Raw!A:A,Orders_Raw!D:D)</f>
        <v>Delivered</v>
      </c>
      <c r="M2767" s="19" t="str">
        <f>_xlfn.XLOOKUP(_xlfn.XLOOKUP(A2767,Orders_Raw!A:A,Orders_Raw!B:B),Customers_Raw!A:A,Customers_Raw!E:E)</f>
        <v>Corporate</v>
      </c>
      <c r="N2767">
        <f>IF(COUNTIF($A$2:A2767,A2767)=1,1,0)</f>
        <v>1</v>
      </c>
    </row>
    <row r="2768" spans="1:14">
      <c r="A2768" t="s">
        <v>2578</v>
      </c>
      <c r="B2768" t="s">
        <v>3473</v>
      </c>
      <c r="C2768">
        <v>1</v>
      </c>
      <c r="D2768" s="18">
        <v>10672.95</v>
      </c>
      <c r="E2768" s="18">
        <f>_xlfn.XLOOKUP(Order_Items_Raw!B2864,Products_Raw!A:A,Products_Raw!D:D)</f>
        <v>4703.24</v>
      </c>
      <c r="F2768" s="18">
        <f t="shared" si="43"/>
        <v>5969.71</v>
      </c>
      <c r="G2768" s="18" t="str">
        <f>PROPER(TRIM(CLEAN(_xlfn.XLOOKUP(Order_Items_Raw!A2864,Orders_Raw!A:A,Orders_Raw!E:E))))</f>
        <v>Website</v>
      </c>
      <c r="H2768" s="18" t="str">
        <f>_xlfn.XLOOKUP(B2768,Products_Raw!A:A,Products_Raw!C:C)</f>
        <v>Office Supplies</v>
      </c>
      <c r="I2768" t="str">
        <f>_xlfn.XLOOKUP(_xlfn.XLOOKUP(A2768,Orders_Raw!A:A,Orders_Raw!B:B),Customers_Raw!A:A,Customers_Raw!E:E)</f>
        <v>Consumer</v>
      </c>
      <c r="J2768" s="19">
        <f>_xlfn.XLOOKUP(Order_Items_Raw!A2864,Orders_Raw!A:A,Orders_Raw!C:C)</f>
        <v>45989</v>
      </c>
      <c r="K2768" t="s">
        <v>3474</v>
      </c>
      <c r="L2768" s="19" t="str">
        <f>_xlfn.XLOOKUP(A2768,Orders_Raw!A:A,Orders_Raw!D:D)</f>
        <v>Delivered</v>
      </c>
      <c r="M2768" s="19" t="str">
        <f>_xlfn.XLOOKUP(_xlfn.XLOOKUP(A2768,Orders_Raw!A:A,Orders_Raw!B:B),Customers_Raw!A:A,Customers_Raw!E:E)</f>
        <v>Consumer</v>
      </c>
      <c r="N2768">
        <f>IF(COUNTIF($A$2:A2768,A2768)=1,1,0)</f>
        <v>0</v>
      </c>
    </row>
    <row r="2769" spans="1:14">
      <c r="A2769" t="s">
        <v>3338</v>
      </c>
      <c r="B2769" t="s">
        <v>3473</v>
      </c>
      <c r="C2769">
        <v>3</v>
      </c>
      <c r="D2769" s="18">
        <v>24620.69</v>
      </c>
      <c r="E2769" s="18">
        <f>_xlfn.XLOOKUP(Order_Items_Raw!B2874,Products_Raw!A:A,Products_Raw!D:D)</f>
        <v>1321.65</v>
      </c>
      <c r="F2769" s="18">
        <f t="shared" si="43"/>
        <v>20655.74</v>
      </c>
      <c r="G2769" s="18" t="str">
        <f>PROPER(TRIM(CLEAN(_xlfn.XLOOKUP(Order_Items_Raw!A2874,Orders_Raw!A:A,Orders_Raw!E:E))))</f>
        <v>Marketplace</v>
      </c>
      <c r="H2769" s="18" t="str">
        <f>_xlfn.XLOOKUP(B2769,Products_Raw!A:A,Products_Raw!C:C)</f>
        <v>Office Supplies</v>
      </c>
      <c r="I2769" t="str">
        <f>_xlfn.XLOOKUP(_xlfn.XLOOKUP(A2769,Orders_Raw!A:A,Orders_Raw!B:B),Customers_Raw!A:A,Customers_Raw!E:E)</f>
        <v>Consumer</v>
      </c>
      <c r="J2769" s="19">
        <f>_xlfn.XLOOKUP(Order_Items_Raw!A2874,Orders_Raw!A:A,Orders_Raw!C:C)</f>
        <v>45966</v>
      </c>
      <c r="K2769" t="s">
        <v>3474</v>
      </c>
      <c r="L2769" s="19" t="str">
        <f>_xlfn.XLOOKUP(A2769,Orders_Raw!A:A,Orders_Raw!D:D)</f>
        <v>Delivered</v>
      </c>
      <c r="M2769" s="19" t="str">
        <f>_xlfn.XLOOKUP(_xlfn.XLOOKUP(A2769,Orders_Raw!A:A,Orders_Raw!B:B),Customers_Raw!A:A,Customers_Raw!E:E)</f>
        <v>Consumer</v>
      </c>
      <c r="N2769">
        <f>IF(COUNTIF($A$2:A2769,A2769)=1,1,0)</f>
        <v>0</v>
      </c>
    </row>
    <row r="2770" spans="1:14">
      <c r="A2770" t="s">
        <v>3216</v>
      </c>
      <c r="B2770" t="s">
        <v>3475</v>
      </c>
      <c r="C2770">
        <v>3</v>
      </c>
      <c r="D2770" s="18">
        <v>5778.58</v>
      </c>
      <c r="E2770" s="18">
        <f>_xlfn.XLOOKUP(Order_Items_Raw!B2913,Products_Raw!A:A,Products_Raw!D:D)</f>
        <v>680.62</v>
      </c>
      <c r="F2770" s="18">
        <f t="shared" si="43"/>
        <v>3736.72</v>
      </c>
      <c r="G2770" s="18" t="str">
        <f>PROPER(TRIM(CLEAN(_xlfn.XLOOKUP(Order_Items_Raw!A2913,Orders_Raw!A:A,Orders_Raw!E:E))))</f>
        <v>Website</v>
      </c>
      <c r="H2770" s="18" t="str">
        <f>_xlfn.XLOOKUP(B2770,Products_Raw!A:A,Products_Raw!C:C)</f>
        <v>Fashion</v>
      </c>
      <c r="I2770" t="str">
        <f>_xlfn.XLOOKUP(_xlfn.XLOOKUP(A2770,Orders_Raw!A:A,Orders_Raw!B:B),Customers_Raw!A:A,Customers_Raw!E:E)</f>
        <v>Consumer</v>
      </c>
      <c r="J2770" s="19">
        <f>_xlfn.XLOOKUP(Order_Items_Raw!A2913,Orders_Raw!A:A,Orders_Raw!C:C)</f>
        <v>45982</v>
      </c>
      <c r="K2770" t="s">
        <v>3474</v>
      </c>
      <c r="L2770" s="19" t="str">
        <f>_xlfn.XLOOKUP(A2770,Orders_Raw!A:A,Orders_Raw!D:D)</f>
        <v>Processing</v>
      </c>
      <c r="M2770" s="19" t="str">
        <f>_xlfn.XLOOKUP(_xlfn.XLOOKUP(A2770,Orders_Raw!A:A,Orders_Raw!B:B),Customers_Raw!A:A,Customers_Raw!E:E)</f>
        <v>Consumer</v>
      </c>
      <c r="N2770">
        <f>IF(COUNTIF($A$2:A2770,A2770)=1,1,0)</f>
        <v>1</v>
      </c>
    </row>
    <row r="2771" spans="1:14">
      <c r="A2771" t="s">
        <v>1084</v>
      </c>
      <c r="B2771" t="s">
        <v>3476</v>
      </c>
      <c r="C2771">
        <v>3</v>
      </c>
      <c r="D2771" s="18">
        <v>30735.71</v>
      </c>
      <c r="E2771" s="18">
        <f>_xlfn.XLOOKUP(Order_Items_Raw!B2919,Products_Raw!A:A,Products_Raw!D:D)</f>
        <v>680.62</v>
      </c>
      <c r="F2771" s="18">
        <f t="shared" si="43"/>
        <v>28693.85</v>
      </c>
      <c r="G2771" s="18" t="str">
        <f>PROPER(TRIM(CLEAN(_xlfn.XLOOKUP(Order_Items_Raw!A2919,Orders_Raw!A:A,Orders_Raw!E:E))))</f>
        <v>Marketplace</v>
      </c>
      <c r="H2771" s="18" t="str">
        <f>_xlfn.XLOOKUP(B2771,Products_Raw!A:A,Products_Raw!C:C)</f>
        <v>Home &amp; Kitchen</v>
      </c>
      <c r="I2771" t="str">
        <f>_xlfn.XLOOKUP(_xlfn.XLOOKUP(A2771,Orders_Raw!A:A,Orders_Raw!B:B),Customers_Raw!A:A,Customers_Raw!E:E)</f>
        <v>Small Business</v>
      </c>
      <c r="J2771" s="19">
        <f>_xlfn.XLOOKUP(Order_Items_Raw!A2919,Orders_Raw!A:A,Orders_Raw!C:C)</f>
        <v>45970</v>
      </c>
      <c r="K2771" t="s">
        <v>3474</v>
      </c>
      <c r="L2771" s="19" t="str">
        <f>_xlfn.XLOOKUP(A2771,Orders_Raw!A:A,Orders_Raw!D:D)</f>
        <v>Delivered</v>
      </c>
      <c r="M2771" s="19" t="str">
        <f>_xlfn.XLOOKUP(_xlfn.XLOOKUP(A2771,Orders_Raw!A:A,Orders_Raw!B:B),Customers_Raw!A:A,Customers_Raw!E:E)</f>
        <v>Small Business</v>
      </c>
      <c r="N2771">
        <f>IF(COUNTIF($A$2:A2771,A2771)=1,1,0)</f>
        <v>1</v>
      </c>
    </row>
    <row r="2772" spans="1:14">
      <c r="A2772" t="s">
        <v>2561</v>
      </c>
      <c r="B2772" t="s">
        <v>3476</v>
      </c>
      <c r="C2772">
        <v>3</v>
      </c>
      <c r="D2772" s="18">
        <v>27553.48</v>
      </c>
      <c r="E2772" s="18">
        <f>_xlfn.XLOOKUP(Order_Items_Raw!B2947,Products_Raw!A:A,Products_Raw!D:D)</f>
        <v>4722.61</v>
      </c>
      <c r="F2772" s="18">
        <f t="shared" si="43"/>
        <v>13385.65</v>
      </c>
      <c r="G2772" s="18" t="str">
        <f>PROPER(TRIM(CLEAN(_xlfn.XLOOKUP(Order_Items_Raw!A2947,Orders_Raw!A:A,Orders_Raw!E:E))))</f>
        <v>Website</v>
      </c>
      <c r="H2772" s="18" t="str">
        <f>_xlfn.XLOOKUP(B2772,Products_Raw!A:A,Products_Raw!C:C)</f>
        <v>Home &amp; Kitchen</v>
      </c>
      <c r="I2772" t="str">
        <f>_xlfn.XLOOKUP(_xlfn.XLOOKUP(A2772,Orders_Raw!A:A,Orders_Raw!B:B),Customers_Raw!A:A,Customers_Raw!E:E)</f>
        <v>Corporate</v>
      </c>
      <c r="J2772" s="19">
        <f>_xlfn.XLOOKUP(Order_Items_Raw!A2947,Orders_Raw!A:A,Orders_Raw!C:C)</f>
        <v>45983</v>
      </c>
      <c r="K2772" t="s">
        <v>3474</v>
      </c>
      <c r="L2772" s="19" t="str">
        <f>_xlfn.XLOOKUP(A2772,Orders_Raw!A:A,Orders_Raw!D:D)</f>
        <v>Delivered</v>
      </c>
      <c r="M2772" s="19" t="str">
        <f>_xlfn.XLOOKUP(_xlfn.XLOOKUP(A2772,Orders_Raw!A:A,Orders_Raw!B:B),Customers_Raw!A:A,Customers_Raw!E:E)</f>
        <v>Corporate</v>
      </c>
      <c r="N2772">
        <f>IF(COUNTIF($A$2:A2772,A2772)=1,1,0)</f>
        <v>0</v>
      </c>
    </row>
    <row r="2773" spans="1:14">
      <c r="A2773" t="s">
        <v>2760</v>
      </c>
      <c r="B2773" t="s">
        <v>3476</v>
      </c>
      <c r="C2773">
        <v>2</v>
      </c>
      <c r="D2773" s="18">
        <v>17949.81</v>
      </c>
      <c r="E2773" s="18">
        <f>_xlfn.XLOOKUP(Order_Items_Raw!B2953,Products_Raw!A:A,Products_Raw!D:D)</f>
        <v>9531.89</v>
      </c>
      <c r="F2773" s="18">
        <f t="shared" si="43"/>
        <v>-1113.97</v>
      </c>
      <c r="G2773" s="18" t="str">
        <f>PROPER(TRIM(CLEAN(_xlfn.XLOOKUP(Order_Items_Raw!A2953,Orders_Raw!A:A,Orders_Raw!E:E))))</f>
        <v>Website</v>
      </c>
      <c r="H2773" s="18" t="str">
        <f>_xlfn.XLOOKUP(B2773,Products_Raw!A:A,Products_Raw!C:C)</f>
        <v>Home &amp; Kitchen</v>
      </c>
      <c r="I2773" t="str">
        <f>_xlfn.XLOOKUP(_xlfn.XLOOKUP(A2773,Orders_Raw!A:A,Orders_Raw!B:B),Customers_Raw!A:A,Customers_Raw!E:E)</f>
        <v>Consumer</v>
      </c>
      <c r="J2773" s="19">
        <f>_xlfn.XLOOKUP(Order_Items_Raw!A2953,Orders_Raw!A:A,Orders_Raw!C:C)</f>
        <v>45987</v>
      </c>
      <c r="K2773" t="s">
        <v>3474</v>
      </c>
      <c r="L2773" s="19" t="str">
        <f>_xlfn.XLOOKUP(A2773,Orders_Raw!A:A,Orders_Raw!D:D)</f>
        <v>Delivered</v>
      </c>
      <c r="M2773" s="19" t="str">
        <f>_xlfn.XLOOKUP(_xlfn.XLOOKUP(A2773,Orders_Raw!A:A,Orders_Raw!B:B),Customers_Raw!A:A,Customers_Raw!E:E)</f>
        <v>Consumer</v>
      </c>
      <c r="N2773">
        <f>IF(COUNTIF($A$2:A2773,A2773)=1,1,0)</f>
        <v>1</v>
      </c>
    </row>
    <row r="2774" spans="1:14">
      <c r="A2774" t="s">
        <v>1082</v>
      </c>
      <c r="B2774" t="s">
        <v>3477</v>
      </c>
      <c r="C2774">
        <v>2</v>
      </c>
      <c r="D2774" s="18">
        <v>6240.61</v>
      </c>
      <c r="E2774" s="18">
        <f>_xlfn.XLOOKUP(Order_Items_Raw!B2966,Products_Raw!A:A,Products_Raw!D:D)</f>
        <v>10124.42</v>
      </c>
      <c r="F2774" s="18">
        <f t="shared" si="43"/>
        <v>-14008.23</v>
      </c>
      <c r="G2774" s="18" t="str">
        <f>PROPER(TRIM(CLEAN(_xlfn.XLOOKUP(Order_Items_Raw!A2966,Orders_Raw!A:A,Orders_Raw!E:E))))</f>
        <v>Mobile App</v>
      </c>
      <c r="H2774" s="18" t="str">
        <f>_xlfn.XLOOKUP(B2774,Products_Raw!A:A,Products_Raw!C:C)</f>
        <v>Electronics</v>
      </c>
      <c r="I2774" t="str">
        <f>_xlfn.XLOOKUP(_xlfn.XLOOKUP(A2774,Orders_Raw!A:A,Orders_Raw!B:B),Customers_Raw!A:A,Customers_Raw!E:E)</f>
        <v>Consumer</v>
      </c>
      <c r="J2774" s="19">
        <f>_xlfn.XLOOKUP(Order_Items_Raw!A2966,Orders_Raw!A:A,Orders_Raw!C:C)</f>
        <v>45973</v>
      </c>
      <c r="K2774" t="s">
        <v>3474</v>
      </c>
      <c r="L2774" s="19" t="str">
        <f>_xlfn.XLOOKUP(A2774,Orders_Raw!A:A,Orders_Raw!D:D)</f>
        <v>Shipped</v>
      </c>
      <c r="M2774" s="19" t="str">
        <f>_xlfn.XLOOKUP(_xlfn.XLOOKUP(A2774,Orders_Raw!A:A,Orders_Raw!B:B),Customers_Raw!A:A,Customers_Raw!E:E)</f>
        <v>Consumer</v>
      </c>
      <c r="N2774">
        <f>IF(COUNTIF($A$2:A2774,A2774)=1,1,0)</f>
        <v>0</v>
      </c>
    </row>
    <row r="2775" spans="1:14">
      <c r="A2775" t="s">
        <v>1683</v>
      </c>
      <c r="B2775" t="s">
        <v>3477</v>
      </c>
      <c r="C2775">
        <v>1</v>
      </c>
      <c r="D2775" s="18">
        <v>2831.54</v>
      </c>
      <c r="E2775" s="18">
        <f>_xlfn.XLOOKUP(Order_Items_Raw!B2975,Products_Raw!A:A,Products_Raw!D:D)</f>
        <v>6782.31</v>
      </c>
      <c r="F2775" s="18">
        <f t="shared" si="43"/>
        <v>-3950.77</v>
      </c>
      <c r="G2775" s="18" t="str">
        <f>PROPER(TRIM(CLEAN(_xlfn.XLOOKUP(Order_Items_Raw!A2975,Orders_Raw!A:A,Orders_Raw!E:E))))</f>
        <v>Marketplace</v>
      </c>
      <c r="H2775" s="18" t="str">
        <f>_xlfn.XLOOKUP(B2775,Products_Raw!A:A,Products_Raw!C:C)</f>
        <v>Electronics</v>
      </c>
      <c r="I2775" t="str">
        <f>_xlfn.XLOOKUP(_xlfn.XLOOKUP(A2775,Orders_Raw!A:A,Orders_Raw!B:B),Customers_Raw!A:A,Customers_Raw!E:E)</f>
        <v>Consumer</v>
      </c>
      <c r="J2775" s="19">
        <f>_xlfn.XLOOKUP(Order_Items_Raw!A2975,Orders_Raw!A:A,Orders_Raw!C:C)</f>
        <v>45982</v>
      </c>
      <c r="K2775" t="s">
        <v>3474</v>
      </c>
      <c r="L2775" s="19" t="str">
        <f>_xlfn.XLOOKUP(A2775,Orders_Raw!A:A,Orders_Raw!D:D)</f>
        <v>Processing</v>
      </c>
      <c r="M2775" s="19" t="str">
        <f>_xlfn.XLOOKUP(_xlfn.XLOOKUP(A2775,Orders_Raw!A:A,Orders_Raw!B:B),Customers_Raw!A:A,Customers_Raw!E:E)</f>
        <v>Consumer</v>
      </c>
      <c r="N2775">
        <f>IF(COUNTIF($A$2:A2775,A2775)=1,1,0)</f>
        <v>1</v>
      </c>
    </row>
    <row r="2776" spans="1:14">
      <c r="A2776" t="s">
        <v>2021</v>
      </c>
      <c r="B2776" t="s">
        <v>3477</v>
      </c>
      <c r="C2776">
        <v>4</v>
      </c>
      <c r="D2776" s="18">
        <v>9921.26</v>
      </c>
      <c r="E2776" s="18">
        <f>_xlfn.XLOOKUP(Order_Items_Raw!B2980,Products_Raw!A:A,Products_Raw!D:D)</f>
        <v>1397.32</v>
      </c>
      <c r="F2776" s="18">
        <f t="shared" si="43"/>
        <v>4331.98</v>
      </c>
      <c r="G2776" s="18" t="str">
        <f>PROPER(TRIM(CLEAN(_xlfn.XLOOKUP(Order_Items_Raw!A2980,Orders_Raw!A:A,Orders_Raw!E:E))))</f>
        <v>Mobile App</v>
      </c>
      <c r="H2776" s="18" t="str">
        <f>_xlfn.XLOOKUP(B2776,Products_Raw!A:A,Products_Raw!C:C)</f>
        <v>Electronics</v>
      </c>
      <c r="I2776" t="str">
        <f>_xlfn.XLOOKUP(_xlfn.XLOOKUP(A2776,Orders_Raw!A:A,Orders_Raw!B:B),Customers_Raw!A:A,Customers_Raw!E:E)</f>
        <v>Small Business</v>
      </c>
      <c r="J2776" s="19">
        <f>_xlfn.XLOOKUP(Order_Items_Raw!A2980,Orders_Raw!A:A,Orders_Raw!C:C)</f>
        <v>45983</v>
      </c>
      <c r="K2776" t="s">
        <v>3474</v>
      </c>
      <c r="L2776" s="19" t="str">
        <f>_xlfn.XLOOKUP(A2776,Orders_Raw!A:A,Orders_Raw!D:D)</f>
        <v>Delivered</v>
      </c>
      <c r="M2776" s="19" t="str">
        <f>_xlfn.XLOOKUP(_xlfn.XLOOKUP(A2776,Orders_Raw!A:A,Orders_Raw!B:B),Customers_Raw!A:A,Customers_Raw!E:E)</f>
        <v>Small Business</v>
      </c>
      <c r="N2776">
        <f>IF(COUNTIF($A$2:A2776,A2776)=1,1,0)</f>
        <v>1</v>
      </c>
    </row>
    <row r="2777" spans="1:14">
      <c r="A2777" t="s">
        <v>2349</v>
      </c>
      <c r="B2777" t="s">
        <v>3477</v>
      </c>
      <c r="C2777">
        <v>4</v>
      </c>
      <c r="D2777" s="18">
        <v>8994.55</v>
      </c>
      <c r="E2777" s="18">
        <f>_xlfn.XLOOKUP(Order_Items_Raw!B2987,Products_Raw!A:A,Products_Raw!D:D)</f>
        <v>11668.5</v>
      </c>
      <c r="F2777" s="18">
        <f t="shared" si="43"/>
        <v>-37679.45</v>
      </c>
      <c r="G2777" s="18" t="str">
        <f>PROPER(TRIM(CLEAN(_xlfn.XLOOKUP(Order_Items_Raw!A2987,Orders_Raw!A:A,Orders_Raw!E:E))))</f>
        <v>Marketplace</v>
      </c>
      <c r="H2777" s="18" t="str">
        <f>_xlfn.XLOOKUP(B2777,Products_Raw!A:A,Products_Raw!C:C)</f>
        <v>Electronics</v>
      </c>
      <c r="I2777" t="str">
        <f>_xlfn.XLOOKUP(_xlfn.XLOOKUP(A2777,Orders_Raw!A:A,Orders_Raw!B:B),Customers_Raw!A:A,Customers_Raw!E:E)</f>
        <v>Consumer</v>
      </c>
      <c r="J2777" s="19">
        <f>_xlfn.XLOOKUP(Order_Items_Raw!A2987,Orders_Raw!A:A,Orders_Raw!C:C)</f>
        <v>45974</v>
      </c>
      <c r="K2777" t="s">
        <v>3474</v>
      </c>
      <c r="L2777" s="19" t="str">
        <f>_xlfn.XLOOKUP(A2777,Orders_Raw!A:A,Orders_Raw!D:D)</f>
        <v>Shipped</v>
      </c>
      <c r="M2777" s="19" t="str">
        <f>_xlfn.XLOOKUP(_xlfn.XLOOKUP(A2777,Orders_Raw!A:A,Orders_Raw!B:B),Customers_Raw!A:A,Customers_Raw!E:E)</f>
        <v>Consumer</v>
      </c>
      <c r="N2777">
        <f>IF(COUNTIF($A$2:A2777,A2777)=1,1,0)</f>
        <v>1</v>
      </c>
    </row>
    <row r="2778" spans="1:14">
      <c r="A2778" t="s">
        <v>2058</v>
      </c>
      <c r="B2778" t="s">
        <v>3478</v>
      </c>
      <c r="C2778">
        <v>3</v>
      </c>
      <c r="D2778" s="18">
        <v>2009.88</v>
      </c>
      <c r="E2778" s="18">
        <f>_xlfn.XLOOKUP(Order_Items_Raw!B3029,Products_Raw!A:A,Products_Raw!D:D)</f>
        <v>4835.9</v>
      </c>
      <c r="F2778" s="18">
        <f t="shared" si="43"/>
        <v>-12497.82</v>
      </c>
      <c r="G2778" s="18" t="str">
        <f>PROPER(TRIM(CLEAN(_xlfn.XLOOKUP(Order_Items_Raw!A3029,Orders_Raw!A:A,Orders_Raw!E:E))))</f>
        <v>Website</v>
      </c>
      <c r="H2778" s="18" t="str">
        <f>_xlfn.XLOOKUP(B2778,Products_Raw!A:A,Products_Raw!C:C)</f>
        <v>Electronics</v>
      </c>
      <c r="I2778" t="str">
        <f>_xlfn.XLOOKUP(_xlfn.XLOOKUP(A2778,Orders_Raw!A:A,Orders_Raw!B:B),Customers_Raw!A:A,Customers_Raw!E:E)</f>
        <v>Corporate</v>
      </c>
      <c r="J2778" s="19">
        <f>_xlfn.XLOOKUP(Order_Items_Raw!A3029,Orders_Raw!A:A,Orders_Raw!C:C)</f>
        <v>45968</v>
      </c>
      <c r="K2778" t="s">
        <v>3474</v>
      </c>
      <c r="L2778" s="19" t="str">
        <f>_xlfn.XLOOKUP(A2778,Orders_Raw!A:A,Orders_Raw!D:D)</f>
        <v>Delivered</v>
      </c>
      <c r="M2778" s="19" t="str">
        <f>_xlfn.XLOOKUP(_xlfn.XLOOKUP(A2778,Orders_Raw!A:A,Orders_Raw!B:B),Customers_Raw!A:A,Customers_Raw!E:E)</f>
        <v>Corporate</v>
      </c>
      <c r="N2778">
        <f>IF(COUNTIF($A$2:A2778,A2778)=1,1,0)</f>
        <v>1</v>
      </c>
    </row>
    <row r="2779" spans="1:14">
      <c r="A2779" t="s">
        <v>2584</v>
      </c>
      <c r="B2779" t="s">
        <v>3478</v>
      </c>
      <c r="C2779">
        <v>4</v>
      </c>
      <c r="D2779" s="18">
        <v>3091.32</v>
      </c>
      <c r="E2779" s="18">
        <f>_xlfn.XLOOKUP(Order_Items_Raw!B3041,Products_Raw!A:A,Products_Raw!D:D)</f>
        <v>1691.07</v>
      </c>
      <c r="F2779" s="18">
        <f t="shared" si="43"/>
        <v>-3672.96</v>
      </c>
      <c r="G2779" s="18" t="str">
        <f>PROPER(TRIM(CLEAN(_xlfn.XLOOKUP(Order_Items_Raw!A3041,Orders_Raw!A:A,Orders_Raw!E:E))))</f>
        <v>Mobile App</v>
      </c>
      <c r="H2779" s="18" t="str">
        <f>_xlfn.XLOOKUP(B2779,Products_Raw!A:A,Products_Raw!C:C)</f>
        <v>Electronics</v>
      </c>
      <c r="I2779" t="str">
        <f>_xlfn.XLOOKUP(_xlfn.XLOOKUP(A2779,Orders_Raw!A:A,Orders_Raw!B:B),Customers_Raw!A:A,Customers_Raw!E:E)</f>
        <v>Consumer</v>
      </c>
      <c r="J2779" s="19">
        <f>_xlfn.XLOOKUP(Order_Items_Raw!A3041,Orders_Raw!A:A,Orders_Raw!C:C)</f>
        <v>45982</v>
      </c>
      <c r="K2779" t="s">
        <v>3474</v>
      </c>
      <c r="L2779" s="19" t="str">
        <f>_xlfn.XLOOKUP(A2779,Orders_Raw!A:A,Orders_Raw!D:D)</f>
        <v>Delivered</v>
      </c>
      <c r="M2779" s="19" t="str">
        <f>_xlfn.XLOOKUP(_xlfn.XLOOKUP(A2779,Orders_Raw!A:A,Orders_Raw!B:B),Customers_Raw!A:A,Customers_Raw!E:E)</f>
        <v>Consumer</v>
      </c>
      <c r="N2779">
        <f>IF(COUNTIF($A$2:A2779,A2779)=1,1,0)</f>
        <v>0</v>
      </c>
    </row>
    <row r="2780" spans="1:14">
      <c r="A2780" t="s">
        <v>1279</v>
      </c>
      <c r="B2780" t="s">
        <v>3479</v>
      </c>
      <c r="C2780">
        <v>4</v>
      </c>
      <c r="D2780" s="18">
        <v>57936.37</v>
      </c>
      <c r="E2780" s="18">
        <f>_xlfn.XLOOKUP(Order_Items_Raw!B3065,Products_Raw!A:A,Products_Raw!D:D)</f>
        <v>5766.98</v>
      </c>
      <c r="F2780" s="18">
        <f t="shared" si="43"/>
        <v>34868.45</v>
      </c>
      <c r="G2780" s="18" t="str">
        <f>PROPER(TRIM(CLEAN(_xlfn.XLOOKUP(Order_Items_Raw!A3065,Orders_Raw!A:A,Orders_Raw!E:E))))</f>
        <v>Mobile App</v>
      </c>
      <c r="H2780" s="18" t="str">
        <f>_xlfn.XLOOKUP(B2780,Products_Raw!A:A,Products_Raw!C:C)</f>
        <v>Fashion</v>
      </c>
      <c r="I2780" t="str">
        <f>_xlfn.XLOOKUP(_xlfn.XLOOKUP(A2780,Orders_Raw!A:A,Orders_Raw!B:B),Customers_Raw!A:A,Customers_Raw!E:E)</f>
        <v>Consumer</v>
      </c>
      <c r="J2780" s="19">
        <f>_xlfn.XLOOKUP(Order_Items_Raw!A3065,Orders_Raw!A:A,Orders_Raw!C:C)</f>
        <v>45968</v>
      </c>
      <c r="K2780" t="s">
        <v>3474</v>
      </c>
      <c r="L2780" s="19" t="str">
        <f>_xlfn.XLOOKUP(A2780,Orders_Raw!A:A,Orders_Raw!D:D)</f>
        <v>Delivered</v>
      </c>
      <c r="M2780" s="19" t="str">
        <f>_xlfn.XLOOKUP(_xlfn.XLOOKUP(A2780,Orders_Raw!A:A,Orders_Raw!B:B),Customers_Raw!A:A,Customers_Raw!E:E)</f>
        <v>Consumer</v>
      </c>
      <c r="N2780">
        <f>IF(COUNTIF($A$2:A2780,A2780)=1,1,0)</f>
        <v>1</v>
      </c>
    </row>
    <row r="2781" spans="1:14">
      <c r="A2781" t="s">
        <v>1399</v>
      </c>
      <c r="B2781" t="s">
        <v>3479</v>
      </c>
      <c r="C2781">
        <v>1</v>
      </c>
      <c r="D2781" s="18">
        <v>13517.78</v>
      </c>
      <c r="E2781" s="18">
        <f>_xlfn.XLOOKUP(Order_Items_Raw!B3066,Products_Raw!A:A,Products_Raw!D:D)</f>
        <v>5766.98</v>
      </c>
      <c r="F2781" s="18">
        <f t="shared" si="43"/>
        <v>7750.8</v>
      </c>
      <c r="G2781" s="18" t="str">
        <f>PROPER(TRIM(CLEAN(_xlfn.XLOOKUP(Order_Items_Raw!A3066,Orders_Raw!A:A,Orders_Raw!E:E))))</f>
        <v>Mobile App</v>
      </c>
      <c r="H2781" s="18" t="str">
        <f>_xlfn.XLOOKUP(B2781,Products_Raw!A:A,Products_Raw!C:C)</f>
        <v>Fashion</v>
      </c>
      <c r="I2781" t="str">
        <f>_xlfn.XLOOKUP(_xlfn.XLOOKUP(A2781,Orders_Raw!A:A,Orders_Raw!B:B),Customers_Raw!A:A,Customers_Raw!E:E)</f>
        <v>Corporate</v>
      </c>
      <c r="J2781" s="19">
        <f>_xlfn.XLOOKUP(Order_Items_Raw!A3066,Orders_Raw!A:A,Orders_Raw!C:C)</f>
        <v>45970</v>
      </c>
      <c r="K2781" t="s">
        <v>3474</v>
      </c>
      <c r="L2781" s="19" t="str">
        <f>_xlfn.XLOOKUP(A2781,Orders_Raw!A:A,Orders_Raw!D:D)</f>
        <v>Delivered</v>
      </c>
      <c r="M2781" s="19" t="str">
        <f>_xlfn.XLOOKUP(_xlfn.XLOOKUP(A2781,Orders_Raw!A:A,Orders_Raw!B:B),Customers_Raw!A:A,Customers_Raw!E:E)</f>
        <v>Corporate</v>
      </c>
      <c r="N2781">
        <f>IF(COUNTIF($A$2:A2781,A2781)=1,1,0)</f>
        <v>0</v>
      </c>
    </row>
    <row r="2782" spans="1:14">
      <c r="A2782" t="s">
        <v>2775</v>
      </c>
      <c r="B2782" t="s">
        <v>3479</v>
      </c>
      <c r="C2782">
        <v>1</v>
      </c>
      <c r="D2782" s="18">
        <v>13937.19</v>
      </c>
      <c r="E2782" s="18">
        <f>_xlfn.XLOOKUP(Order_Items_Raw!B3095,Products_Raw!A:A,Products_Raw!D:D)</f>
        <v>11653.29</v>
      </c>
      <c r="F2782" s="18">
        <f t="shared" si="43"/>
        <v>2283.9</v>
      </c>
      <c r="G2782" s="18" t="str">
        <f>PROPER(TRIM(CLEAN(_xlfn.XLOOKUP(Order_Items_Raw!A3095,Orders_Raw!A:A,Orders_Raw!E:E))))</f>
        <v>Mobile App</v>
      </c>
      <c r="H2782" s="18" t="str">
        <f>_xlfn.XLOOKUP(B2782,Products_Raw!A:A,Products_Raw!C:C)</f>
        <v>Fashion</v>
      </c>
      <c r="I2782" t="str">
        <f>_xlfn.XLOOKUP(_xlfn.XLOOKUP(A2782,Orders_Raw!A:A,Orders_Raw!B:B),Customers_Raw!A:A,Customers_Raw!E:E)</f>
        <v>Consumer</v>
      </c>
      <c r="J2782" s="19">
        <f>_xlfn.XLOOKUP(Order_Items_Raw!A3095,Orders_Raw!A:A,Orders_Raw!C:C)</f>
        <v>45962</v>
      </c>
      <c r="K2782" t="s">
        <v>3474</v>
      </c>
      <c r="L2782" s="19" t="str">
        <f>_xlfn.XLOOKUP(A2782,Orders_Raw!A:A,Orders_Raw!D:D)</f>
        <v>Delivered</v>
      </c>
      <c r="M2782" s="19" t="str">
        <f>_xlfn.XLOOKUP(_xlfn.XLOOKUP(A2782,Orders_Raw!A:A,Orders_Raw!B:B),Customers_Raw!A:A,Customers_Raw!E:E)</f>
        <v>Consumer</v>
      </c>
      <c r="N2782">
        <f>IF(COUNTIF($A$2:A2782,A2782)=1,1,0)</f>
        <v>0</v>
      </c>
    </row>
    <row r="2783" spans="1:14">
      <c r="A2783" t="s">
        <v>3364</v>
      </c>
      <c r="B2783" t="s">
        <v>3479</v>
      </c>
      <c r="C2783">
        <v>1</v>
      </c>
      <c r="D2783" s="18">
        <v>17116.95</v>
      </c>
      <c r="E2783" s="18">
        <f>_xlfn.XLOOKUP(Order_Items_Raw!B3108,Products_Raw!A:A,Products_Raw!D:D)</f>
        <v>5812.86</v>
      </c>
      <c r="F2783" s="18">
        <f t="shared" si="43"/>
        <v>11304.09</v>
      </c>
      <c r="G2783" s="18" t="str">
        <f>PROPER(TRIM(CLEAN(_xlfn.XLOOKUP(Order_Items_Raw!A3108,Orders_Raw!A:A,Orders_Raw!E:E))))</f>
        <v>Website</v>
      </c>
      <c r="H2783" s="18" t="str">
        <f>_xlfn.XLOOKUP(B2783,Products_Raw!A:A,Products_Raw!C:C)</f>
        <v>Fashion</v>
      </c>
      <c r="I2783" t="str">
        <f>_xlfn.XLOOKUP(_xlfn.XLOOKUP(A2783,Orders_Raw!A:A,Orders_Raw!B:B),Customers_Raw!A:A,Customers_Raw!E:E)</f>
        <v>Consumer</v>
      </c>
      <c r="J2783" s="19">
        <f>_xlfn.XLOOKUP(Order_Items_Raw!A3108,Orders_Raw!A:A,Orders_Raw!C:C)</f>
        <v>45977</v>
      </c>
      <c r="K2783" t="s">
        <v>3474</v>
      </c>
      <c r="L2783" s="19" t="str">
        <f>_xlfn.XLOOKUP(A2783,Orders_Raw!A:A,Orders_Raw!D:D)</f>
        <v>Delivered</v>
      </c>
      <c r="M2783" s="19" t="str">
        <f>_xlfn.XLOOKUP(_xlfn.XLOOKUP(A2783,Orders_Raw!A:A,Orders_Raw!B:B),Customers_Raw!A:A,Customers_Raw!E:E)</f>
        <v>Consumer</v>
      </c>
      <c r="N2783">
        <f>IF(COUNTIF($A$2:A2783,A2783)=1,1,0)</f>
        <v>1</v>
      </c>
    </row>
    <row r="2784" spans="1:14">
      <c r="A2784" t="s">
        <v>923</v>
      </c>
      <c r="B2784" t="s">
        <v>3480</v>
      </c>
      <c r="C2784">
        <v>4</v>
      </c>
      <c r="D2784" s="18">
        <v>45222.39</v>
      </c>
      <c r="E2784" s="18">
        <f>_xlfn.XLOOKUP(Order_Items_Raw!B3110,Products_Raw!A:A,Products_Raw!D:D)</f>
        <v>5812.86</v>
      </c>
      <c r="F2784" s="18">
        <f t="shared" si="43"/>
        <v>21970.95</v>
      </c>
      <c r="G2784" s="18" t="str">
        <f>PROPER(TRIM(CLEAN(_xlfn.XLOOKUP(Order_Items_Raw!A3110,Orders_Raw!A:A,Orders_Raw!E:E))))</f>
        <v>Website</v>
      </c>
      <c r="H2784" s="18" t="str">
        <f>_xlfn.XLOOKUP(B2784,Products_Raw!A:A,Products_Raw!C:C)</f>
        <v>Beauty</v>
      </c>
      <c r="I2784" t="str">
        <f>_xlfn.XLOOKUP(_xlfn.XLOOKUP(A2784,Orders_Raw!A:A,Orders_Raw!B:B),Customers_Raw!A:A,Customers_Raw!E:E)</f>
        <v>Corporate</v>
      </c>
      <c r="J2784" s="19">
        <f>_xlfn.XLOOKUP(Order_Items_Raw!A3110,Orders_Raw!A:A,Orders_Raw!C:C)</f>
        <v>45980</v>
      </c>
      <c r="K2784" t="s">
        <v>3474</v>
      </c>
      <c r="L2784" s="19" t="str">
        <f>_xlfn.XLOOKUP(A2784,Orders_Raw!A:A,Orders_Raw!D:D)</f>
        <v>Delivered</v>
      </c>
      <c r="M2784" s="19" t="str">
        <f>_xlfn.XLOOKUP(_xlfn.XLOOKUP(A2784,Orders_Raw!A:A,Orders_Raw!B:B),Customers_Raw!A:A,Customers_Raw!E:E)</f>
        <v>Corporate</v>
      </c>
      <c r="N2784">
        <f>IF(COUNTIF($A$2:A2784,A2784)=1,1,0)</f>
        <v>1</v>
      </c>
    </row>
    <row r="2785" spans="1:14">
      <c r="A2785" t="s">
        <v>1082</v>
      </c>
      <c r="B2785" t="s">
        <v>3480</v>
      </c>
      <c r="C2785">
        <v>2</v>
      </c>
      <c r="D2785" s="18">
        <v>26666.89</v>
      </c>
      <c r="E2785" s="18">
        <f>_xlfn.XLOOKUP(Order_Items_Raw!B3113,Products_Raw!A:A,Products_Raw!D:D)</f>
        <v>6457.25</v>
      </c>
      <c r="F2785" s="18">
        <f t="shared" si="43"/>
        <v>13752.39</v>
      </c>
      <c r="G2785" s="18" t="str">
        <f>PROPER(TRIM(CLEAN(_xlfn.XLOOKUP(Order_Items_Raw!A3113,Orders_Raw!A:A,Orders_Raw!E:E))))</f>
        <v>Website</v>
      </c>
      <c r="H2785" s="18" t="str">
        <f>_xlfn.XLOOKUP(B2785,Products_Raw!A:A,Products_Raw!C:C)</f>
        <v>Beauty</v>
      </c>
      <c r="I2785" t="str">
        <f>_xlfn.XLOOKUP(_xlfn.XLOOKUP(A2785,Orders_Raw!A:A,Orders_Raw!B:B),Customers_Raw!A:A,Customers_Raw!E:E)</f>
        <v>Consumer</v>
      </c>
      <c r="J2785" s="19">
        <f>_xlfn.XLOOKUP(Order_Items_Raw!A3113,Orders_Raw!A:A,Orders_Raw!C:C)</f>
        <v>45985</v>
      </c>
      <c r="K2785" t="s">
        <v>3474</v>
      </c>
      <c r="L2785" s="19" t="str">
        <f>_xlfn.XLOOKUP(A2785,Orders_Raw!A:A,Orders_Raw!D:D)</f>
        <v>Shipped</v>
      </c>
      <c r="M2785" s="19" t="str">
        <f>_xlfn.XLOOKUP(_xlfn.XLOOKUP(A2785,Orders_Raw!A:A,Orders_Raw!B:B),Customers_Raw!A:A,Customers_Raw!E:E)</f>
        <v>Consumer</v>
      </c>
      <c r="N2785">
        <f>IF(COUNTIF($A$2:A2785,A2785)=1,1,0)</f>
        <v>0</v>
      </c>
    </row>
    <row r="2786" spans="1:14">
      <c r="A2786" t="s">
        <v>1822</v>
      </c>
      <c r="B2786" t="s">
        <v>3480</v>
      </c>
      <c r="C2786">
        <v>4</v>
      </c>
      <c r="D2786" s="18">
        <v>44406.63</v>
      </c>
      <c r="E2786" s="18">
        <f>_xlfn.XLOOKUP(Order_Items_Raw!B3127,Products_Raw!A:A,Products_Raw!D:D)</f>
        <v>10086.81</v>
      </c>
      <c r="F2786" s="18">
        <f t="shared" si="43"/>
        <v>4059.39</v>
      </c>
      <c r="G2786" s="18" t="str">
        <f>PROPER(TRIM(CLEAN(_xlfn.XLOOKUP(Order_Items_Raw!A3127,Orders_Raw!A:A,Orders_Raw!E:E))))</f>
        <v>Mobile App</v>
      </c>
      <c r="H2786" s="18" t="str">
        <f>_xlfn.XLOOKUP(B2786,Products_Raw!A:A,Products_Raw!C:C)</f>
        <v>Beauty</v>
      </c>
      <c r="I2786" t="str">
        <f>_xlfn.XLOOKUP(_xlfn.XLOOKUP(A2786,Orders_Raw!A:A,Orders_Raw!B:B),Customers_Raw!A:A,Customers_Raw!E:E)</f>
        <v>Consumer</v>
      </c>
      <c r="J2786" s="19">
        <f>_xlfn.XLOOKUP(Order_Items_Raw!A3127,Orders_Raw!A:A,Orders_Raw!C:C)</f>
        <v>45979</v>
      </c>
      <c r="K2786" t="s">
        <v>3474</v>
      </c>
      <c r="L2786" s="19" t="str">
        <f>_xlfn.XLOOKUP(A2786,Orders_Raw!A:A,Orders_Raw!D:D)</f>
        <v>Processing</v>
      </c>
      <c r="M2786" s="19" t="str">
        <f>_xlfn.XLOOKUP(_xlfn.XLOOKUP(A2786,Orders_Raw!A:A,Orders_Raw!B:B),Customers_Raw!A:A,Customers_Raw!E:E)</f>
        <v>Consumer</v>
      </c>
      <c r="N2786">
        <f>IF(COUNTIF($A$2:A2786,A2786)=1,1,0)</f>
        <v>1</v>
      </c>
    </row>
    <row r="2787" spans="1:14">
      <c r="A2787" t="s">
        <v>1408</v>
      </c>
      <c r="B2787" t="s">
        <v>3482</v>
      </c>
      <c r="C2787">
        <v>2</v>
      </c>
      <c r="D2787" s="18">
        <v>27595.98</v>
      </c>
      <c r="E2787" s="18">
        <f>_xlfn.XLOOKUP(Order_Items_Raw!B3173,Products_Raw!A:A,Products_Raw!D:D)</f>
        <v>6579.03</v>
      </c>
      <c r="F2787" s="18">
        <f t="shared" si="43"/>
        <v>14437.92</v>
      </c>
      <c r="G2787" s="18" t="str">
        <f>PROPER(TRIM(CLEAN(_xlfn.XLOOKUP(Order_Items_Raw!A3173,Orders_Raw!A:A,Orders_Raw!E:E))))</f>
        <v>Website</v>
      </c>
      <c r="H2787" s="18" t="str">
        <f>_xlfn.XLOOKUP(B2787,Products_Raw!A:A,Products_Raw!C:C)</f>
        <v>Office Supplies</v>
      </c>
      <c r="I2787" t="str">
        <f>_xlfn.XLOOKUP(_xlfn.XLOOKUP(A2787,Orders_Raw!A:A,Orders_Raw!B:B),Customers_Raw!A:A,Customers_Raw!E:E)</f>
        <v>Consumer</v>
      </c>
      <c r="J2787" s="19">
        <f>_xlfn.XLOOKUP(Order_Items_Raw!A3173,Orders_Raw!A:A,Orders_Raw!C:C)</f>
        <v>45949</v>
      </c>
      <c r="K2787" t="s">
        <v>3481</v>
      </c>
      <c r="L2787" s="19" t="str">
        <f>_xlfn.XLOOKUP(A2787,Orders_Raw!A:A,Orders_Raw!D:D)</f>
        <v>Delivered</v>
      </c>
      <c r="M2787" s="19" t="str">
        <f>_xlfn.XLOOKUP(_xlfn.XLOOKUP(A2787,Orders_Raw!A:A,Orders_Raw!B:B),Customers_Raw!A:A,Customers_Raw!E:E)</f>
        <v>Consumer</v>
      </c>
      <c r="N2787">
        <f>IF(COUNTIF($A$2:A2787,A2787)=1,1,0)</f>
        <v>1</v>
      </c>
    </row>
    <row r="2788" spans="1:14">
      <c r="A2788" t="s">
        <v>1792</v>
      </c>
      <c r="B2788" t="s">
        <v>3482</v>
      </c>
      <c r="C2788">
        <v>2</v>
      </c>
      <c r="D2788" s="18">
        <v>34772.18</v>
      </c>
      <c r="E2788" s="18">
        <f>_xlfn.XLOOKUP(Order_Items_Raw!B3179,Products_Raw!A:A,Products_Raw!D:D)</f>
        <v>6579.03</v>
      </c>
      <c r="F2788" s="18">
        <f t="shared" si="43"/>
        <v>21614.12</v>
      </c>
      <c r="G2788" s="18" t="str">
        <f>PROPER(TRIM(CLEAN(_xlfn.XLOOKUP(Order_Items_Raw!A3179,Orders_Raw!A:A,Orders_Raw!E:E))))</f>
        <v>Mobile App</v>
      </c>
      <c r="H2788" s="18" t="str">
        <f>_xlfn.XLOOKUP(B2788,Products_Raw!A:A,Products_Raw!C:C)</f>
        <v>Office Supplies</v>
      </c>
      <c r="I2788" t="str">
        <f>_xlfn.XLOOKUP(_xlfn.XLOOKUP(A2788,Orders_Raw!A:A,Orders_Raw!B:B),Customers_Raw!A:A,Customers_Raw!E:E)</f>
        <v>Corporate</v>
      </c>
      <c r="J2788" s="19">
        <f>_xlfn.XLOOKUP(Order_Items_Raw!A3179,Orders_Raw!A:A,Orders_Raw!C:C)</f>
        <v>45954</v>
      </c>
      <c r="K2788" t="s">
        <v>3481</v>
      </c>
      <c r="L2788" s="19" t="str">
        <f>_xlfn.XLOOKUP(A2788,Orders_Raw!A:A,Orders_Raw!D:D)</f>
        <v>Cancelled</v>
      </c>
      <c r="M2788" s="19" t="str">
        <f>_xlfn.XLOOKUP(_xlfn.XLOOKUP(A2788,Orders_Raw!A:A,Orders_Raw!B:B),Customers_Raw!A:A,Customers_Raw!E:E)</f>
        <v>Corporate</v>
      </c>
      <c r="N2788">
        <f>IF(COUNTIF($A$2:A2788,A2788)=1,1,0)</f>
        <v>1</v>
      </c>
    </row>
    <row r="2789" spans="1:14">
      <c r="A2789" t="s">
        <v>2584</v>
      </c>
      <c r="B2789" t="s">
        <v>3482</v>
      </c>
      <c r="C2789">
        <v>4</v>
      </c>
      <c r="D2789" s="18">
        <v>71344.89</v>
      </c>
      <c r="E2789" s="18">
        <f>_xlfn.XLOOKUP(Order_Items_Raw!B3194,Products_Raw!A:A,Products_Raw!D:D)</f>
        <v>2831.41</v>
      </c>
      <c r="F2789" s="18">
        <f t="shared" si="43"/>
        <v>60019.25</v>
      </c>
      <c r="G2789" s="18" t="str">
        <f>PROPER(TRIM(CLEAN(_xlfn.XLOOKUP(Order_Items_Raw!A3194,Orders_Raw!A:A,Orders_Raw!E:E))))</f>
        <v>Marketplace</v>
      </c>
      <c r="H2789" s="18" t="str">
        <f>_xlfn.XLOOKUP(B2789,Products_Raw!A:A,Products_Raw!C:C)</f>
        <v>Office Supplies</v>
      </c>
      <c r="I2789" t="str">
        <f>_xlfn.XLOOKUP(_xlfn.XLOOKUP(A2789,Orders_Raw!A:A,Orders_Raw!B:B),Customers_Raw!A:A,Customers_Raw!E:E)</f>
        <v>Consumer</v>
      </c>
      <c r="J2789" s="19">
        <f>_xlfn.XLOOKUP(Order_Items_Raw!A3194,Orders_Raw!A:A,Orders_Raw!C:C)</f>
        <v>45932</v>
      </c>
      <c r="K2789" t="s">
        <v>3481</v>
      </c>
      <c r="L2789" s="19" t="str">
        <f>_xlfn.XLOOKUP(A2789,Orders_Raw!A:A,Orders_Raw!D:D)</f>
        <v>Delivered</v>
      </c>
      <c r="M2789" s="19" t="str">
        <f>_xlfn.XLOOKUP(_xlfn.XLOOKUP(A2789,Orders_Raw!A:A,Orders_Raw!B:B),Customers_Raw!A:A,Customers_Raw!E:E)</f>
        <v>Consumer</v>
      </c>
      <c r="N2789">
        <f>IF(COUNTIF($A$2:A2789,A2789)=1,1,0)</f>
        <v>0</v>
      </c>
    </row>
    <row r="2790" spans="1:14">
      <c r="A2790" t="s">
        <v>2778</v>
      </c>
      <c r="B2790" t="s">
        <v>3482</v>
      </c>
      <c r="C2790">
        <v>1</v>
      </c>
      <c r="D2790" s="18">
        <v>15779.83</v>
      </c>
      <c r="E2790" s="18">
        <f>_xlfn.XLOOKUP(Order_Items_Raw!B3200,Products_Raw!A:A,Products_Raw!D:D)</f>
        <v>5483.96</v>
      </c>
      <c r="F2790" s="18">
        <f t="shared" si="43"/>
        <v>10295.87</v>
      </c>
      <c r="G2790" s="18" t="str">
        <f>PROPER(TRIM(CLEAN(_xlfn.XLOOKUP(Order_Items_Raw!A3200,Orders_Raw!A:A,Orders_Raw!E:E))))</f>
        <v>Mobile App</v>
      </c>
      <c r="H2790" s="18" t="str">
        <f>_xlfn.XLOOKUP(B2790,Products_Raw!A:A,Products_Raw!C:C)</f>
        <v>Office Supplies</v>
      </c>
      <c r="I2790" t="str">
        <f>_xlfn.XLOOKUP(_xlfn.XLOOKUP(A2790,Orders_Raw!A:A,Orders_Raw!B:B),Customers_Raw!A:A,Customers_Raw!E:E)</f>
        <v>Consumer</v>
      </c>
      <c r="J2790" s="19">
        <f>_xlfn.XLOOKUP(Order_Items_Raw!A3200,Orders_Raw!A:A,Orders_Raw!C:C)</f>
        <v>45951</v>
      </c>
      <c r="K2790" t="s">
        <v>3481</v>
      </c>
      <c r="L2790" s="19" t="str">
        <f>_xlfn.XLOOKUP(A2790,Orders_Raw!A:A,Orders_Raw!D:D)</f>
        <v>Delivered</v>
      </c>
      <c r="M2790" s="19" t="str">
        <f>_xlfn.XLOOKUP(_xlfn.XLOOKUP(A2790,Orders_Raw!A:A,Orders_Raw!B:B),Customers_Raw!A:A,Customers_Raw!E:E)</f>
        <v>Consumer</v>
      </c>
      <c r="N2790">
        <f>IF(COUNTIF($A$2:A2790,A2790)=1,1,0)</f>
        <v>1</v>
      </c>
    </row>
    <row r="2791" spans="1:14">
      <c r="A2791" t="s">
        <v>2802</v>
      </c>
      <c r="B2791" t="s">
        <v>3482</v>
      </c>
      <c r="C2791">
        <v>4</v>
      </c>
      <c r="D2791" s="18">
        <v>56963.9</v>
      </c>
      <c r="E2791" s="18">
        <f>_xlfn.XLOOKUP(Order_Items_Raw!B3201,Products_Raw!A:A,Products_Raw!D:D)</f>
        <v>5483.96</v>
      </c>
      <c r="F2791" s="18">
        <f t="shared" si="43"/>
        <v>35028.06</v>
      </c>
      <c r="G2791" s="18" t="str">
        <f>PROPER(TRIM(CLEAN(_xlfn.XLOOKUP(Order_Items_Raw!A3201,Orders_Raw!A:A,Orders_Raw!E:E))))</f>
        <v>Marketplace</v>
      </c>
      <c r="H2791" s="18" t="str">
        <f>_xlfn.XLOOKUP(B2791,Products_Raw!A:A,Products_Raw!C:C)</f>
        <v>Office Supplies</v>
      </c>
      <c r="I2791" t="str">
        <f>_xlfn.XLOOKUP(_xlfn.XLOOKUP(A2791,Orders_Raw!A:A,Orders_Raw!B:B),Customers_Raw!A:A,Customers_Raw!E:E)</f>
        <v>Small Business</v>
      </c>
      <c r="J2791" s="19">
        <f>_xlfn.XLOOKUP(Order_Items_Raw!A3201,Orders_Raw!A:A,Orders_Raw!C:C)</f>
        <v>45946</v>
      </c>
      <c r="K2791" t="s">
        <v>3481</v>
      </c>
      <c r="L2791" s="19" t="str">
        <f>_xlfn.XLOOKUP(A2791,Orders_Raw!A:A,Orders_Raw!D:D)</f>
        <v>Shipped</v>
      </c>
      <c r="M2791" s="19" t="str">
        <f>_xlfn.XLOOKUP(_xlfn.XLOOKUP(A2791,Orders_Raw!A:A,Orders_Raw!B:B),Customers_Raw!A:A,Customers_Raw!E:E)</f>
        <v>Small Business</v>
      </c>
      <c r="N2791">
        <f>IF(COUNTIF($A$2:A2791,A2791)=1,1,0)</f>
        <v>1</v>
      </c>
    </row>
    <row r="2792" spans="1:14">
      <c r="A2792" t="s">
        <v>1863</v>
      </c>
      <c r="B2792" t="s">
        <v>3483</v>
      </c>
      <c r="C2792">
        <v>3</v>
      </c>
      <c r="D2792" s="18">
        <v>23252.47</v>
      </c>
      <c r="E2792" s="18">
        <f>_xlfn.XLOOKUP(Order_Items_Raw!B3230,Products_Raw!A:A,Products_Raw!D:D)</f>
        <v>2112.7</v>
      </c>
      <c r="F2792" s="18">
        <f t="shared" si="43"/>
        <v>16914.37</v>
      </c>
      <c r="G2792" s="18" t="str">
        <f>PROPER(TRIM(CLEAN(_xlfn.XLOOKUP(Order_Items_Raw!A3230,Orders_Raw!A:A,Orders_Raw!E:E))))</f>
        <v>Mobile App</v>
      </c>
      <c r="H2792" s="18" t="str">
        <f>_xlfn.XLOOKUP(B2792,Products_Raw!A:A,Products_Raw!C:C)</f>
        <v>Office Supplies</v>
      </c>
      <c r="I2792" t="str">
        <f>_xlfn.XLOOKUP(_xlfn.XLOOKUP(A2792,Orders_Raw!A:A,Orders_Raw!B:B),Customers_Raw!A:A,Customers_Raw!E:E)</f>
        <v>Corporate</v>
      </c>
      <c r="J2792" s="19">
        <f>_xlfn.XLOOKUP(Order_Items_Raw!A3230,Orders_Raw!A:A,Orders_Raw!C:C)</f>
        <v>45942</v>
      </c>
      <c r="K2792" t="s">
        <v>3481</v>
      </c>
      <c r="L2792" s="19" t="str">
        <f>_xlfn.XLOOKUP(A2792,Orders_Raw!A:A,Orders_Raw!D:D)</f>
        <v>Delivered</v>
      </c>
      <c r="M2792" s="19" t="str">
        <f>_xlfn.XLOOKUP(_xlfn.XLOOKUP(A2792,Orders_Raw!A:A,Orders_Raw!B:B),Customers_Raw!A:A,Customers_Raw!E:E)</f>
        <v>Corporate</v>
      </c>
      <c r="N2792">
        <f>IF(COUNTIF($A$2:A2792,A2792)=1,1,0)</f>
        <v>1</v>
      </c>
    </row>
    <row r="2793" spans="1:14">
      <c r="A2793" t="s">
        <v>1951</v>
      </c>
      <c r="B2793" t="s">
        <v>3483</v>
      </c>
      <c r="C2793">
        <v>2</v>
      </c>
      <c r="D2793" s="18">
        <v>16512.64</v>
      </c>
      <c r="E2793" s="18">
        <f>_xlfn.XLOOKUP(Order_Items_Raw!B3232,Products_Raw!A:A,Products_Raw!D:D)</f>
        <v>7802.03</v>
      </c>
      <c r="F2793" s="18">
        <f t="shared" si="43"/>
        <v>908.58</v>
      </c>
      <c r="G2793" s="18" t="str">
        <f>PROPER(TRIM(CLEAN(_xlfn.XLOOKUP(Order_Items_Raw!A3232,Orders_Raw!A:A,Orders_Raw!E:E))))</f>
        <v>Website</v>
      </c>
      <c r="H2793" s="18" t="str">
        <f>_xlfn.XLOOKUP(B2793,Products_Raw!A:A,Products_Raw!C:C)</f>
        <v>Office Supplies</v>
      </c>
      <c r="I2793" t="str">
        <f>_xlfn.XLOOKUP(_xlfn.XLOOKUP(A2793,Orders_Raw!A:A,Orders_Raw!B:B),Customers_Raw!A:A,Customers_Raw!E:E)</f>
        <v>Small Business</v>
      </c>
      <c r="J2793" s="19">
        <f>_xlfn.XLOOKUP(Order_Items_Raw!A3232,Orders_Raw!A:A,Orders_Raw!C:C)</f>
        <v>45942</v>
      </c>
      <c r="K2793" t="s">
        <v>3481</v>
      </c>
      <c r="L2793" s="19" t="str">
        <f>_xlfn.XLOOKUP(A2793,Orders_Raw!A:A,Orders_Raw!D:D)</f>
        <v>Delivered</v>
      </c>
      <c r="M2793" s="19" t="str">
        <f>_xlfn.XLOOKUP(_xlfn.XLOOKUP(A2793,Orders_Raw!A:A,Orders_Raw!B:B),Customers_Raw!A:A,Customers_Raw!E:E)</f>
        <v>Small Business</v>
      </c>
      <c r="N2793">
        <f>IF(COUNTIF($A$2:A2793,A2793)=1,1,0)</f>
        <v>0</v>
      </c>
    </row>
    <row r="2794" spans="1:14">
      <c r="A2794" t="s">
        <v>2143</v>
      </c>
      <c r="B2794" t="s">
        <v>3483</v>
      </c>
      <c r="C2794">
        <v>2</v>
      </c>
      <c r="D2794" s="18">
        <v>16670.67</v>
      </c>
      <c r="E2794" s="18">
        <f>_xlfn.XLOOKUP(Order_Items_Raw!B3235,Products_Raw!A:A,Products_Raw!D:D)</f>
        <v>7802.03</v>
      </c>
      <c r="F2794" s="18">
        <f t="shared" si="43"/>
        <v>1066.61</v>
      </c>
      <c r="G2794" s="18" t="str">
        <f>PROPER(TRIM(CLEAN(_xlfn.XLOOKUP(Order_Items_Raw!A3235,Orders_Raw!A:A,Orders_Raw!E:E))))</f>
        <v>Marketplace</v>
      </c>
      <c r="H2794" s="18" t="str">
        <f>_xlfn.XLOOKUP(B2794,Products_Raw!A:A,Products_Raw!C:C)</f>
        <v>Office Supplies</v>
      </c>
      <c r="I2794" t="str">
        <f>_xlfn.XLOOKUP(_xlfn.XLOOKUP(A2794,Orders_Raw!A:A,Orders_Raw!B:B),Customers_Raw!A:A,Customers_Raw!E:E)</f>
        <v>Consumer</v>
      </c>
      <c r="J2794" s="19">
        <f>_xlfn.XLOOKUP(Order_Items_Raw!A3235,Orders_Raw!A:A,Orders_Raw!C:C)</f>
        <v>45945</v>
      </c>
      <c r="K2794" t="s">
        <v>3481</v>
      </c>
      <c r="L2794" s="19" t="str">
        <f>_xlfn.XLOOKUP(A2794,Orders_Raw!A:A,Orders_Raw!D:D)</f>
        <v>Processing</v>
      </c>
      <c r="M2794" s="19" t="str">
        <f>_xlfn.XLOOKUP(_xlfn.XLOOKUP(A2794,Orders_Raw!A:A,Orders_Raw!B:B),Customers_Raw!A:A,Customers_Raw!E:E)</f>
        <v>Consumer</v>
      </c>
      <c r="N2794">
        <f>IF(COUNTIF($A$2:A2794,A2794)=1,1,0)</f>
        <v>0</v>
      </c>
    </row>
    <row r="2795" spans="1:14">
      <c r="A2795" t="s">
        <v>2233</v>
      </c>
      <c r="B2795" t="s">
        <v>3483</v>
      </c>
      <c r="C2795">
        <v>1</v>
      </c>
      <c r="D2795" s="18">
        <v>6947.57</v>
      </c>
      <c r="E2795" s="18">
        <f>_xlfn.XLOOKUP(Order_Items_Raw!B3237,Products_Raw!A:A,Products_Raw!D:D)</f>
        <v>680.62</v>
      </c>
      <c r="F2795" s="18">
        <f t="shared" si="43"/>
        <v>6266.95</v>
      </c>
      <c r="G2795" s="18" t="str">
        <f>PROPER(TRIM(CLEAN(_xlfn.XLOOKUP(Order_Items_Raw!A3237,Orders_Raw!A:A,Orders_Raw!E:E))))</f>
        <v>Mobile App</v>
      </c>
      <c r="H2795" s="18" t="str">
        <f>_xlfn.XLOOKUP(B2795,Products_Raw!A:A,Products_Raw!C:C)</f>
        <v>Office Supplies</v>
      </c>
      <c r="I2795" t="str">
        <f>_xlfn.XLOOKUP(_xlfn.XLOOKUP(A2795,Orders_Raw!A:A,Orders_Raw!B:B),Customers_Raw!A:A,Customers_Raw!E:E)</f>
        <v>Corporate</v>
      </c>
      <c r="J2795" s="19">
        <f>_xlfn.XLOOKUP(Order_Items_Raw!A3237,Orders_Raw!A:A,Orders_Raw!C:C)</f>
        <v>45949</v>
      </c>
      <c r="K2795" t="s">
        <v>3481</v>
      </c>
      <c r="L2795" s="19" t="str">
        <f>_xlfn.XLOOKUP(A2795,Orders_Raw!A:A,Orders_Raw!D:D)</f>
        <v>Delivered</v>
      </c>
      <c r="M2795" s="19" t="str">
        <f>_xlfn.XLOOKUP(_xlfn.XLOOKUP(A2795,Orders_Raw!A:A,Orders_Raw!B:B),Customers_Raw!A:A,Customers_Raw!E:E)</f>
        <v>Corporate</v>
      </c>
      <c r="N2795">
        <f>IF(COUNTIF($A$2:A2795,A2795)=1,1,0)</f>
        <v>0</v>
      </c>
    </row>
    <row r="2796" spans="1:14">
      <c r="A2796" t="s">
        <v>2510</v>
      </c>
      <c r="B2796" t="s">
        <v>3483</v>
      </c>
      <c r="C2796">
        <v>3</v>
      </c>
      <c r="D2796" s="18">
        <v>26568.94</v>
      </c>
      <c r="E2796" s="18">
        <f>_xlfn.XLOOKUP(Order_Items_Raw!B3245,Products_Raw!A:A,Products_Raw!D:D)</f>
        <v>11367.74</v>
      </c>
      <c r="F2796" s="18">
        <f t="shared" si="43"/>
        <v>-7534.28</v>
      </c>
      <c r="G2796" s="18" t="str">
        <f>PROPER(TRIM(CLEAN(_xlfn.XLOOKUP(Order_Items_Raw!A3245,Orders_Raw!A:A,Orders_Raw!E:E))))</f>
        <v>Mobile App</v>
      </c>
      <c r="H2796" s="18" t="str">
        <f>_xlfn.XLOOKUP(B2796,Products_Raw!A:A,Products_Raw!C:C)</f>
        <v>Office Supplies</v>
      </c>
      <c r="I2796" t="str">
        <f>_xlfn.XLOOKUP(_xlfn.XLOOKUP(A2796,Orders_Raw!A:A,Orders_Raw!B:B),Customers_Raw!A:A,Customers_Raw!E:E)</f>
        <v>Consumer</v>
      </c>
      <c r="J2796" s="19">
        <f>_xlfn.XLOOKUP(Order_Items_Raw!A3245,Orders_Raw!A:A,Orders_Raw!C:C)</f>
        <v>45933</v>
      </c>
      <c r="K2796" t="s">
        <v>3481</v>
      </c>
      <c r="L2796" s="19" t="str">
        <f>_xlfn.XLOOKUP(A2796,Orders_Raw!A:A,Orders_Raw!D:D)</f>
        <v>Cancelled</v>
      </c>
      <c r="M2796" s="19" t="str">
        <f>_xlfn.XLOOKUP(_xlfn.XLOOKUP(A2796,Orders_Raw!A:A,Orders_Raw!B:B),Customers_Raw!A:A,Customers_Raw!E:E)</f>
        <v>Consumer</v>
      </c>
      <c r="N2796">
        <f>IF(COUNTIF($A$2:A2796,A2796)=1,1,0)</f>
        <v>1</v>
      </c>
    </row>
    <row r="2797" spans="1:14">
      <c r="A2797" t="s">
        <v>1050</v>
      </c>
      <c r="B2797" t="s">
        <v>3484</v>
      </c>
      <c r="C2797">
        <v>4</v>
      </c>
      <c r="D2797" s="18">
        <v>36333.56</v>
      </c>
      <c r="E2797" s="18">
        <f>_xlfn.XLOOKUP(Order_Items_Raw!B3260,Products_Raw!A:A,Products_Raw!D:D)</f>
        <v>4640.09</v>
      </c>
      <c r="F2797" s="18">
        <f t="shared" si="43"/>
        <v>17773.2</v>
      </c>
      <c r="G2797" s="18" t="str">
        <f>PROPER(TRIM(CLEAN(_xlfn.XLOOKUP(Order_Items_Raw!A3260,Orders_Raw!A:A,Orders_Raw!E:E))))</f>
        <v>Marketplace</v>
      </c>
      <c r="H2797" s="18" t="str">
        <f>_xlfn.XLOOKUP(B2797,Products_Raw!A:A,Products_Raw!C:C)</f>
        <v>Electronics</v>
      </c>
      <c r="I2797" t="str">
        <f>_xlfn.XLOOKUP(_xlfn.XLOOKUP(A2797,Orders_Raw!A:A,Orders_Raw!B:B),Customers_Raw!A:A,Customers_Raw!E:E)</f>
        <v>Small Business</v>
      </c>
      <c r="J2797" s="19">
        <f>_xlfn.XLOOKUP(Order_Items_Raw!A3260,Orders_Raw!A:A,Orders_Raw!C:C)</f>
        <v>45943</v>
      </c>
      <c r="K2797" t="s">
        <v>3481</v>
      </c>
      <c r="L2797" s="19" t="str">
        <f>_xlfn.XLOOKUP(A2797,Orders_Raw!A:A,Orders_Raw!D:D)</f>
        <v>Delivered</v>
      </c>
      <c r="M2797" s="19" t="str">
        <f>_xlfn.XLOOKUP(_xlfn.XLOOKUP(A2797,Orders_Raw!A:A,Orders_Raw!B:B),Customers_Raw!A:A,Customers_Raw!E:E)</f>
        <v>Small Business</v>
      </c>
      <c r="N2797">
        <f>IF(COUNTIF($A$2:A2797,A2797)=1,1,0)</f>
        <v>1</v>
      </c>
    </row>
    <row r="2798" spans="1:14">
      <c r="A2798" t="s">
        <v>1451</v>
      </c>
      <c r="B2798" t="s">
        <v>3484</v>
      </c>
      <c r="C2798">
        <v>4</v>
      </c>
      <c r="D2798" s="18">
        <v>40783.03</v>
      </c>
      <c r="E2798" s="18">
        <f>_xlfn.XLOOKUP(Order_Items_Raw!B3266,Products_Raw!A:A,Products_Raw!D:D)</f>
        <v>229.52</v>
      </c>
      <c r="F2798" s="18">
        <f t="shared" si="43"/>
        <v>39864.95</v>
      </c>
      <c r="G2798" s="18" t="str">
        <f>PROPER(TRIM(CLEAN(_xlfn.XLOOKUP(Order_Items_Raw!A3266,Orders_Raw!A:A,Orders_Raw!E:E))))</f>
        <v>Mobile App</v>
      </c>
      <c r="H2798" s="18" t="str">
        <f>_xlfn.XLOOKUP(B2798,Products_Raw!A:A,Products_Raw!C:C)</f>
        <v>Electronics</v>
      </c>
      <c r="I2798" t="str">
        <f>_xlfn.XLOOKUP(_xlfn.XLOOKUP(A2798,Orders_Raw!A:A,Orders_Raw!B:B),Customers_Raw!A:A,Customers_Raw!E:E)</f>
        <v>Consumer</v>
      </c>
      <c r="J2798" s="19">
        <f>_xlfn.XLOOKUP(Order_Items_Raw!A3266,Orders_Raw!A:A,Orders_Raw!C:C)</f>
        <v>45935</v>
      </c>
      <c r="K2798" t="s">
        <v>3481</v>
      </c>
      <c r="L2798" s="19" t="str">
        <f>_xlfn.XLOOKUP(A2798,Orders_Raw!A:A,Orders_Raw!D:D)</f>
        <v>Delivered</v>
      </c>
      <c r="M2798" s="19" t="str">
        <f>_xlfn.XLOOKUP(_xlfn.XLOOKUP(A2798,Orders_Raw!A:A,Orders_Raw!B:B),Customers_Raw!A:A,Customers_Raw!E:E)</f>
        <v>Consumer</v>
      </c>
      <c r="N2798">
        <f>IF(COUNTIF($A$2:A2798,A2798)=1,1,0)</f>
        <v>0</v>
      </c>
    </row>
    <row r="2799" spans="1:14">
      <c r="A2799" t="s">
        <v>2991</v>
      </c>
      <c r="B2799" t="s">
        <v>3484</v>
      </c>
      <c r="C2799">
        <v>4</v>
      </c>
      <c r="D2799" s="18">
        <v>34979.37</v>
      </c>
      <c r="E2799" s="18">
        <f>_xlfn.XLOOKUP(Order_Items_Raw!B3291,Products_Raw!A:A,Products_Raw!D:D)</f>
        <v>7025.62</v>
      </c>
      <c r="F2799" s="18">
        <f t="shared" si="43"/>
        <v>6876.89</v>
      </c>
      <c r="G2799" s="18" t="str">
        <f>PROPER(TRIM(CLEAN(_xlfn.XLOOKUP(Order_Items_Raw!A3291,Orders_Raw!A:A,Orders_Raw!E:E))))</f>
        <v>Website</v>
      </c>
      <c r="H2799" s="18" t="str">
        <f>_xlfn.XLOOKUP(B2799,Products_Raw!A:A,Products_Raw!C:C)</f>
        <v>Electronics</v>
      </c>
      <c r="I2799" t="str">
        <f>_xlfn.XLOOKUP(_xlfn.XLOOKUP(A2799,Orders_Raw!A:A,Orders_Raw!B:B),Customers_Raw!A:A,Customers_Raw!E:E)</f>
        <v>Consumer</v>
      </c>
      <c r="J2799" s="19">
        <f>_xlfn.XLOOKUP(Order_Items_Raw!A3291,Orders_Raw!A:A,Orders_Raw!C:C)</f>
        <v>45936</v>
      </c>
      <c r="K2799" t="s">
        <v>3481</v>
      </c>
      <c r="L2799" s="19" t="str">
        <f>_xlfn.XLOOKUP(A2799,Orders_Raw!A:A,Orders_Raw!D:D)</f>
        <v>Delivered</v>
      </c>
      <c r="M2799" s="19" t="str">
        <f>_xlfn.XLOOKUP(_xlfn.XLOOKUP(A2799,Orders_Raw!A:A,Orders_Raw!B:B),Customers_Raw!A:A,Customers_Raw!E:E)</f>
        <v>Consumer</v>
      </c>
      <c r="N2799">
        <f>IF(COUNTIF($A$2:A2799,A2799)=1,1,0)</f>
        <v>1</v>
      </c>
    </row>
    <row r="2800" spans="1:14">
      <c r="A2800" t="s">
        <v>3047</v>
      </c>
      <c r="B2800" t="s">
        <v>3484</v>
      </c>
      <c r="C2800">
        <v>3</v>
      </c>
      <c r="D2800" s="18">
        <v>29649.69</v>
      </c>
      <c r="E2800" s="18">
        <f>_xlfn.XLOOKUP(Order_Items_Raw!B3292,Products_Raw!A:A,Products_Raw!D:D)</f>
        <v>6782.31</v>
      </c>
      <c r="F2800" s="18">
        <f t="shared" si="43"/>
        <v>9302.76</v>
      </c>
      <c r="G2800" s="18" t="str">
        <f>PROPER(TRIM(CLEAN(_xlfn.XLOOKUP(Order_Items_Raw!A3292,Orders_Raw!A:A,Orders_Raw!E:E))))</f>
        <v>Website</v>
      </c>
      <c r="H2800" s="18" t="str">
        <f>_xlfn.XLOOKUP(B2800,Products_Raw!A:A,Products_Raw!C:C)</f>
        <v>Electronics</v>
      </c>
      <c r="I2800" t="str">
        <f>_xlfn.XLOOKUP(_xlfn.XLOOKUP(A2800,Orders_Raw!A:A,Orders_Raw!B:B),Customers_Raw!A:A,Customers_Raw!E:E)</f>
        <v>Consumer</v>
      </c>
      <c r="J2800" s="19">
        <f>_xlfn.XLOOKUP(Order_Items_Raw!A3292,Orders_Raw!A:A,Orders_Raw!C:C)</f>
        <v>45948</v>
      </c>
      <c r="K2800" t="s">
        <v>3481</v>
      </c>
      <c r="L2800" s="19" t="str">
        <f>_xlfn.XLOOKUP(A2800,Orders_Raw!A:A,Orders_Raw!D:D)</f>
        <v>Delivered</v>
      </c>
      <c r="M2800" s="19" t="str">
        <f>_xlfn.XLOOKUP(_xlfn.XLOOKUP(A2800,Orders_Raw!A:A,Orders_Raw!B:B),Customers_Raw!A:A,Customers_Raw!E:E)</f>
        <v>Consumer</v>
      </c>
      <c r="N2800">
        <f>IF(COUNTIF($A$2:A2800,A2800)=1,1,0)</f>
        <v>0</v>
      </c>
    </row>
    <row r="2801" spans="1:14">
      <c r="A2801" t="s">
        <v>3158</v>
      </c>
      <c r="B2801" t="s">
        <v>3484</v>
      </c>
      <c r="C2801">
        <v>2</v>
      </c>
      <c r="D2801" s="18">
        <v>16968.32</v>
      </c>
      <c r="E2801" s="18">
        <f>_xlfn.XLOOKUP(Order_Items_Raw!B3295,Products_Raw!A:A,Products_Raw!D:D)</f>
        <v>6782.31</v>
      </c>
      <c r="F2801" s="18">
        <f t="shared" si="43"/>
        <v>3403.7</v>
      </c>
      <c r="G2801" s="18" t="str">
        <f>PROPER(TRIM(CLEAN(_xlfn.XLOOKUP(Order_Items_Raw!A3295,Orders_Raw!A:A,Orders_Raw!E:E))))</f>
        <v>Website</v>
      </c>
      <c r="H2801" s="18" t="str">
        <f>_xlfn.XLOOKUP(B2801,Products_Raw!A:A,Products_Raw!C:C)</f>
        <v>Electronics</v>
      </c>
      <c r="I2801" t="str">
        <f>_xlfn.XLOOKUP(_xlfn.XLOOKUP(A2801,Orders_Raw!A:A,Orders_Raw!B:B),Customers_Raw!A:A,Customers_Raw!E:E)</f>
        <v>Consumer</v>
      </c>
      <c r="J2801" s="19">
        <f>_xlfn.XLOOKUP(Order_Items_Raw!A3295,Orders_Raw!A:A,Orders_Raw!C:C)</f>
        <v>45932</v>
      </c>
      <c r="K2801" t="s">
        <v>3481</v>
      </c>
      <c r="L2801" s="19" t="str">
        <f>_xlfn.XLOOKUP(A2801,Orders_Raw!A:A,Orders_Raw!D:D)</f>
        <v>Delivered</v>
      </c>
      <c r="M2801" s="19" t="str">
        <f>_xlfn.XLOOKUP(_xlfn.XLOOKUP(A2801,Orders_Raw!A:A,Orders_Raw!B:B),Customers_Raw!A:A,Customers_Raw!E:E)</f>
        <v>Consumer</v>
      </c>
      <c r="N2801">
        <f>IF(COUNTIF($A$2:A2801,A2801)=1,1,0)</f>
        <v>0</v>
      </c>
    </row>
    <row r="2802" spans="1:14">
      <c r="A2802" t="s">
        <v>3216</v>
      </c>
      <c r="B2802" t="s">
        <v>3484</v>
      </c>
      <c r="C2802">
        <v>4</v>
      </c>
      <c r="D2802" s="18">
        <v>41387.79</v>
      </c>
      <c r="E2802" s="18">
        <f>_xlfn.XLOOKUP(Order_Items_Raw!B3296,Products_Raw!A:A,Products_Raw!D:D)</f>
        <v>6782.31</v>
      </c>
      <c r="F2802" s="18">
        <f t="shared" si="43"/>
        <v>14258.55</v>
      </c>
      <c r="G2802" s="18" t="str">
        <f>PROPER(TRIM(CLEAN(_xlfn.XLOOKUP(Order_Items_Raw!A3296,Orders_Raw!A:A,Orders_Raw!E:E))))</f>
        <v>Mobile App</v>
      </c>
      <c r="H2802" s="18" t="str">
        <f>_xlfn.XLOOKUP(B2802,Products_Raw!A:A,Products_Raw!C:C)</f>
        <v>Electronics</v>
      </c>
      <c r="I2802" t="str">
        <f>_xlfn.XLOOKUP(_xlfn.XLOOKUP(A2802,Orders_Raw!A:A,Orders_Raw!B:B),Customers_Raw!A:A,Customers_Raw!E:E)</f>
        <v>Consumer</v>
      </c>
      <c r="J2802" s="19">
        <f>_xlfn.XLOOKUP(Order_Items_Raw!A3296,Orders_Raw!A:A,Orders_Raw!C:C)</f>
        <v>45959</v>
      </c>
      <c r="K2802" t="s">
        <v>3481</v>
      </c>
      <c r="L2802" s="19" t="str">
        <f>_xlfn.XLOOKUP(A2802,Orders_Raw!A:A,Orders_Raw!D:D)</f>
        <v>Processing</v>
      </c>
      <c r="M2802" s="19" t="str">
        <f>_xlfn.XLOOKUP(_xlfn.XLOOKUP(A2802,Orders_Raw!A:A,Orders_Raw!B:B),Customers_Raw!A:A,Customers_Raw!E:E)</f>
        <v>Consumer</v>
      </c>
      <c r="N2802">
        <f>IF(COUNTIF($A$2:A2802,A2802)=1,1,0)</f>
        <v>0</v>
      </c>
    </row>
    <row r="2803" spans="1:14">
      <c r="A2803" t="s">
        <v>1431</v>
      </c>
      <c r="B2803" t="s">
        <v>3485</v>
      </c>
      <c r="C2803">
        <v>2</v>
      </c>
      <c r="D2803" s="18">
        <v>5948.74</v>
      </c>
      <c r="E2803" s="18">
        <f>_xlfn.XLOOKUP(Order_Items_Raw!B3308,Products_Raw!A:A,Products_Raw!D:D)</f>
        <v>11668.5</v>
      </c>
      <c r="F2803" s="18">
        <f t="shared" si="43"/>
        <v>-17388.26</v>
      </c>
      <c r="G2803" s="18" t="str">
        <f>PROPER(TRIM(CLEAN(_xlfn.XLOOKUP(Order_Items_Raw!A3308,Orders_Raw!A:A,Orders_Raw!E:E))))</f>
        <v>Website</v>
      </c>
      <c r="H2803" s="18" t="str">
        <f>_xlfn.XLOOKUP(B2803,Products_Raw!A:A,Products_Raw!C:C)</f>
        <v>Sports</v>
      </c>
      <c r="I2803" t="str">
        <f>_xlfn.XLOOKUP(_xlfn.XLOOKUP(A2803,Orders_Raw!A:A,Orders_Raw!B:B),Customers_Raw!A:A,Customers_Raw!E:E)</f>
        <v>Corporate</v>
      </c>
      <c r="J2803" s="19">
        <f>_xlfn.XLOOKUP(Order_Items_Raw!A3308,Orders_Raw!A:A,Orders_Raw!C:C)</f>
        <v>45956</v>
      </c>
      <c r="K2803" t="s">
        <v>3481</v>
      </c>
      <c r="L2803" s="19" t="str">
        <f>_xlfn.XLOOKUP(A2803,Orders_Raw!A:A,Orders_Raw!D:D)</f>
        <v>Delivered</v>
      </c>
      <c r="M2803" s="19" t="str">
        <f>_xlfn.XLOOKUP(_xlfn.XLOOKUP(A2803,Orders_Raw!A:A,Orders_Raw!B:B),Customers_Raw!A:A,Customers_Raw!E:E)</f>
        <v>Corporate</v>
      </c>
      <c r="N2803">
        <f>IF(COUNTIF($A$2:A2803,A2803)=1,1,0)</f>
        <v>0</v>
      </c>
    </row>
    <row r="2804" spans="1:14">
      <c r="A2804" t="s">
        <v>2775</v>
      </c>
      <c r="B2804" t="s">
        <v>3485</v>
      </c>
      <c r="C2804">
        <v>3</v>
      </c>
      <c r="D2804" s="18">
        <v>9082.87</v>
      </c>
      <c r="E2804" s="18">
        <f>_xlfn.XLOOKUP(Order_Items_Raw!B3332,Products_Raw!A:A,Products_Raw!D:D)</f>
        <v>1326.73</v>
      </c>
      <c r="F2804" s="18">
        <f t="shared" si="43"/>
        <v>5102.68</v>
      </c>
      <c r="G2804" s="18" t="str">
        <f>PROPER(TRIM(CLEAN(_xlfn.XLOOKUP(Order_Items_Raw!A3332,Orders_Raw!A:A,Orders_Raw!E:E))))</f>
        <v>Mobile App</v>
      </c>
      <c r="H2804" s="18" t="str">
        <f>_xlfn.XLOOKUP(B2804,Products_Raw!A:A,Products_Raw!C:C)</f>
        <v>Sports</v>
      </c>
      <c r="I2804" t="str">
        <f>_xlfn.XLOOKUP(_xlfn.XLOOKUP(A2804,Orders_Raw!A:A,Orders_Raw!B:B),Customers_Raw!A:A,Customers_Raw!E:E)</f>
        <v>Consumer</v>
      </c>
      <c r="J2804" s="19">
        <f>_xlfn.XLOOKUP(Order_Items_Raw!A3332,Orders_Raw!A:A,Orders_Raw!C:C)</f>
        <v>45959</v>
      </c>
      <c r="K2804" t="s">
        <v>3481</v>
      </c>
      <c r="L2804" s="19" t="str">
        <f>_xlfn.XLOOKUP(A2804,Orders_Raw!A:A,Orders_Raw!D:D)</f>
        <v>Delivered</v>
      </c>
      <c r="M2804" s="19" t="str">
        <f>_xlfn.XLOOKUP(_xlfn.XLOOKUP(A2804,Orders_Raw!A:A,Orders_Raw!B:B),Customers_Raw!A:A,Customers_Raw!E:E)</f>
        <v>Consumer</v>
      </c>
      <c r="N2804">
        <f>IF(COUNTIF($A$2:A2804,A2804)=1,1,0)</f>
        <v>0</v>
      </c>
    </row>
    <row r="2805" spans="1:14">
      <c r="A2805" t="s">
        <v>3094</v>
      </c>
      <c r="B2805" t="s">
        <v>3485</v>
      </c>
      <c r="C2805">
        <v>2</v>
      </c>
      <c r="D2805" s="18">
        <v>5925.24</v>
      </c>
      <c r="E2805" s="18">
        <f>_xlfn.XLOOKUP(Order_Items_Raw!B3338,Products_Raw!A:A,Products_Raw!D:D)</f>
        <v>11118.8</v>
      </c>
      <c r="F2805" s="18">
        <f t="shared" si="43"/>
        <v>-16312.36</v>
      </c>
      <c r="G2805" s="18" t="str">
        <f>PROPER(TRIM(CLEAN(_xlfn.XLOOKUP(Order_Items_Raw!A3338,Orders_Raw!A:A,Orders_Raw!E:E))))</f>
        <v>Website</v>
      </c>
      <c r="H2805" s="18" t="str">
        <f>_xlfn.XLOOKUP(B2805,Products_Raw!A:A,Products_Raw!C:C)</f>
        <v>Sports</v>
      </c>
      <c r="I2805" t="str">
        <f>_xlfn.XLOOKUP(_xlfn.XLOOKUP(A2805,Orders_Raw!A:A,Orders_Raw!B:B),Customers_Raw!A:A,Customers_Raw!E:E)</f>
        <v>Consumer</v>
      </c>
      <c r="J2805" s="19">
        <f>_xlfn.XLOOKUP(Order_Items_Raw!A3338,Orders_Raw!A:A,Orders_Raw!C:C)</f>
        <v>45943</v>
      </c>
      <c r="K2805" t="s">
        <v>3481</v>
      </c>
      <c r="L2805" s="19" t="str">
        <f>_xlfn.XLOOKUP(A2805,Orders_Raw!A:A,Orders_Raw!D:D)</f>
        <v>Delivered</v>
      </c>
      <c r="M2805" s="19" t="str">
        <f>_xlfn.XLOOKUP(_xlfn.XLOOKUP(A2805,Orders_Raw!A:A,Orders_Raw!B:B),Customers_Raw!A:A,Customers_Raw!E:E)</f>
        <v>Consumer</v>
      </c>
      <c r="N2805">
        <f>IF(COUNTIF($A$2:A2805,A2805)=1,1,0)</f>
        <v>0</v>
      </c>
    </row>
    <row r="2806" spans="1:14">
      <c r="A2806" t="s">
        <v>3128</v>
      </c>
      <c r="B2806" t="s">
        <v>3485</v>
      </c>
      <c r="C2806">
        <v>3</v>
      </c>
      <c r="D2806" s="18">
        <v>10410.68</v>
      </c>
      <c r="E2806" s="18">
        <f>_xlfn.XLOOKUP(Order_Items_Raw!B3339,Products_Raw!A:A,Products_Raw!D:D)</f>
        <v>5057.68</v>
      </c>
      <c r="F2806" s="18">
        <f t="shared" si="43"/>
        <v>-4762.36</v>
      </c>
      <c r="G2806" s="18" t="str">
        <f>PROPER(TRIM(CLEAN(_xlfn.XLOOKUP(Order_Items_Raw!A3339,Orders_Raw!A:A,Orders_Raw!E:E))))</f>
        <v>Mobile App</v>
      </c>
      <c r="H2806" s="18" t="str">
        <f>_xlfn.XLOOKUP(B2806,Products_Raw!A:A,Products_Raw!C:C)</f>
        <v>Sports</v>
      </c>
      <c r="I2806" t="str">
        <f>_xlfn.XLOOKUP(_xlfn.XLOOKUP(A2806,Orders_Raw!A:A,Orders_Raw!B:B),Customers_Raw!A:A,Customers_Raw!E:E)</f>
        <v>Corporate</v>
      </c>
      <c r="J2806" s="19">
        <f>_xlfn.XLOOKUP(Order_Items_Raw!A3339,Orders_Raw!A:A,Orders_Raw!C:C)</f>
        <v>45943</v>
      </c>
      <c r="K2806" t="s">
        <v>3481</v>
      </c>
      <c r="L2806" s="19" t="str">
        <f>_xlfn.XLOOKUP(A2806,Orders_Raw!A:A,Orders_Raw!D:D)</f>
        <v>Delivered</v>
      </c>
      <c r="M2806" s="19" t="str">
        <f>_xlfn.XLOOKUP(_xlfn.XLOOKUP(A2806,Orders_Raw!A:A,Orders_Raw!B:B),Customers_Raw!A:A,Customers_Raw!E:E)</f>
        <v>Corporate</v>
      </c>
      <c r="N2806">
        <f>IF(COUNTIF($A$2:A2806,A2806)=1,1,0)</f>
        <v>0</v>
      </c>
    </row>
    <row r="2807" spans="1:14">
      <c r="A2807" t="s">
        <v>1531</v>
      </c>
      <c r="B2807" t="s">
        <v>3486</v>
      </c>
      <c r="C2807">
        <v>1</v>
      </c>
      <c r="D2807" s="18">
        <v>4420.82</v>
      </c>
      <c r="E2807" s="18">
        <f>_xlfn.XLOOKUP(Order_Items_Raw!B3353,Products_Raw!A:A,Products_Raw!D:D)</f>
        <v>1892.68</v>
      </c>
      <c r="F2807" s="18">
        <f t="shared" si="43"/>
        <v>2528.14</v>
      </c>
      <c r="G2807" s="18" t="str">
        <f>PROPER(TRIM(CLEAN(_xlfn.XLOOKUP(Order_Items_Raw!A3353,Orders_Raw!A:A,Orders_Raw!E:E))))</f>
        <v>Mobile App</v>
      </c>
      <c r="H2807" s="18" t="str">
        <f>_xlfn.XLOOKUP(B2807,Products_Raw!A:A,Products_Raw!C:C)</f>
        <v>Home &amp; Kitchen</v>
      </c>
      <c r="I2807" t="str">
        <f>_xlfn.XLOOKUP(_xlfn.XLOOKUP(A2807,Orders_Raw!A:A,Orders_Raw!B:B),Customers_Raw!A:A,Customers_Raw!E:E)</f>
        <v>Consumer</v>
      </c>
      <c r="J2807" s="19">
        <f>_xlfn.XLOOKUP(Order_Items_Raw!A3353,Orders_Raw!A:A,Orders_Raw!C:C)</f>
        <v>45941</v>
      </c>
      <c r="K2807" t="s">
        <v>3481</v>
      </c>
      <c r="L2807" s="19" t="str">
        <f>_xlfn.XLOOKUP(A2807,Orders_Raw!A:A,Orders_Raw!D:D)</f>
        <v>Delivered</v>
      </c>
      <c r="M2807" s="19" t="str">
        <f>_xlfn.XLOOKUP(_xlfn.XLOOKUP(A2807,Orders_Raw!A:A,Orders_Raw!B:B),Customers_Raw!A:A,Customers_Raw!E:E)</f>
        <v>Consumer</v>
      </c>
      <c r="N2807">
        <f>IF(COUNTIF($A$2:A2807,A2807)=1,1,0)</f>
        <v>0</v>
      </c>
    </row>
    <row r="2808" spans="1:14">
      <c r="A2808" t="s">
        <v>1909</v>
      </c>
      <c r="B2808" t="s">
        <v>3486</v>
      </c>
      <c r="C2808">
        <v>3</v>
      </c>
      <c r="D2808" s="18">
        <v>11612.99</v>
      </c>
      <c r="E2808" s="18">
        <f>_xlfn.XLOOKUP(Order_Items_Raw!B3357,Products_Raw!A:A,Products_Raw!D:D)</f>
        <v>1691.07</v>
      </c>
      <c r="F2808" s="18">
        <f t="shared" si="43"/>
        <v>6539.78</v>
      </c>
      <c r="G2808" s="18" t="str">
        <f>PROPER(TRIM(CLEAN(_xlfn.XLOOKUP(Order_Items_Raw!A3357,Orders_Raw!A:A,Orders_Raw!E:E))))</f>
        <v>Website</v>
      </c>
      <c r="H2808" s="18" t="str">
        <f>_xlfn.XLOOKUP(B2808,Products_Raw!A:A,Products_Raw!C:C)</f>
        <v>Home &amp; Kitchen</v>
      </c>
      <c r="I2808" t="str">
        <f>_xlfn.XLOOKUP(_xlfn.XLOOKUP(A2808,Orders_Raw!A:A,Orders_Raw!B:B),Customers_Raw!A:A,Customers_Raw!E:E)</f>
        <v>Consumer</v>
      </c>
      <c r="J2808" s="19">
        <f>_xlfn.XLOOKUP(Order_Items_Raw!A3357,Orders_Raw!A:A,Orders_Raw!C:C)</f>
        <v>45959</v>
      </c>
      <c r="K2808" t="s">
        <v>3481</v>
      </c>
      <c r="L2808" s="19" t="str">
        <f>_xlfn.XLOOKUP(A2808,Orders_Raw!A:A,Orders_Raw!D:D)</f>
        <v>Delivered</v>
      </c>
      <c r="M2808" s="19" t="str">
        <f>_xlfn.XLOOKUP(_xlfn.XLOOKUP(A2808,Orders_Raw!A:A,Orders_Raw!B:B),Customers_Raw!A:A,Customers_Raw!E:E)</f>
        <v>Consumer</v>
      </c>
      <c r="N2808">
        <f>IF(COUNTIF($A$2:A2808,A2808)=1,1,0)</f>
        <v>0</v>
      </c>
    </row>
    <row r="2809" spans="1:14">
      <c r="A2809" t="s">
        <v>2816</v>
      </c>
      <c r="B2809" t="s">
        <v>3486</v>
      </c>
      <c r="C2809">
        <v>4</v>
      </c>
      <c r="D2809" s="18">
        <v>17518.52</v>
      </c>
      <c r="E2809" s="18">
        <f>_xlfn.XLOOKUP(Order_Items_Raw!B3366,Products_Raw!A:A,Products_Raw!D:D)</f>
        <v>4591.42</v>
      </c>
      <c r="F2809" s="18">
        <f t="shared" si="43"/>
        <v>-847.16</v>
      </c>
      <c r="G2809" s="18" t="str">
        <f>PROPER(TRIM(CLEAN(_xlfn.XLOOKUP(Order_Items_Raw!A3366,Orders_Raw!A:A,Orders_Raw!E:E))))</f>
        <v>Mobile App</v>
      </c>
      <c r="H2809" s="18" t="str">
        <f>_xlfn.XLOOKUP(B2809,Products_Raw!A:A,Products_Raw!C:C)</f>
        <v>Home &amp; Kitchen</v>
      </c>
      <c r="I2809" t="str">
        <f>_xlfn.XLOOKUP(_xlfn.XLOOKUP(A2809,Orders_Raw!A:A,Orders_Raw!B:B),Customers_Raw!A:A,Customers_Raw!E:E)</f>
        <v>Consumer</v>
      </c>
      <c r="J2809" s="19">
        <f>_xlfn.XLOOKUP(Order_Items_Raw!A3366,Orders_Raw!A:A,Orders_Raw!C:C)</f>
        <v>45947</v>
      </c>
      <c r="K2809" t="s">
        <v>3481</v>
      </c>
      <c r="L2809" s="19" t="str">
        <f>_xlfn.XLOOKUP(A2809,Orders_Raw!A:A,Orders_Raw!D:D)</f>
        <v>Delivered</v>
      </c>
      <c r="M2809" s="19" t="str">
        <f>_xlfn.XLOOKUP(_xlfn.XLOOKUP(A2809,Orders_Raw!A:A,Orders_Raw!B:B),Customers_Raw!A:A,Customers_Raw!E:E)</f>
        <v>Consumer</v>
      </c>
      <c r="N2809">
        <f>IF(COUNTIF($A$2:A2809,A2809)=1,1,0)</f>
        <v>0</v>
      </c>
    </row>
    <row r="2810" spans="1:14">
      <c r="A2810" t="s">
        <v>3300</v>
      </c>
      <c r="B2810" t="s">
        <v>3486</v>
      </c>
      <c r="C2810">
        <v>4</v>
      </c>
      <c r="D2810" s="18">
        <v>16668.25</v>
      </c>
      <c r="E2810" s="18">
        <f>_xlfn.XLOOKUP(Order_Items_Raw!B3374,Products_Raw!A:A,Products_Raw!D:D)</f>
        <v>5412.91</v>
      </c>
      <c r="F2810" s="18">
        <f t="shared" si="43"/>
        <v>-4983.39</v>
      </c>
      <c r="G2810" s="18" t="str">
        <f>PROPER(TRIM(CLEAN(_xlfn.XLOOKUP(Order_Items_Raw!A3374,Orders_Raw!A:A,Orders_Raw!E:E))))</f>
        <v>Marketplace</v>
      </c>
      <c r="H2810" s="18" t="str">
        <f>_xlfn.XLOOKUP(B2810,Products_Raw!A:A,Products_Raw!C:C)</f>
        <v>Home &amp; Kitchen</v>
      </c>
      <c r="I2810" t="str">
        <f>_xlfn.XLOOKUP(_xlfn.XLOOKUP(A2810,Orders_Raw!A:A,Orders_Raw!B:B),Customers_Raw!A:A,Customers_Raw!E:E)</f>
        <v>Consumer</v>
      </c>
      <c r="J2810" s="19">
        <f>_xlfn.XLOOKUP(Order_Items_Raw!A3374,Orders_Raw!A:A,Orders_Raw!C:C)</f>
        <v>45957</v>
      </c>
      <c r="K2810" t="s">
        <v>3481</v>
      </c>
      <c r="L2810" s="19" t="str">
        <f>_xlfn.XLOOKUP(A2810,Orders_Raw!A:A,Orders_Raw!D:D)</f>
        <v>Delivered</v>
      </c>
      <c r="M2810" s="19" t="str">
        <f>_xlfn.XLOOKUP(_xlfn.XLOOKUP(A2810,Orders_Raw!A:A,Orders_Raw!B:B),Customers_Raw!A:A,Customers_Raw!E:E)</f>
        <v>Consumer</v>
      </c>
      <c r="N2810">
        <f>IF(COUNTIF($A$2:A2810,A2810)=1,1,0)</f>
        <v>1</v>
      </c>
    </row>
    <row r="2811" spans="1:14">
      <c r="A2811" t="s">
        <v>2560</v>
      </c>
      <c r="B2811" t="s">
        <v>3487</v>
      </c>
      <c r="C2811">
        <v>3</v>
      </c>
      <c r="D2811" s="18">
        <v>40172.03</v>
      </c>
      <c r="E2811" s="18">
        <f>_xlfn.XLOOKUP(Order_Items_Raw!B3418,Products_Raw!A:A,Products_Raw!D:D)</f>
        <v>4370.8</v>
      </c>
      <c r="F2811" s="18">
        <f t="shared" si="43"/>
        <v>27059.63</v>
      </c>
      <c r="G2811" s="18" t="str">
        <f>PROPER(TRIM(CLEAN(_xlfn.XLOOKUP(Order_Items_Raw!A3418,Orders_Raw!A:A,Orders_Raw!E:E))))</f>
        <v>Mobile App</v>
      </c>
      <c r="H2811" s="18" t="str">
        <f>_xlfn.XLOOKUP(B2811,Products_Raw!A:A,Products_Raw!C:C)</f>
        <v>Sports</v>
      </c>
      <c r="I2811" t="str">
        <f>_xlfn.XLOOKUP(_xlfn.XLOOKUP(A2811,Orders_Raw!A:A,Orders_Raw!B:B),Customers_Raw!A:A,Customers_Raw!E:E)</f>
        <v>Consumer</v>
      </c>
      <c r="J2811" s="19">
        <f>_xlfn.XLOOKUP(Order_Items_Raw!A3418,Orders_Raw!A:A,Orders_Raw!C:C)</f>
        <v>45932</v>
      </c>
      <c r="K2811" t="s">
        <v>3481</v>
      </c>
      <c r="L2811" s="19" t="str">
        <f>_xlfn.XLOOKUP(A2811,Orders_Raw!A:A,Orders_Raw!D:D)</f>
        <v>Delivered</v>
      </c>
      <c r="M2811" s="19" t="str">
        <f>_xlfn.XLOOKUP(_xlfn.XLOOKUP(A2811,Orders_Raw!A:A,Orders_Raw!B:B),Customers_Raw!A:A,Customers_Raw!E:E)</f>
        <v>Consumer</v>
      </c>
      <c r="N2811">
        <f>IF(COUNTIF($A$2:A2811,A2811)=1,1,0)</f>
        <v>1</v>
      </c>
    </row>
    <row r="2812" spans="1:14">
      <c r="A2812" t="s">
        <v>3052</v>
      </c>
      <c r="B2812" t="s">
        <v>3487</v>
      </c>
      <c r="C2812">
        <v>3</v>
      </c>
      <c r="D2812" s="18">
        <v>42570.32</v>
      </c>
      <c r="E2812" s="18">
        <f>_xlfn.XLOOKUP(Order_Items_Raw!B3433,Products_Raw!A:A,Products_Raw!D:D)</f>
        <v>8551.81</v>
      </c>
      <c r="F2812" s="18">
        <f t="shared" si="43"/>
        <v>16914.89</v>
      </c>
      <c r="G2812" s="18" t="str">
        <f>PROPER(TRIM(CLEAN(_xlfn.XLOOKUP(Order_Items_Raw!A3433,Orders_Raw!A:A,Orders_Raw!E:E))))</f>
        <v>Website</v>
      </c>
      <c r="H2812" s="18" t="str">
        <f>_xlfn.XLOOKUP(B2812,Products_Raw!A:A,Products_Raw!C:C)</f>
        <v>Sports</v>
      </c>
      <c r="I2812" t="str">
        <f>_xlfn.XLOOKUP(_xlfn.XLOOKUP(A2812,Orders_Raw!A:A,Orders_Raw!B:B),Customers_Raw!A:A,Customers_Raw!E:E)</f>
        <v>Consumer</v>
      </c>
      <c r="J2812" s="19">
        <f>_xlfn.XLOOKUP(Order_Items_Raw!A3433,Orders_Raw!A:A,Orders_Raw!C:C)</f>
        <v>45948</v>
      </c>
      <c r="K2812" t="s">
        <v>3481</v>
      </c>
      <c r="L2812" s="19" t="str">
        <f>_xlfn.XLOOKUP(A2812,Orders_Raw!A:A,Orders_Raw!D:D)</f>
        <v>Shipped</v>
      </c>
      <c r="M2812" s="19" t="str">
        <f>_xlfn.XLOOKUP(_xlfn.XLOOKUP(A2812,Orders_Raw!A:A,Orders_Raw!B:B),Customers_Raw!A:A,Customers_Raw!E:E)</f>
        <v>Consumer</v>
      </c>
      <c r="N2812">
        <f>IF(COUNTIF($A$2:A2812,A2812)=1,1,0)</f>
        <v>0</v>
      </c>
    </row>
    <row r="2813" spans="1:14">
      <c r="A2813" t="s">
        <v>1474</v>
      </c>
      <c r="B2813" t="s">
        <v>3488</v>
      </c>
      <c r="C2813">
        <v>4</v>
      </c>
      <c r="D2813" s="18">
        <v>21478.86</v>
      </c>
      <c r="E2813" s="18">
        <f>_xlfn.XLOOKUP(Order_Items_Raw!B3451,Products_Raw!A:A,Products_Raw!D:D)</f>
        <v>8177.04</v>
      </c>
      <c r="F2813" s="18">
        <f t="shared" si="43"/>
        <v>-11229.3</v>
      </c>
      <c r="G2813" s="18" t="str">
        <f>PROPER(TRIM(CLEAN(_xlfn.XLOOKUP(Order_Items_Raw!A3451,Orders_Raw!A:A,Orders_Raw!E:E))))</f>
        <v>Website</v>
      </c>
      <c r="H2813" s="18" t="str">
        <f>_xlfn.XLOOKUP(B2813,Products_Raw!A:A,Products_Raw!C:C)</f>
        <v>Sports</v>
      </c>
      <c r="I2813" t="str">
        <f>_xlfn.XLOOKUP(_xlfn.XLOOKUP(A2813,Orders_Raw!A:A,Orders_Raw!B:B),Customers_Raw!A:A,Customers_Raw!E:E)</f>
        <v>Small Business</v>
      </c>
      <c r="J2813" s="19">
        <f>_xlfn.XLOOKUP(Order_Items_Raw!A3451,Orders_Raw!A:A,Orders_Raw!C:C)</f>
        <v>45961</v>
      </c>
      <c r="K2813" t="s">
        <v>3481</v>
      </c>
      <c r="L2813" s="19" t="str">
        <f>_xlfn.XLOOKUP(A2813,Orders_Raw!A:A,Orders_Raw!D:D)</f>
        <v>Delivered</v>
      </c>
      <c r="M2813" s="19" t="str">
        <f>_xlfn.XLOOKUP(_xlfn.XLOOKUP(A2813,Orders_Raw!A:A,Orders_Raw!B:B),Customers_Raw!A:A,Customers_Raw!E:E)</f>
        <v>Small Business</v>
      </c>
      <c r="N2813">
        <f>IF(COUNTIF($A$2:A2813,A2813)=1,1,0)</f>
        <v>1</v>
      </c>
    </row>
    <row r="2814" spans="1:14">
      <c r="A2814" t="s">
        <v>2435</v>
      </c>
      <c r="B2814" t="s">
        <v>3488</v>
      </c>
      <c r="C2814">
        <v>4</v>
      </c>
      <c r="D2814" s="18">
        <v>20420.59</v>
      </c>
      <c r="E2814" s="18">
        <f>_xlfn.XLOOKUP(Order_Items_Raw!B3474,Products_Raw!A:A,Products_Raw!D:D)</f>
        <v>10361.65</v>
      </c>
      <c r="F2814" s="18">
        <f t="shared" si="43"/>
        <v>-21026.01</v>
      </c>
      <c r="G2814" s="18" t="str">
        <f>PROPER(TRIM(CLEAN(_xlfn.XLOOKUP(Order_Items_Raw!A3474,Orders_Raw!A:A,Orders_Raw!E:E))))</f>
        <v>Mobile App</v>
      </c>
      <c r="H2814" s="18" t="str">
        <f>_xlfn.XLOOKUP(B2814,Products_Raw!A:A,Products_Raw!C:C)</f>
        <v>Sports</v>
      </c>
      <c r="I2814" t="str">
        <f>_xlfn.XLOOKUP(_xlfn.XLOOKUP(A2814,Orders_Raw!A:A,Orders_Raw!B:B),Customers_Raw!A:A,Customers_Raw!E:E)</f>
        <v>Small Business</v>
      </c>
      <c r="J2814" s="19">
        <f>_xlfn.XLOOKUP(Order_Items_Raw!A3474,Orders_Raw!A:A,Orders_Raw!C:C)</f>
        <v>45901</v>
      </c>
      <c r="K2814" t="s">
        <v>3489</v>
      </c>
      <c r="L2814" s="19" t="str">
        <f>_xlfn.XLOOKUP(A2814,Orders_Raw!A:A,Orders_Raw!D:D)</f>
        <v>Delivered</v>
      </c>
      <c r="M2814" s="19" t="str">
        <f>_xlfn.XLOOKUP(_xlfn.XLOOKUP(A2814,Orders_Raw!A:A,Orders_Raw!B:B),Customers_Raw!A:A,Customers_Raw!E:E)</f>
        <v>Small Business</v>
      </c>
      <c r="N2814">
        <f>IF(COUNTIF($A$2:A2814,A2814)=1,1,0)</f>
        <v>0</v>
      </c>
    </row>
    <row r="2815" spans="1:14">
      <c r="A2815" t="s">
        <v>1545</v>
      </c>
      <c r="B2815" t="s">
        <v>3490</v>
      </c>
      <c r="C2815">
        <v>4</v>
      </c>
      <c r="D2815" s="18">
        <v>54963.38</v>
      </c>
      <c r="E2815" s="18">
        <f>_xlfn.XLOOKUP(Order_Items_Raw!B3500,Products_Raw!A:A,Products_Raw!D:D)</f>
        <v>9148.31</v>
      </c>
      <c r="F2815" s="18">
        <f t="shared" si="43"/>
        <v>18370.14</v>
      </c>
      <c r="G2815" s="18" t="str">
        <f>PROPER(TRIM(CLEAN(_xlfn.XLOOKUP(Order_Items_Raw!A3500,Orders_Raw!A:A,Orders_Raw!E:E))))</f>
        <v>Mobile App</v>
      </c>
      <c r="H2815" s="18" t="str">
        <f>_xlfn.XLOOKUP(B2815,Products_Raw!A:A,Products_Raw!C:C)</f>
        <v>Fashion</v>
      </c>
      <c r="I2815" t="str">
        <f>_xlfn.XLOOKUP(_xlfn.XLOOKUP(A2815,Orders_Raw!A:A,Orders_Raw!B:B),Customers_Raw!A:A,Customers_Raw!E:E)</f>
        <v>Consumer</v>
      </c>
      <c r="J2815" s="19">
        <f>_xlfn.XLOOKUP(Order_Items_Raw!A3500,Orders_Raw!A:A,Orders_Raw!C:C)</f>
        <v>45913</v>
      </c>
      <c r="K2815" t="s">
        <v>3489</v>
      </c>
      <c r="L2815" s="19" t="str">
        <f>_xlfn.XLOOKUP(A2815,Orders_Raw!A:A,Orders_Raw!D:D)</f>
        <v>Delivered</v>
      </c>
      <c r="M2815" s="19" t="str">
        <f>_xlfn.XLOOKUP(_xlfn.XLOOKUP(A2815,Orders_Raw!A:A,Orders_Raw!B:B),Customers_Raw!A:A,Customers_Raw!E:E)</f>
        <v>Consumer</v>
      </c>
      <c r="N2815">
        <f>IF(COUNTIF($A$2:A2815,A2815)=1,1,0)</f>
        <v>1</v>
      </c>
    </row>
    <row r="2816" spans="1:14">
      <c r="A2816" t="s">
        <v>1550</v>
      </c>
      <c r="B2816" t="s">
        <v>3490</v>
      </c>
      <c r="C2816">
        <v>2</v>
      </c>
      <c r="D2816" s="18">
        <v>25872.72</v>
      </c>
      <c r="E2816" s="18">
        <f>_xlfn.XLOOKUP(Order_Items_Raw!B3501,Products_Raw!A:A,Products_Raw!D:D)</f>
        <v>1321.65</v>
      </c>
      <c r="F2816" s="18">
        <f t="shared" si="43"/>
        <v>23229.42</v>
      </c>
      <c r="G2816" s="18" t="str">
        <f>PROPER(TRIM(CLEAN(_xlfn.XLOOKUP(Order_Items_Raw!A3501,Orders_Raw!A:A,Orders_Raw!E:E))))</f>
        <v>Mobile App</v>
      </c>
      <c r="H2816" s="18" t="str">
        <f>_xlfn.XLOOKUP(B2816,Products_Raw!A:A,Products_Raw!C:C)</f>
        <v>Fashion</v>
      </c>
      <c r="I2816" t="str">
        <f>_xlfn.XLOOKUP(_xlfn.XLOOKUP(A2816,Orders_Raw!A:A,Orders_Raw!B:B),Customers_Raw!A:A,Customers_Raw!E:E)</f>
        <v>Consumer</v>
      </c>
      <c r="J2816" s="19">
        <f>_xlfn.XLOOKUP(Order_Items_Raw!A3501,Orders_Raw!A:A,Orders_Raw!C:C)</f>
        <v>45921</v>
      </c>
      <c r="K2816" t="s">
        <v>3489</v>
      </c>
      <c r="L2816" s="19" t="str">
        <f>_xlfn.XLOOKUP(A2816,Orders_Raw!A:A,Orders_Raw!D:D)</f>
        <v>Delivered</v>
      </c>
      <c r="M2816" s="19" t="str">
        <f>_xlfn.XLOOKUP(_xlfn.XLOOKUP(A2816,Orders_Raw!A:A,Orders_Raw!B:B),Customers_Raw!A:A,Customers_Raw!E:E)</f>
        <v>Consumer</v>
      </c>
      <c r="N2816">
        <f>IF(COUNTIF($A$2:A2816,A2816)=1,1,0)</f>
        <v>0</v>
      </c>
    </row>
    <row r="2817" spans="1:14">
      <c r="A2817" t="s">
        <v>3329</v>
      </c>
      <c r="B2817" t="s">
        <v>3491</v>
      </c>
      <c r="C2817">
        <v>2</v>
      </c>
      <c r="D2817" s="18">
        <v>22657.31</v>
      </c>
      <c r="E2817" s="18">
        <f>_xlfn.XLOOKUP(Order_Items_Raw!B3570,Products_Raw!A:A,Products_Raw!D:D)</f>
        <v>229.52</v>
      </c>
      <c r="F2817" s="18">
        <f t="shared" si="43"/>
        <v>22198.27</v>
      </c>
      <c r="G2817" s="18" t="str">
        <f>PROPER(TRIM(CLEAN(_xlfn.XLOOKUP(Order_Items_Raw!A3570,Orders_Raw!A:A,Orders_Raw!E:E))))</f>
        <v>Website</v>
      </c>
      <c r="H2817" s="18" t="str">
        <f>_xlfn.XLOOKUP(B2817,Products_Raw!A:A,Products_Raw!C:C)</f>
        <v>Electronics</v>
      </c>
      <c r="I2817" t="str">
        <f>_xlfn.XLOOKUP(_xlfn.XLOOKUP(A2817,Orders_Raw!A:A,Orders_Raw!B:B),Customers_Raw!A:A,Customers_Raw!E:E)</f>
        <v>Corporate</v>
      </c>
      <c r="J2817" s="19">
        <f>_xlfn.XLOOKUP(Order_Items_Raw!A3570,Orders_Raw!A:A,Orders_Raw!C:C)</f>
        <v>45930</v>
      </c>
      <c r="K2817" t="s">
        <v>3489</v>
      </c>
      <c r="L2817" s="19" t="str">
        <f>_xlfn.XLOOKUP(A2817,Orders_Raw!A:A,Orders_Raw!D:D)</f>
        <v>Delivered</v>
      </c>
      <c r="M2817" s="19" t="str">
        <f>_xlfn.XLOOKUP(_xlfn.XLOOKUP(A2817,Orders_Raw!A:A,Orders_Raw!B:B),Customers_Raw!A:A,Customers_Raw!E:E)</f>
        <v>Corporate</v>
      </c>
      <c r="N2817">
        <f>IF(COUNTIF($A$2:A2817,A2817)=1,1,0)</f>
        <v>0</v>
      </c>
    </row>
    <row r="2818" spans="1:14">
      <c r="A2818" t="s">
        <v>1521</v>
      </c>
      <c r="B2818" t="s">
        <v>3492</v>
      </c>
      <c r="C2818">
        <v>2</v>
      </c>
      <c r="D2818" s="18">
        <v>5993.08</v>
      </c>
      <c r="E2818" s="18">
        <f>_xlfn.XLOOKUP(Order_Items_Raw!B3586,Products_Raw!A:A,Products_Raw!D:D)</f>
        <v>7212.47</v>
      </c>
      <c r="F2818" s="18">
        <f t="shared" ref="F2818:F2881" si="44">D2818-(C2818*E2818)</f>
        <v>-8431.86</v>
      </c>
      <c r="G2818" s="18" t="str">
        <f>PROPER(TRIM(CLEAN(_xlfn.XLOOKUP(Order_Items_Raw!A3586,Orders_Raw!A:A,Orders_Raw!E:E))))</f>
        <v>Mobile App</v>
      </c>
      <c r="H2818" s="18" t="str">
        <f>_xlfn.XLOOKUP(B2818,Products_Raw!A:A,Products_Raw!C:C)</f>
        <v>Electronics</v>
      </c>
      <c r="I2818" t="str">
        <f>_xlfn.XLOOKUP(_xlfn.XLOOKUP(A2818,Orders_Raw!A:A,Orders_Raw!B:B),Customers_Raw!A:A,Customers_Raw!E:E)</f>
        <v>Corporate</v>
      </c>
      <c r="J2818" s="19">
        <f>_xlfn.XLOOKUP(Order_Items_Raw!A3586,Orders_Raw!A:A,Orders_Raw!C:C)</f>
        <v>45930</v>
      </c>
      <c r="K2818" t="s">
        <v>3489</v>
      </c>
      <c r="L2818" s="19" t="str">
        <f>_xlfn.XLOOKUP(A2818,Orders_Raw!A:A,Orders_Raw!D:D)</f>
        <v>Delivered</v>
      </c>
      <c r="M2818" s="19" t="str">
        <f>_xlfn.XLOOKUP(_xlfn.XLOOKUP(A2818,Orders_Raw!A:A,Orders_Raw!B:B),Customers_Raw!A:A,Customers_Raw!E:E)</f>
        <v>Corporate</v>
      </c>
      <c r="N2818">
        <f>IF(COUNTIF($A$2:A2818,A2818)=1,1,0)</f>
        <v>0</v>
      </c>
    </row>
    <row r="2819" spans="1:14">
      <c r="A2819" t="s">
        <v>1536</v>
      </c>
      <c r="B2819" t="s">
        <v>3492</v>
      </c>
      <c r="C2819">
        <v>3</v>
      </c>
      <c r="D2819" s="18">
        <v>8452.95</v>
      </c>
      <c r="E2819" s="18">
        <f>_xlfn.XLOOKUP(Order_Items_Raw!B3587,Products_Raw!A:A,Products_Raw!D:D)</f>
        <v>7212.47</v>
      </c>
      <c r="F2819" s="18">
        <f t="shared" si="44"/>
        <v>-13184.46</v>
      </c>
      <c r="G2819" s="18" t="str">
        <f>PROPER(TRIM(CLEAN(_xlfn.XLOOKUP(Order_Items_Raw!A3587,Orders_Raw!A:A,Orders_Raw!E:E))))</f>
        <v>Website</v>
      </c>
      <c r="H2819" s="18" t="str">
        <f>_xlfn.XLOOKUP(B2819,Products_Raw!A:A,Products_Raw!C:C)</f>
        <v>Electronics</v>
      </c>
      <c r="I2819" t="str">
        <f>_xlfn.XLOOKUP(_xlfn.XLOOKUP(A2819,Orders_Raw!A:A,Orders_Raw!B:B),Customers_Raw!A:A,Customers_Raw!E:E)</f>
        <v>Consumer</v>
      </c>
      <c r="J2819" s="19">
        <f>_xlfn.XLOOKUP(Order_Items_Raw!A3587,Orders_Raw!A:A,Orders_Raw!C:C)</f>
        <v>45915</v>
      </c>
      <c r="K2819" t="s">
        <v>3489</v>
      </c>
      <c r="L2819" s="19" t="str">
        <f>_xlfn.XLOOKUP(A2819,Orders_Raw!A:A,Orders_Raw!D:D)</f>
        <v>Delivered</v>
      </c>
      <c r="M2819" s="19" t="str">
        <f>_xlfn.XLOOKUP(_xlfn.XLOOKUP(A2819,Orders_Raw!A:A,Orders_Raw!B:B),Customers_Raw!A:A,Customers_Raw!E:E)</f>
        <v>Consumer</v>
      </c>
      <c r="N2819">
        <f>IF(COUNTIF($A$2:A2819,A2819)=1,1,0)</f>
        <v>1</v>
      </c>
    </row>
    <row r="2820" spans="1:14">
      <c r="A2820" t="s">
        <v>1551</v>
      </c>
      <c r="B2820" t="s">
        <v>3492</v>
      </c>
      <c r="C2820">
        <v>1</v>
      </c>
      <c r="D2820" s="18">
        <v>2995.37</v>
      </c>
      <c r="E2820" s="18">
        <f>_xlfn.XLOOKUP(Order_Items_Raw!B3589,Products_Raw!A:A,Products_Raw!D:D)</f>
        <v>7212.47</v>
      </c>
      <c r="F2820" s="18">
        <f t="shared" si="44"/>
        <v>-4217.1</v>
      </c>
      <c r="G2820" s="18" t="str">
        <f>PROPER(TRIM(CLEAN(_xlfn.XLOOKUP(Order_Items_Raw!A3589,Orders_Raw!A:A,Orders_Raw!E:E))))</f>
        <v>Website</v>
      </c>
      <c r="H2820" s="18" t="str">
        <f>_xlfn.XLOOKUP(B2820,Products_Raw!A:A,Products_Raw!C:C)</f>
        <v>Electronics</v>
      </c>
      <c r="I2820" t="str">
        <f>_xlfn.XLOOKUP(_xlfn.XLOOKUP(A2820,Orders_Raw!A:A,Orders_Raw!B:B),Customers_Raw!A:A,Customers_Raw!E:E)</f>
        <v>Corporate</v>
      </c>
      <c r="J2820" s="19">
        <f>_xlfn.XLOOKUP(Order_Items_Raw!A3589,Orders_Raw!A:A,Orders_Raw!C:C)</f>
        <v>45924</v>
      </c>
      <c r="K2820" t="s">
        <v>3489</v>
      </c>
      <c r="L2820" s="19" t="str">
        <f>_xlfn.XLOOKUP(A2820,Orders_Raw!A:A,Orders_Raw!D:D)</f>
        <v>Shipped</v>
      </c>
      <c r="M2820" s="19" t="str">
        <f>_xlfn.XLOOKUP(_xlfn.XLOOKUP(A2820,Orders_Raw!A:A,Orders_Raw!B:B),Customers_Raw!A:A,Customers_Raw!E:E)</f>
        <v>Corporate</v>
      </c>
      <c r="N2820">
        <f>IF(COUNTIF($A$2:A2820,A2820)=1,1,0)</f>
        <v>1</v>
      </c>
    </row>
    <row r="2821" spans="1:14">
      <c r="A2821" t="s">
        <v>1688</v>
      </c>
      <c r="B2821" t="s">
        <v>3492</v>
      </c>
      <c r="C2821">
        <v>2</v>
      </c>
      <c r="D2821" s="18">
        <v>5792.86</v>
      </c>
      <c r="E2821" s="18">
        <f>_xlfn.XLOOKUP(Order_Items_Raw!B3592,Products_Raw!A:A,Products_Raw!D:D)</f>
        <v>10188.6</v>
      </c>
      <c r="F2821" s="18">
        <f t="shared" si="44"/>
        <v>-14584.34</v>
      </c>
      <c r="G2821" s="18" t="str">
        <f>PROPER(TRIM(CLEAN(_xlfn.XLOOKUP(Order_Items_Raw!A3592,Orders_Raw!A:A,Orders_Raw!E:E))))</f>
        <v>Marketplace</v>
      </c>
      <c r="H2821" s="18" t="str">
        <f>_xlfn.XLOOKUP(B2821,Products_Raw!A:A,Products_Raw!C:C)</f>
        <v>Electronics</v>
      </c>
      <c r="I2821" t="str">
        <f>_xlfn.XLOOKUP(_xlfn.XLOOKUP(A2821,Orders_Raw!A:A,Orders_Raw!B:B),Customers_Raw!A:A,Customers_Raw!E:E)</f>
        <v>Consumer</v>
      </c>
      <c r="J2821" s="19">
        <f>_xlfn.XLOOKUP(Order_Items_Raw!A3592,Orders_Raw!A:A,Orders_Raw!C:C)</f>
        <v>45923</v>
      </c>
      <c r="K2821" t="s">
        <v>3489</v>
      </c>
      <c r="L2821" s="19" t="str">
        <f>_xlfn.XLOOKUP(A2821,Orders_Raw!A:A,Orders_Raw!D:D)</f>
        <v>Processing</v>
      </c>
      <c r="M2821" s="19" t="str">
        <f>_xlfn.XLOOKUP(_xlfn.XLOOKUP(A2821,Orders_Raw!A:A,Orders_Raw!B:B),Customers_Raw!A:A,Customers_Raw!E:E)</f>
        <v>Consumer</v>
      </c>
      <c r="N2821">
        <f>IF(COUNTIF($A$2:A2821,A2821)=1,1,0)</f>
        <v>1</v>
      </c>
    </row>
    <row r="2822" spans="1:14">
      <c r="A2822" t="s">
        <v>2804</v>
      </c>
      <c r="B2822" t="s">
        <v>3492</v>
      </c>
      <c r="C2822">
        <v>4</v>
      </c>
      <c r="D2822" s="18">
        <v>13916.72</v>
      </c>
      <c r="E2822" s="18">
        <f>_xlfn.XLOOKUP(Order_Items_Raw!B3610,Products_Raw!A:A,Products_Raw!D:D)</f>
        <v>6782.31</v>
      </c>
      <c r="F2822" s="18">
        <f t="shared" si="44"/>
        <v>-13212.52</v>
      </c>
      <c r="G2822" s="18" t="str">
        <f>PROPER(TRIM(CLEAN(_xlfn.XLOOKUP(Order_Items_Raw!A3610,Orders_Raw!A:A,Orders_Raw!E:E))))</f>
        <v>Mobile App</v>
      </c>
      <c r="H2822" s="18" t="str">
        <f>_xlfn.XLOOKUP(B2822,Products_Raw!A:A,Products_Raw!C:C)</f>
        <v>Electronics</v>
      </c>
      <c r="I2822" t="str">
        <f>_xlfn.XLOOKUP(_xlfn.XLOOKUP(A2822,Orders_Raw!A:A,Orders_Raw!B:B),Customers_Raw!A:A,Customers_Raw!E:E)</f>
        <v>Consumer</v>
      </c>
      <c r="J2822" s="19">
        <f>_xlfn.XLOOKUP(Order_Items_Raw!A3610,Orders_Raw!A:A,Orders_Raw!C:C)</f>
        <v>45928</v>
      </c>
      <c r="K2822" t="s">
        <v>3489</v>
      </c>
      <c r="L2822" s="19" t="str">
        <f>_xlfn.XLOOKUP(A2822,Orders_Raw!A:A,Orders_Raw!D:D)</f>
        <v>Delivered</v>
      </c>
      <c r="M2822" s="19" t="str">
        <f>_xlfn.XLOOKUP(_xlfn.XLOOKUP(A2822,Orders_Raw!A:A,Orders_Raw!B:B),Customers_Raw!A:A,Customers_Raw!E:E)</f>
        <v>Consumer</v>
      </c>
      <c r="N2822">
        <f>IF(COUNTIF($A$2:A2822,A2822)=1,1,0)</f>
        <v>1</v>
      </c>
    </row>
    <row r="2823" spans="1:14">
      <c r="A2823" t="s">
        <v>1659</v>
      </c>
      <c r="B2823" t="s">
        <v>3493</v>
      </c>
      <c r="C2823">
        <v>4</v>
      </c>
      <c r="D2823" s="18">
        <v>34644.44</v>
      </c>
      <c r="E2823" s="18">
        <f>_xlfn.XLOOKUP(Order_Items_Raw!B3630,Products_Raw!A:A,Products_Raw!D:D)</f>
        <v>2857.57</v>
      </c>
      <c r="F2823" s="18">
        <f t="shared" si="44"/>
        <v>23214.16</v>
      </c>
      <c r="G2823" s="18" t="str">
        <f>PROPER(TRIM(CLEAN(_xlfn.XLOOKUP(Order_Items_Raw!A3630,Orders_Raw!A:A,Orders_Raw!E:E))))</f>
        <v>Website</v>
      </c>
      <c r="H2823" s="18" t="str">
        <f>_xlfn.XLOOKUP(B2823,Products_Raw!A:A,Products_Raw!C:C)</f>
        <v>Electronics</v>
      </c>
      <c r="I2823" t="str">
        <f>_xlfn.XLOOKUP(_xlfn.XLOOKUP(A2823,Orders_Raw!A:A,Orders_Raw!B:B),Customers_Raw!A:A,Customers_Raw!E:E)</f>
        <v>Consumer</v>
      </c>
      <c r="J2823" s="19">
        <f>_xlfn.XLOOKUP(Order_Items_Raw!A3630,Orders_Raw!A:A,Orders_Raw!C:C)</f>
        <v>45905</v>
      </c>
      <c r="K2823" t="s">
        <v>3489</v>
      </c>
      <c r="L2823" s="19" t="str">
        <f>_xlfn.XLOOKUP(A2823,Orders_Raw!A:A,Orders_Raw!D:D)</f>
        <v>Delivered</v>
      </c>
      <c r="M2823" s="19" t="str">
        <f>_xlfn.XLOOKUP(_xlfn.XLOOKUP(A2823,Orders_Raw!A:A,Orders_Raw!B:B),Customers_Raw!A:A,Customers_Raw!E:E)</f>
        <v>Consumer</v>
      </c>
      <c r="N2823">
        <f>IF(COUNTIF($A$2:A2823,A2823)=1,1,0)</f>
        <v>0</v>
      </c>
    </row>
    <row r="2824" spans="1:14">
      <c r="A2824" t="s">
        <v>1997</v>
      </c>
      <c r="B2824" t="s">
        <v>3493</v>
      </c>
      <c r="C2824">
        <v>2</v>
      </c>
      <c r="D2824" s="18">
        <v>18377.83</v>
      </c>
      <c r="E2824" s="18">
        <f>_xlfn.XLOOKUP(Order_Items_Raw!B3635,Products_Raw!A:A,Products_Raw!D:D)</f>
        <v>11732.81</v>
      </c>
      <c r="F2824" s="18">
        <f t="shared" si="44"/>
        <v>-5087.79</v>
      </c>
      <c r="G2824" s="18" t="str">
        <f>PROPER(TRIM(CLEAN(_xlfn.XLOOKUP(Order_Items_Raw!A3635,Orders_Raw!A:A,Orders_Raw!E:E))))</f>
        <v>Mobile App</v>
      </c>
      <c r="H2824" s="18" t="str">
        <f>_xlfn.XLOOKUP(B2824,Products_Raw!A:A,Products_Raw!C:C)</f>
        <v>Electronics</v>
      </c>
      <c r="I2824" t="str">
        <f>_xlfn.XLOOKUP(_xlfn.XLOOKUP(A2824,Orders_Raw!A:A,Orders_Raw!B:B),Customers_Raw!A:A,Customers_Raw!E:E)</f>
        <v>Corporate</v>
      </c>
      <c r="J2824" s="19">
        <f>_xlfn.XLOOKUP(Order_Items_Raw!A3635,Orders_Raw!A:A,Orders_Raw!C:C)</f>
        <v>45916</v>
      </c>
      <c r="K2824" t="s">
        <v>3489</v>
      </c>
      <c r="L2824" s="19" t="str">
        <f>_xlfn.XLOOKUP(A2824,Orders_Raw!A:A,Orders_Raw!D:D)</f>
        <v>Delivered</v>
      </c>
      <c r="M2824" s="19" t="str">
        <f>_xlfn.XLOOKUP(_xlfn.XLOOKUP(A2824,Orders_Raw!A:A,Orders_Raw!B:B),Customers_Raw!A:A,Customers_Raw!E:E)</f>
        <v>Corporate</v>
      </c>
      <c r="N2824">
        <f>IF(COUNTIF($A$2:A2824,A2824)=1,1,0)</f>
        <v>1</v>
      </c>
    </row>
    <row r="2825" spans="1:14">
      <c r="A2825" t="s">
        <v>2115</v>
      </c>
      <c r="B2825" t="s">
        <v>3493</v>
      </c>
      <c r="C2825">
        <v>4</v>
      </c>
      <c r="D2825" s="18">
        <v>37287.3</v>
      </c>
      <c r="E2825" s="18">
        <f>_xlfn.XLOOKUP(Order_Items_Raw!B3636,Products_Raw!A:A,Products_Raw!D:D)</f>
        <v>11732.81</v>
      </c>
      <c r="F2825" s="18">
        <f t="shared" si="44"/>
        <v>-9643.94</v>
      </c>
      <c r="G2825" s="18" t="str">
        <f>PROPER(TRIM(CLEAN(_xlfn.XLOOKUP(Order_Items_Raw!A3636,Orders_Raw!A:A,Orders_Raw!E:E))))</f>
        <v>Marketplace</v>
      </c>
      <c r="H2825" s="18" t="str">
        <f>_xlfn.XLOOKUP(B2825,Products_Raw!A:A,Products_Raw!C:C)</f>
        <v>Electronics</v>
      </c>
      <c r="I2825" t="str">
        <f>_xlfn.XLOOKUP(_xlfn.XLOOKUP(A2825,Orders_Raw!A:A,Orders_Raw!B:B),Customers_Raw!A:A,Customers_Raw!E:E)</f>
        <v>Consumer</v>
      </c>
      <c r="J2825" s="19">
        <f>_xlfn.XLOOKUP(Order_Items_Raw!A3636,Orders_Raw!A:A,Orders_Raw!C:C)</f>
        <v>45915</v>
      </c>
      <c r="K2825" t="s">
        <v>3489</v>
      </c>
      <c r="L2825" s="19" t="str">
        <f>_xlfn.XLOOKUP(A2825,Orders_Raw!A:A,Orders_Raw!D:D)</f>
        <v>Delivered</v>
      </c>
      <c r="M2825" s="19" t="str">
        <f>_xlfn.XLOOKUP(_xlfn.XLOOKUP(A2825,Orders_Raw!A:A,Orders_Raw!B:B),Customers_Raw!A:A,Customers_Raw!E:E)</f>
        <v>Consumer</v>
      </c>
      <c r="N2825">
        <f>IF(COUNTIF($A$2:A2825,A2825)=1,1,0)</f>
        <v>1</v>
      </c>
    </row>
    <row r="2826" spans="1:14">
      <c r="A2826" t="s">
        <v>2951</v>
      </c>
      <c r="B2826" t="s">
        <v>3493</v>
      </c>
      <c r="C2826">
        <v>3</v>
      </c>
      <c r="D2826" s="18">
        <v>24636.59</v>
      </c>
      <c r="E2826" s="18">
        <f>_xlfn.XLOOKUP(Order_Items_Raw!B3653,Products_Raw!A:A,Products_Raw!D:D)</f>
        <v>4835.9</v>
      </c>
      <c r="F2826" s="18">
        <f t="shared" si="44"/>
        <v>10128.89</v>
      </c>
      <c r="G2826" s="18" t="str">
        <f>PROPER(TRIM(CLEAN(_xlfn.XLOOKUP(Order_Items_Raw!A3653,Orders_Raw!A:A,Orders_Raw!E:E))))</f>
        <v>Marketplace</v>
      </c>
      <c r="H2826" s="18" t="str">
        <f>_xlfn.XLOOKUP(B2826,Products_Raw!A:A,Products_Raw!C:C)</f>
        <v>Electronics</v>
      </c>
      <c r="I2826" t="str">
        <f>_xlfn.XLOOKUP(_xlfn.XLOOKUP(A2826,Orders_Raw!A:A,Orders_Raw!B:B),Customers_Raw!A:A,Customers_Raw!E:E)</f>
        <v>Small Business</v>
      </c>
      <c r="J2826" s="19">
        <f>_xlfn.XLOOKUP(Order_Items_Raw!A3653,Orders_Raw!A:A,Orders_Raw!C:C)</f>
        <v>45928</v>
      </c>
      <c r="K2826" t="s">
        <v>3489</v>
      </c>
      <c r="L2826" s="19" t="str">
        <f>_xlfn.XLOOKUP(A2826,Orders_Raw!A:A,Orders_Raw!D:D)</f>
        <v>Shipped</v>
      </c>
      <c r="M2826" s="19" t="str">
        <f>_xlfn.XLOOKUP(_xlfn.XLOOKUP(A2826,Orders_Raw!A:A,Orders_Raw!B:B),Customers_Raw!A:A,Customers_Raw!E:E)</f>
        <v>Small Business</v>
      </c>
      <c r="N2826">
        <f>IF(COUNTIF($A$2:A2826,A2826)=1,1,0)</f>
        <v>0</v>
      </c>
    </row>
    <row r="2827" spans="1:14">
      <c r="A2827" t="s">
        <v>3315</v>
      </c>
      <c r="B2827" t="s">
        <v>3493</v>
      </c>
      <c r="C2827">
        <v>4</v>
      </c>
      <c r="D2827" s="18">
        <v>36915.96</v>
      </c>
      <c r="E2827" s="18">
        <f>_xlfn.XLOOKUP(Order_Items_Raw!B3661,Products_Raw!A:A,Products_Raw!D:D)</f>
        <v>1892.68</v>
      </c>
      <c r="F2827" s="18">
        <f t="shared" si="44"/>
        <v>29345.24</v>
      </c>
      <c r="G2827" s="18" t="str">
        <f>PROPER(TRIM(CLEAN(_xlfn.XLOOKUP(Order_Items_Raw!A3661,Orders_Raw!A:A,Orders_Raw!E:E))))</f>
        <v>Marketplace</v>
      </c>
      <c r="H2827" s="18" t="str">
        <f>_xlfn.XLOOKUP(B2827,Products_Raw!A:A,Products_Raw!C:C)</f>
        <v>Electronics</v>
      </c>
      <c r="I2827" t="str">
        <f>_xlfn.XLOOKUP(_xlfn.XLOOKUP(A2827,Orders_Raw!A:A,Orders_Raw!B:B),Customers_Raw!A:A,Customers_Raw!E:E)</f>
        <v>Corporate</v>
      </c>
      <c r="J2827" s="19">
        <f>_xlfn.XLOOKUP(Order_Items_Raw!A3661,Orders_Raw!A:A,Orders_Raw!C:C)</f>
        <v>45919</v>
      </c>
      <c r="K2827" t="s">
        <v>3489</v>
      </c>
      <c r="L2827" s="19" t="str">
        <f>_xlfn.XLOOKUP(A2827,Orders_Raw!A:A,Orders_Raw!D:D)</f>
        <v>Delivered</v>
      </c>
      <c r="M2827" s="19" t="str">
        <f>_xlfn.XLOOKUP(_xlfn.XLOOKUP(A2827,Orders_Raw!A:A,Orders_Raw!B:B),Customers_Raw!A:A,Customers_Raw!E:E)</f>
        <v>Corporate</v>
      </c>
      <c r="N2827">
        <f>IF(COUNTIF($A$2:A2827,A2827)=1,1,0)</f>
        <v>0</v>
      </c>
    </row>
    <row r="2828" spans="1:14">
      <c r="A2828" t="s">
        <v>1257</v>
      </c>
      <c r="B2828" t="s">
        <v>3494</v>
      </c>
      <c r="C2828">
        <v>1</v>
      </c>
      <c r="D2828" s="18">
        <v>11777.83</v>
      </c>
      <c r="E2828" s="18">
        <f>_xlfn.XLOOKUP(Order_Items_Raw!B3674,Products_Raw!A:A,Products_Raw!D:D)</f>
        <v>10050.44</v>
      </c>
      <c r="F2828" s="18">
        <f t="shared" si="44"/>
        <v>1727.39</v>
      </c>
      <c r="G2828" s="18" t="str">
        <f>PROPER(TRIM(CLEAN(_xlfn.XLOOKUP(Order_Items_Raw!A3674,Orders_Raw!A:A,Orders_Raw!E:E))))</f>
        <v>Marketplace</v>
      </c>
      <c r="H2828" s="18" t="str">
        <f>_xlfn.XLOOKUP(B2828,Products_Raw!A:A,Products_Raw!C:C)</f>
        <v>Fashion</v>
      </c>
      <c r="I2828" t="str">
        <f>_xlfn.XLOOKUP(_xlfn.XLOOKUP(A2828,Orders_Raw!A:A,Orders_Raw!B:B),Customers_Raw!A:A,Customers_Raw!E:E)</f>
        <v>Consumer</v>
      </c>
      <c r="J2828" s="19">
        <f>_xlfn.XLOOKUP(Order_Items_Raw!A3674,Orders_Raw!A:A,Orders_Raw!C:C)</f>
        <v>45907</v>
      </c>
      <c r="K2828" t="s">
        <v>3489</v>
      </c>
      <c r="L2828" s="19" t="str">
        <f>_xlfn.XLOOKUP(A2828,Orders_Raw!A:A,Orders_Raw!D:D)</f>
        <v>Shipped</v>
      </c>
      <c r="M2828" s="19" t="str">
        <f>_xlfn.XLOOKUP(_xlfn.XLOOKUP(A2828,Orders_Raw!A:A,Orders_Raw!B:B),Customers_Raw!A:A,Customers_Raw!E:E)</f>
        <v>Consumer</v>
      </c>
      <c r="N2828">
        <f>IF(COUNTIF($A$2:A2828,A2828)=1,1,0)</f>
        <v>1</v>
      </c>
    </row>
    <row r="2829" spans="1:14">
      <c r="A2829" t="s">
        <v>1491</v>
      </c>
      <c r="B2829" t="s">
        <v>3494</v>
      </c>
      <c r="C2829">
        <v>3</v>
      </c>
      <c r="D2829" s="18">
        <v>35809.65</v>
      </c>
      <c r="E2829" s="18">
        <f>_xlfn.XLOOKUP(Order_Items_Raw!B3677,Products_Raw!A:A,Products_Raw!D:D)</f>
        <v>10050.44</v>
      </c>
      <c r="F2829" s="18">
        <f t="shared" si="44"/>
        <v>5658.33</v>
      </c>
      <c r="G2829" s="18" t="str">
        <f>PROPER(TRIM(CLEAN(_xlfn.XLOOKUP(Order_Items_Raw!A3677,Orders_Raw!A:A,Orders_Raw!E:E))))</f>
        <v>Mobile App</v>
      </c>
      <c r="H2829" s="18" t="str">
        <f>_xlfn.XLOOKUP(B2829,Products_Raw!A:A,Products_Raw!C:C)</f>
        <v>Fashion</v>
      </c>
      <c r="I2829" t="str">
        <f>_xlfn.XLOOKUP(_xlfn.XLOOKUP(A2829,Orders_Raw!A:A,Orders_Raw!B:B),Customers_Raw!A:A,Customers_Raw!E:E)</f>
        <v>Consumer</v>
      </c>
      <c r="J2829" s="19">
        <f>_xlfn.XLOOKUP(Order_Items_Raw!A3677,Orders_Raw!A:A,Orders_Raw!C:C)</f>
        <v>45908</v>
      </c>
      <c r="K2829" t="s">
        <v>3489</v>
      </c>
      <c r="L2829" s="19" t="str">
        <f>_xlfn.XLOOKUP(A2829,Orders_Raw!A:A,Orders_Raw!D:D)</f>
        <v>Delivered</v>
      </c>
      <c r="M2829" s="19" t="str">
        <f>_xlfn.XLOOKUP(_xlfn.XLOOKUP(A2829,Orders_Raw!A:A,Orders_Raw!B:B),Customers_Raw!A:A,Customers_Raw!E:E)</f>
        <v>Consumer</v>
      </c>
      <c r="N2829">
        <f>IF(COUNTIF($A$2:A2829,A2829)=1,1,0)</f>
        <v>1</v>
      </c>
    </row>
    <row r="2830" spans="1:14">
      <c r="A2830" t="s">
        <v>2685</v>
      </c>
      <c r="B2830" t="s">
        <v>3494</v>
      </c>
      <c r="C2830">
        <v>3</v>
      </c>
      <c r="D2830" s="18">
        <v>36112.73</v>
      </c>
      <c r="E2830" s="18">
        <f>_xlfn.XLOOKUP(Order_Items_Raw!B3692,Products_Raw!A:A,Products_Raw!D:D)</f>
        <v>5766.98</v>
      </c>
      <c r="F2830" s="18">
        <f t="shared" si="44"/>
        <v>18811.79</v>
      </c>
      <c r="G2830" s="18" t="str">
        <f>PROPER(TRIM(CLEAN(_xlfn.XLOOKUP(Order_Items_Raw!A3692,Orders_Raw!A:A,Orders_Raw!E:E))))</f>
        <v>Mobile App</v>
      </c>
      <c r="H2830" s="18" t="str">
        <f>_xlfn.XLOOKUP(B2830,Products_Raw!A:A,Products_Raw!C:C)</f>
        <v>Fashion</v>
      </c>
      <c r="I2830" t="str">
        <f>_xlfn.XLOOKUP(_xlfn.XLOOKUP(A2830,Orders_Raw!A:A,Orders_Raw!B:B),Customers_Raw!A:A,Customers_Raw!E:E)</f>
        <v>Corporate</v>
      </c>
      <c r="J2830" s="19">
        <f>_xlfn.XLOOKUP(Order_Items_Raw!A3692,Orders_Raw!A:A,Orders_Raw!C:C)</f>
        <v>45901</v>
      </c>
      <c r="K2830" t="s">
        <v>3489</v>
      </c>
      <c r="L2830" s="19" t="str">
        <f>_xlfn.XLOOKUP(A2830,Orders_Raw!A:A,Orders_Raw!D:D)</f>
        <v>Delivered</v>
      </c>
      <c r="M2830" s="19" t="str">
        <f>_xlfn.XLOOKUP(_xlfn.XLOOKUP(A2830,Orders_Raw!A:A,Orders_Raw!B:B),Customers_Raw!A:A,Customers_Raw!E:E)</f>
        <v>Corporate</v>
      </c>
      <c r="N2830">
        <f>IF(COUNTIF($A$2:A2830,A2830)=1,1,0)</f>
        <v>1</v>
      </c>
    </row>
    <row r="2831" spans="1:14">
      <c r="A2831" t="s">
        <v>2025</v>
      </c>
      <c r="B2831" t="s">
        <v>3495</v>
      </c>
      <c r="C2831">
        <v>2</v>
      </c>
      <c r="D2831" s="18">
        <v>6956.28</v>
      </c>
      <c r="E2831" s="18">
        <f>_xlfn.XLOOKUP(Order_Items_Raw!B3723,Products_Raw!A:A,Products_Raw!D:D)</f>
        <v>11653.29</v>
      </c>
      <c r="F2831" s="18">
        <f t="shared" si="44"/>
        <v>-16350.3</v>
      </c>
      <c r="G2831" s="18" t="str">
        <f>PROPER(TRIM(CLEAN(_xlfn.XLOOKUP(Order_Items_Raw!A3723,Orders_Raw!A:A,Orders_Raw!E:E))))</f>
        <v>Website</v>
      </c>
      <c r="H2831" s="18" t="str">
        <f>_xlfn.XLOOKUP(B2831,Products_Raw!A:A,Products_Raw!C:C)</f>
        <v>Beauty</v>
      </c>
      <c r="I2831" t="str">
        <f>_xlfn.XLOOKUP(_xlfn.XLOOKUP(A2831,Orders_Raw!A:A,Orders_Raw!B:B),Customers_Raw!A:A,Customers_Raw!E:E)</f>
        <v>Consumer</v>
      </c>
      <c r="J2831" s="19">
        <f>_xlfn.XLOOKUP(Order_Items_Raw!A3723,Orders_Raw!A:A,Orders_Raw!C:C)</f>
        <v>45917</v>
      </c>
      <c r="K2831" t="s">
        <v>3489</v>
      </c>
      <c r="L2831" s="19" t="str">
        <f>_xlfn.XLOOKUP(A2831,Orders_Raw!A:A,Orders_Raw!D:D)</f>
        <v>Delivered</v>
      </c>
      <c r="M2831" s="19" t="str">
        <f>_xlfn.XLOOKUP(_xlfn.XLOOKUP(A2831,Orders_Raw!A:A,Orders_Raw!B:B),Customers_Raw!A:A,Customers_Raw!E:E)</f>
        <v>Consumer</v>
      </c>
      <c r="N2831">
        <f>IF(COUNTIF($A$2:A2831,A2831)=1,1,0)</f>
        <v>1</v>
      </c>
    </row>
    <row r="2832" spans="1:14">
      <c r="A2832" t="s">
        <v>958</v>
      </c>
      <c r="B2832" t="s">
        <v>3406</v>
      </c>
      <c r="C2832">
        <v>2</v>
      </c>
      <c r="D2832" s="18">
        <v>13219.23</v>
      </c>
      <c r="E2832" s="18">
        <f>_xlfn.XLOOKUP(Order_Items_Raw!B2,Products_Raw!A:A,Products_Raw!D:D)</f>
        <v>4740.6</v>
      </c>
      <c r="F2832" s="18">
        <f t="shared" si="44"/>
        <v>3738.03</v>
      </c>
      <c r="G2832" s="18" t="str">
        <f>PROPER(TRIM(CLEAN(_xlfn.XLOOKUP(Order_Items_Raw!A2,Orders_Raw!A:A,Orders_Raw!E:E))))</f>
        <v>Website</v>
      </c>
      <c r="H2832" s="18" t="str">
        <f>_xlfn.XLOOKUP(B2832,Products_Raw!A:A,Products_Raw!C:C)</f>
        <v>Sports</v>
      </c>
      <c r="I2832" t="str">
        <f>_xlfn.XLOOKUP(_xlfn.XLOOKUP(A2832,Orders_Raw!A:A,Orders_Raw!B:B),Customers_Raw!A:A,Customers_Raw!E:E)</f>
        <v>Corporate</v>
      </c>
      <c r="J2832" s="19">
        <f>_xlfn.XLOOKUP(Order_Items_Raw!A2,Orders_Raw!A:A,Orders_Raw!C:C)</f>
        <v>45752</v>
      </c>
      <c r="K2832" t="s">
        <v>3407</v>
      </c>
      <c r="L2832" s="19" t="str">
        <f>_xlfn.XLOOKUP(A2832,Orders_Raw!A:A,Orders_Raw!D:D)</f>
        <v>Delivered</v>
      </c>
      <c r="M2832" s="19" t="str">
        <f>_xlfn.XLOOKUP(_xlfn.XLOOKUP(A2832,Orders_Raw!A:A,Orders_Raw!B:B),Customers_Raw!A:A,Customers_Raw!E:E)</f>
        <v>Corporate</v>
      </c>
      <c r="N2832">
        <f>IF(COUNTIF($A$2:A2832,A2832)=1,1,0)</f>
        <v>1</v>
      </c>
    </row>
    <row r="2833" spans="1:14">
      <c r="A2833" t="s">
        <v>1417</v>
      </c>
      <c r="B2833" t="s">
        <v>3406</v>
      </c>
      <c r="C2833">
        <v>4</v>
      </c>
      <c r="D2833" s="18">
        <v>31017.34</v>
      </c>
      <c r="E2833" s="18">
        <f>_xlfn.XLOOKUP(Order_Items_Raw!B14,Products_Raw!A:A,Products_Raw!D:D)</f>
        <v>1069.73</v>
      </c>
      <c r="F2833" s="18">
        <f t="shared" si="44"/>
        <v>26738.42</v>
      </c>
      <c r="G2833" s="18" t="str">
        <f>PROPER(TRIM(CLEAN(_xlfn.XLOOKUP(Order_Items_Raw!A14,Orders_Raw!A:A,Orders_Raw!E:E))))</f>
        <v>Website</v>
      </c>
      <c r="H2833" s="18" t="str">
        <f>_xlfn.XLOOKUP(B2833,Products_Raw!A:A,Products_Raw!C:C)</f>
        <v>Sports</v>
      </c>
      <c r="I2833" t="str">
        <f>_xlfn.XLOOKUP(_xlfn.XLOOKUP(A2833,Orders_Raw!A:A,Orders_Raw!B:B),Customers_Raw!A:A,Customers_Raw!E:E)</f>
        <v>Corporate</v>
      </c>
      <c r="J2833" s="19">
        <f>_xlfn.XLOOKUP(Order_Items_Raw!A14,Orders_Raw!A:A,Orders_Raw!C:C)</f>
        <v>45770</v>
      </c>
      <c r="K2833" t="s">
        <v>3407</v>
      </c>
      <c r="L2833" s="19" t="str">
        <f>_xlfn.XLOOKUP(A2833,Orders_Raw!A:A,Orders_Raw!D:D)</f>
        <v>Delivered</v>
      </c>
      <c r="M2833" s="19" t="str">
        <f>_xlfn.XLOOKUP(_xlfn.XLOOKUP(A2833,Orders_Raw!A:A,Orders_Raw!B:B),Customers_Raw!A:A,Customers_Raw!E:E)</f>
        <v>Corporate</v>
      </c>
      <c r="N2833">
        <f>IF(COUNTIF($A$2:A2833,A2833)=1,1,0)</f>
        <v>1</v>
      </c>
    </row>
    <row r="2834" spans="1:14">
      <c r="A2834" t="s">
        <v>1552</v>
      </c>
      <c r="B2834" t="s">
        <v>3406</v>
      </c>
      <c r="C2834">
        <v>2</v>
      </c>
      <c r="D2834" s="18">
        <v>13747.01</v>
      </c>
      <c r="E2834" s="18">
        <f>_xlfn.XLOOKUP(Order_Items_Raw!B17,Products_Raw!A:A,Products_Raw!D:D)</f>
        <v>1069.73</v>
      </c>
      <c r="F2834" s="18">
        <f t="shared" si="44"/>
        <v>11607.55</v>
      </c>
      <c r="G2834" s="18" t="str">
        <f>PROPER(TRIM(CLEAN(_xlfn.XLOOKUP(Order_Items_Raw!A17,Orders_Raw!A:A,Orders_Raw!E:E))))</f>
        <v>Website</v>
      </c>
      <c r="H2834" s="18" t="str">
        <f>_xlfn.XLOOKUP(B2834,Products_Raw!A:A,Products_Raw!C:C)</f>
        <v>Sports</v>
      </c>
      <c r="I2834" t="str">
        <f>_xlfn.XLOOKUP(_xlfn.XLOOKUP(A2834,Orders_Raw!A:A,Orders_Raw!B:B),Customers_Raw!A:A,Customers_Raw!E:E)</f>
        <v>Consumer</v>
      </c>
      <c r="J2834" s="19">
        <f>_xlfn.XLOOKUP(Order_Items_Raw!A17,Orders_Raw!A:A,Orders_Raw!C:C)</f>
        <v>45775</v>
      </c>
      <c r="K2834" t="s">
        <v>3407</v>
      </c>
      <c r="L2834" s="19" t="str">
        <f>_xlfn.XLOOKUP(A2834,Orders_Raw!A:A,Orders_Raw!D:D)</f>
        <v>Delivered</v>
      </c>
      <c r="M2834" s="19" t="str">
        <f>_xlfn.XLOOKUP(_xlfn.XLOOKUP(A2834,Orders_Raw!A:A,Orders_Raw!B:B),Customers_Raw!A:A,Customers_Raw!E:E)</f>
        <v>Consumer</v>
      </c>
      <c r="N2834">
        <f>IF(COUNTIF($A$2:A2834,A2834)=1,1,0)</f>
        <v>1</v>
      </c>
    </row>
    <row r="2835" spans="1:14">
      <c r="A2835" t="s">
        <v>1136</v>
      </c>
      <c r="B2835" t="s">
        <v>3409</v>
      </c>
      <c r="C2835">
        <v>2</v>
      </c>
      <c r="D2835" s="18">
        <v>14638.58</v>
      </c>
      <c r="E2835" s="18">
        <f>_xlfn.XLOOKUP(Order_Items_Raw!B94,Products_Raw!A:A,Products_Raw!D:D)</f>
        <v>11367.74</v>
      </c>
      <c r="F2835" s="18">
        <f t="shared" si="44"/>
        <v>-8096.9</v>
      </c>
      <c r="G2835" s="18" t="str">
        <f>PROPER(TRIM(CLEAN(_xlfn.XLOOKUP(Order_Items_Raw!A94,Orders_Raw!A:A,Orders_Raw!E:E))))</f>
        <v>Mobile App</v>
      </c>
      <c r="H2835" s="18" t="str">
        <f>_xlfn.XLOOKUP(B2835,Products_Raw!A:A,Products_Raw!C:C)</f>
        <v>Sports</v>
      </c>
      <c r="I2835" t="str">
        <f>_xlfn.XLOOKUP(_xlfn.XLOOKUP(A2835,Orders_Raw!A:A,Orders_Raw!B:B),Customers_Raw!A:A,Customers_Raw!E:E)</f>
        <v>Corporate</v>
      </c>
      <c r="J2835" s="19">
        <f>_xlfn.XLOOKUP(Order_Items_Raw!A94,Orders_Raw!A:A,Orders_Raw!C:C)</f>
        <v>45771</v>
      </c>
      <c r="K2835" t="s">
        <v>3407</v>
      </c>
      <c r="L2835" s="19" t="str">
        <f>_xlfn.XLOOKUP(A2835,Orders_Raw!A:A,Orders_Raw!D:D)</f>
        <v>Delivered</v>
      </c>
      <c r="M2835" s="19" t="str">
        <f>_xlfn.XLOOKUP(_xlfn.XLOOKUP(A2835,Orders_Raw!A:A,Orders_Raw!B:B),Customers_Raw!A:A,Customers_Raw!E:E)</f>
        <v>Corporate</v>
      </c>
      <c r="N2835">
        <f>IF(COUNTIF($A$2:A2835,A2835)=1,1,0)</f>
        <v>1</v>
      </c>
    </row>
    <row r="2836" spans="1:14">
      <c r="A2836" t="s">
        <v>1397</v>
      </c>
      <c r="B2836" t="s">
        <v>3409</v>
      </c>
      <c r="C2836">
        <v>2</v>
      </c>
      <c r="D2836" s="18">
        <v>13971.03</v>
      </c>
      <c r="E2836" s="18">
        <f>_xlfn.XLOOKUP(Order_Items_Raw!B95,Products_Raw!A:A,Products_Raw!D:D)</f>
        <v>11367.74</v>
      </c>
      <c r="F2836" s="18">
        <f t="shared" si="44"/>
        <v>-8764.45</v>
      </c>
      <c r="G2836" s="18" t="str">
        <f>PROPER(TRIM(CLEAN(_xlfn.XLOOKUP(Order_Items_Raw!A95,Orders_Raw!A:A,Orders_Raw!E:E))))</f>
        <v>Website</v>
      </c>
      <c r="H2836" s="18" t="str">
        <f>_xlfn.XLOOKUP(B2836,Products_Raw!A:A,Products_Raw!C:C)</f>
        <v>Sports</v>
      </c>
      <c r="I2836" t="str">
        <f>_xlfn.XLOOKUP(_xlfn.XLOOKUP(A2836,Orders_Raw!A:A,Orders_Raw!B:B),Customers_Raw!A:A,Customers_Raw!E:E)</f>
        <v>Consumer</v>
      </c>
      <c r="J2836" s="19">
        <f>_xlfn.XLOOKUP(Order_Items_Raw!A95,Orders_Raw!A:A,Orders_Raw!C:C)</f>
        <v>45760</v>
      </c>
      <c r="K2836" t="s">
        <v>3407</v>
      </c>
      <c r="L2836" s="19" t="str">
        <f>_xlfn.XLOOKUP(A2836,Orders_Raw!A:A,Orders_Raw!D:D)</f>
        <v>Delivered</v>
      </c>
      <c r="M2836" s="19" t="str">
        <f>_xlfn.XLOOKUP(_xlfn.XLOOKUP(A2836,Orders_Raw!A:A,Orders_Raw!B:B),Customers_Raw!A:A,Customers_Raw!E:E)</f>
        <v>Consumer</v>
      </c>
      <c r="N2836">
        <f>IF(COUNTIF($A$2:A2836,A2836)=1,1,0)</f>
        <v>1</v>
      </c>
    </row>
    <row r="2837" spans="1:14">
      <c r="A2837" t="s">
        <v>1656</v>
      </c>
      <c r="B2837" t="s">
        <v>3409</v>
      </c>
      <c r="C2837">
        <v>2</v>
      </c>
      <c r="D2837" s="18">
        <v>14790.47</v>
      </c>
      <c r="E2837" s="18">
        <f>_xlfn.XLOOKUP(Order_Items_Raw!B101,Products_Raw!A:A,Products_Raw!D:D)</f>
        <v>4176.26</v>
      </c>
      <c r="F2837" s="18">
        <f t="shared" si="44"/>
        <v>6437.95</v>
      </c>
      <c r="G2837" s="18" t="str">
        <f>PROPER(TRIM(CLEAN(_xlfn.XLOOKUP(Order_Items_Raw!A101,Orders_Raw!A:A,Orders_Raw!E:E))))</f>
        <v>Marketplace</v>
      </c>
      <c r="H2837" s="18" t="str">
        <f>_xlfn.XLOOKUP(B2837,Products_Raw!A:A,Products_Raw!C:C)</f>
        <v>Sports</v>
      </c>
      <c r="I2837" t="str">
        <f>_xlfn.XLOOKUP(_xlfn.XLOOKUP(A2837,Orders_Raw!A:A,Orders_Raw!B:B),Customers_Raw!A:A,Customers_Raw!E:E)</f>
        <v>Small Business</v>
      </c>
      <c r="J2837" s="19">
        <f>_xlfn.XLOOKUP(Order_Items_Raw!A101,Orders_Raw!A:A,Orders_Raw!C:C)</f>
        <v>45757</v>
      </c>
      <c r="K2837" t="s">
        <v>3407</v>
      </c>
      <c r="L2837" s="19" t="str">
        <f>_xlfn.XLOOKUP(A2837,Orders_Raw!A:A,Orders_Raw!D:D)</f>
        <v>Delivered</v>
      </c>
      <c r="M2837" s="19" t="str">
        <f>_xlfn.XLOOKUP(_xlfn.XLOOKUP(A2837,Orders_Raw!A:A,Orders_Raw!B:B),Customers_Raw!A:A,Customers_Raw!E:E)</f>
        <v>Small Business</v>
      </c>
      <c r="N2837">
        <f>IF(COUNTIF($A$2:A2837,A2837)=1,1,0)</f>
        <v>1</v>
      </c>
    </row>
    <row r="2838" spans="1:14">
      <c r="A2838" t="s">
        <v>1697</v>
      </c>
      <c r="B2838" t="s">
        <v>3409</v>
      </c>
      <c r="C2838">
        <v>4</v>
      </c>
      <c r="D2838" s="18">
        <v>23245.01</v>
      </c>
      <c r="E2838" s="18">
        <f>_xlfn.XLOOKUP(Order_Items_Raw!B102,Products_Raw!A:A,Products_Raw!D:D)</f>
        <v>4176.26</v>
      </c>
      <c r="F2838" s="18">
        <f t="shared" si="44"/>
        <v>6539.97</v>
      </c>
      <c r="G2838" s="18" t="str">
        <f>PROPER(TRIM(CLEAN(_xlfn.XLOOKUP(Order_Items_Raw!A102,Orders_Raw!A:A,Orders_Raw!E:E))))</f>
        <v>Website</v>
      </c>
      <c r="H2838" s="18" t="str">
        <f>_xlfn.XLOOKUP(B2838,Products_Raw!A:A,Products_Raw!C:C)</f>
        <v>Sports</v>
      </c>
      <c r="I2838" t="str">
        <f>_xlfn.XLOOKUP(_xlfn.XLOOKUP(A2838,Orders_Raw!A:A,Orders_Raw!B:B),Customers_Raw!A:A,Customers_Raw!E:E)</f>
        <v>Corporate</v>
      </c>
      <c r="J2838" s="19">
        <f>_xlfn.XLOOKUP(Order_Items_Raw!A102,Orders_Raw!A:A,Orders_Raw!C:C)</f>
        <v>45764</v>
      </c>
      <c r="K2838" t="s">
        <v>3407</v>
      </c>
      <c r="L2838" s="19" t="str">
        <f>_xlfn.XLOOKUP(A2838,Orders_Raw!A:A,Orders_Raw!D:D)</f>
        <v>Delivered</v>
      </c>
      <c r="M2838" s="19" t="str">
        <f>_xlfn.XLOOKUP(_xlfn.XLOOKUP(A2838,Orders_Raw!A:A,Orders_Raw!B:B),Customers_Raw!A:A,Customers_Raw!E:E)</f>
        <v>Corporate</v>
      </c>
      <c r="N2838">
        <f>IF(COUNTIF($A$2:A2838,A2838)=1,1,0)</f>
        <v>1</v>
      </c>
    </row>
    <row r="2839" spans="1:14">
      <c r="A2839" t="s">
        <v>1870</v>
      </c>
      <c r="B2839" t="s">
        <v>3409</v>
      </c>
      <c r="C2839">
        <v>4</v>
      </c>
      <c r="D2839" s="18">
        <v>30836.5</v>
      </c>
      <c r="E2839" s="18">
        <f>_xlfn.XLOOKUP(Order_Items_Raw!B105,Products_Raw!A:A,Products_Raw!D:D)</f>
        <v>6279.29</v>
      </c>
      <c r="F2839" s="18">
        <f t="shared" si="44"/>
        <v>5719.34</v>
      </c>
      <c r="G2839" s="18" t="str">
        <f>PROPER(TRIM(CLEAN(_xlfn.XLOOKUP(Order_Items_Raw!A105,Orders_Raw!A:A,Orders_Raw!E:E))))</f>
        <v>Website</v>
      </c>
      <c r="H2839" s="18" t="str">
        <f>_xlfn.XLOOKUP(B2839,Products_Raw!A:A,Products_Raw!C:C)</f>
        <v>Sports</v>
      </c>
      <c r="I2839" t="str">
        <f>_xlfn.XLOOKUP(_xlfn.XLOOKUP(A2839,Orders_Raw!A:A,Orders_Raw!B:B),Customers_Raw!A:A,Customers_Raw!E:E)</f>
        <v>Small Business</v>
      </c>
      <c r="J2839" s="19">
        <f>_xlfn.XLOOKUP(Order_Items_Raw!A105,Orders_Raw!A:A,Orders_Raw!C:C)</f>
        <v>45754</v>
      </c>
      <c r="K2839" t="s">
        <v>3407</v>
      </c>
      <c r="L2839" s="19" t="str">
        <f>_xlfn.XLOOKUP(A2839,Orders_Raw!A:A,Orders_Raw!D:D)</f>
        <v>Delivered</v>
      </c>
      <c r="M2839" s="19" t="str">
        <f>_xlfn.XLOOKUP(_xlfn.XLOOKUP(A2839,Orders_Raw!A:A,Orders_Raw!B:B),Customers_Raw!A:A,Customers_Raw!E:E)</f>
        <v>Small Business</v>
      </c>
      <c r="N2839">
        <f>IF(COUNTIF($A$2:A2839,A2839)=1,1,0)</f>
        <v>1</v>
      </c>
    </row>
    <row r="2840" spans="1:14">
      <c r="A2840" t="s">
        <v>2795</v>
      </c>
      <c r="B2840" t="s">
        <v>3409</v>
      </c>
      <c r="C2840">
        <v>3</v>
      </c>
      <c r="D2840" s="18">
        <v>22839.85</v>
      </c>
      <c r="E2840" s="18">
        <f>_xlfn.XLOOKUP(Order_Items_Raw!B130,Products_Raw!A:A,Products_Raw!D:D)</f>
        <v>1349.93</v>
      </c>
      <c r="F2840" s="18">
        <f t="shared" si="44"/>
        <v>18790.06</v>
      </c>
      <c r="G2840" s="18" t="str">
        <f>PROPER(TRIM(CLEAN(_xlfn.XLOOKUP(Order_Items_Raw!A130,Orders_Raw!A:A,Orders_Raw!E:E))))</f>
        <v>Marketplace</v>
      </c>
      <c r="H2840" s="18" t="str">
        <f>_xlfn.XLOOKUP(B2840,Products_Raw!A:A,Products_Raw!C:C)</f>
        <v>Sports</v>
      </c>
      <c r="I2840" t="str">
        <f>_xlfn.XLOOKUP(_xlfn.XLOOKUP(A2840,Orders_Raw!A:A,Orders_Raw!B:B),Customers_Raw!A:A,Customers_Raw!E:E)</f>
        <v>Consumer</v>
      </c>
      <c r="J2840" s="19">
        <f>_xlfn.XLOOKUP(Order_Items_Raw!A130,Orders_Raw!A:A,Orders_Raw!C:C)</f>
        <v>45763</v>
      </c>
      <c r="K2840" t="s">
        <v>3407</v>
      </c>
      <c r="L2840" s="19" t="str">
        <f>_xlfn.XLOOKUP(A2840,Orders_Raw!A:A,Orders_Raw!D:D)</f>
        <v>Delivered</v>
      </c>
      <c r="M2840" s="19" t="str">
        <f>_xlfn.XLOOKUP(_xlfn.XLOOKUP(A2840,Orders_Raw!A:A,Orders_Raw!B:B),Customers_Raw!A:A,Customers_Raw!E:E)</f>
        <v>Consumer</v>
      </c>
      <c r="N2840">
        <f>IF(COUNTIF($A$2:A2840,A2840)=1,1,0)</f>
        <v>1</v>
      </c>
    </row>
    <row r="2841" spans="1:14">
      <c r="A2841" t="s">
        <v>3075</v>
      </c>
      <c r="B2841" t="s">
        <v>3409</v>
      </c>
      <c r="C2841">
        <v>3</v>
      </c>
      <c r="D2841" s="18">
        <v>24049.91</v>
      </c>
      <c r="E2841" s="18">
        <f>_xlfn.XLOOKUP(Order_Items_Raw!B135,Products_Raw!A:A,Products_Raw!D:D)</f>
        <v>10188.6</v>
      </c>
      <c r="F2841" s="18">
        <f t="shared" si="44"/>
        <v>-6515.89</v>
      </c>
      <c r="G2841" s="18" t="str">
        <f>PROPER(TRIM(CLEAN(_xlfn.XLOOKUP(Order_Items_Raw!A135,Orders_Raw!A:A,Orders_Raw!E:E))))</f>
        <v>Mobile App</v>
      </c>
      <c r="H2841" s="18" t="str">
        <f>_xlfn.XLOOKUP(B2841,Products_Raw!A:A,Products_Raw!C:C)</f>
        <v>Sports</v>
      </c>
      <c r="I2841" t="str">
        <f>_xlfn.XLOOKUP(_xlfn.XLOOKUP(A2841,Orders_Raw!A:A,Orders_Raw!B:B),Customers_Raw!A:A,Customers_Raw!E:E)</f>
        <v>Consumer</v>
      </c>
      <c r="J2841" s="19">
        <f>_xlfn.XLOOKUP(Order_Items_Raw!A135,Orders_Raw!A:A,Orders_Raw!C:C)</f>
        <v>45771</v>
      </c>
      <c r="K2841" t="s">
        <v>3407</v>
      </c>
      <c r="L2841" s="19" t="str">
        <f>_xlfn.XLOOKUP(A2841,Orders_Raw!A:A,Orders_Raw!D:D)</f>
        <v>Delivered</v>
      </c>
      <c r="M2841" s="19" t="str">
        <f>_xlfn.XLOOKUP(_xlfn.XLOOKUP(A2841,Orders_Raw!A:A,Orders_Raw!B:B),Customers_Raw!A:A,Customers_Raw!E:E)</f>
        <v>Consumer</v>
      </c>
      <c r="N2841">
        <f>IF(COUNTIF($A$2:A2841,A2841)=1,1,0)</f>
        <v>1</v>
      </c>
    </row>
    <row r="2842" spans="1:14">
      <c r="A2842" t="s">
        <v>3262</v>
      </c>
      <c r="B2842" t="s">
        <v>3409</v>
      </c>
      <c r="C2842">
        <v>1</v>
      </c>
      <c r="D2842" s="18">
        <v>5961.85</v>
      </c>
      <c r="E2842" s="18">
        <f>_xlfn.XLOOKUP(Order_Items_Raw!B138,Products_Raw!A:A,Products_Raw!D:D)</f>
        <v>6443.36</v>
      </c>
      <c r="F2842" s="18">
        <f t="shared" si="44"/>
        <v>-481.509999999999</v>
      </c>
      <c r="G2842" s="18" t="str">
        <f>PROPER(TRIM(CLEAN(_xlfn.XLOOKUP(Order_Items_Raw!A138,Orders_Raw!A:A,Orders_Raw!E:E))))</f>
        <v>Website</v>
      </c>
      <c r="H2842" s="18" t="str">
        <f>_xlfn.XLOOKUP(B2842,Products_Raw!A:A,Products_Raw!C:C)</f>
        <v>Sports</v>
      </c>
      <c r="I2842" t="str">
        <f>_xlfn.XLOOKUP(_xlfn.XLOOKUP(A2842,Orders_Raw!A:A,Orders_Raw!B:B),Customers_Raw!A:A,Customers_Raw!E:E)</f>
        <v>Corporate</v>
      </c>
      <c r="J2842" s="19">
        <f>_xlfn.XLOOKUP(Order_Items_Raw!A138,Orders_Raw!A:A,Orders_Raw!C:C)</f>
        <v>45768</v>
      </c>
      <c r="K2842" t="s">
        <v>3407</v>
      </c>
      <c r="L2842" s="19" t="str">
        <f>_xlfn.XLOOKUP(A2842,Orders_Raw!A:A,Orders_Raw!D:D)</f>
        <v>Delivered</v>
      </c>
      <c r="M2842" s="19" t="str">
        <f>_xlfn.XLOOKUP(_xlfn.XLOOKUP(A2842,Orders_Raw!A:A,Orders_Raw!B:B),Customers_Raw!A:A,Customers_Raw!E:E)</f>
        <v>Corporate</v>
      </c>
      <c r="N2842">
        <f>IF(COUNTIF($A$2:A2842,A2842)=1,1,0)</f>
        <v>1</v>
      </c>
    </row>
    <row r="2843" spans="1:14">
      <c r="A2843" t="s">
        <v>946</v>
      </c>
      <c r="B2843" t="s">
        <v>3410</v>
      </c>
      <c r="C2843">
        <v>3</v>
      </c>
      <c r="D2843" s="18">
        <v>4606.81</v>
      </c>
      <c r="E2843" s="18">
        <f>_xlfn.XLOOKUP(Order_Items_Raw!B139,Products_Raw!A:A,Products_Raw!D:D)</f>
        <v>6443.36</v>
      </c>
      <c r="F2843" s="18">
        <f t="shared" si="44"/>
        <v>-14723.27</v>
      </c>
      <c r="G2843" s="18" t="str">
        <f>PROPER(TRIM(CLEAN(_xlfn.XLOOKUP(Order_Items_Raw!A139,Orders_Raw!A:A,Orders_Raw!E:E))))</f>
        <v>Marketplace</v>
      </c>
      <c r="H2843" s="18" t="str">
        <f>_xlfn.XLOOKUP(B2843,Products_Raw!A:A,Products_Raw!C:C)</f>
        <v>Beauty</v>
      </c>
      <c r="I2843" t="str">
        <f>_xlfn.XLOOKUP(_xlfn.XLOOKUP(A2843,Orders_Raw!A:A,Orders_Raw!B:B),Customers_Raw!A:A,Customers_Raw!E:E)</f>
        <v>Consumer</v>
      </c>
      <c r="J2843" s="19">
        <f>_xlfn.XLOOKUP(Order_Items_Raw!A139,Orders_Raw!A:A,Orders_Raw!C:C)</f>
        <v>45753</v>
      </c>
      <c r="K2843" t="s">
        <v>3407</v>
      </c>
      <c r="L2843" s="19" t="str">
        <f>_xlfn.XLOOKUP(A2843,Orders_Raw!A:A,Orders_Raw!D:D)</f>
        <v>Delivered</v>
      </c>
      <c r="M2843" s="19" t="str">
        <f>_xlfn.XLOOKUP(_xlfn.XLOOKUP(A2843,Orders_Raw!A:A,Orders_Raw!B:B),Customers_Raw!A:A,Customers_Raw!E:E)</f>
        <v>Consumer</v>
      </c>
      <c r="N2843">
        <f>IF(COUNTIF($A$2:A2843,A2843)=1,1,0)</f>
        <v>1</v>
      </c>
    </row>
    <row r="2844" spans="1:14">
      <c r="A2844" t="s">
        <v>1070</v>
      </c>
      <c r="B2844" t="s">
        <v>3410</v>
      </c>
      <c r="C2844">
        <v>1</v>
      </c>
      <c r="D2844" s="18">
        <v>1514.72</v>
      </c>
      <c r="E2844" s="18">
        <f>_xlfn.XLOOKUP(Order_Items_Raw!B142,Products_Raw!A:A,Products_Raw!D:D)</f>
        <v>6443.36</v>
      </c>
      <c r="F2844" s="18">
        <f t="shared" si="44"/>
        <v>-4928.64</v>
      </c>
      <c r="G2844" s="18" t="str">
        <f>PROPER(TRIM(CLEAN(_xlfn.XLOOKUP(Order_Items_Raw!A142,Orders_Raw!A:A,Orders_Raw!E:E))))</f>
        <v>Website</v>
      </c>
      <c r="H2844" s="18" t="str">
        <f>_xlfn.XLOOKUP(B2844,Products_Raw!A:A,Products_Raw!C:C)</f>
        <v>Beauty</v>
      </c>
      <c r="I2844" t="str">
        <f>_xlfn.XLOOKUP(_xlfn.XLOOKUP(A2844,Orders_Raw!A:A,Orders_Raw!B:B),Customers_Raw!A:A,Customers_Raw!E:E)</f>
        <v>Small Business</v>
      </c>
      <c r="J2844" s="19">
        <f>_xlfn.XLOOKUP(Order_Items_Raw!A142,Orders_Raw!A:A,Orders_Raw!C:C)</f>
        <v>45752</v>
      </c>
      <c r="K2844" t="s">
        <v>3407</v>
      </c>
      <c r="L2844" s="19" t="str">
        <f>_xlfn.XLOOKUP(A2844,Orders_Raw!A:A,Orders_Raw!D:D)</f>
        <v>Delivered</v>
      </c>
      <c r="M2844" s="19" t="str">
        <f>_xlfn.XLOOKUP(_xlfn.XLOOKUP(A2844,Orders_Raw!A:A,Orders_Raw!B:B),Customers_Raw!A:A,Customers_Raw!E:E)</f>
        <v>Small Business</v>
      </c>
      <c r="N2844">
        <f>IF(COUNTIF($A$2:A2844,A2844)=1,1,0)</f>
        <v>1</v>
      </c>
    </row>
    <row r="2845" spans="1:14">
      <c r="A2845" t="s">
        <v>1539</v>
      </c>
      <c r="B2845" t="s">
        <v>3410</v>
      </c>
      <c r="C2845">
        <v>4</v>
      </c>
      <c r="D2845" s="18">
        <v>5689.3</v>
      </c>
      <c r="E2845" s="18">
        <f>_xlfn.XLOOKUP(Order_Items_Raw!B148,Products_Raw!A:A,Products_Raw!D:D)</f>
        <v>10124.42</v>
      </c>
      <c r="F2845" s="18">
        <f t="shared" si="44"/>
        <v>-34808.38</v>
      </c>
      <c r="G2845" s="18" t="str">
        <f>PROPER(TRIM(CLEAN(_xlfn.XLOOKUP(Order_Items_Raw!A148,Orders_Raw!A:A,Orders_Raw!E:E))))</f>
        <v>Marketplace</v>
      </c>
      <c r="H2845" s="18" t="str">
        <f>_xlfn.XLOOKUP(B2845,Products_Raw!A:A,Products_Raw!C:C)</f>
        <v>Beauty</v>
      </c>
      <c r="I2845" t="str">
        <f>_xlfn.XLOOKUP(_xlfn.XLOOKUP(A2845,Orders_Raw!A:A,Orders_Raw!B:B),Customers_Raw!A:A,Customers_Raw!E:E)</f>
        <v>Consumer</v>
      </c>
      <c r="J2845" s="19">
        <f>_xlfn.XLOOKUP(Order_Items_Raw!A148,Orders_Raw!A:A,Orders_Raw!C:C)</f>
        <v>45760</v>
      </c>
      <c r="K2845" t="s">
        <v>3407</v>
      </c>
      <c r="L2845" s="19" t="str">
        <f>_xlfn.XLOOKUP(A2845,Orders_Raw!A:A,Orders_Raw!D:D)</f>
        <v>Delivered</v>
      </c>
      <c r="M2845" s="19" t="str">
        <f>_xlfn.XLOOKUP(_xlfn.XLOOKUP(A2845,Orders_Raw!A:A,Orders_Raw!B:B),Customers_Raw!A:A,Customers_Raw!E:E)</f>
        <v>Consumer</v>
      </c>
      <c r="N2845">
        <f>IF(COUNTIF($A$2:A2845,A2845)=1,1,0)</f>
        <v>1</v>
      </c>
    </row>
    <row r="2846" spans="1:14">
      <c r="A2846" t="s">
        <v>1880</v>
      </c>
      <c r="B2846" t="s">
        <v>3410</v>
      </c>
      <c r="C2846">
        <v>4</v>
      </c>
      <c r="D2846" s="18">
        <v>5823.09</v>
      </c>
      <c r="E2846" s="18">
        <f>_xlfn.XLOOKUP(Order_Items_Raw!B155,Products_Raw!A:A,Products_Raw!D:D)</f>
        <v>6782.31</v>
      </c>
      <c r="F2846" s="18">
        <f t="shared" si="44"/>
        <v>-21306.15</v>
      </c>
      <c r="G2846" s="18" t="str">
        <f>PROPER(TRIM(CLEAN(_xlfn.XLOOKUP(Order_Items_Raw!A155,Orders_Raw!A:A,Orders_Raw!E:E))))</f>
        <v>Mobile App</v>
      </c>
      <c r="H2846" s="18" t="str">
        <f>_xlfn.XLOOKUP(B2846,Products_Raw!A:A,Products_Raw!C:C)</f>
        <v>Beauty</v>
      </c>
      <c r="I2846" t="str">
        <f>_xlfn.XLOOKUP(_xlfn.XLOOKUP(A2846,Orders_Raw!A:A,Orders_Raw!B:B),Customers_Raw!A:A,Customers_Raw!E:E)</f>
        <v>Consumer</v>
      </c>
      <c r="J2846" s="19">
        <f>_xlfn.XLOOKUP(Order_Items_Raw!A155,Orders_Raw!A:A,Orders_Raw!C:C)</f>
        <v>45762</v>
      </c>
      <c r="K2846" t="s">
        <v>3407</v>
      </c>
      <c r="L2846" s="19" t="str">
        <f>_xlfn.XLOOKUP(A2846,Orders_Raw!A:A,Orders_Raw!D:D)</f>
        <v>Delivered</v>
      </c>
      <c r="M2846" s="19" t="str">
        <f>_xlfn.XLOOKUP(_xlfn.XLOOKUP(A2846,Orders_Raw!A:A,Orders_Raw!B:B),Customers_Raw!A:A,Customers_Raw!E:E)</f>
        <v>Consumer</v>
      </c>
      <c r="N2846">
        <f>IF(COUNTIF($A$2:A2846,A2846)=1,1,0)</f>
        <v>1</v>
      </c>
    </row>
    <row r="2847" spans="1:14">
      <c r="A2847" t="s">
        <v>2325</v>
      </c>
      <c r="B2847" t="s">
        <v>3410</v>
      </c>
      <c r="C2847">
        <v>2</v>
      </c>
      <c r="D2847" s="18">
        <v>2659.66</v>
      </c>
      <c r="E2847" s="18">
        <f>_xlfn.XLOOKUP(Order_Items_Raw!B163,Products_Raw!A:A,Products_Raw!D:D)</f>
        <v>2133.21</v>
      </c>
      <c r="F2847" s="18">
        <f t="shared" si="44"/>
        <v>-1606.76</v>
      </c>
      <c r="G2847" s="18" t="str">
        <f>PROPER(TRIM(CLEAN(_xlfn.XLOOKUP(Order_Items_Raw!A163,Orders_Raw!A:A,Orders_Raw!E:E))))</f>
        <v>Marketplace</v>
      </c>
      <c r="H2847" s="18" t="str">
        <f>_xlfn.XLOOKUP(B2847,Products_Raw!A:A,Products_Raw!C:C)</f>
        <v>Beauty</v>
      </c>
      <c r="I2847" t="str">
        <f>_xlfn.XLOOKUP(_xlfn.XLOOKUP(A2847,Orders_Raw!A:A,Orders_Raw!B:B),Customers_Raw!A:A,Customers_Raw!E:E)</f>
        <v>Consumer</v>
      </c>
      <c r="J2847" s="19">
        <f>_xlfn.XLOOKUP(Order_Items_Raw!A163,Orders_Raw!A:A,Orders_Raw!C:C)</f>
        <v>45763</v>
      </c>
      <c r="K2847" t="s">
        <v>3407</v>
      </c>
      <c r="L2847" s="19" t="str">
        <f>_xlfn.XLOOKUP(A2847,Orders_Raw!A:A,Orders_Raw!D:D)</f>
        <v>Delivered</v>
      </c>
      <c r="M2847" s="19" t="str">
        <f>_xlfn.XLOOKUP(_xlfn.XLOOKUP(A2847,Orders_Raw!A:A,Orders_Raw!B:B),Customers_Raw!A:A,Customers_Raw!E:E)</f>
        <v>Consumer</v>
      </c>
      <c r="N2847">
        <f>IF(COUNTIF($A$2:A2847,A2847)=1,1,0)</f>
        <v>1</v>
      </c>
    </row>
    <row r="2848" spans="1:14">
      <c r="A2848" t="s">
        <v>2609</v>
      </c>
      <c r="B2848" t="s">
        <v>3410</v>
      </c>
      <c r="C2848">
        <v>2</v>
      </c>
      <c r="D2848" s="18">
        <v>3325.91</v>
      </c>
      <c r="E2848" s="18">
        <f>_xlfn.XLOOKUP(Order_Items_Raw!B170,Products_Raw!A:A,Products_Raw!D:D)</f>
        <v>11668.5</v>
      </c>
      <c r="F2848" s="18">
        <f t="shared" si="44"/>
        <v>-20011.09</v>
      </c>
      <c r="G2848" s="18" t="str">
        <f>PROPER(TRIM(CLEAN(_xlfn.XLOOKUP(Order_Items_Raw!A170,Orders_Raw!A:A,Orders_Raw!E:E))))</f>
        <v>Mobile App</v>
      </c>
      <c r="H2848" s="18" t="str">
        <f>_xlfn.XLOOKUP(B2848,Products_Raw!A:A,Products_Raw!C:C)</f>
        <v>Beauty</v>
      </c>
      <c r="I2848" t="str">
        <f>_xlfn.XLOOKUP(_xlfn.XLOOKUP(A2848,Orders_Raw!A:A,Orders_Raw!B:B),Customers_Raw!A:A,Customers_Raw!E:E)</f>
        <v>Corporate</v>
      </c>
      <c r="J2848" s="19">
        <f>_xlfn.XLOOKUP(Order_Items_Raw!A170,Orders_Raw!A:A,Orders_Raw!C:C)</f>
        <v>45754</v>
      </c>
      <c r="K2848" t="s">
        <v>3407</v>
      </c>
      <c r="L2848" s="19" t="str">
        <f>_xlfn.XLOOKUP(A2848,Orders_Raw!A:A,Orders_Raw!D:D)</f>
        <v>Delivered</v>
      </c>
      <c r="M2848" s="19" t="str">
        <f>_xlfn.XLOOKUP(_xlfn.XLOOKUP(A2848,Orders_Raw!A:A,Orders_Raw!B:B),Customers_Raw!A:A,Customers_Raw!E:E)</f>
        <v>Corporate</v>
      </c>
      <c r="N2848">
        <f>IF(COUNTIF($A$2:A2848,A2848)=1,1,0)</f>
        <v>1</v>
      </c>
    </row>
    <row r="2849" spans="1:14">
      <c r="A2849" t="s">
        <v>1768</v>
      </c>
      <c r="B2849" t="s">
        <v>3411</v>
      </c>
      <c r="C2849">
        <v>2</v>
      </c>
      <c r="D2849" s="18">
        <v>17987.28</v>
      </c>
      <c r="E2849" s="18">
        <f>_xlfn.XLOOKUP(Order_Items_Raw!B203,Products_Raw!A:A,Products_Raw!D:D)</f>
        <v>5057.68</v>
      </c>
      <c r="F2849" s="18">
        <f t="shared" si="44"/>
        <v>7871.92</v>
      </c>
      <c r="G2849" s="18" t="str">
        <f>PROPER(TRIM(CLEAN(_xlfn.XLOOKUP(Order_Items_Raw!A203,Orders_Raw!A:A,Orders_Raw!E:E))))</f>
        <v>Website</v>
      </c>
      <c r="H2849" s="18" t="str">
        <f>_xlfn.XLOOKUP(B2849,Products_Raw!A:A,Products_Raw!C:C)</f>
        <v>Sports</v>
      </c>
      <c r="I2849" t="str">
        <f>_xlfn.XLOOKUP(_xlfn.XLOOKUP(A2849,Orders_Raw!A:A,Orders_Raw!B:B),Customers_Raw!A:A,Customers_Raw!E:E)</f>
        <v>Consumer</v>
      </c>
      <c r="J2849" s="19">
        <f>_xlfn.XLOOKUP(Order_Items_Raw!A203,Orders_Raw!A:A,Orders_Raw!C:C)</f>
        <v>45769</v>
      </c>
      <c r="K2849" t="s">
        <v>3407</v>
      </c>
      <c r="L2849" s="19" t="str">
        <f>_xlfn.XLOOKUP(A2849,Orders_Raw!A:A,Orders_Raw!D:D)</f>
        <v>Delivered</v>
      </c>
      <c r="M2849" s="19" t="str">
        <f>_xlfn.XLOOKUP(_xlfn.XLOOKUP(A2849,Orders_Raw!A:A,Orders_Raw!B:B),Customers_Raw!A:A,Customers_Raw!E:E)</f>
        <v>Consumer</v>
      </c>
      <c r="N2849">
        <f>IF(COUNTIF($A$2:A2849,A2849)=1,1,0)</f>
        <v>1</v>
      </c>
    </row>
    <row r="2850" spans="1:14">
      <c r="A2850" t="s">
        <v>2243</v>
      </c>
      <c r="B2850" t="s">
        <v>3411</v>
      </c>
      <c r="C2850">
        <v>2</v>
      </c>
      <c r="D2850" s="18">
        <v>18572.44</v>
      </c>
      <c r="E2850" s="18">
        <f>_xlfn.XLOOKUP(Order_Items_Raw!B212,Products_Raw!A:A,Products_Raw!D:D)</f>
        <v>1892.68</v>
      </c>
      <c r="F2850" s="18">
        <f t="shared" si="44"/>
        <v>14787.08</v>
      </c>
      <c r="G2850" s="18" t="str">
        <f>PROPER(TRIM(CLEAN(_xlfn.XLOOKUP(Order_Items_Raw!A212,Orders_Raw!A:A,Orders_Raw!E:E))))</f>
        <v>Marketplace</v>
      </c>
      <c r="H2850" s="18" t="str">
        <f>_xlfn.XLOOKUP(B2850,Products_Raw!A:A,Products_Raw!C:C)</f>
        <v>Sports</v>
      </c>
      <c r="I2850" t="str">
        <f>_xlfn.XLOOKUP(_xlfn.XLOOKUP(A2850,Orders_Raw!A:A,Orders_Raw!B:B),Customers_Raw!A:A,Customers_Raw!E:E)</f>
        <v>Consumer</v>
      </c>
      <c r="J2850" s="19">
        <f>_xlfn.XLOOKUP(Order_Items_Raw!A212,Orders_Raw!A:A,Orders_Raw!C:C)</f>
        <v>45770</v>
      </c>
      <c r="K2850" t="s">
        <v>3407</v>
      </c>
      <c r="L2850" s="19" t="str">
        <f>_xlfn.XLOOKUP(A2850,Orders_Raw!A:A,Orders_Raw!D:D)</f>
        <v>Delivered</v>
      </c>
      <c r="M2850" s="19" t="str">
        <f>_xlfn.XLOOKUP(_xlfn.XLOOKUP(A2850,Orders_Raw!A:A,Orders_Raw!B:B),Customers_Raw!A:A,Customers_Raw!E:E)</f>
        <v>Consumer</v>
      </c>
      <c r="N2850">
        <f>IF(COUNTIF($A$2:A2850,A2850)=1,1,0)</f>
        <v>1</v>
      </c>
    </row>
    <row r="2851" spans="1:14">
      <c r="A2851" t="s">
        <v>2355</v>
      </c>
      <c r="B2851" t="s">
        <v>3411</v>
      </c>
      <c r="C2851">
        <v>2</v>
      </c>
      <c r="D2851" s="18">
        <v>20344.12</v>
      </c>
      <c r="E2851" s="18">
        <f>_xlfn.XLOOKUP(Order_Items_Raw!B216,Products_Raw!A:A,Products_Raw!D:D)</f>
        <v>5931.04</v>
      </c>
      <c r="F2851" s="18">
        <f t="shared" si="44"/>
        <v>8482.04</v>
      </c>
      <c r="G2851" s="18" t="str">
        <f>PROPER(TRIM(CLEAN(_xlfn.XLOOKUP(Order_Items_Raw!A216,Orders_Raw!A:A,Orders_Raw!E:E))))</f>
        <v>Website</v>
      </c>
      <c r="H2851" s="18" t="str">
        <f>_xlfn.XLOOKUP(B2851,Products_Raw!A:A,Products_Raw!C:C)</f>
        <v>Sports</v>
      </c>
      <c r="I2851" t="str">
        <f>_xlfn.XLOOKUP(_xlfn.XLOOKUP(A2851,Orders_Raw!A:A,Orders_Raw!B:B),Customers_Raw!A:A,Customers_Raw!E:E)</f>
        <v>Corporate</v>
      </c>
      <c r="J2851" s="19">
        <f>_xlfn.XLOOKUP(Order_Items_Raw!A216,Orders_Raw!A:A,Orders_Raw!C:C)</f>
        <v>45762</v>
      </c>
      <c r="K2851" t="s">
        <v>3407</v>
      </c>
      <c r="L2851" s="19" t="str">
        <f>_xlfn.XLOOKUP(A2851,Orders_Raw!A:A,Orders_Raw!D:D)</f>
        <v>Delivered</v>
      </c>
      <c r="M2851" s="19" t="str">
        <f>_xlfn.XLOOKUP(_xlfn.XLOOKUP(A2851,Orders_Raw!A:A,Orders_Raw!B:B),Customers_Raw!A:A,Customers_Raw!E:E)</f>
        <v>Corporate</v>
      </c>
      <c r="N2851">
        <f>IF(COUNTIF($A$2:A2851,A2851)=1,1,0)</f>
        <v>1</v>
      </c>
    </row>
    <row r="2852" spans="1:14">
      <c r="A2852" t="s">
        <v>2450</v>
      </c>
      <c r="B2852" t="s">
        <v>3411</v>
      </c>
      <c r="C2852">
        <v>3</v>
      </c>
      <c r="D2852" s="18">
        <v>31994.43</v>
      </c>
      <c r="E2852" s="18">
        <f>_xlfn.XLOOKUP(Order_Items_Raw!B218,Products_Raw!A:A,Products_Raw!D:D)</f>
        <v>5931.04</v>
      </c>
      <c r="F2852" s="18">
        <f t="shared" si="44"/>
        <v>14201.31</v>
      </c>
      <c r="G2852" s="18" t="str">
        <f>PROPER(TRIM(CLEAN(_xlfn.XLOOKUP(Order_Items_Raw!A218,Orders_Raw!A:A,Orders_Raw!E:E))))</f>
        <v>Mobile App</v>
      </c>
      <c r="H2852" s="18" t="str">
        <f>_xlfn.XLOOKUP(B2852,Products_Raw!A:A,Products_Raw!C:C)</f>
        <v>Sports</v>
      </c>
      <c r="I2852" t="str">
        <f>_xlfn.XLOOKUP(_xlfn.XLOOKUP(A2852,Orders_Raw!A:A,Orders_Raw!B:B),Customers_Raw!A:A,Customers_Raw!E:E)</f>
        <v>Consumer</v>
      </c>
      <c r="J2852" s="19">
        <f>_xlfn.XLOOKUP(Order_Items_Raw!A218,Orders_Raw!A:A,Orders_Raw!C:C)</f>
        <v>45773</v>
      </c>
      <c r="K2852" t="s">
        <v>3407</v>
      </c>
      <c r="L2852" s="19" t="str">
        <f>_xlfn.XLOOKUP(A2852,Orders_Raw!A:A,Orders_Raw!D:D)</f>
        <v>Delivered</v>
      </c>
      <c r="M2852" s="19" t="str">
        <f>_xlfn.XLOOKUP(_xlfn.XLOOKUP(A2852,Orders_Raw!A:A,Orders_Raw!B:B),Customers_Raw!A:A,Customers_Raw!E:E)</f>
        <v>Consumer</v>
      </c>
      <c r="N2852">
        <f>IF(COUNTIF($A$2:A2852,A2852)=1,1,0)</f>
        <v>1</v>
      </c>
    </row>
    <row r="2853" spans="1:14">
      <c r="A2853" t="s">
        <v>1949</v>
      </c>
      <c r="B2853" t="s">
        <v>3412</v>
      </c>
      <c r="C2853">
        <v>4</v>
      </c>
      <c r="D2853" s="18">
        <v>61423.77</v>
      </c>
      <c r="E2853" s="18">
        <f>_xlfn.XLOOKUP(Order_Items_Raw!B256,Products_Raw!A:A,Products_Raw!D:D)</f>
        <v>1946.27</v>
      </c>
      <c r="F2853" s="18">
        <f t="shared" si="44"/>
        <v>53638.69</v>
      </c>
      <c r="G2853" s="18" t="str">
        <f>PROPER(TRIM(CLEAN(_xlfn.XLOOKUP(Order_Items_Raw!A256,Orders_Raw!A:A,Orders_Raw!E:E))))</f>
        <v>Mobile App</v>
      </c>
      <c r="H2853" s="18" t="str">
        <f>_xlfn.XLOOKUP(B2853,Products_Raw!A:A,Products_Raw!C:C)</f>
        <v>Electronics</v>
      </c>
      <c r="I2853" t="str">
        <f>_xlfn.XLOOKUP(_xlfn.XLOOKUP(A2853,Orders_Raw!A:A,Orders_Raw!B:B),Customers_Raw!A:A,Customers_Raw!E:E)</f>
        <v>Consumer</v>
      </c>
      <c r="J2853" s="19">
        <f>_xlfn.XLOOKUP(Order_Items_Raw!A256,Orders_Raw!A:A,Orders_Raw!C:C)</f>
        <v>45765</v>
      </c>
      <c r="K2853" t="s">
        <v>3407</v>
      </c>
      <c r="L2853" s="19" t="str">
        <f>_xlfn.XLOOKUP(A2853,Orders_Raw!A:A,Orders_Raw!D:D)</f>
        <v>Delivered</v>
      </c>
      <c r="M2853" s="19" t="str">
        <f>_xlfn.XLOOKUP(_xlfn.XLOOKUP(A2853,Orders_Raw!A:A,Orders_Raw!B:B),Customers_Raw!A:A,Customers_Raw!E:E)</f>
        <v>Consumer</v>
      </c>
      <c r="N2853">
        <f>IF(COUNTIF($A$2:A2853,A2853)=1,1,0)</f>
        <v>1</v>
      </c>
    </row>
    <row r="2854" spans="1:14">
      <c r="A2854" t="s">
        <v>1381</v>
      </c>
      <c r="B2854" t="s">
        <v>3413</v>
      </c>
      <c r="C2854">
        <v>3</v>
      </c>
      <c r="D2854" s="18">
        <v>24768.51</v>
      </c>
      <c r="E2854" s="18">
        <f>_xlfn.XLOOKUP(Order_Items_Raw!B285,Products_Raw!A:A,Products_Raw!D:D)</f>
        <v>2144.79</v>
      </c>
      <c r="F2854" s="18">
        <f t="shared" si="44"/>
        <v>18334.14</v>
      </c>
      <c r="G2854" s="18" t="str">
        <f>PROPER(TRIM(CLEAN(_xlfn.XLOOKUP(Order_Items_Raw!A285,Orders_Raw!A:A,Orders_Raw!E:E))))</f>
        <v>Marketplace</v>
      </c>
      <c r="H2854" s="18" t="str">
        <f>_xlfn.XLOOKUP(B2854,Products_Raw!A:A,Products_Raw!C:C)</f>
        <v>Sports</v>
      </c>
      <c r="I2854" t="str">
        <f>_xlfn.XLOOKUP(_xlfn.XLOOKUP(A2854,Orders_Raw!A:A,Orders_Raw!B:B),Customers_Raw!A:A,Customers_Raw!E:E)</f>
        <v>Consumer</v>
      </c>
      <c r="J2854" s="19">
        <f>_xlfn.XLOOKUP(Order_Items_Raw!A285,Orders_Raw!A:A,Orders_Raw!C:C)</f>
        <v>45770</v>
      </c>
      <c r="K2854" t="s">
        <v>3407</v>
      </c>
      <c r="L2854" s="19" t="str">
        <f>_xlfn.XLOOKUP(A2854,Orders_Raw!A:A,Orders_Raw!D:D)</f>
        <v>Cancelled</v>
      </c>
      <c r="M2854" s="19" t="str">
        <f>_xlfn.XLOOKUP(_xlfn.XLOOKUP(A2854,Orders_Raw!A:A,Orders_Raw!B:B),Customers_Raw!A:A,Customers_Raw!E:E)</f>
        <v>Consumer</v>
      </c>
      <c r="N2854">
        <f>IF(COUNTIF($A$2:A2854,A2854)=1,1,0)</f>
        <v>1</v>
      </c>
    </row>
    <row r="2855" spans="1:14">
      <c r="A2855" t="s">
        <v>1733</v>
      </c>
      <c r="B2855" t="s">
        <v>3413</v>
      </c>
      <c r="C2855">
        <v>3</v>
      </c>
      <c r="D2855" s="18">
        <v>29831.73</v>
      </c>
      <c r="E2855" s="18">
        <f>_xlfn.XLOOKUP(Order_Items_Raw!B295,Products_Raw!A:A,Products_Raw!D:D)</f>
        <v>10086.81</v>
      </c>
      <c r="F2855" s="18">
        <f t="shared" si="44"/>
        <v>-428.700000000001</v>
      </c>
      <c r="G2855" s="18" t="str">
        <f>PROPER(TRIM(CLEAN(_xlfn.XLOOKUP(Order_Items_Raw!A295,Orders_Raw!A:A,Orders_Raw!E:E))))</f>
        <v>Mobile App</v>
      </c>
      <c r="H2855" s="18" t="str">
        <f>_xlfn.XLOOKUP(B2855,Products_Raw!A:A,Products_Raw!C:C)</f>
        <v>Sports</v>
      </c>
      <c r="I2855" t="str">
        <f>_xlfn.XLOOKUP(_xlfn.XLOOKUP(A2855,Orders_Raw!A:A,Orders_Raw!B:B),Customers_Raw!A:A,Customers_Raw!E:E)</f>
        <v>Corporate</v>
      </c>
      <c r="J2855" s="19">
        <f>_xlfn.XLOOKUP(Order_Items_Raw!A295,Orders_Raw!A:A,Orders_Raw!C:C)</f>
        <v>45771</v>
      </c>
      <c r="K2855" t="s">
        <v>3407</v>
      </c>
      <c r="L2855" s="19" t="str">
        <f>_xlfn.XLOOKUP(A2855,Orders_Raw!A:A,Orders_Raw!D:D)</f>
        <v>Cancelled</v>
      </c>
      <c r="M2855" s="19" t="str">
        <f>_xlfn.XLOOKUP(_xlfn.XLOOKUP(A2855,Orders_Raw!A:A,Orders_Raw!B:B),Customers_Raw!A:A,Customers_Raw!E:E)</f>
        <v>Corporate</v>
      </c>
      <c r="N2855">
        <f>IF(COUNTIF($A$2:A2855,A2855)=1,1,0)</f>
        <v>1</v>
      </c>
    </row>
    <row r="2856" spans="1:14">
      <c r="A2856" t="s">
        <v>2232</v>
      </c>
      <c r="B2856" t="s">
        <v>3413</v>
      </c>
      <c r="C2856">
        <v>1</v>
      </c>
      <c r="D2856" s="18">
        <v>11434.75</v>
      </c>
      <c r="E2856" s="18">
        <f>_xlfn.XLOOKUP(Order_Items_Raw!B308,Products_Raw!A:A,Products_Raw!D:D)</f>
        <v>9947.76</v>
      </c>
      <c r="F2856" s="18">
        <f t="shared" si="44"/>
        <v>1486.99</v>
      </c>
      <c r="G2856" s="18" t="str">
        <f>PROPER(TRIM(CLEAN(_xlfn.XLOOKUP(Order_Items_Raw!A308,Orders_Raw!A:A,Orders_Raw!E:E))))</f>
        <v>Marketplace</v>
      </c>
      <c r="H2856" s="18" t="str">
        <f>_xlfn.XLOOKUP(B2856,Products_Raw!A:A,Products_Raw!C:C)</f>
        <v>Sports</v>
      </c>
      <c r="I2856" t="str">
        <f>_xlfn.XLOOKUP(_xlfn.XLOOKUP(A2856,Orders_Raw!A:A,Orders_Raw!B:B),Customers_Raw!A:A,Customers_Raw!E:E)</f>
        <v>Corporate</v>
      </c>
      <c r="J2856" s="19">
        <f>_xlfn.XLOOKUP(Order_Items_Raw!A308,Orders_Raw!A:A,Orders_Raw!C:C)</f>
        <v>45763</v>
      </c>
      <c r="K2856" t="s">
        <v>3407</v>
      </c>
      <c r="L2856" s="19" t="str">
        <f>_xlfn.XLOOKUP(A2856,Orders_Raw!A:A,Orders_Raw!D:D)</f>
        <v>Processing</v>
      </c>
      <c r="M2856" s="19" t="str">
        <f>_xlfn.XLOOKUP(_xlfn.XLOOKUP(A2856,Orders_Raw!A:A,Orders_Raw!B:B),Customers_Raw!A:A,Customers_Raw!E:E)</f>
        <v>Corporate</v>
      </c>
      <c r="N2856">
        <f>IF(COUNTIF($A$2:A2856,A2856)=1,1,0)</f>
        <v>1</v>
      </c>
    </row>
    <row r="2857" spans="1:14">
      <c r="A2857" t="s">
        <v>1070</v>
      </c>
      <c r="B2857" t="s">
        <v>3496</v>
      </c>
      <c r="C2857">
        <v>4</v>
      </c>
      <c r="D2857" s="18">
        <v>16819.18</v>
      </c>
      <c r="E2857" s="18">
        <f>_xlfn.XLOOKUP(Order_Items_Raw!B332,Products_Raw!A:A,Products_Raw!D:D)</f>
        <v>4740.6</v>
      </c>
      <c r="F2857" s="18">
        <f t="shared" si="44"/>
        <v>-2143.22</v>
      </c>
      <c r="G2857" s="18" t="str">
        <f>PROPER(TRIM(CLEAN(_xlfn.XLOOKUP(Order_Items_Raw!A332,Orders_Raw!A:A,Orders_Raw!E:E))))</f>
        <v>Mobile App</v>
      </c>
      <c r="H2857" s="18" t="str">
        <f>_xlfn.XLOOKUP(B2857,Products_Raw!A:A,Products_Raw!C:C)</f>
        <v>Home &amp; Kitchen</v>
      </c>
      <c r="I2857" t="str">
        <f>_xlfn.XLOOKUP(_xlfn.XLOOKUP(A2857,Orders_Raw!A:A,Orders_Raw!B:B),Customers_Raw!A:A,Customers_Raw!E:E)</f>
        <v>Small Business</v>
      </c>
      <c r="J2857" s="19">
        <f>_xlfn.XLOOKUP(Order_Items_Raw!A332,Orders_Raw!A:A,Orders_Raw!C:C)</f>
        <v>45878</v>
      </c>
      <c r="K2857" t="s">
        <v>3415</v>
      </c>
      <c r="L2857" s="19" t="str">
        <f>_xlfn.XLOOKUP(A2857,Orders_Raw!A:A,Orders_Raw!D:D)</f>
        <v>Delivered</v>
      </c>
      <c r="M2857" s="19" t="str">
        <f>_xlfn.XLOOKUP(_xlfn.XLOOKUP(A2857,Orders_Raw!A:A,Orders_Raw!B:B),Customers_Raw!A:A,Customers_Raw!E:E)</f>
        <v>Small Business</v>
      </c>
      <c r="N2857">
        <f>IF(COUNTIF($A$2:A2857,A2857)=1,1,0)</f>
        <v>0</v>
      </c>
    </row>
    <row r="2858" spans="1:14">
      <c r="A2858" t="s">
        <v>1097</v>
      </c>
      <c r="B2858" t="s">
        <v>3496</v>
      </c>
      <c r="C2858">
        <v>3</v>
      </c>
      <c r="D2858" s="18">
        <v>9919.57</v>
      </c>
      <c r="E2858" s="18">
        <f>_xlfn.XLOOKUP(Order_Items_Raw!B333,Products_Raw!A:A,Products_Raw!D:D)</f>
        <v>4740.6</v>
      </c>
      <c r="F2858" s="18">
        <f t="shared" si="44"/>
        <v>-4302.23</v>
      </c>
      <c r="G2858" s="18" t="str">
        <f>PROPER(TRIM(CLEAN(_xlfn.XLOOKUP(Order_Items_Raw!A333,Orders_Raw!A:A,Orders_Raw!E:E))))</f>
        <v>Website</v>
      </c>
      <c r="H2858" s="18" t="str">
        <f>_xlfn.XLOOKUP(B2858,Products_Raw!A:A,Products_Raw!C:C)</f>
        <v>Home &amp; Kitchen</v>
      </c>
      <c r="I2858" t="str">
        <f>_xlfn.XLOOKUP(_xlfn.XLOOKUP(A2858,Orders_Raw!A:A,Orders_Raw!B:B),Customers_Raw!A:A,Customers_Raw!E:E)</f>
        <v>Consumer</v>
      </c>
      <c r="J2858" s="19">
        <f>_xlfn.XLOOKUP(Order_Items_Raw!A333,Orders_Raw!A:A,Orders_Raw!C:C)</f>
        <v>45898</v>
      </c>
      <c r="K2858" t="s">
        <v>3415</v>
      </c>
      <c r="L2858" s="19" t="str">
        <f>_xlfn.XLOOKUP(A2858,Orders_Raw!A:A,Orders_Raw!D:D)</f>
        <v>Cancelled</v>
      </c>
      <c r="M2858" s="19" t="str">
        <f>_xlfn.XLOOKUP(_xlfn.XLOOKUP(A2858,Orders_Raw!A:A,Orders_Raw!B:B),Customers_Raw!A:A,Customers_Raw!E:E)</f>
        <v>Consumer</v>
      </c>
      <c r="N2858">
        <f>IF(COUNTIF($A$2:A2858,A2858)=1,1,0)</f>
        <v>1</v>
      </c>
    </row>
    <row r="2859" spans="1:14">
      <c r="A2859" t="s">
        <v>2140</v>
      </c>
      <c r="B2859" t="s">
        <v>3496</v>
      </c>
      <c r="C2859">
        <v>1</v>
      </c>
      <c r="D2859" s="18">
        <v>4443.41</v>
      </c>
      <c r="E2859" s="18">
        <f>_xlfn.XLOOKUP(Order_Items_Raw!B352,Products_Raw!A:A,Products_Raw!D:D)</f>
        <v>7144.88</v>
      </c>
      <c r="F2859" s="18">
        <f t="shared" si="44"/>
        <v>-2701.47</v>
      </c>
      <c r="G2859" s="18" t="str">
        <f>PROPER(TRIM(CLEAN(_xlfn.XLOOKUP(Order_Items_Raw!A352,Orders_Raw!A:A,Orders_Raw!E:E))))</f>
        <v>Website</v>
      </c>
      <c r="H2859" s="18" t="str">
        <f>_xlfn.XLOOKUP(B2859,Products_Raw!A:A,Products_Raw!C:C)</f>
        <v>Home &amp; Kitchen</v>
      </c>
      <c r="I2859" t="str">
        <f>_xlfn.XLOOKUP(_xlfn.XLOOKUP(A2859,Orders_Raw!A:A,Orders_Raw!B:B),Customers_Raw!A:A,Customers_Raw!E:E)</f>
        <v>Consumer</v>
      </c>
      <c r="J2859" s="19">
        <f>_xlfn.XLOOKUP(Order_Items_Raw!A352,Orders_Raw!A:A,Orders_Raw!C:C)</f>
        <v>45889</v>
      </c>
      <c r="K2859" t="s">
        <v>3415</v>
      </c>
      <c r="L2859" s="19" t="str">
        <f>_xlfn.XLOOKUP(A2859,Orders_Raw!A:A,Orders_Raw!D:D)</f>
        <v>Shipped</v>
      </c>
      <c r="M2859" s="19" t="str">
        <f>_xlfn.XLOOKUP(_xlfn.XLOOKUP(A2859,Orders_Raw!A:A,Orders_Raw!B:B),Customers_Raw!A:A,Customers_Raw!E:E)</f>
        <v>Consumer</v>
      </c>
      <c r="N2859">
        <f>IF(COUNTIF($A$2:A2859,A2859)=1,1,0)</f>
        <v>1</v>
      </c>
    </row>
    <row r="2860" spans="1:14">
      <c r="A2860" t="s">
        <v>2453</v>
      </c>
      <c r="B2860" t="s">
        <v>3496</v>
      </c>
      <c r="C2860">
        <v>3</v>
      </c>
      <c r="D2860" s="18">
        <v>11307</v>
      </c>
      <c r="E2860" s="18">
        <f>_xlfn.XLOOKUP(Order_Items_Raw!B360,Products_Raw!A:A,Products_Raw!D:D)</f>
        <v>2831.41</v>
      </c>
      <c r="F2860" s="18">
        <f t="shared" si="44"/>
        <v>2812.77</v>
      </c>
      <c r="G2860" s="18" t="str">
        <f>PROPER(TRIM(CLEAN(_xlfn.XLOOKUP(Order_Items_Raw!A360,Orders_Raw!A:A,Orders_Raw!E:E))))</f>
        <v>Website</v>
      </c>
      <c r="H2860" s="18" t="str">
        <f>_xlfn.XLOOKUP(B2860,Products_Raw!A:A,Products_Raw!C:C)</f>
        <v>Home &amp; Kitchen</v>
      </c>
      <c r="I2860" t="str">
        <f>_xlfn.XLOOKUP(_xlfn.XLOOKUP(A2860,Orders_Raw!A:A,Orders_Raw!B:B),Customers_Raw!A:A,Customers_Raw!E:E)</f>
        <v>Corporate</v>
      </c>
      <c r="J2860" s="19">
        <f>_xlfn.XLOOKUP(Order_Items_Raw!A360,Orders_Raw!A:A,Orders_Raw!C:C)</f>
        <v>45871</v>
      </c>
      <c r="K2860" t="s">
        <v>3415</v>
      </c>
      <c r="L2860" s="19" t="str">
        <f>_xlfn.XLOOKUP(A2860,Orders_Raw!A:A,Orders_Raw!D:D)</f>
        <v>Delivered</v>
      </c>
      <c r="M2860" s="19" t="str">
        <f>_xlfn.XLOOKUP(_xlfn.XLOOKUP(A2860,Orders_Raw!A:A,Orders_Raw!B:B),Customers_Raw!A:A,Customers_Raw!E:E)</f>
        <v>Corporate</v>
      </c>
      <c r="N2860">
        <f>IF(COUNTIF($A$2:A2860,A2860)=1,1,0)</f>
        <v>1</v>
      </c>
    </row>
    <row r="2861" spans="1:14">
      <c r="A2861" t="s">
        <v>2601</v>
      </c>
      <c r="B2861" t="s">
        <v>3496</v>
      </c>
      <c r="C2861">
        <v>4</v>
      </c>
      <c r="D2861" s="18">
        <v>14125.64</v>
      </c>
      <c r="E2861" s="18">
        <f>_xlfn.XLOOKUP(Order_Items_Raw!B365,Products_Raw!A:A,Products_Raw!D:D)</f>
        <v>7014.31</v>
      </c>
      <c r="F2861" s="18">
        <f t="shared" si="44"/>
        <v>-13931.6</v>
      </c>
      <c r="G2861" s="18" t="str">
        <f>PROPER(TRIM(CLEAN(_xlfn.XLOOKUP(Order_Items_Raw!A365,Orders_Raw!A:A,Orders_Raw!E:E))))</f>
        <v>Mobile App</v>
      </c>
      <c r="H2861" s="18" t="str">
        <f>_xlfn.XLOOKUP(B2861,Products_Raw!A:A,Products_Raw!C:C)</f>
        <v>Home &amp; Kitchen</v>
      </c>
      <c r="I2861" t="str">
        <f>_xlfn.XLOOKUP(_xlfn.XLOOKUP(A2861,Orders_Raw!A:A,Orders_Raw!B:B),Customers_Raw!A:A,Customers_Raw!E:E)</f>
        <v>Corporate</v>
      </c>
      <c r="J2861" s="19">
        <f>_xlfn.XLOOKUP(Order_Items_Raw!A365,Orders_Raw!A:A,Orders_Raw!C:C)</f>
        <v>45873</v>
      </c>
      <c r="K2861" t="s">
        <v>3415</v>
      </c>
      <c r="L2861" s="19" t="str">
        <f>_xlfn.XLOOKUP(A2861,Orders_Raw!A:A,Orders_Raw!D:D)</f>
        <v>Delivered</v>
      </c>
      <c r="M2861" s="19" t="str">
        <f>_xlfn.XLOOKUP(_xlfn.XLOOKUP(A2861,Orders_Raw!A:A,Orders_Raw!B:B),Customers_Raw!A:A,Customers_Raw!E:E)</f>
        <v>Corporate</v>
      </c>
      <c r="N2861">
        <f>IF(COUNTIF($A$2:A2861,A2861)=1,1,0)</f>
        <v>1</v>
      </c>
    </row>
    <row r="2862" spans="1:14">
      <c r="A2862" t="s">
        <v>2964</v>
      </c>
      <c r="B2862" t="s">
        <v>3496</v>
      </c>
      <c r="C2862">
        <v>2</v>
      </c>
      <c r="D2862" s="18">
        <v>7160.15</v>
      </c>
      <c r="E2862" s="18">
        <f>_xlfn.XLOOKUP(Order_Items_Raw!B370,Products_Raw!A:A,Products_Raw!D:D)</f>
        <v>7014.31</v>
      </c>
      <c r="F2862" s="18">
        <f t="shared" si="44"/>
        <v>-6868.47</v>
      </c>
      <c r="G2862" s="18" t="str">
        <f>PROPER(TRIM(CLEAN(_xlfn.XLOOKUP(Order_Items_Raw!A370,Orders_Raw!A:A,Orders_Raw!E:E))))</f>
        <v>Mobile App</v>
      </c>
      <c r="H2862" s="18" t="str">
        <f>_xlfn.XLOOKUP(B2862,Products_Raw!A:A,Products_Raw!C:C)</f>
        <v>Home &amp; Kitchen</v>
      </c>
      <c r="I2862" t="str">
        <f>_xlfn.XLOOKUP(_xlfn.XLOOKUP(A2862,Orders_Raw!A:A,Orders_Raw!B:B),Customers_Raw!A:A,Customers_Raw!E:E)</f>
        <v>Consumer</v>
      </c>
      <c r="J2862" s="19">
        <f>_xlfn.XLOOKUP(Order_Items_Raw!A370,Orders_Raw!A:A,Orders_Raw!C:C)</f>
        <v>45900</v>
      </c>
      <c r="K2862" t="s">
        <v>3415</v>
      </c>
      <c r="L2862" s="19" t="str">
        <f>_xlfn.XLOOKUP(A2862,Orders_Raw!A:A,Orders_Raw!D:D)</f>
        <v>Cancelled</v>
      </c>
      <c r="M2862" s="19" t="str">
        <f>_xlfn.XLOOKUP(_xlfn.XLOOKUP(A2862,Orders_Raw!A:A,Orders_Raw!B:B),Customers_Raw!A:A,Customers_Raw!E:E)</f>
        <v>Consumer</v>
      </c>
      <c r="N2862">
        <f>IF(COUNTIF($A$2:A2862,A2862)=1,1,0)</f>
        <v>1</v>
      </c>
    </row>
    <row r="2863" spans="1:14">
      <c r="A2863" t="s">
        <v>3392</v>
      </c>
      <c r="B2863" t="s">
        <v>3496</v>
      </c>
      <c r="C2863">
        <v>4</v>
      </c>
      <c r="D2863" s="18">
        <v>16485.12</v>
      </c>
      <c r="E2863" s="18">
        <f>_xlfn.XLOOKUP(Order_Items_Raw!B378,Products_Raw!A:A,Products_Raw!D:D)</f>
        <v>1321.65</v>
      </c>
      <c r="F2863" s="18">
        <f t="shared" si="44"/>
        <v>11198.52</v>
      </c>
      <c r="G2863" s="18" t="str">
        <f>PROPER(TRIM(CLEAN(_xlfn.XLOOKUP(Order_Items_Raw!A378,Orders_Raw!A:A,Orders_Raw!E:E))))</f>
        <v>Website</v>
      </c>
      <c r="H2863" s="18" t="str">
        <f>_xlfn.XLOOKUP(B2863,Products_Raw!A:A,Products_Raw!C:C)</f>
        <v>Home &amp; Kitchen</v>
      </c>
      <c r="I2863" t="str">
        <f>_xlfn.XLOOKUP(_xlfn.XLOOKUP(A2863,Orders_Raw!A:A,Orders_Raw!B:B),Customers_Raw!A:A,Customers_Raw!E:E)</f>
        <v>Consumer</v>
      </c>
      <c r="J2863" s="19">
        <f>_xlfn.XLOOKUP(Order_Items_Raw!A378,Orders_Raw!A:A,Orders_Raw!C:C)</f>
        <v>45891</v>
      </c>
      <c r="K2863" t="s">
        <v>3415</v>
      </c>
      <c r="L2863" s="19" t="str">
        <f>_xlfn.XLOOKUP(A2863,Orders_Raw!A:A,Orders_Raw!D:D)</f>
        <v>Delivered</v>
      </c>
      <c r="M2863" s="19" t="str">
        <f>_xlfn.XLOOKUP(_xlfn.XLOOKUP(A2863,Orders_Raw!A:A,Orders_Raw!B:B),Customers_Raw!A:A,Customers_Raw!E:E)</f>
        <v>Consumer</v>
      </c>
      <c r="N2863">
        <f>IF(COUNTIF($A$2:A2863,A2863)=1,1,0)</f>
        <v>1</v>
      </c>
    </row>
    <row r="2864" spans="1:14">
      <c r="A2864" t="s">
        <v>2107</v>
      </c>
      <c r="B2864" t="s">
        <v>3414</v>
      </c>
      <c r="C2864">
        <v>4</v>
      </c>
      <c r="D2864" s="18">
        <v>25578.07</v>
      </c>
      <c r="E2864" s="18">
        <f>_xlfn.XLOOKUP(Order_Items_Raw!B401,Products_Raw!A:A,Products_Raw!D:D)</f>
        <v>474.93</v>
      </c>
      <c r="F2864" s="18">
        <f t="shared" si="44"/>
        <v>23678.35</v>
      </c>
      <c r="G2864" s="18" t="str">
        <f>PROPER(TRIM(CLEAN(_xlfn.XLOOKUP(Order_Items_Raw!A401,Orders_Raw!A:A,Orders_Raw!E:E))))</f>
        <v>Mobile App</v>
      </c>
      <c r="H2864" s="18" t="str">
        <f>_xlfn.XLOOKUP(B2864,Products_Raw!A:A,Products_Raw!C:C)</f>
        <v>Beauty</v>
      </c>
      <c r="I2864" t="str">
        <f>_xlfn.XLOOKUP(_xlfn.XLOOKUP(A2864,Orders_Raw!A:A,Orders_Raw!B:B),Customers_Raw!A:A,Customers_Raw!E:E)</f>
        <v>Consumer</v>
      </c>
      <c r="J2864" s="19">
        <f>_xlfn.XLOOKUP(Order_Items_Raw!A401,Orders_Raw!A:A,Orders_Raw!C:C)</f>
        <v>45879</v>
      </c>
      <c r="K2864" t="s">
        <v>3415</v>
      </c>
      <c r="L2864" s="19" t="str">
        <f>_xlfn.XLOOKUP(A2864,Orders_Raw!A:A,Orders_Raw!D:D)</f>
        <v>Delivered</v>
      </c>
      <c r="M2864" s="19" t="str">
        <f>_xlfn.XLOOKUP(_xlfn.XLOOKUP(A2864,Orders_Raw!A:A,Orders_Raw!B:B),Customers_Raw!A:A,Customers_Raw!E:E)</f>
        <v>Consumer</v>
      </c>
      <c r="N2864">
        <f>IF(COUNTIF($A$2:A2864,A2864)=1,1,0)</f>
        <v>1</v>
      </c>
    </row>
    <row r="2865" spans="1:14">
      <c r="A2865" t="s">
        <v>2449</v>
      </c>
      <c r="B2865" t="s">
        <v>3414</v>
      </c>
      <c r="C2865">
        <v>1</v>
      </c>
      <c r="D2865" s="18">
        <v>6807.57</v>
      </c>
      <c r="E2865" s="18">
        <f>_xlfn.XLOOKUP(Order_Items_Raw!B404,Products_Raw!A:A,Products_Raw!D:D)</f>
        <v>4806.74</v>
      </c>
      <c r="F2865" s="18">
        <f t="shared" si="44"/>
        <v>2000.83</v>
      </c>
      <c r="G2865" s="18" t="str">
        <f>PROPER(TRIM(CLEAN(_xlfn.XLOOKUP(Order_Items_Raw!A404,Orders_Raw!A:A,Orders_Raw!E:E))))</f>
        <v>Website</v>
      </c>
      <c r="H2865" s="18" t="str">
        <f>_xlfn.XLOOKUP(B2865,Products_Raw!A:A,Products_Raw!C:C)</f>
        <v>Beauty</v>
      </c>
      <c r="I2865" t="str">
        <f>_xlfn.XLOOKUP(_xlfn.XLOOKUP(A2865,Orders_Raw!A:A,Orders_Raw!B:B),Customers_Raw!A:A,Customers_Raw!E:E)</f>
        <v>Consumer</v>
      </c>
      <c r="J2865" s="19">
        <f>_xlfn.XLOOKUP(Order_Items_Raw!A404,Orders_Raw!A:A,Orders_Raw!C:C)</f>
        <v>45873</v>
      </c>
      <c r="K2865" t="s">
        <v>3415</v>
      </c>
      <c r="L2865" s="19" t="str">
        <f>_xlfn.XLOOKUP(A2865,Orders_Raw!A:A,Orders_Raw!D:D)</f>
        <v>Cancelled</v>
      </c>
      <c r="M2865" s="19" t="str">
        <f>_xlfn.XLOOKUP(_xlfn.XLOOKUP(A2865,Orders_Raw!A:A,Orders_Raw!B:B),Customers_Raw!A:A,Customers_Raw!E:E)</f>
        <v>Consumer</v>
      </c>
      <c r="N2865">
        <f>IF(COUNTIF($A$2:A2865,A2865)=1,1,0)</f>
        <v>1</v>
      </c>
    </row>
    <row r="2866" spans="1:14">
      <c r="A2866" t="s">
        <v>3323</v>
      </c>
      <c r="B2866" t="s">
        <v>3414</v>
      </c>
      <c r="C2866">
        <v>3</v>
      </c>
      <c r="D2866" s="18">
        <v>16981.23</v>
      </c>
      <c r="E2866" s="18">
        <f>_xlfn.XLOOKUP(Order_Items_Raw!B419,Products_Raw!A:A,Products_Raw!D:D)</f>
        <v>2112.7</v>
      </c>
      <c r="F2866" s="18">
        <f t="shared" si="44"/>
        <v>10643.13</v>
      </c>
      <c r="G2866" s="18" t="str">
        <f>PROPER(TRIM(CLEAN(_xlfn.XLOOKUP(Order_Items_Raw!A419,Orders_Raw!A:A,Orders_Raw!E:E))))</f>
        <v>Mobile App</v>
      </c>
      <c r="H2866" s="18" t="str">
        <f>_xlfn.XLOOKUP(B2866,Products_Raw!A:A,Products_Raw!C:C)</f>
        <v>Beauty</v>
      </c>
      <c r="I2866" t="str">
        <f>_xlfn.XLOOKUP(_xlfn.XLOOKUP(A2866,Orders_Raw!A:A,Orders_Raw!B:B),Customers_Raw!A:A,Customers_Raw!E:E)</f>
        <v>Consumer</v>
      </c>
      <c r="J2866" s="19">
        <f>_xlfn.XLOOKUP(Order_Items_Raw!A419,Orders_Raw!A:A,Orders_Raw!C:C)</f>
        <v>45878</v>
      </c>
      <c r="K2866" t="s">
        <v>3415</v>
      </c>
      <c r="L2866" s="19" t="str">
        <f>_xlfn.XLOOKUP(A2866,Orders_Raw!A:A,Orders_Raw!D:D)</f>
        <v>Shipped</v>
      </c>
      <c r="M2866" s="19" t="str">
        <f>_xlfn.XLOOKUP(_xlfn.XLOOKUP(A2866,Orders_Raw!A:A,Orders_Raw!B:B),Customers_Raw!A:A,Customers_Raw!E:E)</f>
        <v>Consumer</v>
      </c>
      <c r="N2866">
        <f>IF(COUNTIF($A$2:A2866,A2866)=1,1,0)</f>
        <v>1</v>
      </c>
    </row>
    <row r="2867" spans="1:14">
      <c r="A2867" t="s">
        <v>1398</v>
      </c>
      <c r="B2867" t="s">
        <v>3416</v>
      </c>
      <c r="C2867">
        <v>1</v>
      </c>
      <c r="D2867" s="18">
        <v>8858.93</v>
      </c>
      <c r="E2867" s="18">
        <f>_xlfn.XLOOKUP(Order_Items_Raw!B433,Products_Raw!A:A,Products_Raw!D:D)</f>
        <v>9178.6</v>
      </c>
      <c r="F2867" s="18">
        <f t="shared" si="44"/>
        <v>-319.67</v>
      </c>
      <c r="G2867" s="18" t="str">
        <f>PROPER(TRIM(CLEAN(_xlfn.XLOOKUP(Order_Items_Raw!A433,Orders_Raw!A:A,Orders_Raw!E:E))))</f>
        <v>Website</v>
      </c>
      <c r="H2867" s="18" t="str">
        <f>_xlfn.XLOOKUP(B2867,Products_Raw!A:A,Products_Raw!C:C)</f>
        <v>Home &amp; Kitchen</v>
      </c>
      <c r="I2867" t="str">
        <f>_xlfn.XLOOKUP(_xlfn.XLOOKUP(A2867,Orders_Raw!A:A,Orders_Raw!B:B),Customers_Raw!A:A,Customers_Raw!E:E)</f>
        <v>Corporate</v>
      </c>
      <c r="J2867" s="19">
        <f>_xlfn.XLOOKUP(Order_Items_Raw!A433,Orders_Raw!A:A,Orders_Raw!C:C)</f>
        <v>45871</v>
      </c>
      <c r="K2867" t="s">
        <v>3415</v>
      </c>
      <c r="L2867" s="19" t="str">
        <f>_xlfn.XLOOKUP(A2867,Orders_Raw!A:A,Orders_Raw!D:D)</f>
        <v>Shipped</v>
      </c>
      <c r="M2867" s="19" t="str">
        <f>_xlfn.XLOOKUP(_xlfn.XLOOKUP(A2867,Orders_Raw!A:A,Orders_Raw!B:B),Customers_Raw!A:A,Customers_Raw!E:E)</f>
        <v>Corporate</v>
      </c>
      <c r="N2867">
        <f>IF(COUNTIF($A$2:A2867,A2867)=1,1,0)</f>
        <v>1</v>
      </c>
    </row>
    <row r="2868" spans="1:14">
      <c r="A2868" t="s">
        <v>2932</v>
      </c>
      <c r="B2868" t="s">
        <v>3416</v>
      </c>
      <c r="C2868">
        <v>1</v>
      </c>
      <c r="D2868" s="18">
        <v>8891.34</v>
      </c>
      <c r="E2868" s="18">
        <f>_xlfn.XLOOKUP(Order_Items_Raw!B462,Products_Raw!A:A,Products_Raw!D:D)</f>
        <v>4722.61</v>
      </c>
      <c r="F2868" s="18">
        <f t="shared" si="44"/>
        <v>4168.73</v>
      </c>
      <c r="G2868" s="18" t="str">
        <f>PROPER(TRIM(CLEAN(_xlfn.XLOOKUP(Order_Items_Raw!A462,Orders_Raw!A:A,Orders_Raw!E:E))))</f>
        <v>Mobile App</v>
      </c>
      <c r="H2868" s="18" t="str">
        <f>_xlfn.XLOOKUP(B2868,Products_Raw!A:A,Products_Raw!C:C)</f>
        <v>Home &amp; Kitchen</v>
      </c>
      <c r="I2868" t="str">
        <f>_xlfn.XLOOKUP(_xlfn.XLOOKUP(A2868,Orders_Raw!A:A,Orders_Raw!B:B),Customers_Raw!A:A,Customers_Raw!E:E)</f>
        <v>Consumer</v>
      </c>
      <c r="J2868" s="19">
        <f>_xlfn.XLOOKUP(Order_Items_Raw!A462,Orders_Raw!A:A,Orders_Raw!C:C)</f>
        <v>45893</v>
      </c>
      <c r="K2868" t="s">
        <v>3415</v>
      </c>
      <c r="L2868" s="19" t="str">
        <f>_xlfn.XLOOKUP(A2868,Orders_Raw!A:A,Orders_Raw!D:D)</f>
        <v>Delivered</v>
      </c>
      <c r="M2868" s="19" t="str">
        <f>_xlfn.XLOOKUP(_xlfn.XLOOKUP(A2868,Orders_Raw!A:A,Orders_Raw!B:B),Customers_Raw!A:A,Customers_Raw!E:E)</f>
        <v>Consumer</v>
      </c>
      <c r="N2868">
        <f>IF(COUNTIF($A$2:A2868,A2868)=1,1,0)</f>
        <v>1</v>
      </c>
    </row>
    <row r="2869" spans="1:14">
      <c r="A2869" t="s">
        <v>3130</v>
      </c>
      <c r="B2869" t="s">
        <v>3416</v>
      </c>
      <c r="C2869">
        <v>3</v>
      </c>
      <c r="D2869" s="18">
        <v>20871.24</v>
      </c>
      <c r="E2869" s="18">
        <f>_xlfn.XLOOKUP(Order_Items_Raw!B467,Products_Raw!A:A,Products_Raw!D:D)</f>
        <v>1349.93</v>
      </c>
      <c r="F2869" s="18">
        <f t="shared" si="44"/>
        <v>16821.45</v>
      </c>
      <c r="G2869" s="18" t="str">
        <f>PROPER(TRIM(CLEAN(_xlfn.XLOOKUP(Order_Items_Raw!A467,Orders_Raw!A:A,Orders_Raw!E:E))))</f>
        <v>Website</v>
      </c>
      <c r="H2869" s="18" t="str">
        <f>_xlfn.XLOOKUP(B2869,Products_Raw!A:A,Products_Raw!C:C)</f>
        <v>Home &amp; Kitchen</v>
      </c>
      <c r="I2869" t="str">
        <f>_xlfn.XLOOKUP(_xlfn.XLOOKUP(A2869,Orders_Raw!A:A,Orders_Raw!B:B),Customers_Raw!A:A,Customers_Raw!E:E)</f>
        <v>Consumer</v>
      </c>
      <c r="J2869" s="19">
        <f>_xlfn.XLOOKUP(Order_Items_Raw!A467,Orders_Raw!A:A,Orders_Raw!C:C)</f>
        <v>45894</v>
      </c>
      <c r="K2869" t="s">
        <v>3415</v>
      </c>
      <c r="L2869" s="19" t="str">
        <f>_xlfn.XLOOKUP(A2869,Orders_Raw!A:A,Orders_Raw!D:D)</f>
        <v>Delivered</v>
      </c>
      <c r="M2869" s="19" t="str">
        <f>_xlfn.XLOOKUP(_xlfn.XLOOKUP(A2869,Orders_Raw!A:A,Orders_Raw!B:B),Customers_Raw!A:A,Customers_Raw!E:E)</f>
        <v>Consumer</v>
      </c>
      <c r="N2869">
        <f>IF(COUNTIF($A$2:A2869,A2869)=1,1,0)</f>
        <v>1</v>
      </c>
    </row>
    <row r="2870" spans="1:14">
      <c r="A2870" t="s">
        <v>929</v>
      </c>
      <c r="B2870" t="s">
        <v>3417</v>
      </c>
      <c r="C2870">
        <v>4</v>
      </c>
      <c r="D2870" s="18">
        <v>36960.71</v>
      </c>
      <c r="E2870" s="18">
        <f>_xlfn.XLOOKUP(Order_Items_Raw!B472,Products_Raw!A:A,Products_Raw!D:D)</f>
        <v>10188.6</v>
      </c>
      <c r="F2870" s="18">
        <f t="shared" si="44"/>
        <v>-3793.69</v>
      </c>
      <c r="G2870" s="18" t="str">
        <f>PROPER(TRIM(CLEAN(_xlfn.XLOOKUP(Order_Items_Raw!A472,Orders_Raw!A:A,Orders_Raw!E:E))))</f>
        <v>Mobile App</v>
      </c>
      <c r="H2870" s="18" t="str">
        <f>_xlfn.XLOOKUP(B2870,Products_Raw!A:A,Products_Raw!C:C)</f>
        <v>Sports</v>
      </c>
      <c r="I2870" t="str">
        <f>_xlfn.XLOOKUP(_xlfn.XLOOKUP(A2870,Orders_Raw!A:A,Orders_Raw!B:B),Customers_Raw!A:A,Customers_Raw!E:E)</f>
        <v>Consumer</v>
      </c>
      <c r="J2870" s="19">
        <f>_xlfn.XLOOKUP(Order_Items_Raw!A472,Orders_Raw!A:A,Orders_Raw!C:C)</f>
        <v>45900</v>
      </c>
      <c r="K2870" t="s">
        <v>3415</v>
      </c>
      <c r="L2870" s="19" t="str">
        <f>_xlfn.XLOOKUP(A2870,Orders_Raw!A:A,Orders_Raw!D:D)</f>
        <v>Processing</v>
      </c>
      <c r="M2870" s="19" t="str">
        <f>_xlfn.XLOOKUP(_xlfn.XLOOKUP(A2870,Orders_Raw!A:A,Orders_Raw!B:B),Customers_Raw!A:A,Customers_Raw!E:E)</f>
        <v>Consumer</v>
      </c>
      <c r="N2870">
        <f>IF(COUNTIF($A$2:A2870,A2870)=1,1,0)</f>
        <v>1</v>
      </c>
    </row>
    <row r="2871" spans="1:14">
      <c r="A2871" t="s">
        <v>1332</v>
      </c>
      <c r="B2871" t="s">
        <v>3417</v>
      </c>
      <c r="C2871">
        <v>2</v>
      </c>
      <c r="D2871" s="18">
        <v>17832.21</v>
      </c>
      <c r="E2871" s="18">
        <f>_xlfn.XLOOKUP(Order_Items_Raw!B477,Products_Raw!A:A,Products_Raw!D:D)</f>
        <v>6443.36</v>
      </c>
      <c r="F2871" s="18">
        <f t="shared" si="44"/>
        <v>4945.49</v>
      </c>
      <c r="G2871" s="18" t="str">
        <f>PROPER(TRIM(CLEAN(_xlfn.XLOOKUP(Order_Items_Raw!A477,Orders_Raw!A:A,Orders_Raw!E:E))))</f>
        <v>Mobile App</v>
      </c>
      <c r="H2871" s="18" t="str">
        <f>_xlfn.XLOOKUP(B2871,Products_Raw!A:A,Products_Raw!C:C)</f>
        <v>Sports</v>
      </c>
      <c r="I2871" t="str">
        <f>_xlfn.XLOOKUP(_xlfn.XLOOKUP(A2871,Orders_Raw!A:A,Orders_Raw!B:B),Customers_Raw!A:A,Customers_Raw!E:E)</f>
        <v>Consumer</v>
      </c>
      <c r="J2871" s="19">
        <f>_xlfn.XLOOKUP(Order_Items_Raw!A477,Orders_Raw!A:A,Orders_Raw!C:C)</f>
        <v>45899</v>
      </c>
      <c r="K2871" t="s">
        <v>3415</v>
      </c>
      <c r="L2871" s="19" t="str">
        <f>_xlfn.XLOOKUP(A2871,Orders_Raw!A:A,Orders_Raw!D:D)</f>
        <v>Delivered</v>
      </c>
      <c r="M2871" s="19" t="str">
        <f>_xlfn.XLOOKUP(_xlfn.XLOOKUP(A2871,Orders_Raw!A:A,Orders_Raw!B:B),Customers_Raw!A:A,Customers_Raw!E:E)</f>
        <v>Consumer</v>
      </c>
      <c r="N2871">
        <f>IF(COUNTIF($A$2:A2871,A2871)=1,1,0)</f>
        <v>1</v>
      </c>
    </row>
    <row r="2872" spans="1:14">
      <c r="A2872" t="s">
        <v>2093</v>
      </c>
      <c r="B2872" t="s">
        <v>3417</v>
      </c>
      <c r="C2872">
        <v>4</v>
      </c>
      <c r="D2872" s="18">
        <v>35712.16</v>
      </c>
      <c r="E2872" s="18">
        <f>_xlfn.XLOOKUP(Order_Items_Raw!B497,Products_Raw!A:A,Products_Raw!D:D)</f>
        <v>2133.21</v>
      </c>
      <c r="F2872" s="18">
        <f t="shared" si="44"/>
        <v>27179.32</v>
      </c>
      <c r="G2872" s="18" t="str">
        <f>PROPER(TRIM(CLEAN(_xlfn.XLOOKUP(Order_Items_Raw!A497,Orders_Raw!A:A,Orders_Raw!E:E))))</f>
        <v>Marketplace</v>
      </c>
      <c r="H2872" s="18" t="str">
        <f>_xlfn.XLOOKUP(B2872,Products_Raw!A:A,Products_Raw!C:C)</f>
        <v>Sports</v>
      </c>
      <c r="I2872" t="str">
        <f>_xlfn.XLOOKUP(_xlfn.XLOOKUP(A2872,Orders_Raw!A:A,Orders_Raw!B:B),Customers_Raw!A:A,Customers_Raw!E:E)</f>
        <v>Consumer</v>
      </c>
      <c r="J2872" s="19">
        <f>_xlfn.XLOOKUP(Order_Items_Raw!A497,Orders_Raw!A:A,Orders_Raw!C:C)</f>
        <v>45872</v>
      </c>
      <c r="K2872" t="s">
        <v>3415</v>
      </c>
      <c r="L2872" s="19" t="str">
        <f>_xlfn.XLOOKUP(A2872,Orders_Raw!A:A,Orders_Raw!D:D)</f>
        <v>Shipped</v>
      </c>
      <c r="M2872" s="19" t="str">
        <f>_xlfn.XLOOKUP(_xlfn.XLOOKUP(A2872,Orders_Raw!A:A,Orders_Raw!B:B),Customers_Raw!A:A,Customers_Raw!E:E)</f>
        <v>Consumer</v>
      </c>
      <c r="N2872">
        <f>IF(COUNTIF($A$2:A2872,A2872)=1,1,0)</f>
        <v>1</v>
      </c>
    </row>
    <row r="2873" spans="1:14">
      <c r="A2873" t="s">
        <v>2841</v>
      </c>
      <c r="B2873" t="s">
        <v>3417</v>
      </c>
      <c r="C2873">
        <v>2</v>
      </c>
      <c r="D2873" s="18">
        <v>20665.41</v>
      </c>
      <c r="E2873" s="18">
        <f>_xlfn.XLOOKUP(Order_Items_Raw!B514,Products_Raw!A:A,Products_Raw!D:D)</f>
        <v>11732.81</v>
      </c>
      <c r="F2873" s="18">
        <f t="shared" si="44"/>
        <v>-2800.21</v>
      </c>
      <c r="G2873" s="18" t="str">
        <f>PROPER(TRIM(CLEAN(_xlfn.XLOOKUP(Order_Items_Raw!A514,Orders_Raw!A:A,Orders_Raw!E:E))))</f>
        <v>Marketplace</v>
      </c>
      <c r="H2873" s="18" t="str">
        <f>_xlfn.XLOOKUP(B2873,Products_Raw!A:A,Products_Raw!C:C)</f>
        <v>Sports</v>
      </c>
      <c r="I2873" t="str">
        <f>_xlfn.XLOOKUP(_xlfn.XLOOKUP(A2873,Orders_Raw!A:A,Orders_Raw!B:B),Customers_Raw!A:A,Customers_Raw!E:E)</f>
        <v>Consumer</v>
      </c>
      <c r="J2873" s="19">
        <f>_xlfn.XLOOKUP(Order_Items_Raw!A514,Orders_Raw!A:A,Orders_Raw!C:C)</f>
        <v>45882</v>
      </c>
      <c r="K2873" t="s">
        <v>3415</v>
      </c>
      <c r="L2873" s="19" t="str">
        <f>_xlfn.XLOOKUP(A2873,Orders_Raw!A:A,Orders_Raw!D:D)</f>
        <v>Processing</v>
      </c>
      <c r="M2873" s="19" t="str">
        <f>_xlfn.XLOOKUP(_xlfn.XLOOKUP(A2873,Orders_Raw!A:A,Orders_Raw!B:B),Customers_Raw!A:A,Customers_Raw!E:E)</f>
        <v>Consumer</v>
      </c>
      <c r="N2873">
        <f>IF(COUNTIF($A$2:A2873,A2873)=1,1,0)</f>
        <v>1</v>
      </c>
    </row>
    <row r="2874" spans="1:14">
      <c r="A2874" t="s">
        <v>1662</v>
      </c>
      <c r="B2874" t="s">
        <v>3419</v>
      </c>
      <c r="C2874">
        <v>3</v>
      </c>
      <c r="D2874" s="18">
        <v>5110.37</v>
      </c>
      <c r="E2874" s="18">
        <f>_xlfn.XLOOKUP(Order_Items_Raw!B581,Products_Raw!A:A,Products_Raw!D:D)</f>
        <v>7341.5</v>
      </c>
      <c r="F2874" s="18">
        <f t="shared" si="44"/>
        <v>-16914.13</v>
      </c>
      <c r="G2874" s="18" t="str">
        <f>PROPER(TRIM(CLEAN(_xlfn.XLOOKUP(Order_Items_Raw!A581,Orders_Raw!A:A,Orders_Raw!E:E))))</f>
        <v>Website</v>
      </c>
      <c r="H2874" s="18" t="str">
        <f>_xlfn.XLOOKUP(B2874,Products_Raw!A:A,Products_Raw!C:C)</f>
        <v>Office Supplies</v>
      </c>
      <c r="I2874" t="str">
        <f>_xlfn.XLOOKUP(_xlfn.XLOOKUP(A2874,Orders_Raw!A:A,Orders_Raw!B:B),Customers_Raw!A:A,Customers_Raw!E:E)</f>
        <v>Consumer</v>
      </c>
      <c r="J2874" s="19">
        <f>_xlfn.XLOOKUP(Order_Items_Raw!A581,Orders_Raw!A:A,Orders_Raw!C:C)</f>
        <v>45880</v>
      </c>
      <c r="K2874" t="s">
        <v>3415</v>
      </c>
      <c r="L2874" s="19" t="str">
        <f>_xlfn.XLOOKUP(A2874,Orders_Raw!A:A,Orders_Raw!D:D)</f>
        <v>Delivered</v>
      </c>
      <c r="M2874" s="19" t="str">
        <f>_xlfn.XLOOKUP(_xlfn.XLOOKUP(A2874,Orders_Raw!A:A,Orders_Raw!B:B),Customers_Raw!A:A,Customers_Raw!E:E)</f>
        <v>Consumer</v>
      </c>
      <c r="N2874">
        <f>IF(COUNTIF($A$2:A2874,A2874)=1,1,0)</f>
        <v>1</v>
      </c>
    </row>
    <row r="2875" spans="1:14">
      <c r="A2875" t="s">
        <v>1850</v>
      </c>
      <c r="B2875" t="s">
        <v>3419</v>
      </c>
      <c r="C2875">
        <v>3</v>
      </c>
      <c r="D2875" s="18">
        <v>6135.13</v>
      </c>
      <c r="E2875" s="18">
        <f>_xlfn.XLOOKUP(Order_Items_Raw!B585,Products_Raw!A:A,Products_Raw!D:D)</f>
        <v>1946.27</v>
      </c>
      <c r="F2875" s="18">
        <f t="shared" si="44"/>
        <v>296.320000000001</v>
      </c>
      <c r="G2875" s="18" t="str">
        <f>PROPER(TRIM(CLEAN(_xlfn.XLOOKUP(Order_Items_Raw!A585,Orders_Raw!A:A,Orders_Raw!E:E))))</f>
        <v>Marketplace</v>
      </c>
      <c r="H2875" s="18" t="str">
        <f>_xlfn.XLOOKUP(B2875,Products_Raw!A:A,Products_Raw!C:C)</f>
        <v>Office Supplies</v>
      </c>
      <c r="I2875" t="str">
        <f>_xlfn.XLOOKUP(_xlfn.XLOOKUP(A2875,Orders_Raw!A:A,Orders_Raw!B:B),Customers_Raw!A:A,Customers_Raw!E:E)</f>
        <v>Consumer</v>
      </c>
      <c r="J2875" s="19">
        <f>_xlfn.XLOOKUP(Order_Items_Raw!A585,Orders_Raw!A:A,Orders_Raw!C:C)</f>
        <v>45883</v>
      </c>
      <c r="K2875" t="s">
        <v>3415</v>
      </c>
      <c r="L2875" s="19" t="str">
        <f>_xlfn.XLOOKUP(A2875,Orders_Raw!A:A,Orders_Raw!D:D)</f>
        <v>Delivered</v>
      </c>
      <c r="M2875" s="19" t="str">
        <f>_xlfn.XLOOKUP(_xlfn.XLOOKUP(A2875,Orders_Raw!A:A,Orders_Raw!B:B),Customers_Raw!A:A,Customers_Raw!E:E)</f>
        <v>Consumer</v>
      </c>
      <c r="N2875">
        <f>IF(COUNTIF($A$2:A2875,A2875)=1,1,0)</f>
        <v>1</v>
      </c>
    </row>
    <row r="2876" spans="1:14">
      <c r="A2876" t="s">
        <v>1247</v>
      </c>
      <c r="B2876" t="s">
        <v>3420</v>
      </c>
      <c r="C2876">
        <v>1</v>
      </c>
      <c r="D2876" s="18">
        <v>15905.28</v>
      </c>
      <c r="E2876" s="18">
        <f>_xlfn.XLOOKUP(Order_Items_Raw!B616,Products_Raw!A:A,Products_Raw!D:D)</f>
        <v>10086.81</v>
      </c>
      <c r="F2876" s="18">
        <f t="shared" si="44"/>
        <v>5818.47</v>
      </c>
      <c r="G2876" s="18" t="str">
        <f>PROPER(TRIM(CLEAN(_xlfn.XLOOKUP(Order_Items_Raw!A616,Orders_Raw!A:A,Orders_Raw!E:E))))</f>
        <v>Website</v>
      </c>
      <c r="H2876" s="18" t="str">
        <f>_xlfn.XLOOKUP(B2876,Products_Raw!A:A,Products_Raw!C:C)</f>
        <v>Fashion</v>
      </c>
      <c r="I2876" t="str">
        <f>_xlfn.XLOOKUP(_xlfn.XLOOKUP(A2876,Orders_Raw!A:A,Orders_Raw!B:B),Customers_Raw!A:A,Customers_Raw!E:E)</f>
        <v>Corporate</v>
      </c>
      <c r="J2876" s="19">
        <f>_xlfn.XLOOKUP(Order_Items_Raw!A616,Orders_Raw!A:A,Orders_Raw!C:C)</f>
        <v>45885</v>
      </c>
      <c r="K2876" t="s">
        <v>3415</v>
      </c>
      <c r="L2876" s="19" t="str">
        <f>_xlfn.XLOOKUP(A2876,Orders_Raw!A:A,Orders_Raw!D:D)</f>
        <v>Delivered</v>
      </c>
      <c r="M2876" s="19" t="str">
        <f>_xlfn.XLOOKUP(_xlfn.XLOOKUP(A2876,Orders_Raw!A:A,Orders_Raw!B:B),Customers_Raw!A:A,Customers_Raw!E:E)</f>
        <v>Corporate</v>
      </c>
      <c r="N2876">
        <f>IF(COUNTIF($A$2:A2876,A2876)=1,1,0)</f>
        <v>1</v>
      </c>
    </row>
    <row r="2877" spans="1:14">
      <c r="A2877" t="s">
        <v>1610</v>
      </c>
      <c r="B2877" t="s">
        <v>3420</v>
      </c>
      <c r="C2877">
        <v>4</v>
      </c>
      <c r="D2877" s="18">
        <v>68308.26</v>
      </c>
      <c r="E2877" s="18">
        <f>_xlfn.XLOOKUP(Order_Items_Raw!B622,Products_Raw!A:A,Products_Raw!D:D)</f>
        <v>4370.8</v>
      </c>
      <c r="F2877" s="18">
        <f t="shared" si="44"/>
        <v>50825.06</v>
      </c>
      <c r="G2877" s="18" t="str">
        <f>PROPER(TRIM(CLEAN(_xlfn.XLOOKUP(Order_Items_Raw!A622,Orders_Raw!A:A,Orders_Raw!E:E))))</f>
        <v>Mobile App</v>
      </c>
      <c r="H2877" s="18" t="str">
        <f>_xlfn.XLOOKUP(B2877,Products_Raw!A:A,Products_Raw!C:C)</f>
        <v>Fashion</v>
      </c>
      <c r="I2877" t="str">
        <f>_xlfn.XLOOKUP(_xlfn.XLOOKUP(A2877,Orders_Raw!A:A,Orders_Raw!B:B),Customers_Raw!A:A,Customers_Raw!E:E)</f>
        <v>Consumer</v>
      </c>
      <c r="J2877" s="19">
        <f>_xlfn.XLOOKUP(Order_Items_Raw!A622,Orders_Raw!A:A,Orders_Raw!C:C)</f>
        <v>45884</v>
      </c>
      <c r="K2877" t="s">
        <v>3415</v>
      </c>
      <c r="L2877" s="19" t="str">
        <f>_xlfn.XLOOKUP(A2877,Orders_Raw!A:A,Orders_Raw!D:D)</f>
        <v>Delivered</v>
      </c>
      <c r="M2877" s="19" t="str">
        <f>_xlfn.XLOOKUP(_xlfn.XLOOKUP(A2877,Orders_Raw!A:A,Orders_Raw!B:B),Customers_Raw!A:A,Customers_Raw!E:E)</f>
        <v>Consumer</v>
      </c>
      <c r="N2877">
        <f>IF(COUNTIF($A$2:A2877,A2877)=1,1,0)</f>
        <v>1</v>
      </c>
    </row>
    <row r="2878" spans="1:14">
      <c r="A2878" t="s">
        <v>2401</v>
      </c>
      <c r="B2878" t="s">
        <v>3420</v>
      </c>
      <c r="C2878">
        <v>1</v>
      </c>
      <c r="D2878" s="18">
        <v>16619.39</v>
      </c>
      <c r="E2878" s="18">
        <f>_xlfn.XLOOKUP(Order_Items_Raw!B634,Products_Raw!A:A,Products_Raw!D:D)</f>
        <v>6163.24</v>
      </c>
      <c r="F2878" s="18">
        <f t="shared" si="44"/>
        <v>10456.15</v>
      </c>
      <c r="G2878" s="18" t="str">
        <f>PROPER(TRIM(CLEAN(_xlfn.XLOOKUP(Order_Items_Raw!A634,Orders_Raw!A:A,Orders_Raw!E:E))))</f>
        <v>Website</v>
      </c>
      <c r="H2878" s="18" t="str">
        <f>_xlfn.XLOOKUP(B2878,Products_Raw!A:A,Products_Raw!C:C)</f>
        <v>Fashion</v>
      </c>
      <c r="I2878" t="str">
        <f>_xlfn.XLOOKUP(_xlfn.XLOOKUP(A2878,Orders_Raw!A:A,Orders_Raw!B:B),Customers_Raw!A:A,Customers_Raw!E:E)</f>
        <v>Corporate</v>
      </c>
      <c r="J2878" s="19">
        <f>_xlfn.XLOOKUP(Order_Items_Raw!A634,Orders_Raw!A:A,Orders_Raw!C:C)</f>
        <v>45872</v>
      </c>
      <c r="K2878" t="s">
        <v>3415</v>
      </c>
      <c r="L2878" s="19" t="str">
        <f>_xlfn.XLOOKUP(A2878,Orders_Raw!A:A,Orders_Raw!D:D)</f>
        <v>Processing</v>
      </c>
      <c r="M2878" s="19" t="str">
        <f>_xlfn.XLOOKUP(_xlfn.XLOOKUP(A2878,Orders_Raw!A:A,Orders_Raw!B:B),Customers_Raw!A:A,Customers_Raw!E:E)</f>
        <v>Corporate</v>
      </c>
      <c r="N2878">
        <f>IF(COUNTIF($A$2:A2878,A2878)=1,1,0)</f>
        <v>1</v>
      </c>
    </row>
    <row r="2879" spans="1:14">
      <c r="A2879" t="s">
        <v>2700</v>
      </c>
      <c r="B2879" t="s">
        <v>3420</v>
      </c>
      <c r="C2879">
        <v>2</v>
      </c>
      <c r="D2879" s="18">
        <v>26796.43</v>
      </c>
      <c r="E2879" s="18">
        <f>_xlfn.XLOOKUP(Order_Items_Raw!B641,Products_Raw!A:A,Products_Raw!D:D)</f>
        <v>8177.04</v>
      </c>
      <c r="F2879" s="18">
        <f t="shared" si="44"/>
        <v>10442.35</v>
      </c>
      <c r="G2879" s="18" t="str">
        <f>PROPER(TRIM(CLEAN(_xlfn.XLOOKUP(Order_Items_Raw!A641,Orders_Raw!A:A,Orders_Raw!E:E))))</f>
        <v>Website</v>
      </c>
      <c r="H2879" s="18" t="str">
        <f>_xlfn.XLOOKUP(B2879,Products_Raw!A:A,Products_Raw!C:C)</f>
        <v>Fashion</v>
      </c>
      <c r="I2879" t="str">
        <f>_xlfn.XLOOKUP(_xlfn.XLOOKUP(A2879,Orders_Raw!A:A,Orders_Raw!B:B),Customers_Raw!A:A,Customers_Raw!E:E)</f>
        <v>Consumer</v>
      </c>
      <c r="J2879" s="19">
        <f>_xlfn.XLOOKUP(Order_Items_Raw!A641,Orders_Raw!A:A,Orders_Raw!C:C)</f>
        <v>45878</v>
      </c>
      <c r="K2879" t="s">
        <v>3415</v>
      </c>
      <c r="L2879" s="19" t="str">
        <f>_xlfn.XLOOKUP(A2879,Orders_Raw!A:A,Orders_Raw!D:D)</f>
        <v>Shipped</v>
      </c>
      <c r="M2879" s="19" t="str">
        <f>_xlfn.XLOOKUP(_xlfn.XLOOKUP(A2879,Orders_Raw!A:A,Orders_Raw!B:B),Customers_Raw!A:A,Customers_Raw!E:E)</f>
        <v>Consumer</v>
      </c>
      <c r="N2879">
        <f>IF(COUNTIF($A$2:A2879,A2879)=1,1,0)</f>
        <v>1</v>
      </c>
    </row>
    <row r="2880" spans="1:14">
      <c r="A2880" t="s">
        <v>2908</v>
      </c>
      <c r="B2880" t="s">
        <v>3420</v>
      </c>
      <c r="C2880">
        <v>3</v>
      </c>
      <c r="D2880" s="18">
        <v>42942.63</v>
      </c>
      <c r="E2880" s="18">
        <f>_xlfn.XLOOKUP(Order_Items_Raw!B647,Products_Raw!A:A,Products_Raw!D:D)</f>
        <v>2935.19</v>
      </c>
      <c r="F2880" s="18">
        <f t="shared" si="44"/>
        <v>34137.06</v>
      </c>
      <c r="G2880" s="18" t="str">
        <f>PROPER(TRIM(CLEAN(_xlfn.XLOOKUP(Order_Items_Raw!A647,Orders_Raw!A:A,Orders_Raw!E:E))))</f>
        <v>Marketplace</v>
      </c>
      <c r="H2880" s="18" t="str">
        <f>_xlfn.XLOOKUP(B2880,Products_Raw!A:A,Products_Raw!C:C)</f>
        <v>Fashion</v>
      </c>
      <c r="I2880" t="str">
        <f>_xlfn.XLOOKUP(_xlfn.XLOOKUP(A2880,Orders_Raw!A:A,Orders_Raw!B:B),Customers_Raw!A:A,Customers_Raw!E:E)</f>
        <v>Corporate</v>
      </c>
      <c r="J2880" s="19">
        <f>_xlfn.XLOOKUP(Order_Items_Raw!A647,Orders_Raw!A:A,Orders_Raw!C:C)</f>
        <v>45879</v>
      </c>
      <c r="K2880" t="s">
        <v>3415</v>
      </c>
      <c r="L2880" s="19" t="str">
        <f>_xlfn.XLOOKUP(A2880,Orders_Raw!A:A,Orders_Raw!D:D)</f>
        <v>Delivered</v>
      </c>
      <c r="M2880" s="19" t="str">
        <f>_xlfn.XLOOKUP(_xlfn.XLOOKUP(A2880,Orders_Raw!A:A,Orders_Raw!B:B),Customers_Raw!A:A,Customers_Raw!E:E)</f>
        <v>Corporate</v>
      </c>
      <c r="N2880">
        <f>IF(COUNTIF($A$2:A2880,A2880)=1,1,0)</f>
        <v>1</v>
      </c>
    </row>
    <row r="2881" spans="1:14">
      <c r="A2881" t="s">
        <v>1969</v>
      </c>
      <c r="B2881" t="s">
        <v>3422</v>
      </c>
      <c r="C2881">
        <v>1</v>
      </c>
      <c r="D2881" s="18">
        <v>469.02</v>
      </c>
      <c r="E2881" s="18">
        <f>_xlfn.XLOOKUP(Order_Items_Raw!B675,Products_Raw!A:A,Products_Raw!D:D)</f>
        <v>7144.88</v>
      </c>
      <c r="F2881" s="18">
        <f t="shared" si="44"/>
        <v>-6675.86</v>
      </c>
      <c r="G2881" s="18" t="str">
        <f>PROPER(TRIM(CLEAN(_xlfn.XLOOKUP(Order_Items_Raw!A675,Orders_Raw!A:A,Orders_Raw!E:E))))</f>
        <v>Website</v>
      </c>
      <c r="H2881" s="18" t="str">
        <f>_xlfn.XLOOKUP(B2881,Products_Raw!A:A,Products_Raw!C:C)</f>
        <v>Fashion</v>
      </c>
      <c r="I2881" t="str">
        <f>_xlfn.XLOOKUP(_xlfn.XLOOKUP(A2881,Orders_Raw!A:A,Orders_Raw!B:B),Customers_Raw!A:A,Customers_Raw!E:E)</f>
        <v>Consumer</v>
      </c>
      <c r="J2881" s="19">
        <f>_xlfn.XLOOKUP(Order_Items_Raw!A675,Orders_Raw!A:A,Orders_Raw!C:C)</f>
        <v>46000</v>
      </c>
      <c r="K2881" t="s">
        <v>3421</v>
      </c>
      <c r="L2881" s="19" t="str">
        <f>_xlfn.XLOOKUP(A2881,Orders_Raw!A:A,Orders_Raw!D:D)</f>
        <v>Delivered</v>
      </c>
      <c r="M2881" s="19" t="str">
        <f>_xlfn.XLOOKUP(_xlfn.XLOOKUP(A2881,Orders_Raw!A:A,Orders_Raw!B:B),Customers_Raw!A:A,Customers_Raw!E:E)</f>
        <v>Consumer</v>
      </c>
      <c r="N2881">
        <f>IF(COUNTIF($A$2:A2881,A2881)=1,1,0)</f>
        <v>1</v>
      </c>
    </row>
    <row r="2882" spans="1:14">
      <c r="A2882" t="s">
        <v>2252</v>
      </c>
      <c r="B2882" t="s">
        <v>3422</v>
      </c>
      <c r="C2882">
        <v>3</v>
      </c>
      <c r="D2882" s="18">
        <v>1121.42</v>
      </c>
      <c r="E2882" s="18">
        <f>_xlfn.XLOOKUP(Order_Items_Raw!B681,Products_Raw!A:A,Products_Raw!D:D)</f>
        <v>2831.41</v>
      </c>
      <c r="F2882" s="18">
        <f t="shared" ref="F2882:F2945" si="45">D2882-(C2882*E2882)</f>
        <v>-7372.81</v>
      </c>
      <c r="G2882" s="18" t="str">
        <f>PROPER(TRIM(CLEAN(_xlfn.XLOOKUP(Order_Items_Raw!A681,Orders_Raw!A:A,Orders_Raw!E:E))))</f>
        <v>Mobile App</v>
      </c>
      <c r="H2882" s="18" t="str">
        <f>_xlfn.XLOOKUP(B2882,Products_Raw!A:A,Products_Raw!C:C)</f>
        <v>Fashion</v>
      </c>
      <c r="I2882" t="str">
        <f>_xlfn.XLOOKUP(_xlfn.XLOOKUP(A2882,Orders_Raw!A:A,Orders_Raw!B:B),Customers_Raw!A:A,Customers_Raw!E:E)</f>
        <v>Consumer</v>
      </c>
      <c r="J2882" s="19">
        <f>_xlfn.XLOOKUP(Order_Items_Raw!A681,Orders_Raw!A:A,Orders_Raw!C:C)</f>
        <v>46011</v>
      </c>
      <c r="K2882" t="s">
        <v>3421</v>
      </c>
      <c r="L2882" s="19" t="str">
        <f>_xlfn.XLOOKUP(A2882,Orders_Raw!A:A,Orders_Raw!D:D)</f>
        <v>Delivered</v>
      </c>
      <c r="M2882" s="19" t="str">
        <f>_xlfn.XLOOKUP(_xlfn.XLOOKUP(A2882,Orders_Raw!A:A,Orders_Raw!B:B),Customers_Raw!A:A,Customers_Raw!E:E)</f>
        <v>Consumer</v>
      </c>
      <c r="N2882">
        <f>IF(COUNTIF($A$2:A2882,A2882)=1,1,0)</f>
        <v>1</v>
      </c>
    </row>
    <row r="2883" spans="1:14">
      <c r="A2883" t="s">
        <v>2915</v>
      </c>
      <c r="B2883" t="s">
        <v>3422</v>
      </c>
      <c r="C2883">
        <v>2</v>
      </c>
      <c r="D2883" s="18">
        <v>822.03</v>
      </c>
      <c r="E2883" s="18">
        <f>_xlfn.XLOOKUP(Order_Items_Raw!B699,Products_Raw!A:A,Products_Raw!D:D)</f>
        <v>1321.65</v>
      </c>
      <c r="F2883" s="18">
        <f t="shared" si="45"/>
        <v>-1821.27</v>
      </c>
      <c r="G2883" s="18" t="str">
        <f>PROPER(TRIM(CLEAN(_xlfn.XLOOKUP(Order_Items_Raw!A699,Orders_Raw!A:A,Orders_Raw!E:E))))</f>
        <v>Website</v>
      </c>
      <c r="H2883" s="18" t="str">
        <f>_xlfn.XLOOKUP(B2883,Products_Raw!A:A,Products_Raw!C:C)</f>
        <v>Fashion</v>
      </c>
      <c r="I2883" t="str">
        <f>_xlfn.XLOOKUP(_xlfn.XLOOKUP(A2883,Orders_Raw!A:A,Orders_Raw!B:B),Customers_Raw!A:A,Customers_Raw!E:E)</f>
        <v>Corporate</v>
      </c>
      <c r="J2883" s="19">
        <f>_xlfn.XLOOKUP(Order_Items_Raw!A699,Orders_Raw!A:A,Orders_Raw!C:C)</f>
        <v>45993</v>
      </c>
      <c r="K2883" t="s">
        <v>3421</v>
      </c>
      <c r="L2883" s="19" t="str">
        <f>_xlfn.XLOOKUP(A2883,Orders_Raw!A:A,Orders_Raw!D:D)</f>
        <v>Delivered</v>
      </c>
      <c r="M2883" s="19" t="str">
        <f>_xlfn.XLOOKUP(_xlfn.XLOOKUP(A2883,Orders_Raw!A:A,Orders_Raw!B:B),Customers_Raw!A:A,Customers_Raw!E:E)</f>
        <v>Corporate</v>
      </c>
      <c r="N2883">
        <f>IF(COUNTIF($A$2:A2883,A2883)=1,1,0)</f>
        <v>1</v>
      </c>
    </row>
    <row r="2884" spans="1:14">
      <c r="A2884" t="s">
        <v>1149</v>
      </c>
      <c r="B2884" t="s">
        <v>3423</v>
      </c>
      <c r="C2884">
        <v>3</v>
      </c>
      <c r="D2884" s="18">
        <v>20821.16</v>
      </c>
      <c r="E2884" s="18">
        <f>_xlfn.XLOOKUP(Order_Items_Raw!B717,Products_Raw!A:A,Products_Raw!D:D)</f>
        <v>474.93</v>
      </c>
      <c r="F2884" s="18">
        <f t="shared" si="45"/>
        <v>19396.37</v>
      </c>
      <c r="G2884" s="18" t="str">
        <f>PROPER(TRIM(CLEAN(_xlfn.XLOOKUP(Order_Items_Raw!A717,Orders_Raw!A:A,Orders_Raw!E:E))))</f>
        <v>Marketplace</v>
      </c>
      <c r="H2884" s="18" t="str">
        <f>_xlfn.XLOOKUP(B2884,Products_Raw!A:A,Products_Raw!C:C)</f>
        <v>Sports</v>
      </c>
      <c r="I2884" t="str">
        <f>_xlfn.XLOOKUP(_xlfn.XLOOKUP(A2884,Orders_Raw!A:A,Orders_Raw!B:B),Customers_Raw!A:A,Customers_Raw!E:E)</f>
        <v>Consumer</v>
      </c>
      <c r="J2884" s="19">
        <f>_xlfn.XLOOKUP(Order_Items_Raw!A717,Orders_Raw!A:A,Orders_Raw!C:C)</f>
        <v>46008</v>
      </c>
      <c r="K2884" t="s">
        <v>3421</v>
      </c>
      <c r="L2884" s="19" t="str">
        <f>_xlfn.XLOOKUP(A2884,Orders_Raw!A:A,Orders_Raw!D:D)</f>
        <v>Delivered</v>
      </c>
      <c r="M2884" s="19" t="str">
        <f>_xlfn.XLOOKUP(_xlfn.XLOOKUP(A2884,Orders_Raw!A:A,Orders_Raw!B:B),Customers_Raw!A:A,Customers_Raw!E:E)</f>
        <v>Consumer</v>
      </c>
      <c r="N2884">
        <f>IF(COUNTIF($A$2:A2884,A2884)=1,1,0)</f>
        <v>1</v>
      </c>
    </row>
    <row r="2885" spans="1:14">
      <c r="A2885" t="s">
        <v>1980</v>
      </c>
      <c r="B2885" t="s">
        <v>3423</v>
      </c>
      <c r="C2885">
        <v>2</v>
      </c>
      <c r="D2885" s="18">
        <v>13875.14</v>
      </c>
      <c r="E2885" s="18">
        <f>_xlfn.XLOOKUP(Order_Items_Raw!B737,Products_Raw!A:A,Products_Raw!D:D)</f>
        <v>2112.7</v>
      </c>
      <c r="F2885" s="18">
        <f t="shared" si="45"/>
        <v>9649.74</v>
      </c>
      <c r="G2885" s="18" t="str">
        <f>PROPER(TRIM(CLEAN(_xlfn.XLOOKUP(Order_Items_Raw!A737,Orders_Raw!A:A,Orders_Raw!E:E))))</f>
        <v>Mobile App</v>
      </c>
      <c r="H2885" s="18" t="str">
        <f>_xlfn.XLOOKUP(B2885,Products_Raw!A:A,Products_Raw!C:C)</f>
        <v>Sports</v>
      </c>
      <c r="I2885" t="str">
        <f>_xlfn.XLOOKUP(_xlfn.XLOOKUP(A2885,Orders_Raw!A:A,Orders_Raw!B:B),Customers_Raw!A:A,Customers_Raw!E:E)</f>
        <v>Consumer</v>
      </c>
      <c r="J2885" s="19">
        <f>_xlfn.XLOOKUP(Order_Items_Raw!A737,Orders_Raw!A:A,Orders_Raw!C:C)</f>
        <v>46019</v>
      </c>
      <c r="K2885" t="s">
        <v>3421</v>
      </c>
      <c r="L2885" s="19" t="str">
        <f>_xlfn.XLOOKUP(A2885,Orders_Raw!A:A,Orders_Raw!D:D)</f>
        <v>Delivered</v>
      </c>
      <c r="M2885" s="19" t="str">
        <f>_xlfn.XLOOKUP(_xlfn.XLOOKUP(A2885,Orders_Raw!A:A,Orders_Raw!B:B),Customers_Raw!A:A,Customers_Raw!E:E)</f>
        <v>Consumer</v>
      </c>
      <c r="N2885">
        <f>IF(COUNTIF($A$2:A2885,A2885)=1,1,0)</f>
        <v>1</v>
      </c>
    </row>
    <row r="2886" spans="1:14">
      <c r="A2886" t="s">
        <v>2131</v>
      </c>
      <c r="B2886" t="s">
        <v>3423</v>
      </c>
      <c r="C2886">
        <v>4</v>
      </c>
      <c r="D2886" s="18">
        <v>28436.14</v>
      </c>
      <c r="E2886" s="18">
        <f>_xlfn.XLOOKUP(Order_Items_Raw!B740,Products_Raw!A:A,Products_Raw!D:D)</f>
        <v>7802.03</v>
      </c>
      <c r="F2886" s="18">
        <f t="shared" si="45"/>
        <v>-2771.98</v>
      </c>
      <c r="G2886" s="18" t="str">
        <f>PROPER(TRIM(CLEAN(_xlfn.XLOOKUP(Order_Items_Raw!A740,Orders_Raw!A:A,Orders_Raw!E:E))))</f>
        <v>Website</v>
      </c>
      <c r="H2886" s="18" t="str">
        <f>_xlfn.XLOOKUP(B2886,Products_Raw!A:A,Products_Raw!C:C)</f>
        <v>Sports</v>
      </c>
      <c r="I2886" t="str">
        <f>_xlfn.XLOOKUP(_xlfn.XLOOKUP(A2886,Orders_Raw!A:A,Orders_Raw!B:B),Customers_Raw!A:A,Customers_Raw!E:E)</f>
        <v>Corporate</v>
      </c>
      <c r="J2886" s="19">
        <f>_xlfn.XLOOKUP(Order_Items_Raw!A740,Orders_Raw!A:A,Orders_Raw!C:C)</f>
        <v>46006</v>
      </c>
      <c r="K2886" t="s">
        <v>3421</v>
      </c>
      <c r="L2886" s="19" t="str">
        <f>_xlfn.XLOOKUP(A2886,Orders_Raw!A:A,Orders_Raw!D:D)</f>
        <v>Delivered</v>
      </c>
      <c r="M2886" s="19" t="str">
        <f>_xlfn.XLOOKUP(_xlfn.XLOOKUP(A2886,Orders_Raw!A:A,Orders_Raw!B:B),Customers_Raw!A:A,Customers_Raw!E:E)</f>
        <v>Corporate</v>
      </c>
      <c r="N2886">
        <f>IF(COUNTIF($A$2:A2886,A2886)=1,1,0)</f>
        <v>1</v>
      </c>
    </row>
    <row r="2887" spans="1:14">
      <c r="A2887" t="s">
        <v>3278</v>
      </c>
      <c r="B2887" t="s">
        <v>3423</v>
      </c>
      <c r="C2887">
        <v>4</v>
      </c>
      <c r="D2887" s="18">
        <v>28990.98</v>
      </c>
      <c r="E2887" s="18">
        <f>_xlfn.XLOOKUP(Order_Items_Raw!B754,Products_Raw!A:A,Products_Raw!D:D)</f>
        <v>4176.26</v>
      </c>
      <c r="F2887" s="18">
        <f t="shared" si="45"/>
        <v>12285.94</v>
      </c>
      <c r="G2887" s="18" t="str">
        <f>PROPER(TRIM(CLEAN(_xlfn.XLOOKUP(Order_Items_Raw!A754,Orders_Raw!A:A,Orders_Raw!E:E))))</f>
        <v>Mobile App</v>
      </c>
      <c r="H2887" s="18" t="str">
        <f>_xlfn.XLOOKUP(B2887,Products_Raw!A:A,Products_Raw!C:C)</f>
        <v>Sports</v>
      </c>
      <c r="I2887" t="str">
        <f>_xlfn.XLOOKUP(_xlfn.XLOOKUP(A2887,Orders_Raw!A:A,Orders_Raw!B:B),Customers_Raw!A:A,Customers_Raw!E:E)</f>
        <v>Corporate</v>
      </c>
      <c r="J2887" s="19">
        <f>_xlfn.XLOOKUP(Order_Items_Raw!A754,Orders_Raw!A:A,Orders_Raw!C:C)</f>
        <v>46000</v>
      </c>
      <c r="K2887" t="s">
        <v>3421</v>
      </c>
      <c r="L2887" s="19" t="str">
        <f>_xlfn.XLOOKUP(A2887,Orders_Raw!A:A,Orders_Raw!D:D)</f>
        <v>Delivered</v>
      </c>
      <c r="M2887" s="19" t="str">
        <f>_xlfn.XLOOKUP(_xlfn.XLOOKUP(A2887,Orders_Raw!A:A,Orders_Raw!B:B),Customers_Raw!A:A,Customers_Raw!E:E)</f>
        <v>Corporate</v>
      </c>
      <c r="N2887">
        <f>IF(COUNTIF($A$2:A2887,A2887)=1,1,0)</f>
        <v>1</v>
      </c>
    </row>
    <row r="2888" spans="1:14">
      <c r="A2888" t="s">
        <v>1119</v>
      </c>
      <c r="B2888" t="s">
        <v>3424</v>
      </c>
      <c r="C2888">
        <v>4</v>
      </c>
      <c r="D2888" s="18">
        <v>2922.85</v>
      </c>
      <c r="E2888" s="18">
        <f>_xlfn.XLOOKUP(Order_Items_Raw!B762,Products_Raw!A:A,Products_Raw!D:D)</f>
        <v>4640.09</v>
      </c>
      <c r="F2888" s="18">
        <f t="shared" si="45"/>
        <v>-15637.51</v>
      </c>
      <c r="G2888" s="18" t="str">
        <f>PROPER(TRIM(CLEAN(_xlfn.XLOOKUP(Order_Items_Raw!A762,Orders_Raw!A:A,Orders_Raw!E:E))))</f>
        <v>Website</v>
      </c>
      <c r="H2888" s="18" t="str">
        <f>_xlfn.XLOOKUP(B2888,Products_Raw!A:A,Products_Raw!C:C)</f>
        <v>Electronics</v>
      </c>
      <c r="I2888" t="str">
        <f>_xlfn.XLOOKUP(_xlfn.XLOOKUP(A2888,Orders_Raw!A:A,Orders_Raw!B:B),Customers_Raw!A:A,Customers_Raw!E:E)</f>
        <v>Consumer</v>
      </c>
      <c r="J2888" s="19">
        <f>_xlfn.XLOOKUP(Order_Items_Raw!A762,Orders_Raw!A:A,Orders_Raw!C:C)</f>
        <v>46009</v>
      </c>
      <c r="K2888" t="s">
        <v>3421</v>
      </c>
      <c r="L2888" s="19" t="str">
        <f>_xlfn.XLOOKUP(A2888,Orders_Raw!A:A,Orders_Raw!D:D)</f>
        <v>Delivered</v>
      </c>
      <c r="M2888" s="19" t="str">
        <f>_xlfn.XLOOKUP(_xlfn.XLOOKUP(A2888,Orders_Raw!A:A,Orders_Raw!B:B),Customers_Raw!A:A,Customers_Raw!E:E)</f>
        <v>Consumer</v>
      </c>
      <c r="N2888">
        <f>IF(COUNTIF($A$2:A2888,A2888)=1,1,0)</f>
        <v>1</v>
      </c>
    </row>
    <row r="2889" spans="1:14">
      <c r="A2889" t="s">
        <v>1389</v>
      </c>
      <c r="B2889" t="s">
        <v>3424</v>
      </c>
      <c r="C2889">
        <v>4</v>
      </c>
      <c r="D2889" s="18">
        <v>2917.96</v>
      </c>
      <c r="E2889" s="18">
        <f>_xlfn.XLOOKUP(Order_Items_Raw!B765,Products_Raw!A:A,Products_Raw!D:D)</f>
        <v>229.52</v>
      </c>
      <c r="F2889" s="18">
        <f t="shared" si="45"/>
        <v>1999.88</v>
      </c>
      <c r="G2889" s="18" t="str">
        <f>PROPER(TRIM(CLEAN(_xlfn.XLOOKUP(Order_Items_Raw!A765,Orders_Raw!A:A,Orders_Raw!E:E))))</f>
        <v>Website</v>
      </c>
      <c r="H2889" s="18" t="str">
        <f>_xlfn.XLOOKUP(B2889,Products_Raw!A:A,Products_Raw!C:C)</f>
        <v>Electronics</v>
      </c>
      <c r="I2889" t="str">
        <f>_xlfn.XLOOKUP(_xlfn.XLOOKUP(A2889,Orders_Raw!A:A,Orders_Raw!B:B),Customers_Raw!A:A,Customers_Raw!E:E)</f>
        <v>Small Business</v>
      </c>
      <c r="J2889" s="19">
        <f>_xlfn.XLOOKUP(Order_Items_Raw!A765,Orders_Raw!A:A,Orders_Raw!C:C)</f>
        <v>46015</v>
      </c>
      <c r="K2889" t="s">
        <v>3421</v>
      </c>
      <c r="L2889" s="19" t="str">
        <f>_xlfn.XLOOKUP(A2889,Orders_Raw!A:A,Orders_Raw!D:D)</f>
        <v>Delivered</v>
      </c>
      <c r="M2889" s="19" t="str">
        <f>_xlfn.XLOOKUP(_xlfn.XLOOKUP(A2889,Orders_Raw!A:A,Orders_Raw!B:B),Customers_Raw!A:A,Customers_Raw!E:E)</f>
        <v>Small Business</v>
      </c>
      <c r="N2889">
        <f>IF(COUNTIF($A$2:A2889,A2889)=1,1,0)</f>
        <v>1</v>
      </c>
    </row>
    <row r="2890" spans="1:14">
      <c r="A2890" t="s">
        <v>1505</v>
      </c>
      <c r="B2890" t="s">
        <v>3424</v>
      </c>
      <c r="C2890">
        <v>2</v>
      </c>
      <c r="D2890" s="18">
        <v>1125.38</v>
      </c>
      <c r="E2890" s="18">
        <f>_xlfn.XLOOKUP(Order_Items_Raw!B770,Products_Raw!A:A,Products_Raw!D:D)</f>
        <v>4722.61</v>
      </c>
      <c r="F2890" s="18">
        <f t="shared" si="45"/>
        <v>-8319.84</v>
      </c>
      <c r="G2890" s="18" t="str">
        <f>PROPER(TRIM(CLEAN(_xlfn.XLOOKUP(Order_Items_Raw!A770,Orders_Raw!A:A,Orders_Raw!E:E))))</f>
        <v>Mobile App</v>
      </c>
      <c r="H2890" s="18" t="str">
        <f>_xlfn.XLOOKUP(B2890,Products_Raw!A:A,Products_Raw!C:C)</f>
        <v>Electronics</v>
      </c>
      <c r="I2890" t="str">
        <f>_xlfn.XLOOKUP(_xlfn.XLOOKUP(A2890,Orders_Raw!A:A,Orders_Raw!B:B),Customers_Raw!A:A,Customers_Raw!E:E)</f>
        <v>Consumer</v>
      </c>
      <c r="J2890" s="19">
        <f>_xlfn.XLOOKUP(Order_Items_Raw!A770,Orders_Raw!A:A,Orders_Raw!C:C)</f>
        <v>46016</v>
      </c>
      <c r="K2890" t="s">
        <v>3421</v>
      </c>
      <c r="L2890" s="19" t="str">
        <f>_xlfn.XLOOKUP(A2890,Orders_Raw!A:A,Orders_Raw!D:D)</f>
        <v>Delivered</v>
      </c>
      <c r="M2890" s="19" t="str">
        <f>_xlfn.XLOOKUP(_xlfn.XLOOKUP(A2890,Orders_Raw!A:A,Orders_Raw!B:B),Customers_Raw!A:A,Customers_Raw!E:E)</f>
        <v>Consumer</v>
      </c>
      <c r="N2890">
        <f>IF(COUNTIF($A$2:A2890,A2890)=1,1,0)</f>
        <v>1</v>
      </c>
    </row>
    <row r="2891" spans="1:14">
      <c r="A2891" t="s">
        <v>1212</v>
      </c>
      <c r="B2891" t="s">
        <v>3425</v>
      </c>
      <c r="C2891">
        <v>1</v>
      </c>
      <c r="D2891" s="18">
        <v>7215.99</v>
      </c>
      <c r="E2891" s="18">
        <f>_xlfn.XLOOKUP(Order_Items_Raw!B814,Products_Raw!A:A,Products_Raw!D:D)</f>
        <v>2857.57</v>
      </c>
      <c r="F2891" s="18">
        <f t="shared" si="45"/>
        <v>4358.42</v>
      </c>
      <c r="G2891" s="18" t="str">
        <f>PROPER(TRIM(CLEAN(_xlfn.XLOOKUP(Order_Items_Raw!A814,Orders_Raw!A:A,Orders_Raw!E:E))))</f>
        <v>Marketplace</v>
      </c>
      <c r="H2891" s="18" t="str">
        <f>_xlfn.XLOOKUP(B2891,Products_Raw!A:A,Products_Raw!C:C)</f>
        <v>Beauty</v>
      </c>
      <c r="I2891" t="str">
        <f>_xlfn.XLOOKUP(_xlfn.XLOOKUP(A2891,Orders_Raw!A:A,Orders_Raw!B:B),Customers_Raw!A:A,Customers_Raw!E:E)</f>
        <v>Corporate</v>
      </c>
      <c r="J2891" s="19">
        <f>_xlfn.XLOOKUP(Order_Items_Raw!A814,Orders_Raw!A:A,Orders_Raw!C:C)</f>
        <v>46013</v>
      </c>
      <c r="K2891" t="s">
        <v>3421</v>
      </c>
      <c r="L2891" s="19" t="str">
        <f>_xlfn.XLOOKUP(A2891,Orders_Raw!A:A,Orders_Raw!D:D)</f>
        <v>Delivered</v>
      </c>
      <c r="M2891" s="19" t="str">
        <f>_xlfn.XLOOKUP(_xlfn.XLOOKUP(A2891,Orders_Raw!A:A,Orders_Raw!B:B),Customers_Raw!A:A,Customers_Raw!E:E)</f>
        <v>Corporate</v>
      </c>
      <c r="N2891">
        <f>IF(COUNTIF($A$2:A2891,A2891)=1,1,0)</f>
        <v>1</v>
      </c>
    </row>
    <row r="2892" spans="1:14">
      <c r="A2892" t="s">
        <v>3350</v>
      </c>
      <c r="B2892" t="s">
        <v>3425</v>
      </c>
      <c r="C2892">
        <v>1</v>
      </c>
      <c r="D2892" s="18">
        <v>6240.82</v>
      </c>
      <c r="E2892" s="18">
        <f>_xlfn.XLOOKUP(Order_Items_Raw!B852,Products_Raw!A:A,Products_Raw!D:D)</f>
        <v>4835.9</v>
      </c>
      <c r="F2892" s="18">
        <f t="shared" si="45"/>
        <v>1404.92</v>
      </c>
      <c r="G2892" s="18" t="str">
        <f>PROPER(TRIM(CLEAN(_xlfn.XLOOKUP(Order_Items_Raw!A852,Orders_Raw!A:A,Orders_Raw!E:E))))</f>
        <v>Mobile App</v>
      </c>
      <c r="H2892" s="18" t="str">
        <f>_xlfn.XLOOKUP(B2892,Products_Raw!A:A,Products_Raw!C:C)</f>
        <v>Beauty</v>
      </c>
      <c r="I2892" t="str">
        <f>_xlfn.XLOOKUP(_xlfn.XLOOKUP(A2892,Orders_Raw!A:A,Orders_Raw!B:B),Customers_Raw!A:A,Customers_Raw!E:E)</f>
        <v>Consumer</v>
      </c>
      <c r="J2892" s="19">
        <f>_xlfn.XLOOKUP(Order_Items_Raw!A852,Orders_Raw!A:A,Orders_Raw!C:C)</f>
        <v>46007</v>
      </c>
      <c r="K2892" t="s">
        <v>3421</v>
      </c>
      <c r="L2892" s="19" t="str">
        <f>_xlfn.XLOOKUP(A2892,Orders_Raw!A:A,Orders_Raw!D:D)</f>
        <v>Delivered</v>
      </c>
      <c r="M2892" s="19" t="str">
        <f>_xlfn.XLOOKUP(_xlfn.XLOOKUP(A2892,Orders_Raw!A:A,Orders_Raw!B:B),Customers_Raw!A:A,Customers_Raw!E:E)</f>
        <v>Consumer</v>
      </c>
      <c r="N2892">
        <f>IF(COUNTIF($A$2:A2892,A2892)=1,1,0)</f>
        <v>1</v>
      </c>
    </row>
    <row r="2893" spans="1:14">
      <c r="A2893" t="s">
        <v>989</v>
      </c>
      <c r="B2893" t="s">
        <v>3426</v>
      </c>
      <c r="C2893">
        <v>4</v>
      </c>
      <c r="D2893" s="18">
        <v>41250.5</v>
      </c>
      <c r="E2893" s="18">
        <f>_xlfn.XLOOKUP(Order_Items_Raw!B855,Products_Raw!A:A,Products_Raw!D:D)</f>
        <v>5931.04</v>
      </c>
      <c r="F2893" s="18">
        <f t="shared" si="45"/>
        <v>17526.34</v>
      </c>
      <c r="G2893" s="18" t="str">
        <f>PROPER(TRIM(CLEAN(_xlfn.XLOOKUP(Order_Items_Raw!A855,Orders_Raw!A:A,Orders_Raw!E:E))))</f>
        <v>Marketplace</v>
      </c>
      <c r="H2893" s="18" t="str">
        <f>_xlfn.XLOOKUP(B2893,Products_Raw!A:A,Products_Raw!C:C)</f>
        <v>Home &amp; Kitchen</v>
      </c>
      <c r="I2893" t="str">
        <f>_xlfn.XLOOKUP(_xlfn.XLOOKUP(A2893,Orders_Raw!A:A,Orders_Raw!B:B),Customers_Raw!A:A,Customers_Raw!E:E)</f>
        <v>Corporate</v>
      </c>
      <c r="J2893" s="19">
        <f>_xlfn.XLOOKUP(Order_Items_Raw!A855,Orders_Raw!A:A,Orders_Raw!C:C)</f>
        <v>46006</v>
      </c>
      <c r="K2893" t="s">
        <v>3421</v>
      </c>
      <c r="L2893" s="19" t="str">
        <f>_xlfn.XLOOKUP(A2893,Orders_Raw!A:A,Orders_Raw!D:D)</f>
        <v>Delivered</v>
      </c>
      <c r="M2893" s="19" t="str">
        <f>_xlfn.XLOOKUP(_xlfn.XLOOKUP(A2893,Orders_Raw!A:A,Orders_Raw!B:B),Customers_Raw!A:A,Customers_Raw!E:E)</f>
        <v>Corporate</v>
      </c>
      <c r="N2893">
        <f>IF(COUNTIF($A$2:A2893,A2893)=1,1,0)</f>
        <v>1</v>
      </c>
    </row>
    <row r="2894" spans="1:14">
      <c r="A2894" t="s">
        <v>1129</v>
      </c>
      <c r="B2894" t="s">
        <v>3426</v>
      </c>
      <c r="C2894">
        <v>3</v>
      </c>
      <c r="D2894" s="18">
        <v>26213.8</v>
      </c>
      <c r="E2894" s="18">
        <f>_xlfn.XLOOKUP(Order_Items_Raw!B860,Products_Raw!A:A,Products_Raw!D:D)</f>
        <v>10050.44</v>
      </c>
      <c r="F2894" s="18">
        <f t="shared" si="45"/>
        <v>-3937.52</v>
      </c>
      <c r="G2894" s="18" t="str">
        <f>PROPER(TRIM(CLEAN(_xlfn.XLOOKUP(Order_Items_Raw!A860,Orders_Raw!A:A,Orders_Raw!E:E))))</f>
        <v>Website</v>
      </c>
      <c r="H2894" s="18" t="str">
        <f>_xlfn.XLOOKUP(B2894,Products_Raw!A:A,Products_Raw!C:C)</f>
        <v>Home &amp; Kitchen</v>
      </c>
      <c r="I2894" t="str">
        <f>_xlfn.XLOOKUP(_xlfn.XLOOKUP(A2894,Orders_Raw!A:A,Orders_Raw!B:B),Customers_Raw!A:A,Customers_Raw!E:E)</f>
        <v>Consumer</v>
      </c>
      <c r="J2894" s="19">
        <f>_xlfn.XLOOKUP(Order_Items_Raw!A860,Orders_Raw!A:A,Orders_Raw!C:C)</f>
        <v>46012</v>
      </c>
      <c r="K2894" t="s">
        <v>3421</v>
      </c>
      <c r="L2894" s="19" t="str">
        <f>_xlfn.XLOOKUP(A2894,Orders_Raw!A:A,Orders_Raw!D:D)</f>
        <v>Delivered</v>
      </c>
      <c r="M2894" s="19" t="str">
        <f>_xlfn.XLOOKUP(_xlfn.XLOOKUP(A2894,Orders_Raw!A:A,Orders_Raw!B:B),Customers_Raw!A:A,Customers_Raw!E:E)</f>
        <v>Consumer</v>
      </c>
      <c r="N2894">
        <f>IF(COUNTIF($A$2:A2894,A2894)=1,1,0)</f>
        <v>1</v>
      </c>
    </row>
    <row r="2895" spans="1:14">
      <c r="A2895" t="s">
        <v>1543</v>
      </c>
      <c r="B2895" t="s">
        <v>3426</v>
      </c>
      <c r="C2895">
        <v>3</v>
      </c>
      <c r="D2895" s="18">
        <v>22667.35</v>
      </c>
      <c r="E2895" s="18">
        <f>_xlfn.XLOOKUP(Order_Items_Raw!B870,Products_Raw!A:A,Products_Raw!D:D)</f>
        <v>5412.91</v>
      </c>
      <c r="F2895" s="18">
        <f t="shared" si="45"/>
        <v>6428.62</v>
      </c>
      <c r="G2895" s="18" t="str">
        <f>PROPER(TRIM(CLEAN(_xlfn.XLOOKUP(Order_Items_Raw!A870,Orders_Raw!A:A,Orders_Raw!E:E))))</f>
        <v>Marketplace</v>
      </c>
      <c r="H2895" s="18" t="str">
        <f>_xlfn.XLOOKUP(B2895,Products_Raw!A:A,Products_Raw!C:C)</f>
        <v>Home &amp; Kitchen</v>
      </c>
      <c r="I2895" t="str">
        <f>_xlfn.XLOOKUP(_xlfn.XLOOKUP(A2895,Orders_Raw!A:A,Orders_Raw!B:B),Customers_Raw!A:A,Customers_Raw!E:E)</f>
        <v>Corporate</v>
      </c>
      <c r="J2895" s="19">
        <f>_xlfn.XLOOKUP(Order_Items_Raw!A870,Orders_Raw!A:A,Orders_Raw!C:C)</f>
        <v>45998</v>
      </c>
      <c r="K2895" t="s">
        <v>3421</v>
      </c>
      <c r="L2895" s="19" t="str">
        <f>_xlfn.XLOOKUP(A2895,Orders_Raw!A:A,Orders_Raw!D:D)</f>
        <v>Shipped</v>
      </c>
      <c r="M2895" s="19" t="str">
        <f>_xlfn.XLOOKUP(_xlfn.XLOOKUP(A2895,Orders_Raw!A:A,Orders_Raw!B:B),Customers_Raw!A:A,Customers_Raw!E:E)</f>
        <v>Corporate</v>
      </c>
      <c r="N2895">
        <f>IF(COUNTIF($A$2:A2895,A2895)=1,1,0)</f>
        <v>1</v>
      </c>
    </row>
    <row r="2896" spans="1:14">
      <c r="A2896" t="s">
        <v>2251</v>
      </c>
      <c r="B2896" t="s">
        <v>3426</v>
      </c>
      <c r="C2896">
        <v>4</v>
      </c>
      <c r="D2896" s="18">
        <v>34671.81</v>
      </c>
      <c r="E2896" s="18">
        <f>_xlfn.XLOOKUP(Order_Items_Raw!B875,Products_Raw!A:A,Products_Raw!D:D)</f>
        <v>11939.07</v>
      </c>
      <c r="F2896" s="18">
        <f t="shared" si="45"/>
        <v>-13084.47</v>
      </c>
      <c r="G2896" s="18" t="str">
        <f>PROPER(TRIM(CLEAN(_xlfn.XLOOKUP(Order_Items_Raw!A875,Orders_Raw!A:A,Orders_Raw!E:E))))</f>
        <v>Marketplace</v>
      </c>
      <c r="H2896" s="18" t="str">
        <f>_xlfn.XLOOKUP(B2896,Products_Raw!A:A,Products_Raw!C:C)</f>
        <v>Home &amp; Kitchen</v>
      </c>
      <c r="I2896" t="str">
        <f>_xlfn.XLOOKUP(_xlfn.XLOOKUP(A2896,Orders_Raw!A:A,Orders_Raw!B:B),Customers_Raw!A:A,Customers_Raw!E:E)</f>
        <v>Consumer</v>
      </c>
      <c r="J2896" s="19">
        <f>_xlfn.XLOOKUP(Order_Items_Raw!A875,Orders_Raw!A:A,Orders_Raw!C:C)</f>
        <v>46012</v>
      </c>
      <c r="K2896" t="s">
        <v>3421</v>
      </c>
      <c r="L2896" s="19" t="str">
        <f>_xlfn.XLOOKUP(A2896,Orders_Raw!A:A,Orders_Raw!D:D)</f>
        <v>Delivered</v>
      </c>
      <c r="M2896" s="19" t="str">
        <f>_xlfn.XLOOKUP(_xlfn.XLOOKUP(A2896,Orders_Raw!A:A,Orders_Raw!B:B),Customers_Raw!A:A,Customers_Raw!E:E)</f>
        <v>Consumer</v>
      </c>
      <c r="N2896">
        <f>IF(COUNTIF($A$2:A2896,A2896)=1,1,0)</f>
        <v>1</v>
      </c>
    </row>
    <row r="2897" spans="1:14">
      <c r="A2897" t="s">
        <v>2859</v>
      </c>
      <c r="B2897" t="s">
        <v>3426</v>
      </c>
      <c r="C2897">
        <v>4</v>
      </c>
      <c r="D2897" s="18">
        <v>30669.4</v>
      </c>
      <c r="E2897" s="18">
        <f>_xlfn.XLOOKUP(Order_Items_Raw!B891,Products_Raw!A:A,Products_Raw!D:D)</f>
        <v>516.61</v>
      </c>
      <c r="F2897" s="18">
        <f t="shared" si="45"/>
        <v>28602.96</v>
      </c>
      <c r="G2897" s="18" t="str">
        <f>PROPER(TRIM(CLEAN(_xlfn.XLOOKUP(Order_Items_Raw!A891,Orders_Raw!A:A,Orders_Raw!E:E))))</f>
        <v>Marketplace</v>
      </c>
      <c r="H2897" s="18" t="str">
        <f>_xlfn.XLOOKUP(B2897,Products_Raw!A:A,Products_Raw!C:C)</f>
        <v>Home &amp; Kitchen</v>
      </c>
      <c r="I2897" t="str">
        <f>_xlfn.XLOOKUP(_xlfn.XLOOKUP(A2897,Orders_Raw!A:A,Orders_Raw!B:B),Customers_Raw!A:A,Customers_Raw!E:E)</f>
        <v>Consumer</v>
      </c>
      <c r="J2897" s="19">
        <f>_xlfn.XLOOKUP(Order_Items_Raw!A891,Orders_Raw!A:A,Orders_Raw!C:C)</f>
        <v>45999</v>
      </c>
      <c r="K2897" t="s">
        <v>3421</v>
      </c>
      <c r="L2897" s="19" t="str">
        <f>_xlfn.XLOOKUP(A2897,Orders_Raw!A:A,Orders_Raw!D:D)</f>
        <v>Cancelled</v>
      </c>
      <c r="M2897" s="19" t="str">
        <f>_xlfn.XLOOKUP(_xlfn.XLOOKUP(A2897,Orders_Raw!A:A,Orders_Raw!B:B),Customers_Raw!A:A,Customers_Raw!E:E)</f>
        <v>Consumer</v>
      </c>
      <c r="N2897">
        <f>IF(COUNTIF($A$2:A2897,A2897)=1,1,0)</f>
        <v>1</v>
      </c>
    </row>
    <row r="2898" spans="1:14">
      <c r="A2898" t="s">
        <v>3007</v>
      </c>
      <c r="B2898" t="s">
        <v>3426</v>
      </c>
      <c r="C2898">
        <v>4</v>
      </c>
      <c r="D2898" s="18">
        <v>41614.32</v>
      </c>
      <c r="E2898" s="18">
        <f>_xlfn.XLOOKUP(Order_Items_Raw!B894,Products_Raw!A:A,Products_Raw!D:D)</f>
        <v>11653.29</v>
      </c>
      <c r="F2898" s="18">
        <f t="shared" si="45"/>
        <v>-4998.84</v>
      </c>
      <c r="G2898" s="18" t="str">
        <f>PROPER(TRIM(CLEAN(_xlfn.XLOOKUP(Order_Items_Raw!A894,Orders_Raw!A:A,Orders_Raw!E:E))))</f>
        <v>Mobile App</v>
      </c>
      <c r="H2898" s="18" t="str">
        <f>_xlfn.XLOOKUP(B2898,Products_Raw!A:A,Products_Raw!C:C)</f>
        <v>Home &amp; Kitchen</v>
      </c>
      <c r="I2898" t="str">
        <f>_xlfn.XLOOKUP(_xlfn.XLOOKUP(A2898,Orders_Raw!A:A,Orders_Raw!B:B),Customers_Raw!A:A,Customers_Raw!E:E)</f>
        <v>Small Business</v>
      </c>
      <c r="J2898" s="19">
        <f>_xlfn.XLOOKUP(Order_Items_Raw!A894,Orders_Raw!A:A,Orders_Raw!C:C)</f>
        <v>46005</v>
      </c>
      <c r="K2898" t="s">
        <v>3421</v>
      </c>
      <c r="L2898" s="19" t="str">
        <f>_xlfn.XLOOKUP(A2898,Orders_Raw!A:A,Orders_Raw!D:D)</f>
        <v>Processing</v>
      </c>
      <c r="M2898" s="19" t="str">
        <f>_xlfn.XLOOKUP(_xlfn.XLOOKUP(A2898,Orders_Raw!A:A,Orders_Raw!B:B),Customers_Raw!A:A,Customers_Raw!E:E)</f>
        <v>Small Business</v>
      </c>
      <c r="N2898">
        <f>IF(COUNTIF($A$2:A2898,A2898)=1,1,0)</f>
        <v>1</v>
      </c>
    </row>
    <row r="2899" spans="1:14">
      <c r="A2899" t="s">
        <v>1297</v>
      </c>
      <c r="B2899" t="s">
        <v>3427</v>
      </c>
      <c r="C2899">
        <v>4</v>
      </c>
      <c r="D2899" s="18">
        <v>39967.11</v>
      </c>
      <c r="E2899" s="18">
        <f>_xlfn.XLOOKUP(Order_Items_Raw!B908,Products_Raw!A:A,Products_Raw!D:D)</f>
        <v>5812.86</v>
      </c>
      <c r="F2899" s="18">
        <f t="shared" si="45"/>
        <v>16715.67</v>
      </c>
      <c r="G2899" s="18" t="str">
        <f>PROPER(TRIM(CLEAN(_xlfn.XLOOKUP(Order_Items_Raw!A908,Orders_Raw!A:A,Orders_Raw!E:E))))</f>
        <v>Website</v>
      </c>
      <c r="H2899" s="18" t="str">
        <f>_xlfn.XLOOKUP(B2899,Products_Raw!A:A,Products_Raw!C:C)</f>
        <v>Home &amp; Kitchen</v>
      </c>
      <c r="I2899" t="str">
        <f>_xlfn.XLOOKUP(_xlfn.XLOOKUP(A2899,Orders_Raw!A:A,Orders_Raw!B:B),Customers_Raw!A:A,Customers_Raw!E:E)</f>
        <v>Consumer</v>
      </c>
      <c r="J2899" s="19">
        <f>_xlfn.XLOOKUP(Order_Items_Raw!A908,Orders_Raw!A:A,Orders_Raw!C:C)</f>
        <v>46004</v>
      </c>
      <c r="K2899" t="s">
        <v>3421</v>
      </c>
      <c r="L2899" s="19" t="str">
        <f>_xlfn.XLOOKUP(A2899,Orders_Raw!A:A,Orders_Raw!D:D)</f>
        <v>Delivered</v>
      </c>
      <c r="M2899" s="19" t="str">
        <f>_xlfn.XLOOKUP(_xlfn.XLOOKUP(A2899,Orders_Raw!A:A,Orders_Raw!B:B),Customers_Raw!A:A,Customers_Raw!E:E)</f>
        <v>Consumer</v>
      </c>
      <c r="N2899">
        <f>IF(COUNTIF($A$2:A2899,A2899)=1,1,0)</f>
        <v>1</v>
      </c>
    </row>
    <row r="2900" spans="1:14">
      <c r="A2900" t="s">
        <v>1696</v>
      </c>
      <c r="B2900" t="s">
        <v>3427</v>
      </c>
      <c r="C2900">
        <v>1</v>
      </c>
      <c r="D2900" s="18">
        <v>7590.99</v>
      </c>
      <c r="E2900" s="18">
        <f>_xlfn.XLOOKUP(Order_Items_Raw!B915,Products_Raw!A:A,Products_Raw!D:D)</f>
        <v>3075.85</v>
      </c>
      <c r="F2900" s="18">
        <f t="shared" si="45"/>
        <v>4515.14</v>
      </c>
      <c r="G2900" s="18" t="str">
        <f>PROPER(TRIM(CLEAN(_xlfn.XLOOKUP(Order_Items_Raw!A915,Orders_Raw!A:A,Orders_Raw!E:E))))</f>
        <v>Marketplace</v>
      </c>
      <c r="H2900" s="18" t="str">
        <f>_xlfn.XLOOKUP(B2900,Products_Raw!A:A,Products_Raw!C:C)</f>
        <v>Home &amp; Kitchen</v>
      </c>
      <c r="I2900" t="str">
        <f>_xlfn.XLOOKUP(_xlfn.XLOOKUP(A2900,Orders_Raw!A:A,Orders_Raw!B:B),Customers_Raw!A:A,Customers_Raw!E:E)</f>
        <v>Consumer</v>
      </c>
      <c r="J2900" s="19">
        <f>_xlfn.XLOOKUP(Order_Items_Raw!A915,Orders_Raw!A:A,Orders_Raw!C:C)</f>
        <v>46014</v>
      </c>
      <c r="K2900" t="s">
        <v>3421</v>
      </c>
      <c r="L2900" s="19" t="str">
        <f>_xlfn.XLOOKUP(A2900,Orders_Raw!A:A,Orders_Raw!D:D)</f>
        <v>Delivered</v>
      </c>
      <c r="M2900" s="19" t="str">
        <f>_xlfn.XLOOKUP(_xlfn.XLOOKUP(A2900,Orders_Raw!A:A,Orders_Raw!B:B),Customers_Raw!A:A,Customers_Raw!E:E)</f>
        <v>Consumer</v>
      </c>
      <c r="N2900">
        <f>IF(COUNTIF($A$2:A2900,A2900)=1,1,0)</f>
        <v>1</v>
      </c>
    </row>
    <row r="2901" spans="1:14">
      <c r="A2901" t="s">
        <v>2502</v>
      </c>
      <c r="B2901" t="s">
        <v>3427</v>
      </c>
      <c r="C2901">
        <v>4</v>
      </c>
      <c r="D2901" s="18">
        <v>30533.2</v>
      </c>
      <c r="E2901" s="18">
        <f>_xlfn.XLOOKUP(Order_Items_Raw!B932,Products_Raw!A:A,Products_Raw!D:D)</f>
        <v>2935.19</v>
      </c>
      <c r="F2901" s="18">
        <f t="shared" si="45"/>
        <v>18792.44</v>
      </c>
      <c r="G2901" s="18" t="str">
        <f>PROPER(TRIM(CLEAN(_xlfn.XLOOKUP(Order_Items_Raw!A932,Orders_Raw!A:A,Orders_Raw!E:E))))</f>
        <v>Website</v>
      </c>
      <c r="H2901" s="18" t="str">
        <f>_xlfn.XLOOKUP(B2901,Products_Raw!A:A,Products_Raw!C:C)</f>
        <v>Home &amp; Kitchen</v>
      </c>
      <c r="I2901" t="str">
        <f>_xlfn.XLOOKUP(_xlfn.XLOOKUP(A2901,Orders_Raw!A:A,Orders_Raw!B:B),Customers_Raw!A:A,Customers_Raw!E:E)</f>
        <v>Small Business</v>
      </c>
      <c r="J2901" s="19">
        <f>_xlfn.XLOOKUP(Order_Items_Raw!A932,Orders_Raw!A:A,Orders_Raw!C:C)</f>
        <v>46006</v>
      </c>
      <c r="K2901" t="s">
        <v>3421</v>
      </c>
      <c r="L2901" s="19" t="str">
        <f>_xlfn.XLOOKUP(A2901,Orders_Raw!A:A,Orders_Raw!D:D)</f>
        <v>Delivered</v>
      </c>
      <c r="M2901" s="19" t="str">
        <f>_xlfn.XLOOKUP(_xlfn.XLOOKUP(A2901,Orders_Raw!A:A,Orders_Raw!B:B),Customers_Raw!A:A,Customers_Raw!E:E)</f>
        <v>Small Business</v>
      </c>
      <c r="N2901">
        <f>IF(COUNTIF($A$2:A2901,A2901)=1,1,0)</f>
        <v>1</v>
      </c>
    </row>
    <row r="2902" spans="1:14">
      <c r="A2902" t="s">
        <v>2662</v>
      </c>
      <c r="B2902" t="s">
        <v>3427</v>
      </c>
      <c r="C2902">
        <v>2</v>
      </c>
      <c r="D2902" s="18">
        <v>19899.03</v>
      </c>
      <c r="E2902" s="18">
        <f>_xlfn.XLOOKUP(Order_Items_Raw!B937,Products_Raw!A:A,Products_Raw!D:D)</f>
        <v>10244.32</v>
      </c>
      <c r="F2902" s="18">
        <f t="shared" si="45"/>
        <v>-589.610000000001</v>
      </c>
      <c r="G2902" s="18" t="str">
        <f>PROPER(TRIM(CLEAN(_xlfn.XLOOKUP(Order_Items_Raw!A937,Orders_Raw!A:A,Orders_Raw!E:E))))</f>
        <v>Website</v>
      </c>
      <c r="H2902" s="18" t="str">
        <f>_xlfn.XLOOKUP(B2902,Products_Raw!A:A,Products_Raw!C:C)</f>
        <v>Home &amp; Kitchen</v>
      </c>
      <c r="I2902" t="str">
        <f>_xlfn.XLOOKUP(_xlfn.XLOOKUP(A2902,Orders_Raw!A:A,Orders_Raw!B:B),Customers_Raw!A:A,Customers_Raw!E:E)</f>
        <v>Consumer</v>
      </c>
      <c r="J2902" s="19">
        <f>_xlfn.XLOOKUP(Order_Items_Raw!A937,Orders_Raw!A:A,Orders_Raw!C:C)</f>
        <v>45698</v>
      </c>
      <c r="K2902" t="s">
        <v>3429</v>
      </c>
      <c r="L2902" s="19" t="str">
        <f>_xlfn.XLOOKUP(A2902,Orders_Raw!A:A,Orders_Raw!D:D)</f>
        <v>Delivered</v>
      </c>
      <c r="M2902" s="19" t="str">
        <f>_xlfn.XLOOKUP(_xlfn.XLOOKUP(A2902,Orders_Raw!A:A,Orders_Raw!B:B),Customers_Raw!A:A,Customers_Raw!E:E)</f>
        <v>Consumer</v>
      </c>
      <c r="N2902">
        <f>IF(COUNTIF($A$2:A2902,A2902)=1,1,0)</f>
        <v>1</v>
      </c>
    </row>
    <row r="2903" spans="1:14">
      <c r="A2903" t="s">
        <v>1323</v>
      </c>
      <c r="B2903" t="s">
        <v>3428</v>
      </c>
      <c r="C2903">
        <v>2</v>
      </c>
      <c r="D2903" s="18">
        <v>5899.5</v>
      </c>
      <c r="E2903" s="18">
        <f>_xlfn.XLOOKUP(Order_Items_Raw!B970,Products_Raw!A:A,Products_Raw!D:D)</f>
        <v>9148.31</v>
      </c>
      <c r="F2903" s="18">
        <f t="shared" si="45"/>
        <v>-12397.12</v>
      </c>
      <c r="G2903" s="18" t="str">
        <f>PROPER(TRIM(CLEAN(_xlfn.XLOOKUP(Order_Items_Raw!A970,Orders_Raw!A:A,Orders_Raw!E:E))))</f>
        <v>Website</v>
      </c>
      <c r="H2903" s="18" t="str">
        <f>_xlfn.XLOOKUP(B2903,Products_Raw!A:A,Products_Raw!C:C)</f>
        <v>Home &amp; Kitchen</v>
      </c>
      <c r="I2903" t="str">
        <f>_xlfn.XLOOKUP(_xlfn.XLOOKUP(A2903,Orders_Raw!A:A,Orders_Raw!B:B),Customers_Raw!A:A,Customers_Raw!E:E)</f>
        <v>Consumer</v>
      </c>
      <c r="J2903" s="19">
        <f>_xlfn.XLOOKUP(Order_Items_Raw!A970,Orders_Raw!A:A,Orders_Raw!C:C)</f>
        <v>45699</v>
      </c>
      <c r="K2903" t="s">
        <v>3429</v>
      </c>
      <c r="L2903" s="19" t="str">
        <f>_xlfn.XLOOKUP(A2903,Orders_Raw!A:A,Orders_Raw!D:D)</f>
        <v>Delivered</v>
      </c>
      <c r="M2903" s="19" t="str">
        <f>_xlfn.XLOOKUP(_xlfn.XLOOKUP(A2903,Orders_Raw!A:A,Orders_Raw!B:B),Customers_Raw!A:A,Customers_Raw!E:E)</f>
        <v>Consumer</v>
      </c>
      <c r="N2903">
        <f>IF(COUNTIF($A$2:A2903,A2903)=1,1,0)</f>
        <v>1</v>
      </c>
    </row>
    <row r="2904" spans="1:14">
      <c r="A2904" t="s">
        <v>3075</v>
      </c>
      <c r="B2904" t="s">
        <v>3428</v>
      </c>
      <c r="C2904">
        <v>3</v>
      </c>
      <c r="D2904" s="18">
        <v>10142.35</v>
      </c>
      <c r="E2904" s="18">
        <f>_xlfn.XLOOKUP(Order_Items_Raw!B1003,Products_Raw!A:A,Products_Raw!D:D)</f>
        <v>7802.03</v>
      </c>
      <c r="F2904" s="18">
        <f t="shared" si="45"/>
        <v>-13263.74</v>
      </c>
      <c r="G2904" s="18" t="str">
        <f>PROPER(TRIM(CLEAN(_xlfn.XLOOKUP(Order_Items_Raw!A1003,Orders_Raw!A:A,Orders_Raw!E:E))))</f>
        <v>Marketplace</v>
      </c>
      <c r="H2904" s="18" t="str">
        <f>_xlfn.XLOOKUP(B2904,Products_Raw!A:A,Products_Raw!C:C)</f>
        <v>Home &amp; Kitchen</v>
      </c>
      <c r="I2904" t="str">
        <f>_xlfn.XLOOKUP(_xlfn.XLOOKUP(A2904,Orders_Raw!A:A,Orders_Raw!B:B),Customers_Raw!A:A,Customers_Raw!E:E)</f>
        <v>Consumer</v>
      </c>
      <c r="J2904" s="19">
        <f>_xlfn.XLOOKUP(Order_Items_Raw!A1003,Orders_Raw!A:A,Orders_Raw!C:C)</f>
        <v>45716</v>
      </c>
      <c r="K2904" t="s">
        <v>3429</v>
      </c>
      <c r="L2904" s="19" t="str">
        <f>_xlfn.XLOOKUP(A2904,Orders_Raw!A:A,Orders_Raw!D:D)</f>
        <v>Delivered</v>
      </c>
      <c r="M2904" s="19" t="str">
        <f>_xlfn.XLOOKUP(_xlfn.XLOOKUP(A2904,Orders_Raw!A:A,Orders_Raw!B:B),Customers_Raw!A:A,Customers_Raw!E:E)</f>
        <v>Consumer</v>
      </c>
      <c r="N2904">
        <f>IF(COUNTIF($A$2:A2904,A2904)=1,1,0)</f>
        <v>0</v>
      </c>
    </row>
    <row r="2905" spans="1:14">
      <c r="A2905" t="s">
        <v>1117</v>
      </c>
      <c r="B2905" t="s">
        <v>3430</v>
      </c>
      <c r="C2905">
        <v>2</v>
      </c>
      <c r="D2905" s="18">
        <v>24828.33</v>
      </c>
      <c r="E2905" s="18">
        <f>_xlfn.XLOOKUP(Order_Items_Raw!B1015,Products_Raw!A:A,Products_Raw!D:D)</f>
        <v>11367.74</v>
      </c>
      <c r="F2905" s="18">
        <f t="shared" si="45"/>
        <v>2092.85</v>
      </c>
      <c r="G2905" s="18" t="str">
        <f>PROPER(TRIM(CLEAN(_xlfn.XLOOKUP(Order_Items_Raw!A1015,Orders_Raw!A:A,Orders_Raw!E:E))))</f>
        <v>Marketplace</v>
      </c>
      <c r="H2905" s="18" t="str">
        <f>_xlfn.XLOOKUP(B2905,Products_Raw!A:A,Products_Raw!C:C)</f>
        <v>Beauty</v>
      </c>
      <c r="I2905" t="str">
        <f>_xlfn.XLOOKUP(_xlfn.XLOOKUP(A2905,Orders_Raw!A:A,Orders_Raw!B:B),Customers_Raw!A:A,Customers_Raw!E:E)</f>
        <v>Small Business</v>
      </c>
      <c r="J2905" s="19">
        <f>_xlfn.XLOOKUP(Order_Items_Raw!A1015,Orders_Raw!A:A,Orders_Raw!C:C)</f>
        <v>45705</v>
      </c>
      <c r="K2905" t="s">
        <v>3429</v>
      </c>
      <c r="L2905" s="19" t="str">
        <f>_xlfn.XLOOKUP(A2905,Orders_Raw!A:A,Orders_Raw!D:D)</f>
        <v>Delivered</v>
      </c>
      <c r="M2905" s="19" t="str">
        <f>_xlfn.XLOOKUP(_xlfn.XLOOKUP(A2905,Orders_Raw!A:A,Orders_Raw!B:B),Customers_Raw!A:A,Customers_Raw!E:E)</f>
        <v>Small Business</v>
      </c>
      <c r="N2905">
        <f>IF(COUNTIF($A$2:A2905,A2905)=1,1,0)</f>
        <v>1</v>
      </c>
    </row>
    <row r="2906" spans="1:14">
      <c r="A2906" t="s">
        <v>1260</v>
      </c>
      <c r="B2906" t="s">
        <v>3430</v>
      </c>
      <c r="C2906">
        <v>2</v>
      </c>
      <c r="D2906" s="18">
        <v>25119.62</v>
      </c>
      <c r="E2906" s="18">
        <f>_xlfn.XLOOKUP(Order_Items_Raw!B1022,Products_Raw!A:A,Products_Raw!D:D)</f>
        <v>6279.29</v>
      </c>
      <c r="F2906" s="18">
        <f t="shared" si="45"/>
        <v>12561.04</v>
      </c>
      <c r="G2906" s="18" t="str">
        <f>PROPER(TRIM(CLEAN(_xlfn.XLOOKUP(Order_Items_Raw!A1022,Orders_Raw!A:A,Orders_Raw!E:E))))</f>
        <v>Website</v>
      </c>
      <c r="H2906" s="18" t="str">
        <f>_xlfn.XLOOKUP(B2906,Products_Raw!A:A,Products_Raw!C:C)</f>
        <v>Beauty</v>
      </c>
      <c r="I2906" t="str">
        <f>_xlfn.XLOOKUP(_xlfn.XLOOKUP(A2906,Orders_Raw!A:A,Orders_Raw!B:B),Customers_Raw!A:A,Customers_Raw!E:E)</f>
        <v>Consumer</v>
      </c>
      <c r="J2906" s="19">
        <f>_xlfn.XLOOKUP(Order_Items_Raw!A1022,Orders_Raw!A:A,Orders_Raw!C:C)</f>
        <v>45704</v>
      </c>
      <c r="K2906" t="s">
        <v>3429</v>
      </c>
      <c r="L2906" s="19" t="str">
        <f>_xlfn.XLOOKUP(A2906,Orders_Raw!A:A,Orders_Raw!D:D)</f>
        <v>Delivered</v>
      </c>
      <c r="M2906" s="19" t="str">
        <f>_xlfn.XLOOKUP(_xlfn.XLOOKUP(A2906,Orders_Raw!A:A,Orders_Raw!B:B),Customers_Raw!A:A,Customers_Raw!E:E)</f>
        <v>Consumer</v>
      </c>
      <c r="N2906">
        <f>IF(COUNTIF($A$2:A2906,A2906)=1,1,0)</f>
        <v>1</v>
      </c>
    </row>
    <row r="2907" spans="1:14">
      <c r="A2907" t="s">
        <v>1546</v>
      </c>
      <c r="B2907" t="s">
        <v>3430</v>
      </c>
      <c r="C2907">
        <v>2</v>
      </c>
      <c r="D2907" s="18">
        <v>21346.95</v>
      </c>
      <c r="E2907" s="18">
        <f>_xlfn.XLOOKUP(Order_Items_Raw!B1030,Products_Raw!A:A,Products_Raw!D:D)</f>
        <v>4640.09</v>
      </c>
      <c r="F2907" s="18">
        <f t="shared" si="45"/>
        <v>12066.77</v>
      </c>
      <c r="G2907" s="18" t="str">
        <f>PROPER(TRIM(CLEAN(_xlfn.XLOOKUP(Order_Items_Raw!A1030,Orders_Raw!A:A,Orders_Raw!E:E))))</f>
        <v>Mobile App</v>
      </c>
      <c r="H2907" s="18" t="str">
        <f>_xlfn.XLOOKUP(B2907,Products_Raw!A:A,Products_Raw!C:C)</f>
        <v>Beauty</v>
      </c>
      <c r="I2907" t="str">
        <f>_xlfn.XLOOKUP(_xlfn.XLOOKUP(A2907,Orders_Raw!A:A,Orders_Raw!B:B),Customers_Raw!A:A,Customers_Raw!E:E)</f>
        <v>Corporate</v>
      </c>
      <c r="J2907" s="19">
        <f>_xlfn.XLOOKUP(Order_Items_Raw!A1030,Orders_Raw!A:A,Orders_Raw!C:C)</f>
        <v>45710</v>
      </c>
      <c r="K2907" t="s">
        <v>3429</v>
      </c>
      <c r="L2907" s="19" t="str">
        <f>_xlfn.XLOOKUP(A2907,Orders_Raw!A:A,Orders_Raw!D:D)</f>
        <v>Delivered</v>
      </c>
      <c r="M2907" s="19" t="str">
        <f>_xlfn.XLOOKUP(_xlfn.XLOOKUP(A2907,Orders_Raw!A:A,Orders_Raw!B:B),Customers_Raw!A:A,Customers_Raw!E:E)</f>
        <v>Corporate</v>
      </c>
      <c r="N2907">
        <f>IF(COUNTIF($A$2:A2907,A2907)=1,1,0)</f>
        <v>1</v>
      </c>
    </row>
    <row r="2908" spans="1:14">
      <c r="A2908" t="s">
        <v>1751</v>
      </c>
      <c r="B2908" t="s">
        <v>3430</v>
      </c>
      <c r="C2908">
        <v>3</v>
      </c>
      <c r="D2908" s="18">
        <v>32454.35</v>
      </c>
      <c r="E2908" s="18">
        <f>_xlfn.XLOOKUP(Order_Items_Raw!B1034,Products_Raw!A:A,Products_Raw!D:D)</f>
        <v>9531.89</v>
      </c>
      <c r="F2908" s="18">
        <f t="shared" si="45"/>
        <v>3858.68</v>
      </c>
      <c r="G2908" s="18" t="str">
        <f>PROPER(TRIM(CLEAN(_xlfn.XLOOKUP(Order_Items_Raw!A1034,Orders_Raw!A:A,Orders_Raw!E:E))))</f>
        <v>Mobile App</v>
      </c>
      <c r="H2908" s="18" t="str">
        <f>_xlfn.XLOOKUP(B2908,Products_Raw!A:A,Products_Raw!C:C)</f>
        <v>Beauty</v>
      </c>
      <c r="I2908" t="str">
        <f>_xlfn.XLOOKUP(_xlfn.XLOOKUP(A2908,Orders_Raw!A:A,Orders_Raw!B:B),Customers_Raw!A:A,Customers_Raw!E:E)</f>
        <v>Consumer</v>
      </c>
      <c r="J2908" s="19">
        <f>_xlfn.XLOOKUP(Order_Items_Raw!A1034,Orders_Raw!A:A,Orders_Raw!C:C)</f>
        <v>45708</v>
      </c>
      <c r="K2908" t="s">
        <v>3429</v>
      </c>
      <c r="L2908" s="19" t="str">
        <f>_xlfn.XLOOKUP(A2908,Orders_Raw!A:A,Orders_Raw!D:D)</f>
        <v>Delivered</v>
      </c>
      <c r="M2908" s="19" t="str">
        <f>_xlfn.XLOOKUP(_xlfn.XLOOKUP(A2908,Orders_Raw!A:A,Orders_Raw!B:B),Customers_Raw!A:A,Customers_Raw!E:E)</f>
        <v>Consumer</v>
      </c>
      <c r="N2908">
        <f>IF(COUNTIF($A$2:A2908,A2908)=1,1,0)</f>
        <v>1</v>
      </c>
    </row>
    <row r="2909" spans="1:14">
      <c r="A2909" t="s">
        <v>2414</v>
      </c>
      <c r="B2909" t="s">
        <v>3430</v>
      </c>
      <c r="C2909">
        <v>3</v>
      </c>
      <c r="D2909" s="18">
        <v>34306.35</v>
      </c>
      <c r="E2909" s="18">
        <f>_xlfn.XLOOKUP(Order_Items_Raw!B1047,Products_Raw!A:A,Products_Raw!D:D)</f>
        <v>10188.6</v>
      </c>
      <c r="F2909" s="18">
        <f t="shared" si="45"/>
        <v>3740.55</v>
      </c>
      <c r="G2909" s="18" t="str">
        <f>PROPER(TRIM(CLEAN(_xlfn.XLOOKUP(Order_Items_Raw!A1047,Orders_Raw!A:A,Orders_Raw!E:E))))</f>
        <v>Website</v>
      </c>
      <c r="H2909" s="18" t="str">
        <f>_xlfn.XLOOKUP(B2909,Products_Raw!A:A,Products_Raw!C:C)</f>
        <v>Beauty</v>
      </c>
      <c r="I2909" t="str">
        <f>_xlfn.XLOOKUP(_xlfn.XLOOKUP(A2909,Orders_Raw!A:A,Orders_Raw!B:B),Customers_Raw!A:A,Customers_Raw!E:E)</f>
        <v>Consumer</v>
      </c>
      <c r="J2909" s="19">
        <f>_xlfn.XLOOKUP(Order_Items_Raw!A1047,Orders_Raw!A:A,Orders_Raw!C:C)</f>
        <v>45708</v>
      </c>
      <c r="K2909" t="s">
        <v>3429</v>
      </c>
      <c r="L2909" s="19" t="str">
        <f>_xlfn.XLOOKUP(A2909,Orders_Raw!A:A,Orders_Raw!D:D)</f>
        <v>Delivered</v>
      </c>
      <c r="M2909" s="19" t="str">
        <f>_xlfn.XLOOKUP(_xlfn.XLOOKUP(A2909,Orders_Raw!A:A,Orders_Raw!B:B),Customers_Raw!A:A,Customers_Raw!E:E)</f>
        <v>Consumer</v>
      </c>
      <c r="N2909">
        <f>IF(COUNTIF($A$2:A2909,A2909)=1,1,0)</f>
        <v>1</v>
      </c>
    </row>
    <row r="2910" spans="1:14">
      <c r="A2910" t="s">
        <v>2654</v>
      </c>
      <c r="B2910" t="s">
        <v>3430</v>
      </c>
      <c r="C2910">
        <v>1</v>
      </c>
      <c r="D2910" s="18">
        <v>9872.17</v>
      </c>
      <c r="E2910" s="18">
        <f>_xlfn.XLOOKUP(Order_Items_Raw!B1049,Products_Raw!A:A,Products_Raw!D:D)</f>
        <v>6443.36</v>
      </c>
      <c r="F2910" s="18">
        <f t="shared" si="45"/>
        <v>3428.81</v>
      </c>
      <c r="G2910" s="18" t="str">
        <f>PROPER(TRIM(CLEAN(_xlfn.XLOOKUP(Order_Items_Raw!A1049,Orders_Raw!A:A,Orders_Raw!E:E))))</f>
        <v>Website</v>
      </c>
      <c r="H2910" s="18" t="str">
        <f>_xlfn.XLOOKUP(B2910,Products_Raw!A:A,Products_Raw!C:C)</f>
        <v>Beauty</v>
      </c>
      <c r="I2910" t="str">
        <f>_xlfn.XLOOKUP(_xlfn.XLOOKUP(A2910,Orders_Raw!A:A,Orders_Raw!B:B),Customers_Raw!A:A,Customers_Raw!E:E)</f>
        <v>Consumer</v>
      </c>
      <c r="J2910" s="19">
        <f>_xlfn.XLOOKUP(Order_Items_Raw!A1049,Orders_Raw!A:A,Orders_Raw!C:C)</f>
        <v>45707</v>
      </c>
      <c r="K2910" t="s">
        <v>3429</v>
      </c>
      <c r="L2910" s="19" t="str">
        <f>_xlfn.XLOOKUP(A2910,Orders_Raw!A:A,Orders_Raw!D:D)</f>
        <v>Delivered</v>
      </c>
      <c r="M2910" s="19" t="str">
        <f>_xlfn.XLOOKUP(_xlfn.XLOOKUP(A2910,Orders_Raw!A:A,Orders_Raw!B:B),Customers_Raw!A:A,Customers_Raw!E:E)</f>
        <v>Consumer</v>
      </c>
      <c r="N2910">
        <f>IF(COUNTIF($A$2:A2910,A2910)=1,1,0)</f>
        <v>1</v>
      </c>
    </row>
    <row r="2911" spans="1:14">
      <c r="A2911" t="s">
        <v>3074</v>
      </c>
      <c r="B2911" t="s">
        <v>3430</v>
      </c>
      <c r="C2911">
        <v>2</v>
      </c>
      <c r="D2911" s="18">
        <v>19579.37</v>
      </c>
      <c r="E2911" s="18">
        <f>_xlfn.XLOOKUP(Order_Items_Raw!B1054,Products_Raw!A:A,Products_Raw!D:D)</f>
        <v>7025.62</v>
      </c>
      <c r="F2911" s="18">
        <f t="shared" si="45"/>
        <v>5528.13</v>
      </c>
      <c r="G2911" s="18" t="str">
        <f>PROPER(TRIM(CLEAN(_xlfn.XLOOKUP(Order_Items_Raw!A1054,Orders_Raw!A:A,Orders_Raw!E:E))))</f>
        <v>Marketplace</v>
      </c>
      <c r="H2911" s="18" t="str">
        <f>_xlfn.XLOOKUP(B2911,Products_Raw!A:A,Products_Raw!C:C)</f>
        <v>Beauty</v>
      </c>
      <c r="I2911" t="str">
        <f>_xlfn.XLOOKUP(_xlfn.XLOOKUP(A2911,Orders_Raw!A:A,Orders_Raw!B:B),Customers_Raw!A:A,Customers_Raw!E:E)</f>
        <v>Consumer</v>
      </c>
      <c r="J2911" s="19">
        <f>_xlfn.XLOOKUP(Order_Items_Raw!A1054,Orders_Raw!A:A,Orders_Raw!C:C)</f>
        <v>45696</v>
      </c>
      <c r="K2911" t="s">
        <v>3429</v>
      </c>
      <c r="L2911" s="19" t="str">
        <f>_xlfn.XLOOKUP(A2911,Orders_Raw!A:A,Orders_Raw!D:D)</f>
        <v>Shipped</v>
      </c>
      <c r="M2911" s="19" t="str">
        <f>_xlfn.XLOOKUP(_xlfn.XLOOKUP(A2911,Orders_Raw!A:A,Orders_Raw!B:B),Customers_Raw!A:A,Customers_Raw!E:E)</f>
        <v>Consumer</v>
      </c>
      <c r="N2911">
        <f>IF(COUNTIF($A$2:A2911,A2911)=1,1,0)</f>
        <v>1</v>
      </c>
    </row>
    <row r="2912" spans="1:14">
      <c r="A2912" t="s">
        <v>3384</v>
      </c>
      <c r="B2912" t="s">
        <v>3430</v>
      </c>
      <c r="C2912">
        <v>3</v>
      </c>
      <c r="D2912" s="18">
        <v>30547.73</v>
      </c>
      <c r="E2912" s="18">
        <f>_xlfn.XLOOKUP(Order_Items_Raw!B1060,Products_Raw!A:A,Products_Raw!D:D)</f>
        <v>1397.32</v>
      </c>
      <c r="F2912" s="18">
        <f t="shared" si="45"/>
        <v>26355.77</v>
      </c>
      <c r="G2912" s="18" t="str">
        <f>PROPER(TRIM(CLEAN(_xlfn.XLOOKUP(Order_Items_Raw!A1060,Orders_Raw!A:A,Orders_Raw!E:E))))</f>
        <v>Mobile App</v>
      </c>
      <c r="H2912" s="18" t="str">
        <f>_xlfn.XLOOKUP(B2912,Products_Raw!A:A,Products_Raw!C:C)</f>
        <v>Beauty</v>
      </c>
      <c r="I2912" t="str">
        <f>_xlfn.XLOOKUP(_xlfn.XLOOKUP(A2912,Orders_Raw!A:A,Orders_Raw!B:B),Customers_Raw!A:A,Customers_Raw!E:E)</f>
        <v>Consumer</v>
      </c>
      <c r="J2912" s="19">
        <f>_xlfn.XLOOKUP(Order_Items_Raw!A1060,Orders_Raw!A:A,Orders_Raw!C:C)</f>
        <v>45706</v>
      </c>
      <c r="K2912" t="s">
        <v>3429</v>
      </c>
      <c r="L2912" s="19" t="str">
        <f>_xlfn.XLOOKUP(A2912,Orders_Raw!A:A,Orders_Raw!D:D)</f>
        <v>Delivered</v>
      </c>
      <c r="M2912" s="19" t="str">
        <f>_xlfn.XLOOKUP(_xlfn.XLOOKUP(A2912,Orders_Raw!A:A,Orders_Raw!B:B),Customers_Raw!A:A,Customers_Raw!E:E)</f>
        <v>Consumer</v>
      </c>
      <c r="N2912">
        <f>IF(COUNTIF($A$2:A2912,A2912)=1,1,0)</f>
        <v>1</v>
      </c>
    </row>
    <row r="2913" spans="1:14">
      <c r="A2913" t="s">
        <v>1880</v>
      </c>
      <c r="B2913" t="s">
        <v>3431</v>
      </c>
      <c r="C2913">
        <v>3</v>
      </c>
      <c r="D2913" s="18">
        <v>2539.15</v>
      </c>
      <c r="E2913" s="18">
        <f>_xlfn.XLOOKUP(Order_Items_Raw!B1078,Products_Raw!A:A,Products_Raw!D:D)</f>
        <v>6453.17</v>
      </c>
      <c r="F2913" s="18">
        <f t="shared" si="45"/>
        <v>-16820.36</v>
      </c>
      <c r="G2913" s="18" t="str">
        <f>PROPER(TRIM(CLEAN(_xlfn.XLOOKUP(Order_Items_Raw!A1078,Orders_Raw!A:A,Orders_Raw!E:E))))</f>
        <v>Website</v>
      </c>
      <c r="H2913" s="18" t="str">
        <f>_xlfn.XLOOKUP(B2913,Products_Raw!A:A,Products_Raw!C:C)</f>
        <v>Fashion</v>
      </c>
      <c r="I2913" t="str">
        <f>_xlfn.XLOOKUP(_xlfn.XLOOKUP(A2913,Orders_Raw!A:A,Orders_Raw!B:B),Customers_Raw!A:A,Customers_Raw!E:E)</f>
        <v>Consumer</v>
      </c>
      <c r="J2913" s="19">
        <f>_xlfn.XLOOKUP(Order_Items_Raw!A1078,Orders_Raw!A:A,Orders_Raw!C:C)</f>
        <v>45704</v>
      </c>
      <c r="K2913" t="s">
        <v>3429</v>
      </c>
      <c r="L2913" s="19" t="str">
        <f>_xlfn.XLOOKUP(A2913,Orders_Raw!A:A,Orders_Raw!D:D)</f>
        <v>Delivered</v>
      </c>
      <c r="M2913" s="19" t="str">
        <f>_xlfn.XLOOKUP(_xlfn.XLOOKUP(A2913,Orders_Raw!A:A,Orders_Raw!B:B),Customers_Raw!A:A,Customers_Raw!E:E)</f>
        <v>Consumer</v>
      </c>
      <c r="N2913">
        <f>IF(COUNTIF($A$2:A2913,A2913)=1,1,0)</f>
        <v>0</v>
      </c>
    </row>
    <row r="2914" spans="1:14">
      <c r="A2914" t="s">
        <v>1929</v>
      </c>
      <c r="B2914" t="s">
        <v>3431</v>
      </c>
      <c r="C2914">
        <v>3</v>
      </c>
      <c r="D2914" s="18">
        <v>3273.87</v>
      </c>
      <c r="E2914" s="18">
        <f>_xlfn.XLOOKUP(Order_Items_Raw!B1079,Products_Raw!A:A,Products_Raw!D:D)</f>
        <v>6453.17</v>
      </c>
      <c r="F2914" s="18">
        <f t="shared" si="45"/>
        <v>-16085.64</v>
      </c>
      <c r="G2914" s="18" t="str">
        <f>PROPER(TRIM(CLEAN(_xlfn.XLOOKUP(Order_Items_Raw!A1079,Orders_Raw!A:A,Orders_Raw!E:E))))</f>
        <v>Website</v>
      </c>
      <c r="H2914" s="18" t="str">
        <f>_xlfn.XLOOKUP(B2914,Products_Raw!A:A,Products_Raw!C:C)</f>
        <v>Fashion</v>
      </c>
      <c r="I2914" t="str">
        <f>_xlfn.XLOOKUP(_xlfn.XLOOKUP(A2914,Orders_Raw!A:A,Orders_Raw!B:B),Customers_Raw!A:A,Customers_Raw!E:E)</f>
        <v>Consumer</v>
      </c>
      <c r="J2914" s="19">
        <f>_xlfn.XLOOKUP(Order_Items_Raw!A1079,Orders_Raw!A:A,Orders_Raw!C:C)</f>
        <v>45715</v>
      </c>
      <c r="K2914" t="s">
        <v>3429</v>
      </c>
      <c r="L2914" s="19" t="str">
        <f>_xlfn.XLOOKUP(A2914,Orders_Raw!A:A,Orders_Raw!D:D)</f>
        <v>Delivered</v>
      </c>
      <c r="M2914" s="19" t="str">
        <f>_xlfn.XLOOKUP(_xlfn.XLOOKUP(A2914,Orders_Raw!A:A,Orders_Raw!B:B),Customers_Raw!A:A,Customers_Raw!E:E)</f>
        <v>Consumer</v>
      </c>
      <c r="N2914">
        <f>IF(COUNTIF($A$2:A2914,A2914)=1,1,0)</f>
        <v>1</v>
      </c>
    </row>
    <row r="2915" spans="1:14">
      <c r="A2915" t="s">
        <v>2039</v>
      </c>
      <c r="B2915" t="s">
        <v>3431</v>
      </c>
      <c r="C2915">
        <v>4</v>
      </c>
      <c r="D2915" s="18">
        <v>3761.6</v>
      </c>
      <c r="E2915" s="18">
        <f>_xlfn.XLOOKUP(Order_Items_Raw!B1082,Products_Raw!A:A,Products_Raw!D:D)</f>
        <v>1326.73</v>
      </c>
      <c r="F2915" s="18">
        <f t="shared" si="45"/>
        <v>-1545.32</v>
      </c>
      <c r="G2915" s="18" t="str">
        <f>PROPER(TRIM(CLEAN(_xlfn.XLOOKUP(Order_Items_Raw!A1082,Orders_Raw!A:A,Orders_Raw!E:E))))</f>
        <v>Marketplace</v>
      </c>
      <c r="H2915" s="18" t="str">
        <f>_xlfn.XLOOKUP(B2915,Products_Raw!A:A,Products_Raw!C:C)</f>
        <v>Fashion</v>
      </c>
      <c r="I2915" t="str">
        <f>_xlfn.XLOOKUP(_xlfn.XLOOKUP(A2915,Orders_Raw!A:A,Orders_Raw!B:B),Customers_Raw!A:A,Customers_Raw!E:E)</f>
        <v>Corporate</v>
      </c>
      <c r="J2915" s="19">
        <f>_xlfn.XLOOKUP(Order_Items_Raw!A1082,Orders_Raw!A:A,Orders_Raw!C:C)</f>
        <v>45696</v>
      </c>
      <c r="K2915" t="s">
        <v>3429</v>
      </c>
      <c r="L2915" s="19" t="str">
        <f>_xlfn.XLOOKUP(A2915,Orders_Raw!A:A,Orders_Raw!D:D)</f>
        <v>Shipped</v>
      </c>
      <c r="M2915" s="19" t="str">
        <f>_xlfn.XLOOKUP(_xlfn.XLOOKUP(A2915,Orders_Raw!A:A,Orders_Raw!B:B),Customers_Raw!A:A,Customers_Raw!E:E)</f>
        <v>Corporate</v>
      </c>
      <c r="N2915">
        <f>IF(COUNTIF($A$2:A2915,A2915)=1,1,0)</f>
        <v>1</v>
      </c>
    </row>
    <row r="2916" spans="1:14">
      <c r="A2916" t="s">
        <v>2852</v>
      </c>
      <c r="B2916" t="s">
        <v>3431</v>
      </c>
      <c r="C2916">
        <v>1</v>
      </c>
      <c r="D2916" s="18">
        <v>991.45</v>
      </c>
      <c r="E2916" s="18">
        <f>_xlfn.XLOOKUP(Order_Items_Raw!B1101,Products_Raw!A:A,Products_Raw!D:D)</f>
        <v>5931.04</v>
      </c>
      <c r="F2916" s="18">
        <f t="shared" si="45"/>
        <v>-4939.59</v>
      </c>
      <c r="G2916" s="18" t="str">
        <f>PROPER(TRIM(CLEAN(_xlfn.XLOOKUP(Order_Items_Raw!A1101,Orders_Raw!A:A,Orders_Raw!E:E))))</f>
        <v>Website</v>
      </c>
      <c r="H2916" s="18" t="str">
        <f>_xlfn.XLOOKUP(B2916,Products_Raw!A:A,Products_Raw!C:C)</f>
        <v>Fashion</v>
      </c>
      <c r="I2916" t="str">
        <f>_xlfn.XLOOKUP(_xlfn.XLOOKUP(A2916,Orders_Raw!A:A,Orders_Raw!B:B),Customers_Raw!A:A,Customers_Raw!E:E)</f>
        <v>Corporate</v>
      </c>
      <c r="J2916" s="19">
        <f>_xlfn.XLOOKUP(Order_Items_Raw!A1101,Orders_Raw!A:A,Orders_Raw!C:C)</f>
        <v>45703</v>
      </c>
      <c r="K2916" t="s">
        <v>3429</v>
      </c>
      <c r="L2916" s="19" t="str">
        <f>_xlfn.XLOOKUP(A2916,Orders_Raw!A:A,Orders_Raw!D:D)</f>
        <v>Delivered</v>
      </c>
      <c r="M2916" s="19" t="str">
        <f>_xlfn.XLOOKUP(_xlfn.XLOOKUP(A2916,Orders_Raw!A:A,Orders_Raw!B:B),Customers_Raw!A:A,Customers_Raw!E:E)</f>
        <v>Corporate</v>
      </c>
      <c r="N2916">
        <f>IF(COUNTIF($A$2:A2916,A2916)=1,1,0)</f>
        <v>1</v>
      </c>
    </row>
    <row r="2917" spans="1:14">
      <c r="A2917" t="s">
        <v>3054</v>
      </c>
      <c r="B2917" t="s">
        <v>3431</v>
      </c>
      <c r="C2917">
        <v>2</v>
      </c>
      <c r="D2917" s="18">
        <v>2093.5</v>
      </c>
      <c r="E2917" s="18">
        <f>_xlfn.XLOOKUP(Order_Items_Raw!B1108,Products_Raw!A:A,Products_Raw!D:D)</f>
        <v>10050.44</v>
      </c>
      <c r="F2917" s="18">
        <f t="shared" si="45"/>
        <v>-18007.38</v>
      </c>
      <c r="G2917" s="18" t="str">
        <f>PROPER(TRIM(CLEAN(_xlfn.XLOOKUP(Order_Items_Raw!A1108,Orders_Raw!A:A,Orders_Raw!E:E))))</f>
        <v>Mobile App</v>
      </c>
      <c r="H2917" s="18" t="str">
        <f>_xlfn.XLOOKUP(B2917,Products_Raw!A:A,Products_Raw!C:C)</f>
        <v>Fashion</v>
      </c>
      <c r="I2917" t="str">
        <f>_xlfn.XLOOKUP(_xlfn.XLOOKUP(A2917,Orders_Raw!A:A,Orders_Raw!B:B),Customers_Raw!A:A,Customers_Raw!E:E)</f>
        <v>Consumer</v>
      </c>
      <c r="J2917" s="19">
        <f>_xlfn.XLOOKUP(Order_Items_Raw!A1108,Orders_Raw!A:A,Orders_Raw!C:C)</f>
        <v>45702</v>
      </c>
      <c r="K2917" t="s">
        <v>3429</v>
      </c>
      <c r="L2917" s="19" t="str">
        <f>_xlfn.XLOOKUP(A2917,Orders_Raw!A:A,Orders_Raw!D:D)</f>
        <v>Delivered</v>
      </c>
      <c r="M2917" s="19" t="str">
        <f>_xlfn.XLOOKUP(_xlfn.XLOOKUP(A2917,Orders_Raw!A:A,Orders_Raw!B:B),Customers_Raw!A:A,Customers_Raw!E:E)</f>
        <v>Consumer</v>
      </c>
      <c r="N2917">
        <f>IF(COUNTIF($A$2:A2917,A2917)=1,1,0)</f>
        <v>1</v>
      </c>
    </row>
    <row r="2918" spans="1:14">
      <c r="A2918" t="s">
        <v>3278</v>
      </c>
      <c r="B2918" t="s">
        <v>3431</v>
      </c>
      <c r="C2918">
        <v>1</v>
      </c>
      <c r="D2918" s="18">
        <v>941.8</v>
      </c>
      <c r="E2918" s="18">
        <f>_xlfn.XLOOKUP(Order_Items_Raw!B1116,Products_Raw!A:A,Products_Raw!D:D)</f>
        <v>4539.2</v>
      </c>
      <c r="F2918" s="18">
        <f t="shared" si="45"/>
        <v>-3597.4</v>
      </c>
      <c r="G2918" s="18" t="str">
        <f>PROPER(TRIM(CLEAN(_xlfn.XLOOKUP(Order_Items_Raw!A1116,Orders_Raw!A:A,Orders_Raw!E:E))))</f>
        <v>Mobile App</v>
      </c>
      <c r="H2918" s="18" t="str">
        <f>_xlfn.XLOOKUP(B2918,Products_Raw!A:A,Products_Raw!C:C)</f>
        <v>Fashion</v>
      </c>
      <c r="I2918" t="str">
        <f>_xlfn.XLOOKUP(_xlfn.XLOOKUP(A2918,Orders_Raw!A:A,Orders_Raw!B:B),Customers_Raw!A:A,Customers_Raw!E:E)</f>
        <v>Corporate</v>
      </c>
      <c r="J2918" s="19">
        <f>_xlfn.XLOOKUP(Order_Items_Raw!A1116,Orders_Raw!A:A,Orders_Raw!C:C)</f>
        <v>45716</v>
      </c>
      <c r="K2918" t="s">
        <v>3429</v>
      </c>
      <c r="L2918" s="19" t="str">
        <f>_xlfn.XLOOKUP(A2918,Orders_Raw!A:A,Orders_Raw!D:D)</f>
        <v>Delivered</v>
      </c>
      <c r="M2918" s="19" t="str">
        <f>_xlfn.XLOOKUP(_xlfn.XLOOKUP(A2918,Orders_Raw!A:A,Orders_Raw!B:B),Customers_Raw!A:A,Customers_Raw!E:E)</f>
        <v>Corporate</v>
      </c>
      <c r="N2918">
        <f>IF(COUNTIF($A$2:A2918,A2918)=1,1,0)</f>
        <v>0</v>
      </c>
    </row>
    <row r="2919" spans="1:14">
      <c r="A2919" t="s">
        <v>3367</v>
      </c>
      <c r="B2919" t="s">
        <v>3431</v>
      </c>
      <c r="C2919">
        <v>4</v>
      </c>
      <c r="D2919" s="18">
        <v>3571.48</v>
      </c>
      <c r="E2919" s="18">
        <f>_xlfn.XLOOKUP(Order_Items_Raw!B1117,Products_Raw!A:A,Products_Raw!D:D)</f>
        <v>4591.42</v>
      </c>
      <c r="F2919" s="18">
        <f t="shared" si="45"/>
        <v>-14794.2</v>
      </c>
      <c r="G2919" s="18" t="str">
        <f>PROPER(TRIM(CLEAN(_xlfn.XLOOKUP(Order_Items_Raw!A1117,Orders_Raw!A:A,Orders_Raw!E:E))))</f>
        <v>Website</v>
      </c>
      <c r="H2919" s="18" t="str">
        <f>_xlfn.XLOOKUP(B2919,Products_Raw!A:A,Products_Raw!C:C)</f>
        <v>Fashion</v>
      </c>
      <c r="I2919" t="str">
        <f>_xlfn.XLOOKUP(_xlfn.XLOOKUP(A2919,Orders_Raw!A:A,Orders_Raw!B:B),Customers_Raw!A:A,Customers_Raw!E:E)</f>
        <v>Consumer</v>
      </c>
      <c r="J2919" s="19">
        <f>_xlfn.XLOOKUP(Order_Items_Raw!A1117,Orders_Raw!A:A,Orders_Raw!C:C)</f>
        <v>45692</v>
      </c>
      <c r="K2919" t="s">
        <v>3429</v>
      </c>
      <c r="L2919" s="19" t="str">
        <f>_xlfn.XLOOKUP(A2919,Orders_Raw!A:A,Orders_Raw!D:D)</f>
        <v>Delivered</v>
      </c>
      <c r="M2919" s="19" t="str">
        <f>_xlfn.XLOOKUP(_xlfn.XLOOKUP(A2919,Orders_Raw!A:A,Orders_Raw!B:B),Customers_Raw!A:A,Customers_Raw!E:E)</f>
        <v>Consumer</v>
      </c>
      <c r="N2919">
        <f>IF(COUNTIF($A$2:A2919,A2919)=1,1,0)</f>
        <v>1</v>
      </c>
    </row>
    <row r="2920" spans="1:14">
      <c r="A2920" t="s">
        <v>1204</v>
      </c>
      <c r="B2920" t="s">
        <v>3432</v>
      </c>
      <c r="C2920">
        <v>2</v>
      </c>
      <c r="D2920" s="18">
        <v>25509.95</v>
      </c>
      <c r="E2920" s="18">
        <f>_xlfn.XLOOKUP(Order_Items_Raw!B1125,Products_Raw!A:A,Products_Raw!D:D)</f>
        <v>11939.07</v>
      </c>
      <c r="F2920" s="18">
        <f t="shared" si="45"/>
        <v>1631.81</v>
      </c>
      <c r="G2920" s="18" t="str">
        <f>PROPER(TRIM(CLEAN(_xlfn.XLOOKUP(Order_Items_Raw!A1125,Orders_Raw!A:A,Orders_Raw!E:E))))</f>
        <v>Marketplace</v>
      </c>
      <c r="H2920" s="18" t="str">
        <f>_xlfn.XLOOKUP(B2920,Products_Raw!A:A,Products_Raw!C:C)</f>
        <v>Electronics</v>
      </c>
      <c r="I2920" t="str">
        <f>_xlfn.XLOOKUP(_xlfn.XLOOKUP(A2920,Orders_Raw!A:A,Orders_Raw!B:B),Customers_Raw!A:A,Customers_Raw!E:E)</f>
        <v>Consumer</v>
      </c>
      <c r="J2920" s="19">
        <f>_xlfn.XLOOKUP(Order_Items_Raw!A1125,Orders_Raw!A:A,Orders_Raw!C:C)</f>
        <v>45699</v>
      </c>
      <c r="K2920" t="s">
        <v>3429</v>
      </c>
      <c r="L2920" s="19" t="str">
        <f>_xlfn.XLOOKUP(A2920,Orders_Raw!A:A,Orders_Raw!D:D)</f>
        <v>Delivered</v>
      </c>
      <c r="M2920" s="19" t="str">
        <f>_xlfn.XLOOKUP(_xlfn.XLOOKUP(A2920,Orders_Raw!A:A,Orders_Raw!B:B),Customers_Raw!A:A,Customers_Raw!E:E)</f>
        <v>Consumer</v>
      </c>
      <c r="N2920">
        <f>IF(COUNTIF($A$2:A2920,A2920)=1,1,0)</f>
        <v>1</v>
      </c>
    </row>
    <row r="2921" spans="1:14">
      <c r="A2921" t="s">
        <v>1847</v>
      </c>
      <c r="B2921" t="s">
        <v>3432</v>
      </c>
      <c r="C2921">
        <v>1</v>
      </c>
      <c r="D2921" s="18">
        <v>12628.8</v>
      </c>
      <c r="E2921" s="18">
        <f>_xlfn.XLOOKUP(Order_Items_Raw!B1138,Products_Raw!A:A,Products_Raw!D:D)</f>
        <v>516.61</v>
      </c>
      <c r="F2921" s="18">
        <f t="shared" si="45"/>
        <v>12112.19</v>
      </c>
      <c r="G2921" s="18" t="str">
        <f>PROPER(TRIM(CLEAN(_xlfn.XLOOKUP(Order_Items_Raw!A1138,Orders_Raw!A:A,Orders_Raw!E:E))))</f>
        <v>Mobile App</v>
      </c>
      <c r="H2921" s="18" t="str">
        <f>_xlfn.XLOOKUP(B2921,Products_Raw!A:A,Products_Raw!C:C)</f>
        <v>Electronics</v>
      </c>
      <c r="I2921" t="str">
        <f>_xlfn.XLOOKUP(_xlfn.XLOOKUP(A2921,Orders_Raw!A:A,Orders_Raw!B:B),Customers_Raw!A:A,Customers_Raw!E:E)</f>
        <v>Corporate</v>
      </c>
      <c r="J2921" s="19">
        <f>_xlfn.XLOOKUP(Order_Items_Raw!A1138,Orders_Raw!A:A,Orders_Raw!C:C)</f>
        <v>45711</v>
      </c>
      <c r="K2921" t="s">
        <v>3429</v>
      </c>
      <c r="L2921" s="19" t="str">
        <f>_xlfn.XLOOKUP(A2921,Orders_Raw!A:A,Orders_Raw!D:D)</f>
        <v>Delivered</v>
      </c>
      <c r="M2921" s="19" t="str">
        <f>_xlfn.XLOOKUP(_xlfn.XLOOKUP(A2921,Orders_Raw!A:A,Orders_Raw!B:B),Customers_Raw!A:A,Customers_Raw!E:E)</f>
        <v>Corporate</v>
      </c>
      <c r="N2921">
        <f>IF(COUNTIF($A$2:A2921,A2921)=1,1,0)</f>
        <v>1</v>
      </c>
    </row>
    <row r="2922" spans="1:14">
      <c r="A2922" t="s">
        <v>2042</v>
      </c>
      <c r="B2922" t="s">
        <v>3432</v>
      </c>
      <c r="C2922">
        <v>4</v>
      </c>
      <c r="D2922" s="18">
        <v>42756.79</v>
      </c>
      <c r="E2922" s="18">
        <f>_xlfn.XLOOKUP(Order_Items_Raw!B1141,Products_Raw!A:A,Products_Raw!D:D)</f>
        <v>11653.29</v>
      </c>
      <c r="F2922" s="18">
        <f t="shared" si="45"/>
        <v>-3856.37</v>
      </c>
      <c r="G2922" s="18" t="str">
        <f>PROPER(TRIM(CLEAN(_xlfn.XLOOKUP(Order_Items_Raw!A1141,Orders_Raw!A:A,Orders_Raw!E:E))))</f>
        <v>Mobile App</v>
      </c>
      <c r="H2922" s="18" t="str">
        <f>_xlfn.XLOOKUP(B2922,Products_Raw!A:A,Products_Raw!C:C)</f>
        <v>Electronics</v>
      </c>
      <c r="I2922" t="str">
        <f>_xlfn.XLOOKUP(_xlfn.XLOOKUP(A2922,Orders_Raw!A:A,Orders_Raw!B:B),Customers_Raw!A:A,Customers_Raw!E:E)</f>
        <v>Consumer</v>
      </c>
      <c r="J2922" s="19">
        <f>_xlfn.XLOOKUP(Order_Items_Raw!A1141,Orders_Raw!A:A,Orders_Raw!C:C)</f>
        <v>45706</v>
      </c>
      <c r="K2922" t="s">
        <v>3429</v>
      </c>
      <c r="L2922" s="19" t="str">
        <f>_xlfn.XLOOKUP(A2922,Orders_Raw!A:A,Orders_Raw!D:D)</f>
        <v>Processing</v>
      </c>
      <c r="M2922" s="19" t="str">
        <f>_xlfn.XLOOKUP(_xlfn.XLOOKUP(A2922,Orders_Raw!A:A,Orders_Raw!B:B),Customers_Raw!A:A,Customers_Raw!E:E)</f>
        <v>Consumer</v>
      </c>
      <c r="N2922">
        <f>IF(COUNTIF($A$2:A2922,A2922)=1,1,0)</f>
        <v>1</v>
      </c>
    </row>
    <row r="2923" spans="1:14">
      <c r="A2923" t="s">
        <v>900</v>
      </c>
      <c r="B2923" t="s">
        <v>3433</v>
      </c>
      <c r="C2923">
        <v>3</v>
      </c>
      <c r="D2923" s="18">
        <v>56047</v>
      </c>
      <c r="E2923" s="18">
        <f>_xlfn.XLOOKUP(Order_Items_Raw!B1157,Products_Raw!A:A,Products_Raw!D:D)</f>
        <v>2144.79</v>
      </c>
      <c r="F2923" s="18">
        <f t="shared" si="45"/>
        <v>49612.63</v>
      </c>
      <c r="G2923" s="18" t="str">
        <f>PROPER(TRIM(CLEAN(_xlfn.XLOOKUP(Order_Items_Raw!A1157,Orders_Raw!A:A,Orders_Raw!E:E))))</f>
        <v>Website</v>
      </c>
      <c r="H2923" s="18" t="str">
        <f>_xlfn.XLOOKUP(B2923,Products_Raw!A:A,Products_Raw!C:C)</f>
        <v>Beauty</v>
      </c>
      <c r="I2923" t="str">
        <f>_xlfn.XLOOKUP(_xlfn.XLOOKUP(A2923,Orders_Raw!A:A,Orders_Raw!B:B),Customers_Raw!A:A,Customers_Raw!E:E)</f>
        <v>Consumer</v>
      </c>
      <c r="J2923" s="19">
        <f>_xlfn.XLOOKUP(Order_Items_Raw!A1157,Orders_Raw!A:A,Orders_Raw!C:C)</f>
        <v>45689</v>
      </c>
      <c r="K2923" t="s">
        <v>3429</v>
      </c>
      <c r="L2923" s="19" t="str">
        <f>_xlfn.XLOOKUP(A2923,Orders_Raw!A:A,Orders_Raw!D:D)</f>
        <v>Delivered</v>
      </c>
      <c r="M2923" s="19" t="str">
        <f>_xlfn.XLOOKUP(_xlfn.XLOOKUP(A2923,Orders_Raw!A:A,Orders_Raw!B:B),Customers_Raw!A:A,Customers_Raw!E:E)</f>
        <v>Consumer</v>
      </c>
      <c r="N2923">
        <f>IF(COUNTIF($A$2:A2923,A2923)=1,1,0)</f>
        <v>1</v>
      </c>
    </row>
    <row r="2924" spans="1:14">
      <c r="A2924" t="s">
        <v>945</v>
      </c>
      <c r="B2924" t="s">
        <v>3433</v>
      </c>
      <c r="C2924">
        <v>2</v>
      </c>
      <c r="D2924" s="18">
        <v>26426.75</v>
      </c>
      <c r="E2924" s="18">
        <f>_xlfn.XLOOKUP(Order_Items_Raw!B1158,Products_Raw!A:A,Products_Raw!D:D)</f>
        <v>2144.79</v>
      </c>
      <c r="F2924" s="18">
        <f t="shared" si="45"/>
        <v>22137.17</v>
      </c>
      <c r="G2924" s="18" t="str">
        <f>PROPER(TRIM(CLEAN(_xlfn.XLOOKUP(Order_Items_Raw!A1158,Orders_Raw!A:A,Orders_Raw!E:E))))</f>
        <v>Website</v>
      </c>
      <c r="H2924" s="18" t="str">
        <f>_xlfn.XLOOKUP(B2924,Products_Raw!A:A,Products_Raw!C:C)</f>
        <v>Beauty</v>
      </c>
      <c r="I2924" t="str">
        <f>_xlfn.XLOOKUP(_xlfn.XLOOKUP(A2924,Orders_Raw!A:A,Orders_Raw!B:B),Customers_Raw!A:A,Customers_Raw!E:E)</f>
        <v>Small Business</v>
      </c>
      <c r="J2924" s="19">
        <f>_xlfn.XLOOKUP(Order_Items_Raw!A1158,Orders_Raw!A:A,Orders_Raw!C:C)</f>
        <v>45696</v>
      </c>
      <c r="K2924" t="s">
        <v>3429</v>
      </c>
      <c r="L2924" s="19" t="str">
        <f>_xlfn.XLOOKUP(A2924,Orders_Raw!A:A,Orders_Raw!D:D)</f>
        <v>Delivered</v>
      </c>
      <c r="M2924" s="19" t="str">
        <f>_xlfn.XLOOKUP(_xlfn.XLOOKUP(A2924,Orders_Raw!A:A,Orders_Raw!B:B),Customers_Raw!A:A,Customers_Raw!E:E)</f>
        <v>Small Business</v>
      </c>
      <c r="N2924">
        <f>IF(COUNTIF($A$2:A2924,A2924)=1,1,0)</f>
        <v>1</v>
      </c>
    </row>
    <row r="2925" spans="1:14">
      <c r="A2925" t="s">
        <v>2419</v>
      </c>
      <c r="B2925" t="s">
        <v>3433</v>
      </c>
      <c r="C2925">
        <v>1</v>
      </c>
      <c r="D2925" s="18">
        <v>17793.92</v>
      </c>
      <c r="E2925" s="18">
        <f>_xlfn.XLOOKUP(Order_Items_Raw!B1179,Products_Raw!A:A,Products_Raw!D:D)</f>
        <v>8551.81</v>
      </c>
      <c r="F2925" s="18">
        <f t="shared" si="45"/>
        <v>9242.11</v>
      </c>
      <c r="G2925" s="18" t="str">
        <f>PROPER(TRIM(CLEAN(_xlfn.XLOOKUP(Order_Items_Raw!A1179,Orders_Raw!A:A,Orders_Raw!E:E))))</f>
        <v>Marketplace</v>
      </c>
      <c r="H2925" s="18" t="str">
        <f>_xlfn.XLOOKUP(B2925,Products_Raw!A:A,Products_Raw!C:C)</f>
        <v>Beauty</v>
      </c>
      <c r="I2925" t="str">
        <f>_xlfn.XLOOKUP(_xlfn.XLOOKUP(A2925,Orders_Raw!A:A,Orders_Raw!B:B),Customers_Raw!A:A,Customers_Raw!E:E)</f>
        <v>Consumer</v>
      </c>
      <c r="J2925" s="19">
        <f>_xlfn.XLOOKUP(Order_Items_Raw!A1179,Orders_Raw!A:A,Orders_Raw!C:C)</f>
        <v>45706</v>
      </c>
      <c r="K2925" t="s">
        <v>3429</v>
      </c>
      <c r="L2925" s="19" t="str">
        <f>_xlfn.XLOOKUP(A2925,Orders_Raw!A:A,Orders_Raw!D:D)</f>
        <v>Delivered</v>
      </c>
      <c r="M2925" s="19" t="str">
        <f>_xlfn.XLOOKUP(_xlfn.XLOOKUP(A2925,Orders_Raw!A:A,Orders_Raw!B:B),Customers_Raw!A:A,Customers_Raw!E:E)</f>
        <v>Consumer</v>
      </c>
      <c r="N2925">
        <f>IF(COUNTIF($A$2:A2925,A2925)=1,1,0)</f>
        <v>1</v>
      </c>
    </row>
    <row r="2926" spans="1:14">
      <c r="A2926" t="s">
        <v>2922</v>
      </c>
      <c r="B2926" t="s">
        <v>3433</v>
      </c>
      <c r="C2926">
        <v>3</v>
      </c>
      <c r="D2926" s="18">
        <v>49157.37</v>
      </c>
      <c r="E2926" s="18">
        <f>_xlfn.XLOOKUP(Order_Items_Raw!B1193,Products_Raw!A:A,Products_Raw!D:D)</f>
        <v>8177.04</v>
      </c>
      <c r="F2926" s="18">
        <f t="shared" si="45"/>
        <v>24626.25</v>
      </c>
      <c r="G2926" s="18" t="str">
        <f>PROPER(TRIM(CLEAN(_xlfn.XLOOKUP(Order_Items_Raw!A1193,Orders_Raw!A:A,Orders_Raw!E:E))))</f>
        <v>Marketplace</v>
      </c>
      <c r="H2926" s="18" t="str">
        <f>_xlfn.XLOOKUP(B2926,Products_Raw!A:A,Products_Raw!C:C)</f>
        <v>Beauty</v>
      </c>
      <c r="I2926" t="str">
        <f>_xlfn.XLOOKUP(_xlfn.XLOOKUP(A2926,Orders_Raw!A:A,Orders_Raw!B:B),Customers_Raw!A:A,Customers_Raw!E:E)</f>
        <v>Consumer</v>
      </c>
      <c r="J2926" s="19">
        <f>_xlfn.XLOOKUP(Order_Items_Raw!A1193,Orders_Raw!A:A,Orders_Raw!C:C)</f>
        <v>45707</v>
      </c>
      <c r="K2926" t="s">
        <v>3429</v>
      </c>
      <c r="L2926" s="19" t="str">
        <f>_xlfn.XLOOKUP(A2926,Orders_Raw!A:A,Orders_Raw!D:D)</f>
        <v>Delivered</v>
      </c>
      <c r="M2926" s="19" t="str">
        <f>_xlfn.XLOOKUP(_xlfn.XLOOKUP(A2926,Orders_Raw!A:A,Orders_Raw!B:B),Customers_Raw!A:A,Customers_Raw!E:E)</f>
        <v>Consumer</v>
      </c>
      <c r="N2926">
        <f>IF(COUNTIF($A$2:A2926,A2926)=1,1,0)</f>
        <v>1</v>
      </c>
    </row>
    <row r="2927" spans="1:14">
      <c r="A2927" t="s">
        <v>3319</v>
      </c>
      <c r="B2927" t="s">
        <v>3433</v>
      </c>
      <c r="C2927">
        <v>3</v>
      </c>
      <c r="D2927" s="18">
        <v>44311.3</v>
      </c>
      <c r="E2927" s="18">
        <f>_xlfn.XLOOKUP(Order_Items_Raw!B1202,Products_Raw!A:A,Products_Raw!D:D)</f>
        <v>4740.6</v>
      </c>
      <c r="F2927" s="18">
        <f t="shared" si="45"/>
        <v>30089.5</v>
      </c>
      <c r="G2927" s="18" t="str">
        <f>PROPER(TRIM(CLEAN(_xlfn.XLOOKUP(Order_Items_Raw!A1202,Orders_Raw!A:A,Orders_Raw!E:E))))</f>
        <v>Mobile App</v>
      </c>
      <c r="H2927" s="18" t="str">
        <f>_xlfn.XLOOKUP(B2927,Products_Raw!A:A,Products_Raw!C:C)</f>
        <v>Beauty</v>
      </c>
      <c r="I2927" t="str">
        <f>_xlfn.XLOOKUP(_xlfn.XLOOKUP(A2927,Orders_Raw!A:A,Orders_Raw!B:B),Customers_Raw!A:A,Customers_Raw!E:E)</f>
        <v>Corporate</v>
      </c>
      <c r="J2927" s="19">
        <f>_xlfn.XLOOKUP(Order_Items_Raw!A1202,Orders_Raw!A:A,Orders_Raw!C:C)</f>
        <v>45659</v>
      </c>
      <c r="K2927" t="s">
        <v>3435</v>
      </c>
      <c r="L2927" s="19" t="str">
        <f>_xlfn.XLOOKUP(A2927,Orders_Raw!A:A,Orders_Raw!D:D)</f>
        <v>Delivered</v>
      </c>
      <c r="M2927" s="19" t="str">
        <f>_xlfn.XLOOKUP(_xlfn.XLOOKUP(A2927,Orders_Raw!A:A,Orders_Raw!B:B),Customers_Raw!A:A,Customers_Raw!E:E)</f>
        <v>Corporate</v>
      </c>
      <c r="N2927">
        <f>IF(COUNTIF($A$2:A2927,A2927)=1,1,0)</f>
        <v>1</v>
      </c>
    </row>
    <row r="2928" spans="1:14">
      <c r="A2928" t="s">
        <v>1648</v>
      </c>
      <c r="B2928" t="s">
        <v>3434</v>
      </c>
      <c r="C2928">
        <v>1</v>
      </c>
      <c r="D2928" s="18">
        <v>4822.28</v>
      </c>
      <c r="E2928" s="18">
        <f>_xlfn.XLOOKUP(Order_Items_Raw!B1217,Products_Raw!A:A,Products_Raw!D:D)</f>
        <v>1069.73</v>
      </c>
      <c r="F2928" s="18">
        <f t="shared" si="45"/>
        <v>3752.55</v>
      </c>
      <c r="G2928" s="18" t="str">
        <f>PROPER(TRIM(CLEAN(_xlfn.XLOOKUP(Order_Items_Raw!A1217,Orders_Raw!A:A,Orders_Raw!E:E))))</f>
        <v>Marketplace</v>
      </c>
      <c r="H2928" s="18" t="str">
        <f>_xlfn.XLOOKUP(B2928,Products_Raw!A:A,Products_Raw!C:C)</f>
        <v>Home &amp; Kitchen</v>
      </c>
      <c r="I2928" t="str">
        <f>_xlfn.XLOOKUP(_xlfn.XLOOKUP(A2928,Orders_Raw!A:A,Orders_Raw!B:B),Customers_Raw!A:A,Customers_Raw!E:E)</f>
        <v>Corporate</v>
      </c>
      <c r="J2928" s="19">
        <f>_xlfn.XLOOKUP(Order_Items_Raw!A1217,Orders_Raw!A:A,Orders_Raw!C:C)</f>
        <v>45688</v>
      </c>
      <c r="K2928" t="s">
        <v>3435</v>
      </c>
      <c r="L2928" s="19" t="str">
        <f>_xlfn.XLOOKUP(A2928,Orders_Raw!A:A,Orders_Raw!D:D)</f>
        <v>Delivered</v>
      </c>
      <c r="M2928" s="19" t="str">
        <f>_xlfn.XLOOKUP(_xlfn.XLOOKUP(A2928,Orders_Raw!A:A,Orders_Raw!B:B),Customers_Raw!A:A,Customers_Raw!E:E)</f>
        <v>Corporate</v>
      </c>
      <c r="N2928">
        <f>IF(COUNTIF($A$2:A2928,A2928)=1,1,0)</f>
        <v>1</v>
      </c>
    </row>
    <row r="2929" spans="1:14">
      <c r="A2929" t="s">
        <v>1662</v>
      </c>
      <c r="B2929" t="s">
        <v>3434</v>
      </c>
      <c r="C2929">
        <v>4</v>
      </c>
      <c r="D2929" s="18">
        <v>26821.76</v>
      </c>
      <c r="E2929" s="18">
        <f>_xlfn.XLOOKUP(Order_Items_Raw!B1219,Products_Raw!A:A,Products_Raw!D:D)</f>
        <v>1069.73</v>
      </c>
      <c r="F2929" s="18">
        <f t="shared" si="45"/>
        <v>22542.84</v>
      </c>
      <c r="G2929" s="18" t="str">
        <f>PROPER(TRIM(CLEAN(_xlfn.XLOOKUP(Order_Items_Raw!A1219,Orders_Raw!A:A,Orders_Raw!E:E))))</f>
        <v>Website</v>
      </c>
      <c r="H2929" s="18" t="str">
        <f>_xlfn.XLOOKUP(B2929,Products_Raw!A:A,Products_Raw!C:C)</f>
        <v>Home &amp; Kitchen</v>
      </c>
      <c r="I2929" t="str">
        <f>_xlfn.XLOOKUP(_xlfn.XLOOKUP(A2929,Orders_Raw!A:A,Orders_Raw!B:B),Customers_Raw!A:A,Customers_Raw!E:E)</f>
        <v>Consumer</v>
      </c>
      <c r="J2929" s="19">
        <f>_xlfn.XLOOKUP(Order_Items_Raw!A1219,Orders_Raw!A:A,Orders_Raw!C:C)</f>
        <v>45686</v>
      </c>
      <c r="K2929" t="s">
        <v>3435</v>
      </c>
      <c r="L2929" s="19" t="str">
        <f>_xlfn.XLOOKUP(A2929,Orders_Raw!A:A,Orders_Raw!D:D)</f>
        <v>Delivered</v>
      </c>
      <c r="M2929" s="19" t="str">
        <f>_xlfn.XLOOKUP(_xlfn.XLOOKUP(A2929,Orders_Raw!A:A,Orders_Raw!B:B),Customers_Raw!A:A,Customers_Raw!E:E)</f>
        <v>Consumer</v>
      </c>
      <c r="N2929">
        <f>IF(COUNTIF($A$2:A2929,A2929)=1,1,0)</f>
        <v>0</v>
      </c>
    </row>
    <row r="2930" spans="1:14">
      <c r="A2930" t="s">
        <v>1980</v>
      </c>
      <c r="B2930" t="s">
        <v>3434</v>
      </c>
      <c r="C2930">
        <v>4</v>
      </c>
      <c r="D2930" s="18">
        <v>24847.73</v>
      </c>
      <c r="E2930" s="18">
        <f>_xlfn.XLOOKUP(Order_Items_Raw!B1225,Products_Raw!A:A,Products_Raw!D:D)</f>
        <v>10361.65</v>
      </c>
      <c r="F2930" s="18">
        <f t="shared" si="45"/>
        <v>-16598.87</v>
      </c>
      <c r="G2930" s="18" t="str">
        <f>PROPER(TRIM(CLEAN(_xlfn.XLOOKUP(Order_Items_Raw!A1225,Orders_Raw!A:A,Orders_Raw!E:E))))</f>
        <v>Mobile App</v>
      </c>
      <c r="H2930" s="18" t="str">
        <f>_xlfn.XLOOKUP(B2930,Products_Raw!A:A,Products_Raw!C:C)</f>
        <v>Home &amp; Kitchen</v>
      </c>
      <c r="I2930" t="str">
        <f>_xlfn.XLOOKUP(_xlfn.XLOOKUP(A2930,Orders_Raw!A:A,Orders_Raw!B:B),Customers_Raw!A:A,Customers_Raw!E:E)</f>
        <v>Consumer</v>
      </c>
      <c r="J2930" s="19">
        <f>_xlfn.XLOOKUP(Order_Items_Raw!A1225,Orders_Raw!A:A,Orders_Raw!C:C)</f>
        <v>45683</v>
      </c>
      <c r="K2930" t="s">
        <v>3435</v>
      </c>
      <c r="L2930" s="19" t="str">
        <f>_xlfn.XLOOKUP(A2930,Orders_Raw!A:A,Orders_Raw!D:D)</f>
        <v>Delivered</v>
      </c>
      <c r="M2930" s="19" t="str">
        <f>_xlfn.XLOOKUP(_xlfn.XLOOKUP(A2930,Orders_Raw!A:A,Orders_Raw!B:B),Customers_Raw!A:A,Customers_Raw!E:E)</f>
        <v>Consumer</v>
      </c>
      <c r="N2930">
        <f>IF(COUNTIF($A$2:A2930,A2930)=1,1,0)</f>
        <v>0</v>
      </c>
    </row>
    <row r="2931" spans="1:14">
      <c r="A2931" t="s">
        <v>1993</v>
      </c>
      <c r="B2931" t="s">
        <v>3434</v>
      </c>
      <c r="C2931">
        <v>3</v>
      </c>
      <c r="D2931" s="18">
        <v>18009.92</v>
      </c>
      <c r="E2931" s="18">
        <f>_xlfn.XLOOKUP(Order_Items_Raw!B1226,Products_Raw!A:A,Products_Raw!D:D)</f>
        <v>10361.65</v>
      </c>
      <c r="F2931" s="18">
        <f t="shared" si="45"/>
        <v>-13075.03</v>
      </c>
      <c r="G2931" s="18" t="str">
        <f>PROPER(TRIM(CLEAN(_xlfn.XLOOKUP(Order_Items_Raw!A1226,Orders_Raw!A:A,Orders_Raw!E:E))))</f>
        <v>Mobile App</v>
      </c>
      <c r="H2931" s="18" t="str">
        <f>_xlfn.XLOOKUP(B2931,Products_Raw!A:A,Products_Raw!C:C)</f>
        <v>Home &amp; Kitchen</v>
      </c>
      <c r="I2931" t="str">
        <f>_xlfn.XLOOKUP(_xlfn.XLOOKUP(A2931,Orders_Raw!A:A,Orders_Raw!B:B),Customers_Raw!A:A,Customers_Raw!E:E)</f>
        <v>Consumer</v>
      </c>
      <c r="J2931" s="19">
        <f>_xlfn.XLOOKUP(Order_Items_Raw!A1226,Orders_Raw!A:A,Orders_Raw!C:C)</f>
        <v>45670</v>
      </c>
      <c r="K2931" t="s">
        <v>3435</v>
      </c>
      <c r="L2931" s="19" t="str">
        <f>_xlfn.XLOOKUP(A2931,Orders_Raw!A:A,Orders_Raw!D:D)</f>
        <v>Delivered</v>
      </c>
      <c r="M2931" s="19" t="str">
        <f>_xlfn.XLOOKUP(_xlfn.XLOOKUP(A2931,Orders_Raw!A:A,Orders_Raw!B:B),Customers_Raw!A:A,Customers_Raw!E:E)</f>
        <v>Consumer</v>
      </c>
      <c r="N2931">
        <f>IF(COUNTIF($A$2:A2931,A2931)=1,1,0)</f>
        <v>1</v>
      </c>
    </row>
    <row r="2932" spans="1:14">
      <c r="A2932" t="s">
        <v>2803</v>
      </c>
      <c r="B2932" t="s">
        <v>3434</v>
      </c>
      <c r="C2932">
        <v>1</v>
      </c>
      <c r="D2932" s="18">
        <v>5635.53</v>
      </c>
      <c r="E2932" s="18">
        <f>_xlfn.XLOOKUP(Order_Items_Raw!B1246,Products_Raw!A:A,Products_Raw!D:D)</f>
        <v>4703.24</v>
      </c>
      <c r="F2932" s="18">
        <f t="shared" si="45"/>
        <v>932.29</v>
      </c>
      <c r="G2932" s="18" t="str">
        <f>PROPER(TRIM(CLEAN(_xlfn.XLOOKUP(Order_Items_Raw!A1246,Orders_Raw!A:A,Orders_Raw!E:E))))</f>
        <v>Website</v>
      </c>
      <c r="H2932" s="18" t="str">
        <f>_xlfn.XLOOKUP(B2932,Products_Raw!A:A,Products_Raw!C:C)</f>
        <v>Home &amp; Kitchen</v>
      </c>
      <c r="I2932" t="str">
        <f>_xlfn.XLOOKUP(_xlfn.XLOOKUP(A2932,Orders_Raw!A:A,Orders_Raw!B:B),Customers_Raw!A:A,Customers_Raw!E:E)</f>
        <v>Small Business</v>
      </c>
      <c r="J2932" s="19">
        <f>_xlfn.XLOOKUP(Order_Items_Raw!A1246,Orders_Raw!A:A,Orders_Raw!C:C)</f>
        <v>45658</v>
      </c>
      <c r="K2932" t="s">
        <v>3435</v>
      </c>
      <c r="L2932" s="19" t="str">
        <f>_xlfn.XLOOKUP(A2932,Orders_Raw!A:A,Orders_Raw!D:D)</f>
        <v>Shipped</v>
      </c>
      <c r="M2932" s="19" t="str">
        <f>_xlfn.XLOOKUP(_xlfn.XLOOKUP(A2932,Orders_Raw!A:A,Orders_Raw!B:B),Customers_Raw!A:A,Customers_Raw!E:E)</f>
        <v>Small Business</v>
      </c>
      <c r="N2932">
        <f>IF(COUNTIF($A$2:A2932,A2932)=1,1,0)</f>
        <v>1</v>
      </c>
    </row>
    <row r="2933" spans="1:14">
      <c r="A2933" t="s">
        <v>3036</v>
      </c>
      <c r="B2933" t="s">
        <v>3434</v>
      </c>
      <c r="C2933">
        <v>3</v>
      </c>
      <c r="D2933" s="18">
        <v>19130.76</v>
      </c>
      <c r="E2933" s="18">
        <f>_xlfn.XLOOKUP(Order_Items_Raw!B1253,Products_Raw!A:A,Products_Raw!D:D)</f>
        <v>5483.96</v>
      </c>
      <c r="F2933" s="18">
        <f t="shared" si="45"/>
        <v>2678.88</v>
      </c>
      <c r="G2933" s="18" t="str">
        <f>PROPER(TRIM(CLEAN(_xlfn.XLOOKUP(Order_Items_Raw!A1253,Orders_Raw!A:A,Orders_Raw!E:E))))</f>
        <v>Mobile App</v>
      </c>
      <c r="H2933" s="18" t="str">
        <f>_xlfn.XLOOKUP(B2933,Products_Raw!A:A,Products_Raw!C:C)</f>
        <v>Home &amp; Kitchen</v>
      </c>
      <c r="I2933" t="str">
        <f>_xlfn.XLOOKUP(_xlfn.XLOOKUP(A2933,Orders_Raw!A:A,Orders_Raw!B:B),Customers_Raw!A:A,Customers_Raw!E:E)</f>
        <v>Consumer</v>
      </c>
      <c r="J2933" s="19">
        <f>_xlfn.XLOOKUP(Order_Items_Raw!A1253,Orders_Raw!A:A,Orders_Raw!C:C)</f>
        <v>45679</v>
      </c>
      <c r="K2933" t="s">
        <v>3435</v>
      </c>
      <c r="L2933" s="19" t="str">
        <f>_xlfn.XLOOKUP(A2933,Orders_Raw!A:A,Orders_Raw!D:D)</f>
        <v>Delivered</v>
      </c>
      <c r="M2933" s="19" t="str">
        <f>_xlfn.XLOOKUP(_xlfn.XLOOKUP(A2933,Orders_Raw!A:A,Orders_Raw!B:B),Customers_Raw!A:A,Customers_Raw!E:E)</f>
        <v>Consumer</v>
      </c>
      <c r="N2933">
        <f>IF(COUNTIF($A$2:A2933,A2933)=1,1,0)</f>
        <v>1</v>
      </c>
    </row>
    <row r="2934" spans="1:14">
      <c r="A2934" t="s">
        <v>3208</v>
      </c>
      <c r="B2934" t="s">
        <v>3434</v>
      </c>
      <c r="C2934">
        <v>3</v>
      </c>
      <c r="D2934" s="18">
        <v>15209.72</v>
      </c>
      <c r="E2934" s="18">
        <f>_xlfn.XLOOKUP(Order_Items_Raw!B1257,Products_Raw!A:A,Products_Raw!D:D)</f>
        <v>7014.31</v>
      </c>
      <c r="F2934" s="18">
        <f t="shared" si="45"/>
        <v>-5833.21</v>
      </c>
      <c r="G2934" s="18" t="str">
        <f>PROPER(TRIM(CLEAN(_xlfn.XLOOKUP(Order_Items_Raw!A1257,Orders_Raw!A:A,Orders_Raw!E:E))))</f>
        <v>Website</v>
      </c>
      <c r="H2934" s="18" t="str">
        <f>_xlfn.XLOOKUP(B2934,Products_Raw!A:A,Products_Raw!C:C)</f>
        <v>Home &amp; Kitchen</v>
      </c>
      <c r="I2934" t="str">
        <f>_xlfn.XLOOKUP(_xlfn.XLOOKUP(A2934,Orders_Raw!A:A,Orders_Raw!B:B),Customers_Raw!A:A,Customers_Raw!E:E)</f>
        <v>Corporate</v>
      </c>
      <c r="J2934" s="19">
        <f>_xlfn.XLOOKUP(Order_Items_Raw!A1257,Orders_Raw!A:A,Orders_Raw!C:C)</f>
        <v>45671</v>
      </c>
      <c r="K2934" t="s">
        <v>3435</v>
      </c>
      <c r="L2934" s="19" t="str">
        <f>_xlfn.XLOOKUP(A2934,Orders_Raw!A:A,Orders_Raw!D:D)</f>
        <v>Delivered</v>
      </c>
      <c r="M2934" s="19" t="str">
        <f>_xlfn.XLOOKUP(_xlfn.XLOOKUP(A2934,Orders_Raw!A:A,Orders_Raw!B:B),Customers_Raw!A:A,Customers_Raw!E:E)</f>
        <v>Corporate</v>
      </c>
      <c r="N2934">
        <f>IF(COUNTIF($A$2:A2934,A2934)=1,1,0)</f>
        <v>1</v>
      </c>
    </row>
    <row r="2935" spans="1:14">
      <c r="A2935" t="s">
        <v>1922</v>
      </c>
      <c r="B2935" t="s">
        <v>3436</v>
      </c>
      <c r="C2935">
        <v>3</v>
      </c>
      <c r="D2935" s="18">
        <v>28706.51</v>
      </c>
      <c r="E2935" s="18">
        <f>_xlfn.XLOOKUP(Order_Items_Raw!B1282,Products_Raw!A:A,Products_Raw!D:D)</f>
        <v>474.93</v>
      </c>
      <c r="F2935" s="18">
        <f t="shared" si="45"/>
        <v>27281.72</v>
      </c>
      <c r="G2935" s="18" t="str">
        <f>PROPER(TRIM(CLEAN(_xlfn.XLOOKUP(Order_Items_Raw!A1282,Orders_Raw!A:A,Orders_Raw!E:E))))</f>
        <v>Mobile App</v>
      </c>
      <c r="H2935" s="18" t="str">
        <f>_xlfn.XLOOKUP(B2935,Products_Raw!A:A,Products_Raw!C:C)</f>
        <v>Sports</v>
      </c>
      <c r="I2935" t="str">
        <f>_xlfn.XLOOKUP(_xlfn.XLOOKUP(A2935,Orders_Raw!A:A,Orders_Raw!B:B),Customers_Raw!A:A,Customers_Raw!E:E)</f>
        <v>Corporate</v>
      </c>
      <c r="J2935" s="19">
        <f>_xlfn.XLOOKUP(Order_Items_Raw!A1282,Orders_Raw!A:A,Orders_Raw!C:C)</f>
        <v>45684</v>
      </c>
      <c r="K2935" t="s">
        <v>3435</v>
      </c>
      <c r="L2935" s="19" t="str">
        <f>_xlfn.XLOOKUP(A2935,Orders_Raw!A:A,Orders_Raw!D:D)</f>
        <v>Delivered</v>
      </c>
      <c r="M2935" s="19" t="str">
        <f>_xlfn.XLOOKUP(_xlfn.XLOOKUP(A2935,Orders_Raw!A:A,Orders_Raw!B:B),Customers_Raw!A:A,Customers_Raw!E:E)</f>
        <v>Corporate</v>
      </c>
      <c r="N2935">
        <f>IF(COUNTIF($A$2:A2935,A2935)=1,1,0)</f>
        <v>1</v>
      </c>
    </row>
    <row r="2936" spans="1:14">
      <c r="A2936" t="s">
        <v>2207</v>
      </c>
      <c r="B2936" t="s">
        <v>3436</v>
      </c>
      <c r="C2936">
        <v>3</v>
      </c>
      <c r="D2936" s="18">
        <v>29821.59</v>
      </c>
      <c r="E2936" s="18">
        <f>_xlfn.XLOOKUP(Order_Items_Raw!B1284,Products_Raw!A:A,Products_Raw!D:D)</f>
        <v>4806.74</v>
      </c>
      <c r="F2936" s="18">
        <f t="shared" si="45"/>
        <v>15401.37</v>
      </c>
      <c r="G2936" s="18" t="str">
        <f>PROPER(TRIM(CLEAN(_xlfn.XLOOKUP(Order_Items_Raw!A1284,Orders_Raw!A:A,Orders_Raw!E:E))))</f>
        <v>Mobile App</v>
      </c>
      <c r="H2936" s="18" t="str">
        <f>_xlfn.XLOOKUP(B2936,Products_Raw!A:A,Products_Raw!C:C)</f>
        <v>Sports</v>
      </c>
      <c r="I2936" t="str">
        <f>_xlfn.XLOOKUP(_xlfn.XLOOKUP(A2936,Orders_Raw!A:A,Orders_Raw!B:B),Customers_Raw!A:A,Customers_Raw!E:E)</f>
        <v>Corporate</v>
      </c>
      <c r="J2936" s="19">
        <f>_xlfn.XLOOKUP(Order_Items_Raw!A1284,Orders_Raw!A:A,Orders_Raw!C:C)</f>
        <v>45673</v>
      </c>
      <c r="K2936" t="s">
        <v>3435</v>
      </c>
      <c r="L2936" s="19" t="str">
        <f>_xlfn.XLOOKUP(A2936,Orders_Raw!A:A,Orders_Raw!D:D)</f>
        <v>Shipped</v>
      </c>
      <c r="M2936" s="19" t="str">
        <f>_xlfn.XLOOKUP(_xlfn.XLOOKUP(A2936,Orders_Raw!A:A,Orders_Raw!B:B),Customers_Raw!A:A,Customers_Raw!E:E)</f>
        <v>Corporate</v>
      </c>
      <c r="N2936">
        <f>IF(COUNTIF($A$2:A2936,A2936)=1,1,0)</f>
        <v>1</v>
      </c>
    </row>
    <row r="2937" spans="1:14">
      <c r="A2937" t="s">
        <v>2853</v>
      </c>
      <c r="B2937" t="s">
        <v>3436</v>
      </c>
      <c r="C2937">
        <v>1</v>
      </c>
      <c r="D2937" s="18">
        <v>8669.72</v>
      </c>
      <c r="E2937" s="18">
        <f>_xlfn.XLOOKUP(Order_Items_Raw!B1295,Products_Raw!A:A,Products_Raw!D:D)</f>
        <v>2112.7</v>
      </c>
      <c r="F2937" s="18">
        <f t="shared" si="45"/>
        <v>6557.02</v>
      </c>
      <c r="G2937" s="18" t="str">
        <f>PROPER(TRIM(CLEAN(_xlfn.XLOOKUP(Order_Items_Raw!A1295,Orders_Raw!A:A,Orders_Raw!E:E))))</f>
        <v>Mobile App</v>
      </c>
      <c r="H2937" s="18" t="str">
        <f>_xlfn.XLOOKUP(B2937,Products_Raw!A:A,Products_Raw!C:C)</f>
        <v>Sports</v>
      </c>
      <c r="I2937" t="str">
        <f>_xlfn.XLOOKUP(_xlfn.XLOOKUP(A2937,Orders_Raw!A:A,Orders_Raw!B:B),Customers_Raw!A:A,Customers_Raw!E:E)</f>
        <v>Consumer</v>
      </c>
      <c r="J2937" s="19">
        <f>_xlfn.XLOOKUP(Order_Items_Raw!A1295,Orders_Raw!A:A,Orders_Raw!C:C)</f>
        <v>45659</v>
      </c>
      <c r="K2937" t="s">
        <v>3435</v>
      </c>
      <c r="L2937" s="19" t="str">
        <f>_xlfn.XLOOKUP(A2937,Orders_Raw!A:A,Orders_Raw!D:D)</f>
        <v>Delivered</v>
      </c>
      <c r="M2937" s="19" t="str">
        <f>_xlfn.XLOOKUP(_xlfn.XLOOKUP(A2937,Orders_Raw!A:A,Orders_Raw!B:B),Customers_Raw!A:A,Customers_Raw!E:E)</f>
        <v>Consumer</v>
      </c>
      <c r="N2937">
        <f>IF(COUNTIF($A$2:A2937,A2937)=1,1,0)</f>
        <v>1</v>
      </c>
    </row>
    <row r="2938" spans="1:14">
      <c r="A2938" t="s">
        <v>3183</v>
      </c>
      <c r="B2938" t="s">
        <v>3436</v>
      </c>
      <c r="C2938">
        <v>3</v>
      </c>
      <c r="D2938" s="18">
        <v>22471.08</v>
      </c>
      <c r="E2938" s="18">
        <f>_xlfn.XLOOKUP(Order_Items_Raw!B1299,Products_Raw!A:A,Products_Raw!D:D)</f>
        <v>7802.03</v>
      </c>
      <c r="F2938" s="18">
        <f t="shared" si="45"/>
        <v>-935.009999999998</v>
      </c>
      <c r="G2938" s="18" t="str">
        <f>PROPER(TRIM(CLEAN(_xlfn.XLOOKUP(Order_Items_Raw!A1299,Orders_Raw!A:A,Orders_Raw!E:E))))</f>
        <v>Website</v>
      </c>
      <c r="H2938" s="18" t="str">
        <f>_xlfn.XLOOKUP(B2938,Products_Raw!A:A,Products_Raw!C:C)</f>
        <v>Sports</v>
      </c>
      <c r="I2938" t="str">
        <f>_xlfn.XLOOKUP(_xlfn.XLOOKUP(A2938,Orders_Raw!A:A,Orders_Raw!B:B),Customers_Raw!A:A,Customers_Raw!E:E)</f>
        <v>Consumer</v>
      </c>
      <c r="J2938" s="19">
        <f>_xlfn.XLOOKUP(Order_Items_Raw!A1299,Orders_Raw!A:A,Orders_Raw!C:C)</f>
        <v>45668</v>
      </c>
      <c r="K2938" t="s">
        <v>3435</v>
      </c>
      <c r="L2938" s="19" t="str">
        <f>_xlfn.XLOOKUP(A2938,Orders_Raw!A:A,Orders_Raw!D:D)</f>
        <v>Delivered</v>
      </c>
      <c r="M2938" s="19" t="str">
        <f>_xlfn.XLOOKUP(_xlfn.XLOOKUP(A2938,Orders_Raw!A:A,Orders_Raw!B:B),Customers_Raw!A:A,Customers_Raw!E:E)</f>
        <v>Consumer</v>
      </c>
      <c r="N2938">
        <f>IF(COUNTIF($A$2:A2938,A2938)=1,1,0)</f>
        <v>1</v>
      </c>
    </row>
    <row r="2939" spans="1:14">
      <c r="A2939" t="s">
        <v>3236</v>
      </c>
      <c r="B2939" t="s">
        <v>3436</v>
      </c>
      <c r="C2939">
        <v>3</v>
      </c>
      <c r="D2939" s="18">
        <v>29059.09</v>
      </c>
      <c r="E2939" s="18">
        <f>_xlfn.XLOOKUP(Order_Items_Raw!B1301,Products_Raw!A:A,Products_Raw!D:D)</f>
        <v>7802.03</v>
      </c>
      <c r="F2939" s="18">
        <f t="shared" si="45"/>
        <v>5653</v>
      </c>
      <c r="G2939" s="18" t="str">
        <f>PROPER(TRIM(CLEAN(_xlfn.XLOOKUP(Order_Items_Raw!A1301,Orders_Raw!A:A,Orders_Raw!E:E))))</f>
        <v>Website</v>
      </c>
      <c r="H2939" s="18" t="str">
        <f>_xlfn.XLOOKUP(B2939,Products_Raw!A:A,Products_Raw!C:C)</f>
        <v>Sports</v>
      </c>
      <c r="I2939" t="str">
        <f>_xlfn.XLOOKUP(_xlfn.XLOOKUP(A2939,Orders_Raw!A:A,Orders_Raw!B:B),Customers_Raw!A:A,Customers_Raw!E:E)</f>
        <v>Consumer</v>
      </c>
      <c r="J2939" s="19">
        <f>_xlfn.XLOOKUP(Order_Items_Raw!A1301,Orders_Raw!A:A,Orders_Raw!C:C)</f>
        <v>45666</v>
      </c>
      <c r="K2939" t="s">
        <v>3435</v>
      </c>
      <c r="L2939" s="19" t="str">
        <f>_xlfn.XLOOKUP(A2939,Orders_Raw!A:A,Orders_Raw!D:D)</f>
        <v>Delivered</v>
      </c>
      <c r="M2939" s="19" t="str">
        <f>_xlfn.XLOOKUP(_xlfn.XLOOKUP(A2939,Orders_Raw!A:A,Orders_Raw!B:B),Customers_Raw!A:A,Customers_Raw!E:E)</f>
        <v>Consumer</v>
      </c>
      <c r="N2939">
        <f>IF(COUNTIF($A$2:A2939,A2939)=1,1,0)</f>
        <v>1</v>
      </c>
    </row>
    <row r="2940" spans="1:14">
      <c r="A2940" t="s">
        <v>1922</v>
      </c>
      <c r="B2940" t="s">
        <v>3437</v>
      </c>
      <c r="C2940">
        <v>2</v>
      </c>
      <c r="D2940" s="18">
        <v>12949.78</v>
      </c>
      <c r="E2940" s="18">
        <f>_xlfn.XLOOKUP(Order_Items_Raw!B1328,Products_Raw!A:A,Products_Raw!D:D)</f>
        <v>4640.09</v>
      </c>
      <c r="F2940" s="18">
        <f t="shared" si="45"/>
        <v>3669.6</v>
      </c>
      <c r="G2940" s="18" t="str">
        <f>PROPER(TRIM(CLEAN(_xlfn.XLOOKUP(Order_Items_Raw!A1328,Orders_Raw!A:A,Orders_Raw!E:E))))</f>
        <v>Mobile App</v>
      </c>
      <c r="H2940" s="18" t="str">
        <f>_xlfn.XLOOKUP(B2940,Products_Raw!A:A,Products_Raw!C:C)</f>
        <v>Office Supplies</v>
      </c>
      <c r="I2940" t="str">
        <f>_xlfn.XLOOKUP(_xlfn.XLOOKUP(A2940,Orders_Raw!A:A,Orders_Raw!B:B),Customers_Raw!A:A,Customers_Raw!E:E)</f>
        <v>Corporate</v>
      </c>
      <c r="J2940" s="19">
        <f>_xlfn.XLOOKUP(Order_Items_Raw!A1328,Orders_Raw!A:A,Orders_Raw!C:C)</f>
        <v>45684</v>
      </c>
      <c r="K2940" t="s">
        <v>3435</v>
      </c>
      <c r="L2940" s="19" t="str">
        <f>_xlfn.XLOOKUP(A2940,Orders_Raw!A:A,Orders_Raw!D:D)</f>
        <v>Delivered</v>
      </c>
      <c r="M2940" s="19" t="str">
        <f>_xlfn.XLOOKUP(_xlfn.XLOOKUP(A2940,Orders_Raw!A:A,Orders_Raw!B:B),Customers_Raw!A:A,Customers_Raw!E:E)</f>
        <v>Corporate</v>
      </c>
      <c r="N2940">
        <f>IF(COUNTIF($A$2:A2940,A2940)=1,1,0)</f>
        <v>0</v>
      </c>
    </row>
    <row r="2941" spans="1:14">
      <c r="A2941" t="s">
        <v>2706</v>
      </c>
      <c r="B2941" t="s">
        <v>3437</v>
      </c>
      <c r="C2941">
        <v>3</v>
      </c>
      <c r="D2941" s="18">
        <v>16503.5</v>
      </c>
      <c r="E2941" s="18">
        <f>_xlfn.XLOOKUP(Order_Items_Raw!B1347,Products_Raw!A:A,Products_Raw!D:D)</f>
        <v>1349.93</v>
      </c>
      <c r="F2941" s="18">
        <f t="shared" si="45"/>
        <v>12453.71</v>
      </c>
      <c r="G2941" s="18" t="str">
        <f>PROPER(TRIM(CLEAN(_xlfn.XLOOKUP(Order_Items_Raw!A1347,Orders_Raw!A:A,Orders_Raw!E:E))))</f>
        <v>Website</v>
      </c>
      <c r="H2941" s="18" t="str">
        <f>_xlfn.XLOOKUP(B2941,Products_Raw!A:A,Products_Raw!C:C)</f>
        <v>Office Supplies</v>
      </c>
      <c r="I2941" t="str">
        <f>_xlfn.XLOOKUP(_xlfn.XLOOKUP(A2941,Orders_Raw!A:A,Orders_Raw!B:B),Customers_Raw!A:A,Customers_Raw!E:E)</f>
        <v>Consumer</v>
      </c>
      <c r="J2941" s="19">
        <f>_xlfn.XLOOKUP(Order_Items_Raw!A1347,Orders_Raw!A:A,Orders_Raw!C:C)</f>
        <v>45683</v>
      </c>
      <c r="K2941" t="s">
        <v>3435</v>
      </c>
      <c r="L2941" s="19" t="str">
        <f>_xlfn.XLOOKUP(A2941,Orders_Raw!A:A,Orders_Raw!D:D)</f>
        <v>Delivered</v>
      </c>
      <c r="M2941" s="19" t="str">
        <f>_xlfn.XLOOKUP(_xlfn.XLOOKUP(A2941,Orders_Raw!A:A,Orders_Raw!B:B),Customers_Raw!A:A,Customers_Raw!E:E)</f>
        <v>Consumer</v>
      </c>
      <c r="N2941">
        <f>IF(COUNTIF($A$2:A2941,A2941)=1,1,0)</f>
        <v>1</v>
      </c>
    </row>
    <row r="2942" spans="1:14">
      <c r="A2942" t="s">
        <v>3182</v>
      </c>
      <c r="B2942" t="s">
        <v>3437</v>
      </c>
      <c r="C2942">
        <v>3</v>
      </c>
      <c r="D2942" s="18">
        <v>22741.77</v>
      </c>
      <c r="E2942" s="18">
        <f>_xlfn.XLOOKUP(Order_Items_Raw!B1354,Products_Raw!A:A,Products_Raw!D:D)</f>
        <v>10188.6</v>
      </c>
      <c r="F2942" s="18">
        <f t="shared" si="45"/>
        <v>-7824.03</v>
      </c>
      <c r="G2942" s="18" t="str">
        <f>PROPER(TRIM(CLEAN(_xlfn.XLOOKUP(Order_Items_Raw!A1354,Orders_Raw!A:A,Orders_Raw!E:E))))</f>
        <v>Website</v>
      </c>
      <c r="H2942" s="18" t="str">
        <f>_xlfn.XLOOKUP(B2942,Products_Raw!A:A,Products_Raw!C:C)</f>
        <v>Office Supplies</v>
      </c>
      <c r="I2942" t="str">
        <f>_xlfn.XLOOKUP(_xlfn.XLOOKUP(A2942,Orders_Raw!A:A,Orders_Raw!B:B),Customers_Raw!A:A,Customers_Raw!E:E)</f>
        <v>Consumer</v>
      </c>
      <c r="J2942" s="19">
        <f>_xlfn.XLOOKUP(Order_Items_Raw!A1354,Orders_Raw!A:A,Orders_Raw!C:C)</f>
        <v>45679</v>
      </c>
      <c r="K2942" t="s">
        <v>3435</v>
      </c>
      <c r="L2942" s="19" t="str">
        <f>_xlfn.XLOOKUP(A2942,Orders_Raw!A:A,Orders_Raw!D:D)</f>
        <v>Delivered</v>
      </c>
      <c r="M2942" s="19" t="str">
        <f>_xlfn.XLOOKUP(_xlfn.XLOOKUP(A2942,Orders_Raw!A:A,Orders_Raw!B:B),Customers_Raw!A:A,Customers_Raw!E:E)</f>
        <v>Consumer</v>
      </c>
      <c r="N2942">
        <f>IF(COUNTIF($A$2:A2942,A2942)=1,1,0)</f>
        <v>1</v>
      </c>
    </row>
    <row r="2943" spans="1:14">
      <c r="A2943" t="s">
        <v>1865</v>
      </c>
      <c r="B2943" t="s">
        <v>3438</v>
      </c>
      <c r="C2943">
        <v>1</v>
      </c>
      <c r="D2943" s="18">
        <v>353.58</v>
      </c>
      <c r="E2943" s="18">
        <f>_xlfn.XLOOKUP(Order_Items_Raw!B1381,Products_Raw!A:A,Products_Raw!D:D)</f>
        <v>2857.57</v>
      </c>
      <c r="F2943" s="18">
        <f t="shared" si="45"/>
        <v>-2503.99</v>
      </c>
      <c r="G2943" s="18" t="str">
        <f>PROPER(TRIM(CLEAN(_xlfn.XLOOKUP(Order_Items_Raw!A1381,Orders_Raw!A:A,Orders_Raw!E:E))))</f>
        <v>Mobile App</v>
      </c>
      <c r="H2943" s="18" t="str">
        <f>_xlfn.XLOOKUP(B2943,Products_Raw!A:A,Products_Raw!C:C)</f>
        <v>Beauty</v>
      </c>
      <c r="I2943" t="str">
        <f>_xlfn.XLOOKUP(_xlfn.XLOOKUP(A2943,Orders_Raw!A:A,Orders_Raw!B:B),Customers_Raw!A:A,Customers_Raw!E:E)</f>
        <v>Corporate</v>
      </c>
      <c r="J2943" s="19">
        <f>_xlfn.XLOOKUP(Order_Items_Raw!A1381,Orders_Raw!A:A,Orders_Raw!C:C)</f>
        <v>45670</v>
      </c>
      <c r="K2943" t="s">
        <v>3435</v>
      </c>
      <c r="L2943" s="19" t="str">
        <f>_xlfn.XLOOKUP(A2943,Orders_Raw!A:A,Orders_Raw!D:D)</f>
        <v>Delivered</v>
      </c>
      <c r="M2943" s="19" t="str">
        <f>_xlfn.XLOOKUP(_xlfn.XLOOKUP(A2943,Orders_Raw!A:A,Orders_Raw!B:B),Customers_Raw!A:A,Customers_Raw!E:E)</f>
        <v>Corporate</v>
      </c>
      <c r="N2943">
        <f>IF(COUNTIF($A$2:A2943,A2943)=1,1,0)</f>
        <v>1</v>
      </c>
    </row>
    <row r="2944" spans="1:14">
      <c r="A2944" t="s">
        <v>2086</v>
      </c>
      <c r="B2944" t="s">
        <v>3438</v>
      </c>
      <c r="C2944">
        <v>3</v>
      </c>
      <c r="D2944" s="18">
        <v>875.05</v>
      </c>
      <c r="E2944" s="18">
        <f>_xlfn.XLOOKUP(Order_Items_Raw!B1385,Products_Raw!A:A,Products_Raw!D:D)</f>
        <v>11732.81</v>
      </c>
      <c r="F2944" s="18">
        <f t="shared" si="45"/>
        <v>-34323.38</v>
      </c>
      <c r="G2944" s="18" t="str">
        <f>PROPER(TRIM(CLEAN(_xlfn.XLOOKUP(Order_Items_Raw!A1385,Orders_Raw!A:A,Orders_Raw!E:E))))</f>
        <v>Mobile App</v>
      </c>
      <c r="H2944" s="18" t="str">
        <f>_xlfn.XLOOKUP(B2944,Products_Raw!A:A,Products_Raw!C:C)</f>
        <v>Beauty</v>
      </c>
      <c r="I2944" t="str">
        <f>_xlfn.XLOOKUP(_xlfn.XLOOKUP(A2944,Orders_Raw!A:A,Orders_Raw!B:B),Customers_Raw!A:A,Customers_Raw!E:E)</f>
        <v>Small Business</v>
      </c>
      <c r="J2944" s="19">
        <f>_xlfn.XLOOKUP(Order_Items_Raw!A1385,Orders_Raw!A:A,Orders_Raw!C:C)</f>
        <v>45668</v>
      </c>
      <c r="K2944" t="s">
        <v>3435</v>
      </c>
      <c r="L2944" s="19" t="str">
        <f>_xlfn.XLOOKUP(A2944,Orders_Raw!A:A,Orders_Raw!D:D)</f>
        <v>Delivered</v>
      </c>
      <c r="M2944" s="19" t="str">
        <f>_xlfn.XLOOKUP(_xlfn.XLOOKUP(A2944,Orders_Raw!A:A,Orders_Raw!B:B),Customers_Raw!A:A,Customers_Raw!E:E)</f>
        <v>Small Business</v>
      </c>
      <c r="N2944">
        <f>IF(COUNTIF($A$2:A2944,A2944)=1,1,0)</f>
        <v>1</v>
      </c>
    </row>
    <row r="2945" spans="1:14">
      <c r="A2945" t="s">
        <v>2534</v>
      </c>
      <c r="B2945" t="s">
        <v>3438</v>
      </c>
      <c r="C2945">
        <v>3</v>
      </c>
      <c r="D2945" s="18">
        <v>877.49</v>
      </c>
      <c r="E2945" s="18">
        <f>_xlfn.XLOOKUP(Order_Items_Raw!B1394,Products_Raw!A:A,Products_Raw!D:D)</f>
        <v>1759.1</v>
      </c>
      <c r="F2945" s="18">
        <f t="shared" si="45"/>
        <v>-4399.81</v>
      </c>
      <c r="G2945" s="18" t="str">
        <f>PROPER(TRIM(CLEAN(_xlfn.XLOOKUP(Order_Items_Raw!A1394,Orders_Raw!A:A,Orders_Raw!E:E))))</f>
        <v>Mobile App</v>
      </c>
      <c r="H2945" s="18" t="str">
        <f>_xlfn.XLOOKUP(B2945,Products_Raw!A:A,Products_Raw!C:C)</f>
        <v>Beauty</v>
      </c>
      <c r="I2945" t="str">
        <f>_xlfn.XLOOKUP(_xlfn.XLOOKUP(A2945,Orders_Raw!A:A,Orders_Raw!B:B),Customers_Raw!A:A,Customers_Raw!E:E)</f>
        <v>Consumer</v>
      </c>
      <c r="J2945" s="19">
        <f>_xlfn.XLOOKUP(Order_Items_Raw!A1394,Orders_Raw!A:A,Orders_Raw!C:C)</f>
        <v>45662</v>
      </c>
      <c r="K2945" t="s">
        <v>3435</v>
      </c>
      <c r="L2945" s="19" t="str">
        <f>_xlfn.XLOOKUP(A2945,Orders_Raw!A:A,Orders_Raw!D:D)</f>
        <v>Delivered</v>
      </c>
      <c r="M2945" s="19" t="str">
        <f>_xlfn.XLOOKUP(_xlfn.XLOOKUP(A2945,Orders_Raw!A:A,Orders_Raw!B:B),Customers_Raw!A:A,Customers_Raw!E:E)</f>
        <v>Consumer</v>
      </c>
      <c r="N2945">
        <f>IF(COUNTIF($A$2:A2945,A2945)=1,1,0)</f>
        <v>1</v>
      </c>
    </row>
    <row r="2946" spans="1:14">
      <c r="A2946" t="s">
        <v>1097</v>
      </c>
      <c r="B2946" t="s">
        <v>3497</v>
      </c>
      <c r="C2946">
        <v>1</v>
      </c>
      <c r="D2946" s="18">
        <v>7696.42</v>
      </c>
      <c r="E2946" s="18">
        <f>_xlfn.XLOOKUP(Order_Items_Raw!B1413,Products_Raw!A:A,Products_Raw!D:D)</f>
        <v>4835.9</v>
      </c>
      <c r="F2946" s="18">
        <f t="shared" ref="F2946:F3009" si="46">D2946-(C2946*E2946)</f>
        <v>2860.52</v>
      </c>
      <c r="G2946" s="18" t="str">
        <f>PROPER(TRIM(CLEAN(_xlfn.XLOOKUP(Order_Items_Raw!A1413,Orders_Raw!A:A,Orders_Raw!E:E))))</f>
        <v>Website</v>
      </c>
      <c r="H2946" s="18" t="str">
        <f>_xlfn.XLOOKUP(B2946,Products_Raw!A:A,Products_Raw!C:C)</f>
        <v>Beauty</v>
      </c>
      <c r="I2946" t="str">
        <f>_xlfn.XLOOKUP(_xlfn.XLOOKUP(A2946,Orders_Raw!A:A,Orders_Raw!B:B),Customers_Raw!A:A,Customers_Raw!E:E)</f>
        <v>Consumer</v>
      </c>
      <c r="J2946" s="19">
        <f>_xlfn.XLOOKUP(Order_Items_Raw!A1413,Orders_Raw!A:A,Orders_Raw!C:C)</f>
        <v>45686</v>
      </c>
      <c r="K2946" t="s">
        <v>3435</v>
      </c>
      <c r="L2946" s="19" t="str">
        <f>_xlfn.XLOOKUP(A2946,Orders_Raw!A:A,Orders_Raw!D:D)</f>
        <v>Cancelled</v>
      </c>
      <c r="M2946" s="19" t="str">
        <f>_xlfn.XLOOKUP(_xlfn.XLOOKUP(A2946,Orders_Raw!A:A,Orders_Raw!B:B),Customers_Raw!A:A,Customers_Raw!E:E)</f>
        <v>Consumer</v>
      </c>
      <c r="N2946">
        <f>IF(COUNTIF($A$2:A2946,A2946)=1,1,0)</f>
        <v>0</v>
      </c>
    </row>
    <row r="2947" spans="1:14">
      <c r="A2947" t="s">
        <v>2098</v>
      </c>
      <c r="B2947" t="s">
        <v>3497</v>
      </c>
      <c r="C2947">
        <v>2</v>
      </c>
      <c r="D2947" s="18">
        <v>11410.97</v>
      </c>
      <c r="E2947" s="18">
        <f>_xlfn.XLOOKUP(Order_Items_Raw!B1426,Products_Raw!A:A,Products_Raw!D:D)</f>
        <v>5931.04</v>
      </c>
      <c r="F2947" s="18">
        <f t="shared" si="46"/>
        <v>-451.110000000001</v>
      </c>
      <c r="G2947" s="18" t="str">
        <f>PROPER(TRIM(CLEAN(_xlfn.XLOOKUP(Order_Items_Raw!A1426,Orders_Raw!A:A,Orders_Raw!E:E))))</f>
        <v>Website</v>
      </c>
      <c r="H2947" s="18" t="str">
        <f>_xlfn.XLOOKUP(B2947,Products_Raw!A:A,Products_Raw!C:C)</f>
        <v>Beauty</v>
      </c>
      <c r="I2947" t="str">
        <f>_xlfn.XLOOKUP(_xlfn.XLOOKUP(A2947,Orders_Raw!A:A,Orders_Raw!B:B),Customers_Raw!A:A,Customers_Raw!E:E)</f>
        <v>Consumer</v>
      </c>
      <c r="J2947" s="19">
        <f>_xlfn.XLOOKUP(Order_Items_Raw!A1426,Orders_Raw!A:A,Orders_Raw!C:C)</f>
        <v>45673</v>
      </c>
      <c r="K2947" t="s">
        <v>3435</v>
      </c>
      <c r="L2947" s="19" t="str">
        <f>_xlfn.XLOOKUP(A2947,Orders_Raw!A:A,Orders_Raw!D:D)</f>
        <v>Delivered</v>
      </c>
      <c r="M2947" s="19" t="str">
        <f>_xlfn.XLOOKUP(_xlfn.XLOOKUP(A2947,Orders_Raw!A:A,Orders_Raw!B:B),Customers_Raw!A:A,Customers_Raw!E:E)</f>
        <v>Consumer</v>
      </c>
      <c r="N2947">
        <f>IF(COUNTIF($A$2:A2947,A2947)=1,1,0)</f>
        <v>1</v>
      </c>
    </row>
    <row r="2948" spans="1:14">
      <c r="A2948" t="s">
        <v>2122</v>
      </c>
      <c r="B2948" t="s">
        <v>3497</v>
      </c>
      <c r="C2948">
        <v>3</v>
      </c>
      <c r="D2948" s="18">
        <v>22313.85</v>
      </c>
      <c r="E2948" s="18">
        <f>_xlfn.XLOOKUP(Order_Items_Raw!B1427,Products_Raw!A:A,Products_Raw!D:D)</f>
        <v>1691.07</v>
      </c>
      <c r="F2948" s="18">
        <f t="shared" si="46"/>
        <v>17240.64</v>
      </c>
      <c r="G2948" s="18" t="str">
        <f>PROPER(TRIM(CLEAN(_xlfn.XLOOKUP(Order_Items_Raw!A1427,Orders_Raw!A:A,Orders_Raw!E:E))))</f>
        <v>Website</v>
      </c>
      <c r="H2948" s="18" t="str">
        <f>_xlfn.XLOOKUP(B2948,Products_Raw!A:A,Products_Raw!C:C)</f>
        <v>Beauty</v>
      </c>
      <c r="I2948" t="str">
        <f>_xlfn.XLOOKUP(_xlfn.XLOOKUP(A2948,Orders_Raw!A:A,Orders_Raw!B:B),Customers_Raw!A:A,Customers_Raw!E:E)</f>
        <v>Consumer</v>
      </c>
      <c r="J2948" s="19">
        <f>_xlfn.XLOOKUP(Order_Items_Raw!A1427,Orders_Raw!A:A,Orders_Raw!C:C)</f>
        <v>45669</v>
      </c>
      <c r="K2948" t="s">
        <v>3435</v>
      </c>
      <c r="L2948" s="19" t="str">
        <f>_xlfn.XLOOKUP(A2948,Orders_Raw!A:A,Orders_Raw!D:D)</f>
        <v>Delivered</v>
      </c>
      <c r="M2948" s="19" t="str">
        <f>_xlfn.XLOOKUP(_xlfn.XLOOKUP(A2948,Orders_Raw!A:A,Orders_Raw!B:B),Customers_Raw!A:A,Customers_Raw!E:E)</f>
        <v>Consumer</v>
      </c>
      <c r="N2948">
        <f>IF(COUNTIF($A$2:A2948,A2948)=1,1,0)</f>
        <v>1</v>
      </c>
    </row>
    <row r="2949" spans="1:14">
      <c r="A2949" t="s">
        <v>2654</v>
      </c>
      <c r="B2949" t="s">
        <v>3497</v>
      </c>
      <c r="C2949">
        <v>4</v>
      </c>
      <c r="D2949" s="18">
        <v>28384.2</v>
      </c>
      <c r="E2949" s="18">
        <f>_xlfn.XLOOKUP(Order_Items_Raw!B1438,Products_Raw!A:A,Products_Raw!D:D)</f>
        <v>4539.2</v>
      </c>
      <c r="F2949" s="18">
        <f t="shared" si="46"/>
        <v>10227.4</v>
      </c>
      <c r="G2949" s="18" t="str">
        <f>PROPER(TRIM(CLEAN(_xlfn.XLOOKUP(Order_Items_Raw!A1438,Orders_Raw!A:A,Orders_Raw!E:E))))</f>
        <v>Mobile App</v>
      </c>
      <c r="H2949" s="18" t="str">
        <f>_xlfn.XLOOKUP(B2949,Products_Raw!A:A,Products_Raw!C:C)</f>
        <v>Beauty</v>
      </c>
      <c r="I2949" t="str">
        <f>_xlfn.XLOOKUP(_xlfn.XLOOKUP(A2949,Orders_Raw!A:A,Orders_Raw!B:B),Customers_Raw!A:A,Customers_Raw!E:E)</f>
        <v>Consumer</v>
      </c>
      <c r="J2949" s="19">
        <f>_xlfn.XLOOKUP(Order_Items_Raw!A1438,Orders_Raw!A:A,Orders_Raw!C:C)</f>
        <v>45675</v>
      </c>
      <c r="K2949" t="s">
        <v>3435</v>
      </c>
      <c r="L2949" s="19" t="str">
        <f>_xlfn.XLOOKUP(A2949,Orders_Raw!A:A,Orders_Raw!D:D)</f>
        <v>Delivered</v>
      </c>
      <c r="M2949" s="19" t="str">
        <f>_xlfn.XLOOKUP(_xlfn.XLOOKUP(A2949,Orders_Raw!A:A,Orders_Raw!B:B),Customers_Raw!A:A,Customers_Raw!E:E)</f>
        <v>Consumer</v>
      </c>
      <c r="N2949">
        <f>IF(COUNTIF($A$2:A2949,A2949)=1,1,0)</f>
        <v>0</v>
      </c>
    </row>
    <row r="2950" spans="1:14">
      <c r="A2950" t="s">
        <v>1055</v>
      </c>
      <c r="B2950" t="s">
        <v>3439</v>
      </c>
      <c r="C2950">
        <v>1</v>
      </c>
      <c r="D2950" s="18">
        <v>13303.05</v>
      </c>
      <c r="E2950" s="18">
        <f>_xlfn.XLOOKUP(Order_Items_Raw!B1455,Products_Raw!A:A,Products_Raw!D:D)</f>
        <v>5412.91</v>
      </c>
      <c r="F2950" s="18">
        <f t="shared" si="46"/>
        <v>7890.14</v>
      </c>
      <c r="G2950" s="18" t="str">
        <f>PROPER(TRIM(CLEAN(_xlfn.XLOOKUP(Order_Items_Raw!A1455,Orders_Raw!A:A,Orders_Raw!E:E))))</f>
        <v>Mobile App</v>
      </c>
      <c r="H2950" s="18" t="str">
        <f>_xlfn.XLOOKUP(B2950,Products_Raw!A:A,Products_Raw!C:C)</f>
        <v>Electronics</v>
      </c>
      <c r="I2950" t="str">
        <f>_xlfn.XLOOKUP(_xlfn.XLOOKUP(A2950,Orders_Raw!A:A,Orders_Raw!B:B),Customers_Raw!A:A,Customers_Raw!E:E)</f>
        <v>Corporate</v>
      </c>
      <c r="J2950" s="19">
        <f>_xlfn.XLOOKUP(Order_Items_Raw!A1455,Orders_Raw!A:A,Orders_Raw!C:C)</f>
        <v>45661</v>
      </c>
      <c r="K2950" t="s">
        <v>3435</v>
      </c>
      <c r="L2950" s="19" t="str">
        <f>_xlfn.XLOOKUP(A2950,Orders_Raw!A:A,Orders_Raw!D:D)</f>
        <v>Shipped</v>
      </c>
      <c r="M2950" s="19" t="str">
        <f>_xlfn.XLOOKUP(_xlfn.XLOOKUP(A2950,Orders_Raw!A:A,Orders_Raw!B:B),Customers_Raw!A:A,Customers_Raw!E:E)</f>
        <v>Corporate</v>
      </c>
      <c r="N2950">
        <f>IF(COUNTIF($A$2:A2950,A2950)=1,1,0)</f>
        <v>1</v>
      </c>
    </row>
    <row r="2951" spans="1:14">
      <c r="A2951" t="s">
        <v>1695</v>
      </c>
      <c r="B2951" t="s">
        <v>3439</v>
      </c>
      <c r="C2951">
        <v>4</v>
      </c>
      <c r="D2951" s="18">
        <v>48900.12</v>
      </c>
      <c r="E2951" s="18">
        <f>_xlfn.XLOOKUP(Order_Items_Raw!B1471,Products_Raw!A:A,Products_Raw!D:D)</f>
        <v>1195.19</v>
      </c>
      <c r="F2951" s="18">
        <f t="shared" si="46"/>
        <v>44119.36</v>
      </c>
      <c r="G2951" s="18" t="str">
        <f>PROPER(TRIM(CLEAN(_xlfn.XLOOKUP(Order_Items_Raw!A1471,Orders_Raw!A:A,Orders_Raw!E:E))))</f>
        <v>Website</v>
      </c>
      <c r="H2951" s="18" t="str">
        <f>_xlfn.XLOOKUP(B2951,Products_Raw!A:A,Products_Raw!C:C)</f>
        <v>Electronics</v>
      </c>
      <c r="I2951" t="str">
        <f>_xlfn.XLOOKUP(_xlfn.XLOOKUP(A2951,Orders_Raw!A:A,Orders_Raw!B:B),Customers_Raw!A:A,Customers_Raw!E:E)</f>
        <v>Consumer</v>
      </c>
      <c r="J2951" s="19">
        <f>_xlfn.XLOOKUP(Order_Items_Raw!A1471,Orders_Raw!A:A,Orders_Raw!C:C)</f>
        <v>45669</v>
      </c>
      <c r="K2951" t="s">
        <v>3435</v>
      </c>
      <c r="L2951" s="19" t="str">
        <f>_xlfn.XLOOKUP(A2951,Orders_Raw!A:A,Orders_Raw!D:D)</f>
        <v>Delivered</v>
      </c>
      <c r="M2951" s="19" t="str">
        <f>_xlfn.XLOOKUP(_xlfn.XLOOKUP(A2951,Orders_Raw!A:A,Orders_Raw!B:B),Customers_Raw!A:A,Customers_Raw!E:E)</f>
        <v>Consumer</v>
      </c>
      <c r="N2951">
        <f>IF(COUNTIF($A$2:A2951,A2951)=1,1,0)</f>
        <v>1</v>
      </c>
    </row>
    <row r="2952" spans="1:14">
      <c r="A2952" t="s">
        <v>2207</v>
      </c>
      <c r="B2952" t="s">
        <v>3439</v>
      </c>
      <c r="C2952">
        <v>2</v>
      </c>
      <c r="D2952" s="18">
        <v>22303.97</v>
      </c>
      <c r="E2952" s="18">
        <f>_xlfn.XLOOKUP(Order_Items_Raw!B1483,Products_Raw!A:A,Products_Raw!D:D)</f>
        <v>1946.27</v>
      </c>
      <c r="F2952" s="18">
        <f t="shared" si="46"/>
        <v>18411.43</v>
      </c>
      <c r="G2952" s="18" t="str">
        <f>PROPER(TRIM(CLEAN(_xlfn.XLOOKUP(Order_Items_Raw!A1483,Orders_Raw!A:A,Orders_Raw!E:E))))</f>
        <v>Website</v>
      </c>
      <c r="H2952" s="18" t="str">
        <f>_xlfn.XLOOKUP(B2952,Products_Raw!A:A,Products_Raw!C:C)</f>
        <v>Electronics</v>
      </c>
      <c r="I2952" t="str">
        <f>_xlfn.XLOOKUP(_xlfn.XLOOKUP(A2952,Orders_Raw!A:A,Orders_Raw!B:B),Customers_Raw!A:A,Customers_Raw!E:E)</f>
        <v>Corporate</v>
      </c>
      <c r="J2952" s="19">
        <f>_xlfn.XLOOKUP(Order_Items_Raw!A1483,Orders_Raw!A:A,Orders_Raw!C:C)</f>
        <v>45675</v>
      </c>
      <c r="K2952" t="s">
        <v>3435</v>
      </c>
      <c r="L2952" s="19" t="str">
        <f>_xlfn.XLOOKUP(A2952,Orders_Raw!A:A,Orders_Raw!D:D)</f>
        <v>Shipped</v>
      </c>
      <c r="M2952" s="19" t="str">
        <f>_xlfn.XLOOKUP(_xlfn.XLOOKUP(A2952,Orders_Raw!A:A,Orders_Raw!B:B),Customers_Raw!A:A,Customers_Raw!E:E)</f>
        <v>Corporate</v>
      </c>
      <c r="N2952">
        <f>IF(COUNTIF($A$2:A2952,A2952)=1,1,0)</f>
        <v>0</v>
      </c>
    </row>
    <row r="2953" spans="1:14">
      <c r="A2953" t="s">
        <v>2833</v>
      </c>
      <c r="B2953" t="s">
        <v>3439</v>
      </c>
      <c r="C2953">
        <v>3</v>
      </c>
      <c r="D2953" s="18">
        <v>32957.72</v>
      </c>
      <c r="E2953" s="18">
        <f>_xlfn.XLOOKUP(Order_Items_Raw!B1494,Products_Raw!A:A,Products_Raw!D:D)</f>
        <v>11653.29</v>
      </c>
      <c r="F2953" s="18">
        <f t="shared" si="46"/>
        <v>-2002.15</v>
      </c>
      <c r="G2953" s="18" t="str">
        <f>PROPER(TRIM(CLEAN(_xlfn.XLOOKUP(Order_Items_Raw!A1494,Orders_Raw!A:A,Orders_Raw!E:E))))</f>
        <v>Website</v>
      </c>
      <c r="H2953" s="18" t="str">
        <f>_xlfn.XLOOKUP(B2953,Products_Raw!A:A,Products_Raw!C:C)</f>
        <v>Electronics</v>
      </c>
      <c r="I2953" t="str">
        <f>_xlfn.XLOOKUP(_xlfn.XLOOKUP(A2953,Orders_Raw!A:A,Orders_Raw!B:B),Customers_Raw!A:A,Customers_Raw!E:E)</f>
        <v>Consumer</v>
      </c>
      <c r="J2953" s="19">
        <f>_xlfn.XLOOKUP(Order_Items_Raw!A1494,Orders_Raw!A:A,Orders_Raw!C:C)</f>
        <v>45666</v>
      </c>
      <c r="K2953" t="s">
        <v>3435</v>
      </c>
      <c r="L2953" s="19" t="str">
        <f>_xlfn.XLOOKUP(A2953,Orders_Raw!A:A,Orders_Raw!D:D)</f>
        <v>Delivered</v>
      </c>
      <c r="M2953" s="19" t="str">
        <f>_xlfn.XLOOKUP(_xlfn.XLOOKUP(A2953,Orders_Raw!A:A,Orders_Raw!B:B),Customers_Raw!A:A,Customers_Raw!E:E)</f>
        <v>Consumer</v>
      </c>
      <c r="N2953">
        <f>IF(COUNTIF($A$2:A2953,A2953)=1,1,0)</f>
        <v>1</v>
      </c>
    </row>
    <row r="2954" spans="1:14">
      <c r="A2954" t="s">
        <v>3074</v>
      </c>
      <c r="B2954" t="s">
        <v>3439</v>
      </c>
      <c r="C2954">
        <v>1</v>
      </c>
      <c r="D2954" s="18">
        <v>14769.98</v>
      </c>
      <c r="E2954" s="18">
        <f>_xlfn.XLOOKUP(Order_Items_Raw!B1498,Products_Raw!A:A,Products_Raw!D:D)</f>
        <v>9316.44</v>
      </c>
      <c r="F2954" s="18">
        <f t="shared" si="46"/>
        <v>5453.54</v>
      </c>
      <c r="G2954" s="18" t="str">
        <f>PROPER(TRIM(CLEAN(_xlfn.XLOOKUP(Order_Items_Raw!A1498,Orders_Raw!A:A,Orders_Raw!E:E))))</f>
        <v>Website</v>
      </c>
      <c r="H2954" s="18" t="str">
        <f>_xlfn.XLOOKUP(B2954,Products_Raw!A:A,Products_Raw!C:C)</f>
        <v>Electronics</v>
      </c>
      <c r="I2954" t="str">
        <f>_xlfn.XLOOKUP(_xlfn.XLOOKUP(A2954,Orders_Raw!A:A,Orders_Raw!B:B),Customers_Raw!A:A,Customers_Raw!E:E)</f>
        <v>Consumer</v>
      </c>
      <c r="J2954" s="19">
        <f>_xlfn.XLOOKUP(Order_Items_Raw!A1498,Orders_Raw!A:A,Orders_Raw!C:C)</f>
        <v>45675</v>
      </c>
      <c r="K2954" t="s">
        <v>3435</v>
      </c>
      <c r="L2954" s="19" t="str">
        <f>_xlfn.XLOOKUP(A2954,Orders_Raw!A:A,Orders_Raw!D:D)</f>
        <v>Shipped</v>
      </c>
      <c r="M2954" s="19" t="str">
        <f>_xlfn.XLOOKUP(_xlfn.XLOOKUP(A2954,Orders_Raw!A:A,Orders_Raw!B:B),Customers_Raw!A:A,Customers_Raw!E:E)</f>
        <v>Consumer</v>
      </c>
      <c r="N2954">
        <f>IF(COUNTIF($A$2:A2954,A2954)=1,1,0)</f>
        <v>0</v>
      </c>
    </row>
    <row r="2955" spans="1:14">
      <c r="A2955" t="s">
        <v>1459</v>
      </c>
      <c r="B2955" t="s">
        <v>3440</v>
      </c>
      <c r="C2955">
        <v>1</v>
      </c>
      <c r="D2955" s="18">
        <v>11492.77</v>
      </c>
      <c r="E2955" s="18">
        <f>_xlfn.XLOOKUP(Order_Items_Raw!B1514,Products_Raw!A:A,Products_Raw!D:D)</f>
        <v>6457.25</v>
      </c>
      <c r="F2955" s="18">
        <f t="shared" si="46"/>
        <v>5035.52</v>
      </c>
      <c r="G2955" s="18" t="str">
        <f>PROPER(TRIM(CLEAN(_xlfn.XLOOKUP(Order_Items_Raw!A1514,Orders_Raw!A:A,Orders_Raw!E:E))))</f>
        <v>Mobile App</v>
      </c>
      <c r="H2955" s="18" t="str">
        <f>_xlfn.XLOOKUP(B2955,Products_Raw!A:A,Products_Raw!C:C)</f>
        <v>Electronics</v>
      </c>
      <c r="I2955" t="str">
        <f>_xlfn.XLOOKUP(_xlfn.XLOOKUP(A2955,Orders_Raw!A:A,Orders_Raw!B:B),Customers_Raw!A:A,Customers_Raw!E:E)</f>
        <v>Corporate</v>
      </c>
      <c r="J2955" s="19">
        <f>_xlfn.XLOOKUP(Order_Items_Raw!A1514,Orders_Raw!A:A,Orders_Raw!C:C)</f>
        <v>45660</v>
      </c>
      <c r="K2955" t="s">
        <v>3435</v>
      </c>
      <c r="L2955" s="19" t="str">
        <f>_xlfn.XLOOKUP(A2955,Orders_Raw!A:A,Orders_Raw!D:D)</f>
        <v>Delivered</v>
      </c>
      <c r="M2955" s="19" t="str">
        <f>_xlfn.XLOOKUP(_xlfn.XLOOKUP(A2955,Orders_Raw!A:A,Orders_Raw!B:B),Customers_Raw!A:A,Customers_Raw!E:E)</f>
        <v>Corporate</v>
      </c>
      <c r="N2955">
        <f>IF(COUNTIF($A$2:A2955,A2955)=1,1,0)</f>
        <v>1</v>
      </c>
    </row>
    <row r="2956" spans="1:14">
      <c r="A2956" t="s">
        <v>2113</v>
      </c>
      <c r="B2956" t="s">
        <v>3441</v>
      </c>
      <c r="C2956">
        <v>2</v>
      </c>
      <c r="D2956" s="18">
        <v>3217.86</v>
      </c>
      <c r="E2956" s="18">
        <f>_xlfn.XLOOKUP(Order_Items_Raw!B1561,Products_Raw!A:A,Products_Raw!D:D)</f>
        <v>4740.6</v>
      </c>
      <c r="F2956" s="18">
        <f t="shared" si="46"/>
        <v>-6263.34</v>
      </c>
      <c r="G2956" s="18" t="str">
        <f>PROPER(TRIM(CLEAN(_xlfn.XLOOKUP(Order_Items_Raw!A1561,Orders_Raw!A:A,Orders_Raw!E:E))))</f>
        <v>Website</v>
      </c>
      <c r="H2956" s="18" t="str">
        <f>_xlfn.XLOOKUP(B2956,Products_Raw!A:A,Products_Raw!C:C)</f>
        <v>Beauty</v>
      </c>
      <c r="I2956" t="str">
        <f>_xlfn.XLOOKUP(_xlfn.XLOOKUP(A2956,Orders_Raw!A:A,Orders_Raw!B:B),Customers_Raw!A:A,Customers_Raw!E:E)</f>
        <v>Corporate</v>
      </c>
      <c r="J2956" s="19">
        <f>_xlfn.XLOOKUP(Order_Items_Raw!A1561,Orders_Raw!A:A,Orders_Raw!C:C)</f>
        <v>45863</v>
      </c>
      <c r="K2956" t="s">
        <v>3442</v>
      </c>
      <c r="L2956" s="19" t="str">
        <f>_xlfn.XLOOKUP(A2956,Orders_Raw!A:A,Orders_Raw!D:D)</f>
        <v>Delivered</v>
      </c>
      <c r="M2956" s="19" t="str">
        <f>_xlfn.XLOOKUP(_xlfn.XLOOKUP(A2956,Orders_Raw!A:A,Orders_Raw!B:B),Customers_Raw!A:A,Customers_Raw!E:E)</f>
        <v>Corporate</v>
      </c>
      <c r="N2956">
        <f>IF(COUNTIF($A$2:A2956,A2956)=1,1,0)</f>
        <v>1</v>
      </c>
    </row>
    <row r="2957" spans="1:14">
      <c r="A2957" t="s">
        <v>2958</v>
      </c>
      <c r="B2957" t="s">
        <v>3441</v>
      </c>
      <c r="C2957">
        <v>1</v>
      </c>
      <c r="D2957" s="18">
        <v>2155.86</v>
      </c>
      <c r="E2957" s="18">
        <f>_xlfn.XLOOKUP(Order_Items_Raw!B1573,Products_Raw!A:A,Products_Raw!D:D)</f>
        <v>4936.19</v>
      </c>
      <c r="F2957" s="18">
        <f t="shared" si="46"/>
        <v>-2780.33</v>
      </c>
      <c r="G2957" s="18" t="str">
        <f>PROPER(TRIM(CLEAN(_xlfn.XLOOKUP(Order_Items_Raw!A1573,Orders_Raw!A:A,Orders_Raw!E:E))))</f>
        <v>Mobile App</v>
      </c>
      <c r="H2957" s="18" t="str">
        <f>_xlfn.XLOOKUP(B2957,Products_Raw!A:A,Products_Raw!C:C)</f>
        <v>Beauty</v>
      </c>
      <c r="I2957" t="str">
        <f>_xlfn.XLOOKUP(_xlfn.XLOOKUP(A2957,Orders_Raw!A:A,Orders_Raw!B:B),Customers_Raw!A:A,Customers_Raw!E:E)</f>
        <v>Consumer</v>
      </c>
      <c r="J2957" s="19">
        <f>_xlfn.XLOOKUP(Order_Items_Raw!A1573,Orders_Raw!A:A,Orders_Raw!C:C)</f>
        <v>45856</v>
      </c>
      <c r="K2957" t="s">
        <v>3442</v>
      </c>
      <c r="L2957" s="19" t="str">
        <f>_xlfn.XLOOKUP(A2957,Orders_Raw!A:A,Orders_Raw!D:D)</f>
        <v>Shipped</v>
      </c>
      <c r="M2957" s="19" t="str">
        <f>_xlfn.XLOOKUP(_xlfn.XLOOKUP(A2957,Orders_Raw!A:A,Orders_Raw!B:B),Customers_Raw!A:A,Customers_Raw!E:E)</f>
        <v>Consumer</v>
      </c>
      <c r="N2957">
        <f>IF(COUNTIF($A$2:A2957,A2957)=1,1,0)</f>
        <v>1</v>
      </c>
    </row>
    <row r="2958" spans="1:14">
      <c r="A2958" t="s">
        <v>3179</v>
      </c>
      <c r="B2958" t="s">
        <v>3441</v>
      </c>
      <c r="C2958">
        <v>4</v>
      </c>
      <c r="D2958" s="18">
        <v>7189.93</v>
      </c>
      <c r="E2958" s="18">
        <f>_xlfn.XLOOKUP(Order_Items_Raw!B1579,Products_Raw!A:A,Products_Raw!D:D)</f>
        <v>10361.65</v>
      </c>
      <c r="F2958" s="18">
        <f t="shared" si="46"/>
        <v>-34256.67</v>
      </c>
      <c r="G2958" s="18" t="str">
        <f>PROPER(TRIM(CLEAN(_xlfn.XLOOKUP(Order_Items_Raw!A1579,Orders_Raw!A:A,Orders_Raw!E:E))))</f>
        <v>Website</v>
      </c>
      <c r="H2958" s="18" t="str">
        <f>_xlfn.XLOOKUP(B2958,Products_Raw!A:A,Products_Raw!C:C)</f>
        <v>Beauty</v>
      </c>
      <c r="I2958" t="str">
        <f>_xlfn.XLOOKUP(_xlfn.XLOOKUP(A2958,Orders_Raw!A:A,Orders_Raw!B:B),Customers_Raw!A:A,Customers_Raw!E:E)</f>
        <v>Consumer</v>
      </c>
      <c r="J2958" s="19">
        <f>_xlfn.XLOOKUP(Order_Items_Raw!A1579,Orders_Raw!A:A,Orders_Raw!C:C)</f>
        <v>45841</v>
      </c>
      <c r="K2958" t="s">
        <v>3442</v>
      </c>
      <c r="L2958" s="19" t="str">
        <f>_xlfn.XLOOKUP(A2958,Orders_Raw!A:A,Orders_Raw!D:D)</f>
        <v>Delivered</v>
      </c>
      <c r="M2958" s="19" t="str">
        <f>_xlfn.XLOOKUP(_xlfn.XLOOKUP(A2958,Orders_Raw!A:A,Orders_Raw!B:B),Customers_Raw!A:A,Customers_Raw!E:E)</f>
        <v>Consumer</v>
      </c>
      <c r="N2958">
        <f>IF(COUNTIF($A$2:A2958,A2958)=1,1,0)</f>
        <v>1</v>
      </c>
    </row>
    <row r="2959" spans="1:14">
      <c r="A2959" t="s">
        <v>1323</v>
      </c>
      <c r="B2959" t="s">
        <v>3443</v>
      </c>
      <c r="C2959">
        <v>3</v>
      </c>
      <c r="D2959" s="18">
        <v>41083.29</v>
      </c>
      <c r="E2959" s="18">
        <f>_xlfn.XLOOKUP(Order_Items_Raw!B1592,Products_Raw!A:A,Products_Raw!D:D)</f>
        <v>4703.24</v>
      </c>
      <c r="F2959" s="18">
        <f t="shared" si="46"/>
        <v>26973.57</v>
      </c>
      <c r="G2959" s="18" t="str">
        <f>PROPER(TRIM(CLEAN(_xlfn.XLOOKUP(Order_Items_Raw!A1592,Orders_Raw!A:A,Orders_Raw!E:E))))</f>
        <v>Website</v>
      </c>
      <c r="H2959" s="18" t="str">
        <f>_xlfn.XLOOKUP(B2959,Products_Raw!A:A,Products_Raw!C:C)</f>
        <v>Home &amp; Kitchen</v>
      </c>
      <c r="I2959" t="str">
        <f>_xlfn.XLOOKUP(_xlfn.XLOOKUP(A2959,Orders_Raw!A:A,Orders_Raw!B:B),Customers_Raw!A:A,Customers_Raw!E:E)</f>
        <v>Consumer</v>
      </c>
      <c r="J2959" s="19">
        <f>_xlfn.XLOOKUP(Order_Items_Raw!A1592,Orders_Raw!A:A,Orders_Raw!C:C)</f>
        <v>45846</v>
      </c>
      <c r="K2959" t="s">
        <v>3442</v>
      </c>
      <c r="L2959" s="19" t="str">
        <f>_xlfn.XLOOKUP(A2959,Orders_Raw!A:A,Orders_Raw!D:D)</f>
        <v>Delivered</v>
      </c>
      <c r="M2959" s="19" t="str">
        <f>_xlfn.XLOOKUP(_xlfn.XLOOKUP(A2959,Orders_Raw!A:A,Orders_Raw!B:B),Customers_Raw!A:A,Customers_Raw!E:E)</f>
        <v>Consumer</v>
      </c>
      <c r="N2959">
        <f>IF(COUNTIF($A$2:A2959,A2959)=1,1,0)</f>
        <v>0</v>
      </c>
    </row>
    <row r="2960" spans="1:14">
      <c r="A2960" t="s">
        <v>2085</v>
      </c>
      <c r="B2960" t="s">
        <v>3443</v>
      </c>
      <c r="C2960">
        <v>1</v>
      </c>
      <c r="D2960" s="18">
        <v>15564.47</v>
      </c>
      <c r="E2960" s="18">
        <f>_xlfn.XLOOKUP(Order_Items_Raw!B1611,Products_Raw!A:A,Products_Raw!D:D)</f>
        <v>1321.65</v>
      </c>
      <c r="F2960" s="18">
        <f t="shared" si="46"/>
        <v>14242.82</v>
      </c>
      <c r="G2960" s="18" t="str">
        <f>PROPER(TRIM(CLEAN(_xlfn.XLOOKUP(Order_Items_Raw!A1611,Orders_Raw!A:A,Orders_Raw!E:E))))</f>
        <v>Website</v>
      </c>
      <c r="H2960" s="18" t="str">
        <f>_xlfn.XLOOKUP(B2960,Products_Raw!A:A,Products_Raw!C:C)</f>
        <v>Home &amp; Kitchen</v>
      </c>
      <c r="I2960" t="str">
        <f>_xlfn.XLOOKUP(_xlfn.XLOOKUP(A2960,Orders_Raw!A:A,Orders_Raw!B:B),Customers_Raw!A:A,Customers_Raw!E:E)</f>
        <v>Consumer</v>
      </c>
      <c r="J2960" s="19">
        <f>_xlfn.XLOOKUP(Order_Items_Raw!A1611,Orders_Raw!A:A,Orders_Raw!C:C)</f>
        <v>45867</v>
      </c>
      <c r="K2960" t="s">
        <v>3442</v>
      </c>
      <c r="L2960" s="19" t="str">
        <f>_xlfn.XLOOKUP(A2960,Orders_Raw!A:A,Orders_Raw!D:D)</f>
        <v>Delivered</v>
      </c>
      <c r="M2960" s="19" t="str">
        <f>_xlfn.XLOOKUP(_xlfn.XLOOKUP(A2960,Orders_Raw!A:A,Orders_Raw!B:B),Customers_Raw!A:A,Customers_Raw!E:E)</f>
        <v>Consumer</v>
      </c>
      <c r="N2960">
        <f>IF(COUNTIF($A$2:A2960,A2960)=1,1,0)</f>
        <v>1</v>
      </c>
    </row>
    <row r="2961" spans="1:14">
      <c r="A2961" t="s">
        <v>2347</v>
      </c>
      <c r="B2961" t="s">
        <v>3444</v>
      </c>
      <c r="C2961">
        <v>1</v>
      </c>
      <c r="D2961" s="18">
        <v>8404.1</v>
      </c>
      <c r="E2961" s="18">
        <f>_xlfn.XLOOKUP(Order_Items_Raw!B1664,Products_Raw!A:A,Products_Raw!D:D)</f>
        <v>229.52</v>
      </c>
      <c r="F2961" s="18">
        <f t="shared" si="46"/>
        <v>8174.58</v>
      </c>
      <c r="G2961" s="18" t="str">
        <f>PROPER(TRIM(CLEAN(_xlfn.XLOOKUP(Order_Items_Raw!A1664,Orders_Raw!A:A,Orders_Raw!E:E))))</f>
        <v>Marketplace</v>
      </c>
      <c r="H2961" s="18" t="str">
        <f>_xlfn.XLOOKUP(B2961,Products_Raw!A:A,Products_Raw!C:C)</f>
        <v>Office Supplies</v>
      </c>
      <c r="I2961" t="str">
        <f>_xlfn.XLOOKUP(_xlfn.XLOOKUP(A2961,Orders_Raw!A:A,Orders_Raw!B:B),Customers_Raw!A:A,Customers_Raw!E:E)</f>
        <v>Corporate</v>
      </c>
      <c r="J2961" s="19">
        <f>_xlfn.XLOOKUP(Order_Items_Raw!A1664,Orders_Raw!A:A,Orders_Raw!C:C)</f>
        <v>45851</v>
      </c>
      <c r="K2961" t="s">
        <v>3442</v>
      </c>
      <c r="L2961" s="19" t="str">
        <f>_xlfn.XLOOKUP(A2961,Orders_Raw!A:A,Orders_Raw!D:D)</f>
        <v>Delivered</v>
      </c>
      <c r="M2961" s="19" t="str">
        <f>_xlfn.XLOOKUP(_xlfn.XLOOKUP(A2961,Orders_Raw!A:A,Orders_Raw!B:B),Customers_Raw!A:A,Customers_Raw!E:E)</f>
        <v>Corporate</v>
      </c>
      <c r="N2961">
        <f>IF(COUNTIF($A$2:A2961,A2961)=1,1,0)</f>
        <v>1</v>
      </c>
    </row>
    <row r="2962" spans="1:14">
      <c r="A2962" t="s">
        <v>1326</v>
      </c>
      <c r="B2962" t="s">
        <v>3445</v>
      </c>
      <c r="C2962">
        <v>4</v>
      </c>
      <c r="D2962" s="18">
        <v>52688.98</v>
      </c>
      <c r="E2962" s="18">
        <f>_xlfn.XLOOKUP(Order_Items_Raw!B1686,Products_Raw!A:A,Products_Raw!D:D)</f>
        <v>6443.36</v>
      </c>
      <c r="F2962" s="18">
        <f t="shared" si="46"/>
        <v>26915.54</v>
      </c>
      <c r="G2962" s="18" t="str">
        <f>PROPER(TRIM(CLEAN(_xlfn.XLOOKUP(Order_Items_Raw!A1686,Orders_Raw!A:A,Orders_Raw!E:E))))</f>
        <v>Mobile App</v>
      </c>
      <c r="H2962" s="18" t="str">
        <f>_xlfn.XLOOKUP(B2962,Products_Raw!A:A,Products_Raw!C:C)</f>
        <v>Electronics</v>
      </c>
      <c r="I2962" t="str">
        <f>_xlfn.XLOOKUP(_xlfn.XLOOKUP(A2962,Orders_Raw!A:A,Orders_Raw!B:B),Customers_Raw!A:A,Customers_Raw!E:E)</f>
        <v>Consumer</v>
      </c>
      <c r="J2962" s="19">
        <f>_xlfn.XLOOKUP(Order_Items_Raw!A1686,Orders_Raw!A:A,Orders_Raw!C:C)</f>
        <v>45855</v>
      </c>
      <c r="K2962" t="s">
        <v>3442</v>
      </c>
      <c r="L2962" s="19" t="str">
        <f>_xlfn.XLOOKUP(A2962,Orders_Raw!A:A,Orders_Raw!D:D)</f>
        <v>Delivered</v>
      </c>
      <c r="M2962" s="19" t="str">
        <f>_xlfn.XLOOKUP(_xlfn.XLOOKUP(A2962,Orders_Raw!A:A,Orders_Raw!B:B),Customers_Raw!A:A,Customers_Raw!E:E)</f>
        <v>Consumer</v>
      </c>
      <c r="N2962">
        <f>IF(COUNTIF($A$2:A2962,A2962)=1,1,0)</f>
        <v>1</v>
      </c>
    </row>
    <row r="2963" spans="1:14">
      <c r="A2963" t="s">
        <v>1751</v>
      </c>
      <c r="B2963" t="s">
        <v>3445</v>
      </c>
      <c r="C2963">
        <v>4</v>
      </c>
      <c r="D2963" s="18">
        <v>53929.93</v>
      </c>
      <c r="E2963" s="18">
        <f>_xlfn.XLOOKUP(Order_Items_Raw!B1695,Products_Raw!A:A,Products_Raw!D:D)</f>
        <v>6782.31</v>
      </c>
      <c r="F2963" s="18">
        <f t="shared" si="46"/>
        <v>26800.69</v>
      </c>
      <c r="G2963" s="18" t="str">
        <f>PROPER(TRIM(CLEAN(_xlfn.XLOOKUP(Order_Items_Raw!A1695,Orders_Raw!A:A,Orders_Raw!E:E))))</f>
        <v>Website</v>
      </c>
      <c r="H2963" s="18" t="str">
        <f>_xlfn.XLOOKUP(B2963,Products_Raw!A:A,Products_Raw!C:C)</f>
        <v>Electronics</v>
      </c>
      <c r="I2963" t="str">
        <f>_xlfn.XLOOKUP(_xlfn.XLOOKUP(A2963,Orders_Raw!A:A,Orders_Raw!B:B),Customers_Raw!A:A,Customers_Raw!E:E)</f>
        <v>Consumer</v>
      </c>
      <c r="J2963" s="19">
        <f>_xlfn.XLOOKUP(Order_Items_Raw!A1695,Orders_Raw!A:A,Orders_Raw!C:C)</f>
        <v>45839</v>
      </c>
      <c r="K2963" t="s">
        <v>3442</v>
      </c>
      <c r="L2963" s="19" t="str">
        <f>_xlfn.XLOOKUP(A2963,Orders_Raw!A:A,Orders_Raw!D:D)</f>
        <v>Delivered</v>
      </c>
      <c r="M2963" s="19" t="str">
        <f>_xlfn.XLOOKUP(_xlfn.XLOOKUP(A2963,Orders_Raw!A:A,Orders_Raw!B:B),Customers_Raw!A:A,Customers_Raw!E:E)</f>
        <v>Consumer</v>
      </c>
      <c r="N2963">
        <f>IF(COUNTIF($A$2:A2963,A2963)=1,1,0)</f>
        <v>0</v>
      </c>
    </row>
    <row r="2964" spans="1:14">
      <c r="A2964" t="s">
        <v>1824</v>
      </c>
      <c r="B2964" t="s">
        <v>3445</v>
      </c>
      <c r="C2964">
        <v>1</v>
      </c>
      <c r="D2964" s="18">
        <v>15454.3</v>
      </c>
      <c r="E2964" s="18">
        <f>_xlfn.XLOOKUP(Order_Items_Raw!B1696,Products_Raw!A:A,Products_Raw!D:D)</f>
        <v>6782.31</v>
      </c>
      <c r="F2964" s="18">
        <f t="shared" si="46"/>
        <v>8671.99</v>
      </c>
      <c r="G2964" s="18" t="str">
        <f>PROPER(TRIM(CLEAN(_xlfn.XLOOKUP(Order_Items_Raw!A1696,Orders_Raw!A:A,Orders_Raw!E:E))))</f>
        <v>Marketplace</v>
      </c>
      <c r="H2964" s="18" t="str">
        <f>_xlfn.XLOOKUP(B2964,Products_Raw!A:A,Products_Raw!C:C)</f>
        <v>Electronics</v>
      </c>
      <c r="I2964" t="str">
        <f>_xlfn.XLOOKUP(_xlfn.XLOOKUP(A2964,Orders_Raw!A:A,Orders_Raw!B:B),Customers_Raw!A:A,Customers_Raw!E:E)</f>
        <v>Corporate</v>
      </c>
      <c r="J2964" s="19">
        <f>_xlfn.XLOOKUP(Order_Items_Raw!A1696,Orders_Raw!A:A,Orders_Raw!C:C)</f>
        <v>45843</v>
      </c>
      <c r="K2964" t="s">
        <v>3442</v>
      </c>
      <c r="L2964" s="19" t="str">
        <f>_xlfn.XLOOKUP(A2964,Orders_Raw!A:A,Orders_Raw!D:D)</f>
        <v>Delivered</v>
      </c>
      <c r="M2964" s="19" t="str">
        <f>_xlfn.XLOOKUP(_xlfn.XLOOKUP(A2964,Orders_Raw!A:A,Orders_Raw!B:B),Customers_Raw!A:A,Customers_Raw!E:E)</f>
        <v>Corporate</v>
      </c>
      <c r="N2964">
        <f>IF(COUNTIF($A$2:A2964,A2964)=1,1,0)</f>
        <v>1</v>
      </c>
    </row>
    <row r="2965" spans="1:14">
      <c r="A2965" t="s">
        <v>2679</v>
      </c>
      <c r="B2965" t="s">
        <v>3445</v>
      </c>
      <c r="C2965">
        <v>4</v>
      </c>
      <c r="D2965" s="18">
        <v>55352.28</v>
      </c>
      <c r="E2965" s="18">
        <f>_xlfn.XLOOKUP(Order_Items_Raw!B1709,Products_Raw!A:A,Products_Raw!D:D)</f>
        <v>11668.5</v>
      </c>
      <c r="F2965" s="18">
        <f t="shared" si="46"/>
        <v>8678.28</v>
      </c>
      <c r="G2965" s="18" t="str">
        <f>PROPER(TRIM(CLEAN(_xlfn.XLOOKUP(Order_Items_Raw!A1709,Orders_Raw!A:A,Orders_Raw!E:E))))</f>
        <v>Mobile App</v>
      </c>
      <c r="H2965" s="18" t="str">
        <f>_xlfn.XLOOKUP(B2965,Products_Raw!A:A,Products_Raw!C:C)</f>
        <v>Electronics</v>
      </c>
      <c r="I2965" t="str">
        <f>_xlfn.XLOOKUP(_xlfn.XLOOKUP(A2965,Orders_Raw!A:A,Orders_Raw!B:B),Customers_Raw!A:A,Customers_Raw!E:E)</f>
        <v>Consumer</v>
      </c>
      <c r="J2965" s="19">
        <f>_xlfn.XLOOKUP(Order_Items_Raw!A1709,Orders_Raw!A:A,Orders_Raw!C:C)</f>
        <v>45840</v>
      </c>
      <c r="K2965" t="s">
        <v>3442</v>
      </c>
      <c r="L2965" s="19" t="str">
        <f>_xlfn.XLOOKUP(A2965,Orders_Raw!A:A,Orders_Raw!D:D)</f>
        <v>Delivered</v>
      </c>
      <c r="M2965" s="19" t="str">
        <f>_xlfn.XLOOKUP(_xlfn.XLOOKUP(A2965,Orders_Raw!A:A,Orders_Raw!B:B),Customers_Raw!A:A,Customers_Raw!E:E)</f>
        <v>Consumer</v>
      </c>
      <c r="N2965">
        <f>IF(COUNTIF($A$2:A2965,A2965)=1,1,0)</f>
        <v>1</v>
      </c>
    </row>
    <row r="2966" spans="1:14">
      <c r="A2966" t="s">
        <v>2828</v>
      </c>
      <c r="B2966" t="s">
        <v>3445</v>
      </c>
      <c r="C2966">
        <v>4</v>
      </c>
      <c r="D2966" s="18">
        <v>48908.51</v>
      </c>
      <c r="E2966" s="18">
        <f>_xlfn.XLOOKUP(Order_Items_Raw!B1713,Products_Raw!A:A,Products_Raw!D:D)</f>
        <v>2857.57</v>
      </c>
      <c r="F2966" s="18">
        <f t="shared" si="46"/>
        <v>37478.23</v>
      </c>
      <c r="G2966" s="18" t="str">
        <f>PROPER(TRIM(CLEAN(_xlfn.XLOOKUP(Order_Items_Raw!A1713,Orders_Raw!A:A,Orders_Raw!E:E))))</f>
        <v>Mobile App</v>
      </c>
      <c r="H2966" s="18" t="str">
        <f>_xlfn.XLOOKUP(B2966,Products_Raw!A:A,Products_Raw!C:C)</f>
        <v>Electronics</v>
      </c>
      <c r="I2966" t="str">
        <f>_xlfn.XLOOKUP(_xlfn.XLOOKUP(A2966,Orders_Raw!A:A,Orders_Raw!B:B),Customers_Raw!A:A,Customers_Raw!E:E)</f>
        <v>Corporate</v>
      </c>
      <c r="J2966" s="19">
        <f>_xlfn.XLOOKUP(Order_Items_Raw!A1713,Orders_Raw!A:A,Orders_Raw!C:C)</f>
        <v>45853</v>
      </c>
      <c r="K2966" t="s">
        <v>3442</v>
      </c>
      <c r="L2966" s="19" t="str">
        <f>_xlfn.XLOOKUP(A2966,Orders_Raw!A:A,Orders_Raw!D:D)</f>
        <v>Delivered</v>
      </c>
      <c r="M2966" s="19" t="str">
        <f>_xlfn.XLOOKUP(_xlfn.XLOOKUP(A2966,Orders_Raw!A:A,Orders_Raw!B:B),Customers_Raw!A:A,Customers_Raw!E:E)</f>
        <v>Corporate</v>
      </c>
      <c r="N2966">
        <f>IF(COUNTIF($A$2:A2966,A2966)=1,1,0)</f>
        <v>1</v>
      </c>
    </row>
    <row r="2967" spans="1:14">
      <c r="A2967" t="s">
        <v>2962</v>
      </c>
      <c r="B2967" t="s">
        <v>3445</v>
      </c>
      <c r="C2967">
        <v>1</v>
      </c>
      <c r="D2967" s="18">
        <v>14015.03</v>
      </c>
      <c r="E2967" s="18">
        <f>_xlfn.XLOOKUP(Order_Items_Raw!B1716,Products_Raw!A:A,Products_Raw!D:D)</f>
        <v>2857.57</v>
      </c>
      <c r="F2967" s="18">
        <f t="shared" si="46"/>
        <v>11157.46</v>
      </c>
      <c r="G2967" s="18" t="str">
        <f>PROPER(TRIM(CLEAN(_xlfn.XLOOKUP(Order_Items_Raw!A1716,Orders_Raw!A:A,Orders_Raw!E:E))))</f>
        <v>Website</v>
      </c>
      <c r="H2967" s="18" t="str">
        <f>_xlfn.XLOOKUP(B2967,Products_Raw!A:A,Products_Raw!C:C)</f>
        <v>Electronics</v>
      </c>
      <c r="I2967" t="str">
        <f>_xlfn.XLOOKUP(_xlfn.XLOOKUP(A2967,Orders_Raw!A:A,Orders_Raw!B:B),Customers_Raw!A:A,Customers_Raw!E:E)</f>
        <v>Corporate</v>
      </c>
      <c r="J2967" s="19">
        <f>_xlfn.XLOOKUP(Order_Items_Raw!A1716,Orders_Raw!A:A,Orders_Raw!C:C)</f>
        <v>45868</v>
      </c>
      <c r="K2967" t="s">
        <v>3442</v>
      </c>
      <c r="L2967" s="19" t="str">
        <f>_xlfn.XLOOKUP(A2967,Orders_Raw!A:A,Orders_Raw!D:D)</f>
        <v>Delivered</v>
      </c>
      <c r="M2967" s="19" t="str">
        <f>_xlfn.XLOOKUP(_xlfn.XLOOKUP(A2967,Orders_Raw!A:A,Orders_Raw!B:B),Customers_Raw!A:A,Customers_Raw!E:E)</f>
        <v>Corporate</v>
      </c>
      <c r="N2967">
        <f>IF(COUNTIF($A$2:A2967,A2967)=1,1,0)</f>
        <v>1</v>
      </c>
    </row>
    <row r="2968" spans="1:14">
      <c r="A2968" t="s">
        <v>3099</v>
      </c>
      <c r="B2968" t="s">
        <v>3445</v>
      </c>
      <c r="C2968">
        <v>1</v>
      </c>
      <c r="D2968" s="18">
        <v>14483.1</v>
      </c>
      <c r="E2968" s="18">
        <f>_xlfn.XLOOKUP(Order_Items_Raw!B1721,Products_Raw!A:A,Products_Raw!D:D)</f>
        <v>11732.81</v>
      </c>
      <c r="F2968" s="18">
        <f t="shared" si="46"/>
        <v>2750.29</v>
      </c>
      <c r="G2968" s="18" t="str">
        <f>PROPER(TRIM(CLEAN(_xlfn.XLOOKUP(Order_Items_Raw!A1721,Orders_Raw!A:A,Orders_Raw!E:E))))</f>
        <v>Website</v>
      </c>
      <c r="H2968" s="18" t="str">
        <f>_xlfn.XLOOKUP(B2968,Products_Raw!A:A,Products_Raw!C:C)</f>
        <v>Electronics</v>
      </c>
      <c r="I2968" t="str">
        <f>_xlfn.XLOOKUP(_xlfn.XLOOKUP(A2968,Orders_Raw!A:A,Orders_Raw!B:B),Customers_Raw!A:A,Customers_Raw!E:E)</f>
        <v>Consumer</v>
      </c>
      <c r="J2968" s="19">
        <f>_xlfn.XLOOKUP(Order_Items_Raw!A1721,Orders_Raw!A:A,Orders_Raw!C:C)</f>
        <v>45865</v>
      </c>
      <c r="K2968" t="s">
        <v>3442</v>
      </c>
      <c r="L2968" s="19" t="str">
        <f>_xlfn.XLOOKUP(A2968,Orders_Raw!A:A,Orders_Raw!D:D)</f>
        <v>Shipped</v>
      </c>
      <c r="M2968" s="19" t="str">
        <f>_xlfn.XLOOKUP(_xlfn.XLOOKUP(A2968,Orders_Raw!A:A,Orders_Raw!B:B),Customers_Raw!A:A,Customers_Raw!E:E)</f>
        <v>Consumer</v>
      </c>
      <c r="N2968">
        <f>IF(COUNTIF($A$2:A2968,A2968)=1,1,0)</f>
        <v>1</v>
      </c>
    </row>
    <row r="2969" spans="1:14">
      <c r="A2969" t="s">
        <v>3104</v>
      </c>
      <c r="B2969" t="s">
        <v>3445</v>
      </c>
      <c r="C2969">
        <v>3</v>
      </c>
      <c r="D2969" s="18">
        <v>35142.29</v>
      </c>
      <c r="E2969" s="18">
        <f>_xlfn.XLOOKUP(Order_Items_Raw!B1723,Products_Raw!A:A,Products_Raw!D:D)</f>
        <v>6453.17</v>
      </c>
      <c r="F2969" s="18">
        <f t="shared" si="46"/>
        <v>15782.78</v>
      </c>
      <c r="G2969" s="18" t="str">
        <f>PROPER(TRIM(CLEAN(_xlfn.XLOOKUP(Order_Items_Raw!A1723,Orders_Raw!A:A,Orders_Raw!E:E))))</f>
        <v>Mobile App</v>
      </c>
      <c r="H2969" s="18" t="str">
        <f>_xlfn.XLOOKUP(B2969,Products_Raw!A:A,Products_Raw!C:C)</f>
        <v>Electronics</v>
      </c>
      <c r="I2969" t="str">
        <f>_xlfn.XLOOKUP(_xlfn.XLOOKUP(A2969,Orders_Raw!A:A,Orders_Raw!B:B),Customers_Raw!A:A,Customers_Raw!E:E)</f>
        <v>Consumer</v>
      </c>
      <c r="J2969" s="19">
        <f>_xlfn.XLOOKUP(Order_Items_Raw!A1723,Orders_Raw!A:A,Orders_Raw!C:C)</f>
        <v>45857</v>
      </c>
      <c r="K2969" t="s">
        <v>3442</v>
      </c>
      <c r="L2969" s="19" t="str">
        <f>_xlfn.XLOOKUP(A2969,Orders_Raw!A:A,Orders_Raw!D:D)</f>
        <v>Delivered</v>
      </c>
      <c r="M2969" s="19" t="str">
        <f>_xlfn.XLOOKUP(_xlfn.XLOOKUP(A2969,Orders_Raw!A:A,Orders_Raw!B:B),Customers_Raw!A:A,Customers_Raw!E:E)</f>
        <v>Consumer</v>
      </c>
      <c r="N2969">
        <f>IF(COUNTIF($A$2:A2969,A2969)=1,1,0)</f>
        <v>1</v>
      </c>
    </row>
    <row r="2970" spans="1:14">
      <c r="A2970" t="s">
        <v>1133</v>
      </c>
      <c r="B2970" t="s">
        <v>3446</v>
      </c>
      <c r="C2970">
        <v>2</v>
      </c>
      <c r="D2970" s="18">
        <v>22816.31</v>
      </c>
      <c r="E2970" s="18">
        <f>_xlfn.XLOOKUP(Order_Items_Raw!B1729,Products_Raw!A:A,Products_Raw!D:D)</f>
        <v>6453.17</v>
      </c>
      <c r="F2970" s="18">
        <f t="shared" si="46"/>
        <v>9909.97</v>
      </c>
      <c r="G2970" s="18" t="str">
        <f>PROPER(TRIM(CLEAN(_xlfn.XLOOKUP(Order_Items_Raw!A1729,Orders_Raw!A:A,Orders_Raw!E:E))))</f>
        <v>Website</v>
      </c>
      <c r="H2970" s="18" t="str">
        <f>_xlfn.XLOOKUP(B2970,Products_Raw!A:A,Products_Raw!C:C)</f>
        <v>Home &amp; Kitchen</v>
      </c>
      <c r="I2970" t="str">
        <f>_xlfn.XLOOKUP(_xlfn.XLOOKUP(A2970,Orders_Raw!A:A,Orders_Raw!B:B),Customers_Raw!A:A,Customers_Raw!E:E)</f>
        <v>Corporate</v>
      </c>
      <c r="J2970" s="19">
        <f>_xlfn.XLOOKUP(Order_Items_Raw!A1729,Orders_Raw!A:A,Orders_Raw!C:C)</f>
        <v>45869</v>
      </c>
      <c r="K2970" t="s">
        <v>3442</v>
      </c>
      <c r="L2970" s="19" t="str">
        <f>_xlfn.XLOOKUP(A2970,Orders_Raw!A:A,Orders_Raw!D:D)</f>
        <v>Delivered</v>
      </c>
      <c r="M2970" s="19" t="str">
        <f>_xlfn.XLOOKUP(_xlfn.XLOOKUP(A2970,Orders_Raw!A:A,Orders_Raw!B:B),Customers_Raw!A:A,Customers_Raw!E:E)</f>
        <v>Corporate</v>
      </c>
      <c r="N2970">
        <f>IF(COUNTIF($A$2:A2970,A2970)=1,1,0)</f>
        <v>1</v>
      </c>
    </row>
    <row r="2971" spans="1:14">
      <c r="A2971" t="s">
        <v>1151</v>
      </c>
      <c r="B2971" t="s">
        <v>3446</v>
      </c>
      <c r="C2971">
        <v>4</v>
      </c>
      <c r="D2971" s="18">
        <v>41922.58</v>
      </c>
      <c r="E2971" s="18">
        <f>_xlfn.XLOOKUP(Order_Items_Raw!B1730,Products_Raw!A:A,Products_Raw!D:D)</f>
        <v>1759.1</v>
      </c>
      <c r="F2971" s="18">
        <f t="shared" si="46"/>
        <v>34886.18</v>
      </c>
      <c r="G2971" s="18" t="str">
        <f>PROPER(TRIM(CLEAN(_xlfn.XLOOKUP(Order_Items_Raw!A1730,Orders_Raw!A:A,Orders_Raw!E:E))))</f>
        <v>Website</v>
      </c>
      <c r="H2971" s="18" t="str">
        <f>_xlfn.XLOOKUP(B2971,Products_Raw!A:A,Products_Raw!C:C)</f>
        <v>Home &amp; Kitchen</v>
      </c>
      <c r="I2971" t="str">
        <f>_xlfn.XLOOKUP(_xlfn.XLOOKUP(A2971,Orders_Raw!A:A,Orders_Raw!B:B),Customers_Raw!A:A,Customers_Raw!E:E)</f>
        <v>Consumer</v>
      </c>
      <c r="J2971" s="19">
        <f>_xlfn.XLOOKUP(Order_Items_Raw!A1730,Orders_Raw!A:A,Orders_Raw!C:C)</f>
        <v>45863</v>
      </c>
      <c r="K2971" t="s">
        <v>3442</v>
      </c>
      <c r="L2971" s="19" t="str">
        <f>_xlfn.XLOOKUP(A2971,Orders_Raw!A:A,Orders_Raw!D:D)</f>
        <v>Processing</v>
      </c>
      <c r="M2971" s="19" t="str">
        <f>_xlfn.XLOOKUP(_xlfn.XLOOKUP(A2971,Orders_Raw!A:A,Orders_Raw!B:B),Customers_Raw!A:A,Customers_Raw!E:E)</f>
        <v>Consumer</v>
      </c>
      <c r="N2971">
        <f>IF(COUNTIF($A$2:A2971,A2971)=1,1,0)</f>
        <v>1</v>
      </c>
    </row>
    <row r="2972" spans="1:14">
      <c r="A2972" t="s">
        <v>1743</v>
      </c>
      <c r="B2972" t="s">
        <v>3446</v>
      </c>
      <c r="C2972">
        <v>1</v>
      </c>
      <c r="D2972" s="18">
        <v>9980.82</v>
      </c>
      <c r="E2972" s="18">
        <f>_xlfn.XLOOKUP(Order_Items_Raw!B1741,Products_Raw!A:A,Products_Raw!D:D)</f>
        <v>2625.04</v>
      </c>
      <c r="F2972" s="18">
        <f t="shared" si="46"/>
        <v>7355.78</v>
      </c>
      <c r="G2972" s="18" t="str">
        <f>PROPER(TRIM(CLEAN(_xlfn.XLOOKUP(Order_Items_Raw!A1741,Orders_Raw!A:A,Orders_Raw!E:E))))</f>
        <v>Marketplace</v>
      </c>
      <c r="H2972" s="18" t="str">
        <f>_xlfn.XLOOKUP(B2972,Products_Raw!A:A,Products_Raw!C:C)</f>
        <v>Home &amp; Kitchen</v>
      </c>
      <c r="I2972" t="str">
        <f>_xlfn.XLOOKUP(_xlfn.XLOOKUP(A2972,Orders_Raw!A:A,Orders_Raw!B:B),Customers_Raw!A:A,Customers_Raw!E:E)</f>
        <v>Consumer</v>
      </c>
      <c r="J2972" s="19">
        <f>_xlfn.XLOOKUP(Order_Items_Raw!A1741,Orders_Raw!A:A,Orders_Raw!C:C)</f>
        <v>45848</v>
      </c>
      <c r="K2972" t="s">
        <v>3442</v>
      </c>
      <c r="L2972" s="19" t="str">
        <f>_xlfn.XLOOKUP(A2972,Orders_Raw!A:A,Orders_Raw!D:D)</f>
        <v>Delivered</v>
      </c>
      <c r="M2972" s="19" t="str">
        <f>_xlfn.XLOOKUP(_xlfn.XLOOKUP(A2972,Orders_Raw!A:A,Orders_Raw!B:B),Customers_Raw!A:A,Customers_Raw!E:E)</f>
        <v>Consumer</v>
      </c>
      <c r="N2972">
        <f>IF(COUNTIF($A$2:A2972,A2972)=1,1,0)</f>
        <v>1</v>
      </c>
    </row>
    <row r="2973" spans="1:14">
      <c r="A2973" t="s">
        <v>1177</v>
      </c>
      <c r="B2973" t="s">
        <v>3447</v>
      </c>
      <c r="C2973">
        <v>1</v>
      </c>
      <c r="D2973" s="18">
        <v>9526.21</v>
      </c>
      <c r="E2973" s="18">
        <f>_xlfn.XLOOKUP(Order_Items_Raw!B1769,Products_Raw!A:A,Products_Raw!D:D)</f>
        <v>5931.04</v>
      </c>
      <c r="F2973" s="18">
        <f t="shared" si="46"/>
        <v>3595.17</v>
      </c>
      <c r="G2973" s="18" t="str">
        <f>PROPER(TRIM(CLEAN(_xlfn.XLOOKUP(Order_Items_Raw!A1769,Orders_Raw!A:A,Orders_Raw!E:E))))</f>
        <v>Mobile App</v>
      </c>
      <c r="H2973" s="18" t="str">
        <f>_xlfn.XLOOKUP(B2973,Products_Raw!A:A,Products_Raw!C:C)</f>
        <v>Sports</v>
      </c>
      <c r="I2973" t="str">
        <f>_xlfn.XLOOKUP(_xlfn.XLOOKUP(A2973,Orders_Raw!A:A,Orders_Raw!B:B),Customers_Raw!A:A,Customers_Raw!E:E)</f>
        <v>Corporate</v>
      </c>
      <c r="J2973" s="19">
        <f>_xlfn.XLOOKUP(Order_Items_Raw!A1769,Orders_Raw!A:A,Orders_Raw!C:C)</f>
        <v>45841</v>
      </c>
      <c r="K2973" t="s">
        <v>3442</v>
      </c>
      <c r="L2973" s="19" t="str">
        <f>_xlfn.XLOOKUP(A2973,Orders_Raw!A:A,Orders_Raw!D:D)</f>
        <v>Cancelled</v>
      </c>
      <c r="M2973" s="19" t="str">
        <f>_xlfn.XLOOKUP(_xlfn.XLOOKUP(A2973,Orders_Raw!A:A,Orders_Raw!B:B),Customers_Raw!A:A,Customers_Raw!E:E)</f>
        <v>Corporate</v>
      </c>
      <c r="N2973">
        <f>IF(COUNTIF($A$2:A2973,A2973)=1,1,0)</f>
        <v>1</v>
      </c>
    </row>
    <row r="2974" spans="1:14">
      <c r="A2974" t="s">
        <v>1996</v>
      </c>
      <c r="B2974" t="s">
        <v>3447</v>
      </c>
      <c r="C2974">
        <v>1</v>
      </c>
      <c r="D2974" s="18">
        <v>9802.35</v>
      </c>
      <c r="E2974" s="18">
        <f>_xlfn.XLOOKUP(Order_Items_Raw!B1787,Products_Raw!A:A,Products_Raw!D:D)</f>
        <v>5766.98</v>
      </c>
      <c r="F2974" s="18">
        <f t="shared" si="46"/>
        <v>4035.37</v>
      </c>
      <c r="G2974" s="18" t="str">
        <f>PROPER(TRIM(CLEAN(_xlfn.XLOOKUP(Order_Items_Raw!A1787,Orders_Raw!A:A,Orders_Raw!E:E))))</f>
        <v>Marketplace</v>
      </c>
      <c r="H2974" s="18" t="str">
        <f>_xlfn.XLOOKUP(B2974,Products_Raw!A:A,Products_Raw!C:C)</f>
        <v>Sports</v>
      </c>
      <c r="I2974" t="str">
        <f>_xlfn.XLOOKUP(_xlfn.XLOOKUP(A2974,Orders_Raw!A:A,Orders_Raw!B:B),Customers_Raw!A:A,Customers_Raw!E:E)</f>
        <v>Small Business</v>
      </c>
      <c r="J2974" s="19">
        <f>_xlfn.XLOOKUP(Order_Items_Raw!A1787,Orders_Raw!A:A,Orders_Raw!C:C)</f>
        <v>45863</v>
      </c>
      <c r="K2974" t="s">
        <v>3442</v>
      </c>
      <c r="L2974" s="19" t="str">
        <f>_xlfn.XLOOKUP(A2974,Orders_Raw!A:A,Orders_Raw!D:D)</f>
        <v>Cancelled</v>
      </c>
      <c r="M2974" s="19" t="str">
        <f>_xlfn.XLOOKUP(_xlfn.XLOOKUP(A2974,Orders_Raw!A:A,Orders_Raw!B:B),Customers_Raw!A:A,Customers_Raw!E:E)</f>
        <v>Small Business</v>
      </c>
      <c r="N2974">
        <f>IF(COUNTIF($A$2:A2974,A2974)=1,1,0)</f>
        <v>1</v>
      </c>
    </row>
    <row r="2975" spans="1:14">
      <c r="A2975" t="s">
        <v>2122</v>
      </c>
      <c r="B2975" t="s">
        <v>3447</v>
      </c>
      <c r="C2975">
        <v>4</v>
      </c>
      <c r="D2975" s="18">
        <v>36130.31</v>
      </c>
      <c r="E2975" s="18">
        <f>_xlfn.XLOOKUP(Order_Items_Raw!B1790,Products_Raw!A:A,Products_Raw!D:D)</f>
        <v>5766.98</v>
      </c>
      <c r="F2975" s="18">
        <f t="shared" si="46"/>
        <v>13062.39</v>
      </c>
      <c r="G2975" s="18" t="str">
        <f>PROPER(TRIM(CLEAN(_xlfn.XLOOKUP(Order_Items_Raw!A1790,Orders_Raw!A:A,Orders_Raw!E:E))))</f>
        <v>Website</v>
      </c>
      <c r="H2975" s="18" t="str">
        <f>_xlfn.XLOOKUP(B2975,Products_Raw!A:A,Products_Raw!C:C)</f>
        <v>Sports</v>
      </c>
      <c r="I2975" t="str">
        <f>_xlfn.XLOOKUP(_xlfn.XLOOKUP(A2975,Orders_Raw!A:A,Orders_Raw!B:B),Customers_Raw!A:A,Customers_Raw!E:E)</f>
        <v>Consumer</v>
      </c>
      <c r="J2975" s="19">
        <f>_xlfn.XLOOKUP(Order_Items_Raw!A1790,Orders_Raw!A:A,Orders_Raw!C:C)</f>
        <v>45859</v>
      </c>
      <c r="K2975" t="s">
        <v>3442</v>
      </c>
      <c r="L2975" s="19" t="str">
        <f>_xlfn.XLOOKUP(A2975,Orders_Raw!A:A,Orders_Raw!D:D)</f>
        <v>Delivered</v>
      </c>
      <c r="M2975" s="19" t="str">
        <f>_xlfn.XLOOKUP(_xlfn.XLOOKUP(A2975,Orders_Raw!A:A,Orders_Raw!B:B),Customers_Raw!A:A,Customers_Raw!E:E)</f>
        <v>Consumer</v>
      </c>
      <c r="N2975">
        <f>IF(COUNTIF($A$2:A2975,A2975)=1,1,0)</f>
        <v>0</v>
      </c>
    </row>
    <row r="2976" spans="1:14">
      <c r="A2976" t="s">
        <v>2660</v>
      </c>
      <c r="B2976" t="s">
        <v>3447</v>
      </c>
      <c r="C2976">
        <v>1</v>
      </c>
      <c r="D2976" s="18">
        <v>8370.38</v>
      </c>
      <c r="E2976" s="18">
        <f>_xlfn.XLOOKUP(Order_Items_Raw!B1803,Products_Raw!A:A,Products_Raw!D:D)</f>
        <v>1195.19</v>
      </c>
      <c r="F2976" s="18">
        <f t="shared" si="46"/>
        <v>7175.19</v>
      </c>
      <c r="G2976" s="18" t="str">
        <f>PROPER(TRIM(CLEAN(_xlfn.XLOOKUP(Order_Items_Raw!A1803,Orders_Raw!A:A,Orders_Raw!E:E))))</f>
        <v>Mobile App</v>
      </c>
      <c r="H2976" s="18" t="str">
        <f>_xlfn.XLOOKUP(B2976,Products_Raw!A:A,Products_Raw!C:C)</f>
        <v>Sports</v>
      </c>
      <c r="I2976" t="str">
        <f>_xlfn.XLOOKUP(_xlfn.XLOOKUP(A2976,Orders_Raw!A:A,Orders_Raw!B:B),Customers_Raw!A:A,Customers_Raw!E:E)</f>
        <v>Corporate</v>
      </c>
      <c r="J2976" s="19">
        <f>_xlfn.XLOOKUP(Order_Items_Raw!A1803,Orders_Raw!A:A,Orders_Raw!C:C)</f>
        <v>45867</v>
      </c>
      <c r="K2976" t="s">
        <v>3442</v>
      </c>
      <c r="L2976" s="19" t="str">
        <f>_xlfn.XLOOKUP(A2976,Orders_Raw!A:A,Orders_Raw!D:D)</f>
        <v>Delivered</v>
      </c>
      <c r="M2976" s="19" t="str">
        <f>_xlfn.XLOOKUP(_xlfn.XLOOKUP(A2976,Orders_Raw!A:A,Orders_Raw!B:B),Customers_Raw!A:A,Customers_Raw!E:E)</f>
        <v>Corporate</v>
      </c>
      <c r="N2976">
        <f>IF(COUNTIF($A$2:A2976,A2976)=1,1,0)</f>
        <v>1</v>
      </c>
    </row>
    <row r="2977" spans="1:14">
      <c r="A2977" t="s">
        <v>3183</v>
      </c>
      <c r="B2977" t="s">
        <v>3447</v>
      </c>
      <c r="C2977">
        <v>1</v>
      </c>
      <c r="D2977" s="18">
        <v>9498.33</v>
      </c>
      <c r="E2977" s="18">
        <f>_xlfn.XLOOKUP(Order_Items_Raw!B1819,Products_Raw!A:A,Products_Raw!D:D)</f>
        <v>9316.44</v>
      </c>
      <c r="F2977" s="18">
        <f t="shared" si="46"/>
        <v>181.889999999999</v>
      </c>
      <c r="G2977" s="18" t="str">
        <f>PROPER(TRIM(CLEAN(_xlfn.XLOOKUP(Order_Items_Raw!A1819,Orders_Raw!A:A,Orders_Raw!E:E))))</f>
        <v>Mobile App</v>
      </c>
      <c r="H2977" s="18" t="str">
        <f>_xlfn.XLOOKUP(B2977,Products_Raw!A:A,Products_Raw!C:C)</f>
        <v>Sports</v>
      </c>
      <c r="I2977" t="str">
        <f>_xlfn.XLOOKUP(_xlfn.XLOOKUP(A2977,Orders_Raw!A:A,Orders_Raw!B:B),Customers_Raw!A:A,Customers_Raw!E:E)</f>
        <v>Consumer</v>
      </c>
      <c r="J2977" s="19">
        <f>_xlfn.XLOOKUP(Order_Items_Raw!A1819,Orders_Raw!A:A,Orders_Raw!C:C)</f>
        <v>45843</v>
      </c>
      <c r="K2977" t="s">
        <v>3442</v>
      </c>
      <c r="L2977" s="19" t="str">
        <f>_xlfn.XLOOKUP(A2977,Orders_Raw!A:A,Orders_Raw!D:D)</f>
        <v>Delivered</v>
      </c>
      <c r="M2977" s="19" t="str">
        <f>_xlfn.XLOOKUP(_xlfn.XLOOKUP(A2977,Orders_Raw!A:A,Orders_Raw!B:B),Customers_Raw!A:A,Customers_Raw!E:E)</f>
        <v>Consumer</v>
      </c>
      <c r="N2977">
        <f>IF(COUNTIF($A$2:A2977,A2977)=1,1,0)</f>
        <v>0</v>
      </c>
    </row>
    <row r="2978" spans="1:14">
      <c r="A2978" t="s">
        <v>1546</v>
      </c>
      <c r="B2978" t="s">
        <v>3448</v>
      </c>
      <c r="C2978">
        <v>3</v>
      </c>
      <c r="D2978" s="18">
        <v>6392.11</v>
      </c>
      <c r="E2978" s="18">
        <f>_xlfn.XLOOKUP(Order_Items_Raw!B1831,Products_Raw!A:A,Products_Raw!D:D)</f>
        <v>11764.29</v>
      </c>
      <c r="F2978" s="18">
        <f t="shared" si="46"/>
        <v>-28900.76</v>
      </c>
      <c r="G2978" s="18" t="str">
        <f>PROPER(TRIM(CLEAN(_xlfn.XLOOKUP(Order_Items_Raw!A1831,Orders_Raw!A:A,Orders_Raw!E:E))))</f>
        <v>Mobile App</v>
      </c>
      <c r="H2978" s="18" t="str">
        <f>_xlfn.XLOOKUP(B2978,Products_Raw!A:A,Products_Raw!C:C)</f>
        <v>Electronics</v>
      </c>
      <c r="I2978" t="str">
        <f>_xlfn.XLOOKUP(_xlfn.XLOOKUP(A2978,Orders_Raw!A:A,Orders_Raw!B:B),Customers_Raw!A:A,Customers_Raw!E:E)</f>
        <v>Corporate</v>
      </c>
      <c r="J2978" s="19">
        <f>_xlfn.XLOOKUP(Order_Items_Raw!A1831,Orders_Raw!A:A,Orders_Raw!C:C)</f>
        <v>45857</v>
      </c>
      <c r="K2978" t="s">
        <v>3442</v>
      </c>
      <c r="L2978" s="19" t="str">
        <f>_xlfn.XLOOKUP(A2978,Orders_Raw!A:A,Orders_Raw!D:D)</f>
        <v>Delivered</v>
      </c>
      <c r="M2978" s="19" t="str">
        <f>_xlfn.XLOOKUP(_xlfn.XLOOKUP(A2978,Orders_Raw!A:A,Orders_Raw!B:B),Customers_Raw!A:A,Customers_Raw!E:E)</f>
        <v>Corporate</v>
      </c>
      <c r="N2978">
        <f>IF(COUNTIF($A$2:A2978,A2978)=1,1,0)</f>
        <v>0</v>
      </c>
    </row>
    <row r="2979" spans="1:14">
      <c r="A2979" t="s">
        <v>2156</v>
      </c>
      <c r="B2979" t="s">
        <v>3448</v>
      </c>
      <c r="C2979">
        <v>2</v>
      </c>
      <c r="D2979" s="18">
        <v>4370.02</v>
      </c>
      <c r="E2979" s="18">
        <f>_xlfn.XLOOKUP(Order_Items_Raw!B1841,Products_Raw!A:A,Products_Raw!D:D)</f>
        <v>6457.25</v>
      </c>
      <c r="F2979" s="18">
        <f t="shared" si="46"/>
        <v>-8544.48</v>
      </c>
      <c r="G2979" s="18" t="str">
        <f>PROPER(TRIM(CLEAN(_xlfn.XLOOKUP(Order_Items_Raw!A1841,Orders_Raw!A:A,Orders_Raw!E:E))))</f>
        <v>Website</v>
      </c>
      <c r="H2979" s="18" t="str">
        <f>_xlfn.XLOOKUP(B2979,Products_Raw!A:A,Products_Raw!C:C)</f>
        <v>Electronics</v>
      </c>
      <c r="I2979" t="str">
        <f>_xlfn.XLOOKUP(_xlfn.XLOOKUP(A2979,Orders_Raw!A:A,Orders_Raw!B:B),Customers_Raw!A:A,Customers_Raw!E:E)</f>
        <v>Consumer</v>
      </c>
      <c r="J2979" s="19">
        <f>_xlfn.XLOOKUP(Order_Items_Raw!A1841,Orders_Raw!A:A,Orders_Raw!C:C)</f>
        <v>45841</v>
      </c>
      <c r="K2979" t="s">
        <v>3442</v>
      </c>
      <c r="L2979" s="19" t="str">
        <f>_xlfn.XLOOKUP(A2979,Orders_Raw!A:A,Orders_Raw!D:D)</f>
        <v>Processing</v>
      </c>
      <c r="M2979" s="19" t="str">
        <f>_xlfn.XLOOKUP(_xlfn.XLOOKUP(A2979,Orders_Raw!A:A,Orders_Raw!B:B),Customers_Raw!A:A,Customers_Raw!E:E)</f>
        <v>Consumer</v>
      </c>
      <c r="N2979">
        <f>IF(COUNTIF($A$2:A2979,A2979)=1,1,0)</f>
        <v>1</v>
      </c>
    </row>
    <row r="2980" spans="1:14">
      <c r="A2980" t="s">
        <v>3163</v>
      </c>
      <c r="B2980" t="s">
        <v>3448</v>
      </c>
      <c r="C2980">
        <v>4</v>
      </c>
      <c r="D2980" s="18">
        <v>8526.42</v>
      </c>
      <c r="E2980" s="18">
        <f>_xlfn.XLOOKUP(Order_Items_Raw!B1866,Products_Raw!A:A,Products_Raw!D:D)</f>
        <v>8551.81</v>
      </c>
      <c r="F2980" s="18">
        <f t="shared" si="46"/>
        <v>-25680.82</v>
      </c>
      <c r="G2980" s="18" t="str">
        <f>PROPER(TRIM(CLEAN(_xlfn.XLOOKUP(Order_Items_Raw!A1866,Orders_Raw!A:A,Orders_Raw!E:E))))</f>
        <v>Website</v>
      </c>
      <c r="H2980" s="18" t="str">
        <f>_xlfn.XLOOKUP(B2980,Products_Raw!A:A,Products_Raw!C:C)</f>
        <v>Electronics</v>
      </c>
      <c r="I2980" t="str">
        <f>_xlfn.XLOOKUP(_xlfn.XLOOKUP(A2980,Orders_Raw!A:A,Orders_Raw!B:B),Customers_Raw!A:A,Customers_Raw!E:E)</f>
        <v>Consumer</v>
      </c>
      <c r="J2980" s="19">
        <f>_xlfn.XLOOKUP(Order_Items_Raw!A1866,Orders_Raw!A:A,Orders_Raw!C:C)</f>
        <v>45868</v>
      </c>
      <c r="K2980" t="s">
        <v>3442</v>
      </c>
      <c r="L2980" s="19" t="str">
        <f>_xlfn.XLOOKUP(A2980,Orders_Raw!A:A,Orders_Raw!D:D)</f>
        <v>Delivered</v>
      </c>
      <c r="M2980" s="19" t="str">
        <f>_xlfn.XLOOKUP(_xlfn.XLOOKUP(A2980,Orders_Raw!A:A,Orders_Raw!B:B),Customers_Raw!A:A,Customers_Raw!E:E)</f>
        <v>Consumer</v>
      </c>
      <c r="N2980">
        <f>IF(COUNTIF($A$2:A2980,A2980)=1,1,0)</f>
        <v>1</v>
      </c>
    </row>
    <row r="2981" spans="1:14">
      <c r="A2981" t="s">
        <v>1022</v>
      </c>
      <c r="B2981" t="s">
        <v>3449</v>
      </c>
      <c r="C2981">
        <v>1</v>
      </c>
      <c r="D2981" s="18">
        <v>2873.48</v>
      </c>
      <c r="E2981" s="18">
        <f>_xlfn.XLOOKUP(Order_Items_Raw!B1873,Products_Raw!A:A,Products_Raw!D:D)</f>
        <v>6163.24</v>
      </c>
      <c r="F2981" s="18">
        <f t="shared" si="46"/>
        <v>-3289.76</v>
      </c>
      <c r="G2981" s="18" t="str">
        <f>PROPER(TRIM(CLEAN(_xlfn.XLOOKUP(Order_Items_Raw!A1873,Orders_Raw!A:A,Orders_Raw!E:E))))</f>
        <v>Website</v>
      </c>
      <c r="H2981" s="18" t="str">
        <f>_xlfn.XLOOKUP(B2981,Products_Raw!A:A,Products_Raw!C:C)</f>
        <v>Home &amp; Kitchen</v>
      </c>
      <c r="I2981" t="str">
        <f>_xlfn.XLOOKUP(_xlfn.XLOOKUP(A2981,Orders_Raw!A:A,Orders_Raw!B:B),Customers_Raw!A:A,Customers_Raw!E:E)</f>
        <v>Consumer</v>
      </c>
      <c r="J2981" s="19">
        <f>_xlfn.XLOOKUP(Order_Items_Raw!A1873,Orders_Raw!A:A,Orders_Raw!C:C)</f>
        <v>45846</v>
      </c>
      <c r="K2981" t="s">
        <v>3442</v>
      </c>
      <c r="L2981" s="19" t="str">
        <f>_xlfn.XLOOKUP(A2981,Orders_Raw!A:A,Orders_Raw!D:D)</f>
        <v>Delivered</v>
      </c>
      <c r="M2981" s="19" t="str">
        <f>_xlfn.XLOOKUP(_xlfn.XLOOKUP(A2981,Orders_Raw!A:A,Orders_Raw!B:B),Customers_Raw!A:A,Customers_Raw!E:E)</f>
        <v>Consumer</v>
      </c>
      <c r="N2981">
        <f>IF(COUNTIF($A$2:A2981,A2981)=1,1,0)</f>
        <v>1</v>
      </c>
    </row>
    <row r="2982" spans="1:14">
      <c r="A2982" t="s">
        <v>1636</v>
      </c>
      <c r="B2982" t="s">
        <v>3449</v>
      </c>
      <c r="C2982">
        <v>1</v>
      </c>
      <c r="D2982" s="18">
        <v>3293.1</v>
      </c>
      <c r="E2982" s="18">
        <f>_xlfn.XLOOKUP(Order_Items_Raw!B1882,Products_Raw!A:A,Products_Raw!D:D)</f>
        <v>2935.19</v>
      </c>
      <c r="F2982" s="18">
        <f t="shared" si="46"/>
        <v>357.91</v>
      </c>
      <c r="G2982" s="18" t="str">
        <f>PROPER(TRIM(CLEAN(_xlfn.XLOOKUP(Order_Items_Raw!A1882,Orders_Raw!A:A,Orders_Raw!E:E))))</f>
        <v>Mobile App</v>
      </c>
      <c r="H2982" s="18" t="str">
        <f>_xlfn.XLOOKUP(B2982,Products_Raw!A:A,Products_Raw!C:C)</f>
        <v>Home &amp; Kitchen</v>
      </c>
      <c r="I2982" t="str">
        <f>_xlfn.XLOOKUP(_xlfn.XLOOKUP(A2982,Orders_Raw!A:A,Orders_Raw!B:B),Customers_Raw!A:A,Customers_Raw!E:E)</f>
        <v>Consumer</v>
      </c>
      <c r="J2982" s="19">
        <f>_xlfn.XLOOKUP(Order_Items_Raw!A1882,Orders_Raw!A:A,Orders_Raw!C:C)</f>
        <v>45847</v>
      </c>
      <c r="K2982" t="s">
        <v>3442</v>
      </c>
      <c r="L2982" s="19" t="str">
        <f>_xlfn.XLOOKUP(A2982,Orders_Raw!A:A,Orders_Raw!D:D)</f>
        <v>Delivered</v>
      </c>
      <c r="M2982" s="19" t="str">
        <f>_xlfn.XLOOKUP(_xlfn.XLOOKUP(A2982,Orders_Raw!A:A,Orders_Raw!B:B),Customers_Raw!A:A,Customers_Raw!E:E)</f>
        <v>Consumer</v>
      </c>
      <c r="N2982">
        <f>IF(COUNTIF($A$2:A2982,A2982)=1,1,0)</f>
        <v>1</v>
      </c>
    </row>
    <row r="2983" spans="1:14">
      <c r="A2983" t="s">
        <v>1910</v>
      </c>
      <c r="B2983" t="s">
        <v>3449</v>
      </c>
      <c r="C2983">
        <v>2</v>
      </c>
      <c r="D2983" s="18">
        <v>6588.85</v>
      </c>
      <c r="E2983" s="18">
        <f>_xlfn.XLOOKUP(Order_Items_Raw!B1889,Products_Raw!A:A,Products_Raw!D:D)</f>
        <v>4936.19</v>
      </c>
      <c r="F2983" s="18">
        <f t="shared" si="46"/>
        <v>-3283.53</v>
      </c>
      <c r="G2983" s="18" t="str">
        <f>PROPER(TRIM(CLEAN(_xlfn.XLOOKUP(Order_Items_Raw!A1889,Orders_Raw!A:A,Orders_Raw!E:E))))</f>
        <v>Marketplace</v>
      </c>
      <c r="H2983" s="18" t="str">
        <f>_xlfn.XLOOKUP(B2983,Products_Raw!A:A,Products_Raw!C:C)</f>
        <v>Home &amp; Kitchen</v>
      </c>
      <c r="I2983" t="str">
        <f>_xlfn.XLOOKUP(_xlfn.XLOOKUP(A2983,Orders_Raw!A:A,Orders_Raw!B:B),Customers_Raw!A:A,Customers_Raw!E:E)</f>
        <v>Consumer</v>
      </c>
      <c r="J2983" s="19">
        <f>_xlfn.XLOOKUP(Order_Items_Raw!A1889,Orders_Raw!A:A,Orders_Raw!C:C)</f>
        <v>45833</v>
      </c>
      <c r="K2983" t="s">
        <v>3450</v>
      </c>
      <c r="L2983" s="19" t="str">
        <f>_xlfn.XLOOKUP(A2983,Orders_Raw!A:A,Orders_Raw!D:D)</f>
        <v>Delivered</v>
      </c>
      <c r="M2983" s="19" t="str">
        <f>_xlfn.XLOOKUP(_xlfn.XLOOKUP(A2983,Orders_Raw!A:A,Orders_Raw!B:B),Customers_Raw!A:A,Customers_Raw!E:E)</f>
        <v>Consumer</v>
      </c>
      <c r="N2983">
        <f>IF(COUNTIF($A$2:A2983,A2983)=1,1,0)</f>
        <v>1</v>
      </c>
    </row>
    <row r="2984" spans="1:14">
      <c r="A2984" t="s">
        <v>2958</v>
      </c>
      <c r="B2984" t="s">
        <v>3449</v>
      </c>
      <c r="C2984">
        <v>4</v>
      </c>
      <c r="D2984" s="18">
        <v>12242.43</v>
      </c>
      <c r="E2984" s="18">
        <f>_xlfn.XLOOKUP(Order_Items_Raw!B1906,Products_Raw!A:A,Products_Raw!D:D)</f>
        <v>7144.88</v>
      </c>
      <c r="F2984" s="18">
        <f t="shared" si="46"/>
        <v>-16337.09</v>
      </c>
      <c r="G2984" s="18" t="str">
        <f>PROPER(TRIM(CLEAN(_xlfn.XLOOKUP(Order_Items_Raw!A1906,Orders_Raw!A:A,Orders_Raw!E:E))))</f>
        <v>Website</v>
      </c>
      <c r="H2984" s="18" t="str">
        <f>_xlfn.XLOOKUP(B2984,Products_Raw!A:A,Products_Raw!C:C)</f>
        <v>Home &amp; Kitchen</v>
      </c>
      <c r="I2984" t="str">
        <f>_xlfn.XLOOKUP(_xlfn.XLOOKUP(A2984,Orders_Raw!A:A,Orders_Raw!B:B),Customers_Raw!A:A,Customers_Raw!E:E)</f>
        <v>Consumer</v>
      </c>
      <c r="J2984" s="19">
        <f>_xlfn.XLOOKUP(Order_Items_Raw!A1906,Orders_Raw!A:A,Orders_Raw!C:C)</f>
        <v>45826</v>
      </c>
      <c r="K2984" t="s">
        <v>3450</v>
      </c>
      <c r="L2984" s="19" t="str">
        <f>_xlfn.XLOOKUP(A2984,Orders_Raw!A:A,Orders_Raw!D:D)</f>
        <v>Shipped</v>
      </c>
      <c r="M2984" s="19" t="str">
        <f>_xlfn.XLOOKUP(_xlfn.XLOOKUP(A2984,Orders_Raw!A:A,Orders_Raw!B:B),Customers_Raw!A:A,Customers_Raw!E:E)</f>
        <v>Consumer</v>
      </c>
      <c r="N2984">
        <f>IF(COUNTIF($A$2:A2984,A2984)=1,1,0)</f>
        <v>0</v>
      </c>
    </row>
    <row r="2985" spans="1:14">
      <c r="A2985" t="s">
        <v>3099</v>
      </c>
      <c r="B2985" t="s">
        <v>3449</v>
      </c>
      <c r="C2985">
        <v>3</v>
      </c>
      <c r="D2985" s="18">
        <v>9921.17</v>
      </c>
      <c r="E2985" s="18">
        <f>_xlfn.XLOOKUP(Order_Items_Raw!B1908,Products_Raw!A:A,Products_Raw!D:D)</f>
        <v>2831.41</v>
      </c>
      <c r="F2985" s="18">
        <f t="shared" si="46"/>
        <v>1426.94</v>
      </c>
      <c r="G2985" s="18" t="str">
        <f>PROPER(TRIM(CLEAN(_xlfn.XLOOKUP(Order_Items_Raw!A1908,Orders_Raw!A:A,Orders_Raw!E:E))))</f>
        <v>Website</v>
      </c>
      <c r="H2985" s="18" t="str">
        <f>_xlfn.XLOOKUP(B2985,Products_Raw!A:A,Products_Raw!C:C)</f>
        <v>Home &amp; Kitchen</v>
      </c>
      <c r="I2985" t="str">
        <f>_xlfn.XLOOKUP(_xlfn.XLOOKUP(A2985,Orders_Raw!A:A,Orders_Raw!B:B),Customers_Raw!A:A,Customers_Raw!E:E)</f>
        <v>Consumer</v>
      </c>
      <c r="J2985" s="19">
        <f>_xlfn.XLOOKUP(Order_Items_Raw!A1908,Orders_Raw!A:A,Orders_Raw!C:C)</f>
        <v>45828</v>
      </c>
      <c r="K2985" t="s">
        <v>3450</v>
      </c>
      <c r="L2985" s="19" t="str">
        <f>_xlfn.XLOOKUP(A2985,Orders_Raw!A:A,Orders_Raw!D:D)</f>
        <v>Shipped</v>
      </c>
      <c r="M2985" s="19" t="str">
        <f>_xlfn.XLOOKUP(_xlfn.XLOOKUP(A2985,Orders_Raw!A:A,Orders_Raw!B:B),Customers_Raw!A:A,Customers_Raw!E:E)</f>
        <v>Consumer</v>
      </c>
      <c r="N2985">
        <f>IF(COUNTIF($A$2:A2985,A2985)=1,1,0)</f>
        <v>0</v>
      </c>
    </row>
    <row r="2986" spans="1:14">
      <c r="A2986" t="s">
        <v>1204</v>
      </c>
      <c r="B2986" t="s">
        <v>3451</v>
      </c>
      <c r="C2986">
        <v>4</v>
      </c>
      <c r="D2986" s="18">
        <v>69301.56</v>
      </c>
      <c r="E2986" s="18">
        <f>_xlfn.XLOOKUP(Order_Items_Raw!B1920,Products_Raw!A:A,Products_Raw!D:D)</f>
        <v>5483.96</v>
      </c>
      <c r="F2986" s="18">
        <f t="shared" si="46"/>
        <v>47365.72</v>
      </c>
      <c r="G2986" s="18" t="str">
        <f>PROPER(TRIM(CLEAN(_xlfn.XLOOKUP(Order_Items_Raw!A1920,Orders_Raw!A:A,Orders_Raw!E:E))))</f>
        <v>Mobile App</v>
      </c>
      <c r="H2986" s="18" t="str">
        <f>_xlfn.XLOOKUP(B2986,Products_Raw!A:A,Products_Raw!C:C)</f>
        <v>Home &amp; Kitchen</v>
      </c>
      <c r="I2986" t="str">
        <f>_xlfn.XLOOKUP(_xlfn.XLOOKUP(A2986,Orders_Raw!A:A,Orders_Raw!B:B),Customers_Raw!A:A,Customers_Raw!E:E)</f>
        <v>Consumer</v>
      </c>
      <c r="J2986" s="19">
        <f>_xlfn.XLOOKUP(Order_Items_Raw!A1920,Orders_Raw!A:A,Orders_Raw!C:C)</f>
        <v>45815</v>
      </c>
      <c r="K2986" t="s">
        <v>3450</v>
      </c>
      <c r="L2986" s="19" t="str">
        <f>_xlfn.XLOOKUP(A2986,Orders_Raw!A:A,Orders_Raw!D:D)</f>
        <v>Delivered</v>
      </c>
      <c r="M2986" s="19" t="str">
        <f>_xlfn.XLOOKUP(_xlfn.XLOOKUP(A2986,Orders_Raw!A:A,Orders_Raw!B:B),Customers_Raw!A:A,Customers_Raw!E:E)</f>
        <v>Consumer</v>
      </c>
      <c r="N2986">
        <f>IF(COUNTIF($A$2:A2986,A2986)=1,1,0)</f>
        <v>0</v>
      </c>
    </row>
    <row r="2987" spans="1:14">
      <c r="A2987" t="s">
        <v>1238</v>
      </c>
      <c r="B2987" t="s">
        <v>3451</v>
      </c>
      <c r="C2987">
        <v>3</v>
      </c>
      <c r="D2987" s="18">
        <v>48934.53</v>
      </c>
      <c r="E2987" s="18">
        <f>_xlfn.XLOOKUP(Order_Items_Raw!B1922,Products_Raw!A:A,Products_Raw!D:D)</f>
        <v>5483.96</v>
      </c>
      <c r="F2987" s="18">
        <f t="shared" si="46"/>
        <v>32482.65</v>
      </c>
      <c r="G2987" s="18" t="str">
        <f>PROPER(TRIM(CLEAN(_xlfn.XLOOKUP(Order_Items_Raw!A1922,Orders_Raw!A:A,Orders_Raw!E:E))))</f>
        <v>Website</v>
      </c>
      <c r="H2987" s="18" t="str">
        <f>_xlfn.XLOOKUP(B2987,Products_Raw!A:A,Products_Raw!C:C)</f>
        <v>Home &amp; Kitchen</v>
      </c>
      <c r="I2987" t="str">
        <f>_xlfn.XLOOKUP(_xlfn.XLOOKUP(A2987,Orders_Raw!A:A,Orders_Raw!B:B),Customers_Raw!A:A,Customers_Raw!E:E)</f>
        <v>Small Business</v>
      </c>
      <c r="J2987" s="19">
        <f>_xlfn.XLOOKUP(Order_Items_Raw!A1922,Orders_Raw!A:A,Orders_Raw!C:C)</f>
        <v>45838</v>
      </c>
      <c r="K2987" t="s">
        <v>3450</v>
      </c>
      <c r="L2987" s="19" t="str">
        <f>_xlfn.XLOOKUP(A2987,Orders_Raw!A:A,Orders_Raw!D:D)</f>
        <v>Delivered</v>
      </c>
      <c r="M2987" s="19" t="str">
        <f>_xlfn.XLOOKUP(_xlfn.XLOOKUP(A2987,Orders_Raw!A:A,Orders_Raw!B:B),Customers_Raw!A:A,Customers_Raw!E:E)</f>
        <v>Small Business</v>
      </c>
      <c r="N2987">
        <f>IF(COUNTIF($A$2:A2987,A2987)=1,1,0)</f>
        <v>1</v>
      </c>
    </row>
    <row r="2988" spans="1:14">
      <c r="A2988" t="s">
        <v>1505</v>
      </c>
      <c r="B2988" t="s">
        <v>3451</v>
      </c>
      <c r="C2988">
        <v>4</v>
      </c>
      <c r="D2988" s="18">
        <v>62460.68</v>
      </c>
      <c r="E2988" s="18">
        <f>_xlfn.XLOOKUP(Order_Items_Raw!B1929,Products_Raw!A:A,Products_Raw!D:D)</f>
        <v>7014.31</v>
      </c>
      <c r="F2988" s="18">
        <f t="shared" si="46"/>
        <v>34403.44</v>
      </c>
      <c r="G2988" s="18" t="str">
        <f>PROPER(TRIM(CLEAN(_xlfn.XLOOKUP(Order_Items_Raw!A1929,Orders_Raw!A:A,Orders_Raw!E:E))))</f>
        <v>Website</v>
      </c>
      <c r="H2988" s="18" t="str">
        <f>_xlfn.XLOOKUP(B2988,Products_Raw!A:A,Products_Raw!C:C)</f>
        <v>Home &amp; Kitchen</v>
      </c>
      <c r="I2988" t="str">
        <f>_xlfn.XLOOKUP(_xlfn.XLOOKUP(A2988,Orders_Raw!A:A,Orders_Raw!B:B),Customers_Raw!A:A,Customers_Raw!E:E)</f>
        <v>Consumer</v>
      </c>
      <c r="J2988" s="19">
        <f>_xlfn.XLOOKUP(Order_Items_Raw!A1929,Orders_Raw!A:A,Orders_Raw!C:C)</f>
        <v>45812</v>
      </c>
      <c r="K2988" t="s">
        <v>3450</v>
      </c>
      <c r="L2988" s="19" t="str">
        <f>_xlfn.XLOOKUP(A2988,Orders_Raw!A:A,Orders_Raw!D:D)</f>
        <v>Delivered</v>
      </c>
      <c r="M2988" s="19" t="str">
        <f>_xlfn.XLOOKUP(_xlfn.XLOOKUP(A2988,Orders_Raw!A:A,Orders_Raw!B:B),Customers_Raw!A:A,Customers_Raw!E:E)</f>
        <v>Consumer</v>
      </c>
      <c r="N2988">
        <f>IF(COUNTIF($A$2:A2988,A2988)=1,1,0)</f>
        <v>0</v>
      </c>
    </row>
    <row r="2989" spans="1:14">
      <c r="A2989" t="s">
        <v>1691</v>
      </c>
      <c r="B2989" t="s">
        <v>3451</v>
      </c>
      <c r="C2989">
        <v>1</v>
      </c>
      <c r="D2989" s="18">
        <v>15909.57</v>
      </c>
      <c r="E2989" s="18">
        <f>_xlfn.XLOOKUP(Order_Items_Raw!B1931,Products_Raw!A:A,Products_Raw!D:D)</f>
        <v>1321.65</v>
      </c>
      <c r="F2989" s="18">
        <f t="shared" si="46"/>
        <v>14587.92</v>
      </c>
      <c r="G2989" s="18" t="str">
        <f>PROPER(TRIM(CLEAN(_xlfn.XLOOKUP(Order_Items_Raw!A1931,Orders_Raw!A:A,Orders_Raw!E:E))))</f>
        <v>Marketplace</v>
      </c>
      <c r="H2989" s="18" t="str">
        <f>_xlfn.XLOOKUP(B2989,Products_Raw!A:A,Products_Raw!C:C)</f>
        <v>Home &amp; Kitchen</v>
      </c>
      <c r="I2989" t="str">
        <f>_xlfn.XLOOKUP(_xlfn.XLOOKUP(A2989,Orders_Raw!A:A,Orders_Raw!B:B),Customers_Raw!A:A,Customers_Raw!E:E)</f>
        <v>Consumer</v>
      </c>
      <c r="J2989" s="19">
        <f>_xlfn.XLOOKUP(Order_Items_Raw!A1931,Orders_Raw!A:A,Orders_Raw!C:C)</f>
        <v>45813</v>
      </c>
      <c r="K2989" t="s">
        <v>3450</v>
      </c>
      <c r="L2989" s="19" t="str">
        <f>_xlfn.XLOOKUP(A2989,Orders_Raw!A:A,Orders_Raw!D:D)</f>
        <v>Delivered</v>
      </c>
      <c r="M2989" s="19" t="str">
        <f>_xlfn.XLOOKUP(_xlfn.XLOOKUP(A2989,Orders_Raw!A:A,Orders_Raw!B:B),Customers_Raw!A:A,Customers_Raw!E:E)</f>
        <v>Consumer</v>
      </c>
      <c r="N2989">
        <f>IF(COUNTIF($A$2:A2989,A2989)=1,1,0)</f>
        <v>1</v>
      </c>
    </row>
    <row r="2990" spans="1:14">
      <c r="A2990" t="s">
        <v>2022</v>
      </c>
      <c r="B2990" t="s">
        <v>3451</v>
      </c>
      <c r="C2990">
        <v>4</v>
      </c>
      <c r="D2990" s="18">
        <v>57192.86</v>
      </c>
      <c r="E2990" s="18">
        <f>_xlfn.XLOOKUP(Order_Items_Raw!B1940,Products_Raw!A:A,Products_Raw!D:D)</f>
        <v>4535.12</v>
      </c>
      <c r="F2990" s="18">
        <f t="shared" si="46"/>
        <v>39052.38</v>
      </c>
      <c r="G2990" s="18" t="str">
        <f>PROPER(TRIM(CLEAN(_xlfn.XLOOKUP(Order_Items_Raw!A1940,Orders_Raw!A:A,Orders_Raw!E:E))))</f>
        <v>Mobile App</v>
      </c>
      <c r="H2990" s="18" t="str">
        <f>_xlfn.XLOOKUP(B2990,Products_Raw!A:A,Products_Raw!C:C)</f>
        <v>Home &amp; Kitchen</v>
      </c>
      <c r="I2990" t="str">
        <f>_xlfn.XLOOKUP(_xlfn.XLOOKUP(A2990,Orders_Raw!A:A,Orders_Raw!B:B),Customers_Raw!A:A,Customers_Raw!E:E)</f>
        <v>Small Business</v>
      </c>
      <c r="J2990" s="19">
        <f>_xlfn.XLOOKUP(Order_Items_Raw!A1940,Orders_Raw!A:A,Orders_Raw!C:C)</f>
        <v>45836</v>
      </c>
      <c r="K2990" t="s">
        <v>3450</v>
      </c>
      <c r="L2990" s="19" t="str">
        <f>_xlfn.XLOOKUP(A2990,Orders_Raw!A:A,Orders_Raw!D:D)</f>
        <v>Delivered</v>
      </c>
      <c r="M2990" s="19" t="str">
        <f>_xlfn.XLOOKUP(_xlfn.XLOOKUP(A2990,Orders_Raw!A:A,Orders_Raw!B:B),Customers_Raw!A:A,Customers_Raw!E:E)</f>
        <v>Small Business</v>
      </c>
      <c r="N2990">
        <f>IF(COUNTIF($A$2:A2990,A2990)=1,1,0)</f>
        <v>1</v>
      </c>
    </row>
    <row r="2991" spans="1:14">
      <c r="A2991" t="s">
        <v>2251</v>
      </c>
      <c r="B2991" t="s">
        <v>3451</v>
      </c>
      <c r="C2991">
        <v>2</v>
      </c>
      <c r="D2991" s="18">
        <v>27866.36</v>
      </c>
      <c r="E2991" s="18">
        <f>_xlfn.XLOOKUP(Order_Items_Raw!B1947,Products_Raw!A:A,Products_Raw!D:D)</f>
        <v>474.93</v>
      </c>
      <c r="F2991" s="18">
        <f t="shared" si="46"/>
        <v>26916.5</v>
      </c>
      <c r="G2991" s="18" t="str">
        <f>PROPER(TRIM(CLEAN(_xlfn.XLOOKUP(Order_Items_Raw!A1947,Orders_Raw!A:A,Orders_Raw!E:E))))</f>
        <v>Mobile App</v>
      </c>
      <c r="H2991" s="18" t="str">
        <f>_xlfn.XLOOKUP(B2991,Products_Raw!A:A,Products_Raw!C:C)</f>
        <v>Home &amp; Kitchen</v>
      </c>
      <c r="I2991" t="str">
        <f>_xlfn.XLOOKUP(_xlfn.XLOOKUP(A2991,Orders_Raw!A:A,Orders_Raw!B:B),Customers_Raw!A:A,Customers_Raw!E:E)</f>
        <v>Consumer</v>
      </c>
      <c r="J2991" s="19">
        <f>_xlfn.XLOOKUP(Order_Items_Raw!A1947,Orders_Raw!A:A,Orders_Raw!C:C)</f>
        <v>45813</v>
      </c>
      <c r="K2991" t="s">
        <v>3450</v>
      </c>
      <c r="L2991" s="19" t="str">
        <f>_xlfn.XLOOKUP(A2991,Orders_Raw!A:A,Orders_Raw!D:D)</f>
        <v>Delivered</v>
      </c>
      <c r="M2991" s="19" t="str">
        <f>_xlfn.XLOOKUP(_xlfn.XLOOKUP(A2991,Orders_Raw!A:A,Orders_Raw!B:B),Customers_Raw!A:A,Customers_Raw!E:E)</f>
        <v>Consumer</v>
      </c>
      <c r="N2991">
        <f>IF(COUNTIF($A$2:A2991,A2991)=1,1,0)</f>
        <v>0</v>
      </c>
    </row>
    <row r="2992" spans="1:14">
      <c r="A2992" t="s">
        <v>2932</v>
      </c>
      <c r="B2992" t="s">
        <v>3451</v>
      </c>
      <c r="C2992">
        <v>4</v>
      </c>
      <c r="D2992" s="18">
        <v>69904.29</v>
      </c>
      <c r="E2992" s="18">
        <f>_xlfn.XLOOKUP(Order_Items_Raw!B1958,Products_Raw!A:A,Products_Raw!D:D)</f>
        <v>6380.88</v>
      </c>
      <c r="F2992" s="18">
        <f t="shared" si="46"/>
        <v>44380.77</v>
      </c>
      <c r="G2992" s="18" t="str">
        <f>PROPER(TRIM(CLEAN(_xlfn.XLOOKUP(Order_Items_Raw!A1958,Orders_Raw!A:A,Orders_Raw!E:E))))</f>
        <v>Marketplace</v>
      </c>
      <c r="H2992" s="18" t="str">
        <f>_xlfn.XLOOKUP(B2992,Products_Raw!A:A,Products_Raw!C:C)</f>
        <v>Home &amp; Kitchen</v>
      </c>
      <c r="I2992" t="str">
        <f>_xlfn.XLOOKUP(_xlfn.XLOOKUP(A2992,Orders_Raw!A:A,Orders_Raw!B:B),Customers_Raw!A:A,Customers_Raw!E:E)</f>
        <v>Consumer</v>
      </c>
      <c r="J2992" s="19">
        <f>_xlfn.XLOOKUP(Order_Items_Raw!A1958,Orders_Raw!A:A,Orders_Raw!C:C)</f>
        <v>45828</v>
      </c>
      <c r="K2992" t="s">
        <v>3450</v>
      </c>
      <c r="L2992" s="19" t="str">
        <f>_xlfn.XLOOKUP(A2992,Orders_Raw!A:A,Orders_Raw!D:D)</f>
        <v>Delivered</v>
      </c>
      <c r="M2992" s="19" t="str">
        <f>_xlfn.XLOOKUP(_xlfn.XLOOKUP(A2992,Orders_Raw!A:A,Orders_Raw!B:B),Customers_Raw!A:A,Customers_Raw!E:E)</f>
        <v>Consumer</v>
      </c>
      <c r="N2992">
        <f>IF(COUNTIF($A$2:A2992,A2992)=1,1,0)</f>
        <v>0</v>
      </c>
    </row>
    <row r="2993" spans="1:14">
      <c r="A2993" t="s">
        <v>1078</v>
      </c>
      <c r="B2993" t="s">
        <v>3452</v>
      </c>
      <c r="C2993">
        <v>4</v>
      </c>
      <c r="D2993" s="18">
        <v>16973.07</v>
      </c>
      <c r="E2993" s="18">
        <f>_xlfn.XLOOKUP(Order_Items_Raw!B1972,Products_Raw!A:A,Products_Raw!D:D)</f>
        <v>680.62</v>
      </c>
      <c r="F2993" s="18">
        <f t="shared" si="46"/>
        <v>14250.59</v>
      </c>
      <c r="G2993" s="18" t="str">
        <f>PROPER(TRIM(CLEAN(_xlfn.XLOOKUP(Order_Items_Raw!A1972,Orders_Raw!A:A,Orders_Raw!E:E))))</f>
        <v>Mobile App</v>
      </c>
      <c r="H2993" s="18" t="str">
        <f>_xlfn.XLOOKUP(B2993,Products_Raw!A:A,Products_Raw!C:C)</f>
        <v>Office Supplies</v>
      </c>
      <c r="I2993" t="str">
        <f>_xlfn.XLOOKUP(_xlfn.XLOOKUP(A2993,Orders_Raw!A:A,Orders_Raw!B:B),Customers_Raw!A:A,Customers_Raw!E:E)</f>
        <v>Consumer</v>
      </c>
      <c r="J2993" s="19">
        <f>_xlfn.XLOOKUP(Order_Items_Raw!A1972,Orders_Raw!A:A,Orders_Raw!C:C)</f>
        <v>45811</v>
      </c>
      <c r="K2993" t="s">
        <v>3450</v>
      </c>
      <c r="L2993" s="19" t="str">
        <f>_xlfn.XLOOKUP(A2993,Orders_Raw!A:A,Orders_Raw!D:D)</f>
        <v>Delivered</v>
      </c>
      <c r="M2993" s="19" t="str">
        <f>_xlfn.XLOOKUP(_xlfn.XLOOKUP(A2993,Orders_Raw!A:A,Orders_Raw!B:B),Customers_Raw!A:A,Customers_Raw!E:E)</f>
        <v>Consumer</v>
      </c>
      <c r="N2993">
        <f>IF(COUNTIF($A$2:A2993,A2993)=1,1,0)</f>
        <v>1</v>
      </c>
    </row>
    <row r="2994" spans="1:14">
      <c r="A2994" t="s">
        <v>1910</v>
      </c>
      <c r="B2994" t="s">
        <v>3452</v>
      </c>
      <c r="C2994">
        <v>4</v>
      </c>
      <c r="D2994" s="18">
        <v>17887.56</v>
      </c>
      <c r="E2994" s="18">
        <f>_xlfn.XLOOKUP(Order_Items_Raw!B1995,Products_Raw!A:A,Products_Raw!D:D)</f>
        <v>6279.29</v>
      </c>
      <c r="F2994" s="18">
        <f t="shared" si="46"/>
        <v>-7229.6</v>
      </c>
      <c r="G2994" s="18" t="str">
        <f>PROPER(TRIM(CLEAN(_xlfn.XLOOKUP(Order_Items_Raw!A1995,Orders_Raw!A:A,Orders_Raw!E:E))))</f>
        <v>Website</v>
      </c>
      <c r="H2994" s="18" t="str">
        <f>_xlfn.XLOOKUP(B2994,Products_Raw!A:A,Products_Raw!C:C)</f>
        <v>Office Supplies</v>
      </c>
      <c r="I2994" t="str">
        <f>_xlfn.XLOOKUP(_xlfn.XLOOKUP(A2994,Orders_Raw!A:A,Orders_Raw!B:B),Customers_Raw!A:A,Customers_Raw!E:E)</f>
        <v>Consumer</v>
      </c>
      <c r="J2994" s="19">
        <f>_xlfn.XLOOKUP(Order_Items_Raw!A1995,Orders_Raw!A:A,Orders_Raw!C:C)</f>
        <v>45822</v>
      </c>
      <c r="K2994" t="s">
        <v>3450</v>
      </c>
      <c r="L2994" s="19" t="str">
        <f>_xlfn.XLOOKUP(A2994,Orders_Raw!A:A,Orders_Raw!D:D)</f>
        <v>Delivered</v>
      </c>
      <c r="M2994" s="19" t="str">
        <f>_xlfn.XLOOKUP(_xlfn.XLOOKUP(A2994,Orders_Raw!A:A,Orders_Raw!B:B),Customers_Raw!A:A,Customers_Raw!E:E)</f>
        <v>Consumer</v>
      </c>
      <c r="N2994">
        <f>IF(COUNTIF($A$2:A2994,A2994)=1,1,0)</f>
        <v>0</v>
      </c>
    </row>
    <row r="2995" spans="1:14">
      <c r="A2995" t="s">
        <v>1747</v>
      </c>
      <c r="B2995" t="s">
        <v>3453</v>
      </c>
      <c r="C2995">
        <v>4</v>
      </c>
      <c r="D2995" s="18">
        <v>69997.09</v>
      </c>
      <c r="E2995" s="18">
        <f>_xlfn.XLOOKUP(Order_Items_Raw!B2047,Products_Raw!A:A,Products_Raw!D:D)</f>
        <v>2133.21</v>
      </c>
      <c r="F2995" s="18">
        <f t="shared" si="46"/>
        <v>61464.25</v>
      </c>
      <c r="G2995" s="18" t="str">
        <f>PROPER(TRIM(CLEAN(_xlfn.XLOOKUP(Order_Items_Raw!A2047,Orders_Raw!A:A,Orders_Raw!E:E))))</f>
        <v>Website</v>
      </c>
      <c r="H2995" s="18" t="str">
        <f>_xlfn.XLOOKUP(B2995,Products_Raw!A:A,Products_Raw!C:C)</f>
        <v>Office Supplies</v>
      </c>
      <c r="I2995" t="str">
        <f>_xlfn.XLOOKUP(_xlfn.XLOOKUP(A2995,Orders_Raw!A:A,Orders_Raw!B:B),Customers_Raw!A:A,Customers_Raw!E:E)</f>
        <v>Small Business</v>
      </c>
      <c r="J2995" s="19">
        <f>_xlfn.XLOOKUP(Order_Items_Raw!A2047,Orders_Raw!A:A,Orders_Raw!C:C)</f>
        <v>45834</v>
      </c>
      <c r="K2995" t="s">
        <v>3450</v>
      </c>
      <c r="L2995" s="19" t="str">
        <f>_xlfn.XLOOKUP(A2995,Orders_Raw!A:A,Orders_Raw!D:D)</f>
        <v>Processing</v>
      </c>
      <c r="M2995" s="19" t="str">
        <f>_xlfn.XLOOKUP(_xlfn.XLOOKUP(A2995,Orders_Raw!A:A,Orders_Raw!B:B),Customers_Raw!A:A,Customers_Raw!E:E)</f>
        <v>Small Business</v>
      </c>
      <c r="N2995">
        <f>IF(COUNTIF($A$2:A2995,A2995)=1,1,0)</f>
        <v>1</v>
      </c>
    </row>
    <row r="2996" spans="1:14">
      <c r="A2996" t="s">
        <v>1847</v>
      </c>
      <c r="B2996" t="s">
        <v>3453</v>
      </c>
      <c r="C2996">
        <v>3</v>
      </c>
      <c r="D2996" s="18">
        <v>51175.7</v>
      </c>
      <c r="E2996" s="18">
        <f>_xlfn.XLOOKUP(Order_Items_Raw!B2049,Products_Raw!A:A,Products_Raw!D:D)</f>
        <v>2133.21</v>
      </c>
      <c r="F2996" s="18">
        <f t="shared" si="46"/>
        <v>44776.07</v>
      </c>
      <c r="G2996" s="18" t="str">
        <f>PROPER(TRIM(CLEAN(_xlfn.XLOOKUP(Order_Items_Raw!A2049,Orders_Raw!A:A,Orders_Raw!E:E))))</f>
        <v>Mobile App</v>
      </c>
      <c r="H2996" s="18" t="str">
        <f>_xlfn.XLOOKUP(B2996,Products_Raw!A:A,Products_Raw!C:C)</f>
        <v>Office Supplies</v>
      </c>
      <c r="I2996" t="str">
        <f>_xlfn.XLOOKUP(_xlfn.XLOOKUP(A2996,Orders_Raw!A:A,Orders_Raw!B:B),Customers_Raw!A:A,Customers_Raw!E:E)</f>
        <v>Corporate</v>
      </c>
      <c r="J2996" s="19">
        <f>_xlfn.XLOOKUP(Order_Items_Raw!A2049,Orders_Raw!A:A,Orders_Raw!C:C)</f>
        <v>45822</v>
      </c>
      <c r="K2996" t="s">
        <v>3450</v>
      </c>
      <c r="L2996" s="19" t="str">
        <f>_xlfn.XLOOKUP(A2996,Orders_Raw!A:A,Orders_Raw!D:D)</f>
        <v>Delivered</v>
      </c>
      <c r="M2996" s="19" t="str">
        <f>_xlfn.XLOOKUP(_xlfn.XLOOKUP(A2996,Orders_Raw!A:A,Orders_Raw!B:B),Customers_Raw!A:A,Customers_Raw!E:E)</f>
        <v>Corporate</v>
      </c>
      <c r="N2996">
        <f>IF(COUNTIF($A$2:A2996,A2996)=1,1,0)</f>
        <v>0</v>
      </c>
    </row>
    <row r="2997" spans="1:14">
      <c r="A2997" t="s">
        <v>2161</v>
      </c>
      <c r="B2997" t="s">
        <v>3453</v>
      </c>
      <c r="C2997">
        <v>3</v>
      </c>
      <c r="D2997" s="18">
        <v>42620.37</v>
      </c>
      <c r="E2997" s="18">
        <f>_xlfn.XLOOKUP(Order_Items_Raw!B2056,Products_Raw!A:A,Products_Raw!D:D)</f>
        <v>11668.5</v>
      </c>
      <c r="F2997" s="18">
        <f t="shared" si="46"/>
        <v>7614.87</v>
      </c>
      <c r="G2997" s="18" t="str">
        <f>PROPER(TRIM(CLEAN(_xlfn.XLOOKUP(Order_Items_Raw!A2056,Orders_Raw!A:A,Orders_Raw!E:E))))</f>
        <v>Website</v>
      </c>
      <c r="H2997" s="18" t="str">
        <f>_xlfn.XLOOKUP(B2997,Products_Raw!A:A,Products_Raw!C:C)</f>
        <v>Office Supplies</v>
      </c>
      <c r="I2997" t="str">
        <f>_xlfn.XLOOKUP(_xlfn.XLOOKUP(A2997,Orders_Raw!A:A,Orders_Raw!B:B),Customers_Raw!A:A,Customers_Raw!E:E)</f>
        <v>Corporate</v>
      </c>
      <c r="J2997" s="19">
        <f>_xlfn.XLOOKUP(Order_Items_Raw!A2056,Orders_Raw!A:A,Orders_Raw!C:C)</f>
        <v>45821</v>
      </c>
      <c r="K2997" t="s">
        <v>3450</v>
      </c>
      <c r="L2997" s="19" t="str">
        <f>_xlfn.XLOOKUP(A2997,Orders_Raw!A:A,Orders_Raw!D:D)</f>
        <v>Shipped</v>
      </c>
      <c r="M2997" s="19" t="str">
        <f>_xlfn.XLOOKUP(_xlfn.XLOOKUP(A2997,Orders_Raw!A:A,Orders_Raw!B:B),Customers_Raw!A:A,Customers_Raw!E:E)</f>
        <v>Corporate</v>
      </c>
      <c r="N2997">
        <f>IF(COUNTIF($A$2:A2997,A2997)=1,1,0)</f>
        <v>1</v>
      </c>
    </row>
    <row r="2998" spans="1:14">
      <c r="A2998" t="s">
        <v>2350</v>
      </c>
      <c r="B2998" t="s">
        <v>3453</v>
      </c>
      <c r="C2998">
        <v>2</v>
      </c>
      <c r="D2998" s="18">
        <v>27825.14</v>
      </c>
      <c r="E2998" s="18">
        <f>_xlfn.XLOOKUP(Order_Items_Raw!B2061,Products_Raw!A:A,Products_Raw!D:D)</f>
        <v>2857.57</v>
      </c>
      <c r="F2998" s="18">
        <f t="shared" si="46"/>
        <v>22110</v>
      </c>
      <c r="G2998" s="18" t="str">
        <f>PROPER(TRIM(CLEAN(_xlfn.XLOOKUP(Order_Items_Raw!A2061,Orders_Raw!A:A,Orders_Raw!E:E))))</f>
        <v>Website</v>
      </c>
      <c r="H2998" s="18" t="str">
        <f>_xlfn.XLOOKUP(B2998,Products_Raw!A:A,Products_Raw!C:C)</f>
        <v>Office Supplies</v>
      </c>
      <c r="I2998" t="str">
        <f>_xlfn.XLOOKUP(_xlfn.XLOOKUP(A2998,Orders_Raw!A:A,Orders_Raw!B:B),Customers_Raw!A:A,Customers_Raw!E:E)</f>
        <v>Small Business</v>
      </c>
      <c r="J2998" s="19">
        <f>_xlfn.XLOOKUP(Order_Items_Raw!A2061,Orders_Raw!A:A,Orders_Raw!C:C)</f>
        <v>45824</v>
      </c>
      <c r="K2998" t="s">
        <v>3450</v>
      </c>
      <c r="L2998" s="19" t="str">
        <f>_xlfn.XLOOKUP(A2998,Orders_Raw!A:A,Orders_Raw!D:D)</f>
        <v>Delivered</v>
      </c>
      <c r="M2998" s="19" t="str">
        <f>_xlfn.XLOOKUP(_xlfn.XLOOKUP(A2998,Orders_Raw!A:A,Orders_Raw!B:B),Customers_Raw!A:A,Customers_Raw!E:E)</f>
        <v>Small Business</v>
      </c>
      <c r="N2998">
        <f>IF(COUNTIF($A$2:A2998,A2998)=1,1,0)</f>
        <v>1</v>
      </c>
    </row>
    <row r="2999" spans="1:14">
      <c r="A2999" t="s">
        <v>2453</v>
      </c>
      <c r="B2999" t="s">
        <v>3453</v>
      </c>
      <c r="C2999">
        <v>4</v>
      </c>
      <c r="D2999" s="18">
        <v>63700.89</v>
      </c>
      <c r="E2999" s="18">
        <f>_xlfn.XLOOKUP(Order_Items_Raw!B2068,Products_Raw!A:A,Products_Raw!D:D)</f>
        <v>6453.17</v>
      </c>
      <c r="F2999" s="18">
        <f t="shared" si="46"/>
        <v>37888.21</v>
      </c>
      <c r="G2999" s="18" t="str">
        <f>PROPER(TRIM(CLEAN(_xlfn.XLOOKUP(Order_Items_Raw!A2068,Orders_Raw!A:A,Orders_Raw!E:E))))</f>
        <v>Website</v>
      </c>
      <c r="H2999" s="18" t="str">
        <f>_xlfn.XLOOKUP(B2999,Products_Raw!A:A,Products_Raw!C:C)</f>
        <v>Office Supplies</v>
      </c>
      <c r="I2999" t="str">
        <f>_xlfn.XLOOKUP(_xlfn.XLOOKUP(A2999,Orders_Raw!A:A,Orders_Raw!B:B),Customers_Raw!A:A,Customers_Raw!E:E)</f>
        <v>Corporate</v>
      </c>
      <c r="J2999" s="19">
        <f>_xlfn.XLOOKUP(Order_Items_Raw!A2068,Orders_Raw!A:A,Orders_Raw!C:C)</f>
        <v>45815</v>
      </c>
      <c r="K2999" t="s">
        <v>3450</v>
      </c>
      <c r="L2999" s="19" t="str">
        <f>_xlfn.XLOOKUP(A2999,Orders_Raw!A:A,Orders_Raw!D:D)</f>
        <v>Delivered</v>
      </c>
      <c r="M2999" s="19" t="str">
        <f>_xlfn.XLOOKUP(_xlfn.XLOOKUP(A2999,Orders_Raw!A:A,Orders_Raw!B:B),Customers_Raw!A:A,Customers_Raw!E:E)</f>
        <v>Corporate</v>
      </c>
      <c r="N2999">
        <f>IF(COUNTIF($A$2:A2999,A2999)=1,1,0)</f>
        <v>0</v>
      </c>
    </row>
    <row r="3000" spans="1:14">
      <c r="A3000" t="s">
        <v>2924</v>
      </c>
      <c r="B3000" t="s">
        <v>3453</v>
      </c>
      <c r="C3000">
        <v>1</v>
      </c>
      <c r="D3000" s="18">
        <v>16830.25</v>
      </c>
      <c r="E3000" s="18">
        <f>_xlfn.XLOOKUP(Order_Items_Raw!B2077,Products_Raw!A:A,Products_Raw!D:D)</f>
        <v>11118.8</v>
      </c>
      <c r="F3000" s="18">
        <f t="shared" si="46"/>
        <v>5711.45</v>
      </c>
      <c r="G3000" s="18" t="str">
        <f>PROPER(TRIM(CLEAN(_xlfn.XLOOKUP(Order_Items_Raw!A2077,Orders_Raw!A:A,Orders_Raw!E:E))))</f>
        <v>Website</v>
      </c>
      <c r="H3000" s="18" t="str">
        <f>_xlfn.XLOOKUP(B3000,Products_Raw!A:A,Products_Raw!C:C)</f>
        <v>Office Supplies</v>
      </c>
      <c r="I3000" t="str">
        <f>_xlfn.XLOOKUP(_xlfn.XLOOKUP(A3000,Orders_Raw!A:A,Orders_Raw!B:B),Customers_Raw!A:A,Customers_Raw!E:E)</f>
        <v>Small Business</v>
      </c>
      <c r="J3000" s="19">
        <f>_xlfn.XLOOKUP(Order_Items_Raw!A2077,Orders_Raw!A:A,Orders_Raw!C:C)</f>
        <v>45823</v>
      </c>
      <c r="K3000" t="s">
        <v>3450</v>
      </c>
      <c r="L3000" s="19" t="str">
        <f>_xlfn.XLOOKUP(A3000,Orders_Raw!A:A,Orders_Raw!D:D)</f>
        <v>Delivered</v>
      </c>
      <c r="M3000" s="19" t="str">
        <f>_xlfn.XLOOKUP(_xlfn.XLOOKUP(A3000,Orders_Raw!A:A,Orders_Raw!B:B),Customers_Raw!A:A,Customers_Raw!E:E)</f>
        <v>Small Business</v>
      </c>
      <c r="N3000">
        <f>IF(COUNTIF($A$2:A3000,A3000)=1,1,0)</f>
        <v>1</v>
      </c>
    </row>
    <row r="3001" spans="1:14">
      <c r="A3001" t="s">
        <v>1031</v>
      </c>
      <c r="B3001" t="s">
        <v>3454</v>
      </c>
      <c r="C3001">
        <v>1</v>
      </c>
      <c r="D3001" s="18">
        <v>10600.89</v>
      </c>
      <c r="E3001" s="18">
        <f>_xlfn.XLOOKUP(Order_Items_Raw!B2092,Products_Raw!A:A,Products_Raw!D:D)</f>
        <v>1892.68</v>
      </c>
      <c r="F3001" s="18">
        <f t="shared" si="46"/>
        <v>8708.21</v>
      </c>
      <c r="G3001" s="18" t="str">
        <f>PROPER(TRIM(CLEAN(_xlfn.XLOOKUP(Order_Items_Raw!A2092,Orders_Raw!A:A,Orders_Raw!E:E))))</f>
        <v>Mobile App</v>
      </c>
      <c r="H3001" s="18" t="str">
        <f>_xlfn.XLOOKUP(B3001,Products_Raw!A:A,Products_Raw!C:C)</f>
        <v>Sports</v>
      </c>
      <c r="I3001" t="str">
        <f>_xlfn.XLOOKUP(_xlfn.XLOOKUP(A3001,Orders_Raw!A:A,Orders_Raw!B:B),Customers_Raw!A:A,Customers_Raw!E:E)</f>
        <v>Small Business</v>
      </c>
      <c r="J3001" s="19">
        <f>_xlfn.XLOOKUP(Order_Items_Raw!A2092,Orders_Raw!A:A,Orders_Raw!C:C)</f>
        <v>45821</v>
      </c>
      <c r="K3001" t="s">
        <v>3450</v>
      </c>
      <c r="L3001" s="19" t="str">
        <f>_xlfn.XLOOKUP(A3001,Orders_Raw!A:A,Orders_Raw!D:D)</f>
        <v>Delivered</v>
      </c>
      <c r="M3001" s="19" t="str">
        <f>_xlfn.XLOOKUP(_xlfn.XLOOKUP(A3001,Orders_Raw!A:A,Orders_Raw!B:B),Customers_Raw!A:A,Customers_Raw!E:E)</f>
        <v>Small Business</v>
      </c>
      <c r="N3001">
        <f>IF(COUNTIF($A$2:A3001,A3001)=1,1,0)</f>
        <v>1</v>
      </c>
    </row>
    <row r="3002" spans="1:14">
      <c r="A3002" t="s">
        <v>1850</v>
      </c>
      <c r="B3002" t="s">
        <v>3454</v>
      </c>
      <c r="C3002">
        <v>1</v>
      </c>
      <c r="D3002" s="18">
        <v>7686.61</v>
      </c>
      <c r="E3002" s="18">
        <f>_xlfn.XLOOKUP(Order_Items_Raw!B2109,Products_Raw!A:A,Products_Raw!D:D)</f>
        <v>4591.42</v>
      </c>
      <c r="F3002" s="18">
        <f t="shared" si="46"/>
        <v>3095.19</v>
      </c>
      <c r="G3002" s="18" t="str">
        <f>PROPER(TRIM(CLEAN(_xlfn.XLOOKUP(Order_Items_Raw!A2109,Orders_Raw!A:A,Orders_Raw!E:E))))</f>
        <v>Mobile App</v>
      </c>
      <c r="H3002" s="18" t="str">
        <f>_xlfn.XLOOKUP(B3002,Products_Raw!A:A,Products_Raw!C:C)</f>
        <v>Sports</v>
      </c>
      <c r="I3002" t="str">
        <f>_xlfn.XLOOKUP(_xlfn.XLOOKUP(A3002,Orders_Raw!A:A,Orders_Raw!B:B),Customers_Raw!A:A,Customers_Raw!E:E)</f>
        <v>Consumer</v>
      </c>
      <c r="J3002" s="19">
        <f>_xlfn.XLOOKUP(Order_Items_Raw!A2109,Orders_Raw!A:A,Orders_Raw!C:C)</f>
        <v>45837</v>
      </c>
      <c r="K3002" t="s">
        <v>3450</v>
      </c>
      <c r="L3002" s="19" t="str">
        <f>_xlfn.XLOOKUP(A3002,Orders_Raw!A:A,Orders_Raw!D:D)</f>
        <v>Delivered</v>
      </c>
      <c r="M3002" s="19" t="str">
        <f>_xlfn.XLOOKUP(_xlfn.XLOOKUP(A3002,Orders_Raw!A:A,Orders_Raw!B:B),Customers_Raw!A:A,Customers_Raw!E:E)</f>
        <v>Consumer</v>
      </c>
      <c r="N3002">
        <f>IF(COUNTIF($A$2:A3002,A3002)=1,1,0)</f>
        <v>0</v>
      </c>
    </row>
    <row r="3003" spans="1:14">
      <c r="A3003" t="s">
        <v>2654</v>
      </c>
      <c r="B3003" t="s">
        <v>3454</v>
      </c>
      <c r="C3003">
        <v>1</v>
      </c>
      <c r="D3003" s="18">
        <v>7491.69</v>
      </c>
      <c r="E3003" s="18">
        <f>_xlfn.XLOOKUP(Order_Items_Raw!B2127,Products_Raw!A:A,Products_Raw!D:D)</f>
        <v>6612.77</v>
      </c>
      <c r="F3003" s="18">
        <f t="shared" si="46"/>
        <v>878.919999999999</v>
      </c>
      <c r="G3003" s="18" t="str">
        <f>PROPER(TRIM(CLEAN(_xlfn.XLOOKUP(Order_Items_Raw!A2127,Orders_Raw!A:A,Orders_Raw!E:E))))</f>
        <v>Website</v>
      </c>
      <c r="H3003" s="18" t="str">
        <f>_xlfn.XLOOKUP(B3003,Products_Raw!A:A,Products_Raw!C:C)</f>
        <v>Sports</v>
      </c>
      <c r="I3003" t="str">
        <f>_xlfn.XLOOKUP(_xlfn.XLOOKUP(A3003,Orders_Raw!A:A,Orders_Raw!B:B),Customers_Raw!A:A,Customers_Raw!E:E)</f>
        <v>Consumer</v>
      </c>
      <c r="J3003" s="19">
        <f>_xlfn.XLOOKUP(Order_Items_Raw!A2127,Orders_Raw!A:A,Orders_Raw!C:C)</f>
        <v>45819</v>
      </c>
      <c r="K3003" t="s">
        <v>3450</v>
      </c>
      <c r="L3003" s="19" t="str">
        <f>_xlfn.XLOOKUP(A3003,Orders_Raw!A:A,Orders_Raw!D:D)</f>
        <v>Delivered</v>
      </c>
      <c r="M3003" s="19" t="str">
        <f>_xlfn.XLOOKUP(_xlfn.XLOOKUP(A3003,Orders_Raw!A:A,Orders_Raw!B:B),Customers_Raw!A:A,Customers_Raw!E:E)</f>
        <v>Consumer</v>
      </c>
      <c r="N3003">
        <f>IF(COUNTIF($A$2:A3003,A3003)=1,1,0)</f>
        <v>0</v>
      </c>
    </row>
    <row r="3004" spans="1:14">
      <c r="A3004" t="s">
        <v>1078</v>
      </c>
      <c r="B3004" t="s">
        <v>3455</v>
      </c>
      <c r="C3004">
        <v>2</v>
      </c>
      <c r="D3004" s="18">
        <v>5541.37</v>
      </c>
      <c r="E3004" s="18">
        <f>_xlfn.XLOOKUP(Order_Items_Raw!B2144,Products_Raw!A:A,Products_Raw!D:D)</f>
        <v>516.61</v>
      </c>
      <c r="F3004" s="18">
        <f t="shared" si="46"/>
        <v>4508.15</v>
      </c>
      <c r="G3004" s="18" t="str">
        <f>PROPER(TRIM(CLEAN(_xlfn.XLOOKUP(Order_Items_Raw!A2144,Orders_Raw!A:A,Orders_Raw!E:E))))</f>
        <v>Website</v>
      </c>
      <c r="H3004" s="18" t="str">
        <f>_xlfn.XLOOKUP(B3004,Products_Raw!A:A,Products_Raw!C:C)</f>
        <v>Home &amp; Kitchen</v>
      </c>
      <c r="I3004" t="str">
        <f>_xlfn.XLOOKUP(_xlfn.XLOOKUP(A3004,Orders_Raw!A:A,Orders_Raw!B:B),Customers_Raw!A:A,Customers_Raw!E:E)</f>
        <v>Consumer</v>
      </c>
      <c r="J3004" s="19">
        <f>_xlfn.XLOOKUP(Order_Items_Raw!A2144,Orders_Raw!A:A,Orders_Raw!C:C)</f>
        <v>45830</v>
      </c>
      <c r="K3004" t="s">
        <v>3450</v>
      </c>
      <c r="L3004" s="19" t="str">
        <f>_xlfn.XLOOKUP(A3004,Orders_Raw!A:A,Orders_Raw!D:D)</f>
        <v>Delivered</v>
      </c>
      <c r="M3004" s="19" t="str">
        <f>_xlfn.XLOOKUP(_xlfn.XLOOKUP(A3004,Orders_Raw!A:A,Orders_Raw!B:B),Customers_Raw!A:A,Customers_Raw!E:E)</f>
        <v>Consumer</v>
      </c>
      <c r="N3004">
        <f>IF(COUNTIF($A$2:A3004,A3004)=1,1,0)</f>
        <v>0</v>
      </c>
    </row>
    <row r="3005" spans="1:14">
      <c r="A3005" t="s">
        <v>1567</v>
      </c>
      <c r="B3005" t="s">
        <v>3455</v>
      </c>
      <c r="C3005">
        <v>1</v>
      </c>
      <c r="D3005" s="18">
        <v>2608.55</v>
      </c>
      <c r="E3005" s="18">
        <f>_xlfn.XLOOKUP(Order_Items_Raw!B2150,Products_Raw!A:A,Products_Raw!D:D)</f>
        <v>11653.29</v>
      </c>
      <c r="F3005" s="18">
        <f t="shared" si="46"/>
        <v>-9044.74</v>
      </c>
      <c r="G3005" s="18" t="str">
        <f>PROPER(TRIM(CLEAN(_xlfn.XLOOKUP(Order_Items_Raw!A2150,Orders_Raw!A:A,Orders_Raw!E:E))))</f>
        <v>Website</v>
      </c>
      <c r="H3005" s="18" t="str">
        <f>_xlfn.XLOOKUP(B3005,Products_Raw!A:A,Products_Raw!C:C)</f>
        <v>Home &amp; Kitchen</v>
      </c>
      <c r="I3005" t="str">
        <f>_xlfn.XLOOKUP(_xlfn.XLOOKUP(A3005,Orders_Raw!A:A,Orders_Raw!B:B),Customers_Raw!A:A,Customers_Raw!E:E)</f>
        <v>Consumer</v>
      </c>
      <c r="J3005" s="19">
        <f>_xlfn.XLOOKUP(Order_Items_Raw!A2150,Orders_Raw!A:A,Orders_Raw!C:C)</f>
        <v>45809</v>
      </c>
      <c r="K3005" t="s">
        <v>3450</v>
      </c>
      <c r="L3005" s="19" t="str">
        <f>_xlfn.XLOOKUP(A3005,Orders_Raw!A:A,Orders_Raw!D:D)</f>
        <v>Delivered</v>
      </c>
      <c r="M3005" s="19" t="str">
        <f>_xlfn.XLOOKUP(_xlfn.XLOOKUP(A3005,Orders_Raw!A:A,Orders_Raw!B:B),Customers_Raw!A:A,Customers_Raw!E:E)</f>
        <v>Consumer</v>
      </c>
      <c r="N3005">
        <f>IF(COUNTIF($A$2:A3005,A3005)=1,1,0)</f>
        <v>1</v>
      </c>
    </row>
    <row r="3006" spans="1:14">
      <c r="A3006" t="s">
        <v>1697</v>
      </c>
      <c r="B3006" t="s">
        <v>3455</v>
      </c>
      <c r="C3006">
        <v>1</v>
      </c>
      <c r="D3006" s="18">
        <v>2663.05</v>
      </c>
      <c r="E3006" s="18">
        <f>_xlfn.XLOOKUP(Order_Items_Raw!B2153,Products_Raw!A:A,Products_Raw!D:D)</f>
        <v>9316.44</v>
      </c>
      <c r="F3006" s="18">
        <f t="shared" si="46"/>
        <v>-6653.39</v>
      </c>
      <c r="G3006" s="18" t="str">
        <f>PROPER(TRIM(CLEAN(_xlfn.XLOOKUP(Order_Items_Raw!A2153,Orders_Raw!A:A,Orders_Raw!E:E))))</f>
        <v>Website</v>
      </c>
      <c r="H3006" s="18" t="str">
        <f>_xlfn.XLOOKUP(B3006,Products_Raw!A:A,Products_Raw!C:C)</f>
        <v>Home &amp; Kitchen</v>
      </c>
      <c r="I3006" t="str">
        <f>_xlfn.XLOOKUP(_xlfn.XLOOKUP(A3006,Orders_Raw!A:A,Orders_Raw!B:B),Customers_Raw!A:A,Customers_Raw!E:E)</f>
        <v>Corporate</v>
      </c>
      <c r="J3006" s="19">
        <f>_xlfn.XLOOKUP(Order_Items_Raw!A2153,Orders_Raw!A:A,Orders_Raw!C:C)</f>
        <v>45831</v>
      </c>
      <c r="K3006" t="s">
        <v>3450</v>
      </c>
      <c r="L3006" s="19" t="str">
        <f>_xlfn.XLOOKUP(A3006,Orders_Raw!A:A,Orders_Raw!D:D)</f>
        <v>Delivered</v>
      </c>
      <c r="M3006" s="19" t="str">
        <f>_xlfn.XLOOKUP(_xlfn.XLOOKUP(A3006,Orders_Raw!A:A,Orders_Raw!B:B),Customers_Raw!A:A,Customers_Raw!E:E)</f>
        <v>Corporate</v>
      </c>
      <c r="N3006">
        <f>IF(COUNTIF($A$2:A3006,A3006)=1,1,0)</f>
        <v>0</v>
      </c>
    </row>
    <row r="3007" spans="1:14">
      <c r="A3007" t="s">
        <v>3116</v>
      </c>
      <c r="B3007" t="s">
        <v>3455</v>
      </c>
      <c r="C3007">
        <v>2</v>
      </c>
      <c r="D3007" s="18">
        <v>4492.46</v>
      </c>
      <c r="E3007" s="18">
        <f>_xlfn.XLOOKUP(Order_Items_Raw!B2167,Products_Raw!A:A,Products_Raw!D:D)</f>
        <v>3075.85</v>
      </c>
      <c r="F3007" s="18">
        <f t="shared" si="46"/>
        <v>-1659.24</v>
      </c>
      <c r="G3007" s="18" t="str">
        <f>PROPER(TRIM(CLEAN(_xlfn.XLOOKUP(Order_Items_Raw!A2167,Orders_Raw!A:A,Orders_Raw!E:E))))</f>
        <v>Marketplace</v>
      </c>
      <c r="H3007" s="18" t="str">
        <f>_xlfn.XLOOKUP(B3007,Products_Raw!A:A,Products_Raw!C:C)</f>
        <v>Home &amp; Kitchen</v>
      </c>
      <c r="I3007" t="str">
        <f>_xlfn.XLOOKUP(_xlfn.XLOOKUP(A3007,Orders_Raw!A:A,Orders_Raw!B:B),Customers_Raw!A:A,Customers_Raw!E:E)</f>
        <v>Consumer</v>
      </c>
      <c r="J3007" s="19">
        <f>_xlfn.XLOOKUP(Order_Items_Raw!A2167,Orders_Raw!A:A,Orders_Raw!C:C)</f>
        <v>45812</v>
      </c>
      <c r="K3007" t="s">
        <v>3450</v>
      </c>
      <c r="L3007" s="19" t="str">
        <f>_xlfn.XLOOKUP(A3007,Orders_Raw!A:A,Orders_Raw!D:D)</f>
        <v>Shipped</v>
      </c>
      <c r="M3007" s="19" t="str">
        <f>_xlfn.XLOOKUP(_xlfn.XLOOKUP(A3007,Orders_Raw!A:A,Orders_Raw!B:B),Customers_Raw!A:A,Customers_Raw!E:E)</f>
        <v>Consumer</v>
      </c>
      <c r="N3007">
        <f>IF(COUNTIF($A$2:A3007,A3007)=1,1,0)</f>
        <v>1</v>
      </c>
    </row>
    <row r="3008" spans="1:14">
      <c r="A3008" t="s">
        <v>3205</v>
      </c>
      <c r="B3008" t="s">
        <v>3455</v>
      </c>
      <c r="C3008">
        <v>4</v>
      </c>
      <c r="D3008" s="18">
        <v>8637.58</v>
      </c>
      <c r="E3008" s="18">
        <f>_xlfn.XLOOKUP(Order_Items_Raw!B2169,Products_Raw!A:A,Products_Raw!D:D)</f>
        <v>3075.85</v>
      </c>
      <c r="F3008" s="18">
        <f t="shared" si="46"/>
        <v>-3665.82</v>
      </c>
      <c r="G3008" s="18" t="str">
        <f>PROPER(TRIM(CLEAN(_xlfn.XLOOKUP(Order_Items_Raw!A2169,Orders_Raw!A:A,Orders_Raw!E:E))))</f>
        <v>Mobile App</v>
      </c>
      <c r="H3008" s="18" t="str">
        <f>_xlfn.XLOOKUP(B3008,Products_Raw!A:A,Products_Raw!C:C)</f>
        <v>Home &amp; Kitchen</v>
      </c>
      <c r="I3008" t="str">
        <f>_xlfn.XLOOKUP(_xlfn.XLOOKUP(A3008,Orders_Raw!A:A,Orders_Raw!B:B),Customers_Raw!A:A,Customers_Raw!E:E)</f>
        <v>Small Business</v>
      </c>
      <c r="J3008" s="19">
        <f>_xlfn.XLOOKUP(Order_Items_Raw!A2169,Orders_Raw!A:A,Orders_Raw!C:C)</f>
        <v>45837</v>
      </c>
      <c r="K3008" t="s">
        <v>3450</v>
      </c>
      <c r="L3008" s="19" t="str">
        <f>_xlfn.XLOOKUP(A3008,Orders_Raw!A:A,Orders_Raw!D:D)</f>
        <v>Delivered</v>
      </c>
      <c r="M3008" s="19" t="str">
        <f>_xlfn.XLOOKUP(_xlfn.XLOOKUP(A3008,Orders_Raw!A:A,Orders_Raw!B:B),Customers_Raw!A:A,Customers_Raw!E:E)</f>
        <v>Small Business</v>
      </c>
      <c r="N3008">
        <f>IF(COUNTIF($A$2:A3008,A3008)=1,1,0)</f>
        <v>1</v>
      </c>
    </row>
    <row r="3009" spans="1:14">
      <c r="A3009" t="s">
        <v>1459</v>
      </c>
      <c r="B3009" t="s">
        <v>3456</v>
      </c>
      <c r="C3009">
        <v>2</v>
      </c>
      <c r="D3009" s="18">
        <v>3071.48</v>
      </c>
      <c r="E3009" s="18">
        <f>_xlfn.XLOOKUP(Order_Items_Raw!B2179,Products_Raw!A:A,Products_Raw!D:D)</f>
        <v>4370.8</v>
      </c>
      <c r="F3009" s="18">
        <f t="shared" si="46"/>
        <v>-5670.12</v>
      </c>
      <c r="G3009" s="18" t="str">
        <f>PROPER(TRIM(CLEAN(_xlfn.XLOOKUP(Order_Items_Raw!A2179,Orders_Raw!A:A,Orders_Raw!E:E))))</f>
        <v>Website</v>
      </c>
      <c r="H3009" s="18" t="str">
        <f>_xlfn.XLOOKUP(B3009,Products_Raw!A:A,Products_Raw!C:C)</f>
        <v>Fashion</v>
      </c>
      <c r="I3009" t="str">
        <f>_xlfn.XLOOKUP(_xlfn.XLOOKUP(A3009,Orders_Raw!A:A,Orders_Raw!B:B),Customers_Raw!A:A,Customers_Raw!E:E)</f>
        <v>Corporate</v>
      </c>
      <c r="J3009" s="19">
        <f>_xlfn.XLOOKUP(Order_Items_Raw!A2179,Orders_Raw!A:A,Orders_Raw!C:C)</f>
        <v>45823</v>
      </c>
      <c r="K3009" t="s">
        <v>3450</v>
      </c>
      <c r="L3009" s="19" t="str">
        <f>_xlfn.XLOOKUP(A3009,Orders_Raw!A:A,Orders_Raw!D:D)</f>
        <v>Delivered</v>
      </c>
      <c r="M3009" s="19" t="str">
        <f>_xlfn.XLOOKUP(_xlfn.XLOOKUP(A3009,Orders_Raw!A:A,Orders_Raw!B:B),Customers_Raw!A:A,Customers_Raw!E:E)</f>
        <v>Corporate</v>
      </c>
      <c r="N3009">
        <f>IF(COUNTIF($A$2:A3009,A3009)=1,1,0)</f>
        <v>0</v>
      </c>
    </row>
    <row r="3010" spans="1:14">
      <c r="A3010" t="s">
        <v>1904</v>
      </c>
      <c r="B3010" t="s">
        <v>3456</v>
      </c>
      <c r="C3010">
        <v>2</v>
      </c>
      <c r="D3010" s="18">
        <v>3146.76</v>
      </c>
      <c r="E3010" s="18">
        <f>_xlfn.XLOOKUP(Order_Items_Raw!B2180,Products_Raw!A:A,Products_Raw!D:D)</f>
        <v>9947.76</v>
      </c>
      <c r="F3010" s="18">
        <f t="shared" ref="F3010:F3073" si="47">D3010-(C3010*E3010)</f>
        <v>-16748.76</v>
      </c>
      <c r="G3010" s="18" t="str">
        <f>PROPER(TRIM(CLEAN(_xlfn.XLOOKUP(Order_Items_Raw!A2180,Orders_Raw!A:A,Orders_Raw!E:E))))</f>
        <v>Mobile App</v>
      </c>
      <c r="H3010" s="18" t="str">
        <f>_xlfn.XLOOKUP(B3010,Products_Raw!A:A,Products_Raw!C:C)</f>
        <v>Fashion</v>
      </c>
      <c r="I3010" t="str">
        <f>_xlfn.XLOOKUP(_xlfn.XLOOKUP(A3010,Orders_Raw!A:A,Orders_Raw!B:B),Customers_Raw!A:A,Customers_Raw!E:E)</f>
        <v>Corporate</v>
      </c>
      <c r="J3010" s="19">
        <f>_xlfn.XLOOKUP(Order_Items_Raw!A2180,Orders_Raw!A:A,Orders_Raw!C:C)</f>
        <v>45809</v>
      </c>
      <c r="K3010" t="s">
        <v>3450</v>
      </c>
      <c r="L3010" s="19" t="str">
        <f>_xlfn.XLOOKUP(A3010,Orders_Raw!A:A,Orders_Raw!D:D)</f>
        <v>Delivered</v>
      </c>
      <c r="M3010" s="19" t="str">
        <f>_xlfn.XLOOKUP(_xlfn.XLOOKUP(A3010,Orders_Raw!A:A,Orders_Raw!B:B),Customers_Raw!A:A,Customers_Raw!E:E)</f>
        <v>Corporate</v>
      </c>
      <c r="N3010">
        <f>IF(COUNTIF($A$2:A3010,A3010)=1,1,0)</f>
        <v>1</v>
      </c>
    </row>
    <row r="3011" spans="1:14">
      <c r="A3011" t="s">
        <v>2511</v>
      </c>
      <c r="B3011" t="s">
        <v>3456</v>
      </c>
      <c r="C3011">
        <v>4</v>
      </c>
      <c r="D3011" s="18">
        <v>6105.32</v>
      </c>
      <c r="E3011" s="18">
        <f>_xlfn.XLOOKUP(Order_Items_Raw!B2193,Products_Raw!A:A,Products_Raw!D:D)</f>
        <v>8177.04</v>
      </c>
      <c r="F3011" s="18">
        <f t="shared" si="47"/>
        <v>-26602.84</v>
      </c>
      <c r="G3011" s="18" t="str">
        <f>PROPER(TRIM(CLEAN(_xlfn.XLOOKUP(Order_Items_Raw!A2193,Orders_Raw!A:A,Orders_Raw!E:E))))</f>
        <v>Marketplace</v>
      </c>
      <c r="H3011" s="18" t="str">
        <f>_xlfn.XLOOKUP(B3011,Products_Raw!A:A,Products_Raw!C:C)</f>
        <v>Fashion</v>
      </c>
      <c r="I3011" t="str">
        <f>_xlfn.XLOOKUP(_xlfn.XLOOKUP(A3011,Orders_Raw!A:A,Orders_Raw!B:B),Customers_Raw!A:A,Customers_Raw!E:E)</f>
        <v>Consumer</v>
      </c>
      <c r="J3011" s="19">
        <f>_xlfn.XLOOKUP(Order_Items_Raw!A2193,Orders_Raw!A:A,Orders_Raw!C:C)</f>
        <v>45825</v>
      </c>
      <c r="K3011" t="s">
        <v>3450</v>
      </c>
      <c r="L3011" s="19" t="str">
        <f>_xlfn.XLOOKUP(A3011,Orders_Raw!A:A,Orders_Raw!D:D)</f>
        <v>Delivered</v>
      </c>
      <c r="M3011" s="19" t="str">
        <f>_xlfn.XLOOKUP(_xlfn.XLOOKUP(A3011,Orders_Raw!A:A,Orders_Raw!B:B),Customers_Raw!A:A,Customers_Raw!E:E)</f>
        <v>Consumer</v>
      </c>
      <c r="N3011">
        <f>IF(COUNTIF($A$2:A3011,A3011)=1,1,0)</f>
        <v>1</v>
      </c>
    </row>
    <row r="3012" spans="1:14">
      <c r="A3012" t="s">
        <v>1196</v>
      </c>
      <c r="B3012" t="s">
        <v>3457</v>
      </c>
      <c r="C3012">
        <v>4</v>
      </c>
      <c r="D3012" s="18">
        <v>14420.14</v>
      </c>
      <c r="E3012" s="18">
        <f>_xlfn.XLOOKUP(Order_Items_Raw!B2212,Products_Raw!A:A,Products_Raw!D:D)</f>
        <v>4740.6</v>
      </c>
      <c r="F3012" s="18">
        <f t="shared" si="47"/>
        <v>-4542.26</v>
      </c>
      <c r="G3012" s="18" t="str">
        <f>PROPER(TRIM(CLEAN(_xlfn.XLOOKUP(Order_Items_Raw!A2212,Orders_Raw!A:A,Orders_Raw!E:E))))</f>
        <v>Website</v>
      </c>
      <c r="H3012" s="18" t="str">
        <f>_xlfn.XLOOKUP(B3012,Products_Raw!A:A,Products_Raw!C:C)</f>
        <v>Home &amp; Kitchen</v>
      </c>
      <c r="I3012" t="str">
        <f>_xlfn.XLOOKUP(_xlfn.XLOOKUP(A3012,Orders_Raw!A:A,Orders_Raw!B:B),Customers_Raw!A:A,Customers_Raw!E:E)</f>
        <v>Consumer</v>
      </c>
      <c r="J3012" s="19">
        <f>_xlfn.XLOOKUP(Order_Items_Raw!A2212,Orders_Raw!A:A,Orders_Raw!C:C)</f>
        <v>45721</v>
      </c>
      <c r="K3012" t="s">
        <v>3458</v>
      </c>
      <c r="L3012" s="19" t="str">
        <f>_xlfn.XLOOKUP(A3012,Orders_Raw!A:A,Orders_Raw!D:D)</f>
        <v>Delivered</v>
      </c>
      <c r="M3012" s="19" t="str">
        <f>_xlfn.XLOOKUP(_xlfn.XLOOKUP(A3012,Orders_Raw!A:A,Orders_Raw!B:B),Customers_Raw!A:A,Customers_Raw!E:E)</f>
        <v>Consumer</v>
      </c>
      <c r="N3012">
        <f>IF(COUNTIF($A$2:A3012,A3012)=1,1,0)</f>
        <v>1</v>
      </c>
    </row>
    <row r="3013" spans="1:14">
      <c r="A3013" t="s">
        <v>1597</v>
      </c>
      <c r="B3013" t="s">
        <v>3457</v>
      </c>
      <c r="C3013">
        <v>1</v>
      </c>
      <c r="D3013" s="18">
        <v>3231.78</v>
      </c>
      <c r="E3013" s="18">
        <f>_xlfn.XLOOKUP(Order_Items_Raw!B2216,Products_Raw!A:A,Products_Raw!D:D)</f>
        <v>10244.32</v>
      </c>
      <c r="F3013" s="18">
        <f t="shared" si="47"/>
        <v>-7012.54</v>
      </c>
      <c r="G3013" s="18" t="str">
        <f>PROPER(TRIM(CLEAN(_xlfn.XLOOKUP(Order_Items_Raw!A2216,Orders_Raw!A:A,Orders_Raw!E:E))))</f>
        <v>Mobile App</v>
      </c>
      <c r="H3013" s="18" t="str">
        <f>_xlfn.XLOOKUP(B3013,Products_Raw!A:A,Products_Raw!C:C)</f>
        <v>Home &amp; Kitchen</v>
      </c>
      <c r="I3013" t="str">
        <f>_xlfn.XLOOKUP(_xlfn.XLOOKUP(A3013,Orders_Raw!A:A,Orders_Raw!B:B),Customers_Raw!A:A,Customers_Raw!E:E)</f>
        <v>Consumer</v>
      </c>
      <c r="J3013" s="19">
        <f>_xlfn.XLOOKUP(Order_Items_Raw!A2216,Orders_Raw!A:A,Orders_Raw!C:C)</f>
        <v>45724</v>
      </c>
      <c r="K3013" t="s">
        <v>3458</v>
      </c>
      <c r="L3013" s="19" t="str">
        <f>_xlfn.XLOOKUP(A3013,Orders_Raw!A:A,Orders_Raw!D:D)</f>
        <v>Delivered</v>
      </c>
      <c r="M3013" s="19" t="str">
        <f>_xlfn.XLOOKUP(_xlfn.XLOOKUP(A3013,Orders_Raw!A:A,Orders_Raw!B:B),Customers_Raw!A:A,Customers_Raw!E:E)</f>
        <v>Consumer</v>
      </c>
      <c r="N3013">
        <f>IF(COUNTIF($A$2:A3013,A3013)=1,1,0)</f>
        <v>1</v>
      </c>
    </row>
    <row r="3014" spans="1:14">
      <c r="A3014" t="s">
        <v>1913</v>
      </c>
      <c r="B3014" t="s">
        <v>3457</v>
      </c>
      <c r="C3014">
        <v>4</v>
      </c>
      <c r="D3014" s="18">
        <v>12635.06</v>
      </c>
      <c r="E3014" s="18">
        <f>_xlfn.XLOOKUP(Order_Items_Raw!B2221,Products_Raw!A:A,Products_Raw!D:D)</f>
        <v>1069.73</v>
      </c>
      <c r="F3014" s="18">
        <f t="shared" si="47"/>
        <v>8356.14</v>
      </c>
      <c r="G3014" s="18" t="str">
        <f>PROPER(TRIM(CLEAN(_xlfn.XLOOKUP(Order_Items_Raw!A2221,Orders_Raw!A:A,Orders_Raw!E:E))))</f>
        <v>Website</v>
      </c>
      <c r="H3014" s="18" t="str">
        <f>_xlfn.XLOOKUP(B3014,Products_Raw!A:A,Products_Raw!C:C)</f>
        <v>Home &amp; Kitchen</v>
      </c>
      <c r="I3014" t="str">
        <f>_xlfn.XLOOKUP(_xlfn.XLOOKUP(A3014,Orders_Raw!A:A,Orders_Raw!B:B),Customers_Raw!A:A,Customers_Raw!E:E)</f>
        <v>Small Business</v>
      </c>
      <c r="J3014" s="19">
        <f>_xlfn.XLOOKUP(Order_Items_Raw!A2221,Orders_Raw!A:A,Orders_Raw!C:C)</f>
        <v>45739</v>
      </c>
      <c r="K3014" t="s">
        <v>3458</v>
      </c>
      <c r="L3014" s="19" t="str">
        <f>_xlfn.XLOOKUP(A3014,Orders_Raw!A:A,Orders_Raw!D:D)</f>
        <v>Delivered</v>
      </c>
      <c r="M3014" s="19" t="str">
        <f>_xlfn.XLOOKUP(_xlfn.XLOOKUP(A3014,Orders_Raw!A:A,Orders_Raw!B:B),Customers_Raw!A:A,Customers_Raw!E:E)</f>
        <v>Small Business</v>
      </c>
      <c r="N3014">
        <f>IF(COUNTIF($A$2:A3014,A3014)=1,1,0)</f>
        <v>1</v>
      </c>
    </row>
    <row r="3015" spans="1:14">
      <c r="A3015" t="s">
        <v>2502</v>
      </c>
      <c r="B3015" t="s">
        <v>3457</v>
      </c>
      <c r="C3015">
        <v>4</v>
      </c>
      <c r="D3015" s="18">
        <v>16202.22</v>
      </c>
      <c r="E3015" s="18">
        <f>_xlfn.XLOOKUP(Order_Items_Raw!B2231,Products_Raw!A:A,Products_Raw!D:D)</f>
        <v>6579.03</v>
      </c>
      <c r="F3015" s="18">
        <f t="shared" si="47"/>
        <v>-10113.9</v>
      </c>
      <c r="G3015" s="18" t="str">
        <f>PROPER(TRIM(CLEAN(_xlfn.XLOOKUP(Order_Items_Raw!A2231,Orders_Raw!A:A,Orders_Raw!E:E))))</f>
        <v>Marketplace</v>
      </c>
      <c r="H3015" s="18" t="str">
        <f>_xlfn.XLOOKUP(B3015,Products_Raw!A:A,Products_Raw!C:C)</f>
        <v>Home &amp; Kitchen</v>
      </c>
      <c r="I3015" t="str">
        <f>_xlfn.XLOOKUP(_xlfn.XLOOKUP(A3015,Orders_Raw!A:A,Orders_Raw!B:B),Customers_Raw!A:A,Customers_Raw!E:E)</f>
        <v>Small Business</v>
      </c>
      <c r="J3015" s="19">
        <f>_xlfn.XLOOKUP(Order_Items_Raw!A2231,Orders_Raw!A:A,Orders_Raw!C:C)</f>
        <v>45743</v>
      </c>
      <c r="K3015" t="s">
        <v>3458</v>
      </c>
      <c r="L3015" s="19" t="str">
        <f>_xlfn.XLOOKUP(A3015,Orders_Raw!A:A,Orders_Raw!D:D)</f>
        <v>Delivered</v>
      </c>
      <c r="M3015" s="19" t="str">
        <f>_xlfn.XLOOKUP(_xlfn.XLOOKUP(A3015,Orders_Raw!A:A,Orders_Raw!B:B),Customers_Raw!A:A,Customers_Raw!E:E)</f>
        <v>Small Business</v>
      </c>
      <c r="N3015">
        <f>IF(COUNTIF($A$2:A3015,A3015)=1,1,0)</f>
        <v>0</v>
      </c>
    </row>
    <row r="3016" spans="1:14">
      <c r="A3016" t="s">
        <v>1552</v>
      </c>
      <c r="B3016" t="s">
        <v>3460</v>
      </c>
      <c r="C3016">
        <v>2</v>
      </c>
      <c r="D3016" s="18">
        <v>12253.67</v>
      </c>
      <c r="E3016" s="18">
        <f>_xlfn.XLOOKUP(Order_Items_Raw!B2301,Products_Raw!A:A,Products_Raw!D:D)</f>
        <v>6380.88</v>
      </c>
      <c r="F3016" s="18">
        <f t="shared" si="47"/>
        <v>-508.09</v>
      </c>
      <c r="G3016" s="18" t="str">
        <f>PROPER(TRIM(CLEAN(_xlfn.XLOOKUP(Order_Items_Raw!A2301,Orders_Raw!A:A,Orders_Raw!E:E))))</f>
        <v>Website</v>
      </c>
      <c r="H3016" s="18" t="str">
        <f>_xlfn.XLOOKUP(B3016,Products_Raw!A:A,Products_Raw!C:C)</f>
        <v>Fashion</v>
      </c>
      <c r="I3016" t="str">
        <f>_xlfn.XLOOKUP(_xlfn.XLOOKUP(A3016,Orders_Raw!A:A,Orders_Raw!B:B),Customers_Raw!A:A,Customers_Raw!E:E)</f>
        <v>Consumer</v>
      </c>
      <c r="J3016" s="19">
        <f>_xlfn.XLOOKUP(Order_Items_Raw!A2301,Orders_Raw!A:A,Orders_Raw!C:C)</f>
        <v>45722</v>
      </c>
      <c r="K3016" t="s">
        <v>3458</v>
      </c>
      <c r="L3016" s="19" t="str">
        <f>_xlfn.XLOOKUP(A3016,Orders_Raw!A:A,Orders_Raw!D:D)</f>
        <v>Delivered</v>
      </c>
      <c r="M3016" s="19" t="str">
        <f>_xlfn.XLOOKUP(_xlfn.XLOOKUP(A3016,Orders_Raw!A:A,Orders_Raw!B:B),Customers_Raw!A:A,Customers_Raw!E:E)</f>
        <v>Consumer</v>
      </c>
      <c r="N3016">
        <f>IF(COUNTIF($A$2:A3016,A3016)=1,1,0)</f>
        <v>0</v>
      </c>
    </row>
    <row r="3017" spans="1:14">
      <c r="A3017" t="s">
        <v>1580</v>
      </c>
      <c r="B3017" t="s">
        <v>3460</v>
      </c>
      <c r="C3017">
        <v>4</v>
      </c>
      <c r="D3017" s="18">
        <v>31196.17</v>
      </c>
      <c r="E3017" s="18">
        <f>_xlfn.XLOOKUP(Order_Items_Raw!B2303,Products_Raw!A:A,Products_Raw!D:D)</f>
        <v>6213.42</v>
      </c>
      <c r="F3017" s="18">
        <f t="shared" si="47"/>
        <v>6342.49</v>
      </c>
      <c r="G3017" s="18" t="str">
        <f>PROPER(TRIM(CLEAN(_xlfn.XLOOKUP(Order_Items_Raw!A2303,Orders_Raw!A:A,Orders_Raw!E:E))))</f>
        <v>Mobile App</v>
      </c>
      <c r="H3017" s="18" t="str">
        <f>_xlfn.XLOOKUP(B3017,Products_Raw!A:A,Products_Raw!C:C)</f>
        <v>Fashion</v>
      </c>
      <c r="I3017" t="str">
        <f>_xlfn.XLOOKUP(_xlfn.XLOOKUP(A3017,Orders_Raw!A:A,Orders_Raw!B:B),Customers_Raw!A:A,Customers_Raw!E:E)</f>
        <v>Corporate</v>
      </c>
      <c r="J3017" s="19">
        <f>_xlfn.XLOOKUP(Order_Items_Raw!A2303,Orders_Raw!A:A,Orders_Raw!C:C)</f>
        <v>45735</v>
      </c>
      <c r="K3017" t="s">
        <v>3458</v>
      </c>
      <c r="L3017" s="19" t="str">
        <f>_xlfn.XLOOKUP(A3017,Orders_Raw!A:A,Orders_Raw!D:D)</f>
        <v>Delivered</v>
      </c>
      <c r="M3017" s="19" t="str">
        <f>_xlfn.XLOOKUP(_xlfn.XLOOKUP(A3017,Orders_Raw!A:A,Orders_Raw!B:B),Customers_Raw!A:A,Customers_Raw!E:E)</f>
        <v>Corporate</v>
      </c>
      <c r="N3017">
        <f>IF(COUNTIF($A$2:A3017,A3017)=1,1,0)</f>
        <v>1</v>
      </c>
    </row>
    <row r="3018" spans="1:14">
      <c r="A3018" t="s">
        <v>1768</v>
      </c>
      <c r="B3018" t="s">
        <v>3460</v>
      </c>
      <c r="C3018">
        <v>1</v>
      </c>
      <c r="D3018" s="18">
        <v>7533.48</v>
      </c>
      <c r="E3018" s="18">
        <f>_xlfn.XLOOKUP(Order_Items_Raw!B2309,Products_Raw!A:A,Products_Raw!D:D)</f>
        <v>2112.7</v>
      </c>
      <c r="F3018" s="18">
        <f t="shared" si="47"/>
        <v>5420.78</v>
      </c>
      <c r="G3018" s="18" t="str">
        <f>PROPER(TRIM(CLEAN(_xlfn.XLOOKUP(Order_Items_Raw!A2309,Orders_Raw!A:A,Orders_Raw!E:E))))</f>
        <v>Website</v>
      </c>
      <c r="H3018" s="18" t="str">
        <f>_xlfn.XLOOKUP(B3018,Products_Raw!A:A,Products_Raw!C:C)</f>
        <v>Fashion</v>
      </c>
      <c r="I3018" t="str">
        <f>_xlfn.XLOOKUP(_xlfn.XLOOKUP(A3018,Orders_Raw!A:A,Orders_Raw!B:B),Customers_Raw!A:A,Customers_Raw!E:E)</f>
        <v>Consumer</v>
      </c>
      <c r="J3018" s="19">
        <f>_xlfn.XLOOKUP(Order_Items_Raw!A2309,Orders_Raw!A:A,Orders_Raw!C:C)</f>
        <v>45728</v>
      </c>
      <c r="K3018" t="s">
        <v>3458</v>
      </c>
      <c r="L3018" s="19" t="str">
        <f>_xlfn.XLOOKUP(A3018,Orders_Raw!A:A,Orders_Raw!D:D)</f>
        <v>Delivered</v>
      </c>
      <c r="M3018" s="19" t="str">
        <f>_xlfn.XLOOKUP(_xlfn.XLOOKUP(A3018,Orders_Raw!A:A,Orders_Raw!B:B),Customers_Raw!A:A,Customers_Raw!E:E)</f>
        <v>Consumer</v>
      </c>
      <c r="N3018">
        <f>IF(COUNTIF($A$2:A3018,A3018)=1,1,0)</f>
        <v>0</v>
      </c>
    </row>
    <row r="3019" spans="1:14">
      <c r="A3019" t="s">
        <v>1913</v>
      </c>
      <c r="B3019" t="s">
        <v>3460</v>
      </c>
      <c r="C3019">
        <v>1</v>
      </c>
      <c r="D3019" s="18">
        <v>8269.03</v>
      </c>
      <c r="E3019" s="18">
        <f>_xlfn.XLOOKUP(Order_Items_Raw!B2314,Products_Raw!A:A,Products_Raw!D:D)</f>
        <v>7802.03</v>
      </c>
      <c r="F3019" s="18">
        <f t="shared" si="47"/>
        <v>467.000000000001</v>
      </c>
      <c r="G3019" s="18" t="str">
        <f>PROPER(TRIM(CLEAN(_xlfn.XLOOKUP(Order_Items_Raw!A2314,Orders_Raw!A:A,Orders_Raw!E:E))))</f>
        <v>Mobile App</v>
      </c>
      <c r="H3019" s="18" t="str">
        <f>_xlfn.XLOOKUP(B3019,Products_Raw!A:A,Products_Raw!C:C)</f>
        <v>Fashion</v>
      </c>
      <c r="I3019" t="str">
        <f>_xlfn.XLOOKUP(_xlfn.XLOOKUP(A3019,Orders_Raw!A:A,Orders_Raw!B:B),Customers_Raw!A:A,Customers_Raw!E:E)</f>
        <v>Small Business</v>
      </c>
      <c r="J3019" s="19">
        <f>_xlfn.XLOOKUP(Order_Items_Raw!A2314,Orders_Raw!A:A,Orders_Raw!C:C)</f>
        <v>45727</v>
      </c>
      <c r="K3019" t="s">
        <v>3458</v>
      </c>
      <c r="L3019" s="19" t="str">
        <f>_xlfn.XLOOKUP(A3019,Orders_Raw!A:A,Orders_Raw!D:D)</f>
        <v>Delivered</v>
      </c>
      <c r="M3019" s="19" t="str">
        <f>_xlfn.XLOOKUP(_xlfn.XLOOKUP(A3019,Orders_Raw!A:A,Orders_Raw!B:B),Customers_Raw!A:A,Customers_Raw!E:E)</f>
        <v>Small Business</v>
      </c>
      <c r="N3019">
        <f>IF(COUNTIF($A$2:A3019,A3019)=1,1,0)</f>
        <v>0</v>
      </c>
    </row>
    <row r="3020" spans="1:14">
      <c r="A3020" t="s">
        <v>2170</v>
      </c>
      <c r="B3020" t="s">
        <v>3460</v>
      </c>
      <c r="C3020">
        <v>2</v>
      </c>
      <c r="D3020" s="18">
        <v>13316.49</v>
      </c>
      <c r="E3020" s="18">
        <f>_xlfn.XLOOKUP(Order_Items_Raw!B2324,Products_Raw!A:A,Products_Raw!D:D)</f>
        <v>680.62</v>
      </c>
      <c r="F3020" s="18">
        <f t="shared" si="47"/>
        <v>11955.25</v>
      </c>
      <c r="G3020" s="18" t="str">
        <f>PROPER(TRIM(CLEAN(_xlfn.XLOOKUP(Order_Items_Raw!A2324,Orders_Raw!A:A,Orders_Raw!E:E))))</f>
        <v>Mobile App</v>
      </c>
      <c r="H3020" s="18" t="str">
        <f>_xlfn.XLOOKUP(B3020,Products_Raw!A:A,Products_Raw!C:C)</f>
        <v>Fashion</v>
      </c>
      <c r="I3020" t="str">
        <f>_xlfn.XLOOKUP(_xlfn.XLOOKUP(A3020,Orders_Raw!A:A,Orders_Raw!B:B),Customers_Raw!A:A,Customers_Raw!E:E)</f>
        <v>Corporate</v>
      </c>
      <c r="J3020" s="19">
        <f>_xlfn.XLOOKUP(Order_Items_Raw!A2324,Orders_Raw!A:A,Orders_Raw!C:C)</f>
        <v>45740</v>
      </c>
      <c r="K3020" t="s">
        <v>3458</v>
      </c>
      <c r="L3020" s="19" t="str">
        <f>_xlfn.XLOOKUP(A3020,Orders_Raw!A:A,Orders_Raw!D:D)</f>
        <v>Processing</v>
      </c>
      <c r="M3020" s="19" t="str">
        <f>_xlfn.XLOOKUP(_xlfn.XLOOKUP(A3020,Orders_Raw!A:A,Orders_Raw!B:B),Customers_Raw!A:A,Customers_Raw!E:E)</f>
        <v>Corporate</v>
      </c>
      <c r="N3020">
        <f>IF(COUNTIF($A$2:A3020,A3020)=1,1,0)</f>
        <v>1</v>
      </c>
    </row>
    <row r="3021" spans="1:14">
      <c r="A3021" t="s">
        <v>2386</v>
      </c>
      <c r="B3021" t="s">
        <v>3460</v>
      </c>
      <c r="C3021">
        <v>2</v>
      </c>
      <c r="D3021" s="18">
        <v>13324.63</v>
      </c>
      <c r="E3021" s="18">
        <f>_xlfn.XLOOKUP(Order_Items_Raw!B2328,Products_Raw!A:A,Products_Raw!D:D)</f>
        <v>9178.6</v>
      </c>
      <c r="F3021" s="18">
        <f t="shared" si="47"/>
        <v>-5032.57</v>
      </c>
      <c r="G3021" s="18" t="str">
        <f>PROPER(TRIM(CLEAN(_xlfn.XLOOKUP(Order_Items_Raw!A2328,Orders_Raw!A:A,Orders_Raw!E:E))))</f>
        <v>Website</v>
      </c>
      <c r="H3021" s="18" t="str">
        <f>_xlfn.XLOOKUP(B3021,Products_Raw!A:A,Products_Raw!C:C)</f>
        <v>Fashion</v>
      </c>
      <c r="I3021" t="str">
        <f>_xlfn.XLOOKUP(_xlfn.XLOOKUP(A3021,Orders_Raw!A:A,Orders_Raw!B:B),Customers_Raw!A:A,Customers_Raw!E:E)</f>
        <v>Consumer</v>
      </c>
      <c r="J3021" s="19">
        <f>_xlfn.XLOOKUP(Order_Items_Raw!A2328,Orders_Raw!A:A,Orders_Raw!C:C)</f>
        <v>45737</v>
      </c>
      <c r="K3021" t="s">
        <v>3458</v>
      </c>
      <c r="L3021" s="19" t="str">
        <f>_xlfn.XLOOKUP(A3021,Orders_Raw!A:A,Orders_Raw!D:D)</f>
        <v>Delivered</v>
      </c>
      <c r="M3021" s="19" t="str">
        <f>_xlfn.XLOOKUP(_xlfn.XLOOKUP(A3021,Orders_Raw!A:A,Orders_Raw!B:B),Customers_Raw!A:A,Customers_Raw!E:E)</f>
        <v>Consumer</v>
      </c>
      <c r="N3021">
        <f>IF(COUNTIF($A$2:A3021,A3021)=1,1,0)</f>
        <v>1</v>
      </c>
    </row>
    <row r="3022" spans="1:14">
      <c r="A3022" t="s">
        <v>2699</v>
      </c>
      <c r="B3022" t="s">
        <v>3460</v>
      </c>
      <c r="C3022">
        <v>3</v>
      </c>
      <c r="D3022" s="18">
        <v>23551.97</v>
      </c>
      <c r="E3022" s="18">
        <f>_xlfn.XLOOKUP(Order_Items_Raw!B2337,Products_Raw!A:A,Products_Raw!D:D)</f>
        <v>4640.09</v>
      </c>
      <c r="F3022" s="18">
        <f t="shared" si="47"/>
        <v>9631.7</v>
      </c>
      <c r="G3022" s="18" t="str">
        <f>PROPER(TRIM(CLEAN(_xlfn.XLOOKUP(Order_Items_Raw!A2337,Orders_Raw!A:A,Orders_Raw!E:E))))</f>
        <v>Mobile App</v>
      </c>
      <c r="H3022" s="18" t="str">
        <f>_xlfn.XLOOKUP(B3022,Products_Raw!A:A,Products_Raw!C:C)</f>
        <v>Fashion</v>
      </c>
      <c r="I3022" t="str">
        <f>_xlfn.XLOOKUP(_xlfn.XLOOKUP(A3022,Orders_Raw!A:A,Orders_Raw!B:B),Customers_Raw!A:A,Customers_Raw!E:E)</f>
        <v>Consumer</v>
      </c>
      <c r="J3022" s="19">
        <f>_xlfn.XLOOKUP(Order_Items_Raw!A2337,Orders_Raw!A:A,Orders_Raw!C:C)</f>
        <v>45719</v>
      </c>
      <c r="K3022" t="s">
        <v>3458</v>
      </c>
      <c r="L3022" s="19" t="str">
        <f>_xlfn.XLOOKUP(A3022,Orders_Raw!A:A,Orders_Raw!D:D)</f>
        <v>Delivered</v>
      </c>
      <c r="M3022" s="19" t="str">
        <f>_xlfn.XLOOKUP(_xlfn.XLOOKUP(A3022,Orders_Raw!A:A,Orders_Raw!B:B),Customers_Raw!A:A,Customers_Raw!E:E)</f>
        <v>Consumer</v>
      </c>
      <c r="N3022">
        <f>IF(COUNTIF($A$2:A3022,A3022)=1,1,0)</f>
        <v>1</v>
      </c>
    </row>
    <row r="3023" spans="1:14">
      <c r="A3023" t="s">
        <v>2708</v>
      </c>
      <c r="B3023" t="s">
        <v>3460</v>
      </c>
      <c r="C3023">
        <v>3</v>
      </c>
      <c r="D3023" s="18">
        <v>23489.27</v>
      </c>
      <c r="E3023" s="18">
        <f>_xlfn.XLOOKUP(Order_Items_Raw!B2338,Products_Raw!A:A,Products_Raw!D:D)</f>
        <v>4640.09</v>
      </c>
      <c r="F3023" s="18">
        <f t="shared" si="47"/>
        <v>9569</v>
      </c>
      <c r="G3023" s="18" t="str">
        <f>PROPER(TRIM(CLEAN(_xlfn.XLOOKUP(Order_Items_Raw!A2338,Orders_Raw!A:A,Orders_Raw!E:E))))</f>
        <v>Marketplace</v>
      </c>
      <c r="H3023" s="18" t="str">
        <f>_xlfn.XLOOKUP(B3023,Products_Raw!A:A,Products_Raw!C:C)</f>
        <v>Fashion</v>
      </c>
      <c r="I3023" t="str">
        <f>_xlfn.XLOOKUP(_xlfn.XLOOKUP(A3023,Orders_Raw!A:A,Orders_Raw!B:B),Customers_Raw!A:A,Customers_Raw!E:E)</f>
        <v>Consumer</v>
      </c>
      <c r="J3023" s="19">
        <f>_xlfn.XLOOKUP(Order_Items_Raw!A2338,Orders_Raw!A:A,Orders_Raw!C:C)</f>
        <v>45747</v>
      </c>
      <c r="K3023" t="s">
        <v>3458</v>
      </c>
      <c r="L3023" s="19" t="str">
        <f>_xlfn.XLOOKUP(A3023,Orders_Raw!A:A,Orders_Raw!D:D)</f>
        <v>Delivered</v>
      </c>
      <c r="M3023" s="19" t="str">
        <f>_xlfn.XLOOKUP(_xlfn.XLOOKUP(A3023,Orders_Raw!A:A,Orders_Raw!B:B),Customers_Raw!A:A,Customers_Raw!E:E)</f>
        <v>Consumer</v>
      </c>
      <c r="N3023">
        <f>IF(COUNTIF($A$2:A3023,A3023)=1,1,0)</f>
        <v>1</v>
      </c>
    </row>
    <row r="3024" spans="1:14">
      <c r="A3024" t="s">
        <v>3036</v>
      </c>
      <c r="B3024" t="s">
        <v>3460</v>
      </c>
      <c r="C3024">
        <v>1</v>
      </c>
      <c r="D3024" s="18">
        <v>6467.64</v>
      </c>
      <c r="E3024" s="18">
        <f>_xlfn.XLOOKUP(Order_Items_Raw!B2346,Products_Raw!A:A,Products_Raw!D:D)</f>
        <v>4722.61</v>
      </c>
      <c r="F3024" s="18">
        <f t="shared" si="47"/>
        <v>1745.03</v>
      </c>
      <c r="G3024" s="18" t="str">
        <f>PROPER(TRIM(CLEAN(_xlfn.XLOOKUP(Order_Items_Raw!A2346,Orders_Raw!A:A,Orders_Raw!E:E))))</f>
        <v>Website</v>
      </c>
      <c r="H3024" s="18" t="str">
        <f>_xlfn.XLOOKUP(B3024,Products_Raw!A:A,Products_Raw!C:C)</f>
        <v>Fashion</v>
      </c>
      <c r="I3024" t="str">
        <f>_xlfn.XLOOKUP(_xlfn.XLOOKUP(A3024,Orders_Raw!A:A,Orders_Raw!B:B),Customers_Raw!A:A,Customers_Raw!E:E)</f>
        <v>Consumer</v>
      </c>
      <c r="J3024" s="19">
        <f>_xlfn.XLOOKUP(Order_Items_Raw!A2346,Orders_Raw!A:A,Orders_Raw!C:C)</f>
        <v>45727</v>
      </c>
      <c r="K3024" t="s">
        <v>3458</v>
      </c>
      <c r="L3024" s="19" t="str">
        <f>_xlfn.XLOOKUP(A3024,Orders_Raw!A:A,Orders_Raw!D:D)</f>
        <v>Delivered</v>
      </c>
      <c r="M3024" s="19" t="str">
        <f>_xlfn.XLOOKUP(_xlfn.XLOOKUP(A3024,Orders_Raw!A:A,Orders_Raw!B:B),Customers_Raw!A:A,Customers_Raw!E:E)</f>
        <v>Consumer</v>
      </c>
      <c r="N3024">
        <f>IF(COUNTIF($A$2:A3024,A3024)=1,1,0)</f>
        <v>0</v>
      </c>
    </row>
    <row r="3025" spans="1:14">
      <c r="A3025" t="s">
        <v>3229</v>
      </c>
      <c r="B3025" t="s">
        <v>3460</v>
      </c>
      <c r="C3025">
        <v>4</v>
      </c>
      <c r="D3025" s="18">
        <v>25338.86</v>
      </c>
      <c r="E3025" s="18">
        <f>_xlfn.XLOOKUP(Order_Items_Raw!B2351,Products_Raw!A:A,Products_Raw!D:D)</f>
        <v>9531.89</v>
      </c>
      <c r="F3025" s="18">
        <f t="shared" si="47"/>
        <v>-12788.7</v>
      </c>
      <c r="G3025" s="18" t="str">
        <f>PROPER(TRIM(CLEAN(_xlfn.XLOOKUP(Order_Items_Raw!A2351,Orders_Raw!A:A,Orders_Raw!E:E))))</f>
        <v>Website</v>
      </c>
      <c r="H3025" s="18" t="str">
        <f>_xlfn.XLOOKUP(B3025,Products_Raw!A:A,Products_Raw!C:C)</f>
        <v>Fashion</v>
      </c>
      <c r="I3025" t="str">
        <f>_xlfn.XLOOKUP(_xlfn.XLOOKUP(A3025,Orders_Raw!A:A,Orders_Raw!B:B),Customers_Raw!A:A,Customers_Raw!E:E)</f>
        <v>Consumer</v>
      </c>
      <c r="J3025" s="19">
        <f>_xlfn.XLOOKUP(Order_Items_Raw!A2351,Orders_Raw!A:A,Orders_Raw!C:C)</f>
        <v>45736</v>
      </c>
      <c r="K3025" t="s">
        <v>3458</v>
      </c>
      <c r="L3025" s="19" t="str">
        <f>_xlfn.XLOOKUP(A3025,Orders_Raw!A:A,Orders_Raw!D:D)</f>
        <v>Delivered</v>
      </c>
      <c r="M3025" s="19" t="str">
        <f>_xlfn.XLOOKUP(_xlfn.XLOOKUP(A3025,Orders_Raw!A:A,Orders_Raw!B:B),Customers_Raw!A:A,Customers_Raw!E:E)</f>
        <v>Consumer</v>
      </c>
      <c r="N3025">
        <f>IF(COUNTIF($A$2:A3025,A3025)=1,1,0)</f>
        <v>1</v>
      </c>
    </row>
    <row r="3026" spans="1:14">
      <c r="A3026" t="s">
        <v>1212</v>
      </c>
      <c r="B3026" t="s">
        <v>3461</v>
      </c>
      <c r="C3026">
        <v>3</v>
      </c>
      <c r="D3026" s="18">
        <v>23359.17</v>
      </c>
      <c r="E3026" s="18">
        <f>_xlfn.XLOOKUP(Order_Items_Raw!B2358,Products_Raw!A:A,Products_Raw!D:D)</f>
        <v>9531.89</v>
      </c>
      <c r="F3026" s="18">
        <f t="shared" si="47"/>
        <v>-5236.5</v>
      </c>
      <c r="G3026" s="18" t="str">
        <f>PROPER(TRIM(CLEAN(_xlfn.XLOOKUP(Order_Items_Raw!A2358,Orders_Raw!A:A,Orders_Raw!E:E))))</f>
        <v>Mobile App</v>
      </c>
      <c r="H3026" s="18" t="str">
        <f>_xlfn.XLOOKUP(B3026,Products_Raw!A:A,Products_Raw!C:C)</f>
        <v>Electronics</v>
      </c>
      <c r="I3026" t="str">
        <f>_xlfn.XLOOKUP(_xlfn.XLOOKUP(A3026,Orders_Raw!A:A,Orders_Raw!B:B),Customers_Raw!A:A,Customers_Raw!E:E)</f>
        <v>Corporate</v>
      </c>
      <c r="J3026" s="19">
        <f>_xlfn.XLOOKUP(Order_Items_Raw!A2358,Orders_Raw!A:A,Orders_Raw!C:C)</f>
        <v>45734</v>
      </c>
      <c r="K3026" t="s">
        <v>3458</v>
      </c>
      <c r="L3026" s="19" t="str">
        <f>_xlfn.XLOOKUP(A3026,Orders_Raw!A:A,Orders_Raw!D:D)</f>
        <v>Delivered</v>
      </c>
      <c r="M3026" s="19" t="str">
        <f>_xlfn.XLOOKUP(_xlfn.XLOOKUP(A3026,Orders_Raw!A:A,Orders_Raw!B:B),Customers_Raw!A:A,Customers_Raw!E:E)</f>
        <v>Corporate</v>
      </c>
      <c r="N3026">
        <f>IF(COUNTIF($A$2:A3026,A3026)=1,1,0)</f>
        <v>0</v>
      </c>
    </row>
    <row r="3027" spans="1:14">
      <c r="A3027" t="s">
        <v>1658</v>
      </c>
      <c r="B3027" t="s">
        <v>3461</v>
      </c>
      <c r="C3027">
        <v>4</v>
      </c>
      <c r="D3027" s="18">
        <v>24784.48</v>
      </c>
      <c r="E3027" s="18">
        <f>_xlfn.XLOOKUP(Order_Items_Raw!B2360,Products_Raw!A:A,Products_Raw!D:D)</f>
        <v>7212.47</v>
      </c>
      <c r="F3027" s="18">
        <f t="shared" si="47"/>
        <v>-4065.4</v>
      </c>
      <c r="G3027" s="18" t="str">
        <f>PROPER(TRIM(CLEAN(_xlfn.XLOOKUP(Order_Items_Raw!A2360,Orders_Raw!A:A,Orders_Raw!E:E))))</f>
        <v>Website</v>
      </c>
      <c r="H3027" s="18" t="str">
        <f>_xlfn.XLOOKUP(B3027,Products_Raw!A:A,Products_Raw!C:C)</f>
        <v>Electronics</v>
      </c>
      <c r="I3027" t="str">
        <f>_xlfn.XLOOKUP(_xlfn.XLOOKUP(A3027,Orders_Raw!A:A,Orders_Raw!B:B),Customers_Raw!A:A,Customers_Raw!E:E)</f>
        <v>Consumer</v>
      </c>
      <c r="J3027" s="19">
        <f>_xlfn.XLOOKUP(Order_Items_Raw!A2360,Orders_Raw!A:A,Orders_Raw!C:C)</f>
        <v>45736</v>
      </c>
      <c r="K3027" t="s">
        <v>3458</v>
      </c>
      <c r="L3027" s="19" t="str">
        <f>_xlfn.XLOOKUP(A3027,Orders_Raw!A:A,Orders_Raw!D:D)</f>
        <v>Delivered</v>
      </c>
      <c r="M3027" s="19" t="str">
        <f>_xlfn.XLOOKUP(_xlfn.XLOOKUP(A3027,Orders_Raw!A:A,Orders_Raw!B:B),Customers_Raw!A:A,Customers_Raw!E:E)</f>
        <v>Consumer</v>
      </c>
      <c r="N3027">
        <f>IF(COUNTIF($A$2:A3027,A3027)=1,1,0)</f>
        <v>1</v>
      </c>
    </row>
    <row r="3028" spans="1:14">
      <c r="A3028" t="s">
        <v>2833</v>
      </c>
      <c r="B3028" t="s">
        <v>3461</v>
      </c>
      <c r="C3028">
        <v>2</v>
      </c>
      <c r="D3028" s="18">
        <v>13257.36</v>
      </c>
      <c r="E3028" s="18">
        <f>_xlfn.XLOOKUP(Order_Items_Raw!B2383,Products_Raw!A:A,Products_Raw!D:D)</f>
        <v>6782.31</v>
      </c>
      <c r="F3028" s="18">
        <f t="shared" si="47"/>
        <v>-307.26</v>
      </c>
      <c r="G3028" s="18" t="str">
        <f>PROPER(TRIM(CLEAN(_xlfn.XLOOKUP(Order_Items_Raw!A2383,Orders_Raw!A:A,Orders_Raw!E:E))))</f>
        <v>Mobile App</v>
      </c>
      <c r="H3028" s="18" t="str">
        <f>_xlfn.XLOOKUP(B3028,Products_Raw!A:A,Products_Raw!C:C)</f>
        <v>Electronics</v>
      </c>
      <c r="I3028" t="str">
        <f>_xlfn.XLOOKUP(_xlfn.XLOOKUP(A3028,Orders_Raw!A:A,Orders_Raw!B:B),Customers_Raw!A:A,Customers_Raw!E:E)</f>
        <v>Consumer</v>
      </c>
      <c r="J3028" s="19">
        <f>_xlfn.XLOOKUP(Order_Items_Raw!A2383,Orders_Raw!A:A,Orders_Raw!C:C)</f>
        <v>45739</v>
      </c>
      <c r="K3028" t="s">
        <v>3458</v>
      </c>
      <c r="L3028" s="19" t="str">
        <f>_xlfn.XLOOKUP(A3028,Orders_Raw!A:A,Orders_Raw!D:D)</f>
        <v>Delivered</v>
      </c>
      <c r="M3028" s="19" t="str">
        <f>_xlfn.XLOOKUP(_xlfn.XLOOKUP(A3028,Orders_Raw!A:A,Orders_Raw!B:B),Customers_Raw!A:A,Customers_Raw!E:E)</f>
        <v>Consumer</v>
      </c>
      <c r="N3028">
        <f>IF(COUNTIF($A$2:A3028,A3028)=1,1,0)</f>
        <v>0</v>
      </c>
    </row>
    <row r="3029" spans="1:14">
      <c r="A3029" t="s">
        <v>2970</v>
      </c>
      <c r="B3029" t="s">
        <v>3461</v>
      </c>
      <c r="C3029">
        <v>3</v>
      </c>
      <c r="D3029" s="18">
        <v>23737.66</v>
      </c>
      <c r="E3029" s="18">
        <f>_xlfn.XLOOKUP(Order_Items_Raw!B2385,Products_Raw!A:A,Products_Raw!D:D)</f>
        <v>1397.32</v>
      </c>
      <c r="F3029" s="18">
        <f t="shared" si="47"/>
        <v>19545.7</v>
      </c>
      <c r="G3029" s="18" t="str">
        <f>PROPER(TRIM(CLEAN(_xlfn.XLOOKUP(Order_Items_Raw!A2385,Orders_Raw!A:A,Orders_Raw!E:E))))</f>
        <v>Mobile App</v>
      </c>
      <c r="H3029" s="18" t="str">
        <f>_xlfn.XLOOKUP(B3029,Products_Raw!A:A,Products_Raw!C:C)</f>
        <v>Electronics</v>
      </c>
      <c r="I3029" t="str">
        <f>_xlfn.XLOOKUP(_xlfn.XLOOKUP(A3029,Orders_Raw!A:A,Orders_Raw!B:B),Customers_Raw!A:A,Customers_Raw!E:E)</f>
        <v>Consumer</v>
      </c>
      <c r="J3029" s="19">
        <f>_xlfn.XLOOKUP(Order_Items_Raw!A2385,Orders_Raw!A:A,Orders_Raw!C:C)</f>
        <v>45740</v>
      </c>
      <c r="K3029" t="s">
        <v>3458</v>
      </c>
      <c r="L3029" s="19" t="str">
        <f>_xlfn.XLOOKUP(A3029,Orders_Raw!A:A,Orders_Raw!D:D)</f>
        <v>Delivered</v>
      </c>
      <c r="M3029" s="19" t="str">
        <f>_xlfn.XLOOKUP(_xlfn.XLOOKUP(A3029,Orders_Raw!A:A,Orders_Raw!B:B),Customers_Raw!A:A,Customers_Raw!E:E)</f>
        <v>Consumer</v>
      </c>
      <c r="N3029">
        <f>IF(COUNTIF($A$2:A3029,A3029)=1,1,0)</f>
        <v>1</v>
      </c>
    </row>
    <row r="3030" spans="1:14">
      <c r="A3030" t="s">
        <v>3075</v>
      </c>
      <c r="B3030" t="s">
        <v>3461</v>
      </c>
      <c r="C3030">
        <v>1</v>
      </c>
      <c r="D3030" s="18">
        <v>6172.42</v>
      </c>
      <c r="E3030" s="18">
        <f>_xlfn.XLOOKUP(Order_Items_Raw!B2387,Products_Raw!A:A,Products_Raw!D:D)</f>
        <v>1397.32</v>
      </c>
      <c r="F3030" s="18">
        <f t="shared" si="47"/>
        <v>4775.1</v>
      </c>
      <c r="G3030" s="18" t="str">
        <f>PROPER(TRIM(CLEAN(_xlfn.XLOOKUP(Order_Items_Raw!A2387,Orders_Raw!A:A,Orders_Raw!E:E))))</f>
        <v>Mobile App</v>
      </c>
      <c r="H3030" s="18" t="str">
        <f>_xlfn.XLOOKUP(B3030,Products_Raw!A:A,Products_Raw!C:C)</f>
        <v>Electronics</v>
      </c>
      <c r="I3030" t="str">
        <f>_xlfn.XLOOKUP(_xlfn.XLOOKUP(A3030,Orders_Raw!A:A,Orders_Raw!B:B),Customers_Raw!A:A,Customers_Raw!E:E)</f>
        <v>Consumer</v>
      </c>
      <c r="J3030" s="19">
        <f>_xlfn.XLOOKUP(Order_Items_Raw!A2387,Orders_Raw!A:A,Orders_Raw!C:C)</f>
        <v>45724</v>
      </c>
      <c r="K3030" t="s">
        <v>3458</v>
      </c>
      <c r="L3030" s="19" t="str">
        <f>_xlfn.XLOOKUP(A3030,Orders_Raw!A:A,Orders_Raw!D:D)</f>
        <v>Delivered</v>
      </c>
      <c r="M3030" s="19" t="str">
        <f>_xlfn.XLOOKUP(_xlfn.XLOOKUP(A3030,Orders_Raw!A:A,Orders_Raw!B:B),Customers_Raw!A:A,Customers_Raw!E:E)</f>
        <v>Consumer</v>
      </c>
      <c r="N3030">
        <f>IF(COUNTIF($A$2:A3030,A3030)=1,1,0)</f>
        <v>0</v>
      </c>
    </row>
    <row r="3031" spans="1:14">
      <c r="A3031" t="s">
        <v>3392</v>
      </c>
      <c r="B3031" t="s">
        <v>3461</v>
      </c>
      <c r="C3031">
        <v>3</v>
      </c>
      <c r="D3031" s="18">
        <v>21386.28</v>
      </c>
      <c r="E3031" s="18">
        <f>_xlfn.XLOOKUP(Order_Items_Raw!B2391,Products_Raw!A:A,Products_Raw!D:D)</f>
        <v>1397.32</v>
      </c>
      <c r="F3031" s="18">
        <f t="shared" si="47"/>
        <v>17194.32</v>
      </c>
      <c r="G3031" s="18" t="str">
        <f>PROPER(TRIM(CLEAN(_xlfn.XLOOKUP(Order_Items_Raw!A2391,Orders_Raw!A:A,Orders_Raw!E:E))))</f>
        <v>Website</v>
      </c>
      <c r="H3031" s="18" t="str">
        <f>_xlfn.XLOOKUP(B3031,Products_Raw!A:A,Products_Raw!C:C)</f>
        <v>Electronics</v>
      </c>
      <c r="I3031" t="str">
        <f>_xlfn.XLOOKUP(_xlfn.XLOOKUP(A3031,Orders_Raw!A:A,Orders_Raw!B:B),Customers_Raw!A:A,Customers_Raw!E:E)</f>
        <v>Consumer</v>
      </c>
      <c r="J3031" s="19">
        <f>_xlfn.XLOOKUP(Order_Items_Raw!A2391,Orders_Raw!A:A,Orders_Raw!C:C)</f>
        <v>45741</v>
      </c>
      <c r="K3031" t="s">
        <v>3458</v>
      </c>
      <c r="L3031" s="19" t="str">
        <f>_xlfn.XLOOKUP(A3031,Orders_Raw!A:A,Orders_Raw!D:D)</f>
        <v>Delivered</v>
      </c>
      <c r="M3031" s="19" t="str">
        <f>_xlfn.XLOOKUP(_xlfn.XLOOKUP(A3031,Orders_Raw!A:A,Orders_Raw!B:B),Customers_Raw!A:A,Customers_Raw!E:E)</f>
        <v>Consumer</v>
      </c>
      <c r="N3031">
        <f>IF(COUNTIF($A$2:A3031,A3031)=1,1,0)</f>
        <v>0</v>
      </c>
    </row>
    <row r="3032" spans="1:14">
      <c r="A3032" t="s">
        <v>2063</v>
      </c>
      <c r="B3032" t="s">
        <v>3462</v>
      </c>
      <c r="C3032">
        <v>2</v>
      </c>
      <c r="D3032" s="18">
        <v>9134.58</v>
      </c>
      <c r="E3032" s="18">
        <f>_xlfn.XLOOKUP(Order_Items_Raw!B2410,Products_Raw!A:A,Products_Raw!D:D)</f>
        <v>6453.17</v>
      </c>
      <c r="F3032" s="18">
        <f t="shared" si="47"/>
        <v>-3771.76</v>
      </c>
      <c r="G3032" s="18" t="str">
        <f>PROPER(TRIM(CLEAN(_xlfn.XLOOKUP(Order_Items_Raw!A2410,Orders_Raw!A:A,Orders_Raw!E:E))))</f>
        <v>Website</v>
      </c>
      <c r="H3032" s="18" t="str">
        <f>_xlfn.XLOOKUP(B3032,Products_Raw!A:A,Products_Raw!C:C)</f>
        <v>Electronics</v>
      </c>
      <c r="I3032" t="str">
        <f>_xlfn.XLOOKUP(_xlfn.XLOOKUP(A3032,Orders_Raw!A:A,Orders_Raw!B:B),Customers_Raw!A:A,Customers_Raw!E:E)</f>
        <v>Consumer</v>
      </c>
      <c r="J3032" s="19">
        <f>_xlfn.XLOOKUP(Order_Items_Raw!A2410,Orders_Raw!A:A,Orders_Raw!C:C)</f>
        <v>45741</v>
      </c>
      <c r="K3032" t="s">
        <v>3458</v>
      </c>
      <c r="L3032" s="19" t="str">
        <f>_xlfn.XLOOKUP(A3032,Orders_Raw!A:A,Orders_Raw!D:D)</f>
        <v>Delivered</v>
      </c>
      <c r="M3032" s="19" t="str">
        <f>_xlfn.XLOOKUP(_xlfn.XLOOKUP(A3032,Orders_Raw!A:A,Orders_Raw!B:B),Customers_Raw!A:A,Customers_Raw!E:E)</f>
        <v>Consumer</v>
      </c>
      <c r="N3032">
        <f>IF(COUNTIF($A$2:A3032,A3032)=1,1,0)</f>
        <v>1</v>
      </c>
    </row>
    <row r="3033" spans="1:14">
      <c r="A3033" t="s">
        <v>3384</v>
      </c>
      <c r="B3033" t="s">
        <v>3462</v>
      </c>
      <c r="C3033">
        <v>2</v>
      </c>
      <c r="D3033" s="18">
        <v>11501.88</v>
      </c>
      <c r="E3033" s="18">
        <f>_xlfn.XLOOKUP(Order_Items_Raw!B2429,Products_Raw!A:A,Products_Raw!D:D)</f>
        <v>5057.68</v>
      </c>
      <c r="F3033" s="18">
        <f t="shared" si="47"/>
        <v>1386.52</v>
      </c>
      <c r="G3033" s="18" t="str">
        <f>PROPER(TRIM(CLEAN(_xlfn.XLOOKUP(Order_Items_Raw!A2429,Orders_Raw!A:A,Orders_Raw!E:E))))</f>
        <v>Marketplace</v>
      </c>
      <c r="H3033" s="18" t="str">
        <f>_xlfn.XLOOKUP(B3033,Products_Raw!A:A,Products_Raw!C:C)</f>
        <v>Electronics</v>
      </c>
      <c r="I3033" t="str">
        <f>_xlfn.XLOOKUP(_xlfn.XLOOKUP(A3033,Orders_Raw!A:A,Orders_Raw!B:B),Customers_Raw!A:A,Customers_Raw!E:E)</f>
        <v>Consumer</v>
      </c>
      <c r="J3033" s="19">
        <f>_xlfn.XLOOKUP(Order_Items_Raw!A2429,Orders_Raw!A:A,Orders_Raw!C:C)</f>
        <v>45733</v>
      </c>
      <c r="K3033" t="s">
        <v>3458</v>
      </c>
      <c r="L3033" s="19" t="str">
        <f>_xlfn.XLOOKUP(A3033,Orders_Raw!A:A,Orders_Raw!D:D)</f>
        <v>Delivered</v>
      </c>
      <c r="M3033" s="19" t="str">
        <f>_xlfn.XLOOKUP(_xlfn.XLOOKUP(A3033,Orders_Raw!A:A,Orders_Raw!B:B),Customers_Raw!A:A,Customers_Raw!E:E)</f>
        <v>Consumer</v>
      </c>
      <c r="N3033">
        <f>IF(COUNTIF($A$2:A3033,A3033)=1,1,0)</f>
        <v>0</v>
      </c>
    </row>
    <row r="3034" spans="1:14">
      <c r="A3034" t="s">
        <v>1922</v>
      </c>
      <c r="B3034" t="s">
        <v>3463</v>
      </c>
      <c r="C3034">
        <v>1</v>
      </c>
      <c r="D3034" s="18">
        <v>2623.26</v>
      </c>
      <c r="E3034" s="18">
        <f>_xlfn.XLOOKUP(Order_Items_Raw!B2449,Products_Raw!A:A,Products_Raw!D:D)</f>
        <v>4539.2</v>
      </c>
      <c r="F3034" s="18">
        <f t="shared" si="47"/>
        <v>-1915.94</v>
      </c>
      <c r="G3034" s="18" t="str">
        <f>PROPER(TRIM(CLEAN(_xlfn.XLOOKUP(Order_Items_Raw!A2449,Orders_Raw!A:A,Orders_Raw!E:E))))</f>
        <v>Website</v>
      </c>
      <c r="H3034" s="18" t="str">
        <f>_xlfn.XLOOKUP(B3034,Products_Raw!A:A,Products_Raw!C:C)</f>
        <v>Beauty</v>
      </c>
      <c r="I3034" t="str">
        <f>_xlfn.XLOOKUP(_xlfn.XLOOKUP(A3034,Orders_Raw!A:A,Orders_Raw!B:B),Customers_Raw!A:A,Customers_Raw!E:E)</f>
        <v>Corporate</v>
      </c>
      <c r="J3034" s="19">
        <f>_xlfn.XLOOKUP(Order_Items_Raw!A2449,Orders_Raw!A:A,Orders_Raw!C:C)</f>
        <v>45746</v>
      </c>
      <c r="K3034" t="s">
        <v>3458</v>
      </c>
      <c r="L3034" s="19" t="str">
        <f>_xlfn.XLOOKUP(A3034,Orders_Raw!A:A,Orders_Raw!D:D)</f>
        <v>Delivered</v>
      </c>
      <c r="M3034" s="19" t="str">
        <f>_xlfn.XLOOKUP(_xlfn.XLOOKUP(A3034,Orders_Raw!A:A,Orders_Raw!B:B),Customers_Raw!A:A,Customers_Raw!E:E)</f>
        <v>Corporate</v>
      </c>
      <c r="N3034">
        <f>IF(COUNTIF($A$2:A3034,A3034)=1,1,0)</f>
        <v>0</v>
      </c>
    </row>
    <row r="3035" spans="1:14">
      <c r="A3035" t="s">
        <v>2186</v>
      </c>
      <c r="B3035" t="s">
        <v>3463</v>
      </c>
      <c r="C3035">
        <v>1</v>
      </c>
      <c r="D3035" s="18">
        <v>2899.03</v>
      </c>
      <c r="E3035" s="18">
        <f>_xlfn.XLOOKUP(Order_Items_Raw!B2452,Products_Raw!A:A,Products_Raw!D:D)</f>
        <v>4591.42</v>
      </c>
      <c r="F3035" s="18">
        <f t="shared" si="47"/>
        <v>-1692.39</v>
      </c>
      <c r="G3035" s="18" t="str">
        <f>PROPER(TRIM(CLEAN(_xlfn.XLOOKUP(Order_Items_Raw!A2452,Orders_Raw!A:A,Orders_Raw!E:E))))</f>
        <v>Marketplace</v>
      </c>
      <c r="H3035" s="18" t="str">
        <f>_xlfn.XLOOKUP(B3035,Products_Raw!A:A,Products_Raw!C:C)</f>
        <v>Beauty</v>
      </c>
      <c r="I3035" t="str">
        <f>_xlfn.XLOOKUP(_xlfn.XLOOKUP(A3035,Orders_Raw!A:A,Orders_Raw!B:B),Customers_Raw!A:A,Customers_Raw!E:E)</f>
        <v>Corporate</v>
      </c>
      <c r="J3035" s="19">
        <f>_xlfn.XLOOKUP(Order_Items_Raw!A2452,Orders_Raw!A:A,Orders_Raw!C:C)</f>
        <v>45736</v>
      </c>
      <c r="K3035" t="s">
        <v>3458</v>
      </c>
      <c r="L3035" s="19" t="str">
        <f>_xlfn.XLOOKUP(A3035,Orders_Raw!A:A,Orders_Raw!D:D)</f>
        <v>Shipped</v>
      </c>
      <c r="M3035" s="19" t="str">
        <f>_xlfn.XLOOKUP(_xlfn.XLOOKUP(A3035,Orders_Raw!A:A,Orders_Raw!B:B),Customers_Raw!A:A,Customers_Raw!E:E)</f>
        <v>Corporate</v>
      </c>
      <c r="N3035">
        <f>IF(COUNTIF($A$2:A3035,A3035)=1,1,0)</f>
        <v>1</v>
      </c>
    </row>
    <row r="3036" spans="1:14">
      <c r="A3036" t="s">
        <v>2477</v>
      </c>
      <c r="B3036" t="s">
        <v>3463</v>
      </c>
      <c r="C3036">
        <v>1</v>
      </c>
      <c r="D3036" s="18">
        <v>2221.06</v>
      </c>
      <c r="E3036" s="18">
        <f>_xlfn.XLOOKUP(Order_Items_Raw!B2456,Products_Raw!A:A,Products_Raw!D:D)</f>
        <v>5766.98</v>
      </c>
      <c r="F3036" s="18">
        <f t="shared" si="47"/>
        <v>-3545.92</v>
      </c>
      <c r="G3036" s="18" t="str">
        <f>PROPER(TRIM(CLEAN(_xlfn.XLOOKUP(Order_Items_Raw!A2456,Orders_Raw!A:A,Orders_Raw!E:E))))</f>
        <v>Marketplace</v>
      </c>
      <c r="H3036" s="18" t="str">
        <f>_xlfn.XLOOKUP(B3036,Products_Raw!A:A,Products_Raw!C:C)</f>
        <v>Beauty</v>
      </c>
      <c r="I3036" t="str">
        <f>_xlfn.XLOOKUP(_xlfn.XLOOKUP(A3036,Orders_Raw!A:A,Orders_Raw!B:B),Customers_Raw!A:A,Customers_Raw!E:E)</f>
        <v>Consumer</v>
      </c>
      <c r="J3036" s="19">
        <f>_xlfn.XLOOKUP(Order_Items_Raw!A2456,Orders_Raw!A:A,Orders_Raw!C:C)</f>
        <v>45747</v>
      </c>
      <c r="K3036" t="s">
        <v>3458</v>
      </c>
      <c r="L3036" s="19" t="str">
        <f>_xlfn.XLOOKUP(A3036,Orders_Raw!A:A,Orders_Raw!D:D)</f>
        <v>Delivered</v>
      </c>
      <c r="M3036" s="19" t="str">
        <f>_xlfn.XLOOKUP(_xlfn.XLOOKUP(A3036,Orders_Raw!A:A,Orders_Raw!B:B),Customers_Raw!A:A,Customers_Raw!E:E)</f>
        <v>Consumer</v>
      </c>
      <c r="N3036">
        <f>IF(COUNTIF($A$2:A3036,A3036)=1,1,0)</f>
        <v>1</v>
      </c>
    </row>
    <row r="3037" spans="1:14">
      <c r="A3037" t="s">
        <v>3116</v>
      </c>
      <c r="B3037" t="s">
        <v>3463</v>
      </c>
      <c r="C3037">
        <v>2</v>
      </c>
      <c r="D3037" s="18">
        <v>4446</v>
      </c>
      <c r="E3037" s="18">
        <f>_xlfn.XLOOKUP(Order_Items_Raw!B2470,Products_Raw!A:A,Products_Raw!D:D)</f>
        <v>1195.19</v>
      </c>
      <c r="F3037" s="18">
        <f t="shared" si="47"/>
        <v>2055.62</v>
      </c>
      <c r="G3037" s="18" t="str">
        <f>PROPER(TRIM(CLEAN(_xlfn.XLOOKUP(Order_Items_Raw!A2470,Orders_Raw!A:A,Orders_Raw!E:E))))</f>
        <v>Marketplace</v>
      </c>
      <c r="H3037" s="18" t="str">
        <f>_xlfn.XLOOKUP(B3037,Products_Raw!A:A,Products_Raw!C:C)</f>
        <v>Beauty</v>
      </c>
      <c r="I3037" t="str">
        <f>_xlfn.XLOOKUP(_xlfn.XLOOKUP(A3037,Orders_Raw!A:A,Orders_Raw!B:B),Customers_Raw!A:A,Customers_Raw!E:E)</f>
        <v>Consumer</v>
      </c>
      <c r="J3037" s="19">
        <f>_xlfn.XLOOKUP(Order_Items_Raw!A2470,Orders_Raw!A:A,Orders_Raw!C:C)</f>
        <v>45732</v>
      </c>
      <c r="K3037" t="s">
        <v>3458</v>
      </c>
      <c r="L3037" s="19" t="str">
        <f>_xlfn.XLOOKUP(A3037,Orders_Raw!A:A,Orders_Raw!D:D)</f>
        <v>Shipped</v>
      </c>
      <c r="M3037" s="19" t="str">
        <f>_xlfn.XLOOKUP(_xlfn.XLOOKUP(A3037,Orders_Raw!A:A,Orders_Raw!B:B),Customers_Raw!A:A,Customers_Raw!E:E)</f>
        <v>Consumer</v>
      </c>
      <c r="N3037">
        <f>IF(COUNTIF($A$2:A3037,A3037)=1,1,0)</f>
        <v>0</v>
      </c>
    </row>
    <row r="3038" spans="1:14">
      <c r="A3038" t="s">
        <v>2262</v>
      </c>
      <c r="B3038" t="s">
        <v>3464</v>
      </c>
      <c r="C3038">
        <v>4</v>
      </c>
      <c r="D3038" s="18">
        <v>34718.46</v>
      </c>
      <c r="E3038" s="18">
        <f>_xlfn.XLOOKUP(Order_Items_Raw!B2494,Products_Raw!A:A,Products_Raw!D:D)</f>
        <v>11653.29</v>
      </c>
      <c r="F3038" s="18">
        <f t="shared" si="47"/>
        <v>-11894.7</v>
      </c>
      <c r="G3038" s="18" t="str">
        <f>PROPER(TRIM(CLEAN(_xlfn.XLOOKUP(Order_Items_Raw!A2494,Orders_Raw!A:A,Orders_Raw!E:E))))</f>
        <v>Marketplace</v>
      </c>
      <c r="H3038" s="18" t="str">
        <f>_xlfn.XLOOKUP(B3038,Products_Raw!A:A,Products_Raw!C:C)</f>
        <v>Office Supplies</v>
      </c>
      <c r="I3038" t="str">
        <f>_xlfn.XLOOKUP(_xlfn.XLOOKUP(A3038,Orders_Raw!A:A,Orders_Raw!B:B),Customers_Raw!A:A,Customers_Raw!E:E)</f>
        <v>Small Business</v>
      </c>
      <c r="J3038" s="19">
        <f>_xlfn.XLOOKUP(Order_Items_Raw!A2494,Orders_Raw!A:A,Orders_Raw!C:C)</f>
        <v>45744</v>
      </c>
      <c r="K3038" t="s">
        <v>3458</v>
      </c>
      <c r="L3038" s="19" t="str">
        <f>_xlfn.XLOOKUP(A3038,Orders_Raw!A:A,Orders_Raw!D:D)</f>
        <v>Delivered</v>
      </c>
      <c r="M3038" s="19" t="str">
        <f>_xlfn.XLOOKUP(_xlfn.XLOOKUP(A3038,Orders_Raw!A:A,Orders_Raw!B:B),Customers_Raw!A:A,Customers_Raw!E:E)</f>
        <v>Small Business</v>
      </c>
      <c r="N3038">
        <f>IF(COUNTIF($A$2:A3038,A3038)=1,1,0)</f>
        <v>1</v>
      </c>
    </row>
    <row r="3039" spans="1:14">
      <c r="A3039" t="s">
        <v>3202</v>
      </c>
      <c r="B3039" t="s">
        <v>3464</v>
      </c>
      <c r="C3039">
        <v>3</v>
      </c>
      <c r="D3039" s="18">
        <v>23420.19</v>
      </c>
      <c r="E3039" s="18">
        <f>_xlfn.XLOOKUP(Order_Items_Raw!B2515,Products_Raw!A:A,Products_Raw!D:D)</f>
        <v>10086.81</v>
      </c>
      <c r="F3039" s="18">
        <f t="shared" si="47"/>
        <v>-6840.24</v>
      </c>
      <c r="G3039" s="18" t="str">
        <f>PROPER(TRIM(CLEAN(_xlfn.XLOOKUP(Order_Items_Raw!A2515,Orders_Raw!A:A,Orders_Raw!E:E))))</f>
        <v>Mobile App</v>
      </c>
      <c r="H3039" s="18" t="str">
        <f>_xlfn.XLOOKUP(B3039,Products_Raw!A:A,Products_Raw!C:C)</f>
        <v>Office Supplies</v>
      </c>
      <c r="I3039" t="str">
        <f>_xlfn.XLOOKUP(_xlfn.XLOOKUP(A3039,Orders_Raw!A:A,Orders_Raw!B:B),Customers_Raw!A:A,Customers_Raw!E:E)</f>
        <v>Corporate</v>
      </c>
      <c r="J3039" s="19">
        <f>_xlfn.XLOOKUP(Order_Items_Raw!A2515,Orders_Raw!A:A,Orders_Raw!C:C)</f>
        <v>45726</v>
      </c>
      <c r="K3039" t="s">
        <v>3458</v>
      </c>
      <c r="L3039" s="19" t="str">
        <f>_xlfn.XLOOKUP(A3039,Orders_Raw!A:A,Orders_Raw!D:D)</f>
        <v>Delivered</v>
      </c>
      <c r="M3039" s="19" t="str">
        <f>_xlfn.XLOOKUP(_xlfn.XLOOKUP(A3039,Orders_Raw!A:A,Orders_Raw!B:B),Customers_Raw!A:A,Customers_Raw!E:E)</f>
        <v>Corporate</v>
      </c>
      <c r="N3039">
        <f>IF(COUNTIF($A$2:A3039,A3039)=1,1,0)</f>
        <v>1</v>
      </c>
    </row>
    <row r="3040" spans="1:14">
      <c r="A3040" t="s">
        <v>1031</v>
      </c>
      <c r="B3040" t="s">
        <v>3465</v>
      </c>
      <c r="C3040">
        <v>2</v>
      </c>
      <c r="D3040" s="18">
        <v>4180.62</v>
      </c>
      <c r="E3040" s="18">
        <f>_xlfn.XLOOKUP(Order_Items_Raw!B2522,Products_Raw!A:A,Products_Raw!D:D)</f>
        <v>9947.76</v>
      </c>
      <c r="F3040" s="18">
        <f t="shared" si="47"/>
        <v>-15714.9</v>
      </c>
      <c r="G3040" s="18" t="str">
        <f>PROPER(TRIM(CLEAN(_xlfn.XLOOKUP(Order_Items_Raw!A2522,Orders_Raw!A:A,Orders_Raw!E:E))))</f>
        <v>Mobile App</v>
      </c>
      <c r="H3040" s="18" t="str">
        <f>_xlfn.XLOOKUP(B3040,Products_Raw!A:A,Products_Raw!C:C)</f>
        <v>Beauty</v>
      </c>
      <c r="I3040" t="str">
        <f>_xlfn.XLOOKUP(_xlfn.XLOOKUP(A3040,Orders_Raw!A:A,Orders_Raw!B:B),Customers_Raw!A:A,Customers_Raw!E:E)</f>
        <v>Small Business</v>
      </c>
      <c r="J3040" s="19">
        <f>_xlfn.XLOOKUP(Order_Items_Raw!A2522,Orders_Raw!A:A,Orders_Raw!C:C)</f>
        <v>45726</v>
      </c>
      <c r="K3040" t="s">
        <v>3458</v>
      </c>
      <c r="L3040" s="19" t="str">
        <f>_xlfn.XLOOKUP(A3040,Orders_Raw!A:A,Orders_Raw!D:D)</f>
        <v>Delivered</v>
      </c>
      <c r="M3040" s="19" t="str">
        <f>_xlfn.XLOOKUP(_xlfn.XLOOKUP(A3040,Orders_Raw!A:A,Orders_Raw!B:B),Customers_Raw!A:A,Customers_Raw!E:E)</f>
        <v>Small Business</v>
      </c>
      <c r="N3040">
        <f>IF(COUNTIF($A$2:A3040,A3040)=1,1,0)</f>
        <v>0</v>
      </c>
    </row>
    <row r="3041" spans="1:14">
      <c r="A3041" t="s">
        <v>1055</v>
      </c>
      <c r="B3041" t="s">
        <v>3465</v>
      </c>
      <c r="C3041">
        <v>4</v>
      </c>
      <c r="D3041" s="18">
        <v>10696.35</v>
      </c>
      <c r="E3041" s="18">
        <f>_xlfn.XLOOKUP(Order_Items_Raw!B2523,Products_Raw!A:A,Products_Raw!D:D)</f>
        <v>9947.76</v>
      </c>
      <c r="F3041" s="18">
        <f t="shared" si="47"/>
        <v>-29094.69</v>
      </c>
      <c r="G3041" s="18" t="str">
        <f>PROPER(TRIM(CLEAN(_xlfn.XLOOKUP(Order_Items_Raw!A2523,Orders_Raw!A:A,Orders_Raw!E:E))))</f>
        <v>Website</v>
      </c>
      <c r="H3041" s="18" t="str">
        <f>_xlfn.XLOOKUP(B3041,Products_Raw!A:A,Products_Raw!C:C)</f>
        <v>Beauty</v>
      </c>
      <c r="I3041" t="str">
        <f>_xlfn.XLOOKUP(_xlfn.XLOOKUP(A3041,Orders_Raw!A:A,Orders_Raw!B:B),Customers_Raw!A:A,Customers_Raw!E:E)</f>
        <v>Corporate</v>
      </c>
      <c r="J3041" s="19">
        <f>_xlfn.XLOOKUP(Order_Items_Raw!A2523,Orders_Raw!A:A,Orders_Raw!C:C)</f>
        <v>45719</v>
      </c>
      <c r="K3041" t="s">
        <v>3458</v>
      </c>
      <c r="L3041" s="19" t="str">
        <f>_xlfn.XLOOKUP(A3041,Orders_Raw!A:A,Orders_Raw!D:D)</f>
        <v>Shipped</v>
      </c>
      <c r="M3041" s="19" t="str">
        <f>_xlfn.XLOOKUP(_xlfn.XLOOKUP(A3041,Orders_Raw!A:A,Orders_Raw!B:B),Customers_Raw!A:A,Customers_Raw!E:E)</f>
        <v>Corporate</v>
      </c>
      <c r="N3041">
        <f>IF(COUNTIF($A$2:A3041,A3041)=1,1,0)</f>
        <v>0</v>
      </c>
    </row>
    <row r="3042" spans="1:14">
      <c r="A3042" t="s">
        <v>1286</v>
      </c>
      <c r="B3042" t="s">
        <v>3465</v>
      </c>
      <c r="C3042">
        <v>3</v>
      </c>
      <c r="D3042" s="18">
        <v>6749.59</v>
      </c>
      <c r="E3042" s="18">
        <f>_xlfn.XLOOKUP(Order_Items_Raw!B2527,Products_Raw!A:A,Products_Raw!D:D)</f>
        <v>9947.76</v>
      </c>
      <c r="F3042" s="18">
        <f t="shared" si="47"/>
        <v>-23093.69</v>
      </c>
      <c r="G3042" s="18" t="str">
        <f>PROPER(TRIM(CLEAN(_xlfn.XLOOKUP(Order_Items_Raw!A2527,Orders_Raw!A:A,Orders_Raw!E:E))))</f>
        <v>Website</v>
      </c>
      <c r="H3042" s="18" t="str">
        <f>_xlfn.XLOOKUP(B3042,Products_Raw!A:A,Products_Raw!C:C)</f>
        <v>Beauty</v>
      </c>
      <c r="I3042" t="str">
        <f>_xlfn.XLOOKUP(_xlfn.XLOOKUP(A3042,Orders_Raw!A:A,Orders_Raw!B:B),Customers_Raw!A:A,Customers_Raw!E:E)</f>
        <v>Corporate</v>
      </c>
      <c r="J3042" s="19">
        <f>_xlfn.XLOOKUP(Order_Items_Raw!A2527,Orders_Raw!A:A,Orders_Raw!C:C)</f>
        <v>45742</v>
      </c>
      <c r="K3042" t="s">
        <v>3458</v>
      </c>
      <c r="L3042" s="19" t="str">
        <f>_xlfn.XLOOKUP(A3042,Orders_Raw!A:A,Orders_Raw!D:D)</f>
        <v>Delivered</v>
      </c>
      <c r="M3042" s="19" t="str">
        <f>_xlfn.XLOOKUP(_xlfn.XLOOKUP(A3042,Orders_Raw!A:A,Orders_Raw!B:B),Customers_Raw!A:A,Customers_Raw!E:E)</f>
        <v>Corporate</v>
      </c>
      <c r="N3042">
        <f>IF(COUNTIF($A$2:A3042,A3042)=1,1,0)</f>
        <v>1</v>
      </c>
    </row>
    <row r="3043" spans="1:14">
      <c r="A3043" t="s">
        <v>1413</v>
      </c>
      <c r="B3043" t="s">
        <v>3465</v>
      </c>
      <c r="C3043">
        <v>1</v>
      </c>
      <c r="D3043" s="18">
        <v>2299.74</v>
      </c>
      <c r="E3043" s="18">
        <f>_xlfn.XLOOKUP(Order_Items_Raw!B2529,Products_Raw!A:A,Products_Raw!D:D)</f>
        <v>8551.81</v>
      </c>
      <c r="F3043" s="18">
        <f t="shared" si="47"/>
        <v>-6252.07</v>
      </c>
      <c r="G3043" s="18" t="str">
        <f>PROPER(TRIM(CLEAN(_xlfn.XLOOKUP(Order_Items_Raw!A2529,Orders_Raw!A:A,Orders_Raw!E:E))))</f>
        <v>Website</v>
      </c>
      <c r="H3043" s="18" t="str">
        <f>_xlfn.XLOOKUP(B3043,Products_Raw!A:A,Products_Raw!C:C)</f>
        <v>Beauty</v>
      </c>
      <c r="I3043" t="str">
        <f>_xlfn.XLOOKUP(_xlfn.XLOOKUP(A3043,Orders_Raw!A:A,Orders_Raw!B:B),Customers_Raw!A:A,Customers_Raw!E:E)</f>
        <v>Corporate</v>
      </c>
      <c r="J3043" s="19">
        <f>_xlfn.XLOOKUP(Order_Items_Raw!A2529,Orders_Raw!A:A,Orders_Raw!C:C)</f>
        <v>45739</v>
      </c>
      <c r="K3043" t="s">
        <v>3458</v>
      </c>
      <c r="L3043" s="19" t="str">
        <f>_xlfn.XLOOKUP(A3043,Orders_Raw!A:A,Orders_Raw!D:D)</f>
        <v>Delivered</v>
      </c>
      <c r="M3043" s="19" t="str">
        <f>_xlfn.XLOOKUP(_xlfn.XLOOKUP(A3043,Orders_Raw!A:A,Orders_Raw!B:B),Customers_Raw!A:A,Customers_Raw!E:E)</f>
        <v>Corporate</v>
      </c>
      <c r="N3043">
        <f>IF(COUNTIF($A$2:A3043,A3043)=1,1,0)</f>
        <v>1</v>
      </c>
    </row>
    <row r="3044" spans="1:14">
      <c r="A3044" t="s">
        <v>1849</v>
      </c>
      <c r="B3044" t="s">
        <v>3465</v>
      </c>
      <c r="C3044">
        <v>2</v>
      </c>
      <c r="D3044" s="18">
        <v>4560.49</v>
      </c>
      <c r="E3044" s="18">
        <f>_xlfn.XLOOKUP(Order_Items_Raw!B2540,Products_Raw!A:A,Products_Raw!D:D)</f>
        <v>2249.48</v>
      </c>
      <c r="F3044" s="18">
        <f t="shared" si="47"/>
        <v>61.5299999999997</v>
      </c>
      <c r="G3044" s="18" t="str">
        <f>PROPER(TRIM(CLEAN(_xlfn.XLOOKUP(Order_Items_Raw!A2540,Orders_Raw!A:A,Orders_Raw!E:E))))</f>
        <v>Website</v>
      </c>
      <c r="H3044" s="18" t="str">
        <f>_xlfn.XLOOKUP(B3044,Products_Raw!A:A,Products_Raw!C:C)</f>
        <v>Beauty</v>
      </c>
      <c r="I3044" t="str">
        <f>_xlfn.XLOOKUP(_xlfn.XLOOKUP(A3044,Orders_Raw!A:A,Orders_Raw!B:B),Customers_Raw!A:A,Customers_Raw!E:E)</f>
        <v>Consumer</v>
      </c>
      <c r="J3044" s="19">
        <f>_xlfn.XLOOKUP(Order_Items_Raw!A2540,Orders_Raw!A:A,Orders_Raw!C:C)</f>
        <v>45742</v>
      </c>
      <c r="K3044" t="s">
        <v>3458</v>
      </c>
      <c r="L3044" s="19" t="str">
        <f>_xlfn.XLOOKUP(A3044,Orders_Raw!A:A,Orders_Raw!D:D)</f>
        <v>Delivered</v>
      </c>
      <c r="M3044" s="19" t="str">
        <f>_xlfn.XLOOKUP(_xlfn.XLOOKUP(A3044,Orders_Raw!A:A,Orders_Raw!B:B),Customers_Raw!A:A,Customers_Raw!E:E)</f>
        <v>Consumer</v>
      </c>
      <c r="N3044">
        <f>IF(COUNTIF($A$2:A3044,A3044)=1,1,0)</f>
        <v>1</v>
      </c>
    </row>
    <row r="3045" spans="1:14">
      <c r="A3045" t="s">
        <v>2430</v>
      </c>
      <c r="B3045" t="s">
        <v>3465</v>
      </c>
      <c r="C3045">
        <v>4</v>
      </c>
      <c r="D3045" s="18">
        <v>8962.18</v>
      </c>
      <c r="E3045" s="18">
        <f>_xlfn.XLOOKUP(Order_Items_Raw!B2550,Products_Raw!A:A,Products_Raw!D:D)</f>
        <v>2935.19</v>
      </c>
      <c r="F3045" s="18">
        <f t="shared" si="47"/>
        <v>-2778.58</v>
      </c>
      <c r="G3045" s="18" t="str">
        <f>PROPER(TRIM(CLEAN(_xlfn.XLOOKUP(Order_Items_Raw!A2550,Orders_Raw!A:A,Orders_Raw!E:E))))</f>
        <v>Website</v>
      </c>
      <c r="H3045" s="18" t="str">
        <f>_xlfn.XLOOKUP(B3045,Products_Raw!A:A,Products_Raw!C:C)</f>
        <v>Beauty</v>
      </c>
      <c r="I3045" t="str">
        <f>_xlfn.XLOOKUP(_xlfn.XLOOKUP(A3045,Orders_Raw!A:A,Orders_Raw!B:B),Customers_Raw!A:A,Customers_Raw!E:E)</f>
        <v>Consumer</v>
      </c>
      <c r="J3045" s="19">
        <f>_xlfn.XLOOKUP(Order_Items_Raw!A2550,Orders_Raw!A:A,Orders_Raw!C:C)</f>
        <v>45737</v>
      </c>
      <c r="K3045" t="s">
        <v>3458</v>
      </c>
      <c r="L3045" s="19" t="str">
        <f>_xlfn.XLOOKUP(A3045,Orders_Raw!A:A,Orders_Raw!D:D)</f>
        <v>Delivered</v>
      </c>
      <c r="M3045" s="19" t="str">
        <f>_xlfn.XLOOKUP(_xlfn.XLOOKUP(A3045,Orders_Raw!A:A,Orders_Raw!B:B),Customers_Raw!A:A,Customers_Raw!E:E)</f>
        <v>Consumer</v>
      </c>
      <c r="N3045">
        <f>IF(COUNTIF($A$2:A3045,A3045)=1,1,0)</f>
        <v>1</v>
      </c>
    </row>
    <row r="3046" spans="1:14">
      <c r="A3046" t="s">
        <v>2848</v>
      </c>
      <c r="B3046" t="s">
        <v>3465</v>
      </c>
      <c r="C3046">
        <v>4</v>
      </c>
      <c r="D3046" s="18">
        <v>9554.7</v>
      </c>
      <c r="E3046" s="18">
        <f>_xlfn.XLOOKUP(Order_Items_Raw!B2554,Products_Raw!A:A,Products_Raw!D:D)</f>
        <v>4740.6</v>
      </c>
      <c r="F3046" s="18">
        <f t="shared" si="47"/>
        <v>-9407.7</v>
      </c>
      <c r="G3046" s="18" t="str">
        <f>PROPER(TRIM(CLEAN(_xlfn.XLOOKUP(Order_Items_Raw!A2554,Orders_Raw!A:A,Orders_Raw!E:E))))</f>
        <v>Website</v>
      </c>
      <c r="H3046" s="18" t="str">
        <f>_xlfn.XLOOKUP(B3046,Products_Raw!A:A,Products_Raw!C:C)</f>
        <v>Beauty</v>
      </c>
      <c r="I3046" t="str">
        <f>_xlfn.XLOOKUP(_xlfn.XLOOKUP(A3046,Orders_Raw!A:A,Orders_Raw!B:B),Customers_Raw!A:A,Customers_Raw!E:E)</f>
        <v>Consumer</v>
      </c>
      <c r="J3046" s="19">
        <f>_xlfn.XLOOKUP(Order_Items_Raw!A2554,Orders_Raw!A:A,Orders_Raw!C:C)</f>
        <v>45787</v>
      </c>
      <c r="K3046" t="s">
        <v>3466</v>
      </c>
      <c r="L3046" s="19" t="str">
        <f>_xlfn.XLOOKUP(A3046,Orders_Raw!A:A,Orders_Raw!D:D)</f>
        <v>Shipped</v>
      </c>
      <c r="M3046" s="19" t="str">
        <f>_xlfn.XLOOKUP(_xlfn.XLOOKUP(A3046,Orders_Raw!A:A,Orders_Raw!B:B),Customers_Raw!A:A,Customers_Raw!E:E)</f>
        <v>Consumer</v>
      </c>
      <c r="N3046">
        <f>IF(COUNTIF($A$2:A3046,A3046)=1,1,0)</f>
        <v>1</v>
      </c>
    </row>
    <row r="3047" spans="1:14">
      <c r="A3047" t="s">
        <v>2922</v>
      </c>
      <c r="B3047" t="s">
        <v>3465</v>
      </c>
      <c r="C3047">
        <v>4</v>
      </c>
      <c r="D3047" s="18">
        <v>10154.38</v>
      </c>
      <c r="E3047" s="18">
        <f>_xlfn.XLOOKUP(Order_Items_Raw!B2555,Products_Raw!A:A,Products_Raw!D:D)</f>
        <v>4740.6</v>
      </c>
      <c r="F3047" s="18">
        <f t="shared" si="47"/>
        <v>-8808.02</v>
      </c>
      <c r="G3047" s="18" t="str">
        <f>PROPER(TRIM(CLEAN(_xlfn.XLOOKUP(Order_Items_Raw!A2555,Orders_Raw!A:A,Orders_Raw!E:E))))</f>
        <v>Website</v>
      </c>
      <c r="H3047" s="18" t="str">
        <f>_xlfn.XLOOKUP(B3047,Products_Raw!A:A,Products_Raw!C:C)</f>
        <v>Beauty</v>
      </c>
      <c r="I3047" t="str">
        <f>_xlfn.XLOOKUP(_xlfn.XLOOKUP(A3047,Orders_Raw!A:A,Orders_Raw!B:B),Customers_Raw!A:A,Customers_Raw!E:E)</f>
        <v>Consumer</v>
      </c>
      <c r="J3047" s="19">
        <f>_xlfn.XLOOKUP(Order_Items_Raw!A2555,Orders_Raw!A:A,Orders_Raw!C:C)</f>
        <v>45784</v>
      </c>
      <c r="K3047" t="s">
        <v>3466</v>
      </c>
      <c r="L3047" s="19" t="str">
        <f>_xlfn.XLOOKUP(A3047,Orders_Raw!A:A,Orders_Raw!D:D)</f>
        <v>Delivered</v>
      </c>
      <c r="M3047" s="19" t="str">
        <f>_xlfn.XLOOKUP(_xlfn.XLOOKUP(A3047,Orders_Raw!A:A,Orders_Raw!B:B),Customers_Raw!A:A,Customers_Raw!E:E)</f>
        <v>Consumer</v>
      </c>
      <c r="N3047">
        <f>IF(COUNTIF($A$2:A3047,A3047)=1,1,0)</f>
        <v>0</v>
      </c>
    </row>
    <row r="3048" spans="1:14">
      <c r="A3048" t="s">
        <v>946</v>
      </c>
      <c r="B3048" t="s">
        <v>3467</v>
      </c>
      <c r="C3048">
        <v>1</v>
      </c>
      <c r="D3048" s="18">
        <v>16068.71</v>
      </c>
      <c r="E3048" s="18">
        <f>_xlfn.XLOOKUP(Order_Items_Raw!B2560,Products_Raw!A:A,Products_Raw!D:D)</f>
        <v>10244.32</v>
      </c>
      <c r="F3048" s="18">
        <f t="shared" si="47"/>
        <v>5824.39</v>
      </c>
      <c r="G3048" s="18" t="str">
        <f>PROPER(TRIM(CLEAN(_xlfn.XLOOKUP(Order_Items_Raw!A2560,Orders_Raw!A:A,Orders_Raw!E:E))))</f>
        <v>Mobile App</v>
      </c>
      <c r="H3048" s="18" t="str">
        <f>_xlfn.XLOOKUP(B3048,Products_Raw!A:A,Products_Raw!C:C)</f>
        <v>Fashion</v>
      </c>
      <c r="I3048" t="str">
        <f>_xlfn.XLOOKUP(_xlfn.XLOOKUP(A3048,Orders_Raw!A:A,Orders_Raw!B:B),Customers_Raw!A:A,Customers_Raw!E:E)</f>
        <v>Consumer</v>
      </c>
      <c r="J3048" s="19">
        <f>_xlfn.XLOOKUP(Order_Items_Raw!A2560,Orders_Raw!A:A,Orders_Raw!C:C)</f>
        <v>45808</v>
      </c>
      <c r="K3048" t="s">
        <v>3466</v>
      </c>
      <c r="L3048" s="19" t="str">
        <f>_xlfn.XLOOKUP(A3048,Orders_Raw!A:A,Orders_Raw!D:D)</f>
        <v>Delivered</v>
      </c>
      <c r="M3048" s="19" t="str">
        <f>_xlfn.XLOOKUP(_xlfn.XLOOKUP(A3048,Orders_Raw!A:A,Orders_Raw!B:B),Customers_Raw!A:A,Customers_Raw!E:E)</f>
        <v>Consumer</v>
      </c>
      <c r="N3048">
        <f>IF(COUNTIF($A$2:A3048,A3048)=1,1,0)</f>
        <v>0</v>
      </c>
    </row>
    <row r="3049" spans="1:14">
      <c r="A3049" t="s">
        <v>2243</v>
      </c>
      <c r="B3049" t="s">
        <v>3467</v>
      </c>
      <c r="C3049">
        <v>2</v>
      </c>
      <c r="D3049" s="18">
        <v>23499.7</v>
      </c>
      <c r="E3049" s="18">
        <f>_xlfn.XLOOKUP(Order_Items_Raw!B2583,Products_Raw!A:A,Products_Raw!D:D)</f>
        <v>2831.41</v>
      </c>
      <c r="F3049" s="18">
        <f t="shared" si="47"/>
        <v>17836.88</v>
      </c>
      <c r="G3049" s="18" t="str">
        <f>PROPER(TRIM(CLEAN(_xlfn.XLOOKUP(Order_Items_Raw!A2583,Orders_Raw!A:A,Orders_Raw!E:E))))</f>
        <v>Website</v>
      </c>
      <c r="H3049" s="18" t="str">
        <f>_xlfn.XLOOKUP(B3049,Products_Raw!A:A,Products_Raw!C:C)</f>
        <v>Fashion</v>
      </c>
      <c r="I3049" t="str">
        <f>_xlfn.XLOOKUP(_xlfn.XLOOKUP(A3049,Orders_Raw!A:A,Orders_Raw!B:B),Customers_Raw!A:A,Customers_Raw!E:E)</f>
        <v>Consumer</v>
      </c>
      <c r="J3049" s="19">
        <f>_xlfn.XLOOKUP(Order_Items_Raw!A2583,Orders_Raw!A:A,Orders_Raw!C:C)</f>
        <v>45788</v>
      </c>
      <c r="K3049" t="s">
        <v>3466</v>
      </c>
      <c r="L3049" s="19" t="str">
        <f>_xlfn.XLOOKUP(A3049,Orders_Raw!A:A,Orders_Raw!D:D)</f>
        <v>Delivered</v>
      </c>
      <c r="M3049" s="19" t="str">
        <f>_xlfn.XLOOKUP(_xlfn.XLOOKUP(A3049,Orders_Raw!A:A,Orders_Raw!B:B),Customers_Raw!A:A,Customers_Raw!E:E)</f>
        <v>Consumer</v>
      </c>
      <c r="N3049">
        <f>IF(COUNTIF($A$2:A3049,A3049)=1,1,0)</f>
        <v>0</v>
      </c>
    </row>
    <row r="3050" spans="1:14">
      <c r="A3050" t="s">
        <v>946</v>
      </c>
      <c r="B3050" t="s">
        <v>3468</v>
      </c>
      <c r="C3050">
        <v>4</v>
      </c>
      <c r="D3050" s="18">
        <v>26913.64</v>
      </c>
      <c r="E3050" s="18">
        <f>_xlfn.XLOOKUP(Order_Items_Raw!B2603,Products_Raw!A:A,Products_Raw!D:D)</f>
        <v>295.87</v>
      </c>
      <c r="F3050" s="18">
        <f t="shared" si="47"/>
        <v>25730.16</v>
      </c>
      <c r="G3050" s="18" t="str">
        <f>PROPER(TRIM(CLEAN(_xlfn.XLOOKUP(Order_Items_Raw!A2603,Orders_Raw!A:A,Orders_Raw!E:E))))</f>
        <v>Website</v>
      </c>
      <c r="H3050" s="18" t="str">
        <f>_xlfn.XLOOKUP(B3050,Products_Raw!A:A,Products_Raw!C:C)</f>
        <v>Office Supplies</v>
      </c>
      <c r="I3050" t="str">
        <f>_xlfn.XLOOKUP(_xlfn.XLOOKUP(A3050,Orders_Raw!A:A,Orders_Raw!B:B),Customers_Raw!A:A,Customers_Raw!E:E)</f>
        <v>Consumer</v>
      </c>
      <c r="J3050" s="19">
        <f>_xlfn.XLOOKUP(Order_Items_Raw!A2603,Orders_Raw!A:A,Orders_Raw!C:C)</f>
        <v>45792</v>
      </c>
      <c r="K3050" t="s">
        <v>3466</v>
      </c>
      <c r="L3050" s="19" t="str">
        <f>_xlfn.XLOOKUP(A3050,Orders_Raw!A:A,Orders_Raw!D:D)</f>
        <v>Delivered</v>
      </c>
      <c r="M3050" s="19" t="str">
        <f>_xlfn.XLOOKUP(_xlfn.XLOOKUP(A3050,Orders_Raw!A:A,Orders_Raw!B:B),Customers_Raw!A:A,Customers_Raw!E:E)</f>
        <v>Consumer</v>
      </c>
      <c r="N3050">
        <f>IF(COUNTIF($A$2:A3050,A3050)=1,1,0)</f>
        <v>0</v>
      </c>
    </row>
    <row r="3051" spans="1:14">
      <c r="A3051" t="s">
        <v>1078</v>
      </c>
      <c r="B3051" t="s">
        <v>3468</v>
      </c>
      <c r="C3051">
        <v>3</v>
      </c>
      <c r="D3051" s="18">
        <v>16264.76</v>
      </c>
      <c r="E3051" s="18">
        <f>_xlfn.XLOOKUP(Order_Items_Raw!B2608,Products_Raw!A:A,Products_Raw!D:D)</f>
        <v>4535.12</v>
      </c>
      <c r="F3051" s="18">
        <f t="shared" si="47"/>
        <v>2659.4</v>
      </c>
      <c r="G3051" s="18" t="str">
        <f>PROPER(TRIM(CLEAN(_xlfn.XLOOKUP(Order_Items_Raw!A2608,Orders_Raw!A:A,Orders_Raw!E:E))))</f>
        <v>Website</v>
      </c>
      <c r="H3051" s="18" t="str">
        <f>_xlfn.XLOOKUP(B3051,Products_Raw!A:A,Products_Raw!C:C)</f>
        <v>Office Supplies</v>
      </c>
      <c r="I3051" t="str">
        <f>_xlfn.XLOOKUP(_xlfn.XLOOKUP(A3051,Orders_Raw!A:A,Orders_Raw!B:B),Customers_Raw!A:A,Customers_Raw!E:E)</f>
        <v>Consumer</v>
      </c>
      <c r="J3051" s="19">
        <f>_xlfn.XLOOKUP(Order_Items_Raw!A2608,Orders_Raw!A:A,Orders_Raw!C:C)</f>
        <v>45792</v>
      </c>
      <c r="K3051" t="s">
        <v>3466</v>
      </c>
      <c r="L3051" s="19" t="str">
        <f>_xlfn.XLOOKUP(A3051,Orders_Raw!A:A,Orders_Raw!D:D)</f>
        <v>Delivered</v>
      </c>
      <c r="M3051" s="19" t="str">
        <f>_xlfn.XLOOKUP(_xlfn.XLOOKUP(A3051,Orders_Raw!A:A,Orders_Raw!B:B),Customers_Raw!A:A,Customers_Raw!E:E)</f>
        <v>Consumer</v>
      </c>
      <c r="N3051">
        <f>IF(COUNTIF($A$2:A3051,A3051)=1,1,0)</f>
        <v>0</v>
      </c>
    </row>
    <row r="3052" spans="1:14">
      <c r="A3052" t="s">
        <v>2207</v>
      </c>
      <c r="B3052" t="s">
        <v>3468</v>
      </c>
      <c r="C3052">
        <v>3</v>
      </c>
      <c r="D3052" s="18">
        <v>19753.38</v>
      </c>
      <c r="E3052" s="18">
        <f>_xlfn.XLOOKUP(Order_Items_Raw!B2626,Products_Raw!A:A,Products_Raw!D:D)</f>
        <v>2112.7</v>
      </c>
      <c r="F3052" s="18">
        <f t="shared" si="47"/>
        <v>13415.28</v>
      </c>
      <c r="G3052" s="18" t="str">
        <f>PROPER(TRIM(CLEAN(_xlfn.XLOOKUP(Order_Items_Raw!A2626,Orders_Raw!A:A,Orders_Raw!E:E))))</f>
        <v>Website</v>
      </c>
      <c r="H3052" s="18" t="str">
        <f>_xlfn.XLOOKUP(B3052,Products_Raw!A:A,Products_Raw!C:C)</f>
        <v>Office Supplies</v>
      </c>
      <c r="I3052" t="str">
        <f>_xlfn.XLOOKUP(_xlfn.XLOOKUP(A3052,Orders_Raw!A:A,Orders_Raw!B:B),Customers_Raw!A:A,Customers_Raw!E:E)</f>
        <v>Corporate</v>
      </c>
      <c r="J3052" s="19">
        <f>_xlfn.XLOOKUP(Order_Items_Raw!A2626,Orders_Raw!A:A,Orders_Raw!C:C)</f>
        <v>45797</v>
      </c>
      <c r="K3052" t="s">
        <v>3466</v>
      </c>
      <c r="L3052" s="19" t="str">
        <f>_xlfn.XLOOKUP(A3052,Orders_Raw!A:A,Orders_Raw!D:D)</f>
        <v>Shipped</v>
      </c>
      <c r="M3052" s="19" t="str">
        <f>_xlfn.XLOOKUP(_xlfn.XLOOKUP(A3052,Orders_Raw!A:A,Orders_Raw!B:B),Customers_Raw!A:A,Customers_Raw!E:E)</f>
        <v>Corporate</v>
      </c>
      <c r="N3052">
        <f>IF(COUNTIF($A$2:A3052,A3052)=1,1,0)</f>
        <v>0</v>
      </c>
    </row>
    <row r="3053" spans="1:14">
      <c r="A3053" t="s">
        <v>2918</v>
      </c>
      <c r="B3053" t="s">
        <v>3468</v>
      </c>
      <c r="C3053">
        <v>4</v>
      </c>
      <c r="D3053" s="18">
        <v>27575.79</v>
      </c>
      <c r="E3053" s="18">
        <f>_xlfn.XLOOKUP(Order_Items_Raw!B2636,Products_Raw!A:A,Products_Raw!D:D)</f>
        <v>9178.6</v>
      </c>
      <c r="F3053" s="18">
        <f t="shared" si="47"/>
        <v>-9138.61</v>
      </c>
      <c r="G3053" s="18" t="str">
        <f>PROPER(TRIM(CLEAN(_xlfn.XLOOKUP(Order_Items_Raw!A2636,Orders_Raw!A:A,Orders_Raw!E:E))))</f>
        <v>Mobile App</v>
      </c>
      <c r="H3053" s="18" t="str">
        <f>_xlfn.XLOOKUP(B3053,Products_Raw!A:A,Products_Raw!C:C)</f>
        <v>Office Supplies</v>
      </c>
      <c r="I3053" t="str">
        <f>_xlfn.XLOOKUP(_xlfn.XLOOKUP(A3053,Orders_Raw!A:A,Orders_Raw!B:B),Customers_Raw!A:A,Customers_Raw!E:E)</f>
        <v>Consumer</v>
      </c>
      <c r="J3053" s="19">
        <f>_xlfn.XLOOKUP(Order_Items_Raw!A2636,Orders_Raw!A:A,Orders_Raw!C:C)</f>
        <v>45782</v>
      </c>
      <c r="K3053" t="s">
        <v>3466</v>
      </c>
      <c r="L3053" s="19" t="str">
        <f>_xlfn.XLOOKUP(A3053,Orders_Raw!A:A,Orders_Raw!D:D)</f>
        <v>Delivered</v>
      </c>
      <c r="M3053" s="19" t="str">
        <f>_xlfn.XLOOKUP(_xlfn.XLOOKUP(A3053,Orders_Raw!A:A,Orders_Raw!B:B),Customers_Raw!A:A,Customers_Raw!E:E)</f>
        <v>Consumer</v>
      </c>
      <c r="N3053">
        <f>IF(COUNTIF($A$2:A3053,A3053)=1,1,0)</f>
        <v>1</v>
      </c>
    </row>
    <row r="3054" spans="1:14">
      <c r="A3054" t="s">
        <v>3205</v>
      </c>
      <c r="B3054" t="s">
        <v>3468</v>
      </c>
      <c r="C3054">
        <v>4</v>
      </c>
      <c r="D3054" s="18">
        <v>24542.36</v>
      </c>
      <c r="E3054" s="18">
        <f>_xlfn.XLOOKUP(Order_Items_Raw!B2644,Products_Raw!A:A,Products_Raw!D:D)</f>
        <v>4176.26</v>
      </c>
      <c r="F3054" s="18">
        <f t="shared" si="47"/>
        <v>7837.32</v>
      </c>
      <c r="G3054" s="18" t="str">
        <f>PROPER(TRIM(CLEAN(_xlfn.XLOOKUP(Order_Items_Raw!A2644,Orders_Raw!A:A,Orders_Raw!E:E))))</f>
        <v>Mobile App</v>
      </c>
      <c r="H3054" s="18" t="str">
        <f>_xlfn.XLOOKUP(B3054,Products_Raw!A:A,Products_Raw!C:C)</f>
        <v>Office Supplies</v>
      </c>
      <c r="I3054" t="str">
        <f>_xlfn.XLOOKUP(_xlfn.XLOOKUP(A3054,Orders_Raw!A:A,Orders_Raw!B:B),Customers_Raw!A:A,Customers_Raw!E:E)</f>
        <v>Small Business</v>
      </c>
      <c r="J3054" s="19">
        <f>_xlfn.XLOOKUP(Order_Items_Raw!A2644,Orders_Raw!A:A,Orders_Raw!C:C)</f>
        <v>45793</v>
      </c>
      <c r="K3054" t="s">
        <v>3466</v>
      </c>
      <c r="L3054" s="19" t="str">
        <f>_xlfn.XLOOKUP(A3054,Orders_Raw!A:A,Orders_Raw!D:D)</f>
        <v>Delivered</v>
      </c>
      <c r="M3054" s="19" t="str">
        <f>_xlfn.XLOOKUP(_xlfn.XLOOKUP(A3054,Orders_Raw!A:A,Orders_Raw!B:B),Customers_Raw!A:A,Customers_Raw!E:E)</f>
        <v>Small Business</v>
      </c>
      <c r="N3054">
        <f>IF(COUNTIF($A$2:A3054,A3054)=1,1,0)</f>
        <v>0</v>
      </c>
    </row>
    <row r="3055" spans="1:14">
      <c r="A3055" t="s">
        <v>973</v>
      </c>
      <c r="B3055" t="s">
        <v>3469</v>
      </c>
      <c r="C3055">
        <v>3</v>
      </c>
      <c r="D3055" s="18">
        <v>21708.71</v>
      </c>
      <c r="E3055" s="18">
        <f>_xlfn.XLOOKUP(Order_Items_Raw!B2648,Products_Raw!A:A,Products_Raw!D:D)</f>
        <v>6279.29</v>
      </c>
      <c r="F3055" s="18">
        <f t="shared" si="47"/>
        <v>2870.84</v>
      </c>
      <c r="G3055" s="18" t="str">
        <f>PROPER(TRIM(CLEAN(_xlfn.XLOOKUP(Order_Items_Raw!A2648,Orders_Raw!A:A,Orders_Raw!E:E))))</f>
        <v>Mobile App</v>
      </c>
      <c r="H3055" s="18" t="str">
        <f>_xlfn.XLOOKUP(B3055,Products_Raw!A:A,Products_Raw!C:C)</f>
        <v>Sports</v>
      </c>
      <c r="I3055" t="str">
        <f>_xlfn.XLOOKUP(_xlfn.XLOOKUP(A3055,Orders_Raw!A:A,Orders_Raw!B:B),Customers_Raw!A:A,Customers_Raw!E:E)</f>
        <v>Consumer</v>
      </c>
      <c r="J3055" s="19">
        <f>_xlfn.XLOOKUP(Order_Items_Raw!A2648,Orders_Raw!A:A,Orders_Raw!C:C)</f>
        <v>45805</v>
      </c>
      <c r="K3055" t="s">
        <v>3466</v>
      </c>
      <c r="L3055" s="19" t="str">
        <f>_xlfn.XLOOKUP(A3055,Orders_Raw!A:A,Orders_Raw!D:D)</f>
        <v>Processing</v>
      </c>
      <c r="M3055" s="19" t="str">
        <f>_xlfn.XLOOKUP(_xlfn.XLOOKUP(A3055,Orders_Raw!A:A,Orders_Raw!B:B),Customers_Raw!A:A,Customers_Raw!E:E)</f>
        <v>Consumer</v>
      </c>
      <c r="N3055">
        <f>IF(COUNTIF($A$2:A3055,A3055)=1,1,0)</f>
        <v>1</v>
      </c>
    </row>
    <row r="3056" spans="1:14">
      <c r="A3056" t="s">
        <v>1059</v>
      </c>
      <c r="B3056" t="s">
        <v>3469</v>
      </c>
      <c r="C3056">
        <v>1</v>
      </c>
      <c r="D3056" s="18">
        <v>7173.83</v>
      </c>
      <c r="E3056" s="18">
        <f>_xlfn.XLOOKUP(Order_Items_Raw!B2650,Products_Raw!A:A,Products_Raw!D:D)</f>
        <v>6279.29</v>
      </c>
      <c r="F3056" s="18">
        <f t="shared" si="47"/>
        <v>894.54</v>
      </c>
      <c r="G3056" s="18" t="str">
        <f>PROPER(TRIM(CLEAN(_xlfn.XLOOKUP(Order_Items_Raw!A2650,Orders_Raw!A:A,Orders_Raw!E:E))))</f>
        <v>Marketplace</v>
      </c>
      <c r="H3056" s="18" t="str">
        <f>_xlfn.XLOOKUP(B3056,Products_Raw!A:A,Products_Raw!C:C)</f>
        <v>Sports</v>
      </c>
      <c r="I3056" t="str">
        <f>_xlfn.XLOOKUP(_xlfn.XLOOKUP(A3056,Orders_Raw!A:A,Orders_Raw!B:B),Customers_Raw!A:A,Customers_Raw!E:E)</f>
        <v>Corporate</v>
      </c>
      <c r="J3056" s="19">
        <f>_xlfn.XLOOKUP(Order_Items_Raw!A2650,Orders_Raw!A:A,Orders_Raw!C:C)</f>
        <v>45799</v>
      </c>
      <c r="K3056" t="s">
        <v>3466</v>
      </c>
      <c r="L3056" s="19" t="str">
        <f>_xlfn.XLOOKUP(A3056,Orders_Raw!A:A,Orders_Raw!D:D)</f>
        <v>Delivered</v>
      </c>
      <c r="M3056" s="19" t="str">
        <f>_xlfn.XLOOKUP(_xlfn.XLOOKUP(A3056,Orders_Raw!A:A,Orders_Raw!B:B),Customers_Raw!A:A,Customers_Raw!E:E)</f>
        <v>Corporate</v>
      </c>
      <c r="N3056">
        <f>IF(COUNTIF($A$2:A3056,A3056)=1,1,0)</f>
        <v>1</v>
      </c>
    </row>
    <row r="3057" spans="1:14">
      <c r="A3057" t="s">
        <v>1260</v>
      </c>
      <c r="B3057" t="s">
        <v>3469</v>
      </c>
      <c r="C3057">
        <v>3</v>
      </c>
      <c r="D3057" s="18">
        <v>16798.23</v>
      </c>
      <c r="E3057" s="18">
        <f>_xlfn.XLOOKUP(Order_Items_Raw!B2654,Products_Raw!A:A,Products_Raw!D:D)</f>
        <v>4640.09</v>
      </c>
      <c r="F3057" s="18">
        <f t="shared" si="47"/>
        <v>2877.96</v>
      </c>
      <c r="G3057" s="18" t="str">
        <f>PROPER(TRIM(CLEAN(_xlfn.XLOOKUP(Order_Items_Raw!A2654,Orders_Raw!A:A,Orders_Raw!E:E))))</f>
        <v>Mobile App</v>
      </c>
      <c r="H3057" s="18" t="str">
        <f>_xlfn.XLOOKUP(B3057,Products_Raw!A:A,Products_Raw!C:C)</f>
        <v>Sports</v>
      </c>
      <c r="I3057" t="str">
        <f>_xlfn.XLOOKUP(_xlfn.XLOOKUP(A3057,Orders_Raw!A:A,Orders_Raw!B:B),Customers_Raw!A:A,Customers_Raw!E:E)</f>
        <v>Consumer</v>
      </c>
      <c r="J3057" s="19">
        <f>_xlfn.XLOOKUP(Order_Items_Raw!A2654,Orders_Raw!A:A,Orders_Raw!C:C)</f>
        <v>45808</v>
      </c>
      <c r="K3057" t="s">
        <v>3466</v>
      </c>
      <c r="L3057" s="19" t="str">
        <f>_xlfn.XLOOKUP(A3057,Orders_Raw!A:A,Orders_Raw!D:D)</f>
        <v>Delivered</v>
      </c>
      <c r="M3057" s="19" t="str">
        <f>_xlfn.XLOOKUP(_xlfn.XLOOKUP(A3057,Orders_Raw!A:A,Orders_Raw!B:B),Customers_Raw!A:A,Customers_Raw!E:E)</f>
        <v>Consumer</v>
      </c>
      <c r="N3057">
        <f>IF(COUNTIF($A$2:A3057,A3057)=1,1,0)</f>
        <v>0</v>
      </c>
    </row>
    <row r="3058" spans="1:14">
      <c r="A3058" t="s">
        <v>1656</v>
      </c>
      <c r="B3058" t="s">
        <v>3469</v>
      </c>
      <c r="C3058">
        <v>1</v>
      </c>
      <c r="D3058" s="18">
        <v>6898.46</v>
      </c>
      <c r="E3058" s="18">
        <f>_xlfn.XLOOKUP(Order_Items_Raw!B2662,Products_Raw!A:A,Products_Raw!D:D)</f>
        <v>1349.93</v>
      </c>
      <c r="F3058" s="18">
        <f t="shared" si="47"/>
        <v>5548.53</v>
      </c>
      <c r="G3058" s="18" t="str">
        <f>PROPER(TRIM(CLEAN(_xlfn.XLOOKUP(Order_Items_Raw!A2662,Orders_Raw!A:A,Orders_Raw!E:E))))</f>
        <v>Mobile App</v>
      </c>
      <c r="H3058" s="18" t="str">
        <f>_xlfn.XLOOKUP(B3058,Products_Raw!A:A,Products_Raw!C:C)</f>
        <v>Sports</v>
      </c>
      <c r="I3058" t="str">
        <f>_xlfn.XLOOKUP(_xlfn.XLOOKUP(A3058,Orders_Raw!A:A,Orders_Raw!B:B),Customers_Raw!A:A,Customers_Raw!E:E)</f>
        <v>Small Business</v>
      </c>
      <c r="J3058" s="19">
        <f>_xlfn.XLOOKUP(Order_Items_Raw!A2662,Orders_Raw!A:A,Orders_Raw!C:C)</f>
        <v>45787</v>
      </c>
      <c r="K3058" t="s">
        <v>3466</v>
      </c>
      <c r="L3058" s="19" t="str">
        <f>_xlfn.XLOOKUP(A3058,Orders_Raw!A:A,Orders_Raw!D:D)</f>
        <v>Delivered</v>
      </c>
      <c r="M3058" s="19" t="str">
        <f>_xlfn.XLOOKUP(_xlfn.XLOOKUP(A3058,Orders_Raw!A:A,Orders_Raw!B:B),Customers_Raw!A:A,Customers_Raw!E:E)</f>
        <v>Small Business</v>
      </c>
      <c r="N3058">
        <f>IF(COUNTIF($A$2:A3058,A3058)=1,1,0)</f>
        <v>0</v>
      </c>
    </row>
    <row r="3059" spans="1:14">
      <c r="A3059" t="s">
        <v>3001</v>
      </c>
      <c r="B3059" t="s">
        <v>3469</v>
      </c>
      <c r="C3059">
        <v>4</v>
      </c>
      <c r="D3059" s="18">
        <v>21871.94</v>
      </c>
      <c r="E3059" s="18">
        <f>_xlfn.XLOOKUP(Order_Items_Raw!B2690,Products_Raw!A:A,Products_Raw!D:D)</f>
        <v>1397.32</v>
      </c>
      <c r="F3059" s="18">
        <f t="shared" si="47"/>
        <v>16282.66</v>
      </c>
      <c r="G3059" s="18" t="str">
        <f>PROPER(TRIM(CLEAN(_xlfn.XLOOKUP(Order_Items_Raw!A2690,Orders_Raw!A:A,Orders_Raw!E:E))))</f>
        <v>Marketplace</v>
      </c>
      <c r="H3059" s="18" t="str">
        <f>_xlfn.XLOOKUP(B3059,Products_Raw!A:A,Products_Raw!C:C)</f>
        <v>Sports</v>
      </c>
      <c r="I3059" t="str">
        <f>_xlfn.XLOOKUP(_xlfn.XLOOKUP(A3059,Orders_Raw!A:A,Orders_Raw!B:B),Customers_Raw!A:A,Customers_Raw!E:E)</f>
        <v>Corporate</v>
      </c>
      <c r="J3059" s="19">
        <f>_xlfn.XLOOKUP(Order_Items_Raw!A2690,Orders_Raw!A:A,Orders_Raw!C:C)</f>
        <v>45785</v>
      </c>
      <c r="K3059" t="s">
        <v>3466</v>
      </c>
      <c r="L3059" s="19" t="str">
        <f>_xlfn.XLOOKUP(A3059,Orders_Raw!A:A,Orders_Raw!D:D)</f>
        <v>Delivered</v>
      </c>
      <c r="M3059" s="19" t="str">
        <f>_xlfn.XLOOKUP(_xlfn.XLOOKUP(A3059,Orders_Raw!A:A,Orders_Raw!B:B),Customers_Raw!A:A,Customers_Raw!E:E)</f>
        <v>Corporate</v>
      </c>
      <c r="N3059">
        <f>IF(COUNTIF($A$2:A3059,A3059)=1,1,0)</f>
        <v>1</v>
      </c>
    </row>
    <row r="3060" spans="1:14">
      <c r="A3060" t="s">
        <v>3384</v>
      </c>
      <c r="B3060" t="s">
        <v>3469</v>
      </c>
      <c r="C3060">
        <v>3</v>
      </c>
      <c r="D3060" s="18">
        <v>17015.03</v>
      </c>
      <c r="E3060" s="18">
        <f>_xlfn.XLOOKUP(Order_Items_Raw!B2695,Products_Raw!A:A,Products_Raw!D:D)</f>
        <v>11668.5</v>
      </c>
      <c r="F3060" s="18">
        <f t="shared" si="47"/>
        <v>-17990.47</v>
      </c>
      <c r="G3060" s="18" t="str">
        <f>PROPER(TRIM(CLEAN(_xlfn.XLOOKUP(Order_Items_Raw!A2695,Orders_Raw!A:A,Orders_Raw!E:E))))</f>
        <v>Marketplace</v>
      </c>
      <c r="H3060" s="18" t="str">
        <f>_xlfn.XLOOKUP(B3060,Products_Raw!A:A,Products_Raw!C:C)</f>
        <v>Sports</v>
      </c>
      <c r="I3060" t="str">
        <f>_xlfn.XLOOKUP(_xlfn.XLOOKUP(A3060,Orders_Raw!A:A,Orders_Raw!B:B),Customers_Raw!A:A,Customers_Raw!E:E)</f>
        <v>Consumer</v>
      </c>
      <c r="J3060" s="19">
        <f>_xlfn.XLOOKUP(Order_Items_Raw!A2695,Orders_Raw!A:A,Orders_Raw!C:C)</f>
        <v>45780</v>
      </c>
      <c r="K3060" t="s">
        <v>3466</v>
      </c>
      <c r="L3060" s="19" t="str">
        <f>_xlfn.XLOOKUP(A3060,Orders_Raw!A:A,Orders_Raw!D:D)</f>
        <v>Delivered</v>
      </c>
      <c r="M3060" s="19" t="str">
        <f>_xlfn.XLOOKUP(_xlfn.XLOOKUP(A3060,Orders_Raw!A:A,Orders_Raw!B:B),Customers_Raw!A:A,Customers_Raw!E:E)</f>
        <v>Consumer</v>
      </c>
      <c r="N3060">
        <f>IF(COUNTIF($A$2:A3060,A3060)=1,1,0)</f>
        <v>0</v>
      </c>
    </row>
    <row r="3061" spans="1:14">
      <c r="A3061" t="s">
        <v>953</v>
      </c>
      <c r="B3061" t="s">
        <v>3470</v>
      </c>
      <c r="C3061">
        <v>1</v>
      </c>
      <c r="D3061" s="18">
        <v>6672.38</v>
      </c>
      <c r="E3061" s="18">
        <f>_xlfn.XLOOKUP(Order_Items_Raw!B2696,Products_Raw!A:A,Products_Raw!D:D)</f>
        <v>11668.5</v>
      </c>
      <c r="F3061" s="18">
        <f t="shared" si="47"/>
        <v>-4996.12</v>
      </c>
      <c r="G3061" s="18" t="str">
        <f>PROPER(TRIM(CLEAN(_xlfn.XLOOKUP(Order_Items_Raw!A2696,Orders_Raw!A:A,Orders_Raw!E:E))))</f>
        <v>Website</v>
      </c>
      <c r="H3061" s="18" t="str">
        <f>_xlfn.XLOOKUP(B3061,Products_Raw!A:A,Products_Raw!C:C)</f>
        <v>Home &amp; Kitchen</v>
      </c>
      <c r="I3061" t="str">
        <f>_xlfn.XLOOKUP(_xlfn.XLOOKUP(A3061,Orders_Raw!A:A,Orders_Raw!B:B),Customers_Raw!A:A,Customers_Raw!E:E)</f>
        <v>Consumer</v>
      </c>
      <c r="J3061" s="19">
        <f>_xlfn.XLOOKUP(Order_Items_Raw!A2696,Orders_Raw!A:A,Orders_Raw!C:C)</f>
        <v>45808</v>
      </c>
      <c r="K3061" t="s">
        <v>3466</v>
      </c>
      <c r="L3061" s="19" t="str">
        <f>_xlfn.XLOOKUP(A3061,Orders_Raw!A:A,Orders_Raw!D:D)</f>
        <v>Delivered</v>
      </c>
      <c r="M3061" s="19" t="str">
        <f>_xlfn.XLOOKUP(_xlfn.XLOOKUP(A3061,Orders_Raw!A:A,Orders_Raw!B:B),Customers_Raw!A:A,Customers_Raw!E:E)</f>
        <v>Consumer</v>
      </c>
      <c r="N3061">
        <f>IF(COUNTIF($A$2:A3061,A3061)=1,1,0)</f>
        <v>1</v>
      </c>
    </row>
    <row r="3062" spans="1:14">
      <c r="A3062" t="s">
        <v>989</v>
      </c>
      <c r="B3062" t="s">
        <v>3470</v>
      </c>
      <c r="C3062">
        <v>4</v>
      </c>
      <c r="D3062" s="18">
        <v>34094.47</v>
      </c>
      <c r="E3062" s="18">
        <f>_xlfn.XLOOKUP(Order_Items_Raw!B2697,Products_Raw!A:A,Products_Raw!D:D)</f>
        <v>11668.5</v>
      </c>
      <c r="F3062" s="18">
        <f t="shared" si="47"/>
        <v>-12579.53</v>
      </c>
      <c r="G3062" s="18" t="str">
        <f>PROPER(TRIM(CLEAN(_xlfn.XLOOKUP(Order_Items_Raw!A2697,Orders_Raw!A:A,Orders_Raw!E:E))))</f>
        <v>Mobile App</v>
      </c>
      <c r="H3062" s="18" t="str">
        <f>_xlfn.XLOOKUP(B3062,Products_Raw!A:A,Products_Raw!C:C)</f>
        <v>Home &amp; Kitchen</v>
      </c>
      <c r="I3062" t="str">
        <f>_xlfn.XLOOKUP(_xlfn.XLOOKUP(A3062,Orders_Raw!A:A,Orders_Raw!B:B),Customers_Raw!A:A,Customers_Raw!E:E)</f>
        <v>Corporate</v>
      </c>
      <c r="J3062" s="19">
        <f>_xlfn.XLOOKUP(Order_Items_Raw!A2697,Orders_Raw!A:A,Orders_Raw!C:C)</f>
        <v>45806</v>
      </c>
      <c r="K3062" t="s">
        <v>3466</v>
      </c>
      <c r="L3062" s="19" t="str">
        <f>_xlfn.XLOOKUP(A3062,Orders_Raw!A:A,Orders_Raw!D:D)</f>
        <v>Delivered</v>
      </c>
      <c r="M3062" s="19" t="str">
        <f>_xlfn.XLOOKUP(_xlfn.XLOOKUP(A3062,Orders_Raw!A:A,Orders_Raw!B:B),Customers_Raw!A:A,Customers_Raw!E:E)</f>
        <v>Corporate</v>
      </c>
      <c r="N3062">
        <f>IF(COUNTIF($A$2:A3062,A3062)=1,1,0)</f>
        <v>0</v>
      </c>
    </row>
    <row r="3063" spans="1:14">
      <c r="A3063" t="s">
        <v>1381</v>
      </c>
      <c r="B3063" t="s">
        <v>3470</v>
      </c>
      <c r="C3063">
        <v>2</v>
      </c>
      <c r="D3063" s="18">
        <v>14306.04</v>
      </c>
      <c r="E3063" s="18">
        <f>_xlfn.XLOOKUP(Order_Items_Raw!B2706,Products_Raw!A:A,Products_Raw!D:D)</f>
        <v>11732.81</v>
      </c>
      <c r="F3063" s="18">
        <f t="shared" si="47"/>
        <v>-9159.58</v>
      </c>
      <c r="G3063" s="18" t="str">
        <f>PROPER(TRIM(CLEAN(_xlfn.XLOOKUP(Order_Items_Raw!A2706,Orders_Raw!A:A,Orders_Raw!E:E))))</f>
        <v>Mobile App</v>
      </c>
      <c r="H3063" s="18" t="str">
        <f>_xlfn.XLOOKUP(B3063,Products_Raw!A:A,Products_Raw!C:C)</f>
        <v>Home &amp; Kitchen</v>
      </c>
      <c r="I3063" t="str">
        <f>_xlfn.XLOOKUP(_xlfn.XLOOKUP(A3063,Orders_Raw!A:A,Orders_Raw!B:B),Customers_Raw!A:A,Customers_Raw!E:E)</f>
        <v>Consumer</v>
      </c>
      <c r="J3063" s="19">
        <f>_xlfn.XLOOKUP(Order_Items_Raw!A2706,Orders_Raw!A:A,Orders_Raw!C:C)</f>
        <v>45788</v>
      </c>
      <c r="K3063" t="s">
        <v>3466</v>
      </c>
      <c r="L3063" s="19" t="str">
        <f>_xlfn.XLOOKUP(A3063,Orders_Raw!A:A,Orders_Raw!D:D)</f>
        <v>Cancelled</v>
      </c>
      <c r="M3063" s="19" t="str">
        <f>_xlfn.XLOOKUP(_xlfn.XLOOKUP(A3063,Orders_Raw!A:A,Orders_Raw!B:B),Customers_Raw!A:A,Customers_Raw!E:E)</f>
        <v>Consumer</v>
      </c>
      <c r="N3063">
        <f>IF(COUNTIF($A$2:A3063,A3063)=1,1,0)</f>
        <v>0</v>
      </c>
    </row>
    <row r="3064" spans="1:14">
      <c r="A3064" t="s">
        <v>2262</v>
      </c>
      <c r="B3064" t="s">
        <v>3470</v>
      </c>
      <c r="C3064">
        <v>2</v>
      </c>
      <c r="D3064" s="18">
        <v>17995.12</v>
      </c>
      <c r="E3064" s="18">
        <f>_xlfn.XLOOKUP(Order_Items_Raw!B2717,Products_Raw!A:A,Products_Raw!D:D)</f>
        <v>2625.04</v>
      </c>
      <c r="F3064" s="18">
        <f t="shared" si="47"/>
        <v>12745.04</v>
      </c>
      <c r="G3064" s="18" t="str">
        <f>PROPER(TRIM(CLEAN(_xlfn.XLOOKUP(Order_Items_Raw!A2717,Orders_Raw!A:A,Orders_Raw!E:E))))</f>
        <v>Website</v>
      </c>
      <c r="H3064" s="18" t="str">
        <f>_xlfn.XLOOKUP(B3064,Products_Raw!A:A,Products_Raw!C:C)</f>
        <v>Home &amp; Kitchen</v>
      </c>
      <c r="I3064" t="str">
        <f>_xlfn.XLOOKUP(_xlfn.XLOOKUP(A3064,Orders_Raw!A:A,Orders_Raw!B:B),Customers_Raw!A:A,Customers_Raw!E:E)</f>
        <v>Small Business</v>
      </c>
      <c r="J3064" s="19">
        <f>_xlfn.XLOOKUP(Order_Items_Raw!A2717,Orders_Raw!A:A,Orders_Raw!C:C)</f>
        <v>45780</v>
      </c>
      <c r="K3064" t="s">
        <v>3466</v>
      </c>
      <c r="L3064" s="19" t="str">
        <f>_xlfn.XLOOKUP(A3064,Orders_Raw!A:A,Orders_Raw!D:D)</f>
        <v>Delivered</v>
      </c>
      <c r="M3064" s="19" t="str">
        <f>_xlfn.XLOOKUP(_xlfn.XLOOKUP(A3064,Orders_Raw!A:A,Orders_Raw!B:B),Customers_Raw!A:A,Customers_Raw!E:E)</f>
        <v>Small Business</v>
      </c>
      <c r="N3064">
        <f>IF(COUNTIF($A$2:A3064,A3064)=1,1,0)</f>
        <v>0</v>
      </c>
    </row>
    <row r="3065" spans="1:14">
      <c r="A3065" t="s">
        <v>2644</v>
      </c>
      <c r="B3065" t="s">
        <v>3470</v>
      </c>
      <c r="C3065">
        <v>4</v>
      </c>
      <c r="D3065" s="18">
        <v>36218.02</v>
      </c>
      <c r="E3065" s="18">
        <f>_xlfn.XLOOKUP(Order_Items_Raw!B2728,Products_Raw!A:A,Products_Raw!D:D)</f>
        <v>4835.9</v>
      </c>
      <c r="F3065" s="18">
        <f t="shared" si="47"/>
        <v>16874.42</v>
      </c>
      <c r="G3065" s="18" t="str">
        <f>PROPER(TRIM(CLEAN(_xlfn.XLOOKUP(Order_Items_Raw!A2728,Orders_Raw!A:A,Orders_Raw!E:E))))</f>
        <v>Website</v>
      </c>
      <c r="H3065" s="18" t="str">
        <f>_xlfn.XLOOKUP(B3065,Products_Raw!A:A,Products_Raw!C:C)</f>
        <v>Home &amp; Kitchen</v>
      </c>
      <c r="I3065" t="str">
        <f>_xlfn.XLOOKUP(_xlfn.XLOOKUP(A3065,Orders_Raw!A:A,Orders_Raw!B:B),Customers_Raw!A:A,Customers_Raw!E:E)</f>
        <v>Consumer</v>
      </c>
      <c r="J3065" s="19">
        <f>_xlfn.XLOOKUP(Order_Items_Raw!A2728,Orders_Raw!A:A,Orders_Raw!C:C)</f>
        <v>45807</v>
      </c>
      <c r="K3065" t="s">
        <v>3466</v>
      </c>
      <c r="L3065" s="19" t="str">
        <f>_xlfn.XLOOKUP(A3065,Orders_Raw!A:A,Orders_Raw!D:D)</f>
        <v>Delivered</v>
      </c>
      <c r="M3065" s="19" t="str">
        <f>_xlfn.XLOOKUP(_xlfn.XLOOKUP(A3065,Orders_Raw!A:A,Orders_Raw!B:B),Customers_Raw!A:A,Customers_Raw!E:E)</f>
        <v>Consumer</v>
      </c>
      <c r="N3065">
        <f>IF(COUNTIF($A$2:A3065,A3065)=1,1,0)</f>
        <v>1</v>
      </c>
    </row>
    <row r="3066" spans="1:14">
      <c r="A3066" t="s">
        <v>2672</v>
      </c>
      <c r="B3066" t="s">
        <v>3470</v>
      </c>
      <c r="C3066">
        <v>2</v>
      </c>
      <c r="D3066" s="18">
        <v>15762.74</v>
      </c>
      <c r="E3066" s="18">
        <f>_xlfn.XLOOKUP(Order_Items_Raw!B2730,Products_Raw!A:A,Products_Raw!D:D)</f>
        <v>1892.68</v>
      </c>
      <c r="F3066" s="18">
        <f t="shared" si="47"/>
        <v>11977.38</v>
      </c>
      <c r="G3066" s="18" t="str">
        <f>PROPER(TRIM(CLEAN(_xlfn.XLOOKUP(Order_Items_Raw!A2730,Orders_Raw!A:A,Orders_Raw!E:E))))</f>
        <v>Marketplace</v>
      </c>
      <c r="H3066" s="18" t="str">
        <f>_xlfn.XLOOKUP(B3066,Products_Raw!A:A,Products_Raw!C:C)</f>
        <v>Home &amp; Kitchen</v>
      </c>
      <c r="I3066" t="str">
        <f>_xlfn.XLOOKUP(_xlfn.XLOOKUP(A3066,Orders_Raw!A:A,Orders_Raw!B:B),Customers_Raw!A:A,Customers_Raw!E:E)</f>
        <v>Consumer</v>
      </c>
      <c r="J3066" s="19">
        <f>_xlfn.XLOOKUP(Order_Items_Raw!A2730,Orders_Raw!A:A,Orders_Raw!C:C)</f>
        <v>45800</v>
      </c>
      <c r="K3066" t="s">
        <v>3466</v>
      </c>
      <c r="L3066" s="19" t="str">
        <f>_xlfn.XLOOKUP(A3066,Orders_Raw!A:A,Orders_Raw!D:D)</f>
        <v>Shipped</v>
      </c>
      <c r="M3066" s="19" t="str">
        <f>_xlfn.XLOOKUP(_xlfn.XLOOKUP(A3066,Orders_Raw!A:A,Orders_Raw!B:B),Customers_Raw!A:A,Customers_Raw!E:E)</f>
        <v>Consumer</v>
      </c>
      <c r="N3066">
        <f>IF(COUNTIF($A$2:A3066,A3066)=1,1,0)</f>
        <v>1</v>
      </c>
    </row>
    <row r="3067" spans="1:14">
      <c r="A3067" t="s">
        <v>2824</v>
      </c>
      <c r="B3067" t="s">
        <v>3470</v>
      </c>
      <c r="C3067">
        <v>2</v>
      </c>
      <c r="D3067" s="18">
        <v>14467.76</v>
      </c>
      <c r="E3067" s="18">
        <f>_xlfn.XLOOKUP(Order_Items_Raw!B2735,Products_Raw!A:A,Products_Raw!D:D)</f>
        <v>1892.68</v>
      </c>
      <c r="F3067" s="18">
        <f t="shared" si="47"/>
        <v>10682.4</v>
      </c>
      <c r="G3067" s="18" t="str">
        <f>PROPER(TRIM(CLEAN(_xlfn.XLOOKUP(Order_Items_Raw!A2735,Orders_Raw!A:A,Orders_Raw!E:E))))</f>
        <v>Website</v>
      </c>
      <c r="H3067" s="18" t="str">
        <f>_xlfn.XLOOKUP(B3067,Products_Raw!A:A,Products_Raw!C:C)</f>
        <v>Home &amp; Kitchen</v>
      </c>
      <c r="I3067" t="str">
        <f>_xlfn.XLOOKUP(_xlfn.XLOOKUP(A3067,Orders_Raw!A:A,Orders_Raw!B:B),Customers_Raw!A:A,Customers_Raw!E:E)</f>
        <v>Consumer</v>
      </c>
      <c r="J3067" s="19">
        <f>_xlfn.XLOOKUP(Order_Items_Raw!A2735,Orders_Raw!A:A,Orders_Raw!C:C)</f>
        <v>45796</v>
      </c>
      <c r="K3067" t="s">
        <v>3466</v>
      </c>
      <c r="L3067" s="19" t="str">
        <f>_xlfn.XLOOKUP(A3067,Orders_Raw!A:A,Orders_Raw!D:D)</f>
        <v>Delivered</v>
      </c>
      <c r="M3067" s="19" t="str">
        <f>_xlfn.XLOOKUP(_xlfn.XLOOKUP(A3067,Orders_Raw!A:A,Orders_Raw!B:B),Customers_Raw!A:A,Customers_Raw!E:E)</f>
        <v>Consumer</v>
      </c>
      <c r="N3067">
        <f>IF(COUNTIF($A$2:A3067,A3067)=1,1,0)</f>
        <v>1</v>
      </c>
    </row>
    <row r="3068" spans="1:14">
      <c r="A3068" t="s">
        <v>3339</v>
      </c>
      <c r="B3068" t="s">
        <v>3470</v>
      </c>
      <c r="C3068">
        <v>1</v>
      </c>
      <c r="D3068" s="18">
        <v>9060.11</v>
      </c>
      <c r="E3068" s="18">
        <f>_xlfn.XLOOKUP(Order_Items_Raw!B2747,Products_Raw!A:A,Products_Raw!D:D)</f>
        <v>4539.2</v>
      </c>
      <c r="F3068" s="18">
        <f t="shared" si="47"/>
        <v>4520.91</v>
      </c>
      <c r="G3068" s="18" t="str">
        <f>PROPER(TRIM(CLEAN(_xlfn.XLOOKUP(Order_Items_Raw!A2747,Orders_Raw!A:A,Orders_Raw!E:E))))</f>
        <v>Mobile App</v>
      </c>
      <c r="H3068" s="18" t="str">
        <f>_xlfn.XLOOKUP(B3068,Products_Raw!A:A,Products_Raw!C:C)</f>
        <v>Home &amp; Kitchen</v>
      </c>
      <c r="I3068" t="str">
        <f>_xlfn.XLOOKUP(_xlfn.XLOOKUP(A3068,Orders_Raw!A:A,Orders_Raw!B:B),Customers_Raw!A:A,Customers_Raw!E:E)</f>
        <v>Consumer</v>
      </c>
      <c r="J3068" s="19">
        <f>_xlfn.XLOOKUP(Order_Items_Raw!A2747,Orders_Raw!A:A,Orders_Raw!C:C)</f>
        <v>45801</v>
      </c>
      <c r="K3068" t="s">
        <v>3466</v>
      </c>
      <c r="L3068" s="19" t="str">
        <f>_xlfn.XLOOKUP(A3068,Orders_Raw!A:A,Orders_Raw!D:D)</f>
        <v>Delivered</v>
      </c>
      <c r="M3068" s="19" t="str">
        <f>_xlfn.XLOOKUP(_xlfn.XLOOKUP(A3068,Orders_Raw!A:A,Orders_Raw!B:B),Customers_Raw!A:A,Customers_Raw!E:E)</f>
        <v>Consumer</v>
      </c>
      <c r="N3068">
        <f>IF(COUNTIF($A$2:A3068,A3068)=1,1,0)</f>
        <v>1</v>
      </c>
    </row>
    <row r="3069" spans="1:14">
      <c r="A3069" t="s">
        <v>2086</v>
      </c>
      <c r="B3069" t="s">
        <v>3471</v>
      </c>
      <c r="C3069">
        <v>2</v>
      </c>
      <c r="D3069" s="18">
        <v>13751.51</v>
      </c>
      <c r="E3069" s="18">
        <f>_xlfn.XLOOKUP(Order_Items_Raw!B2770,Products_Raw!A:A,Products_Raw!D:D)</f>
        <v>1195.19</v>
      </c>
      <c r="F3069" s="18">
        <f t="shared" si="47"/>
        <v>11361.13</v>
      </c>
      <c r="G3069" s="18" t="str">
        <f>PROPER(TRIM(CLEAN(_xlfn.XLOOKUP(Order_Items_Raw!A2770,Orders_Raw!A:A,Orders_Raw!E:E))))</f>
        <v>Mobile App</v>
      </c>
      <c r="H3069" s="18" t="str">
        <f>_xlfn.XLOOKUP(B3069,Products_Raw!A:A,Products_Raw!C:C)</f>
        <v>Sports</v>
      </c>
      <c r="I3069" t="str">
        <f>_xlfn.XLOOKUP(_xlfn.XLOOKUP(A3069,Orders_Raw!A:A,Orders_Raw!B:B),Customers_Raw!A:A,Customers_Raw!E:E)</f>
        <v>Small Business</v>
      </c>
      <c r="J3069" s="19">
        <f>_xlfn.XLOOKUP(Order_Items_Raw!A2770,Orders_Raw!A:A,Orders_Raw!C:C)</f>
        <v>45784</v>
      </c>
      <c r="K3069" t="s">
        <v>3466</v>
      </c>
      <c r="L3069" s="19" t="str">
        <f>_xlfn.XLOOKUP(A3069,Orders_Raw!A:A,Orders_Raw!D:D)</f>
        <v>Delivered</v>
      </c>
      <c r="M3069" s="19" t="str">
        <f>_xlfn.XLOOKUP(_xlfn.XLOOKUP(A3069,Orders_Raw!A:A,Orders_Raw!B:B),Customers_Raw!A:A,Customers_Raw!E:E)</f>
        <v>Small Business</v>
      </c>
      <c r="N3069">
        <f>IF(COUNTIF($A$2:A3069,A3069)=1,1,0)</f>
        <v>0</v>
      </c>
    </row>
    <row r="3070" spans="1:14">
      <c r="A3070" t="s">
        <v>2325</v>
      </c>
      <c r="B3070" t="s">
        <v>3471</v>
      </c>
      <c r="C3070">
        <v>3</v>
      </c>
      <c r="D3070" s="18">
        <v>18873.83</v>
      </c>
      <c r="E3070" s="18">
        <f>_xlfn.XLOOKUP(Order_Items_Raw!B2773,Products_Raw!A:A,Products_Raw!D:D)</f>
        <v>7341.5</v>
      </c>
      <c r="F3070" s="18">
        <f t="shared" si="47"/>
        <v>-3150.67</v>
      </c>
      <c r="G3070" s="18" t="str">
        <f>PROPER(TRIM(CLEAN(_xlfn.XLOOKUP(Order_Items_Raw!A2773,Orders_Raw!A:A,Orders_Raw!E:E))))</f>
        <v>Mobile App</v>
      </c>
      <c r="H3070" s="18" t="str">
        <f>_xlfn.XLOOKUP(B3070,Products_Raw!A:A,Products_Raw!C:C)</f>
        <v>Sports</v>
      </c>
      <c r="I3070" t="str">
        <f>_xlfn.XLOOKUP(_xlfn.XLOOKUP(A3070,Orders_Raw!A:A,Orders_Raw!B:B),Customers_Raw!A:A,Customers_Raw!E:E)</f>
        <v>Consumer</v>
      </c>
      <c r="J3070" s="19">
        <f>_xlfn.XLOOKUP(Order_Items_Raw!A2773,Orders_Raw!A:A,Orders_Raw!C:C)</f>
        <v>45803</v>
      </c>
      <c r="K3070" t="s">
        <v>3466</v>
      </c>
      <c r="L3070" s="19" t="str">
        <f>_xlfn.XLOOKUP(A3070,Orders_Raw!A:A,Orders_Raw!D:D)</f>
        <v>Delivered</v>
      </c>
      <c r="M3070" s="19" t="str">
        <f>_xlfn.XLOOKUP(_xlfn.XLOOKUP(A3070,Orders_Raw!A:A,Orders_Raw!B:B),Customers_Raw!A:A,Customers_Raw!E:E)</f>
        <v>Consumer</v>
      </c>
      <c r="N3070">
        <f>IF(COUNTIF($A$2:A3070,A3070)=1,1,0)</f>
        <v>0</v>
      </c>
    </row>
    <row r="3071" spans="1:14">
      <c r="A3071" t="s">
        <v>1065</v>
      </c>
      <c r="B3071" t="s">
        <v>3472</v>
      </c>
      <c r="C3071">
        <v>3</v>
      </c>
      <c r="D3071" s="18">
        <v>51720.8</v>
      </c>
      <c r="E3071" s="18">
        <f>_xlfn.XLOOKUP(Order_Items_Raw!B2798,Products_Raw!A:A,Products_Raw!D:D)</f>
        <v>6457.25</v>
      </c>
      <c r="F3071" s="18">
        <f t="shared" si="47"/>
        <v>32349.05</v>
      </c>
      <c r="G3071" s="18" t="str">
        <f>PROPER(TRIM(CLEAN(_xlfn.XLOOKUP(Order_Items_Raw!A2798,Orders_Raw!A:A,Orders_Raw!E:E))))</f>
        <v>Mobile App</v>
      </c>
      <c r="H3071" s="18" t="str">
        <f>_xlfn.XLOOKUP(B3071,Products_Raw!A:A,Products_Raw!C:C)</f>
        <v>Fashion</v>
      </c>
      <c r="I3071" t="str">
        <f>_xlfn.XLOOKUP(_xlfn.XLOOKUP(A3071,Orders_Raw!A:A,Orders_Raw!B:B),Customers_Raw!A:A,Customers_Raw!E:E)</f>
        <v>Consumer</v>
      </c>
      <c r="J3071" s="19">
        <f>_xlfn.XLOOKUP(Order_Items_Raw!A2798,Orders_Raw!A:A,Orders_Raw!C:C)</f>
        <v>45787</v>
      </c>
      <c r="K3071" t="s">
        <v>3466</v>
      </c>
      <c r="L3071" s="19" t="str">
        <f>_xlfn.XLOOKUP(A3071,Orders_Raw!A:A,Orders_Raw!D:D)</f>
        <v>Delivered</v>
      </c>
      <c r="M3071" s="19" t="str">
        <f>_xlfn.XLOOKUP(_xlfn.XLOOKUP(A3071,Orders_Raw!A:A,Orders_Raw!B:B),Customers_Raw!A:A,Customers_Raw!E:E)</f>
        <v>Consumer</v>
      </c>
      <c r="N3071">
        <f>IF(COUNTIF($A$2:A3071,A3071)=1,1,0)</f>
        <v>1</v>
      </c>
    </row>
    <row r="3072" spans="1:14">
      <c r="A3072" t="s">
        <v>1759</v>
      </c>
      <c r="B3072" t="s">
        <v>3473</v>
      </c>
      <c r="C3072">
        <v>1</v>
      </c>
      <c r="D3072" s="18">
        <v>7930.76</v>
      </c>
      <c r="E3072" s="18">
        <f>_xlfn.XLOOKUP(Order_Items_Raw!B2844,Products_Raw!A:A,Products_Raw!D:D)</f>
        <v>1069.73</v>
      </c>
      <c r="F3072" s="18">
        <f t="shared" si="47"/>
        <v>6861.03</v>
      </c>
      <c r="G3072" s="18" t="str">
        <f>PROPER(TRIM(CLEAN(_xlfn.XLOOKUP(Order_Items_Raw!A2844,Orders_Raw!A:A,Orders_Raw!E:E))))</f>
        <v>Mobile App</v>
      </c>
      <c r="H3072" s="18" t="str">
        <f>_xlfn.XLOOKUP(B3072,Products_Raw!A:A,Products_Raw!C:C)</f>
        <v>Office Supplies</v>
      </c>
      <c r="I3072" t="str">
        <f>_xlfn.XLOOKUP(_xlfn.XLOOKUP(A3072,Orders_Raw!A:A,Orders_Raw!B:B),Customers_Raw!A:A,Customers_Raw!E:E)</f>
        <v>Consumer</v>
      </c>
      <c r="J3072" s="19">
        <f>_xlfn.XLOOKUP(Order_Items_Raw!A2844,Orders_Raw!A:A,Orders_Raw!C:C)</f>
        <v>45977</v>
      </c>
      <c r="K3072" t="s">
        <v>3474</v>
      </c>
      <c r="L3072" s="19" t="str">
        <f>_xlfn.XLOOKUP(A3072,Orders_Raw!A:A,Orders_Raw!D:D)</f>
        <v>Delivered</v>
      </c>
      <c r="M3072" s="19" t="str">
        <f>_xlfn.XLOOKUP(_xlfn.XLOOKUP(A3072,Orders_Raw!A:A,Orders_Raw!B:B),Customers_Raw!A:A,Customers_Raw!E:E)</f>
        <v>Consumer</v>
      </c>
      <c r="N3072">
        <f>IF(COUNTIF($A$2:A3072,A3072)=1,1,0)</f>
        <v>1</v>
      </c>
    </row>
    <row r="3073" spans="1:14">
      <c r="A3073" t="s">
        <v>2028</v>
      </c>
      <c r="B3073" t="s">
        <v>3473</v>
      </c>
      <c r="C3073">
        <v>4</v>
      </c>
      <c r="D3073" s="18">
        <v>30794.33</v>
      </c>
      <c r="E3073" s="18">
        <f>_xlfn.XLOOKUP(Order_Items_Raw!B2849,Products_Raw!A:A,Products_Raw!D:D)</f>
        <v>6579.03</v>
      </c>
      <c r="F3073" s="18">
        <f t="shared" si="47"/>
        <v>4478.21</v>
      </c>
      <c r="G3073" s="18" t="str">
        <f>PROPER(TRIM(CLEAN(_xlfn.XLOOKUP(Order_Items_Raw!A2849,Orders_Raw!A:A,Orders_Raw!E:E))))</f>
        <v>Website</v>
      </c>
      <c r="H3073" s="18" t="str">
        <f>_xlfn.XLOOKUP(B3073,Products_Raw!A:A,Products_Raw!C:C)</f>
        <v>Office Supplies</v>
      </c>
      <c r="I3073" t="str">
        <f>_xlfn.XLOOKUP(_xlfn.XLOOKUP(A3073,Orders_Raw!A:A,Orders_Raw!B:B),Customers_Raw!A:A,Customers_Raw!E:E)</f>
        <v>Small Business</v>
      </c>
      <c r="J3073" s="19">
        <f>_xlfn.XLOOKUP(Order_Items_Raw!A2849,Orders_Raw!A:A,Orders_Raw!C:C)</f>
        <v>45964</v>
      </c>
      <c r="K3073" t="s">
        <v>3474</v>
      </c>
      <c r="L3073" s="19" t="str">
        <f>_xlfn.XLOOKUP(A3073,Orders_Raw!A:A,Orders_Raw!D:D)</f>
        <v>Shipped</v>
      </c>
      <c r="M3073" s="19" t="str">
        <f>_xlfn.XLOOKUP(_xlfn.XLOOKUP(A3073,Orders_Raw!A:A,Orders_Raw!B:B),Customers_Raw!A:A,Customers_Raw!E:E)</f>
        <v>Small Business</v>
      </c>
      <c r="N3073">
        <f>IF(COUNTIF($A$2:A3073,A3073)=1,1,0)</f>
        <v>1</v>
      </c>
    </row>
    <row r="3074" spans="1:14">
      <c r="A3074" t="s">
        <v>2186</v>
      </c>
      <c r="B3074" t="s">
        <v>3473</v>
      </c>
      <c r="C3074">
        <v>3</v>
      </c>
      <c r="D3074" s="18">
        <v>26768.48</v>
      </c>
      <c r="E3074" s="18">
        <f>_xlfn.XLOOKUP(Order_Items_Raw!B2852,Products_Raw!A:A,Products_Raw!D:D)</f>
        <v>6579.03</v>
      </c>
      <c r="F3074" s="18">
        <f t="shared" ref="F3074:F3137" si="48">D3074-(C3074*E3074)</f>
        <v>7031.39</v>
      </c>
      <c r="G3074" s="18" t="str">
        <f>PROPER(TRIM(CLEAN(_xlfn.XLOOKUP(Order_Items_Raw!A2852,Orders_Raw!A:A,Orders_Raw!E:E))))</f>
        <v>Website</v>
      </c>
      <c r="H3074" s="18" t="str">
        <f>_xlfn.XLOOKUP(B3074,Products_Raw!A:A,Products_Raw!C:C)</f>
        <v>Office Supplies</v>
      </c>
      <c r="I3074" t="str">
        <f>_xlfn.XLOOKUP(_xlfn.XLOOKUP(A3074,Orders_Raw!A:A,Orders_Raw!B:B),Customers_Raw!A:A,Customers_Raw!E:E)</f>
        <v>Corporate</v>
      </c>
      <c r="J3074" s="19">
        <f>_xlfn.XLOOKUP(Order_Items_Raw!A2852,Orders_Raw!A:A,Orders_Raw!C:C)</f>
        <v>45988</v>
      </c>
      <c r="K3074" t="s">
        <v>3474</v>
      </c>
      <c r="L3074" s="19" t="str">
        <f>_xlfn.XLOOKUP(A3074,Orders_Raw!A:A,Orders_Raw!D:D)</f>
        <v>Shipped</v>
      </c>
      <c r="M3074" s="19" t="str">
        <f>_xlfn.XLOOKUP(_xlfn.XLOOKUP(A3074,Orders_Raw!A:A,Orders_Raw!B:B),Customers_Raw!A:A,Customers_Raw!E:E)</f>
        <v>Corporate</v>
      </c>
      <c r="N3074">
        <f>IF(COUNTIF($A$2:A3074,A3074)=1,1,0)</f>
        <v>0</v>
      </c>
    </row>
    <row r="3075" spans="1:14">
      <c r="A3075" t="s">
        <v>2700</v>
      </c>
      <c r="B3075" t="s">
        <v>3473</v>
      </c>
      <c r="C3075">
        <v>1</v>
      </c>
      <c r="D3075" s="18">
        <v>10147.61</v>
      </c>
      <c r="E3075" s="18">
        <f>_xlfn.XLOOKUP(Order_Items_Raw!B2865,Products_Raw!A:A,Products_Raw!D:D)</f>
        <v>4703.24</v>
      </c>
      <c r="F3075" s="18">
        <f t="shared" si="48"/>
        <v>5444.37</v>
      </c>
      <c r="G3075" s="18" t="str">
        <f>PROPER(TRIM(CLEAN(_xlfn.XLOOKUP(Order_Items_Raw!A2865,Orders_Raw!A:A,Orders_Raw!E:E))))</f>
        <v>Website</v>
      </c>
      <c r="H3075" s="18" t="str">
        <f>_xlfn.XLOOKUP(B3075,Products_Raw!A:A,Products_Raw!C:C)</f>
        <v>Office Supplies</v>
      </c>
      <c r="I3075" t="str">
        <f>_xlfn.XLOOKUP(_xlfn.XLOOKUP(A3075,Orders_Raw!A:A,Orders_Raw!B:B),Customers_Raw!A:A,Customers_Raw!E:E)</f>
        <v>Consumer</v>
      </c>
      <c r="J3075" s="19">
        <f>_xlfn.XLOOKUP(Order_Items_Raw!A2865,Orders_Raw!A:A,Orders_Raw!C:C)</f>
        <v>45968</v>
      </c>
      <c r="K3075" t="s">
        <v>3474</v>
      </c>
      <c r="L3075" s="19" t="str">
        <f>_xlfn.XLOOKUP(A3075,Orders_Raw!A:A,Orders_Raw!D:D)</f>
        <v>Shipped</v>
      </c>
      <c r="M3075" s="19" t="str">
        <f>_xlfn.XLOOKUP(_xlfn.XLOOKUP(A3075,Orders_Raw!A:A,Orders_Raw!B:B),Customers_Raw!A:A,Customers_Raw!E:E)</f>
        <v>Consumer</v>
      </c>
      <c r="N3075">
        <f>IF(COUNTIF($A$2:A3075,A3075)=1,1,0)</f>
        <v>0</v>
      </c>
    </row>
    <row r="3076" spans="1:14">
      <c r="A3076" t="s">
        <v>2708</v>
      </c>
      <c r="B3076" t="s">
        <v>3473</v>
      </c>
      <c r="C3076">
        <v>3</v>
      </c>
      <c r="D3076" s="18">
        <v>32087.46</v>
      </c>
      <c r="E3076" s="18">
        <f>_xlfn.XLOOKUP(Order_Items_Raw!B2866,Products_Raw!A:A,Products_Raw!D:D)</f>
        <v>4703.24</v>
      </c>
      <c r="F3076" s="18">
        <f t="shared" si="48"/>
        <v>17977.74</v>
      </c>
      <c r="G3076" s="18" t="str">
        <f>PROPER(TRIM(CLEAN(_xlfn.XLOOKUP(Order_Items_Raw!A2866,Orders_Raw!A:A,Orders_Raw!E:E))))</f>
        <v>Mobile App</v>
      </c>
      <c r="H3076" s="18" t="str">
        <f>_xlfn.XLOOKUP(B3076,Products_Raw!A:A,Products_Raw!C:C)</f>
        <v>Office Supplies</v>
      </c>
      <c r="I3076" t="str">
        <f>_xlfn.XLOOKUP(_xlfn.XLOOKUP(A3076,Orders_Raw!A:A,Orders_Raw!B:B),Customers_Raw!A:A,Customers_Raw!E:E)</f>
        <v>Consumer</v>
      </c>
      <c r="J3076" s="19">
        <f>_xlfn.XLOOKUP(Order_Items_Raw!A2866,Orders_Raw!A:A,Orders_Raw!C:C)</f>
        <v>45980</v>
      </c>
      <c r="K3076" t="s">
        <v>3474</v>
      </c>
      <c r="L3076" s="19" t="str">
        <f>_xlfn.XLOOKUP(A3076,Orders_Raw!A:A,Orders_Raw!D:D)</f>
        <v>Delivered</v>
      </c>
      <c r="M3076" s="19" t="str">
        <f>_xlfn.XLOOKUP(_xlfn.XLOOKUP(A3076,Orders_Raw!A:A,Orders_Raw!B:B),Customers_Raw!A:A,Customers_Raw!E:E)</f>
        <v>Consumer</v>
      </c>
      <c r="N3076">
        <f>IF(COUNTIF($A$2:A3076,A3076)=1,1,0)</f>
        <v>0</v>
      </c>
    </row>
    <row r="3077" spans="1:14">
      <c r="A3077" t="s">
        <v>2762</v>
      </c>
      <c r="B3077" t="s">
        <v>3473</v>
      </c>
      <c r="C3077">
        <v>2</v>
      </c>
      <c r="D3077" s="18">
        <v>21293.46</v>
      </c>
      <c r="E3077" s="18">
        <f>_xlfn.XLOOKUP(Order_Items_Raw!B2867,Products_Raw!A:A,Products_Raw!D:D)</f>
        <v>5483.96</v>
      </c>
      <c r="F3077" s="18">
        <f t="shared" si="48"/>
        <v>10325.54</v>
      </c>
      <c r="G3077" s="18" t="str">
        <f>PROPER(TRIM(CLEAN(_xlfn.XLOOKUP(Order_Items_Raw!A2867,Orders_Raw!A:A,Orders_Raw!E:E))))</f>
        <v>Mobile App</v>
      </c>
      <c r="H3077" s="18" t="str">
        <f>_xlfn.XLOOKUP(B3077,Products_Raw!A:A,Products_Raw!C:C)</f>
        <v>Office Supplies</v>
      </c>
      <c r="I3077" t="str">
        <f>_xlfn.XLOOKUP(_xlfn.XLOOKUP(A3077,Orders_Raw!A:A,Orders_Raw!B:B),Customers_Raw!A:A,Customers_Raw!E:E)</f>
        <v>Consumer</v>
      </c>
      <c r="J3077" s="19">
        <f>_xlfn.XLOOKUP(Order_Items_Raw!A2867,Orders_Raw!A:A,Orders_Raw!C:C)</f>
        <v>45975</v>
      </c>
      <c r="K3077" t="s">
        <v>3474</v>
      </c>
      <c r="L3077" s="19" t="str">
        <f>_xlfn.XLOOKUP(A3077,Orders_Raw!A:A,Orders_Raw!D:D)</f>
        <v>Shipped</v>
      </c>
      <c r="M3077" s="19" t="str">
        <f>_xlfn.XLOOKUP(_xlfn.XLOOKUP(A3077,Orders_Raw!A:A,Orders_Raw!B:B),Customers_Raw!A:A,Customers_Raw!E:E)</f>
        <v>Consumer</v>
      </c>
      <c r="N3077">
        <f>IF(COUNTIF($A$2:A3077,A3077)=1,1,0)</f>
        <v>1</v>
      </c>
    </row>
    <row r="3078" spans="1:14">
      <c r="A3078" t="s">
        <v>1174</v>
      </c>
      <c r="B3078" t="s">
        <v>3475</v>
      </c>
      <c r="C3078">
        <v>4</v>
      </c>
      <c r="D3078" s="18">
        <v>7862.87</v>
      </c>
      <c r="E3078" s="18">
        <f>_xlfn.XLOOKUP(Order_Items_Raw!B2878,Products_Raw!A:A,Products_Raw!D:D)</f>
        <v>10692.38</v>
      </c>
      <c r="F3078" s="18">
        <f t="shared" si="48"/>
        <v>-34906.65</v>
      </c>
      <c r="G3078" s="18" t="str">
        <f>PROPER(TRIM(CLEAN(_xlfn.XLOOKUP(Order_Items_Raw!A2878,Orders_Raw!A:A,Orders_Raw!E:E))))</f>
        <v>Mobile App</v>
      </c>
      <c r="H3078" s="18" t="str">
        <f>_xlfn.XLOOKUP(B3078,Products_Raw!A:A,Products_Raw!C:C)</f>
        <v>Fashion</v>
      </c>
      <c r="I3078" t="str">
        <f>_xlfn.XLOOKUP(_xlfn.XLOOKUP(A3078,Orders_Raw!A:A,Orders_Raw!B:B),Customers_Raw!A:A,Customers_Raw!E:E)</f>
        <v>Consumer</v>
      </c>
      <c r="J3078" s="19">
        <f>_xlfn.XLOOKUP(Order_Items_Raw!A2878,Orders_Raw!A:A,Orders_Raw!C:C)</f>
        <v>45962</v>
      </c>
      <c r="K3078" t="s">
        <v>3474</v>
      </c>
      <c r="L3078" s="19" t="str">
        <f>_xlfn.XLOOKUP(A3078,Orders_Raw!A:A,Orders_Raw!D:D)</f>
        <v>Delivered</v>
      </c>
      <c r="M3078" s="19" t="str">
        <f>_xlfn.XLOOKUP(_xlfn.XLOOKUP(A3078,Orders_Raw!A:A,Orders_Raw!B:B),Customers_Raw!A:A,Customers_Raw!E:E)</f>
        <v>Consumer</v>
      </c>
      <c r="N3078">
        <f>IF(COUNTIF($A$2:A3078,A3078)=1,1,0)</f>
        <v>1</v>
      </c>
    </row>
    <row r="3079" spans="1:14">
      <c r="A3079" t="s">
        <v>2161</v>
      </c>
      <c r="B3079" t="s">
        <v>3475</v>
      </c>
      <c r="C3079">
        <v>2</v>
      </c>
      <c r="D3079" s="18">
        <v>3671.79</v>
      </c>
      <c r="E3079" s="18">
        <f>_xlfn.XLOOKUP(Order_Items_Raw!B2895,Products_Raw!A:A,Products_Raw!D:D)</f>
        <v>6380.88</v>
      </c>
      <c r="F3079" s="18">
        <f t="shared" si="48"/>
        <v>-9089.97</v>
      </c>
      <c r="G3079" s="18" t="str">
        <f>PROPER(TRIM(CLEAN(_xlfn.XLOOKUP(Order_Items_Raw!A2895,Orders_Raw!A:A,Orders_Raw!E:E))))</f>
        <v>Website</v>
      </c>
      <c r="H3079" s="18" t="str">
        <f>_xlfn.XLOOKUP(B3079,Products_Raw!A:A,Products_Raw!C:C)</f>
        <v>Fashion</v>
      </c>
      <c r="I3079" t="str">
        <f>_xlfn.XLOOKUP(_xlfn.XLOOKUP(A3079,Orders_Raw!A:A,Orders_Raw!B:B),Customers_Raw!A:A,Customers_Raw!E:E)</f>
        <v>Corporate</v>
      </c>
      <c r="J3079" s="19">
        <f>_xlfn.XLOOKUP(Order_Items_Raw!A2895,Orders_Raw!A:A,Orders_Raw!C:C)</f>
        <v>45964</v>
      </c>
      <c r="K3079" t="s">
        <v>3474</v>
      </c>
      <c r="L3079" s="19" t="str">
        <f>_xlfn.XLOOKUP(A3079,Orders_Raw!A:A,Orders_Raw!D:D)</f>
        <v>Shipped</v>
      </c>
      <c r="M3079" s="19" t="str">
        <f>_xlfn.XLOOKUP(_xlfn.XLOOKUP(A3079,Orders_Raw!A:A,Orders_Raw!B:B),Customers_Raw!A:A,Customers_Raw!E:E)</f>
        <v>Corporate</v>
      </c>
      <c r="N3079">
        <f>IF(COUNTIF($A$2:A3079,A3079)=1,1,0)</f>
        <v>0</v>
      </c>
    </row>
    <row r="3080" spans="1:14">
      <c r="A3080" t="s">
        <v>2427</v>
      </c>
      <c r="B3080" t="s">
        <v>3475</v>
      </c>
      <c r="C3080">
        <v>4</v>
      </c>
      <c r="D3080" s="18">
        <v>7284.23</v>
      </c>
      <c r="E3080" s="18">
        <f>_xlfn.XLOOKUP(Order_Items_Raw!B2897,Products_Raw!A:A,Products_Raw!D:D)</f>
        <v>6380.88</v>
      </c>
      <c r="F3080" s="18">
        <f t="shared" si="48"/>
        <v>-18239.29</v>
      </c>
      <c r="G3080" s="18" t="str">
        <f>PROPER(TRIM(CLEAN(_xlfn.XLOOKUP(Order_Items_Raw!A2897,Orders_Raw!A:A,Orders_Raw!E:E))))</f>
        <v>Website</v>
      </c>
      <c r="H3080" s="18" t="str">
        <f>_xlfn.XLOOKUP(B3080,Products_Raw!A:A,Products_Raw!C:C)</f>
        <v>Fashion</v>
      </c>
      <c r="I3080" t="str">
        <f>_xlfn.XLOOKUP(_xlfn.XLOOKUP(A3080,Orders_Raw!A:A,Orders_Raw!B:B),Customers_Raw!A:A,Customers_Raw!E:E)</f>
        <v>Consumer</v>
      </c>
      <c r="J3080" s="19">
        <f>_xlfn.XLOOKUP(Order_Items_Raw!A2897,Orders_Raw!A:A,Orders_Raw!C:C)</f>
        <v>45978</v>
      </c>
      <c r="K3080" t="s">
        <v>3474</v>
      </c>
      <c r="L3080" s="19" t="str">
        <f>_xlfn.XLOOKUP(A3080,Orders_Raw!A:A,Orders_Raw!D:D)</f>
        <v>Shipped</v>
      </c>
      <c r="M3080" s="19" t="str">
        <f>_xlfn.XLOOKUP(_xlfn.XLOOKUP(A3080,Orders_Raw!A:A,Orders_Raw!B:B),Customers_Raw!A:A,Customers_Raw!E:E)</f>
        <v>Consumer</v>
      </c>
      <c r="N3080">
        <f>IF(COUNTIF($A$2:A3080,A3080)=1,1,0)</f>
        <v>1</v>
      </c>
    </row>
    <row r="3081" spans="1:14">
      <c r="A3081" t="s">
        <v>3074</v>
      </c>
      <c r="B3081" t="s">
        <v>3475</v>
      </c>
      <c r="C3081">
        <v>3</v>
      </c>
      <c r="D3081" s="18">
        <v>4241.11</v>
      </c>
      <c r="E3081" s="18">
        <f>_xlfn.XLOOKUP(Order_Items_Raw!B2907,Products_Raw!A:A,Products_Raw!D:D)</f>
        <v>7802.03</v>
      </c>
      <c r="F3081" s="18">
        <f t="shared" si="48"/>
        <v>-19164.98</v>
      </c>
      <c r="G3081" s="18" t="str">
        <f>PROPER(TRIM(CLEAN(_xlfn.XLOOKUP(Order_Items_Raw!A2907,Orders_Raw!A:A,Orders_Raw!E:E))))</f>
        <v>Marketplace</v>
      </c>
      <c r="H3081" s="18" t="str">
        <f>_xlfn.XLOOKUP(B3081,Products_Raw!A:A,Products_Raw!C:C)</f>
        <v>Fashion</v>
      </c>
      <c r="I3081" t="str">
        <f>_xlfn.XLOOKUP(_xlfn.XLOOKUP(A3081,Orders_Raw!A:A,Orders_Raw!B:B),Customers_Raw!A:A,Customers_Raw!E:E)</f>
        <v>Consumer</v>
      </c>
      <c r="J3081" s="19">
        <f>_xlfn.XLOOKUP(Order_Items_Raw!A2907,Orders_Raw!A:A,Orders_Raw!C:C)</f>
        <v>45986</v>
      </c>
      <c r="K3081" t="s">
        <v>3474</v>
      </c>
      <c r="L3081" s="19" t="str">
        <f>_xlfn.XLOOKUP(A3081,Orders_Raw!A:A,Orders_Raw!D:D)</f>
        <v>Shipped</v>
      </c>
      <c r="M3081" s="19" t="str">
        <f>_xlfn.XLOOKUP(_xlfn.XLOOKUP(A3081,Orders_Raw!A:A,Orders_Raw!B:B),Customers_Raw!A:A,Customers_Raw!E:E)</f>
        <v>Consumer</v>
      </c>
      <c r="N3081">
        <f>IF(COUNTIF($A$2:A3081,A3081)=1,1,0)</f>
        <v>0</v>
      </c>
    </row>
    <row r="3082" spans="1:14">
      <c r="A3082" t="s">
        <v>1174</v>
      </c>
      <c r="B3082" t="s">
        <v>3476</v>
      </c>
      <c r="C3082">
        <v>1</v>
      </c>
      <c r="D3082" s="18">
        <v>9418.16</v>
      </c>
      <c r="E3082" s="18">
        <f>_xlfn.XLOOKUP(Order_Items_Raw!B2920,Products_Raw!A:A,Products_Raw!D:D)</f>
        <v>9178.6</v>
      </c>
      <c r="F3082" s="18">
        <f t="shared" si="48"/>
        <v>239.559999999999</v>
      </c>
      <c r="G3082" s="18" t="str">
        <f>PROPER(TRIM(CLEAN(_xlfn.XLOOKUP(Order_Items_Raw!A2920,Orders_Raw!A:A,Orders_Raw!E:E))))</f>
        <v>Mobile App</v>
      </c>
      <c r="H3082" s="18" t="str">
        <f>_xlfn.XLOOKUP(B3082,Products_Raw!A:A,Products_Raw!C:C)</f>
        <v>Home &amp; Kitchen</v>
      </c>
      <c r="I3082" t="str">
        <f>_xlfn.XLOOKUP(_xlfn.XLOOKUP(A3082,Orders_Raw!A:A,Orders_Raw!B:B),Customers_Raw!A:A,Customers_Raw!E:E)</f>
        <v>Consumer</v>
      </c>
      <c r="J3082" s="19">
        <f>_xlfn.XLOOKUP(Order_Items_Raw!A2920,Orders_Raw!A:A,Orders_Raw!C:C)</f>
        <v>45984</v>
      </c>
      <c r="K3082" t="s">
        <v>3474</v>
      </c>
      <c r="L3082" s="19" t="str">
        <f>_xlfn.XLOOKUP(A3082,Orders_Raw!A:A,Orders_Raw!D:D)</f>
        <v>Delivered</v>
      </c>
      <c r="M3082" s="19" t="str">
        <f>_xlfn.XLOOKUP(_xlfn.XLOOKUP(A3082,Orders_Raw!A:A,Orders_Raw!B:B),Customers_Raw!A:A,Customers_Raw!E:E)</f>
        <v>Consumer</v>
      </c>
      <c r="N3082">
        <f>IF(COUNTIF($A$2:A3082,A3082)=1,1,0)</f>
        <v>0</v>
      </c>
    </row>
    <row r="3083" spans="1:14">
      <c r="A3083" t="s">
        <v>2495</v>
      </c>
      <c r="B3083" t="s">
        <v>3476</v>
      </c>
      <c r="C3083">
        <v>1</v>
      </c>
      <c r="D3083" s="18">
        <v>10225.17</v>
      </c>
      <c r="E3083" s="18">
        <f>_xlfn.XLOOKUP(Order_Items_Raw!B2946,Products_Raw!A:A,Products_Raw!D:D)</f>
        <v>4722.61</v>
      </c>
      <c r="F3083" s="18">
        <f t="shared" si="48"/>
        <v>5502.56</v>
      </c>
      <c r="G3083" s="18" t="str">
        <f>PROPER(TRIM(CLEAN(_xlfn.XLOOKUP(Order_Items_Raw!A2946,Orders_Raw!A:A,Orders_Raw!E:E))))</f>
        <v>Mobile App</v>
      </c>
      <c r="H3083" s="18" t="str">
        <f>_xlfn.XLOOKUP(B3083,Products_Raw!A:A,Products_Raw!C:C)</f>
        <v>Home &amp; Kitchen</v>
      </c>
      <c r="I3083" t="str">
        <f>_xlfn.XLOOKUP(_xlfn.XLOOKUP(A3083,Orders_Raw!A:A,Orders_Raw!B:B),Customers_Raw!A:A,Customers_Raw!E:E)</f>
        <v>Consumer</v>
      </c>
      <c r="J3083" s="19">
        <f>_xlfn.XLOOKUP(Order_Items_Raw!A2946,Orders_Raw!A:A,Orders_Raw!C:C)</f>
        <v>45975</v>
      </c>
      <c r="K3083" t="s">
        <v>3474</v>
      </c>
      <c r="L3083" s="19" t="str">
        <f>_xlfn.XLOOKUP(A3083,Orders_Raw!A:A,Orders_Raw!D:D)</f>
        <v>Delivered</v>
      </c>
      <c r="M3083" s="19" t="str">
        <f>_xlfn.XLOOKUP(_xlfn.XLOOKUP(A3083,Orders_Raw!A:A,Orders_Raw!B:B),Customers_Raw!A:A,Customers_Raw!E:E)</f>
        <v>Consumer</v>
      </c>
      <c r="N3083">
        <f>IF(COUNTIF($A$2:A3083,A3083)=1,1,0)</f>
        <v>1</v>
      </c>
    </row>
    <row r="3084" spans="1:14">
      <c r="A3084" t="s">
        <v>1459</v>
      </c>
      <c r="B3084" t="s">
        <v>3477</v>
      </c>
      <c r="C3084">
        <v>1</v>
      </c>
      <c r="D3084" s="18">
        <v>2273.3</v>
      </c>
      <c r="E3084" s="18">
        <f>_xlfn.XLOOKUP(Order_Items_Raw!B2973,Products_Raw!A:A,Products_Raw!D:D)</f>
        <v>6782.31</v>
      </c>
      <c r="F3084" s="18">
        <f t="shared" si="48"/>
        <v>-4509.01</v>
      </c>
      <c r="G3084" s="18" t="str">
        <f>PROPER(TRIM(CLEAN(_xlfn.XLOOKUP(Order_Items_Raw!A2973,Orders_Raw!A:A,Orders_Raw!E:E))))</f>
        <v>Marketplace</v>
      </c>
      <c r="H3084" s="18" t="str">
        <f>_xlfn.XLOOKUP(B3084,Products_Raw!A:A,Products_Raw!C:C)</f>
        <v>Electronics</v>
      </c>
      <c r="I3084" t="str">
        <f>_xlfn.XLOOKUP(_xlfn.XLOOKUP(A3084,Orders_Raw!A:A,Orders_Raw!B:B),Customers_Raw!A:A,Customers_Raw!E:E)</f>
        <v>Corporate</v>
      </c>
      <c r="J3084" s="19">
        <f>_xlfn.XLOOKUP(Order_Items_Raw!A2973,Orders_Raw!A:A,Orders_Raw!C:C)</f>
        <v>45978</v>
      </c>
      <c r="K3084" t="s">
        <v>3474</v>
      </c>
      <c r="L3084" s="19" t="str">
        <f>_xlfn.XLOOKUP(A3084,Orders_Raw!A:A,Orders_Raw!D:D)</f>
        <v>Delivered</v>
      </c>
      <c r="M3084" s="19" t="str">
        <f>_xlfn.XLOOKUP(_xlfn.XLOOKUP(A3084,Orders_Raw!A:A,Orders_Raw!B:B),Customers_Raw!A:A,Customers_Raw!E:E)</f>
        <v>Corporate</v>
      </c>
      <c r="N3084">
        <f>IF(COUNTIF($A$2:A3084,A3084)=1,1,0)</f>
        <v>0</v>
      </c>
    </row>
    <row r="3085" spans="1:14">
      <c r="A3085" t="s">
        <v>2135</v>
      </c>
      <c r="B3085" t="s">
        <v>3477</v>
      </c>
      <c r="C3085">
        <v>1</v>
      </c>
      <c r="D3085" s="18">
        <v>2398.89</v>
      </c>
      <c r="E3085" s="18">
        <f>_xlfn.XLOOKUP(Order_Items_Raw!B2984,Products_Raw!A:A,Products_Raw!D:D)</f>
        <v>2133.21</v>
      </c>
      <c r="F3085" s="18">
        <f t="shared" si="48"/>
        <v>265.68</v>
      </c>
      <c r="G3085" s="18" t="str">
        <f>PROPER(TRIM(CLEAN(_xlfn.XLOOKUP(Order_Items_Raw!A2984,Orders_Raw!A:A,Orders_Raw!E:E))))</f>
        <v>Website</v>
      </c>
      <c r="H3085" s="18" t="str">
        <f>_xlfn.XLOOKUP(B3085,Products_Raw!A:A,Products_Raw!C:C)</f>
        <v>Electronics</v>
      </c>
      <c r="I3085" t="str">
        <f>_xlfn.XLOOKUP(_xlfn.XLOOKUP(A3085,Orders_Raw!A:A,Orders_Raw!B:B),Customers_Raw!A:A,Customers_Raw!E:E)</f>
        <v>Consumer</v>
      </c>
      <c r="J3085" s="19">
        <f>_xlfn.XLOOKUP(Order_Items_Raw!A2984,Orders_Raw!A:A,Orders_Raw!C:C)</f>
        <v>45982</v>
      </c>
      <c r="K3085" t="s">
        <v>3474</v>
      </c>
      <c r="L3085" s="19" t="str">
        <f>_xlfn.XLOOKUP(A3085,Orders_Raw!A:A,Orders_Raw!D:D)</f>
        <v>Delivered</v>
      </c>
      <c r="M3085" s="19" t="str">
        <f>_xlfn.XLOOKUP(_xlfn.XLOOKUP(A3085,Orders_Raw!A:A,Orders_Raw!B:B),Customers_Raw!A:A,Customers_Raw!E:E)</f>
        <v>Consumer</v>
      </c>
      <c r="N3085">
        <f>IF(COUNTIF($A$2:A3085,A3085)=1,1,0)</f>
        <v>1</v>
      </c>
    </row>
    <row r="3086" spans="1:14">
      <c r="A3086" t="s">
        <v>2197</v>
      </c>
      <c r="B3086" t="s">
        <v>3477</v>
      </c>
      <c r="C3086">
        <v>3</v>
      </c>
      <c r="D3086" s="18">
        <v>9357.14</v>
      </c>
      <c r="E3086" s="18">
        <f>_xlfn.XLOOKUP(Order_Items_Raw!B2985,Products_Raw!A:A,Products_Raw!D:D)</f>
        <v>2133.21</v>
      </c>
      <c r="F3086" s="18">
        <f t="shared" si="48"/>
        <v>2957.51</v>
      </c>
      <c r="G3086" s="18" t="str">
        <f>PROPER(TRIM(CLEAN(_xlfn.XLOOKUP(Order_Items_Raw!A2985,Orders_Raw!A:A,Orders_Raw!E:E))))</f>
        <v>Mobile App</v>
      </c>
      <c r="H3086" s="18" t="str">
        <f>_xlfn.XLOOKUP(B3086,Products_Raw!A:A,Products_Raw!C:C)</f>
        <v>Electronics</v>
      </c>
      <c r="I3086" t="str">
        <f>_xlfn.XLOOKUP(_xlfn.XLOOKUP(A3086,Orders_Raw!A:A,Orders_Raw!B:B),Customers_Raw!A:A,Customers_Raw!E:E)</f>
        <v>Consumer</v>
      </c>
      <c r="J3086" s="19">
        <f>_xlfn.XLOOKUP(Order_Items_Raw!A2985,Orders_Raw!A:A,Orders_Raw!C:C)</f>
        <v>45963</v>
      </c>
      <c r="K3086" t="s">
        <v>3474</v>
      </c>
      <c r="L3086" s="19" t="str">
        <f>_xlfn.XLOOKUP(A3086,Orders_Raw!A:A,Orders_Raw!D:D)</f>
        <v>Delivered</v>
      </c>
      <c r="M3086" s="19" t="str">
        <f>_xlfn.XLOOKUP(_xlfn.XLOOKUP(A3086,Orders_Raw!A:A,Orders_Raw!B:B),Customers_Raw!A:A,Customers_Raw!E:E)</f>
        <v>Consumer</v>
      </c>
      <c r="N3086">
        <f>IF(COUNTIF($A$2:A3086,A3086)=1,1,0)</f>
        <v>1</v>
      </c>
    </row>
    <row r="3087" spans="1:14">
      <c r="A3087" t="s">
        <v>2814</v>
      </c>
      <c r="B3087" t="s">
        <v>3477</v>
      </c>
      <c r="C3087">
        <v>1</v>
      </c>
      <c r="D3087" s="18">
        <v>2987.28</v>
      </c>
      <c r="E3087" s="18">
        <f>_xlfn.XLOOKUP(Order_Items_Raw!B2998,Products_Raw!A:A,Products_Raw!D:D)</f>
        <v>11732.81</v>
      </c>
      <c r="F3087" s="18">
        <f t="shared" si="48"/>
        <v>-8745.53</v>
      </c>
      <c r="G3087" s="18" t="str">
        <f>PROPER(TRIM(CLEAN(_xlfn.XLOOKUP(Order_Items_Raw!A2998,Orders_Raw!A:A,Orders_Raw!E:E))))</f>
        <v>Website</v>
      </c>
      <c r="H3087" s="18" t="str">
        <f>_xlfn.XLOOKUP(B3087,Products_Raw!A:A,Products_Raw!C:C)</f>
        <v>Electronics</v>
      </c>
      <c r="I3087" t="str">
        <f>_xlfn.XLOOKUP(_xlfn.XLOOKUP(A3087,Orders_Raw!A:A,Orders_Raw!B:B),Customers_Raw!A:A,Customers_Raw!E:E)</f>
        <v>Corporate</v>
      </c>
      <c r="J3087" s="19">
        <f>_xlfn.XLOOKUP(Order_Items_Raw!A2998,Orders_Raw!A:A,Orders_Raw!C:C)</f>
        <v>45979</v>
      </c>
      <c r="K3087" t="s">
        <v>3474</v>
      </c>
      <c r="L3087" s="19" t="str">
        <f>_xlfn.XLOOKUP(A3087,Orders_Raw!A:A,Orders_Raw!D:D)</f>
        <v>Delivered</v>
      </c>
      <c r="M3087" s="19" t="str">
        <f>_xlfn.XLOOKUP(_xlfn.XLOOKUP(A3087,Orders_Raw!A:A,Orders_Raw!B:B),Customers_Raw!A:A,Customers_Raw!E:E)</f>
        <v>Corporate</v>
      </c>
      <c r="N3087">
        <f>IF(COUNTIF($A$2:A3087,A3087)=1,1,0)</f>
        <v>1</v>
      </c>
    </row>
    <row r="3088" spans="1:14">
      <c r="A3088" t="s">
        <v>3130</v>
      </c>
      <c r="B3088" t="s">
        <v>3477</v>
      </c>
      <c r="C3088">
        <v>2</v>
      </c>
      <c r="D3088" s="18">
        <v>4533.23</v>
      </c>
      <c r="E3088" s="18">
        <f>_xlfn.XLOOKUP(Order_Items_Raw!B3001,Products_Raw!A:A,Products_Raw!D:D)</f>
        <v>6453.17</v>
      </c>
      <c r="F3088" s="18">
        <f t="shared" si="48"/>
        <v>-8373.11</v>
      </c>
      <c r="G3088" s="18" t="str">
        <f>PROPER(TRIM(CLEAN(_xlfn.XLOOKUP(Order_Items_Raw!A3001,Orders_Raw!A:A,Orders_Raw!E:E))))</f>
        <v>Website</v>
      </c>
      <c r="H3088" s="18" t="str">
        <f>_xlfn.XLOOKUP(B3088,Products_Raw!A:A,Products_Raw!C:C)</f>
        <v>Electronics</v>
      </c>
      <c r="I3088" t="str">
        <f>_xlfn.XLOOKUP(_xlfn.XLOOKUP(A3088,Orders_Raw!A:A,Orders_Raw!B:B),Customers_Raw!A:A,Customers_Raw!E:E)</f>
        <v>Consumer</v>
      </c>
      <c r="J3088" s="19">
        <f>_xlfn.XLOOKUP(Order_Items_Raw!A3001,Orders_Raw!A:A,Orders_Raw!C:C)</f>
        <v>45967</v>
      </c>
      <c r="K3088" t="s">
        <v>3474</v>
      </c>
      <c r="L3088" s="19" t="str">
        <f>_xlfn.XLOOKUP(A3088,Orders_Raw!A:A,Orders_Raw!D:D)</f>
        <v>Delivered</v>
      </c>
      <c r="M3088" s="19" t="str">
        <f>_xlfn.XLOOKUP(_xlfn.XLOOKUP(A3088,Orders_Raw!A:A,Orders_Raw!B:B),Customers_Raw!A:A,Customers_Raw!E:E)</f>
        <v>Consumer</v>
      </c>
      <c r="N3088">
        <f>IF(COUNTIF($A$2:A3088,A3088)=1,1,0)</f>
        <v>0</v>
      </c>
    </row>
    <row r="3089" spans="1:14">
      <c r="A3089" t="s">
        <v>2403</v>
      </c>
      <c r="B3089" t="s">
        <v>3478</v>
      </c>
      <c r="C3089">
        <v>2</v>
      </c>
      <c r="D3089" s="18">
        <v>1480.96</v>
      </c>
      <c r="E3089" s="18">
        <f>_xlfn.XLOOKUP(Order_Items_Raw!B3040,Products_Raw!A:A,Products_Raw!D:D)</f>
        <v>1691.07</v>
      </c>
      <c r="F3089" s="18">
        <f t="shared" si="48"/>
        <v>-1901.18</v>
      </c>
      <c r="G3089" s="18" t="str">
        <f>PROPER(TRIM(CLEAN(_xlfn.XLOOKUP(Order_Items_Raw!A3040,Orders_Raw!A:A,Orders_Raw!E:E))))</f>
        <v>Website</v>
      </c>
      <c r="H3089" s="18" t="str">
        <f>_xlfn.XLOOKUP(B3089,Products_Raw!A:A,Products_Raw!C:C)</f>
        <v>Electronics</v>
      </c>
      <c r="I3089" t="str">
        <f>_xlfn.XLOOKUP(_xlfn.XLOOKUP(A3089,Orders_Raw!A:A,Orders_Raw!B:B),Customers_Raw!A:A,Customers_Raw!E:E)</f>
        <v>Consumer</v>
      </c>
      <c r="J3089" s="19">
        <f>_xlfn.XLOOKUP(Order_Items_Raw!A3040,Orders_Raw!A:A,Orders_Raw!C:C)</f>
        <v>45967</v>
      </c>
      <c r="K3089" t="s">
        <v>3474</v>
      </c>
      <c r="L3089" s="19" t="str">
        <f>_xlfn.XLOOKUP(A3089,Orders_Raw!A:A,Orders_Raw!D:D)</f>
        <v>Delivered</v>
      </c>
      <c r="M3089" s="19" t="str">
        <f>_xlfn.XLOOKUP(_xlfn.XLOOKUP(A3089,Orders_Raw!A:A,Orders_Raw!B:B),Customers_Raw!A:A,Customers_Raw!E:E)</f>
        <v>Consumer</v>
      </c>
      <c r="N3089">
        <f>IF(COUNTIF($A$2:A3089,A3089)=1,1,0)</f>
        <v>1</v>
      </c>
    </row>
    <row r="3090" spans="1:14">
      <c r="A3090" t="s">
        <v>1502</v>
      </c>
      <c r="B3090" t="s">
        <v>3479</v>
      </c>
      <c r="C3090">
        <v>1</v>
      </c>
      <c r="D3090" s="18">
        <v>18921.03</v>
      </c>
      <c r="E3090" s="18">
        <f>_xlfn.XLOOKUP(Order_Items_Raw!B3068,Products_Raw!A:A,Products_Raw!D:D)</f>
        <v>5766.98</v>
      </c>
      <c r="F3090" s="18">
        <f t="shared" si="48"/>
        <v>13154.05</v>
      </c>
      <c r="G3090" s="18" t="str">
        <f>PROPER(TRIM(CLEAN(_xlfn.XLOOKUP(Order_Items_Raw!A3068,Orders_Raw!A:A,Orders_Raw!E:E))))</f>
        <v>Mobile App</v>
      </c>
      <c r="H3090" s="18" t="str">
        <f>_xlfn.XLOOKUP(B3090,Products_Raw!A:A,Products_Raw!C:C)</f>
        <v>Fashion</v>
      </c>
      <c r="I3090" t="str">
        <f>_xlfn.XLOOKUP(_xlfn.XLOOKUP(A3090,Orders_Raw!A:A,Orders_Raw!B:B),Customers_Raw!A:A,Customers_Raw!E:E)</f>
        <v>Consumer</v>
      </c>
      <c r="J3090" s="19">
        <f>_xlfn.XLOOKUP(Order_Items_Raw!A3068,Orders_Raw!A:A,Orders_Raw!C:C)</f>
        <v>45967</v>
      </c>
      <c r="K3090" t="s">
        <v>3474</v>
      </c>
      <c r="L3090" s="19" t="str">
        <f>_xlfn.XLOOKUP(A3090,Orders_Raw!A:A,Orders_Raw!D:D)</f>
        <v>Shipped</v>
      </c>
      <c r="M3090" s="19" t="str">
        <f>_xlfn.XLOOKUP(_xlfn.XLOOKUP(A3090,Orders_Raw!A:A,Orders_Raw!B:B),Customers_Raw!A:A,Customers_Raw!E:E)</f>
        <v>Consumer</v>
      </c>
      <c r="N3090">
        <f>IF(COUNTIF($A$2:A3090,A3090)=1,1,0)</f>
        <v>1</v>
      </c>
    </row>
    <row r="3091" spans="1:14">
      <c r="A3091" t="s">
        <v>1539</v>
      </c>
      <c r="B3091" t="s">
        <v>3479</v>
      </c>
      <c r="C3091">
        <v>1</v>
      </c>
      <c r="D3091" s="18">
        <v>14016.81</v>
      </c>
      <c r="E3091" s="18">
        <f>_xlfn.XLOOKUP(Order_Items_Raw!B3070,Products_Raw!A:A,Products_Raw!D:D)</f>
        <v>5412.91</v>
      </c>
      <c r="F3091" s="18">
        <f t="shared" si="48"/>
        <v>8603.9</v>
      </c>
      <c r="G3091" s="18" t="str">
        <f>PROPER(TRIM(CLEAN(_xlfn.XLOOKUP(Order_Items_Raw!A3070,Orders_Raw!A:A,Orders_Raw!E:E))))</f>
        <v>Mobile App</v>
      </c>
      <c r="H3091" s="18" t="str">
        <f>_xlfn.XLOOKUP(B3091,Products_Raw!A:A,Products_Raw!C:C)</f>
        <v>Fashion</v>
      </c>
      <c r="I3091" t="str">
        <f>_xlfn.XLOOKUP(_xlfn.XLOOKUP(A3091,Orders_Raw!A:A,Orders_Raw!B:B),Customers_Raw!A:A,Customers_Raw!E:E)</f>
        <v>Consumer</v>
      </c>
      <c r="J3091" s="19">
        <f>_xlfn.XLOOKUP(Order_Items_Raw!A3070,Orders_Raw!A:A,Orders_Raw!C:C)</f>
        <v>45983</v>
      </c>
      <c r="K3091" t="s">
        <v>3474</v>
      </c>
      <c r="L3091" s="19" t="str">
        <f>_xlfn.XLOOKUP(A3091,Orders_Raw!A:A,Orders_Raw!D:D)</f>
        <v>Delivered</v>
      </c>
      <c r="M3091" s="19" t="str">
        <f>_xlfn.XLOOKUP(_xlfn.XLOOKUP(A3091,Orders_Raw!A:A,Orders_Raw!B:B),Customers_Raw!A:A,Customers_Raw!E:E)</f>
        <v>Consumer</v>
      </c>
      <c r="N3091">
        <f>IF(COUNTIF($A$2:A3091,A3091)=1,1,0)</f>
        <v>0</v>
      </c>
    </row>
    <row r="3092" spans="1:14">
      <c r="A3092" t="s">
        <v>2430</v>
      </c>
      <c r="B3092" t="s">
        <v>3479</v>
      </c>
      <c r="C3092">
        <v>2</v>
      </c>
      <c r="D3092" s="18">
        <v>35236.52</v>
      </c>
      <c r="E3092" s="18">
        <f>_xlfn.XLOOKUP(Order_Items_Raw!B3086,Products_Raw!A:A,Products_Raw!D:D)</f>
        <v>1946.27</v>
      </c>
      <c r="F3092" s="18">
        <f t="shared" si="48"/>
        <v>31343.98</v>
      </c>
      <c r="G3092" s="18" t="str">
        <f>PROPER(TRIM(CLEAN(_xlfn.XLOOKUP(Order_Items_Raw!A3086,Orders_Raw!A:A,Orders_Raw!E:E))))</f>
        <v>Website</v>
      </c>
      <c r="H3092" s="18" t="str">
        <f>_xlfn.XLOOKUP(B3092,Products_Raw!A:A,Products_Raw!C:C)</f>
        <v>Fashion</v>
      </c>
      <c r="I3092" t="str">
        <f>_xlfn.XLOOKUP(_xlfn.XLOOKUP(A3092,Orders_Raw!A:A,Orders_Raw!B:B),Customers_Raw!A:A,Customers_Raw!E:E)</f>
        <v>Consumer</v>
      </c>
      <c r="J3092" s="19">
        <f>_xlfn.XLOOKUP(Order_Items_Raw!A3086,Orders_Raw!A:A,Orders_Raw!C:C)</f>
        <v>45984</v>
      </c>
      <c r="K3092" t="s">
        <v>3474</v>
      </c>
      <c r="L3092" s="19" t="str">
        <f>_xlfn.XLOOKUP(A3092,Orders_Raw!A:A,Orders_Raw!D:D)</f>
        <v>Delivered</v>
      </c>
      <c r="M3092" s="19" t="str">
        <f>_xlfn.XLOOKUP(_xlfn.XLOOKUP(A3092,Orders_Raw!A:A,Orders_Raw!B:B),Customers_Raw!A:A,Customers_Raw!E:E)</f>
        <v>Consumer</v>
      </c>
      <c r="N3092">
        <f>IF(COUNTIF($A$2:A3092,A3092)=1,1,0)</f>
        <v>0</v>
      </c>
    </row>
    <row r="3093" spans="1:14">
      <c r="A3093" t="s">
        <v>2506</v>
      </c>
      <c r="B3093" t="s">
        <v>3479</v>
      </c>
      <c r="C3093">
        <v>3</v>
      </c>
      <c r="D3093" s="18">
        <v>53423.85</v>
      </c>
      <c r="E3093" s="18">
        <f>_xlfn.XLOOKUP(Order_Items_Raw!B3087,Products_Raw!A:A,Products_Raw!D:D)</f>
        <v>1946.27</v>
      </c>
      <c r="F3093" s="18">
        <f t="shared" si="48"/>
        <v>47585.04</v>
      </c>
      <c r="G3093" s="18" t="str">
        <f>PROPER(TRIM(CLEAN(_xlfn.XLOOKUP(Order_Items_Raw!A3087,Orders_Raw!A:A,Orders_Raw!E:E))))</f>
        <v>Marketplace</v>
      </c>
      <c r="H3093" s="18" t="str">
        <f>_xlfn.XLOOKUP(B3093,Products_Raw!A:A,Products_Raw!C:C)</f>
        <v>Fashion</v>
      </c>
      <c r="I3093" t="str">
        <f>_xlfn.XLOOKUP(_xlfn.XLOOKUP(A3093,Orders_Raw!A:A,Orders_Raw!B:B),Customers_Raw!A:A,Customers_Raw!E:E)</f>
        <v>Consumer</v>
      </c>
      <c r="J3093" s="19">
        <f>_xlfn.XLOOKUP(Order_Items_Raw!A3087,Orders_Raw!A:A,Orders_Raw!C:C)</f>
        <v>45990</v>
      </c>
      <c r="K3093" t="s">
        <v>3474</v>
      </c>
      <c r="L3093" s="19" t="str">
        <f>_xlfn.XLOOKUP(A3093,Orders_Raw!A:A,Orders_Raw!D:D)</f>
        <v>Shipped</v>
      </c>
      <c r="M3093" s="19" t="str">
        <f>_xlfn.XLOOKUP(_xlfn.XLOOKUP(A3093,Orders_Raw!A:A,Orders_Raw!B:B),Customers_Raw!A:A,Customers_Raw!E:E)</f>
        <v>Consumer</v>
      </c>
      <c r="N3093">
        <f>IF(COUNTIF($A$2:A3093,A3093)=1,1,0)</f>
        <v>1</v>
      </c>
    </row>
    <row r="3094" spans="1:14">
      <c r="A3094" t="s">
        <v>2509</v>
      </c>
      <c r="B3094" t="s">
        <v>3479</v>
      </c>
      <c r="C3094">
        <v>1</v>
      </c>
      <c r="D3094" s="18">
        <v>18037.72</v>
      </c>
      <c r="E3094" s="18">
        <f>_xlfn.XLOOKUP(Order_Items_Raw!B3089,Products_Raw!A:A,Products_Raw!D:D)</f>
        <v>516.61</v>
      </c>
      <c r="F3094" s="18">
        <f t="shared" si="48"/>
        <v>17521.11</v>
      </c>
      <c r="G3094" s="18" t="str">
        <f>PROPER(TRIM(CLEAN(_xlfn.XLOOKUP(Order_Items_Raw!A3089,Orders_Raw!A:A,Orders_Raw!E:E))))</f>
        <v>Website</v>
      </c>
      <c r="H3094" s="18" t="str">
        <f>_xlfn.XLOOKUP(B3094,Products_Raw!A:A,Products_Raw!C:C)</f>
        <v>Fashion</v>
      </c>
      <c r="I3094" t="str">
        <f>_xlfn.XLOOKUP(_xlfn.XLOOKUP(A3094,Orders_Raw!A:A,Orders_Raw!B:B),Customers_Raw!A:A,Customers_Raw!E:E)</f>
        <v>Corporate</v>
      </c>
      <c r="J3094" s="19">
        <f>_xlfn.XLOOKUP(Order_Items_Raw!A3089,Orders_Raw!A:A,Orders_Raw!C:C)</f>
        <v>45985</v>
      </c>
      <c r="K3094" t="s">
        <v>3474</v>
      </c>
      <c r="L3094" s="19" t="str">
        <f>_xlfn.XLOOKUP(A3094,Orders_Raw!A:A,Orders_Raw!D:D)</f>
        <v>Shipped</v>
      </c>
      <c r="M3094" s="19" t="str">
        <f>_xlfn.XLOOKUP(_xlfn.XLOOKUP(A3094,Orders_Raw!A:A,Orders_Raw!B:B),Customers_Raw!A:A,Customers_Raw!E:E)</f>
        <v>Corporate</v>
      </c>
      <c r="N3094">
        <f>IF(COUNTIF($A$2:A3094,A3094)=1,1,0)</f>
        <v>1</v>
      </c>
    </row>
    <row r="3095" spans="1:14">
      <c r="A3095" t="s">
        <v>2679</v>
      </c>
      <c r="B3095" t="s">
        <v>3479</v>
      </c>
      <c r="C3095">
        <v>3</v>
      </c>
      <c r="D3095" s="18">
        <v>52250.2</v>
      </c>
      <c r="E3095" s="18">
        <f>_xlfn.XLOOKUP(Order_Items_Raw!B3093,Products_Raw!A:A,Products_Raw!D:D)</f>
        <v>11653.29</v>
      </c>
      <c r="F3095" s="18">
        <f t="shared" si="48"/>
        <v>17290.33</v>
      </c>
      <c r="G3095" s="18" t="str">
        <f>PROPER(TRIM(CLEAN(_xlfn.XLOOKUP(Order_Items_Raw!A3093,Orders_Raw!A:A,Orders_Raw!E:E))))</f>
        <v>Website</v>
      </c>
      <c r="H3095" s="18" t="str">
        <f>_xlfn.XLOOKUP(B3095,Products_Raw!A:A,Products_Raw!C:C)</f>
        <v>Fashion</v>
      </c>
      <c r="I3095" t="str">
        <f>_xlfn.XLOOKUP(_xlfn.XLOOKUP(A3095,Orders_Raw!A:A,Orders_Raw!B:B),Customers_Raw!A:A,Customers_Raw!E:E)</f>
        <v>Consumer</v>
      </c>
      <c r="J3095" s="19">
        <f>_xlfn.XLOOKUP(Order_Items_Raw!A3093,Orders_Raw!A:A,Orders_Raw!C:C)</f>
        <v>45971</v>
      </c>
      <c r="K3095" t="s">
        <v>3474</v>
      </c>
      <c r="L3095" s="19" t="str">
        <f>_xlfn.XLOOKUP(A3095,Orders_Raw!A:A,Orders_Raw!D:D)</f>
        <v>Delivered</v>
      </c>
      <c r="M3095" s="19" t="str">
        <f>_xlfn.XLOOKUP(_xlfn.XLOOKUP(A3095,Orders_Raw!A:A,Orders_Raw!B:B),Customers_Raw!A:A,Customers_Raw!E:E)</f>
        <v>Consumer</v>
      </c>
      <c r="N3095">
        <f>IF(COUNTIF($A$2:A3095,A3095)=1,1,0)</f>
        <v>0</v>
      </c>
    </row>
    <row r="3096" spans="1:14">
      <c r="A3096" t="s">
        <v>2932</v>
      </c>
      <c r="B3096" t="s">
        <v>3479</v>
      </c>
      <c r="C3096">
        <v>4</v>
      </c>
      <c r="D3096" s="18">
        <v>64608.06</v>
      </c>
      <c r="E3096" s="18">
        <f>_xlfn.XLOOKUP(Order_Items_Raw!B3100,Products_Raw!A:A,Products_Raw!D:D)</f>
        <v>9316.44</v>
      </c>
      <c r="F3096" s="18">
        <f t="shared" si="48"/>
        <v>27342.3</v>
      </c>
      <c r="G3096" s="18" t="str">
        <f>PROPER(TRIM(CLEAN(_xlfn.XLOOKUP(Order_Items_Raw!A3100,Orders_Raw!A:A,Orders_Raw!E:E))))</f>
        <v>Website</v>
      </c>
      <c r="H3096" s="18" t="str">
        <f>_xlfn.XLOOKUP(B3096,Products_Raw!A:A,Products_Raw!C:C)</f>
        <v>Fashion</v>
      </c>
      <c r="I3096" t="str">
        <f>_xlfn.XLOOKUP(_xlfn.XLOOKUP(A3096,Orders_Raw!A:A,Orders_Raw!B:B),Customers_Raw!A:A,Customers_Raw!E:E)</f>
        <v>Consumer</v>
      </c>
      <c r="J3096" s="19">
        <f>_xlfn.XLOOKUP(Order_Items_Raw!A3100,Orders_Raw!A:A,Orders_Raw!C:C)</f>
        <v>45967</v>
      </c>
      <c r="K3096" t="s">
        <v>3474</v>
      </c>
      <c r="L3096" s="19" t="str">
        <f>_xlfn.XLOOKUP(A3096,Orders_Raw!A:A,Orders_Raw!D:D)</f>
        <v>Delivered</v>
      </c>
      <c r="M3096" s="19" t="str">
        <f>_xlfn.XLOOKUP(_xlfn.XLOOKUP(A3096,Orders_Raw!A:A,Orders_Raw!B:B),Customers_Raw!A:A,Customers_Raw!E:E)</f>
        <v>Consumer</v>
      </c>
      <c r="N3096">
        <f>IF(COUNTIF($A$2:A3096,A3096)=1,1,0)</f>
        <v>0</v>
      </c>
    </row>
    <row r="3097" spans="1:14">
      <c r="A3097" t="s">
        <v>3001</v>
      </c>
      <c r="B3097" t="s">
        <v>3479</v>
      </c>
      <c r="C3097">
        <v>2</v>
      </c>
      <c r="D3097" s="18">
        <v>33318.87</v>
      </c>
      <c r="E3097" s="18">
        <f>_xlfn.XLOOKUP(Order_Items_Raw!B3101,Products_Raw!A:A,Products_Raw!D:D)</f>
        <v>11764.29</v>
      </c>
      <c r="F3097" s="18">
        <f t="shared" si="48"/>
        <v>9790.29</v>
      </c>
      <c r="G3097" s="18" t="str">
        <f>PROPER(TRIM(CLEAN(_xlfn.XLOOKUP(Order_Items_Raw!A3101,Orders_Raw!A:A,Orders_Raw!E:E))))</f>
        <v>Website</v>
      </c>
      <c r="H3097" s="18" t="str">
        <f>_xlfn.XLOOKUP(B3097,Products_Raw!A:A,Products_Raw!C:C)</f>
        <v>Fashion</v>
      </c>
      <c r="I3097" t="str">
        <f>_xlfn.XLOOKUP(_xlfn.XLOOKUP(A3097,Orders_Raw!A:A,Orders_Raw!B:B),Customers_Raw!A:A,Customers_Raw!E:E)</f>
        <v>Corporate</v>
      </c>
      <c r="J3097" s="19">
        <f>_xlfn.XLOOKUP(Order_Items_Raw!A3101,Orders_Raw!A:A,Orders_Raw!C:C)</f>
        <v>45975</v>
      </c>
      <c r="K3097" t="s">
        <v>3474</v>
      </c>
      <c r="L3097" s="19" t="str">
        <f>_xlfn.XLOOKUP(A3097,Orders_Raw!A:A,Orders_Raw!D:D)</f>
        <v>Delivered</v>
      </c>
      <c r="M3097" s="19" t="str">
        <f>_xlfn.XLOOKUP(_xlfn.XLOOKUP(A3097,Orders_Raw!A:A,Orders_Raw!B:B),Customers_Raw!A:A,Customers_Raw!E:E)</f>
        <v>Corporate</v>
      </c>
      <c r="N3097">
        <f>IF(COUNTIF($A$2:A3097,A3097)=1,1,0)</f>
        <v>0</v>
      </c>
    </row>
    <row r="3098" spans="1:14">
      <c r="A3098" t="s">
        <v>1286</v>
      </c>
      <c r="B3098" t="s">
        <v>3480</v>
      </c>
      <c r="C3098">
        <v>3</v>
      </c>
      <c r="D3098" s="18">
        <v>39520.82</v>
      </c>
      <c r="E3098" s="18">
        <f>_xlfn.XLOOKUP(Order_Items_Raw!B3116,Products_Raw!A:A,Products_Raw!D:D)</f>
        <v>2144.79</v>
      </c>
      <c r="F3098" s="18">
        <f t="shared" si="48"/>
        <v>33086.45</v>
      </c>
      <c r="G3098" s="18" t="str">
        <f>PROPER(TRIM(CLEAN(_xlfn.XLOOKUP(Order_Items_Raw!A3116,Orders_Raw!A:A,Orders_Raw!E:E))))</f>
        <v>Mobile App</v>
      </c>
      <c r="H3098" s="18" t="str">
        <f>_xlfn.XLOOKUP(B3098,Products_Raw!A:A,Products_Raw!C:C)</f>
        <v>Beauty</v>
      </c>
      <c r="I3098" t="str">
        <f>_xlfn.XLOOKUP(_xlfn.XLOOKUP(A3098,Orders_Raw!A:A,Orders_Raw!B:B),Customers_Raw!A:A,Customers_Raw!E:E)</f>
        <v>Corporate</v>
      </c>
      <c r="J3098" s="19">
        <f>_xlfn.XLOOKUP(Order_Items_Raw!A3116,Orders_Raw!A:A,Orders_Raw!C:C)</f>
        <v>45985</v>
      </c>
      <c r="K3098" t="s">
        <v>3474</v>
      </c>
      <c r="L3098" s="19" t="str">
        <f>_xlfn.XLOOKUP(A3098,Orders_Raw!A:A,Orders_Raw!D:D)</f>
        <v>Delivered</v>
      </c>
      <c r="M3098" s="19" t="str">
        <f>_xlfn.XLOOKUP(_xlfn.XLOOKUP(A3098,Orders_Raw!A:A,Orders_Raw!B:B),Customers_Raw!A:A,Customers_Raw!E:E)</f>
        <v>Corporate</v>
      </c>
      <c r="N3098">
        <f>IF(COUNTIF($A$2:A3098,A3098)=1,1,0)</f>
        <v>0</v>
      </c>
    </row>
    <row r="3099" spans="1:14">
      <c r="A3099" t="s">
        <v>3163</v>
      </c>
      <c r="B3099" t="s">
        <v>3480</v>
      </c>
      <c r="C3099">
        <v>4</v>
      </c>
      <c r="D3099" s="18">
        <v>52830.96</v>
      </c>
      <c r="E3099" s="18">
        <f>_xlfn.XLOOKUP(Order_Items_Raw!B3151,Products_Raw!A:A,Products_Raw!D:D)</f>
        <v>8177.04</v>
      </c>
      <c r="F3099" s="18">
        <f t="shared" si="48"/>
        <v>20122.8</v>
      </c>
      <c r="G3099" s="18" t="str">
        <f>PROPER(TRIM(CLEAN(_xlfn.XLOOKUP(Order_Items_Raw!A3151,Orders_Raw!A:A,Orders_Raw!E:E))))</f>
        <v>Mobile App</v>
      </c>
      <c r="H3099" s="18" t="str">
        <f>_xlfn.XLOOKUP(B3099,Products_Raw!A:A,Products_Raw!C:C)</f>
        <v>Beauty</v>
      </c>
      <c r="I3099" t="str">
        <f>_xlfn.XLOOKUP(_xlfn.XLOOKUP(A3099,Orders_Raw!A:A,Orders_Raw!B:B),Customers_Raw!A:A,Customers_Raw!E:E)</f>
        <v>Consumer</v>
      </c>
      <c r="J3099" s="19">
        <f>_xlfn.XLOOKUP(Order_Items_Raw!A3151,Orders_Raw!A:A,Orders_Raw!C:C)</f>
        <v>45977</v>
      </c>
      <c r="K3099" t="s">
        <v>3474</v>
      </c>
      <c r="L3099" s="19" t="str">
        <f>_xlfn.XLOOKUP(A3099,Orders_Raw!A:A,Orders_Raw!D:D)</f>
        <v>Delivered</v>
      </c>
      <c r="M3099" s="19" t="str">
        <f>_xlfn.XLOOKUP(_xlfn.XLOOKUP(A3099,Orders_Raw!A:A,Orders_Raw!B:B),Customers_Raw!A:A,Customers_Raw!E:E)</f>
        <v>Consumer</v>
      </c>
      <c r="N3099">
        <f>IF(COUNTIF($A$2:A3099,A3099)=1,1,0)</f>
        <v>0</v>
      </c>
    </row>
    <row r="3100" spans="1:14">
      <c r="A3100" t="s">
        <v>3278</v>
      </c>
      <c r="B3100" t="s">
        <v>3480</v>
      </c>
      <c r="C3100">
        <v>3</v>
      </c>
      <c r="D3100" s="18">
        <v>39465.38</v>
      </c>
      <c r="E3100" s="18">
        <f>_xlfn.XLOOKUP(Order_Items_Raw!B3155,Products_Raw!A:A,Products_Raw!D:D)</f>
        <v>2935.19</v>
      </c>
      <c r="F3100" s="18">
        <f t="shared" si="48"/>
        <v>30659.81</v>
      </c>
      <c r="G3100" s="18" t="str">
        <f>PROPER(TRIM(CLEAN(_xlfn.XLOOKUP(Order_Items_Raw!A3155,Orders_Raw!A:A,Orders_Raw!E:E))))</f>
        <v>Marketplace</v>
      </c>
      <c r="H3100" s="18" t="str">
        <f>_xlfn.XLOOKUP(B3100,Products_Raw!A:A,Products_Raw!C:C)</f>
        <v>Beauty</v>
      </c>
      <c r="I3100" t="str">
        <f>_xlfn.XLOOKUP(_xlfn.XLOOKUP(A3100,Orders_Raw!A:A,Orders_Raw!B:B),Customers_Raw!A:A,Customers_Raw!E:E)</f>
        <v>Corporate</v>
      </c>
      <c r="J3100" s="19">
        <f>_xlfn.XLOOKUP(Order_Items_Raw!A3155,Orders_Raw!A:A,Orders_Raw!C:C)</f>
        <v>45981</v>
      </c>
      <c r="K3100" t="s">
        <v>3474</v>
      </c>
      <c r="L3100" s="19" t="str">
        <f>_xlfn.XLOOKUP(A3100,Orders_Raw!A:A,Orders_Raw!D:D)</f>
        <v>Delivered</v>
      </c>
      <c r="M3100" s="19" t="str">
        <f>_xlfn.XLOOKUP(_xlfn.XLOOKUP(A3100,Orders_Raw!A:A,Orders_Raw!B:B),Customers_Raw!A:A,Customers_Raw!E:E)</f>
        <v>Corporate</v>
      </c>
      <c r="N3100">
        <f>IF(COUNTIF($A$2:A3100,A3100)=1,1,0)</f>
        <v>0</v>
      </c>
    </row>
    <row r="3101" spans="1:14">
      <c r="A3101" t="s">
        <v>1326</v>
      </c>
      <c r="B3101" t="s">
        <v>3482</v>
      </c>
      <c r="C3101">
        <v>2</v>
      </c>
      <c r="D3101" s="18">
        <v>32163.48</v>
      </c>
      <c r="E3101" s="18">
        <f>_xlfn.XLOOKUP(Order_Items_Raw!B3170,Products_Raw!A:A,Products_Raw!D:D)</f>
        <v>1069.73</v>
      </c>
      <c r="F3101" s="18">
        <f t="shared" si="48"/>
        <v>30024.02</v>
      </c>
      <c r="G3101" s="18" t="str">
        <f>PROPER(TRIM(CLEAN(_xlfn.XLOOKUP(Order_Items_Raw!A3170,Orders_Raw!A:A,Orders_Raw!E:E))))</f>
        <v>Website</v>
      </c>
      <c r="H3101" s="18" t="str">
        <f>_xlfn.XLOOKUP(B3101,Products_Raw!A:A,Products_Raw!C:C)</f>
        <v>Office Supplies</v>
      </c>
      <c r="I3101" t="str">
        <f>_xlfn.XLOOKUP(_xlfn.XLOOKUP(A3101,Orders_Raw!A:A,Orders_Raw!B:B),Customers_Raw!A:A,Customers_Raw!E:E)</f>
        <v>Consumer</v>
      </c>
      <c r="J3101" s="19">
        <f>_xlfn.XLOOKUP(Order_Items_Raw!A3170,Orders_Raw!A:A,Orders_Raw!C:C)</f>
        <v>45950</v>
      </c>
      <c r="K3101" t="s">
        <v>3481</v>
      </c>
      <c r="L3101" s="19" t="str">
        <f>_xlfn.XLOOKUP(A3101,Orders_Raw!A:A,Orders_Raw!D:D)</f>
        <v>Delivered</v>
      </c>
      <c r="M3101" s="19" t="str">
        <f>_xlfn.XLOOKUP(_xlfn.XLOOKUP(A3101,Orders_Raw!A:A,Orders_Raw!B:B),Customers_Raw!A:A,Customers_Raw!E:E)</f>
        <v>Consumer</v>
      </c>
      <c r="N3101">
        <f>IF(COUNTIF($A$2:A3101,A3101)=1,1,0)</f>
        <v>0</v>
      </c>
    </row>
    <row r="3102" spans="1:14">
      <c r="A3102" t="s">
        <v>1328</v>
      </c>
      <c r="B3102" t="s">
        <v>3482</v>
      </c>
      <c r="C3102">
        <v>2</v>
      </c>
      <c r="D3102" s="18">
        <v>28519.77</v>
      </c>
      <c r="E3102" s="18">
        <f>_xlfn.XLOOKUP(Order_Items_Raw!B3171,Products_Raw!A:A,Products_Raw!D:D)</f>
        <v>1069.73</v>
      </c>
      <c r="F3102" s="18">
        <f t="shared" si="48"/>
        <v>26380.31</v>
      </c>
      <c r="G3102" s="18" t="str">
        <f>PROPER(TRIM(CLEAN(_xlfn.XLOOKUP(Order_Items_Raw!A3171,Orders_Raw!A:A,Orders_Raw!E:E))))</f>
        <v>Mobile App</v>
      </c>
      <c r="H3102" s="18" t="str">
        <f>_xlfn.XLOOKUP(B3102,Products_Raw!A:A,Products_Raw!C:C)</f>
        <v>Office Supplies</v>
      </c>
      <c r="I3102" t="str">
        <f>_xlfn.XLOOKUP(_xlfn.XLOOKUP(A3102,Orders_Raw!A:A,Orders_Raw!B:B),Customers_Raw!A:A,Customers_Raw!E:E)</f>
        <v>Corporate</v>
      </c>
      <c r="J3102" s="19">
        <f>_xlfn.XLOOKUP(Order_Items_Raw!A3171,Orders_Raw!A:A,Orders_Raw!C:C)</f>
        <v>45954</v>
      </c>
      <c r="K3102" t="s">
        <v>3481</v>
      </c>
      <c r="L3102" s="19" t="str">
        <f>_xlfn.XLOOKUP(A3102,Orders_Raw!A:A,Orders_Raw!D:D)</f>
        <v>Delivered</v>
      </c>
      <c r="M3102" s="19" t="str">
        <f>_xlfn.XLOOKUP(_xlfn.XLOOKUP(A3102,Orders_Raw!A:A,Orders_Raw!B:B),Customers_Raw!A:A,Customers_Raw!E:E)</f>
        <v>Corporate</v>
      </c>
      <c r="N3102">
        <f>IF(COUNTIF($A$2:A3102,A3102)=1,1,0)</f>
        <v>1</v>
      </c>
    </row>
    <row r="3103" spans="1:14">
      <c r="A3103" t="s">
        <v>1971</v>
      </c>
      <c r="B3103" t="s">
        <v>3482</v>
      </c>
      <c r="C3103">
        <v>2</v>
      </c>
      <c r="D3103" s="18">
        <v>36428.35</v>
      </c>
      <c r="E3103" s="18">
        <f>_xlfn.XLOOKUP(Order_Items_Raw!B3183,Products_Raw!A:A,Products_Raw!D:D)</f>
        <v>10361.65</v>
      </c>
      <c r="F3103" s="18">
        <f t="shared" si="48"/>
        <v>15705.05</v>
      </c>
      <c r="G3103" s="18" t="str">
        <f>PROPER(TRIM(CLEAN(_xlfn.XLOOKUP(Order_Items_Raw!A3183,Orders_Raw!A:A,Orders_Raw!E:E))))</f>
        <v>Website</v>
      </c>
      <c r="H3103" s="18" t="str">
        <f>_xlfn.XLOOKUP(B3103,Products_Raw!A:A,Products_Raw!C:C)</f>
        <v>Office Supplies</v>
      </c>
      <c r="I3103" t="str">
        <f>_xlfn.XLOOKUP(_xlfn.XLOOKUP(A3103,Orders_Raw!A:A,Orders_Raw!B:B),Customers_Raw!A:A,Customers_Raw!E:E)</f>
        <v>Consumer</v>
      </c>
      <c r="J3103" s="19">
        <f>_xlfn.XLOOKUP(Order_Items_Raw!A3183,Orders_Raw!A:A,Orders_Raw!C:C)</f>
        <v>45961</v>
      </c>
      <c r="K3103" t="s">
        <v>3481</v>
      </c>
      <c r="L3103" s="19" t="str">
        <f>_xlfn.XLOOKUP(A3103,Orders_Raw!A:A,Orders_Raw!D:D)</f>
        <v>Delivered</v>
      </c>
      <c r="M3103" s="19" t="str">
        <f>_xlfn.XLOOKUP(_xlfn.XLOOKUP(A3103,Orders_Raw!A:A,Orders_Raw!B:B),Customers_Raw!A:A,Customers_Raw!E:E)</f>
        <v>Consumer</v>
      </c>
      <c r="N3103">
        <f>IF(COUNTIF($A$2:A3103,A3103)=1,1,0)</f>
        <v>1</v>
      </c>
    </row>
    <row r="3104" spans="1:14">
      <c r="A3104" t="s">
        <v>2086</v>
      </c>
      <c r="B3104" t="s">
        <v>3482</v>
      </c>
      <c r="C3104">
        <v>3</v>
      </c>
      <c r="D3104" s="18">
        <v>50743.85</v>
      </c>
      <c r="E3104" s="18">
        <f>_xlfn.XLOOKUP(Order_Items_Raw!B3185,Products_Raw!A:A,Products_Raw!D:D)</f>
        <v>7144.88</v>
      </c>
      <c r="F3104" s="18">
        <f t="shared" si="48"/>
        <v>29309.21</v>
      </c>
      <c r="G3104" s="18" t="str">
        <f>PROPER(TRIM(CLEAN(_xlfn.XLOOKUP(Order_Items_Raw!A3185,Orders_Raw!A:A,Orders_Raw!E:E))))</f>
        <v>Marketplace</v>
      </c>
      <c r="H3104" s="18" t="str">
        <f>_xlfn.XLOOKUP(B3104,Products_Raw!A:A,Products_Raw!C:C)</f>
        <v>Office Supplies</v>
      </c>
      <c r="I3104" t="str">
        <f>_xlfn.XLOOKUP(_xlfn.XLOOKUP(A3104,Orders_Raw!A:A,Orders_Raw!B:B),Customers_Raw!A:A,Customers_Raw!E:E)</f>
        <v>Small Business</v>
      </c>
      <c r="J3104" s="19">
        <f>_xlfn.XLOOKUP(Order_Items_Raw!A3185,Orders_Raw!A:A,Orders_Raw!C:C)</f>
        <v>45955</v>
      </c>
      <c r="K3104" t="s">
        <v>3481</v>
      </c>
      <c r="L3104" s="19" t="str">
        <f>_xlfn.XLOOKUP(A3104,Orders_Raw!A:A,Orders_Raw!D:D)</f>
        <v>Delivered</v>
      </c>
      <c r="M3104" s="19" t="str">
        <f>_xlfn.XLOOKUP(_xlfn.XLOOKUP(A3104,Orders_Raw!A:A,Orders_Raw!B:B),Customers_Raw!A:A,Customers_Raw!E:E)</f>
        <v>Small Business</v>
      </c>
      <c r="N3104">
        <f>IF(COUNTIF($A$2:A3104,A3104)=1,1,0)</f>
        <v>0</v>
      </c>
    </row>
    <row r="3105" spans="1:14">
      <c r="A3105" t="s">
        <v>2941</v>
      </c>
      <c r="B3105" t="s">
        <v>3482</v>
      </c>
      <c r="C3105">
        <v>4</v>
      </c>
      <c r="D3105" s="18">
        <v>75381.45</v>
      </c>
      <c r="E3105" s="18">
        <f>_xlfn.XLOOKUP(Order_Items_Raw!B3203,Products_Raw!A:A,Products_Raw!D:D)</f>
        <v>7014.31</v>
      </c>
      <c r="F3105" s="18">
        <f t="shared" si="48"/>
        <v>47324.21</v>
      </c>
      <c r="G3105" s="18" t="str">
        <f>PROPER(TRIM(CLEAN(_xlfn.XLOOKUP(Order_Items_Raw!A3203,Orders_Raw!A:A,Orders_Raw!E:E))))</f>
        <v>Website</v>
      </c>
      <c r="H3105" s="18" t="str">
        <f>_xlfn.XLOOKUP(B3105,Products_Raw!A:A,Products_Raw!C:C)</f>
        <v>Office Supplies</v>
      </c>
      <c r="I3105" t="str">
        <f>_xlfn.XLOOKUP(_xlfn.XLOOKUP(A3105,Orders_Raw!A:A,Orders_Raw!B:B),Customers_Raw!A:A,Customers_Raw!E:E)</f>
        <v>Consumer</v>
      </c>
      <c r="J3105" s="19">
        <f>_xlfn.XLOOKUP(Order_Items_Raw!A3203,Orders_Raw!A:A,Orders_Raw!C:C)</f>
        <v>45936</v>
      </c>
      <c r="K3105" t="s">
        <v>3481</v>
      </c>
      <c r="L3105" s="19" t="str">
        <f>_xlfn.XLOOKUP(A3105,Orders_Raw!A:A,Orders_Raw!D:D)</f>
        <v>Delivered</v>
      </c>
      <c r="M3105" s="19" t="str">
        <f>_xlfn.XLOOKUP(_xlfn.XLOOKUP(A3105,Orders_Raw!A:A,Orders_Raw!B:B),Customers_Raw!A:A,Customers_Raw!E:E)</f>
        <v>Consumer</v>
      </c>
      <c r="N3105">
        <f>IF(COUNTIF($A$2:A3105,A3105)=1,1,0)</f>
        <v>1</v>
      </c>
    </row>
    <row r="3106" spans="1:14">
      <c r="A3106" t="s">
        <v>2970</v>
      </c>
      <c r="B3106" t="s">
        <v>3482</v>
      </c>
      <c r="C3106">
        <v>1</v>
      </c>
      <c r="D3106" s="18">
        <v>18743.1</v>
      </c>
      <c r="E3106" s="18">
        <f>_xlfn.XLOOKUP(Order_Items_Raw!B3204,Products_Raw!A:A,Products_Raw!D:D)</f>
        <v>7014.31</v>
      </c>
      <c r="F3106" s="18">
        <f t="shared" si="48"/>
        <v>11728.79</v>
      </c>
      <c r="G3106" s="18" t="str">
        <f>PROPER(TRIM(CLEAN(_xlfn.XLOOKUP(Order_Items_Raw!A3204,Orders_Raw!A:A,Orders_Raw!E:E))))</f>
        <v>Mobile App</v>
      </c>
      <c r="H3106" s="18" t="str">
        <f>_xlfn.XLOOKUP(B3106,Products_Raw!A:A,Products_Raw!C:C)</f>
        <v>Office Supplies</v>
      </c>
      <c r="I3106" t="str">
        <f>_xlfn.XLOOKUP(_xlfn.XLOOKUP(A3106,Orders_Raw!A:A,Orders_Raw!B:B),Customers_Raw!A:A,Customers_Raw!E:E)</f>
        <v>Consumer</v>
      </c>
      <c r="J3106" s="19">
        <f>_xlfn.XLOOKUP(Order_Items_Raw!A3204,Orders_Raw!A:A,Orders_Raw!C:C)</f>
        <v>45954</v>
      </c>
      <c r="K3106" t="s">
        <v>3481</v>
      </c>
      <c r="L3106" s="19" t="str">
        <f>_xlfn.XLOOKUP(A3106,Orders_Raw!A:A,Orders_Raw!D:D)</f>
        <v>Delivered</v>
      </c>
      <c r="M3106" s="19" t="str">
        <f>_xlfn.XLOOKUP(_xlfn.XLOOKUP(A3106,Orders_Raw!A:A,Orders_Raw!B:B),Customers_Raw!A:A,Customers_Raw!E:E)</f>
        <v>Consumer</v>
      </c>
      <c r="N3106">
        <f>IF(COUNTIF($A$2:A3106,A3106)=1,1,0)</f>
        <v>0</v>
      </c>
    </row>
    <row r="3107" spans="1:14">
      <c r="A3107" t="s">
        <v>1910</v>
      </c>
      <c r="B3107" t="s">
        <v>3483</v>
      </c>
      <c r="C3107">
        <v>2</v>
      </c>
      <c r="D3107" s="18">
        <v>15139.47</v>
      </c>
      <c r="E3107" s="18">
        <f>_xlfn.XLOOKUP(Order_Items_Raw!B3231,Products_Raw!A:A,Products_Raw!D:D)</f>
        <v>2112.7</v>
      </c>
      <c r="F3107" s="18">
        <f t="shared" si="48"/>
        <v>10914.07</v>
      </c>
      <c r="G3107" s="18" t="str">
        <f>PROPER(TRIM(CLEAN(_xlfn.XLOOKUP(Order_Items_Raw!A3231,Orders_Raw!A:A,Orders_Raw!E:E))))</f>
        <v>Mobile App</v>
      </c>
      <c r="H3107" s="18" t="str">
        <f>_xlfn.XLOOKUP(B3107,Products_Raw!A:A,Products_Raw!C:C)</f>
        <v>Office Supplies</v>
      </c>
      <c r="I3107" t="str">
        <f>_xlfn.XLOOKUP(_xlfn.XLOOKUP(A3107,Orders_Raw!A:A,Orders_Raw!B:B),Customers_Raw!A:A,Customers_Raw!E:E)</f>
        <v>Consumer</v>
      </c>
      <c r="J3107" s="19">
        <f>_xlfn.XLOOKUP(Order_Items_Raw!A3231,Orders_Raw!A:A,Orders_Raw!C:C)</f>
        <v>45939</v>
      </c>
      <c r="K3107" t="s">
        <v>3481</v>
      </c>
      <c r="L3107" s="19" t="str">
        <f>_xlfn.XLOOKUP(A3107,Orders_Raw!A:A,Orders_Raw!D:D)</f>
        <v>Delivered</v>
      </c>
      <c r="M3107" s="19" t="str">
        <f>_xlfn.XLOOKUP(_xlfn.XLOOKUP(A3107,Orders_Raw!A:A,Orders_Raw!B:B),Customers_Raw!A:A,Customers_Raw!E:E)</f>
        <v>Consumer</v>
      </c>
      <c r="N3107">
        <f>IF(COUNTIF($A$2:A3107,A3107)=1,1,0)</f>
        <v>0</v>
      </c>
    </row>
    <row r="3108" spans="1:14">
      <c r="A3108" t="s">
        <v>2363</v>
      </c>
      <c r="B3108" t="s">
        <v>3483</v>
      </c>
      <c r="C3108">
        <v>1</v>
      </c>
      <c r="D3108" s="18">
        <v>8017.06</v>
      </c>
      <c r="E3108" s="18">
        <f>_xlfn.XLOOKUP(Order_Items_Raw!B3241,Products_Raw!A:A,Products_Raw!D:D)</f>
        <v>9178.6</v>
      </c>
      <c r="F3108" s="18">
        <f t="shared" si="48"/>
        <v>-1161.54</v>
      </c>
      <c r="G3108" s="18" t="str">
        <f>PROPER(TRIM(CLEAN(_xlfn.XLOOKUP(Order_Items_Raw!A3241,Orders_Raw!A:A,Orders_Raw!E:E))))</f>
        <v>Mobile App</v>
      </c>
      <c r="H3108" s="18" t="str">
        <f>_xlfn.XLOOKUP(B3108,Products_Raw!A:A,Products_Raw!C:C)</f>
        <v>Office Supplies</v>
      </c>
      <c r="I3108" t="str">
        <f>_xlfn.XLOOKUP(_xlfn.XLOOKUP(A3108,Orders_Raw!A:A,Orders_Raw!B:B),Customers_Raw!A:A,Customers_Raw!E:E)</f>
        <v>Small Business</v>
      </c>
      <c r="J3108" s="19">
        <f>_xlfn.XLOOKUP(Order_Items_Raw!A3241,Orders_Raw!A:A,Orders_Raw!C:C)</f>
        <v>45931</v>
      </c>
      <c r="K3108" t="s">
        <v>3481</v>
      </c>
      <c r="L3108" s="19" t="str">
        <f>_xlfn.XLOOKUP(A3108,Orders_Raw!A:A,Orders_Raw!D:D)</f>
        <v>Delivered</v>
      </c>
      <c r="M3108" s="19" t="str">
        <f>_xlfn.XLOOKUP(_xlfn.XLOOKUP(A3108,Orders_Raw!A:A,Orders_Raw!B:B),Customers_Raw!A:A,Customers_Raw!E:E)</f>
        <v>Small Business</v>
      </c>
      <c r="N3108">
        <f>IF(COUNTIF($A$2:A3108,A3108)=1,1,0)</f>
        <v>1</v>
      </c>
    </row>
    <row r="3109" spans="1:14">
      <c r="A3109" t="s">
        <v>2426</v>
      </c>
      <c r="B3109" t="s">
        <v>3483</v>
      </c>
      <c r="C3109">
        <v>1</v>
      </c>
      <c r="D3109" s="18">
        <v>7393.38</v>
      </c>
      <c r="E3109" s="18">
        <f>_xlfn.XLOOKUP(Order_Items_Raw!B3243,Products_Raw!A:A,Products_Raw!D:D)</f>
        <v>9178.6</v>
      </c>
      <c r="F3109" s="18">
        <f t="shared" si="48"/>
        <v>-1785.22</v>
      </c>
      <c r="G3109" s="18" t="str">
        <f>PROPER(TRIM(CLEAN(_xlfn.XLOOKUP(Order_Items_Raw!A3243,Orders_Raw!A:A,Orders_Raw!E:E))))</f>
        <v>Marketplace</v>
      </c>
      <c r="H3109" s="18" t="str">
        <f>_xlfn.XLOOKUP(B3109,Products_Raw!A:A,Products_Raw!C:C)</f>
        <v>Office Supplies</v>
      </c>
      <c r="I3109" t="str">
        <f>_xlfn.XLOOKUP(_xlfn.XLOOKUP(A3109,Orders_Raw!A:A,Orders_Raw!B:B),Customers_Raw!A:A,Customers_Raw!E:E)</f>
        <v>Consumer</v>
      </c>
      <c r="J3109" s="19">
        <f>_xlfn.XLOOKUP(Order_Items_Raw!A3243,Orders_Raw!A:A,Orders_Raw!C:C)</f>
        <v>45957</v>
      </c>
      <c r="K3109" t="s">
        <v>3481</v>
      </c>
      <c r="L3109" s="19" t="str">
        <f>_xlfn.XLOOKUP(A3109,Orders_Raw!A:A,Orders_Raw!D:D)</f>
        <v>Delivered</v>
      </c>
      <c r="M3109" s="19" t="str">
        <f>_xlfn.XLOOKUP(_xlfn.XLOOKUP(A3109,Orders_Raw!A:A,Orders_Raw!B:B),Customers_Raw!A:A,Customers_Raw!E:E)</f>
        <v>Consumer</v>
      </c>
      <c r="N3109">
        <f>IF(COUNTIF($A$2:A3109,A3109)=1,1,0)</f>
        <v>1</v>
      </c>
    </row>
    <row r="3110" spans="1:14">
      <c r="A3110" t="s">
        <v>2798</v>
      </c>
      <c r="B3110" t="s">
        <v>3483</v>
      </c>
      <c r="C3110">
        <v>3</v>
      </c>
      <c r="D3110" s="18">
        <v>23948.01</v>
      </c>
      <c r="E3110" s="18">
        <f>_xlfn.XLOOKUP(Order_Items_Raw!B3249,Products_Raw!A:A,Products_Raw!D:D)</f>
        <v>4176.26</v>
      </c>
      <c r="F3110" s="18">
        <f t="shared" si="48"/>
        <v>11419.23</v>
      </c>
      <c r="G3110" s="18" t="str">
        <f>PROPER(TRIM(CLEAN(_xlfn.XLOOKUP(Order_Items_Raw!A3249,Orders_Raw!A:A,Orders_Raw!E:E))))</f>
        <v>Marketplace</v>
      </c>
      <c r="H3110" s="18" t="str">
        <f>_xlfn.XLOOKUP(B3110,Products_Raw!A:A,Products_Raw!C:C)</f>
        <v>Office Supplies</v>
      </c>
      <c r="I3110" t="str">
        <f>_xlfn.XLOOKUP(_xlfn.XLOOKUP(A3110,Orders_Raw!A:A,Orders_Raw!B:B),Customers_Raw!A:A,Customers_Raw!E:E)</f>
        <v>Corporate</v>
      </c>
      <c r="J3110" s="19">
        <f>_xlfn.XLOOKUP(Order_Items_Raw!A3249,Orders_Raw!A:A,Orders_Raw!C:C)</f>
        <v>45934</v>
      </c>
      <c r="K3110" t="s">
        <v>3481</v>
      </c>
      <c r="L3110" s="19" t="str">
        <f>_xlfn.XLOOKUP(A3110,Orders_Raw!A:A,Orders_Raw!D:D)</f>
        <v>Delivered</v>
      </c>
      <c r="M3110" s="19" t="str">
        <f>_xlfn.XLOOKUP(_xlfn.XLOOKUP(A3110,Orders_Raw!A:A,Orders_Raw!B:B),Customers_Raw!A:A,Customers_Raw!E:E)</f>
        <v>Corporate</v>
      </c>
      <c r="N3110">
        <f>IF(COUNTIF($A$2:A3110,A3110)=1,1,0)</f>
        <v>1</v>
      </c>
    </row>
    <row r="3111" spans="1:14">
      <c r="A3111" t="s">
        <v>2852</v>
      </c>
      <c r="B3111" t="s">
        <v>3483</v>
      </c>
      <c r="C3111">
        <v>2</v>
      </c>
      <c r="D3111" s="18">
        <v>17324.93</v>
      </c>
      <c r="E3111" s="18">
        <f>_xlfn.XLOOKUP(Order_Items_Raw!B3250,Products_Raw!A:A,Products_Raw!D:D)</f>
        <v>4176.26</v>
      </c>
      <c r="F3111" s="18">
        <f t="shared" si="48"/>
        <v>8972.41</v>
      </c>
      <c r="G3111" s="18" t="str">
        <f>PROPER(TRIM(CLEAN(_xlfn.XLOOKUP(Order_Items_Raw!A3250,Orders_Raw!A:A,Orders_Raw!E:E))))</f>
        <v>Mobile App</v>
      </c>
      <c r="H3111" s="18" t="str">
        <f>_xlfn.XLOOKUP(B3111,Products_Raw!A:A,Products_Raw!C:C)</f>
        <v>Office Supplies</v>
      </c>
      <c r="I3111" t="str">
        <f>_xlfn.XLOOKUP(_xlfn.XLOOKUP(A3111,Orders_Raw!A:A,Orders_Raw!B:B),Customers_Raw!A:A,Customers_Raw!E:E)</f>
        <v>Corporate</v>
      </c>
      <c r="J3111" s="19">
        <f>_xlfn.XLOOKUP(Order_Items_Raw!A3250,Orders_Raw!A:A,Orders_Raw!C:C)</f>
        <v>45931</v>
      </c>
      <c r="K3111" t="s">
        <v>3481</v>
      </c>
      <c r="L3111" s="19" t="str">
        <f>_xlfn.XLOOKUP(A3111,Orders_Raw!A:A,Orders_Raw!D:D)</f>
        <v>Delivered</v>
      </c>
      <c r="M3111" s="19" t="str">
        <f>_xlfn.XLOOKUP(_xlfn.XLOOKUP(A3111,Orders_Raw!A:A,Orders_Raw!B:B),Customers_Raw!A:A,Customers_Raw!E:E)</f>
        <v>Corporate</v>
      </c>
      <c r="N3111">
        <f>IF(COUNTIF($A$2:A3111,A3111)=1,1,0)</f>
        <v>0</v>
      </c>
    </row>
    <row r="3112" spans="1:14">
      <c r="A3112" t="s">
        <v>2957</v>
      </c>
      <c r="B3112" t="s">
        <v>3483</v>
      </c>
      <c r="C3112">
        <v>1</v>
      </c>
      <c r="D3112" s="18">
        <v>8225.73</v>
      </c>
      <c r="E3112" s="18">
        <f>_xlfn.XLOOKUP(Order_Items_Raw!B3251,Products_Raw!A:A,Products_Raw!D:D)</f>
        <v>4176.26</v>
      </c>
      <c r="F3112" s="18">
        <f t="shared" si="48"/>
        <v>4049.47</v>
      </c>
      <c r="G3112" s="18" t="str">
        <f>PROPER(TRIM(CLEAN(_xlfn.XLOOKUP(Order_Items_Raw!A3251,Orders_Raw!A:A,Orders_Raw!E:E))))</f>
        <v>Website</v>
      </c>
      <c r="H3112" s="18" t="str">
        <f>_xlfn.XLOOKUP(B3112,Products_Raw!A:A,Products_Raw!C:C)</f>
        <v>Office Supplies</v>
      </c>
      <c r="I3112" t="str">
        <f>_xlfn.XLOOKUP(_xlfn.XLOOKUP(A3112,Orders_Raw!A:A,Orders_Raw!B:B),Customers_Raw!A:A,Customers_Raw!E:E)</f>
        <v>Corporate</v>
      </c>
      <c r="J3112" s="19">
        <f>_xlfn.XLOOKUP(Order_Items_Raw!A3251,Orders_Raw!A:A,Orders_Raw!C:C)</f>
        <v>45935</v>
      </c>
      <c r="K3112" t="s">
        <v>3481</v>
      </c>
      <c r="L3112" s="19" t="str">
        <f>_xlfn.XLOOKUP(A3112,Orders_Raw!A:A,Orders_Raw!D:D)</f>
        <v>Shipped</v>
      </c>
      <c r="M3112" s="19" t="str">
        <f>_xlfn.XLOOKUP(_xlfn.XLOOKUP(A3112,Orders_Raw!A:A,Orders_Raw!B:B),Customers_Raw!A:A,Customers_Raw!E:E)</f>
        <v>Corporate</v>
      </c>
      <c r="N3112">
        <f>IF(COUNTIF($A$2:A3112,A3112)=1,1,0)</f>
        <v>1</v>
      </c>
    </row>
    <row r="3113" spans="1:14">
      <c r="A3113" t="s">
        <v>1505</v>
      </c>
      <c r="B3113" t="s">
        <v>3484</v>
      </c>
      <c r="C3113">
        <v>2</v>
      </c>
      <c r="D3113" s="18">
        <v>19992.19</v>
      </c>
      <c r="E3113" s="18">
        <f>_xlfn.XLOOKUP(Order_Items_Raw!B3267,Products_Raw!A:A,Products_Raw!D:D)</f>
        <v>229.52</v>
      </c>
      <c r="F3113" s="18">
        <f t="shared" si="48"/>
        <v>19533.15</v>
      </c>
      <c r="G3113" s="18" t="str">
        <f>PROPER(TRIM(CLEAN(_xlfn.XLOOKUP(Order_Items_Raw!A3267,Orders_Raw!A:A,Orders_Raw!E:E))))</f>
        <v>Mobile App</v>
      </c>
      <c r="H3113" s="18" t="str">
        <f>_xlfn.XLOOKUP(B3113,Products_Raw!A:A,Products_Raw!C:C)</f>
        <v>Electronics</v>
      </c>
      <c r="I3113" t="str">
        <f>_xlfn.XLOOKUP(_xlfn.XLOOKUP(A3113,Orders_Raw!A:A,Orders_Raw!B:B),Customers_Raw!A:A,Customers_Raw!E:E)</f>
        <v>Consumer</v>
      </c>
      <c r="J3113" s="19">
        <f>_xlfn.XLOOKUP(Order_Items_Raw!A3267,Orders_Raw!A:A,Orders_Raw!C:C)</f>
        <v>45960</v>
      </c>
      <c r="K3113" t="s">
        <v>3481</v>
      </c>
      <c r="L3113" s="19" t="str">
        <f>_xlfn.XLOOKUP(A3113,Orders_Raw!A:A,Orders_Raw!D:D)</f>
        <v>Delivered</v>
      </c>
      <c r="M3113" s="19" t="str">
        <f>_xlfn.XLOOKUP(_xlfn.XLOOKUP(A3113,Orders_Raw!A:A,Orders_Raw!B:B),Customers_Raw!A:A,Customers_Raw!E:E)</f>
        <v>Consumer</v>
      </c>
      <c r="N3113">
        <f>IF(COUNTIF($A$2:A3113,A3113)=1,1,0)</f>
        <v>0</v>
      </c>
    </row>
    <row r="3114" spans="1:14">
      <c r="A3114" t="s">
        <v>1658</v>
      </c>
      <c r="B3114" t="s">
        <v>3484</v>
      </c>
      <c r="C3114">
        <v>3</v>
      </c>
      <c r="D3114" s="18">
        <v>28724.28</v>
      </c>
      <c r="E3114" s="18">
        <f>_xlfn.XLOOKUP(Order_Items_Raw!B3269,Products_Raw!A:A,Products_Raw!D:D)</f>
        <v>4722.61</v>
      </c>
      <c r="F3114" s="18">
        <f t="shared" si="48"/>
        <v>14556.45</v>
      </c>
      <c r="G3114" s="18" t="str">
        <f>PROPER(TRIM(CLEAN(_xlfn.XLOOKUP(Order_Items_Raw!A3269,Orders_Raw!A:A,Orders_Raw!E:E))))</f>
        <v>Marketplace</v>
      </c>
      <c r="H3114" s="18" t="str">
        <f>_xlfn.XLOOKUP(B3114,Products_Raw!A:A,Products_Raw!C:C)</f>
        <v>Electronics</v>
      </c>
      <c r="I3114" t="str">
        <f>_xlfn.XLOOKUP(_xlfn.XLOOKUP(A3114,Orders_Raw!A:A,Orders_Raw!B:B),Customers_Raw!A:A,Customers_Raw!E:E)</f>
        <v>Consumer</v>
      </c>
      <c r="J3114" s="19">
        <f>_xlfn.XLOOKUP(Order_Items_Raw!A3269,Orders_Raw!A:A,Orders_Raw!C:C)</f>
        <v>45950</v>
      </c>
      <c r="K3114" t="s">
        <v>3481</v>
      </c>
      <c r="L3114" s="19" t="str">
        <f>_xlfn.XLOOKUP(A3114,Orders_Raw!A:A,Orders_Raw!D:D)</f>
        <v>Delivered</v>
      </c>
      <c r="M3114" s="19" t="str">
        <f>_xlfn.XLOOKUP(_xlfn.XLOOKUP(A3114,Orders_Raw!A:A,Orders_Raw!B:B),Customers_Raw!A:A,Customers_Raw!E:E)</f>
        <v>Consumer</v>
      </c>
      <c r="N3114">
        <f>IF(COUNTIF($A$2:A3114,A3114)=1,1,0)</f>
        <v>0</v>
      </c>
    </row>
    <row r="3115" spans="1:14">
      <c r="A3115" t="s">
        <v>2852</v>
      </c>
      <c r="B3115" t="s">
        <v>3484</v>
      </c>
      <c r="C3115">
        <v>4</v>
      </c>
      <c r="D3115" s="18">
        <v>30920.48</v>
      </c>
      <c r="E3115" s="18">
        <f>_xlfn.XLOOKUP(Order_Items_Raw!B3289,Products_Raw!A:A,Products_Raw!D:D)</f>
        <v>10124.42</v>
      </c>
      <c r="F3115" s="18">
        <f t="shared" si="48"/>
        <v>-9577.2</v>
      </c>
      <c r="G3115" s="18" t="str">
        <f>PROPER(TRIM(CLEAN(_xlfn.XLOOKUP(Order_Items_Raw!A3289,Orders_Raw!A:A,Orders_Raw!E:E))))</f>
        <v>Mobile App</v>
      </c>
      <c r="H3115" s="18" t="str">
        <f>_xlfn.XLOOKUP(B3115,Products_Raw!A:A,Products_Raw!C:C)</f>
        <v>Electronics</v>
      </c>
      <c r="I3115" t="str">
        <f>_xlfn.XLOOKUP(_xlfn.XLOOKUP(A3115,Orders_Raw!A:A,Orders_Raw!B:B),Customers_Raw!A:A,Customers_Raw!E:E)</f>
        <v>Corporate</v>
      </c>
      <c r="J3115" s="19">
        <f>_xlfn.XLOOKUP(Order_Items_Raw!A3289,Orders_Raw!A:A,Orders_Raw!C:C)</f>
        <v>45949</v>
      </c>
      <c r="K3115" t="s">
        <v>3481</v>
      </c>
      <c r="L3115" s="19" t="str">
        <f>_xlfn.XLOOKUP(A3115,Orders_Raw!A:A,Orders_Raw!D:D)</f>
        <v>Delivered</v>
      </c>
      <c r="M3115" s="19" t="str">
        <f>_xlfn.XLOOKUP(_xlfn.XLOOKUP(A3115,Orders_Raw!A:A,Orders_Raw!B:B),Customers_Raw!A:A,Customers_Raw!E:E)</f>
        <v>Corporate</v>
      </c>
      <c r="N3115">
        <f>IF(COUNTIF($A$2:A3115,A3115)=1,1,0)</f>
        <v>0</v>
      </c>
    </row>
    <row r="3116" spans="1:14">
      <c r="A3116" t="s">
        <v>1502</v>
      </c>
      <c r="B3116" t="s">
        <v>3485</v>
      </c>
      <c r="C3116">
        <v>1</v>
      </c>
      <c r="D3116" s="18">
        <v>3394.93</v>
      </c>
      <c r="E3116" s="18">
        <f>_xlfn.XLOOKUP(Order_Items_Raw!B3309,Products_Raw!A:A,Products_Raw!D:D)</f>
        <v>2857.57</v>
      </c>
      <c r="F3116" s="18">
        <f t="shared" si="48"/>
        <v>537.36</v>
      </c>
      <c r="G3116" s="18" t="str">
        <f>PROPER(TRIM(CLEAN(_xlfn.XLOOKUP(Order_Items_Raw!A3309,Orders_Raw!A:A,Orders_Raw!E:E))))</f>
        <v>Mobile App</v>
      </c>
      <c r="H3116" s="18" t="str">
        <f>_xlfn.XLOOKUP(B3116,Products_Raw!A:A,Products_Raw!C:C)</f>
        <v>Sports</v>
      </c>
      <c r="I3116" t="str">
        <f>_xlfn.XLOOKUP(_xlfn.XLOOKUP(A3116,Orders_Raw!A:A,Orders_Raw!B:B),Customers_Raw!A:A,Customers_Raw!E:E)</f>
        <v>Consumer</v>
      </c>
      <c r="J3116" s="19">
        <f>_xlfn.XLOOKUP(Order_Items_Raw!A3309,Orders_Raw!A:A,Orders_Raw!C:C)</f>
        <v>45933</v>
      </c>
      <c r="K3116" t="s">
        <v>3481</v>
      </c>
      <c r="L3116" s="19" t="str">
        <f>_xlfn.XLOOKUP(A3116,Orders_Raw!A:A,Orders_Raw!D:D)</f>
        <v>Shipped</v>
      </c>
      <c r="M3116" s="19" t="str">
        <f>_xlfn.XLOOKUP(_xlfn.XLOOKUP(A3116,Orders_Raw!A:A,Orders_Raw!B:B),Customers_Raw!A:A,Customers_Raw!E:E)</f>
        <v>Consumer</v>
      </c>
      <c r="N3116">
        <f>IF(COUNTIF($A$2:A3116,A3116)=1,1,0)</f>
        <v>0</v>
      </c>
    </row>
    <row r="3117" spans="1:14">
      <c r="A3117" t="s">
        <v>1759</v>
      </c>
      <c r="B3117" t="s">
        <v>3485</v>
      </c>
      <c r="C3117">
        <v>4</v>
      </c>
      <c r="D3117" s="18">
        <v>12900.4</v>
      </c>
      <c r="E3117" s="18">
        <f>_xlfn.XLOOKUP(Order_Items_Raw!B3313,Products_Raw!A:A,Products_Raw!D:D)</f>
        <v>11732.81</v>
      </c>
      <c r="F3117" s="18">
        <f t="shared" si="48"/>
        <v>-34030.84</v>
      </c>
      <c r="G3117" s="18" t="str">
        <f>PROPER(TRIM(CLEAN(_xlfn.XLOOKUP(Order_Items_Raw!A3313,Orders_Raw!A:A,Orders_Raw!E:E))))</f>
        <v>Website</v>
      </c>
      <c r="H3117" s="18" t="str">
        <f>_xlfn.XLOOKUP(B3117,Products_Raw!A:A,Products_Raw!C:C)</f>
        <v>Sports</v>
      </c>
      <c r="I3117" t="str">
        <f>_xlfn.XLOOKUP(_xlfn.XLOOKUP(A3117,Orders_Raw!A:A,Orders_Raw!B:B),Customers_Raw!A:A,Customers_Raw!E:E)</f>
        <v>Consumer</v>
      </c>
      <c r="J3117" s="19">
        <f>_xlfn.XLOOKUP(Order_Items_Raw!A3313,Orders_Raw!A:A,Orders_Raw!C:C)</f>
        <v>45943</v>
      </c>
      <c r="K3117" t="s">
        <v>3481</v>
      </c>
      <c r="L3117" s="19" t="str">
        <f>_xlfn.XLOOKUP(A3117,Orders_Raw!A:A,Orders_Raw!D:D)</f>
        <v>Delivered</v>
      </c>
      <c r="M3117" s="19" t="str">
        <f>_xlfn.XLOOKUP(_xlfn.XLOOKUP(A3117,Orders_Raw!A:A,Orders_Raw!B:B),Customers_Raw!A:A,Customers_Raw!E:E)</f>
        <v>Consumer</v>
      </c>
      <c r="N3117">
        <f>IF(COUNTIF($A$2:A3117,A3117)=1,1,0)</f>
        <v>0</v>
      </c>
    </row>
    <row r="3118" spans="1:14">
      <c r="A3118" t="s">
        <v>2028</v>
      </c>
      <c r="B3118" t="s">
        <v>3485</v>
      </c>
      <c r="C3118">
        <v>2</v>
      </c>
      <c r="D3118" s="18">
        <v>6173.02</v>
      </c>
      <c r="E3118" s="18">
        <f>_xlfn.XLOOKUP(Order_Items_Raw!B3320,Products_Raw!A:A,Products_Raw!D:D)</f>
        <v>6453.17</v>
      </c>
      <c r="F3118" s="18">
        <f t="shared" si="48"/>
        <v>-6733.32</v>
      </c>
      <c r="G3118" s="18" t="str">
        <f>PROPER(TRIM(CLEAN(_xlfn.XLOOKUP(Order_Items_Raw!A3320,Orders_Raw!A:A,Orders_Raw!E:E))))</f>
        <v>Website</v>
      </c>
      <c r="H3118" s="18" t="str">
        <f>_xlfn.XLOOKUP(B3118,Products_Raw!A:A,Products_Raw!C:C)</f>
        <v>Sports</v>
      </c>
      <c r="I3118" t="str">
        <f>_xlfn.XLOOKUP(_xlfn.XLOOKUP(A3118,Orders_Raw!A:A,Orders_Raw!B:B),Customers_Raw!A:A,Customers_Raw!E:E)</f>
        <v>Small Business</v>
      </c>
      <c r="J3118" s="19">
        <f>_xlfn.XLOOKUP(Order_Items_Raw!A3320,Orders_Raw!A:A,Orders_Raw!C:C)</f>
        <v>45958</v>
      </c>
      <c r="K3118" t="s">
        <v>3481</v>
      </c>
      <c r="L3118" s="19" t="str">
        <f>_xlfn.XLOOKUP(A3118,Orders_Raw!A:A,Orders_Raw!D:D)</f>
        <v>Shipped</v>
      </c>
      <c r="M3118" s="19" t="str">
        <f>_xlfn.XLOOKUP(_xlfn.XLOOKUP(A3118,Orders_Raw!A:A,Orders_Raw!B:B),Customers_Raw!A:A,Customers_Raw!E:E)</f>
        <v>Small Business</v>
      </c>
      <c r="N3118">
        <f>IF(COUNTIF($A$2:A3118,A3118)=1,1,0)</f>
        <v>0</v>
      </c>
    </row>
    <row r="3119" spans="1:14">
      <c r="A3119" t="s">
        <v>2347</v>
      </c>
      <c r="B3119" t="s">
        <v>3485</v>
      </c>
      <c r="C3119">
        <v>3</v>
      </c>
      <c r="D3119" s="18">
        <v>10419.28</v>
      </c>
      <c r="E3119" s="18">
        <f>_xlfn.XLOOKUP(Order_Items_Raw!B3325,Products_Raw!A:A,Products_Raw!D:D)</f>
        <v>1759.1</v>
      </c>
      <c r="F3119" s="18">
        <f t="shared" si="48"/>
        <v>5141.98</v>
      </c>
      <c r="G3119" s="18" t="str">
        <f>PROPER(TRIM(CLEAN(_xlfn.XLOOKUP(Order_Items_Raw!A3325,Orders_Raw!A:A,Orders_Raw!E:E))))</f>
        <v>Mobile App</v>
      </c>
      <c r="H3119" s="18" t="str">
        <f>_xlfn.XLOOKUP(B3119,Products_Raw!A:A,Products_Raw!C:C)</f>
        <v>Sports</v>
      </c>
      <c r="I3119" t="str">
        <f>_xlfn.XLOOKUP(_xlfn.XLOOKUP(A3119,Orders_Raw!A:A,Orders_Raw!B:B),Customers_Raw!A:A,Customers_Raw!E:E)</f>
        <v>Corporate</v>
      </c>
      <c r="J3119" s="19">
        <f>_xlfn.XLOOKUP(Order_Items_Raw!A3325,Orders_Raw!A:A,Orders_Raw!C:C)</f>
        <v>45945</v>
      </c>
      <c r="K3119" t="s">
        <v>3481</v>
      </c>
      <c r="L3119" s="19" t="str">
        <f>_xlfn.XLOOKUP(A3119,Orders_Raw!A:A,Orders_Raw!D:D)</f>
        <v>Delivered</v>
      </c>
      <c r="M3119" s="19" t="str">
        <f>_xlfn.XLOOKUP(_xlfn.XLOOKUP(A3119,Orders_Raw!A:A,Orders_Raw!B:B),Customers_Raw!A:A,Customers_Raw!E:E)</f>
        <v>Corporate</v>
      </c>
      <c r="N3119">
        <f>IF(COUNTIF($A$2:A3119,A3119)=1,1,0)</f>
        <v>0</v>
      </c>
    </row>
    <row r="3120" spans="1:14">
      <c r="A3120" t="s">
        <v>2471</v>
      </c>
      <c r="B3120" t="s">
        <v>3485</v>
      </c>
      <c r="C3120">
        <v>4</v>
      </c>
      <c r="D3120" s="18">
        <v>10255.88</v>
      </c>
      <c r="E3120" s="18">
        <f>_xlfn.XLOOKUP(Order_Items_Raw!B3326,Products_Raw!A:A,Products_Raw!D:D)</f>
        <v>1759.1</v>
      </c>
      <c r="F3120" s="18">
        <f t="shared" si="48"/>
        <v>3219.48</v>
      </c>
      <c r="G3120" s="18" t="str">
        <f>PROPER(TRIM(CLEAN(_xlfn.XLOOKUP(Order_Items_Raw!A3326,Orders_Raw!A:A,Orders_Raw!E:E))))</f>
        <v>Website</v>
      </c>
      <c r="H3120" s="18" t="str">
        <f>_xlfn.XLOOKUP(B3120,Products_Raw!A:A,Products_Raw!C:C)</f>
        <v>Sports</v>
      </c>
      <c r="I3120" t="str">
        <f>_xlfn.XLOOKUP(_xlfn.XLOOKUP(A3120,Orders_Raw!A:A,Orders_Raw!B:B),Customers_Raw!A:A,Customers_Raw!E:E)</f>
        <v>Consumer</v>
      </c>
      <c r="J3120" s="19">
        <f>_xlfn.XLOOKUP(Order_Items_Raw!A3326,Orders_Raw!A:A,Orders_Raw!C:C)</f>
        <v>45946</v>
      </c>
      <c r="K3120" t="s">
        <v>3481</v>
      </c>
      <c r="L3120" s="19" t="str">
        <f>_xlfn.XLOOKUP(A3120,Orders_Raw!A:A,Orders_Raw!D:D)</f>
        <v>Delivered</v>
      </c>
      <c r="M3120" s="19" t="str">
        <f>_xlfn.XLOOKUP(_xlfn.XLOOKUP(A3120,Orders_Raw!A:A,Orders_Raw!B:B),Customers_Raw!A:A,Customers_Raw!E:E)</f>
        <v>Consumer</v>
      </c>
      <c r="N3120">
        <f>IF(COUNTIF($A$2:A3120,A3120)=1,1,0)</f>
        <v>1</v>
      </c>
    </row>
    <row r="3121" spans="1:14">
      <c r="A3121" t="s">
        <v>2669</v>
      </c>
      <c r="B3121" t="s">
        <v>3485</v>
      </c>
      <c r="C3121">
        <v>1</v>
      </c>
      <c r="D3121" s="18">
        <v>2761.53</v>
      </c>
      <c r="E3121" s="18">
        <f>_xlfn.XLOOKUP(Order_Items_Raw!B3329,Products_Raw!A:A,Products_Raw!D:D)</f>
        <v>1326.73</v>
      </c>
      <c r="F3121" s="18">
        <f t="shared" si="48"/>
        <v>1434.8</v>
      </c>
      <c r="G3121" s="18" t="str">
        <f>PROPER(TRIM(CLEAN(_xlfn.XLOOKUP(Order_Items_Raw!A3329,Orders_Raw!A:A,Orders_Raw!E:E))))</f>
        <v>Mobile App</v>
      </c>
      <c r="H3121" s="18" t="str">
        <f>_xlfn.XLOOKUP(B3121,Products_Raw!A:A,Products_Raw!C:C)</f>
        <v>Sports</v>
      </c>
      <c r="I3121" t="str">
        <f>_xlfn.XLOOKUP(_xlfn.XLOOKUP(A3121,Orders_Raw!A:A,Orders_Raw!B:B),Customers_Raw!A:A,Customers_Raw!E:E)</f>
        <v>Consumer</v>
      </c>
      <c r="J3121" s="19">
        <f>_xlfn.XLOOKUP(Order_Items_Raw!A3329,Orders_Raw!A:A,Orders_Raw!C:C)</f>
        <v>45956</v>
      </c>
      <c r="K3121" t="s">
        <v>3481</v>
      </c>
      <c r="L3121" s="19" t="str">
        <f>_xlfn.XLOOKUP(A3121,Orders_Raw!A:A,Orders_Raw!D:D)</f>
        <v>Delivered</v>
      </c>
      <c r="M3121" s="19" t="str">
        <f>_xlfn.XLOOKUP(_xlfn.XLOOKUP(A3121,Orders_Raw!A:A,Orders_Raw!B:B),Customers_Raw!A:A,Customers_Raw!E:E)</f>
        <v>Consumer</v>
      </c>
      <c r="N3121">
        <f>IF(COUNTIF($A$2:A3121,A3121)=1,1,0)</f>
        <v>1</v>
      </c>
    </row>
    <row r="3122" spans="1:14">
      <c r="A3122" t="s">
        <v>2859</v>
      </c>
      <c r="B3122" t="s">
        <v>3485</v>
      </c>
      <c r="C3122">
        <v>2</v>
      </c>
      <c r="D3122" s="18">
        <v>5288.86</v>
      </c>
      <c r="E3122" s="18">
        <f>_xlfn.XLOOKUP(Order_Items_Raw!B3334,Products_Raw!A:A,Products_Raw!D:D)</f>
        <v>1326.73</v>
      </c>
      <c r="F3122" s="18">
        <f t="shared" si="48"/>
        <v>2635.4</v>
      </c>
      <c r="G3122" s="18" t="str">
        <f>PROPER(TRIM(CLEAN(_xlfn.XLOOKUP(Order_Items_Raw!A3334,Orders_Raw!A:A,Orders_Raw!E:E))))</f>
        <v>Website</v>
      </c>
      <c r="H3122" s="18" t="str">
        <f>_xlfn.XLOOKUP(B3122,Products_Raw!A:A,Products_Raw!C:C)</f>
        <v>Sports</v>
      </c>
      <c r="I3122" t="str">
        <f>_xlfn.XLOOKUP(_xlfn.XLOOKUP(A3122,Orders_Raw!A:A,Orders_Raw!B:B),Customers_Raw!A:A,Customers_Raw!E:E)</f>
        <v>Consumer</v>
      </c>
      <c r="J3122" s="19">
        <f>_xlfn.XLOOKUP(Order_Items_Raw!A3334,Orders_Raw!A:A,Orders_Raw!C:C)</f>
        <v>45947</v>
      </c>
      <c r="K3122" t="s">
        <v>3481</v>
      </c>
      <c r="L3122" s="19" t="str">
        <f>_xlfn.XLOOKUP(A3122,Orders_Raw!A:A,Orders_Raw!D:D)</f>
        <v>Cancelled</v>
      </c>
      <c r="M3122" s="19" t="str">
        <f>_xlfn.XLOOKUP(_xlfn.XLOOKUP(A3122,Orders_Raw!A:A,Orders_Raw!B:B),Customers_Raw!A:A,Customers_Raw!E:E)</f>
        <v>Consumer</v>
      </c>
      <c r="N3122">
        <f>IF(COUNTIF($A$2:A3122,A3122)=1,1,0)</f>
        <v>0</v>
      </c>
    </row>
    <row r="3123" spans="1:14">
      <c r="A3123" t="s">
        <v>3319</v>
      </c>
      <c r="B3123" t="s">
        <v>3485</v>
      </c>
      <c r="C3123">
        <v>1</v>
      </c>
      <c r="D3123" s="18">
        <v>3413.99</v>
      </c>
      <c r="E3123" s="18">
        <f>_xlfn.XLOOKUP(Order_Items_Raw!B3342,Products_Raw!A:A,Products_Raw!D:D)</f>
        <v>5057.68</v>
      </c>
      <c r="F3123" s="18">
        <f t="shared" si="48"/>
        <v>-1643.69</v>
      </c>
      <c r="G3123" s="18" t="str">
        <f>PROPER(TRIM(CLEAN(_xlfn.XLOOKUP(Order_Items_Raw!A3342,Orders_Raw!A:A,Orders_Raw!E:E))))</f>
        <v>Mobile App</v>
      </c>
      <c r="H3123" s="18" t="str">
        <f>_xlfn.XLOOKUP(B3123,Products_Raw!A:A,Products_Raw!C:C)</f>
        <v>Sports</v>
      </c>
      <c r="I3123" t="str">
        <f>_xlfn.XLOOKUP(_xlfn.XLOOKUP(A3123,Orders_Raw!A:A,Orders_Raw!B:B),Customers_Raw!A:A,Customers_Raw!E:E)</f>
        <v>Corporate</v>
      </c>
      <c r="J3123" s="19">
        <f>_xlfn.XLOOKUP(Order_Items_Raw!A3342,Orders_Raw!A:A,Orders_Raw!C:C)</f>
        <v>45949</v>
      </c>
      <c r="K3123" t="s">
        <v>3481</v>
      </c>
      <c r="L3123" s="19" t="str">
        <f>_xlfn.XLOOKUP(A3123,Orders_Raw!A:A,Orders_Raw!D:D)</f>
        <v>Delivered</v>
      </c>
      <c r="M3123" s="19" t="str">
        <f>_xlfn.XLOOKUP(_xlfn.XLOOKUP(A3123,Orders_Raw!A:A,Orders_Raw!B:B),Customers_Raw!A:A,Customers_Raw!E:E)</f>
        <v>Corporate</v>
      </c>
      <c r="N3123">
        <f>IF(COUNTIF($A$2:A3123,A3123)=1,1,0)</f>
        <v>0</v>
      </c>
    </row>
    <row r="3124" spans="1:14">
      <c r="A3124" t="s">
        <v>2142</v>
      </c>
      <c r="B3124" t="s">
        <v>3486</v>
      </c>
      <c r="C3124">
        <v>2</v>
      </c>
      <c r="D3124" s="18">
        <v>8123.22</v>
      </c>
      <c r="E3124" s="18">
        <f>_xlfn.XLOOKUP(Order_Items_Raw!B3360,Products_Raw!A:A,Products_Raw!D:D)</f>
        <v>1691.07</v>
      </c>
      <c r="F3124" s="18">
        <f t="shared" si="48"/>
        <v>4741.08</v>
      </c>
      <c r="G3124" s="18" t="str">
        <f>PROPER(TRIM(CLEAN(_xlfn.XLOOKUP(Order_Items_Raw!A3360,Orders_Raw!A:A,Orders_Raw!E:E))))</f>
        <v>Mobile App</v>
      </c>
      <c r="H3124" s="18" t="str">
        <f>_xlfn.XLOOKUP(B3124,Products_Raw!A:A,Products_Raw!C:C)</f>
        <v>Home &amp; Kitchen</v>
      </c>
      <c r="I3124" t="str">
        <f>_xlfn.XLOOKUP(_xlfn.XLOOKUP(A3124,Orders_Raw!A:A,Orders_Raw!B:B),Customers_Raw!A:A,Customers_Raw!E:E)</f>
        <v>Small Business</v>
      </c>
      <c r="J3124" s="19">
        <f>_xlfn.XLOOKUP(Order_Items_Raw!A3360,Orders_Raw!A:A,Orders_Raw!C:C)</f>
        <v>45953</v>
      </c>
      <c r="K3124" t="s">
        <v>3481</v>
      </c>
      <c r="L3124" s="19" t="str">
        <f>_xlfn.XLOOKUP(A3124,Orders_Raw!A:A,Orders_Raw!D:D)</f>
        <v>Delivered</v>
      </c>
      <c r="M3124" s="19" t="str">
        <f>_xlfn.XLOOKUP(_xlfn.XLOOKUP(A3124,Orders_Raw!A:A,Orders_Raw!B:B),Customers_Raw!A:A,Customers_Raw!E:E)</f>
        <v>Small Business</v>
      </c>
      <c r="N3124">
        <f>IF(COUNTIF($A$2:A3124,A3124)=1,1,0)</f>
        <v>1</v>
      </c>
    </row>
    <row r="3125" spans="1:14">
      <c r="A3125" t="s">
        <v>2957</v>
      </c>
      <c r="B3125" t="s">
        <v>3486</v>
      </c>
      <c r="C3125">
        <v>1</v>
      </c>
      <c r="D3125" s="18">
        <v>3670</v>
      </c>
      <c r="E3125" s="18">
        <f>_xlfn.XLOOKUP(Order_Items_Raw!B3372,Products_Raw!A:A,Products_Raw!D:D)</f>
        <v>5766.98</v>
      </c>
      <c r="F3125" s="18">
        <f t="shared" si="48"/>
        <v>-2096.98</v>
      </c>
      <c r="G3125" s="18" t="str">
        <f>PROPER(TRIM(CLEAN(_xlfn.XLOOKUP(Order_Items_Raw!A3372,Orders_Raw!A:A,Orders_Raw!E:E))))</f>
        <v>Website</v>
      </c>
      <c r="H3125" s="18" t="str">
        <f>_xlfn.XLOOKUP(B3125,Products_Raw!A:A,Products_Raw!C:C)</f>
        <v>Home &amp; Kitchen</v>
      </c>
      <c r="I3125" t="str">
        <f>_xlfn.XLOOKUP(_xlfn.XLOOKUP(A3125,Orders_Raw!A:A,Orders_Raw!B:B),Customers_Raw!A:A,Customers_Raw!E:E)</f>
        <v>Corporate</v>
      </c>
      <c r="J3125" s="19">
        <f>_xlfn.XLOOKUP(Order_Items_Raw!A3372,Orders_Raw!A:A,Orders_Raw!C:C)</f>
        <v>45958</v>
      </c>
      <c r="K3125" t="s">
        <v>3481</v>
      </c>
      <c r="L3125" s="19" t="str">
        <f>_xlfn.XLOOKUP(A3125,Orders_Raw!A:A,Orders_Raw!D:D)</f>
        <v>Shipped</v>
      </c>
      <c r="M3125" s="19" t="str">
        <f>_xlfn.XLOOKUP(_xlfn.XLOOKUP(A3125,Orders_Raw!A:A,Orders_Raw!B:B),Customers_Raw!A:A,Customers_Raw!E:E)</f>
        <v>Corporate</v>
      </c>
      <c r="N3125">
        <f>IF(COUNTIF($A$2:A3125,A3125)=1,1,0)</f>
        <v>0</v>
      </c>
    </row>
    <row r="3126" spans="1:14">
      <c r="A3126" t="s">
        <v>3350</v>
      </c>
      <c r="B3126" t="s">
        <v>3486</v>
      </c>
      <c r="C3126">
        <v>4</v>
      </c>
      <c r="D3126" s="18">
        <v>19244.17</v>
      </c>
      <c r="E3126" s="18">
        <f>_xlfn.XLOOKUP(Order_Items_Raw!B3375,Products_Raw!A:A,Products_Raw!D:D)</f>
        <v>5412.91</v>
      </c>
      <c r="F3126" s="18">
        <f t="shared" si="48"/>
        <v>-2407.47</v>
      </c>
      <c r="G3126" s="18" t="str">
        <f>PROPER(TRIM(CLEAN(_xlfn.XLOOKUP(Order_Items_Raw!A3375,Orders_Raw!A:A,Orders_Raw!E:E))))</f>
        <v>Mobile App</v>
      </c>
      <c r="H3126" s="18" t="str">
        <f>_xlfn.XLOOKUP(B3126,Products_Raw!A:A,Products_Raw!C:C)</f>
        <v>Home &amp; Kitchen</v>
      </c>
      <c r="I3126" t="str">
        <f>_xlfn.XLOOKUP(_xlfn.XLOOKUP(A3126,Orders_Raw!A:A,Orders_Raw!B:B),Customers_Raw!A:A,Customers_Raw!E:E)</f>
        <v>Consumer</v>
      </c>
      <c r="J3126" s="19">
        <f>_xlfn.XLOOKUP(Order_Items_Raw!A3375,Orders_Raw!A:A,Orders_Raw!C:C)</f>
        <v>45941</v>
      </c>
      <c r="K3126" t="s">
        <v>3481</v>
      </c>
      <c r="L3126" s="19" t="str">
        <f>_xlfn.XLOOKUP(A3126,Orders_Raw!A:A,Orders_Raw!D:D)</f>
        <v>Delivered</v>
      </c>
      <c r="M3126" s="19" t="str">
        <f>_xlfn.XLOOKUP(_xlfn.XLOOKUP(A3126,Orders_Raw!A:A,Orders_Raw!B:B),Customers_Raw!A:A,Customers_Raw!E:E)</f>
        <v>Consumer</v>
      </c>
      <c r="N3126">
        <f>IF(COUNTIF($A$2:A3126,A3126)=1,1,0)</f>
        <v>0</v>
      </c>
    </row>
    <row r="3127" spans="1:14">
      <c r="A3127" t="s">
        <v>1065</v>
      </c>
      <c r="B3127" t="s">
        <v>3487</v>
      </c>
      <c r="C3127">
        <v>2</v>
      </c>
      <c r="D3127" s="18">
        <v>23371.46</v>
      </c>
      <c r="E3127" s="18">
        <f>_xlfn.XLOOKUP(Order_Items_Raw!B3380,Products_Raw!A:A,Products_Raw!D:D)</f>
        <v>6612.77</v>
      </c>
      <c r="F3127" s="18">
        <f t="shared" si="48"/>
        <v>10145.92</v>
      </c>
      <c r="G3127" s="18" t="str">
        <f>PROPER(TRIM(CLEAN(_xlfn.XLOOKUP(Order_Items_Raw!A3380,Orders_Raw!A:A,Orders_Raw!E:E))))</f>
        <v>Website</v>
      </c>
      <c r="H3127" s="18" t="str">
        <f>_xlfn.XLOOKUP(B3127,Products_Raw!A:A,Products_Raw!C:C)</f>
        <v>Sports</v>
      </c>
      <c r="I3127" t="str">
        <f>_xlfn.XLOOKUP(_xlfn.XLOOKUP(A3127,Orders_Raw!A:A,Orders_Raw!B:B),Customers_Raw!A:A,Customers_Raw!E:E)</f>
        <v>Consumer</v>
      </c>
      <c r="J3127" s="19">
        <f>_xlfn.XLOOKUP(Order_Items_Raw!A3380,Orders_Raw!A:A,Orders_Raw!C:C)</f>
        <v>45934</v>
      </c>
      <c r="K3127" t="s">
        <v>3481</v>
      </c>
      <c r="L3127" s="19" t="str">
        <f>_xlfn.XLOOKUP(A3127,Orders_Raw!A:A,Orders_Raw!D:D)</f>
        <v>Delivered</v>
      </c>
      <c r="M3127" s="19" t="str">
        <f>_xlfn.XLOOKUP(_xlfn.XLOOKUP(A3127,Orders_Raw!A:A,Orders_Raw!B:B),Customers_Raw!A:A,Customers_Raw!E:E)</f>
        <v>Consumer</v>
      </c>
      <c r="N3127">
        <f>IF(COUNTIF($A$2:A3127,A3127)=1,1,0)</f>
        <v>0</v>
      </c>
    </row>
    <row r="3128" spans="1:14">
      <c r="A3128" t="s">
        <v>1117</v>
      </c>
      <c r="B3128" t="s">
        <v>3487</v>
      </c>
      <c r="C3128">
        <v>2</v>
      </c>
      <c r="D3128" s="18">
        <v>30720.74</v>
      </c>
      <c r="E3128" s="18">
        <f>_xlfn.XLOOKUP(Order_Items_Raw!B3384,Products_Raw!A:A,Products_Raw!D:D)</f>
        <v>7341.5</v>
      </c>
      <c r="F3128" s="18">
        <f t="shared" si="48"/>
        <v>16037.74</v>
      </c>
      <c r="G3128" s="18" t="str">
        <f>PROPER(TRIM(CLEAN(_xlfn.XLOOKUP(Order_Items_Raw!A3384,Orders_Raw!A:A,Orders_Raw!E:E))))</f>
        <v>Website</v>
      </c>
      <c r="H3128" s="18" t="str">
        <f>_xlfn.XLOOKUP(B3128,Products_Raw!A:A,Products_Raw!C:C)</f>
        <v>Sports</v>
      </c>
      <c r="I3128" t="str">
        <f>_xlfn.XLOOKUP(_xlfn.XLOOKUP(A3128,Orders_Raw!A:A,Orders_Raw!B:B),Customers_Raw!A:A,Customers_Raw!E:E)</f>
        <v>Small Business</v>
      </c>
      <c r="J3128" s="19">
        <f>_xlfn.XLOOKUP(Order_Items_Raw!A3384,Orders_Raw!A:A,Orders_Raw!C:C)</f>
        <v>45933</v>
      </c>
      <c r="K3128" t="s">
        <v>3481</v>
      </c>
      <c r="L3128" s="19" t="str">
        <f>_xlfn.XLOOKUP(A3128,Orders_Raw!A:A,Orders_Raw!D:D)</f>
        <v>Delivered</v>
      </c>
      <c r="M3128" s="19" t="str">
        <f>_xlfn.XLOOKUP(_xlfn.XLOOKUP(A3128,Orders_Raw!A:A,Orders_Raw!B:B),Customers_Raw!A:A,Customers_Raw!E:E)</f>
        <v>Small Business</v>
      </c>
      <c r="N3128">
        <f>IF(COUNTIF($A$2:A3128,A3128)=1,1,0)</f>
        <v>0</v>
      </c>
    </row>
    <row r="3129" spans="1:14">
      <c r="A3129" t="s">
        <v>1962</v>
      </c>
      <c r="B3129" t="s">
        <v>3487</v>
      </c>
      <c r="C3129">
        <v>3</v>
      </c>
      <c r="D3129" s="18">
        <v>45663.76</v>
      </c>
      <c r="E3129" s="18">
        <f>_xlfn.XLOOKUP(Order_Items_Raw!B3401,Products_Raw!A:A,Products_Raw!D:D)</f>
        <v>11764.29</v>
      </c>
      <c r="F3129" s="18">
        <f t="shared" si="48"/>
        <v>10370.89</v>
      </c>
      <c r="G3129" s="18" t="str">
        <f>PROPER(TRIM(CLEAN(_xlfn.XLOOKUP(Order_Items_Raw!A3401,Orders_Raw!A:A,Orders_Raw!E:E))))</f>
        <v>Mobile App</v>
      </c>
      <c r="H3129" s="18" t="str">
        <f>_xlfn.XLOOKUP(B3129,Products_Raw!A:A,Products_Raw!C:C)</f>
        <v>Sports</v>
      </c>
      <c r="I3129" t="str">
        <f>_xlfn.XLOOKUP(_xlfn.XLOOKUP(A3129,Orders_Raw!A:A,Orders_Raw!B:B),Customers_Raw!A:A,Customers_Raw!E:E)</f>
        <v>Consumer</v>
      </c>
      <c r="J3129" s="19">
        <f>_xlfn.XLOOKUP(Order_Items_Raw!A3401,Orders_Raw!A:A,Orders_Raw!C:C)</f>
        <v>45939</v>
      </c>
      <c r="K3129" t="s">
        <v>3481</v>
      </c>
      <c r="L3129" s="19" t="str">
        <f>_xlfn.XLOOKUP(A3129,Orders_Raw!A:A,Orders_Raw!D:D)</f>
        <v>Delivered</v>
      </c>
      <c r="M3129" s="19" t="str">
        <f>_xlfn.XLOOKUP(_xlfn.XLOOKUP(A3129,Orders_Raw!A:A,Orders_Raw!B:B),Customers_Raw!A:A,Customers_Raw!E:E)</f>
        <v>Consumer</v>
      </c>
      <c r="N3129">
        <f>IF(COUNTIF($A$2:A3129,A3129)=1,1,0)</f>
        <v>1</v>
      </c>
    </row>
    <row r="3130" spans="1:14">
      <c r="A3130" t="s">
        <v>1996</v>
      </c>
      <c r="B3130" t="s">
        <v>3487</v>
      </c>
      <c r="C3130">
        <v>2</v>
      </c>
      <c r="D3130" s="18">
        <v>27487.49</v>
      </c>
      <c r="E3130" s="18">
        <f>_xlfn.XLOOKUP(Order_Items_Raw!B3405,Products_Raw!A:A,Products_Raw!D:D)</f>
        <v>6457.25</v>
      </c>
      <c r="F3130" s="18">
        <f t="shared" si="48"/>
        <v>14572.99</v>
      </c>
      <c r="G3130" s="18" t="str">
        <f>PROPER(TRIM(CLEAN(_xlfn.XLOOKUP(Order_Items_Raw!A3405,Orders_Raw!A:A,Orders_Raw!E:E))))</f>
        <v>Website</v>
      </c>
      <c r="H3130" s="18" t="str">
        <f>_xlfn.XLOOKUP(B3130,Products_Raw!A:A,Products_Raw!C:C)</f>
        <v>Sports</v>
      </c>
      <c r="I3130" t="str">
        <f>_xlfn.XLOOKUP(_xlfn.XLOOKUP(A3130,Orders_Raw!A:A,Orders_Raw!B:B),Customers_Raw!A:A,Customers_Raw!E:E)</f>
        <v>Small Business</v>
      </c>
      <c r="J3130" s="19">
        <f>_xlfn.XLOOKUP(Order_Items_Raw!A3405,Orders_Raw!A:A,Orders_Raw!C:C)</f>
        <v>45952</v>
      </c>
      <c r="K3130" t="s">
        <v>3481</v>
      </c>
      <c r="L3130" s="19" t="str">
        <f>_xlfn.XLOOKUP(A3130,Orders_Raw!A:A,Orders_Raw!D:D)</f>
        <v>Cancelled</v>
      </c>
      <c r="M3130" s="19" t="str">
        <f>_xlfn.XLOOKUP(_xlfn.XLOOKUP(A3130,Orders_Raw!A:A,Orders_Raw!B:B),Customers_Raw!A:A,Customers_Raw!E:E)</f>
        <v>Small Business</v>
      </c>
      <c r="N3130">
        <f>IF(COUNTIF($A$2:A3130,A3130)=1,1,0)</f>
        <v>0</v>
      </c>
    </row>
    <row r="3131" spans="1:14">
      <c r="A3131" t="s">
        <v>2449</v>
      </c>
      <c r="B3131" t="s">
        <v>3487</v>
      </c>
      <c r="C3131">
        <v>3</v>
      </c>
      <c r="D3131" s="18">
        <v>35164.91</v>
      </c>
      <c r="E3131" s="18">
        <f>_xlfn.XLOOKUP(Order_Items_Raw!B3412,Products_Raw!A:A,Products_Raw!D:D)</f>
        <v>10086.81</v>
      </c>
      <c r="F3131" s="18">
        <f t="shared" si="48"/>
        <v>4904.48</v>
      </c>
      <c r="G3131" s="18" t="str">
        <f>PROPER(TRIM(CLEAN(_xlfn.XLOOKUP(Order_Items_Raw!A3412,Orders_Raw!A:A,Orders_Raw!E:E))))</f>
        <v>Mobile App</v>
      </c>
      <c r="H3131" s="18" t="str">
        <f>_xlfn.XLOOKUP(B3131,Products_Raw!A:A,Products_Raw!C:C)</f>
        <v>Sports</v>
      </c>
      <c r="I3131" t="str">
        <f>_xlfn.XLOOKUP(_xlfn.XLOOKUP(A3131,Orders_Raw!A:A,Orders_Raw!B:B),Customers_Raw!A:A,Customers_Raw!E:E)</f>
        <v>Consumer</v>
      </c>
      <c r="J3131" s="19">
        <f>_xlfn.XLOOKUP(Order_Items_Raw!A3412,Orders_Raw!A:A,Orders_Raw!C:C)</f>
        <v>45949</v>
      </c>
      <c r="K3131" t="s">
        <v>3481</v>
      </c>
      <c r="L3131" s="19" t="str">
        <f>_xlfn.XLOOKUP(A3131,Orders_Raw!A:A,Orders_Raw!D:D)</f>
        <v>Cancelled</v>
      </c>
      <c r="M3131" s="19" t="str">
        <f>_xlfn.XLOOKUP(_xlfn.XLOOKUP(A3131,Orders_Raw!A:A,Orders_Raw!B:B),Customers_Raw!A:A,Customers_Raw!E:E)</f>
        <v>Consumer</v>
      </c>
      <c r="N3131">
        <f>IF(COUNTIF($A$2:A3131,A3131)=1,1,0)</f>
        <v>0</v>
      </c>
    </row>
    <row r="3132" spans="1:14">
      <c r="A3132" t="s">
        <v>2662</v>
      </c>
      <c r="B3132" t="s">
        <v>3487</v>
      </c>
      <c r="C3132">
        <v>2</v>
      </c>
      <c r="D3132" s="18">
        <v>27155.59</v>
      </c>
      <c r="E3132" s="18">
        <f>_xlfn.XLOOKUP(Order_Items_Raw!B3423,Products_Raw!A:A,Products_Raw!D:D)</f>
        <v>4370.8</v>
      </c>
      <c r="F3132" s="18">
        <f t="shared" si="48"/>
        <v>18413.99</v>
      </c>
      <c r="G3132" s="18" t="str">
        <f>PROPER(TRIM(CLEAN(_xlfn.XLOOKUP(Order_Items_Raw!A3423,Orders_Raw!A:A,Orders_Raw!E:E))))</f>
        <v>Website</v>
      </c>
      <c r="H3132" s="18" t="str">
        <f>_xlfn.XLOOKUP(B3132,Products_Raw!A:A,Products_Raw!C:C)</f>
        <v>Sports</v>
      </c>
      <c r="I3132" t="str">
        <f>_xlfn.XLOOKUP(_xlfn.XLOOKUP(A3132,Orders_Raw!A:A,Orders_Raw!B:B),Customers_Raw!A:A,Customers_Raw!E:E)</f>
        <v>Consumer</v>
      </c>
      <c r="J3132" s="19">
        <f>_xlfn.XLOOKUP(Order_Items_Raw!A3423,Orders_Raw!A:A,Orders_Raw!C:C)</f>
        <v>45939</v>
      </c>
      <c r="K3132" t="s">
        <v>3481</v>
      </c>
      <c r="L3132" s="19" t="str">
        <f>_xlfn.XLOOKUP(A3132,Orders_Raw!A:A,Orders_Raw!D:D)</f>
        <v>Delivered</v>
      </c>
      <c r="M3132" s="19" t="str">
        <f>_xlfn.XLOOKUP(_xlfn.XLOOKUP(A3132,Orders_Raw!A:A,Orders_Raw!B:B),Customers_Raw!A:A,Customers_Raw!E:E)</f>
        <v>Consumer</v>
      </c>
      <c r="N3132">
        <f>IF(COUNTIF($A$2:A3132,A3132)=1,1,0)</f>
        <v>0</v>
      </c>
    </row>
    <row r="3133" spans="1:14">
      <c r="A3133" t="s">
        <v>2801</v>
      </c>
      <c r="B3133" t="s">
        <v>3487</v>
      </c>
      <c r="C3133">
        <v>4</v>
      </c>
      <c r="D3133" s="18">
        <v>55312.43</v>
      </c>
      <c r="E3133" s="18">
        <f>_xlfn.XLOOKUP(Order_Items_Raw!B3426,Products_Raw!A:A,Products_Raw!D:D)</f>
        <v>9947.76</v>
      </c>
      <c r="F3133" s="18">
        <f t="shared" si="48"/>
        <v>15521.39</v>
      </c>
      <c r="G3133" s="18" t="str">
        <f>PROPER(TRIM(CLEAN(_xlfn.XLOOKUP(Order_Items_Raw!A3426,Orders_Raw!A:A,Orders_Raw!E:E))))</f>
        <v>Website</v>
      </c>
      <c r="H3133" s="18" t="str">
        <f>_xlfn.XLOOKUP(B3133,Products_Raw!A:A,Products_Raw!C:C)</f>
        <v>Sports</v>
      </c>
      <c r="I3133" t="str">
        <f>_xlfn.XLOOKUP(_xlfn.XLOOKUP(A3133,Orders_Raw!A:A,Orders_Raw!B:B),Customers_Raw!A:A,Customers_Raw!E:E)</f>
        <v>Consumer</v>
      </c>
      <c r="J3133" s="19">
        <f>_xlfn.XLOOKUP(Order_Items_Raw!A3426,Orders_Raw!A:A,Orders_Raw!C:C)</f>
        <v>45946</v>
      </c>
      <c r="K3133" t="s">
        <v>3481</v>
      </c>
      <c r="L3133" s="19" t="str">
        <f>_xlfn.XLOOKUP(A3133,Orders_Raw!A:A,Orders_Raw!D:D)</f>
        <v>Delivered</v>
      </c>
      <c r="M3133" s="19" t="str">
        <f>_xlfn.XLOOKUP(_xlfn.XLOOKUP(A3133,Orders_Raw!A:A,Orders_Raw!B:B),Customers_Raw!A:A,Customers_Raw!E:E)</f>
        <v>Consumer</v>
      </c>
      <c r="N3133">
        <f>IF(COUNTIF($A$2:A3133,A3133)=1,1,0)</f>
        <v>1</v>
      </c>
    </row>
    <row r="3134" spans="1:14">
      <c r="A3134" t="s">
        <v>3135</v>
      </c>
      <c r="B3134" t="s">
        <v>3487</v>
      </c>
      <c r="C3134">
        <v>3</v>
      </c>
      <c r="D3134" s="18">
        <v>36993.57</v>
      </c>
      <c r="E3134" s="18">
        <f>_xlfn.XLOOKUP(Order_Items_Raw!B3436,Products_Raw!A:A,Products_Raw!D:D)</f>
        <v>8551.81</v>
      </c>
      <c r="F3134" s="18">
        <f t="shared" si="48"/>
        <v>11338.14</v>
      </c>
      <c r="G3134" s="18" t="str">
        <f>PROPER(TRIM(CLEAN(_xlfn.XLOOKUP(Order_Items_Raw!A3436,Orders_Raw!A:A,Orders_Raw!E:E))))</f>
        <v>Website</v>
      </c>
      <c r="H3134" s="18" t="str">
        <f>_xlfn.XLOOKUP(B3134,Products_Raw!A:A,Products_Raw!C:C)</f>
        <v>Sports</v>
      </c>
      <c r="I3134" t="str">
        <f>_xlfn.XLOOKUP(_xlfn.XLOOKUP(A3134,Orders_Raw!A:A,Orders_Raw!B:B),Customers_Raw!A:A,Customers_Raw!E:E)</f>
        <v>Consumer</v>
      </c>
      <c r="J3134" s="19">
        <f>_xlfn.XLOOKUP(Order_Items_Raw!A3436,Orders_Raw!A:A,Orders_Raw!C:C)</f>
        <v>45956</v>
      </c>
      <c r="K3134" t="s">
        <v>3481</v>
      </c>
      <c r="L3134" s="19" t="str">
        <f>_xlfn.XLOOKUP(A3134,Orders_Raw!A:A,Orders_Raw!D:D)</f>
        <v>Delivered</v>
      </c>
      <c r="M3134" s="19" t="str">
        <f>_xlfn.XLOOKUP(_xlfn.XLOOKUP(A3134,Orders_Raw!A:A,Orders_Raw!B:B),Customers_Raw!A:A,Customers_Raw!E:E)</f>
        <v>Consumer</v>
      </c>
      <c r="N3134">
        <f>IF(COUNTIF($A$2:A3134,A3134)=1,1,0)</f>
        <v>1</v>
      </c>
    </row>
    <row r="3135" spans="1:14">
      <c r="A3135" t="s">
        <v>958</v>
      </c>
      <c r="B3135" t="s">
        <v>3488</v>
      </c>
      <c r="C3135">
        <v>2</v>
      </c>
      <c r="D3135" s="18">
        <v>10949.21</v>
      </c>
      <c r="E3135" s="18">
        <f>_xlfn.XLOOKUP(Order_Items_Raw!B3440,Products_Raw!A:A,Products_Raw!D:D)</f>
        <v>2249.48</v>
      </c>
      <c r="F3135" s="18">
        <f t="shared" si="48"/>
        <v>6450.25</v>
      </c>
      <c r="G3135" s="18" t="str">
        <f>PROPER(TRIM(CLEAN(_xlfn.XLOOKUP(Order_Items_Raw!A3440,Orders_Raw!A:A,Orders_Raw!E:E))))</f>
        <v>Mobile App</v>
      </c>
      <c r="H3135" s="18" t="str">
        <f>_xlfn.XLOOKUP(B3135,Products_Raw!A:A,Products_Raw!C:C)</f>
        <v>Sports</v>
      </c>
      <c r="I3135" t="str">
        <f>_xlfn.XLOOKUP(_xlfn.XLOOKUP(A3135,Orders_Raw!A:A,Orders_Raw!B:B),Customers_Raw!A:A,Customers_Raw!E:E)</f>
        <v>Corporate</v>
      </c>
      <c r="J3135" s="19">
        <f>_xlfn.XLOOKUP(Order_Items_Raw!A3440,Orders_Raw!A:A,Orders_Raw!C:C)</f>
        <v>45936</v>
      </c>
      <c r="K3135" t="s">
        <v>3481</v>
      </c>
      <c r="L3135" s="19" t="str">
        <f>_xlfn.XLOOKUP(A3135,Orders_Raw!A:A,Orders_Raw!D:D)</f>
        <v>Delivered</v>
      </c>
      <c r="M3135" s="19" t="str">
        <f>_xlfn.XLOOKUP(_xlfn.XLOOKUP(A3135,Orders_Raw!A:A,Orders_Raw!B:B),Customers_Raw!A:A,Customers_Raw!E:E)</f>
        <v>Corporate</v>
      </c>
      <c r="N3135">
        <f>IF(COUNTIF($A$2:A3135,A3135)=1,1,0)</f>
        <v>0</v>
      </c>
    </row>
    <row r="3136" spans="1:14">
      <c r="A3136" t="s">
        <v>1143</v>
      </c>
      <c r="B3136" t="s">
        <v>3488</v>
      </c>
      <c r="C3136">
        <v>3</v>
      </c>
      <c r="D3136" s="18">
        <v>19833.58</v>
      </c>
      <c r="E3136" s="18">
        <f>_xlfn.XLOOKUP(Order_Items_Raw!B3444,Products_Raw!A:A,Products_Raw!D:D)</f>
        <v>6163.24</v>
      </c>
      <c r="F3136" s="18">
        <f t="shared" si="48"/>
        <v>1343.86</v>
      </c>
      <c r="G3136" s="18" t="str">
        <f>PROPER(TRIM(CLEAN(_xlfn.XLOOKUP(Order_Items_Raw!A3444,Orders_Raw!A:A,Orders_Raw!E:E))))</f>
        <v>Mobile App</v>
      </c>
      <c r="H3136" s="18" t="str">
        <f>_xlfn.XLOOKUP(B3136,Products_Raw!A:A,Products_Raw!C:C)</f>
        <v>Sports</v>
      </c>
      <c r="I3136" t="str">
        <f>_xlfn.XLOOKUP(_xlfn.XLOOKUP(A3136,Orders_Raw!A:A,Orders_Raw!B:B),Customers_Raw!A:A,Customers_Raw!E:E)</f>
        <v>Consumer</v>
      </c>
      <c r="J3136" s="19">
        <f>_xlfn.XLOOKUP(Order_Items_Raw!A3444,Orders_Raw!A:A,Orders_Raw!C:C)</f>
        <v>45954</v>
      </c>
      <c r="K3136" t="s">
        <v>3481</v>
      </c>
      <c r="L3136" s="19" t="str">
        <f>_xlfn.XLOOKUP(A3136,Orders_Raw!A:A,Orders_Raw!D:D)</f>
        <v>Delivered</v>
      </c>
      <c r="M3136" s="19" t="str">
        <f>_xlfn.XLOOKUP(_xlfn.XLOOKUP(A3136,Orders_Raw!A:A,Orders_Raw!B:B),Customers_Raw!A:A,Customers_Raw!E:E)</f>
        <v>Consumer</v>
      </c>
      <c r="N3136">
        <f>IF(COUNTIF($A$2:A3136,A3136)=1,1,0)</f>
        <v>1</v>
      </c>
    </row>
    <row r="3137" spans="1:14">
      <c r="A3137" t="s">
        <v>1777</v>
      </c>
      <c r="B3137" t="s">
        <v>3488</v>
      </c>
      <c r="C3137">
        <v>3</v>
      </c>
      <c r="D3137" s="18">
        <v>19839.86</v>
      </c>
      <c r="E3137" s="18">
        <f>_xlfn.XLOOKUP(Order_Items_Raw!B3461,Products_Raw!A:A,Products_Raw!D:D)</f>
        <v>4740.6</v>
      </c>
      <c r="F3137" s="18">
        <f t="shared" si="48"/>
        <v>5618.06</v>
      </c>
      <c r="G3137" s="18" t="str">
        <f>PROPER(TRIM(CLEAN(_xlfn.XLOOKUP(Order_Items_Raw!A3461,Orders_Raw!A:A,Orders_Raw!E:E))))</f>
        <v>Website</v>
      </c>
      <c r="H3137" s="18" t="str">
        <f>_xlfn.XLOOKUP(B3137,Products_Raw!A:A,Products_Raw!C:C)</f>
        <v>Sports</v>
      </c>
      <c r="I3137" t="str">
        <f>_xlfn.XLOOKUP(_xlfn.XLOOKUP(A3137,Orders_Raw!A:A,Orders_Raw!B:B),Customers_Raw!A:A,Customers_Raw!E:E)</f>
        <v>Consumer</v>
      </c>
      <c r="J3137" s="19">
        <f>_xlfn.XLOOKUP(Order_Items_Raw!A3461,Orders_Raw!A:A,Orders_Raw!C:C)</f>
        <v>45911</v>
      </c>
      <c r="K3137" t="s">
        <v>3489</v>
      </c>
      <c r="L3137" s="19" t="str">
        <f>_xlfn.XLOOKUP(A3137,Orders_Raw!A:A,Orders_Raw!D:D)</f>
        <v>Delivered</v>
      </c>
      <c r="M3137" s="19" t="str">
        <f>_xlfn.XLOOKUP(_xlfn.XLOOKUP(A3137,Orders_Raw!A:A,Orders_Raw!B:B),Customers_Raw!A:A,Customers_Raw!E:E)</f>
        <v>Consumer</v>
      </c>
      <c r="N3137">
        <f>IF(COUNTIF($A$2:A3137,A3137)=1,1,0)</f>
        <v>1</v>
      </c>
    </row>
    <row r="3138" spans="1:14">
      <c r="A3138" t="s">
        <v>2022</v>
      </c>
      <c r="B3138" t="s">
        <v>3488</v>
      </c>
      <c r="C3138">
        <v>4</v>
      </c>
      <c r="D3138" s="18">
        <v>26072.9</v>
      </c>
      <c r="E3138" s="18">
        <f>_xlfn.XLOOKUP(Order_Items_Raw!B3468,Products_Raw!A:A,Products_Raw!D:D)</f>
        <v>1069.73</v>
      </c>
      <c r="F3138" s="18">
        <f t="shared" ref="F3138:F3201" si="49">D3138-(C3138*E3138)</f>
        <v>21793.98</v>
      </c>
      <c r="G3138" s="18" t="str">
        <f>PROPER(TRIM(CLEAN(_xlfn.XLOOKUP(Order_Items_Raw!A3468,Orders_Raw!A:A,Orders_Raw!E:E))))</f>
        <v>Mobile App</v>
      </c>
      <c r="H3138" s="18" t="str">
        <f>_xlfn.XLOOKUP(B3138,Products_Raw!A:A,Products_Raw!C:C)</f>
        <v>Sports</v>
      </c>
      <c r="I3138" t="str">
        <f>_xlfn.XLOOKUP(_xlfn.XLOOKUP(A3138,Orders_Raw!A:A,Orders_Raw!B:B),Customers_Raw!A:A,Customers_Raw!E:E)</f>
        <v>Small Business</v>
      </c>
      <c r="J3138" s="19">
        <f>_xlfn.XLOOKUP(Order_Items_Raw!A3468,Orders_Raw!A:A,Orders_Raw!C:C)</f>
        <v>45908</v>
      </c>
      <c r="K3138" t="s">
        <v>3489</v>
      </c>
      <c r="L3138" s="19" t="str">
        <f>_xlfn.XLOOKUP(A3138,Orders_Raw!A:A,Orders_Raw!D:D)</f>
        <v>Delivered</v>
      </c>
      <c r="M3138" s="19" t="str">
        <f>_xlfn.XLOOKUP(_xlfn.XLOOKUP(A3138,Orders_Raw!A:A,Orders_Raw!B:B),Customers_Raw!A:A,Customers_Raw!E:E)</f>
        <v>Small Business</v>
      </c>
      <c r="N3138">
        <f>IF(COUNTIF($A$2:A3138,A3138)=1,1,0)</f>
        <v>0</v>
      </c>
    </row>
    <row r="3139" spans="1:14">
      <c r="A3139" t="s">
        <v>3350</v>
      </c>
      <c r="B3139" t="s">
        <v>3488</v>
      </c>
      <c r="C3139">
        <v>2</v>
      </c>
      <c r="D3139" s="18">
        <v>11788.65</v>
      </c>
      <c r="E3139" s="18">
        <f>_xlfn.XLOOKUP(Order_Items_Raw!B3487,Products_Raw!A:A,Products_Raw!D:D)</f>
        <v>4703.24</v>
      </c>
      <c r="F3139" s="18">
        <f t="shared" si="49"/>
        <v>2382.17</v>
      </c>
      <c r="G3139" s="18" t="str">
        <f>PROPER(TRIM(CLEAN(_xlfn.XLOOKUP(Order_Items_Raw!A3487,Orders_Raw!A:A,Orders_Raw!E:E))))</f>
        <v>Mobile App</v>
      </c>
      <c r="H3139" s="18" t="str">
        <f>_xlfn.XLOOKUP(B3139,Products_Raw!A:A,Products_Raw!C:C)</f>
        <v>Sports</v>
      </c>
      <c r="I3139" t="str">
        <f>_xlfn.XLOOKUP(_xlfn.XLOOKUP(A3139,Orders_Raw!A:A,Orders_Raw!B:B),Customers_Raw!A:A,Customers_Raw!E:E)</f>
        <v>Consumer</v>
      </c>
      <c r="J3139" s="19">
        <f>_xlfn.XLOOKUP(Order_Items_Raw!A3487,Orders_Raw!A:A,Orders_Raw!C:C)</f>
        <v>45925</v>
      </c>
      <c r="K3139" t="s">
        <v>3489</v>
      </c>
      <c r="L3139" s="19" t="str">
        <f>_xlfn.XLOOKUP(A3139,Orders_Raw!A:A,Orders_Raw!D:D)</f>
        <v>Delivered</v>
      </c>
      <c r="M3139" s="19" t="str">
        <f>_xlfn.XLOOKUP(_xlfn.XLOOKUP(A3139,Orders_Raw!A:A,Orders_Raw!B:B),Customers_Raw!A:A,Customers_Raw!E:E)</f>
        <v>Consumer</v>
      </c>
      <c r="N3139">
        <f>IF(COUNTIF($A$2:A3139,A3139)=1,1,0)</f>
        <v>0</v>
      </c>
    </row>
    <row r="3140" spans="1:14">
      <c r="A3140" t="s">
        <v>1059</v>
      </c>
      <c r="B3140" t="s">
        <v>3490</v>
      </c>
      <c r="C3140">
        <v>1</v>
      </c>
      <c r="D3140" s="18">
        <v>13653.53</v>
      </c>
      <c r="E3140" s="18">
        <f>_xlfn.XLOOKUP(Order_Items_Raw!B3491,Products_Raw!A:A,Products_Raw!D:D)</f>
        <v>5483.96</v>
      </c>
      <c r="F3140" s="18">
        <f t="shared" si="49"/>
        <v>8169.57</v>
      </c>
      <c r="G3140" s="18" t="str">
        <f>PROPER(TRIM(CLEAN(_xlfn.XLOOKUP(Order_Items_Raw!A3491,Orders_Raw!A:A,Orders_Raw!E:E))))</f>
        <v>Website</v>
      </c>
      <c r="H3140" s="18" t="str">
        <f>_xlfn.XLOOKUP(B3140,Products_Raw!A:A,Products_Raw!C:C)</f>
        <v>Fashion</v>
      </c>
      <c r="I3140" t="str">
        <f>_xlfn.XLOOKUP(_xlfn.XLOOKUP(A3140,Orders_Raw!A:A,Orders_Raw!B:B),Customers_Raw!A:A,Customers_Raw!E:E)</f>
        <v>Corporate</v>
      </c>
      <c r="J3140" s="19">
        <f>_xlfn.XLOOKUP(Order_Items_Raw!A3491,Orders_Raw!A:A,Orders_Raw!C:C)</f>
        <v>45913</v>
      </c>
      <c r="K3140" t="s">
        <v>3489</v>
      </c>
      <c r="L3140" s="19" t="str">
        <f>_xlfn.XLOOKUP(A3140,Orders_Raw!A:A,Orders_Raw!D:D)</f>
        <v>Delivered</v>
      </c>
      <c r="M3140" s="19" t="str">
        <f>_xlfn.XLOOKUP(_xlfn.XLOOKUP(A3140,Orders_Raw!A:A,Orders_Raw!B:B),Customers_Raw!A:A,Customers_Raw!E:E)</f>
        <v>Corporate</v>
      </c>
      <c r="N3140">
        <f>IF(COUNTIF($A$2:A3140,A3140)=1,1,0)</f>
        <v>0</v>
      </c>
    </row>
    <row r="3141" spans="1:14">
      <c r="A3141" t="s">
        <v>3007</v>
      </c>
      <c r="B3141" t="s">
        <v>3490</v>
      </c>
      <c r="C3141">
        <v>2</v>
      </c>
      <c r="D3141" s="18">
        <v>26770.59</v>
      </c>
      <c r="E3141" s="18">
        <f>_xlfn.XLOOKUP(Order_Items_Raw!B3522,Products_Raw!A:A,Products_Raw!D:D)</f>
        <v>4806.74</v>
      </c>
      <c r="F3141" s="18">
        <f t="shared" si="49"/>
        <v>17157.11</v>
      </c>
      <c r="G3141" s="18" t="str">
        <f>PROPER(TRIM(CLEAN(_xlfn.XLOOKUP(Order_Items_Raw!A3522,Orders_Raw!A:A,Orders_Raw!E:E))))</f>
        <v>Website</v>
      </c>
      <c r="H3141" s="18" t="str">
        <f>_xlfn.XLOOKUP(B3141,Products_Raw!A:A,Products_Raw!C:C)</f>
        <v>Fashion</v>
      </c>
      <c r="I3141" t="str">
        <f>_xlfn.XLOOKUP(_xlfn.XLOOKUP(A3141,Orders_Raw!A:A,Orders_Raw!B:B),Customers_Raw!A:A,Customers_Raw!E:E)</f>
        <v>Small Business</v>
      </c>
      <c r="J3141" s="19">
        <f>_xlfn.XLOOKUP(Order_Items_Raw!A3522,Orders_Raw!A:A,Orders_Raw!C:C)</f>
        <v>45917</v>
      </c>
      <c r="K3141" t="s">
        <v>3489</v>
      </c>
      <c r="L3141" s="19" t="str">
        <f>_xlfn.XLOOKUP(A3141,Orders_Raw!A:A,Orders_Raw!D:D)</f>
        <v>Processing</v>
      </c>
      <c r="M3141" s="19" t="str">
        <f>_xlfn.XLOOKUP(_xlfn.XLOOKUP(A3141,Orders_Raw!A:A,Orders_Raw!B:B),Customers_Raw!A:A,Customers_Raw!E:E)</f>
        <v>Small Business</v>
      </c>
      <c r="N3141">
        <f>IF(COUNTIF($A$2:A3141,A3141)=1,1,0)</f>
        <v>0</v>
      </c>
    </row>
    <row r="3142" spans="1:14">
      <c r="A3142" t="s">
        <v>3262</v>
      </c>
      <c r="B3142" t="s">
        <v>3490</v>
      </c>
      <c r="C3142">
        <v>3</v>
      </c>
      <c r="D3142" s="18">
        <v>42989.27</v>
      </c>
      <c r="E3142" s="18">
        <f>_xlfn.XLOOKUP(Order_Items_Raw!B3526,Products_Raw!A:A,Products_Raw!D:D)</f>
        <v>6380.88</v>
      </c>
      <c r="F3142" s="18">
        <f t="shared" si="49"/>
        <v>23846.63</v>
      </c>
      <c r="G3142" s="18" t="str">
        <f>PROPER(TRIM(CLEAN(_xlfn.XLOOKUP(Order_Items_Raw!A3526,Orders_Raw!A:A,Orders_Raw!E:E))))</f>
        <v>Mobile App</v>
      </c>
      <c r="H3142" s="18" t="str">
        <f>_xlfn.XLOOKUP(B3142,Products_Raw!A:A,Products_Raw!C:C)</f>
        <v>Fashion</v>
      </c>
      <c r="I3142" t="str">
        <f>_xlfn.XLOOKUP(_xlfn.XLOOKUP(A3142,Orders_Raw!A:A,Orders_Raw!B:B),Customers_Raw!A:A,Customers_Raw!E:E)</f>
        <v>Corporate</v>
      </c>
      <c r="J3142" s="19">
        <f>_xlfn.XLOOKUP(Order_Items_Raw!A3526,Orders_Raw!A:A,Orders_Raw!C:C)</f>
        <v>45906</v>
      </c>
      <c r="K3142" t="s">
        <v>3489</v>
      </c>
      <c r="L3142" s="19" t="str">
        <f>_xlfn.XLOOKUP(A3142,Orders_Raw!A:A,Orders_Raw!D:D)</f>
        <v>Delivered</v>
      </c>
      <c r="M3142" s="19" t="str">
        <f>_xlfn.XLOOKUP(_xlfn.XLOOKUP(A3142,Orders_Raw!A:A,Orders_Raw!B:B),Customers_Raw!A:A,Customers_Raw!E:E)</f>
        <v>Corporate</v>
      </c>
      <c r="N3142">
        <f>IF(COUNTIF($A$2:A3142,A3142)=1,1,0)</f>
        <v>0</v>
      </c>
    </row>
    <row r="3143" spans="1:14">
      <c r="A3143" t="s">
        <v>3099</v>
      </c>
      <c r="B3143" t="s">
        <v>3491</v>
      </c>
      <c r="C3143">
        <v>3</v>
      </c>
      <c r="D3143" s="18">
        <v>36152.75</v>
      </c>
      <c r="E3143" s="18">
        <f>_xlfn.XLOOKUP(Order_Items_Raw!B3566,Products_Raw!A:A,Products_Raw!D:D)</f>
        <v>4640.09</v>
      </c>
      <c r="F3143" s="18">
        <f t="shared" si="49"/>
        <v>22232.48</v>
      </c>
      <c r="G3143" s="18" t="str">
        <f>PROPER(TRIM(CLEAN(_xlfn.XLOOKUP(Order_Items_Raw!A3566,Orders_Raw!A:A,Orders_Raw!E:E))))</f>
        <v>Mobile App</v>
      </c>
      <c r="H3143" s="18" t="str">
        <f>_xlfn.XLOOKUP(B3143,Products_Raw!A:A,Products_Raw!C:C)</f>
        <v>Electronics</v>
      </c>
      <c r="I3143" t="str">
        <f>_xlfn.XLOOKUP(_xlfn.XLOOKUP(A3143,Orders_Raw!A:A,Orders_Raw!B:B),Customers_Raw!A:A,Customers_Raw!E:E)</f>
        <v>Consumer</v>
      </c>
      <c r="J3143" s="19">
        <f>_xlfn.XLOOKUP(Order_Items_Raw!A3566,Orders_Raw!A:A,Orders_Raw!C:C)</f>
        <v>45916</v>
      </c>
      <c r="K3143" t="s">
        <v>3489</v>
      </c>
      <c r="L3143" s="19" t="str">
        <f>_xlfn.XLOOKUP(A3143,Orders_Raw!A:A,Orders_Raw!D:D)</f>
        <v>Shipped</v>
      </c>
      <c r="M3143" s="19" t="str">
        <f>_xlfn.XLOOKUP(_xlfn.XLOOKUP(A3143,Orders_Raw!A:A,Orders_Raw!B:B),Customers_Raw!A:A,Customers_Raw!E:E)</f>
        <v>Consumer</v>
      </c>
      <c r="N3143">
        <f>IF(COUNTIF($A$2:A3143,A3143)=1,1,0)</f>
        <v>0</v>
      </c>
    </row>
    <row r="3144" spans="1:14">
      <c r="A3144" t="s">
        <v>3155</v>
      </c>
      <c r="B3144" t="s">
        <v>3491</v>
      </c>
      <c r="C3144">
        <v>3</v>
      </c>
      <c r="D3144" s="18">
        <v>42160.15</v>
      </c>
      <c r="E3144" s="18">
        <f>_xlfn.XLOOKUP(Order_Items_Raw!B3568,Products_Raw!A:A,Products_Raw!D:D)</f>
        <v>4640.09</v>
      </c>
      <c r="F3144" s="18">
        <f t="shared" si="49"/>
        <v>28239.88</v>
      </c>
      <c r="G3144" s="18" t="str">
        <f>PROPER(TRIM(CLEAN(_xlfn.XLOOKUP(Order_Items_Raw!A3568,Orders_Raw!A:A,Orders_Raw!E:E))))</f>
        <v>Website</v>
      </c>
      <c r="H3144" s="18" t="str">
        <f>_xlfn.XLOOKUP(B3144,Products_Raw!A:A,Products_Raw!C:C)</f>
        <v>Electronics</v>
      </c>
      <c r="I3144" t="str">
        <f>_xlfn.XLOOKUP(_xlfn.XLOOKUP(A3144,Orders_Raw!A:A,Orders_Raw!B:B),Customers_Raw!A:A,Customers_Raw!E:E)</f>
        <v>Small Business</v>
      </c>
      <c r="J3144" s="19">
        <f>_xlfn.XLOOKUP(Order_Items_Raw!A3568,Orders_Raw!A:A,Orders_Raw!C:C)</f>
        <v>45929</v>
      </c>
      <c r="K3144" t="s">
        <v>3489</v>
      </c>
      <c r="L3144" s="19" t="str">
        <f>_xlfn.XLOOKUP(A3144,Orders_Raw!A:A,Orders_Raw!D:D)</f>
        <v>Shipped</v>
      </c>
      <c r="M3144" s="19" t="str">
        <f>_xlfn.XLOOKUP(_xlfn.XLOOKUP(A3144,Orders_Raw!A:A,Orders_Raw!B:B),Customers_Raw!A:A,Customers_Raw!E:E)</f>
        <v>Small Business</v>
      </c>
      <c r="N3144">
        <f>IF(COUNTIF($A$2:A3144,A3144)=1,1,0)</f>
        <v>1</v>
      </c>
    </row>
    <row r="3145" spans="1:14">
      <c r="A3145" t="s">
        <v>1260</v>
      </c>
      <c r="B3145" t="s">
        <v>3492</v>
      </c>
      <c r="C3145">
        <v>4</v>
      </c>
      <c r="D3145" s="18">
        <v>11408.83</v>
      </c>
      <c r="E3145" s="18">
        <f>_xlfn.XLOOKUP(Order_Items_Raw!B3580,Products_Raw!A:A,Products_Raw!D:D)</f>
        <v>4722.61</v>
      </c>
      <c r="F3145" s="18">
        <f t="shared" si="49"/>
        <v>-7481.61</v>
      </c>
      <c r="G3145" s="18" t="str">
        <f>PROPER(TRIM(CLEAN(_xlfn.XLOOKUP(Order_Items_Raw!A3580,Orders_Raw!A:A,Orders_Raw!E:E))))</f>
        <v>Marketplace</v>
      </c>
      <c r="H3145" s="18" t="str">
        <f>_xlfn.XLOOKUP(B3145,Products_Raw!A:A,Products_Raw!C:C)</f>
        <v>Electronics</v>
      </c>
      <c r="I3145" t="str">
        <f>_xlfn.XLOOKUP(_xlfn.XLOOKUP(A3145,Orders_Raw!A:A,Orders_Raw!B:B),Customers_Raw!A:A,Customers_Raw!E:E)</f>
        <v>Consumer</v>
      </c>
      <c r="J3145" s="19">
        <f>_xlfn.XLOOKUP(Order_Items_Raw!A3580,Orders_Raw!A:A,Orders_Raw!C:C)</f>
        <v>45912</v>
      </c>
      <c r="K3145" t="s">
        <v>3489</v>
      </c>
      <c r="L3145" s="19" t="str">
        <f>_xlfn.XLOOKUP(A3145,Orders_Raw!A:A,Orders_Raw!D:D)</f>
        <v>Delivered</v>
      </c>
      <c r="M3145" s="19" t="str">
        <f>_xlfn.XLOOKUP(_xlfn.XLOOKUP(A3145,Orders_Raw!A:A,Orders_Raw!B:B),Customers_Raw!A:A,Customers_Raw!E:E)</f>
        <v>Consumer</v>
      </c>
      <c r="N3145">
        <f>IF(COUNTIF($A$2:A3145,A3145)=1,1,0)</f>
        <v>0</v>
      </c>
    </row>
    <row r="3146" spans="1:14">
      <c r="A3146" t="s">
        <v>1297</v>
      </c>
      <c r="B3146" t="s">
        <v>3492</v>
      </c>
      <c r="C3146">
        <v>4</v>
      </c>
      <c r="D3146" s="18">
        <v>13629.51</v>
      </c>
      <c r="E3146" s="18">
        <f>_xlfn.XLOOKUP(Order_Items_Raw!B3581,Products_Raw!A:A,Products_Raw!D:D)</f>
        <v>4722.61</v>
      </c>
      <c r="F3146" s="18">
        <f t="shared" si="49"/>
        <v>-5260.93</v>
      </c>
      <c r="G3146" s="18" t="str">
        <f>PROPER(TRIM(CLEAN(_xlfn.XLOOKUP(Order_Items_Raw!A3581,Orders_Raw!A:A,Orders_Raw!E:E))))</f>
        <v>Mobile App</v>
      </c>
      <c r="H3146" s="18" t="str">
        <f>_xlfn.XLOOKUP(B3146,Products_Raw!A:A,Products_Raw!C:C)</f>
        <v>Electronics</v>
      </c>
      <c r="I3146" t="str">
        <f>_xlfn.XLOOKUP(_xlfn.XLOOKUP(A3146,Orders_Raw!A:A,Orders_Raw!B:B),Customers_Raw!A:A,Customers_Raw!E:E)</f>
        <v>Consumer</v>
      </c>
      <c r="J3146" s="19">
        <f>_xlfn.XLOOKUP(Order_Items_Raw!A3581,Orders_Raw!A:A,Orders_Raw!C:C)</f>
        <v>45909</v>
      </c>
      <c r="K3146" t="s">
        <v>3489</v>
      </c>
      <c r="L3146" s="19" t="str">
        <f>_xlfn.XLOOKUP(A3146,Orders_Raw!A:A,Orders_Raw!D:D)</f>
        <v>Delivered</v>
      </c>
      <c r="M3146" s="19" t="str">
        <f>_xlfn.XLOOKUP(_xlfn.XLOOKUP(A3146,Orders_Raw!A:A,Orders_Raw!B:B),Customers_Raw!A:A,Customers_Raw!E:E)</f>
        <v>Consumer</v>
      </c>
      <c r="N3146">
        <f>IF(COUNTIF($A$2:A3146,A3146)=1,1,0)</f>
        <v>0</v>
      </c>
    </row>
    <row r="3147" spans="1:14">
      <c r="A3147" t="s">
        <v>1539</v>
      </c>
      <c r="B3147" t="s">
        <v>3492</v>
      </c>
      <c r="C3147">
        <v>4</v>
      </c>
      <c r="D3147" s="18">
        <v>12141.56</v>
      </c>
      <c r="E3147" s="18">
        <f>_xlfn.XLOOKUP(Order_Items_Raw!B3588,Products_Raw!A:A,Products_Raw!D:D)</f>
        <v>7212.47</v>
      </c>
      <c r="F3147" s="18">
        <f t="shared" si="49"/>
        <v>-16708.32</v>
      </c>
      <c r="G3147" s="18" t="str">
        <f>PROPER(TRIM(CLEAN(_xlfn.XLOOKUP(Order_Items_Raw!A3588,Orders_Raw!A:A,Orders_Raw!E:E))))</f>
        <v>Marketplace</v>
      </c>
      <c r="H3147" s="18" t="str">
        <f>_xlfn.XLOOKUP(B3147,Products_Raw!A:A,Products_Raw!C:C)</f>
        <v>Electronics</v>
      </c>
      <c r="I3147" t="str">
        <f>_xlfn.XLOOKUP(_xlfn.XLOOKUP(A3147,Orders_Raw!A:A,Orders_Raw!B:B),Customers_Raw!A:A,Customers_Raw!E:E)</f>
        <v>Consumer</v>
      </c>
      <c r="J3147" s="19">
        <f>_xlfn.XLOOKUP(Order_Items_Raw!A3588,Orders_Raw!A:A,Orders_Raw!C:C)</f>
        <v>45906</v>
      </c>
      <c r="K3147" t="s">
        <v>3489</v>
      </c>
      <c r="L3147" s="19" t="str">
        <f>_xlfn.XLOOKUP(A3147,Orders_Raw!A:A,Orders_Raw!D:D)</f>
        <v>Delivered</v>
      </c>
      <c r="M3147" s="19" t="str">
        <f>_xlfn.XLOOKUP(_xlfn.XLOOKUP(A3147,Orders_Raw!A:A,Orders_Raw!B:B),Customers_Raw!A:A,Customers_Raw!E:E)</f>
        <v>Consumer</v>
      </c>
      <c r="N3147">
        <f>IF(COUNTIF($A$2:A3147,A3147)=1,1,0)</f>
        <v>0</v>
      </c>
    </row>
    <row r="3148" spans="1:14">
      <c r="A3148" t="s">
        <v>1119</v>
      </c>
      <c r="B3148" t="s">
        <v>3493</v>
      </c>
      <c r="C3148">
        <v>4</v>
      </c>
      <c r="D3148" s="18">
        <v>37994.57</v>
      </c>
      <c r="E3148" s="18">
        <f>_xlfn.XLOOKUP(Order_Items_Raw!B3622,Products_Raw!A:A,Products_Raw!D:D)</f>
        <v>11668.5</v>
      </c>
      <c r="F3148" s="18">
        <f t="shared" si="49"/>
        <v>-8679.43</v>
      </c>
      <c r="G3148" s="18" t="str">
        <f>PROPER(TRIM(CLEAN(_xlfn.XLOOKUP(Order_Items_Raw!A3622,Orders_Raw!A:A,Orders_Raw!E:E))))</f>
        <v>Website</v>
      </c>
      <c r="H3148" s="18" t="str">
        <f>_xlfn.XLOOKUP(B3148,Products_Raw!A:A,Products_Raw!C:C)</f>
        <v>Electronics</v>
      </c>
      <c r="I3148" t="str">
        <f>_xlfn.XLOOKUP(_xlfn.XLOOKUP(A3148,Orders_Raw!A:A,Orders_Raw!B:B),Customers_Raw!A:A,Customers_Raw!E:E)</f>
        <v>Consumer</v>
      </c>
      <c r="J3148" s="19">
        <f>_xlfn.XLOOKUP(Order_Items_Raw!A3622,Orders_Raw!A:A,Orders_Raw!C:C)</f>
        <v>45904</v>
      </c>
      <c r="K3148" t="s">
        <v>3489</v>
      </c>
      <c r="L3148" s="19" t="str">
        <f>_xlfn.XLOOKUP(A3148,Orders_Raw!A:A,Orders_Raw!D:D)</f>
        <v>Delivered</v>
      </c>
      <c r="M3148" s="19" t="str">
        <f>_xlfn.XLOOKUP(_xlfn.XLOOKUP(A3148,Orders_Raw!A:A,Orders_Raw!B:B),Customers_Raw!A:A,Customers_Raw!E:E)</f>
        <v>Consumer</v>
      </c>
      <c r="N3148">
        <f>IF(COUNTIF($A$2:A3148,A3148)=1,1,0)</f>
        <v>0</v>
      </c>
    </row>
    <row r="3149" spans="1:14">
      <c r="A3149" t="s">
        <v>1789</v>
      </c>
      <c r="B3149" t="s">
        <v>3493</v>
      </c>
      <c r="C3149">
        <v>1</v>
      </c>
      <c r="D3149" s="18">
        <v>8344.55</v>
      </c>
      <c r="E3149" s="18">
        <f>_xlfn.XLOOKUP(Order_Items_Raw!B3631,Products_Raw!A:A,Products_Raw!D:D)</f>
        <v>2857.57</v>
      </c>
      <c r="F3149" s="18">
        <f t="shared" si="49"/>
        <v>5486.98</v>
      </c>
      <c r="G3149" s="18" t="str">
        <f>PROPER(TRIM(CLEAN(_xlfn.XLOOKUP(Order_Items_Raw!A3631,Orders_Raw!A:A,Orders_Raw!E:E))))</f>
        <v>Website</v>
      </c>
      <c r="H3149" s="18" t="str">
        <f>_xlfn.XLOOKUP(B3149,Products_Raw!A:A,Products_Raw!C:C)</f>
        <v>Electronics</v>
      </c>
      <c r="I3149" t="str">
        <f>_xlfn.XLOOKUP(_xlfn.XLOOKUP(A3149,Orders_Raw!A:A,Orders_Raw!B:B),Customers_Raw!A:A,Customers_Raw!E:E)</f>
        <v>Consumer</v>
      </c>
      <c r="J3149" s="19">
        <f>_xlfn.XLOOKUP(Order_Items_Raw!A3631,Orders_Raw!A:A,Orders_Raw!C:C)</f>
        <v>45916</v>
      </c>
      <c r="K3149" t="s">
        <v>3489</v>
      </c>
      <c r="L3149" s="19" t="str">
        <f>_xlfn.XLOOKUP(A3149,Orders_Raw!A:A,Orders_Raw!D:D)</f>
        <v>Delivered</v>
      </c>
      <c r="M3149" s="19" t="str">
        <f>_xlfn.XLOOKUP(_xlfn.XLOOKUP(A3149,Orders_Raw!A:A,Orders_Raw!B:B),Customers_Raw!A:A,Customers_Raw!E:E)</f>
        <v>Consumer</v>
      </c>
      <c r="N3149">
        <f>IF(COUNTIF($A$2:A3149,A3149)=1,1,0)</f>
        <v>1</v>
      </c>
    </row>
    <row r="3150" spans="1:14">
      <c r="A3150" t="s">
        <v>1044</v>
      </c>
      <c r="B3150" t="s">
        <v>3494</v>
      </c>
      <c r="C3150">
        <v>2</v>
      </c>
      <c r="D3150" s="18">
        <v>23343.37</v>
      </c>
      <c r="E3150" s="18">
        <f>_xlfn.XLOOKUP(Order_Items_Raw!B3667,Products_Raw!A:A,Products_Raw!D:D)</f>
        <v>5931.04</v>
      </c>
      <c r="F3150" s="18">
        <f t="shared" si="49"/>
        <v>11481.29</v>
      </c>
      <c r="G3150" s="18" t="str">
        <f>PROPER(TRIM(CLEAN(_xlfn.XLOOKUP(Order_Items_Raw!A3667,Orders_Raw!A:A,Orders_Raw!E:E))))</f>
        <v>Mobile App</v>
      </c>
      <c r="H3150" s="18" t="str">
        <f>_xlfn.XLOOKUP(B3150,Products_Raw!A:A,Products_Raw!C:C)</f>
        <v>Fashion</v>
      </c>
      <c r="I3150" t="str">
        <f>_xlfn.XLOOKUP(_xlfn.XLOOKUP(A3150,Orders_Raw!A:A,Orders_Raw!B:B),Customers_Raw!A:A,Customers_Raw!E:E)</f>
        <v>Consumer</v>
      </c>
      <c r="J3150" s="19">
        <f>_xlfn.XLOOKUP(Order_Items_Raw!A3667,Orders_Raw!A:A,Orders_Raw!C:C)</f>
        <v>45908</v>
      </c>
      <c r="K3150" t="s">
        <v>3489</v>
      </c>
      <c r="L3150" s="19" t="str">
        <f>_xlfn.XLOOKUP(A3150,Orders_Raw!A:A,Orders_Raw!D:D)</f>
        <v>Delivered</v>
      </c>
      <c r="M3150" s="19" t="str">
        <f>_xlfn.XLOOKUP(_xlfn.XLOOKUP(A3150,Orders_Raw!A:A,Orders_Raw!B:B),Customers_Raw!A:A,Customers_Raw!E:E)</f>
        <v>Consumer</v>
      </c>
      <c r="N3150">
        <f>IF(COUNTIF($A$2:A3150,A3150)=1,1,0)</f>
        <v>1</v>
      </c>
    </row>
    <row r="3151" spans="1:14">
      <c r="A3151" t="s">
        <v>1070</v>
      </c>
      <c r="B3151" t="s">
        <v>3494</v>
      </c>
      <c r="C3151">
        <v>2</v>
      </c>
      <c r="D3151" s="18">
        <v>25884.5</v>
      </c>
      <c r="E3151" s="18">
        <f>_xlfn.XLOOKUP(Order_Items_Raw!B3668,Products_Raw!A:A,Products_Raw!D:D)</f>
        <v>5931.04</v>
      </c>
      <c r="F3151" s="18">
        <f t="shared" si="49"/>
        <v>14022.42</v>
      </c>
      <c r="G3151" s="18" t="str">
        <f>PROPER(TRIM(CLEAN(_xlfn.XLOOKUP(Order_Items_Raw!A3668,Orders_Raw!A:A,Orders_Raw!E:E))))</f>
        <v>Mobile App</v>
      </c>
      <c r="H3151" s="18" t="str">
        <f>_xlfn.XLOOKUP(B3151,Products_Raw!A:A,Products_Raw!C:C)</f>
        <v>Fashion</v>
      </c>
      <c r="I3151" t="str">
        <f>_xlfn.XLOOKUP(_xlfn.XLOOKUP(A3151,Orders_Raw!A:A,Orders_Raw!B:B),Customers_Raw!A:A,Customers_Raw!E:E)</f>
        <v>Small Business</v>
      </c>
      <c r="J3151" s="19">
        <f>_xlfn.XLOOKUP(Order_Items_Raw!A3668,Orders_Raw!A:A,Orders_Raw!C:C)</f>
        <v>45916</v>
      </c>
      <c r="K3151" t="s">
        <v>3489</v>
      </c>
      <c r="L3151" s="19" t="str">
        <f>_xlfn.XLOOKUP(A3151,Orders_Raw!A:A,Orders_Raw!D:D)</f>
        <v>Delivered</v>
      </c>
      <c r="M3151" s="19" t="str">
        <f>_xlfn.XLOOKUP(_xlfn.XLOOKUP(A3151,Orders_Raw!A:A,Orders_Raw!B:B),Customers_Raw!A:A,Customers_Raw!E:E)</f>
        <v>Small Business</v>
      </c>
      <c r="N3151">
        <f>IF(COUNTIF($A$2:A3151,A3151)=1,1,0)</f>
        <v>0</v>
      </c>
    </row>
    <row r="3152" spans="1:14">
      <c r="A3152" t="s">
        <v>2918</v>
      </c>
      <c r="B3152" t="s">
        <v>3494</v>
      </c>
      <c r="C3152">
        <v>1</v>
      </c>
      <c r="D3152" s="18">
        <v>10154.69</v>
      </c>
      <c r="E3152" s="18">
        <f>_xlfn.XLOOKUP(Order_Items_Raw!B3695,Products_Raw!A:A,Products_Raw!D:D)</f>
        <v>5412.91</v>
      </c>
      <c r="F3152" s="18">
        <f t="shared" si="49"/>
        <v>4741.78</v>
      </c>
      <c r="G3152" s="18" t="str">
        <f>PROPER(TRIM(CLEAN(_xlfn.XLOOKUP(Order_Items_Raw!A3695,Orders_Raw!A:A,Orders_Raw!E:E))))</f>
        <v>Website</v>
      </c>
      <c r="H3152" s="18" t="str">
        <f>_xlfn.XLOOKUP(B3152,Products_Raw!A:A,Products_Raw!C:C)</f>
        <v>Fashion</v>
      </c>
      <c r="I3152" t="str">
        <f>_xlfn.XLOOKUP(_xlfn.XLOOKUP(A3152,Orders_Raw!A:A,Orders_Raw!B:B),Customers_Raw!A:A,Customers_Raw!E:E)</f>
        <v>Consumer</v>
      </c>
      <c r="J3152" s="19">
        <f>_xlfn.XLOOKUP(Order_Items_Raw!A3695,Orders_Raw!A:A,Orders_Raw!C:C)</f>
        <v>45903</v>
      </c>
      <c r="K3152" t="s">
        <v>3489</v>
      </c>
      <c r="L3152" s="19" t="str">
        <f>_xlfn.XLOOKUP(A3152,Orders_Raw!A:A,Orders_Raw!D:D)</f>
        <v>Delivered</v>
      </c>
      <c r="M3152" s="19" t="str">
        <f>_xlfn.XLOOKUP(_xlfn.XLOOKUP(A3152,Orders_Raw!A:A,Orders_Raw!B:B),Customers_Raw!A:A,Customers_Raw!E:E)</f>
        <v>Consumer</v>
      </c>
      <c r="N3152">
        <f>IF(COUNTIF($A$2:A3152,A3152)=1,1,0)</f>
        <v>0</v>
      </c>
    </row>
    <row r="3153" spans="1:14">
      <c r="A3153" t="s">
        <v>2970</v>
      </c>
      <c r="B3153" t="s">
        <v>3494</v>
      </c>
      <c r="C3153">
        <v>3</v>
      </c>
      <c r="D3153" s="18">
        <v>30776.5</v>
      </c>
      <c r="E3153" s="18">
        <f>_xlfn.XLOOKUP(Order_Items_Raw!B3696,Products_Raw!A:A,Products_Raw!D:D)</f>
        <v>5412.91</v>
      </c>
      <c r="F3153" s="18">
        <f t="shared" si="49"/>
        <v>14537.77</v>
      </c>
      <c r="G3153" s="18" t="str">
        <f>PROPER(TRIM(CLEAN(_xlfn.XLOOKUP(Order_Items_Raw!A3696,Orders_Raw!A:A,Orders_Raw!E:E))))</f>
        <v>Marketplace</v>
      </c>
      <c r="H3153" s="18" t="str">
        <f>_xlfn.XLOOKUP(B3153,Products_Raw!A:A,Products_Raw!C:C)</f>
        <v>Fashion</v>
      </c>
      <c r="I3153" t="str">
        <f>_xlfn.XLOOKUP(_xlfn.XLOOKUP(A3153,Orders_Raw!A:A,Orders_Raw!B:B),Customers_Raw!A:A,Customers_Raw!E:E)</f>
        <v>Consumer</v>
      </c>
      <c r="J3153" s="19">
        <f>_xlfn.XLOOKUP(Order_Items_Raw!A3696,Orders_Raw!A:A,Orders_Raw!C:C)</f>
        <v>45928</v>
      </c>
      <c r="K3153" t="s">
        <v>3489</v>
      </c>
      <c r="L3153" s="19" t="str">
        <f>_xlfn.XLOOKUP(A3153,Orders_Raw!A:A,Orders_Raw!D:D)</f>
        <v>Delivered</v>
      </c>
      <c r="M3153" s="19" t="str">
        <f>_xlfn.XLOOKUP(_xlfn.XLOOKUP(A3153,Orders_Raw!A:A,Orders_Raw!B:B),Customers_Raw!A:A,Customers_Raw!E:E)</f>
        <v>Consumer</v>
      </c>
      <c r="N3153">
        <f>IF(COUNTIF($A$2:A3153,A3153)=1,1,0)</f>
        <v>0</v>
      </c>
    </row>
    <row r="3154" spans="1:14">
      <c r="A3154" t="s">
        <v>1697</v>
      </c>
      <c r="B3154" t="s">
        <v>3495</v>
      </c>
      <c r="C3154">
        <v>4</v>
      </c>
      <c r="D3154" s="18">
        <v>13830.91</v>
      </c>
      <c r="E3154" s="18">
        <f>_xlfn.XLOOKUP(Order_Items_Raw!B3715,Products_Raw!A:A,Products_Raw!D:D)</f>
        <v>1946.27</v>
      </c>
      <c r="F3154" s="18">
        <f t="shared" si="49"/>
        <v>6045.83</v>
      </c>
      <c r="G3154" s="18" t="str">
        <f>PROPER(TRIM(CLEAN(_xlfn.XLOOKUP(Order_Items_Raw!A3715,Orders_Raw!A:A,Orders_Raw!E:E))))</f>
        <v>Website</v>
      </c>
      <c r="H3154" s="18" t="str">
        <f>_xlfn.XLOOKUP(B3154,Products_Raw!A:A,Products_Raw!C:C)</f>
        <v>Beauty</v>
      </c>
      <c r="I3154" t="str">
        <f>_xlfn.XLOOKUP(_xlfn.XLOOKUP(A3154,Orders_Raw!A:A,Orders_Raw!B:B),Customers_Raw!A:A,Customers_Raw!E:E)</f>
        <v>Corporate</v>
      </c>
      <c r="J3154" s="19">
        <f>_xlfn.XLOOKUP(Order_Items_Raw!A3715,Orders_Raw!A:A,Orders_Raw!C:C)</f>
        <v>45930</v>
      </c>
      <c r="K3154" t="s">
        <v>3489</v>
      </c>
      <c r="L3154" s="19" t="str">
        <f>_xlfn.XLOOKUP(A3154,Orders_Raw!A:A,Orders_Raw!D:D)</f>
        <v>Delivered</v>
      </c>
      <c r="M3154" s="19" t="str">
        <f>_xlfn.XLOOKUP(_xlfn.XLOOKUP(A3154,Orders_Raw!A:A,Orders_Raw!B:B),Customers_Raw!A:A,Customers_Raw!E:E)</f>
        <v>Corporate</v>
      </c>
      <c r="N3154">
        <f>IF(COUNTIF($A$2:A3154,A3154)=1,1,0)</f>
        <v>0</v>
      </c>
    </row>
    <row r="3155" spans="1:14">
      <c r="A3155" t="s">
        <v>1759</v>
      </c>
      <c r="B3155" t="s">
        <v>3495</v>
      </c>
      <c r="C3155">
        <v>1</v>
      </c>
      <c r="D3155" s="18">
        <v>4414.09</v>
      </c>
      <c r="E3155" s="18">
        <f>_xlfn.XLOOKUP(Order_Items_Raw!B3716,Products_Raw!A:A,Products_Raw!D:D)</f>
        <v>516.61</v>
      </c>
      <c r="F3155" s="18">
        <f t="shared" si="49"/>
        <v>3897.48</v>
      </c>
      <c r="G3155" s="18" t="str">
        <f>PROPER(TRIM(CLEAN(_xlfn.XLOOKUP(Order_Items_Raw!A3716,Orders_Raw!A:A,Orders_Raw!E:E))))</f>
        <v>Website</v>
      </c>
      <c r="H3155" s="18" t="str">
        <f>_xlfn.XLOOKUP(B3155,Products_Raw!A:A,Products_Raw!C:C)</f>
        <v>Beauty</v>
      </c>
      <c r="I3155" t="str">
        <f>_xlfn.XLOOKUP(_xlfn.XLOOKUP(A3155,Orders_Raw!A:A,Orders_Raw!B:B),Customers_Raw!A:A,Customers_Raw!E:E)</f>
        <v>Consumer</v>
      </c>
      <c r="J3155" s="19">
        <f>_xlfn.XLOOKUP(Order_Items_Raw!A3716,Orders_Raw!A:A,Orders_Raw!C:C)</f>
        <v>45917</v>
      </c>
      <c r="K3155" t="s">
        <v>3489</v>
      </c>
      <c r="L3155" s="19" t="str">
        <f>_xlfn.XLOOKUP(A3155,Orders_Raw!A:A,Orders_Raw!D:D)</f>
        <v>Delivered</v>
      </c>
      <c r="M3155" s="19" t="str">
        <f>_xlfn.XLOOKUP(_xlfn.XLOOKUP(A3155,Orders_Raw!A:A,Orders_Raw!B:B),Customers_Raw!A:A,Customers_Raw!E:E)</f>
        <v>Consumer</v>
      </c>
      <c r="N3155">
        <f>IF(COUNTIF($A$2:A3155,A3155)=1,1,0)</f>
        <v>0</v>
      </c>
    </row>
    <row r="3156" spans="1:14">
      <c r="A3156" t="s">
        <v>3367</v>
      </c>
      <c r="B3156" t="s">
        <v>3495</v>
      </c>
      <c r="C3156">
        <v>4</v>
      </c>
      <c r="D3156" s="18">
        <v>14290.47</v>
      </c>
      <c r="E3156" s="18">
        <f>_xlfn.XLOOKUP(Order_Items_Raw!B3755,Products_Raw!A:A,Products_Raw!D:D)</f>
        <v>2935.19</v>
      </c>
      <c r="F3156" s="18">
        <f t="shared" si="49"/>
        <v>2549.71</v>
      </c>
      <c r="G3156" s="18" t="str">
        <f>PROPER(TRIM(CLEAN(_xlfn.XLOOKUP(Order_Items_Raw!A3755,Orders_Raw!A:A,Orders_Raw!E:E))))</f>
        <v>Marketplace</v>
      </c>
      <c r="H3156" s="18" t="str">
        <f>_xlfn.XLOOKUP(B3156,Products_Raw!A:A,Products_Raw!C:C)</f>
        <v>Beauty</v>
      </c>
      <c r="I3156" t="str">
        <f>_xlfn.XLOOKUP(_xlfn.XLOOKUP(A3156,Orders_Raw!A:A,Orders_Raw!B:B),Customers_Raw!A:A,Customers_Raw!E:E)</f>
        <v>Consumer</v>
      </c>
      <c r="J3156" s="19">
        <f>_xlfn.XLOOKUP(Order_Items_Raw!A3755,Orders_Raw!A:A,Orders_Raw!C:C)</f>
        <v>45927</v>
      </c>
      <c r="K3156" t="s">
        <v>3489</v>
      </c>
      <c r="L3156" s="19" t="str">
        <f>_xlfn.XLOOKUP(A3156,Orders_Raw!A:A,Orders_Raw!D:D)</f>
        <v>Delivered</v>
      </c>
      <c r="M3156" s="19" t="str">
        <f>_xlfn.XLOOKUP(_xlfn.XLOOKUP(A3156,Orders_Raw!A:A,Orders_Raw!B:B),Customers_Raw!A:A,Customers_Raw!E:E)</f>
        <v>Consumer</v>
      </c>
      <c r="N3156">
        <f>IF(COUNTIF($A$2:A3156,A3156)=1,1,0)</f>
        <v>0</v>
      </c>
    </row>
    <row r="3157" spans="1:14">
      <c r="A3157" t="s">
        <v>1114</v>
      </c>
      <c r="B3157" t="s">
        <v>3406</v>
      </c>
      <c r="C3157">
        <v>2</v>
      </c>
      <c r="D3157" s="18">
        <v>11381.19</v>
      </c>
      <c r="E3157" s="18">
        <f>_xlfn.XLOOKUP(Order_Items_Raw!B5,Products_Raw!A:A,Products_Raw!D:D)</f>
        <v>10244.32</v>
      </c>
      <c r="F3157" s="18">
        <f t="shared" si="49"/>
        <v>-9107.45</v>
      </c>
      <c r="G3157" s="18" t="str">
        <f>PROPER(TRIM(CLEAN(_xlfn.XLOOKUP(Order_Items_Raw!A5,Orders_Raw!A:A,Orders_Raw!E:E))))</f>
        <v>Website</v>
      </c>
      <c r="H3157" s="18" t="str">
        <f>_xlfn.XLOOKUP(B3157,Products_Raw!A:A,Products_Raw!C:C)</f>
        <v>Sports</v>
      </c>
      <c r="I3157" t="str">
        <f>_xlfn.XLOOKUP(_xlfn.XLOOKUP(A3157,Orders_Raw!A:A,Orders_Raw!B:B),Customers_Raw!A:A,Customers_Raw!E:E)</f>
        <v>Consumer</v>
      </c>
      <c r="J3157" s="19">
        <f>_xlfn.XLOOKUP(Order_Items_Raw!A5,Orders_Raw!A:A,Orders_Raw!C:C)</f>
        <v>45759</v>
      </c>
      <c r="K3157" t="s">
        <v>3407</v>
      </c>
      <c r="L3157" s="19" t="str">
        <f>_xlfn.XLOOKUP(A3157,Orders_Raw!A:A,Orders_Raw!D:D)</f>
        <v>Delivered</v>
      </c>
      <c r="M3157" s="19" t="str">
        <f>_xlfn.XLOOKUP(_xlfn.XLOOKUP(A3157,Orders_Raw!A:A,Orders_Raw!B:B),Customers_Raw!A:A,Customers_Raw!E:E)</f>
        <v>Consumer</v>
      </c>
      <c r="N3157">
        <f>IF(COUNTIF($A$2:A3157,A3157)=1,1,0)</f>
        <v>1</v>
      </c>
    </row>
    <row r="3158" spans="1:14">
      <c r="A3158" t="s">
        <v>1620</v>
      </c>
      <c r="B3158" t="s">
        <v>3406</v>
      </c>
      <c r="C3158">
        <v>2</v>
      </c>
      <c r="D3158" s="18">
        <v>11213.45</v>
      </c>
      <c r="E3158" s="18">
        <f>_xlfn.XLOOKUP(Order_Items_Raw!B18,Products_Raw!A:A,Products_Raw!D:D)</f>
        <v>6579.03</v>
      </c>
      <c r="F3158" s="18">
        <f t="shared" si="49"/>
        <v>-1944.61</v>
      </c>
      <c r="G3158" s="18" t="str">
        <f>PROPER(TRIM(CLEAN(_xlfn.XLOOKUP(Order_Items_Raw!A18,Orders_Raw!A:A,Orders_Raw!E:E))))</f>
        <v>Website</v>
      </c>
      <c r="H3158" s="18" t="str">
        <f>_xlfn.XLOOKUP(B3158,Products_Raw!A:A,Products_Raw!C:C)</f>
        <v>Sports</v>
      </c>
      <c r="I3158" t="str">
        <f>_xlfn.XLOOKUP(_xlfn.XLOOKUP(A3158,Orders_Raw!A:A,Orders_Raw!B:B),Customers_Raw!A:A,Customers_Raw!E:E)</f>
        <v>Corporate</v>
      </c>
      <c r="J3158" s="19">
        <f>_xlfn.XLOOKUP(Order_Items_Raw!A18,Orders_Raw!A:A,Orders_Raw!C:C)</f>
        <v>45758</v>
      </c>
      <c r="K3158" t="s">
        <v>3407</v>
      </c>
      <c r="L3158" s="19" t="str">
        <f>_xlfn.XLOOKUP(A3158,Orders_Raw!A:A,Orders_Raw!D:D)</f>
        <v>Delivered</v>
      </c>
      <c r="M3158" s="19" t="str">
        <f>_xlfn.XLOOKUP(_xlfn.XLOOKUP(A3158,Orders_Raw!A:A,Orders_Raw!B:B),Customers_Raw!A:A,Customers_Raw!E:E)</f>
        <v>Corporate</v>
      </c>
      <c r="N3158">
        <f>IF(COUNTIF($A$2:A3158,A3158)=1,1,0)</f>
        <v>1</v>
      </c>
    </row>
    <row r="3159" spans="1:14">
      <c r="A3159" t="s">
        <v>2980</v>
      </c>
      <c r="B3159" t="s">
        <v>3406</v>
      </c>
      <c r="C3159">
        <v>1</v>
      </c>
      <c r="D3159" s="18">
        <v>7695.2</v>
      </c>
      <c r="E3159" s="18">
        <f>_xlfn.XLOOKUP(Order_Items_Raw!B37,Products_Raw!A:A,Products_Raw!D:D)</f>
        <v>9148.31</v>
      </c>
      <c r="F3159" s="18">
        <f t="shared" si="49"/>
        <v>-1453.11</v>
      </c>
      <c r="G3159" s="18" t="str">
        <f>PROPER(TRIM(CLEAN(_xlfn.XLOOKUP(Order_Items_Raw!A37,Orders_Raw!A:A,Orders_Raw!E:E))))</f>
        <v>Marketplace</v>
      </c>
      <c r="H3159" s="18" t="str">
        <f>_xlfn.XLOOKUP(B3159,Products_Raw!A:A,Products_Raw!C:C)</f>
        <v>Sports</v>
      </c>
      <c r="I3159" t="str">
        <f>_xlfn.XLOOKUP(_xlfn.XLOOKUP(A3159,Orders_Raw!A:A,Orders_Raw!B:B),Customers_Raw!A:A,Customers_Raw!E:E)</f>
        <v>Consumer</v>
      </c>
      <c r="J3159" s="19">
        <f>_xlfn.XLOOKUP(Order_Items_Raw!A37,Orders_Raw!A:A,Orders_Raw!C:C)</f>
        <v>45766</v>
      </c>
      <c r="K3159" t="s">
        <v>3407</v>
      </c>
      <c r="L3159" s="19" t="str">
        <f>_xlfn.XLOOKUP(A3159,Orders_Raw!A:A,Orders_Raw!D:D)</f>
        <v>Delivered</v>
      </c>
      <c r="M3159" s="19" t="str">
        <f>_xlfn.XLOOKUP(_xlfn.XLOOKUP(A3159,Orders_Raw!A:A,Orders_Raw!B:B),Customers_Raw!A:A,Customers_Raw!E:E)</f>
        <v>Consumer</v>
      </c>
      <c r="N3159">
        <f>IF(COUNTIF($A$2:A3159,A3159)=1,1,0)</f>
        <v>1</v>
      </c>
    </row>
    <row r="3160" spans="1:14">
      <c r="A3160" t="s">
        <v>3193</v>
      </c>
      <c r="B3160" t="s">
        <v>3406</v>
      </c>
      <c r="C3160">
        <v>4</v>
      </c>
      <c r="D3160" s="18">
        <v>28528.84</v>
      </c>
      <c r="E3160" s="18">
        <f>_xlfn.XLOOKUP(Order_Items_Raw!B41,Products_Raw!A:A,Products_Raw!D:D)</f>
        <v>9148.31</v>
      </c>
      <c r="F3160" s="18">
        <f t="shared" si="49"/>
        <v>-8064.4</v>
      </c>
      <c r="G3160" s="18" t="str">
        <f>PROPER(TRIM(CLEAN(_xlfn.XLOOKUP(Order_Items_Raw!A41,Orders_Raw!A:A,Orders_Raw!E:E))))</f>
        <v>Website</v>
      </c>
      <c r="H3160" s="18" t="str">
        <f>_xlfn.XLOOKUP(B3160,Products_Raw!A:A,Products_Raw!C:C)</f>
        <v>Sports</v>
      </c>
      <c r="I3160" t="str">
        <f>_xlfn.XLOOKUP(_xlfn.XLOOKUP(A3160,Orders_Raw!A:A,Orders_Raw!B:B),Customers_Raw!A:A,Customers_Raw!E:E)</f>
        <v>Small Business</v>
      </c>
      <c r="J3160" s="19">
        <f>_xlfn.XLOOKUP(Order_Items_Raw!A41,Orders_Raw!A:A,Orders_Raw!C:C)</f>
        <v>45758</v>
      </c>
      <c r="K3160" t="s">
        <v>3407</v>
      </c>
      <c r="L3160" s="19" t="str">
        <f>_xlfn.XLOOKUP(A3160,Orders_Raw!A:A,Orders_Raw!D:D)</f>
        <v>Delivered</v>
      </c>
      <c r="M3160" s="19" t="str">
        <f>_xlfn.XLOOKUP(_xlfn.XLOOKUP(A3160,Orders_Raw!A:A,Orders_Raw!B:B),Customers_Raw!A:A,Customers_Raw!E:E)</f>
        <v>Small Business</v>
      </c>
      <c r="N3160">
        <f>IF(COUNTIF($A$2:A3160,A3160)=1,1,0)</f>
        <v>1</v>
      </c>
    </row>
    <row r="3161" spans="1:14">
      <c r="A3161" t="s">
        <v>3250</v>
      </c>
      <c r="B3161" t="s">
        <v>3406</v>
      </c>
      <c r="C3161">
        <v>4</v>
      </c>
      <c r="D3161" s="18">
        <v>22293</v>
      </c>
      <c r="E3161" s="18">
        <f>_xlfn.XLOOKUP(Order_Items_Raw!B43,Products_Raw!A:A,Products_Raw!D:D)</f>
        <v>1321.65</v>
      </c>
      <c r="F3161" s="18">
        <f t="shared" si="49"/>
        <v>17006.4</v>
      </c>
      <c r="G3161" s="18" t="str">
        <f>PROPER(TRIM(CLEAN(_xlfn.XLOOKUP(Order_Items_Raw!A43,Orders_Raw!A:A,Orders_Raw!E:E))))</f>
        <v>Mobile App</v>
      </c>
      <c r="H3161" s="18" t="str">
        <f>_xlfn.XLOOKUP(B3161,Products_Raw!A:A,Products_Raw!C:C)</f>
        <v>Sports</v>
      </c>
      <c r="I3161" t="str">
        <f>_xlfn.XLOOKUP(_xlfn.XLOOKUP(A3161,Orders_Raw!A:A,Orders_Raw!B:B),Customers_Raw!A:A,Customers_Raw!E:E)</f>
        <v>Corporate</v>
      </c>
      <c r="J3161" s="19">
        <f>_xlfn.XLOOKUP(Order_Items_Raw!A43,Orders_Raw!A:A,Orders_Raw!C:C)</f>
        <v>45750</v>
      </c>
      <c r="K3161" t="s">
        <v>3407</v>
      </c>
      <c r="L3161" s="19" t="str">
        <f>_xlfn.XLOOKUP(A3161,Orders_Raw!A:A,Orders_Raw!D:D)</f>
        <v>Processing</v>
      </c>
      <c r="M3161" s="19" t="str">
        <f>_xlfn.XLOOKUP(_xlfn.XLOOKUP(A3161,Orders_Raw!A:A,Orders_Raw!B:B),Customers_Raw!A:A,Customers_Raw!E:E)</f>
        <v>Corporate</v>
      </c>
      <c r="N3161">
        <f>IF(COUNTIF($A$2:A3161,A3161)=1,1,0)</f>
        <v>1</v>
      </c>
    </row>
    <row r="3162" spans="1:14">
      <c r="A3162" t="s">
        <v>1125</v>
      </c>
      <c r="B3162" t="s">
        <v>3408</v>
      </c>
      <c r="C3162">
        <v>4</v>
      </c>
      <c r="D3162" s="18">
        <v>49738.41</v>
      </c>
      <c r="E3162" s="18">
        <f>_xlfn.XLOOKUP(Order_Items_Raw!B50,Products_Raw!A:A,Products_Raw!D:D)</f>
        <v>295.87</v>
      </c>
      <c r="F3162" s="18">
        <f t="shared" si="49"/>
        <v>48554.93</v>
      </c>
      <c r="G3162" s="18" t="str">
        <f>PROPER(TRIM(CLEAN(_xlfn.XLOOKUP(Order_Items_Raw!A50,Orders_Raw!A:A,Orders_Raw!E:E))))</f>
        <v>Website</v>
      </c>
      <c r="H3162" s="18" t="str">
        <f>_xlfn.XLOOKUP(B3162,Products_Raw!A:A,Products_Raw!C:C)</f>
        <v>Sports</v>
      </c>
      <c r="I3162" t="str">
        <f>_xlfn.XLOOKUP(_xlfn.XLOOKUP(A3162,Orders_Raw!A:A,Orders_Raw!B:B),Customers_Raw!A:A,Customers_Raw!E:E)</f>
        <v>Consumer</v>
      </c>
      <c r="J3162" s="19">
        <f>_xlfn.XLOOKUP(Order_Items_Raw!A50,Orders_Raw!A:A,Orders_Raw!C:C)</f>
        <v>45749</v>
      </c>
      <c r="K3162" t="s">
        <v>3407</v>
      </c>
      <c r="L3162" s="19" t="str">
        <f>_xlfn.XLOOKUP(A3162,Orders_Raw!A:A,Orders_Raw!D:D)</f>
        <v>Delivered</v>
      </c>
      <c r="M3162" s="19" t="str">
        <f>_xlfn.XLOOKUP(_xlfn.XLOOKUP(A3162,Orders_Raw!A:A,Orders_Raw!B:B),Customers_Raw!A:A,Customers_Raw!E:E)</f>
        <v>Consumer</v>
      </c>
      <c r="N3162">
        <f>IF(COUNTIF($A$2:A3162,A3162)=1,1,0)</f>
        <v>1</v>
      </c>
    </row>
    <row r="3163" spans="1:14">
      <c r="A3163" t="s">
        <v>2258</v>
      </c>
      <c r="B3163" t="s">
        <v>3408</v>
      </c>
      <c r="C3163">
        <v>1</v>
      </c>
      <c r="D3163" s="18">
        <v>13017.55</v>
      </c>
      <c r="E3163" s="18">
        <f>_xlfn.XLOOKUP(Order_Items_Raw!B69,Products_Raw!A:A,Products_Raw!D:D)</f>
        <v>4806.74</v>
      </c>
      <c r="F3163" s="18">
        <f t="shared" si="49"/>
        <v>8210.81</v>
      </c>
      <c r="G3163" s="18" t="str">
        <f>PROPER(TRIM(CLEAN(_xlfn.XLOOKUP(Order_Items_Raw!A69,Orders_Raw!A:A,Orders_Raw!E:E))))</f>
        <v>Marketplace</v>
      </c>
      <c r="H3163" s="18" t="str">
        <f>_xlfn.XLOOKUP(B3163,Products_Raw!A:A,Products_Raw!C:C)</f>
        <v>Sports</v>
      </c>
      <c r="I3163" t="str">
        <f>_xlfn.XLOOKUP(_xlfn.XLOOKUP(A3163,Orders_Raw!A:A,Orders_Raw!B:B),Customers_Raw!A:A,Customers_Raw!E:E)</f>
        <v>Consumer</v>
      </c>
      <c r="J3163" s="19">
        <f>_xlfn.XLOOKUP(Order_Items_Raw!A69,Orders_Raw!A:A,Orders_Raw!C:C)</f>
        <v>45755</v>
      </c>
      <c r="K3163" t="s">
        <v>3407</v>
      </c>
      <c r="L3163" s="19" t="str">
        <f>_xlfn.XLOOKUP(A3163,Orders_Raw!A:A,Orders_Raw!D:D)</f>
        <v>Delivered</v>
      </c>
      <c r="M3163" s="19" t="str">
        <f>_xlfn.XLOOKUP(_xlfn.XLOOKUP(A3163,Orders_Raw!A:A,Orders_Raw!B:B),Customers_Raw!A:A,Customers_Raw!E:E)</f>
        <v>Consumer</v>
      </c>
      <c r="N3163">
        <f>IF(COUNTIF($A$2:A3163,A3163)=1,1,0)</f>
        <v>1</v>
      </c>
    </row>
    <row r="3164" spans="1:14">
      <c r="A3164" t="s">
        <v>2978</v>
      </c>
      <c r="B3164" t="s">
        <v>3408</v>
      </c>
      <c r="C3164">
        <v>1</v>
      </c>
      <c r="D3164" s="18">
        <v>13261.14</v>
      </c>
      <c r="E3164" s="18">
        <f>_xlfn.XLOOKUP(Order_Items_Raw!B81,Products_Raw!A:A,Products_Raw!D:D)</f>
        <v>2112.7</v>
      </c>
      <c r="F3164" s="18">
        <f t="shared" si="49"/>
        <v>11148.44</v>
      </c>
      <c r="G3164" s="18" t="str">
        <f>PROPER(TRIM(CLEAN(_xlfn.XLOOKUP(Order_Items_Raw!A81,Orders_Raw!A:A,Orders_Raw!E:E))))</f>
        <v>Website</v>
      </c>
      <c r="H3164" s="18" t="str">
        <f>_xlfn.XLOOKUP(B3164,Products_Raw!A:A,Products_Raw!C:C)</f>
        <v>Sports</v>
      </c>
      <c r="I3164" t="str">
        <f>_xlfn.XLOOKUP(_xlfn.XLOOKUP(A3164,Orders_Raw!A:A,Orders_Raw!B:B),Customers_Raw!A:A,Customers_Raw!E:E)</f>
        <v>Consumer</v>
      </c>
      <c r="J3164" s="19">
        <f>_xlfn.XLOOKUP(Order_Items_Raw!A81,Orders_Raw!A:A,Orders_Raw!C:C)</f>
        <v>45769</v>
      </c>
      <c r="K3164" t="s">
        <v>3407</v>
      </c>
      <c r="L3164" s="19" t="str">
        <f>_xlfn.XLOOKUP(A3164,Orders_Raw!A:A,Orders_Raw!D:D)</f>
        <v>Delivered</v>
      </c>
      <c r="M3164" s="19" t="str">
        <f>_xlfn.XLOOKUP(_xlfn.XLOOKUP(A3164,Orders_Raw!A:A,Orders_Raw!B:B),Customers_Raw!A:A,Customers_Raw!E:E)</f>
        <v>Consumer</v>
      </c>
      <c r="N3164">
        <f>IF(COUNTIF($A$2:A3164,A3164)=1,1,0)</f>
        <v>1</v>
      </c>
    </row>
    <row r="3165" spans="1:14">
      <c r="A3165" t="s">
        <v>3084</v>
      </c>
      <c r="B3165" t="s">
        <v>3408</v>
      </c>
      <c r="C3165">
        <v>2</v>
      </c>
      <c r="D3165" s="18">
        <v>31319.19</v>
      </c>
      <c r="E3165" s="18">
        <f>_xlfn.XLOOKUP(Order_Items_Raw!B83,Products_Raw!A:A,Products_Raw!D:D)</f>
        <v>2112.7</v>
      </c>
      <c r="F3165" s="18">
        <f t="shared" si="49"/>
        <v>27093.79</v>
      </c>
      <c r="G3165" s="18" t="str">
        <f>PROPER(TRIM(CLEAN(_xlfn.XLOOKUP(Order_Items_Raw!A83,Orders_Raw!A:A,Orders_Raw!E:E))))</f>
        <v>Mobile App</v>
      </c>
      <c r="H3165" s="18" t="str">
        <f>_xlfn.XLOOKUP(B3165,Products_Raw!A:A,Products_Raw!C:C)</f>
        <v>Sports</v>
      </c>
      <c r="I3165" t="str">
        <f>_xlfn.XLOOKUP(_xlfn.XLOOKUP(A3165,Orders_Raw!A:A,Orders_Raw!B:B),Customers_Raw!A:A,Customers_Raw!E:E)</f>
        <v>Consumer</v>
      </c>
      <c r="J3165" s="19">
        <f>_xlfn.XLOOKUP(Order_Items_Raw!A83,Orders_Raw!A:A,Orders_Raw!C:C)</f>
        <v>45775</v>
      </c>
      <c r="K3165" t="s">
        <v>3407</v>
      </c>
      <c r="L3165" s="19" t="str">
        <f>_xlfn.XLOOKUP(A3165,Orders_Raw!A:A,Orders_Raw!D:D)</f>
        <v>Delivered</v>
      </c>
      <c r="M3165" s="19" t="str">
        <f>_xlfn.XLOOKUP(_xlfn.XLOOKUP(A3165,Orders_Raw!A:A,Orders_Raw!B:B),Customers_Raw!A:A,Customers_Raw!E:E)</f>
        <v>Consumer</v>
      </c>
      <c r="N3165">
        <f>IF(COUNTIF($A$2:A3165,A3165)=1,1,0)</f>
        <v>1</v>
      </c>
    </row>
    <row r="3166" spans="1:14">
      <c r="A3166" t="s">
        <v>3110</v>
      </c>
      <c r="B3166" t="s">
        <v>3408</v>
      </c>
      <c r="C3166">
        <v>2</v>
      </c>
      <c r="D3166" s="18">
        <v>32880.98</v>
      </c>
      <c r="E3166" s="18">
        <f>_xlfn.XLOOKUP(Order_Items_Raw!B84,Products_Raw!A:A,Products_Raw!D:D)</f>
        <v>7802.03</v>
      </c>
      <c r="F3166" s="18">
        <f t="shared" si="49"/>
        <v>17276.92</v>
      </c>
      <c r="G3166" s="18" t="str">
        <f>PROPER(TRIM(CLEAN(_xlfn.XLOOKUP(Order_Items_Raw!A84,Orders_Raw!A:A,Orders_Raw!E:E))))</f>
        <v>Website</v>
      </c>
      <c r="H3166" s="18" t="str">
        <f>_xlfn.XLOOKUP(B3166,Products_Raw!A:A,Products_Raw!C:C)</f>
        <v>Sports</v>
      </c>
      <c r="I3166" t="str">
        <f>_xlfn.XLOOKUP(_xlfn.XLOOKUP(A3166,Orders_Raw!A:A,Orders_Raw!B:B),Customers_Raw!A:A,Customers_Raw!E:E)</f>
        <v>Consumer</v>
      </c>
      <c r="J3166" s="19">
        <f>_xlfn.XLOOKUP(Order_Items_Raw!A84,Orders_Raw!A:A,Orders_Raw!C:C)</f>
        <v>45774</v>
      </c>
      <c r="K3166" t="s">
        <v>3407</v>
      </c>
      <c r="L3166" s="19" t="str">
        <f>_xlfn.XLOOKUP(A3166,Orders_Raw!A:A,Orders_Raw!D:D)</f>
        <v>Delivered</v>
      </c>
      <c r="M3166" s="19" t="str">
        <f>_xlfn.XLOOKUP(_xlfn.XLOOKUP(A3166,Orders_Raw!A:A,Orders_Raw!B:B),Customers_Raw!A:A,Customers_Raw!E:E)</f>
        <v>Consumer</v>
      </c>
      <c r="N3166">
        <f>IF(COUNTIF($A$2:A3166,A3166)=1,1,0)</f>
        <v>1</v>
      </c>
    </row>
    <row r="3167" spans="1:14">
      <c r="A3167" t="s">
        <v>3342</v>
      </c>
      <c r="B3167" t="s">
        <v>3408</v>
      </c>
      <c r="C3167">
        <v>4</v>
      </c>
      <c r="D3167" s="18">
        <v>50249.23</v>
      </c>
      <c r="E3167" s="18">
        <f>_xlfn.XLOOKUP(Order_Items_Raw!B88,Products_Raw!A:A,Products_Raw!D:D)</f>
        <v>680.62</v>
      </c>
      <c r="F3167" s="18">
        <f t="shared" si="49"/>
        <v>47526.75</v>
      </c>
      <c r="G3167" s="18" t="str">
        <f>PROPER(TRIM(CLEAN(_xlfn.XLOOKUP(Order_Items_Raw!A88,Orders_Raw!A:A,Orders_Raw!E:E))))</f>
        <v>Mobile App</v>
      </c>
      <c r="H3167" s="18" t="str">
        <f>_xlfn.XLOOKUP(B3167,Products_Raw!A:A,Products_Raw!C:C)</f>
        <v>Sports</v>
      </c>
      <c r="I3167" t="str">
        <f>_xlfn.XLOOKUP(_xlfn.XLOOKUP(A3167,Orders_Raw!A:A,Orders_Raw!B:B),Customers_Raw!A:A,Customers_Raw!E:E)</f>
        <v>Consumer</v>
      </c>
      <c r="J3167" s="19">
        <f>_xlfn.XLOOKUP(Order_Items_Raw!A88,Orders_Raw!A:A,Orders_Raw!C:C)</f>
        <v>45752</v>
      </c>
      <c r="K3167" t="s">
        <v>3407</v>
      </c>
      <c r="L3167" s="19" t="str">
        <f>_xlfn.XLOOKUP(A3167,Orders_Raw!A:A,Orders_Raw!D:D)</f>
        <v>Delivered</v>
      </c>
      <c r="M3167" s="19" t="str">
        <f>_xlfn.XLOOKUP(_xlfn.XLOOKUP(A3167,Orders_Raw!A:A,Orders_Raw!B:B),Customers_Raw!A:A,Customers_Raw!E:E)</f>
        <v>Consumer</v>
      </c>
      <c r="N3167">
        <f>IF(COUNTIF($A$2:A3167,A3167)=1,1,0)</f>
        <v>1</v>
      </c>
    </row>
    <row r="3168" spans="1:14">
      <c r="A3168" t="s">
        <v>1558</v>
      </c>
      <c r="B3168" t="s">
        <v>3409</v>
      </c>
      <c r="C3168">
        <v>3</v>
      </c>
      <c r="D3168" s="18">
        <v>21380.89</v>
      </c>
      <c r="E3168" s="18">
        <f>_xlfn.XLOOKUP(Order_Items_Raw!B99,Products_Raw!A:A,Products_Raw!D:D)</f>
        <v>4176.26</v>
      </c>
      <c r="F3168" s="18">
        <f t="shared" si="49"/>
        <v>8852.11</v>
      </c>
      <c r="G3168" s="18" t="str">
        <f>PROPER(TRIM(CLEAN(_xlfn.XLOOKUP(Order_Items_Raw!A99,Orders_Raw!A:A,Orders_Raw!E:E))))</f>
        <v>Website</v>
      </c>
      <c r="H3168" s="18" t="str">
        <f>_xlfn.XLOOKUP(B3168,Products_Raw!A:A,Products_Raw!C:C)</f>
        <v>Sports</v>
      </c>
      <c r="I3168" t="str">
        <f>_xlfn.XLOOKUP(_xlfn.XLOOKUP(A3168,Orders_Raw!A:A,Orders_Raw!B:B),Customers_Raw!A:A,Customers_Raw!E:E)</f>
        <v>Consumer</v>
      </c>
      <c r="J3168" s="19">
        <f>_xlfn.XLOOKUP(Order_Items_Raw!A99,Orders_Raw!A:A,Orders_Raw!C:C)</f>
        <v>45750</v>
      </c>
      <c r="K3168" t="s">
        <v>3407</v>
      </c>
      <c r="L3168" s="19" t="str">
        <f>_xlfn.XLOOKUP(A3168,Orders_Raw!A:A,Orders_Raw!D:D)</f>
        <v>Delivered</v>
      </c>
      <c r="M3168" s="19" t="str">
        <f>_xlfn.XLOOKUP(_xlfn.XLOOKUP(A3168,Orders_Raw!A:A,Orders_Raw!B:B),Customers_Raw!A:A,Customers_Raw!E:E)</f>
        <v>Consumer</v>
      </c>
      <c r="N3168">
        <f>IF(COUNTIF($A$2:A3168,A3168)=1,1,0)</f>
        <v>1</v>
      </c>
    </row>
    <row r="3169" spans="1:14">
      <c r="A3169" t="s">
        <v>1342</v>
      </c>
      <c r="B3169" t="s">
        <v>3410</v>
      </c>
      <c r="C3169">
        <v>4</v>
      </c>
      <c r="D3169" s="18">
        <v>6145.47</v>
      </c>
      <c r="E3169" s="18">
        <f>_xlfn.XLOOKUP(Order_Items_Raw!B147,Products_Raw!A:A,Products_Raw!D:D)</f>
        <v>10124.42</v>
      </c>
      <c r="F3169" s="18">
        <f t="shared" si="49"/>
        <v>-34352.21</v>
      </c>
      <c r="G3169" s="18" t="str">
        <f>PROPER(TRIM(CLEAN(_xlfn.XLOOKUP(Order_Items_Raw!A147,Orders_Raw!A:A,Orders_Raw!E:E))))</f>
        <v>Marketplace</v>
      </c>
      <c r="H3169" s="18" t="str">
        <f>_xlfn.XLOOKUP(B3169,Products_Raw!A:A,Products_Raw!C:C)</f>
        <v>Beauty</v>
      </c>
      <c r="I3169" t="str">
        <f>_xlfn.XLOOKUP(_xlfn.XLOOKUP(A3169,Orders_Raw!A:A,Orders_Raw!B:B),Customers_Raw!A:A,Customers_Raw!E:E)</f>
        <v>Corporate</v>
      </c>
      <c r="J3169" s="19">
        <f>_xlfn.XLOOKUP(Order_Items_Raw!A147,Orders_Raw!A:A,Orders_Raw!C:C)</f>
        <v>45757</v>
      </c>
      <c r="K3169" t="s">
        <v>3407</v>
      </c>
      <c r="L3169" s="19" t="str">
        <f>_xlfn.XLOOKUP(A3169,Orders_Raw!A:A,Orders_Raw!D:D)</f>
        <v>Delivered</v>
      </c>
      <c r="M3169" s="19" t="str">
        <f>_xlfn.XLOOKUP(_xlfn.XLOOKUP(A3169,Orders_Raw!A:A,Orders_Raw!B:B),Customers_Raw!A:A,Customers_Raw!E:E)</f>
        <v>Corporate</v>
      </c>
      <c r="N3169">
        <f>IF(COUNTIF($A$2:A3169,A3169)=1,1,0)</f>
        <v>1</v>
      </c>
    </row>
    <row r="3170" spans="1:14">
      <c r="A3170" t="s">
        <v>2436</v>
      </c>
      <c r="B3170" t="s">
        <v>3410</v>
      </c>
      <c r="C3170">
        <v>4</v>
      </c>
      <c r="D3170" s="18">
        <v>4982.47</v>
      </c>
      <c r="E3170" s="18">
        <f>_xlfn.XLOOKUP(Order_Items_Raw!B166,Products_Raw!A:A,Products_Raw!D:D)</f>
        <v>11668.5</v>
      </c>
      <c r="F3170" s="18">
        <f t="shared" si="49"/>
        <v>-41691.53</v>
      </c>
      <c r="G3170" s="18" t="str">
        <f>PROPER(TRIM(CLEAN(_xlfn.XLOOKUP(Order_Items_Raw!A166,Orders_Raw!A:A,Orders_Raw!E:E))))</f>
        <v>Marketplace</v>
      </c>
      <c r="H3170" s="18" t="str">
        <f>_xlfn.XLOOKUP(B3170,Products_Raw!A:A,Products_Raw!C:C)</f>
        <v>Beauty</v>
      </c>
      <c r="I3170" t="str">
        <f>_xlfn.XLOOKUP(_xlfn.XLOOKUP(A3170,Orders_Raw!A:A,Orders_Raw!B:B),Customers_Raw!A:A,Customers_Raw!E:E)</f>
        <v>Consumer</v>
      </c>
      <c r="J3170" s="19">
        <f>_xlfn.XLOOKUP(Order_Items_Raw!A166,Orders_Raw!A:A,Orders_Raw!C:C)</f>
        <v>45776</v>
      </c>
      <c r="K3170" t="s">
        <v>3407</v>
      </c>
      <c r="L3170" s="19" t="str">
        <f>_xlfn.XLOOKUP(A3170,Orders_Raw!A:A,Orders_Raw!D:D)</f>
        <v>Delivered</v>
      </c>
      <c r="M3170" s="19" t="str">
        <f>_xlfn.XLOOKUP(_xlfn.XLOOKUP(A3170,Orders_Raw!A:A,Orders_Raw!B:B),Customers_Raw!A:A,Customers_Raw!E:E)</f>
        <v>Consumer</v>
      </c>
      <c r="N3170">
        <f>IF(COUNTIF($A$2:A3170,A3170)=1,1,0)</f>
        <v>1</v>
      </c>
    </row>
    <row r="3171" spans="1:14">
      <c r="A3171" t="s">
        <v>2555</v>
      </c>
      <c r="B3171" t="s">
        <v>3410</v>
      </c>
      <c r="C3171">
        <v>3</v>
      </c>
      <c r="D3171" s="18">
        <v>4352.42</v>
      </c>
      <c r="E3171" s="18">
        <f>_xlfn.XLOOKUP(Order_Items_Raw!B168,Products_Raw!A:A,Products_Raw!D:D)</f>
        <v>11668.5</v>
      </c>
      <c r="F3171" s="18">
        <f t="shared" si="49"/>
        <v>-30653.08</v>
      </c>
      <c r="G3171" s="18" t="str">
        <f>PROPER(TRIM(CLEAN(_xlfn.XLOOKUP(Order_Items_Raw!A168,Orders_Raw!A:A,Orders_Raw!E:E))))</f>
        <v>Mobile App</v>
      </c>
      <c r="H3171" s="18" t="str">
        <f>_xlfn.XLOOKUP(B3171,Products_Raw!A:A,Products_Raw!C:C)</f>
        <v>Beauty</v>
      </c>
      <c r="I3171" t="str">
        <f>_xlfn.XLOOKUP(_xlfn.XLOOKUP(A3171,Orders_Raw!A:A,Orders_Raw!B:B),Customers_Raw!A:A,Customers_Raw!E:E)</f>
        <v>Consumer</v>
      </c>
      <c r="J3171" s="19">
        <f>_xlfn.XLOOKUP(Order_Items_Raw!A168,Orders_Raw!A:A,Orders_Raw!C:C)</f>
        <v>45762</v>
      </c>
      <c r="K3171" t="s">
        <v>3407</v>
      </c>
      <c r="L3171" s="19" t="str">
        <f>_xlfn.XLOOKUP(A3171,Orders_Raw!A:A,Orders_Raw!D:D)</f>
        <v>Cancelled</v>
      </c>
      <c r="M3171" s="19" t="str">
        <f>_xlfn.XLOOKUP(_xlfn.XLOOKUP(A3171,Orders_Raw!A:A,Orders_Raw!B:B),Customers_Raw!A:A,Customers_Raw!E:E)</f>
        <v>Consumer</v>
      </c>
      <c r="N3171">
        <f>IF(COUNTIF($A$2:A3171,A3171)=1,1,0)</f>
        <v>1</v>
      </c>
    </row>
    <row r="3172" spans="1:14">
      <c r="A3172" t="s">
        <v>3172</v>
      </c>
      <c r="B3172" t="s">
        <v>3410</v>
      </c>
      <c r="C3172">
        <v>1</v>
      </c>
      <c r="D3172" s="18">
        <v>1491.04</v>
      </c>
      <c r="E3172" s="18">
        <f>_xlfn.XLOOKUP(Order_Items_Raw!B177,Products_Raw!A:A,Products_Raw!D:D)</f>
        <v>11732.81</v>
      </c>
      <c r="F3172" s="18">
        <f t="shared" si="49"/>
        <v>-10241.77</v>
      </c>
      <c r="G3172" s="18" t="str">
        <f>PROPER(TRIM(CLEAN(_xlfn.XLOOKUP(Order_Items_Raw!A177,Orders_Raw!A:A,Orders_Raw!E:E))))</f>
        <v>Website</v>
      </c>
      <c r="H3172" s="18" t="str">
        <f>_xlfn.XLOOKUP(B3172,Products_Raw!A:A,Products_Raw!C:C)</f>
        <v>Beauty</v>
      </c>
      <c r="I3172" t="str">
        <f>_xlfn.XLOOKUP(_xlfn.XLOOKUP(A3172,Orders_Raw!A:A,Orders_Raw!B:B),Customers_Raw!A:A,Customers_Raw!E:E)</f>
        <v>Consumer</v>
      </c>
      <c r="J3172" s="19">
        <f>_xlfn.XLOOKUP(Order_Items_Raw!A177,Orders_Raw!A:A,Orders_Raw!C:C)</f>
        <v>45761</v>
      </c>
      <c r="K3172" t="s">
        <v>3407</v>
      </c>
      <c r="L3172" s="19" t="str">
        <f>_xlfn.XLOOKUP(A3172,Orders_Raw!A:A,Orders_Raw!D:D)</f>
        <v>Delivered</v>
      </c>
      <c r="M3172" s="19" t="str">
        <f>_xlfn.XLOOKUP(_xlfn.XLOOKUP(A3172,Orders_Raw!A:A,Orders_Raw!B:B),Customers_Raw!A:A,Customers_Raw!E:E)</f>
        <v>Consumer</v>
      </c>
      <c r="N3172">
        <f>IF(COUNTIF($A$2:A3172,A3172)=1,1,0)</f>
        <v>1</v>
      </c>
    </row>
    <row r="3173" spans="1:14">
      <c r="A3173" t="s">
        <v>1004</v>
      </c>
      <c r="B3173" t="s">
        <v>3411</v>
      </c>
      <c r="C3173">
        <v>4</v>
      </c>
      <c r="D3173" s="18">
        <v>33737.47</v>
      </c>
      <c r="E3173" s="18">
        <f>_xlfn.XLOOKUP(Order_Items_Raw!B185,Products_Raw!A:A,Products_Raw!D:D)</f>
        <v>6453.17</v>
      </c>
      <c r="F3173" s="18">
        <f t="shared" si="49"/>
        <v>7924.79</v>
      </c>
      <c r="G3173" s="18" t="str">
        <f>PROPER(TRIM(CLEAN(_xlfn.XLOOKUP(Order_Items_Raw!A185,Orders_Raw!A:A,Orders_Raw!E:E))))</f>
        <v>Marketplace</v>
      </c>
      <c r="H3173" s="18" t="str">
        <f>_xlfn.XLOOKUP(B3173,Products_Raw!A:A,Products_Raw!C:C)</f>
        <v>Sports</v>
      </c>
      <c r="I3173" t="str">
        <f>_xlfn.XLOOKUP(_xlfn.XLOOKUP(A3173,Orders_Raw!A:A,Orders_Raw!B:B),Customers_Raw!A:A,Customers_Raw!E:E)</f>
        <v>Consumer</v>
      </c>
      <c r="J3173" s="19">
        <f>_xlfn.XLOOKUP(Order_Items_Raw!A185,Orders_Raw!A:A,Orders_Raw!C:C)</f>
        <v>45750</v>
      </c>
      <c r="K3173" t="s">
        <v>3407</v>
      </c>
      <c r="L3173" s="19" t="str">
        <f>_xlfn.XLOOKUP(A3173,Orders_Raw!A:A,Orders_Raw!D:D)</f>
        <v>Delivered</v>
      </c>
      <c r="M3173" s="19" t="str">
        <f>_xlfn.XLOOKUP(_xlfn.XLOOKUP(A3173,Orders_Raw!A:A,Orders_Raw!B:B),Customers_Raw!A:A,Customers_Raw!E:E)</f>
        <v>Consumer</v>
      </c>
      <c r="N3173">
        <f>IF(COUNTIF($A$2:A3173,A3173)=1,1,0)</f>
        <v>1</v>
      </c>
    </row>
    <row r="3174" spans="1:14">
      <c r="A3174" t="s">
        <v>1072</v>
      </c>
      <c r="B3174" t="s">
        <v>3411</v>
      </c>
      <c r="C3174">
        <v>3</v>
      </c>
      <c r="D3174" s="18">
        <v>24003.43</v>
      </c>
      <c r="E3174" s="18">
        <f>_xlfn.XLOOKUP(Order_Items_Raw!B186,Products_Raw!A:A,Products_Raw!D:D)</f>
        <v>6453.17</v>
      </c>
      <c r="F3174" s="18">
        <f t="shared" si="49"/>
        <v>4643.92</v>
      </c>
      <c r="G3174" s="18" t="str">
        <f>PROPER(TRIM(CLEAN(_xlfn.XLOOKUP(Order_Items_Raw!A186,Orders_Raw!A:A,Orders_Raw!E:E))))</f>
        <v>Mobile App</v>
      </c>
      <c r="H3174" s="18" t="str">
        <f>_xlfn.XLOOKUP(B3174,Products_Raw!A:A,Products_Raw!C:C)</f>
        <v>Sports</v>
      </c>
      <c r="I3174" t="str">
        <f>_xlfn.XLOOKUP(_xlfn.XLOOKUP(A3174,Orders_Raw!A:A,Orders_Raw!B:B),Customers_Raw!A:A,Customers_Raw!E:E)</f>
        <v>Consumer</v>
      </c>
      <c r="J3174" s="19">
        <f>_xlfn.XLOOKUP(Order_Items_Raw!A186,Orders_Raw!A:A,Orders_Raw!C:C)</f>
        <v>45761</v>
      </c>
      <c r="K3174" t="s">
        <v>3407</v>
      </c>
      <c r="L3174" s="19" t="str">
        <f>_xlfn.XLOOKUP(A3174,Orders_Raw!A:A,Orders_Raw!D:D)</f>
        <v>Delivered</v>
      </c>
      <c r="M3174" s="19" t="str">
        <f>_xlfn.XLOOKUP(_xlfn.XLOOKUP(A3174,Orders_Raw!A:A,Orders_Raw!B:B),Customers_Raw!A:A,Customers_Raw!E:E)</f>
        <v>Consumer</v>
      </c>
      <c r="N3174">
        <f>IF(COUNTIF($A$2:A3174,A3174)=1,1,0)</f>
        <v>1</v>
      </c>
    </row>
    <row r="3175" spans="1:14">
      <c r="A3175" t="s">
        <v>1301</v>
      </c>
      <c r="B3175" t="s">
        <v>3411</v>
      </c>
      <c r="C3175">
        <v>4</v>
      </c>
      <c r="D3175" s="18">
        <v>40499.99</v>
      </c>
      <c r="E3175" s="18">
        <f>_xlfn.XLOOKUP(Order_Items_Raw!B189,Products_Raw!A:A,Products_Raw!D:D)</f>
        <v>1759.1</v>
      </c>
      <c r="F3175" s="18">
        <f t="shared" si="49"/>
        <v>33463.59</v>
      </c>
      <c r="G3175" s="18" t="str">
        <f>PROPER(TRIM(CLEAN(_xlfn.XLOOKUP(Order_Items_Raw!A189,Orders_Raw!A:A,Orders_Raw!E:E))))</f>
        <v>Website</v>
      </c>
      <c r="H3175" s="18" t="str">
        <f>_xlfn.XLOOKUP(B3175,Products_Raw!A:A,Products_Raw!C:C)</f>
        <v>Sports</v>
      </c>
      <c r="I3175" t="str">
        <f>_xlfn.XLOOKUP(_xlfn.XLOOKUP(A3175,Orders_Raw!A:A,Orders_Raw!B:B),Customers_Raw!A:A,Customers_Raw!E:E)</f>
        <v>Consumer</v>
      </c>
      <c r="J3175" s="19">
        <f>_xlfn.XLOOKUP(Order_Items_Raw!A189,Orders_Raw!A:A,Orders_Raw!C:C)</f>
        <v>45776</v>
      </c>
      <c r="K3175" t="s">
        <v>3407</v>
      </c>
      <c r="L3175" s="19" t="str">
        <f>_xlfn.XLOOKUP(A3175,Orders_Raw!A:A,Orders_Raw!D:D)</f>
        <v>Cancelled</v>
      </c>
      <c r="M3175" s="19" t="str">
        <f>_xlfn.XLOOKUP(_xlfn.XLOOKUP(A3175,Orders_Raw!A:A,Orders_Raw!B:B),Customers_Raw!A:A,Customers_Raw!E:E)</f>
        <v>Consumer</v>
      </c>
      <c r="N3175">
        <f>IF(COUNTIF($A$2:A3175,A3175)=1,1,0)</f>
        <v>1</v>
      </c>
    </row>
    <row r="3176" spans="1:14">
      <c r="A3176" t="s">
        <v>1422</v>
      </c>
      <c r="B3176" t="s">
        <v>3411</v>
      </c>
      <c r="C3176">
        <v>1</v>
      </c>
      <c r="D3176" s="18">
        <v>9603.17</v>
      </c>
      <c r="E3176" s="18">
        <f>_xlfn.XLOOKUP(Order_Items_Raw!B191,Products_Raw!A:A,Products_Raw!D:D)</f>
        <v>1759.1</v>
      </c>
      <c r="F3176" s="18">
        <f t="shared" si="49"/>
        <v>7844.07</v>
      </c>
      <c r="G3176" s="18" t="str">
        <f>PROPER(TRIM(CLEAN(_xlfn.XLOOKUP(Order_Items_Raw!A191,Orders_Raw!A:A,Orders_Raw!E:E))))</f>
        <v>Website</v>
      </c>
      <c r="H3176" s="18" t="str">
        <f>_xlfn.XLOOKUP(B3176,Products_Raw!A:A,Products_Raw!C:C)</f>
        <v>Sports</v>
      </c>
      <c r="I3176" t="str">
        <f>_xlfn.XLOOKUP(_xlfn.XLOOKUP(A3176,Orders_Raw!A:A,Orders_Raw!B:B),Customers_Raw!A:A,Customers_Raw!E:E)</f>
        <v>Corporate</v>
      </c>
      <c r="J3176" s="19">
        <f>_xlfn.XLOOKUP(Order_Items_Raw!A191,Orders_Raw!A:A,Orders_Raw!C:C)</f>
        <v>45761</v>
      </c>
      <c r="K3176" t="s">
        <v>3407</v>
      </c>
      <c r="L3176" s="19" t="str">
        <f>_xlfn.XLOOKUP(A3176,Orders_Raw!A:A,Orders_Raw!D:D)</f>
        <v>Delivered</v>
      </c>
      <c r="M3176" s="19" t="str">
        <f>_xlfn.XLOOKUP(_xlfn.XLOOKUP(A3176,Orders_Raw!A:A,Orders_Raw!B:B),Customers_Raw!A:A,Customers_Raw!E:E)</f>
        <v>Corporate</v>
      </c>
      <c r="N3176">
        <f>IF(COUNTIF($A$2:A3176,A3176)=1,1,0)</f>
        <v>1</v>
      </c>
    </row>
    <row r="3177" spans="1:14">
      <c r="A3177" t="s">
        <v>1447</v>
      </c>
      <c r="B3177" t="s">
        <v>3411</v>
      </c>
      <c r="C3177">
        <v>1</v>
      </c>
      <c r="D3177" s="18">
        <v>9380.63</v>
      </c>
      <c r="E3177" s="18">
        <f>_xlfn.XLOOKUP(Order_Items_Raw!B192,Products_Raw!A:A,Products_Raw!D:D)</f>
        <v>1759.1</v>
      </c>
      <c r="F3177" s="18">
        <f t="shared" si="49"/>
        <v>7621.53</v>
      </c>
      <c r="G3177" s="18" t="str">
        <f>PROPER(TRIM(CLEAN(_xlfn.XLOOKUP(Order_Items_Raw!A192,Orders_Raw!A:A,Orders_Raw!E:E))))</f>
        <v>Website</v>
      </c>
      <c r="H3177" s="18" t="str">
        <f>_xlfn.XLOOKUP(B3177,Products_Raw!A:A,Products_Raw!C:C)</f>
        <v>Sports</v>
      </c>
      <c r="I3177" t="str">
        <f>_xlfn.XLOOKUP(_xlfn.XLOOKUP(A3177,Orders_Raw!A:A,Orders_Raw!B:B),Customers_Raw!A:A,Customers_Raw!E:E)</f>
        <v>Consumer</v>
      </c>
      <c r="J3177" s="19">
        <f>_xlfn.XLOOKUP(Order_Items_Raw!A192,Orders_Raw!A:A,Orders_Raw!C:C)</f>
        <v>45766</v>
      </c>
      <c r="K3177" t="s">
        <v>3407</v>
      </c>
      <c r="L3177" s="19" t="str">
        <f>_xlfn.XLOOKUP(A3177,Orders_Raw!A:A,Orders_Raw!D:D)</f>
        <v>Delivered</v>
      </c>
      <c r="M3177" s="19" t="str">
        <f>_xlfn.XLOOKUP(_xlfn.XLOOKUP(A3177,Orders_Raw!A:A,Orders_Raw!B:B),Customers_Raw!A:A,Customers_Raw!E:E)</f>
        <v>Consumer</v>
      </c>
      <c r="N3177">
        <f>IF(COUNTIF($A$2:A3177,A3177)=1,1,0)</f>
        <v>1</v>
      </c>
    </row>
    <row r="3178" spans="1:14">
      <c r="A3178" t="s">
        <v>2306</v>
      </c>
      <c r="B3178" t="s">
        <v>3411</v>
      </c>
      <c r="C3178">
        <v>3</v>
      </c>
      <c r="D3178" s="18">
        <v>26190.16</v>
      </c>
      <c r="E3178" s="18">
        <f>_xlfn.XLOOKUP(Order_Items_Raw!B215,Products_Raw!A:A,Products_Raw!D:D)</f>
        <v>1892.68</v>
      </c>
      <c r="F3178" s="18">
        <f t="shared" si="49"/>
        <v>20512.12</v>
      </c>
      <c r="G3178" s="18" t="str">
        <f>PROPER(TRIM(CLEAN(_xlfn.XLOOKUP(Order_Items_Raw!A215,Orders_Raw!A:A,Orders_Raw!E:E))))</f>
        <v>Website</v>
      </c>
      <c r="H3178" s="18" t="str">
        <f>_xlfn.XLOOKUP(B3178,Products_Raw!A:A,Products_Raw!C:C)</f>
        <v>Sports</v>
      </c>
      <c r="I3178" t="str">
        <f>_xlfn.XLOOKUP(_xlfn.XLOOKUP(A3178,Orders_Raw!A:A,Orders_Raw!B:B),Customers_Raw!A:A,Customers_Raw!E:E)</f>
        <v>Corporate</v>
      </c>
      <c r="J3178" s="19">
        <f>_xlfn.XLOOKUP(Order_Items_Raw!A215,Orders_Raw!A:A,Orders_Raw!C:C)</f>
        <v>45749</v>
      </c>
      <c r="K3178" t="s">
        <v>3407</v>
      </c>
      <c r="L3178" s="19" t="str">
        <f>_xlfn.XLOOKUP(A3178,Orders_Raw!A:A,Orders_Raw!D:D)</f>
        <v>Delivered</v>
      </c>
      <c r="M3178" s="19" t="str">
        <f>_xlfn.XLOOKUP(_xlfn.XLOOKUP(A3178,Orders_Raw!A:A,Orders_Raw!B:B),Customers_Raw!A:A,Customers_Raw!E:E)</f>
        <v>Corporate</v>
      </c>
      <c r="N3178">
        <f>IF(COUNTIF($A$2:A3178,A3178)=1,1,0)</f>
        <v>1</v>
      </c>
    </row>
    <row r="3179" spans="1:14">
      <c r="A3179" t="s">
        <v>2474</v>
      </c>
      <c r="B3179" t="s">
        <v>3411</v>
      </c>
      <c r="C3179">
        <v>3</v>
      </c>
      <c r="D3179" s="18">
        <v>30407.29</v>
      </c>
      <c r="E3179" s="18">
        <f>_xlfn.XLOOKUP(Order_Items_Raw!B219,Products_Raw!A:A,Products_Raw!D:D)</f>
        <v>1691.07</v>
      </c>
      <c r="F3179" s="18">
        <f t="shared" si="49"/>
        <v>25334.08</v>
      </c>
      <c r="G3179" s="18" t="str">
        <f>PROPER(TRIM(CLEAN(_xlfn.XLOOKUP(Order_Items_Raw!A219,Orders_Raw!A:A,Orders_Raw!E:E))))</f>
        <v>Mobile App</v>
      </c>
      <c r="H3179" s="18" t="str">
        <f>_xlfn.XLOOKUP(B3179,Products_Raw!A:A,Products_Raw!C:C)</f>
        <v>Sports</v>
      </c>
      <c r="I3179" t="str">
        <f>_xlfn.XLOOKUP(_xlfn.XLOOKUP(A3179,Orders_Raw!A:A,Orders_Raw!B:B),Customers_Raw!A:A,Customers_Raw!E:E)</f>
        <v>Consumer</v>
      </c>
      <c r="J3179" s="19">
        <f>_xlfn.XLOOKUP(Order_Items_Raw!A219,Orders_Raw!A:A,Orders_Raw!C:C)</f>
        <v>45761</v>
      </c>
      <c r="K3179" t="s">
        <v>3407</v>
      </c>
      <c r="L3179" s="19" t="str">
        <f>_xlfn.XLOOKUP(A3179,Orders_Raw!A:A,Orders_Raw!D:D)</f>
        <v>Cancelled</v>
      </c>
      <c r="M3179" s="19" t="str">
        <f>_xlfn.XLOOKUP(_xlfn.XLOOKUP(A3179,Orders_Raw!A:A,Orders_Raw!B:B),Customers_Raw!A:A,Customers_Raw!E:E)</f>
        <v>Consumer</v>
      </c>
      <c r="N3179">
        <f>IF(COUNTIF($A$2:A3179,A3179)=1,1,0)</f>
        <v>1</v>
      </c>
    </row>
    <row r="3180" spans="1:14">
      <c r="A3180" t="s">
        <v>3121</v>
      </c>
      <c r="B3180" t="s">
        <v>3411</v>
      </c>
      <c r="C3180">
        <v>2</v>
      </c>
      <c r="D3180" s="18">
        <v>19724.8</v>
      </c>
      <c r="E3180" s="18">
        <f>_xlfn.XLOOKUP(Order_Items_Raw!B234,Products_Raw!A:A,Products_Raw!D:D)</f>
        <v>4591.42</v>
      </c>
      <c r="F3180" s="18">
        <f t="shared" si="49"/>
        <v>10541.96</v>
      </c>
      <c r="G3180" s="18" t="str">
        <f>PROPER(TRIM(CLEAN(_xlfn.XLOOKUP(Order_Items_Raw!A234,Orders_Raw!A:A,Orders_Raw!E:E))))</f>
        <v>Mobile App</v>
      </c>
      <c r="H3180" s="18" t="str">
        <f>_xlfn.XLOOKUP(B3180,Products_Raw!A:A,Products_Raw!C:C)</f>
        <v>Sports</v>
      </c>
      <c r="I3180" t="str">
        <f>_xlfn.XLOOKUP(_xlfn.XLOOKUP(A3180,Orders_Raw!A:A,Orders_Raw!B:B),Customers_Raw!A:A,Customers_Raw!E:E)</f>
        <v>Consumer</v>
      </c>
      <c r="J3180" s="19">
        <f>_xlfn.XLOOKUP(Order_Items_Raw!A234,Orders_Raw!A:A,Orders_Raw!C:C)</f>
        <v>45755</v>
      </c>
      <c r="K3180" t="s">
        <v>3407</v>
      </c>
      <c r="L3180" s="19" t="str">
        <f>_xlfn.XLOOKUP(A3180,Orders_Raw!A:A,Orders_Raw!D:D)</f>
        <v>Delivered</v>
      </c>
      <c r="M3180" s="19" t="str">
        <f>_xlfn.XLOOKUP(_xlfn.XLOOKUP(A3180,Orders_Raw!A:A,Orders_Raw!B:B),Customers_Raw!A:A,Customers_Raw!E:E)</f>
        <v>Consumer</v>
      </c>
      <c r="N3180">
        <f>IF(COUNTIF($A$2:A3180,A3180)=1,1,0)</f>
        <v>1</v>
      </c>
    </row>
    <row r="3181" spans="1:14">
      <c r="A3181" t="s">
        <v>3243</v>
      </c>
      <c r="B3181" t="s">
        <v>3411</v>
      </c>
      <c r="C3181">
        <v>2</v>
      </c>
      <c r="D3181" s="18">
        <v>18992.42</v>
      </c>
      <c r="E3181" s="18">
        <f>_xlfn.XLOOKUP(Order_Items_Raw!B237,Products_Raw!A:A,Products_Raw!D:D)</f>
        <v>5412.91</v>
      </c>
      <c r="F3181" s="18">
        <f t="shared" si="49"/>
        <v>8166.6</v>
      </c>
      <c r="G3181" s="18" t="str">
        <f>PROPER(TRIM(CLEAN(_xlfn.XLOOKUP(Order_Items_Raw!A237,Orders_Raw!A:A,Orders_Raw!E:E))))</f>
        <v>Mobile App</v>
      </c>
      <c r="H3181" s="18" t="str">
        <f>_xlfn.XLOOKUP(B3181,Products_Raw!A:A,Products_Raw!C:C)</f>
        <v>Sports</v>
      </c>
      <c r="I3181" t="str">
        <f>_xlfn.XLOOKUP(_xlfn.XLOOKUP(A3181,Orders_Raw!A:A,Orders_Raw!B:B),Customers_Raw!A:A,Customers_Raw!E:E)</f>
        <v>Consumer</v>
      </c>
      <c r="J3181" s="19">
        <f>_xlfn.XLOOKUP(Order_Items_Raw!A237,Orders_Raw!A:A,Orders_Raw!C:C)</f>
        <v>45755</v>
      </c>
      <c r="K3181" t="s">
        <v>3407</v>
      </c>
      <c r="L3181" s="19" t="str">
        <f>_xlfn.XLOOKUP(A3181,Orders_Raw!A:A,Orders_Raw!D:D)</f>
        <v>Delivered</v>
      </c>
      <c r="M3181" s="19" t="str">
        <f>_xlfn.XLOOKUP(_xlfn.XLOOKUP(A3181,Orders_Raw!A:A,Orders_Raw!B:B),Customers_Raw!A:A,Customers_Raw!E:E)</f>
        <v>Consumer</v>
      </c>
      <c r="N3181">
        <f>IF(COUNTIF($A$2:A3181,A3181)=1,1,0)</f>
        <v>1</v>
      </c>
    </row>
    <row r="3182" spans="1:14">
      <c r="A3182" t="s">
        <v>1214</v>
      </c>
      <c r="B3182" t="s">
        <v>3412</v>
      </c>
      <c r="C3182">
        <v>1</v>
      </c>
      <c r="D3182" s="18">
        <v>14651.21</v>
      </c>
      <c r="E3182" s="18">
        <f>_xlfn.XLOOKUP(Order_Items_Raw!B246,Products_Raw!A:A,Products_Raw!D:D)</f>
        <v>6612.77</v>
      </c>
      <c r="F3182" s="18">
        <f t="shared" si="49"/>
        <v>8038.44</v>
      </c>
      <c r="G3182" s="18" t="str">
        <f>PROPER(TRIM(CLEAN(_xlfn.XLOOKUP(Order_Items_Raw!A246,Orders_Raw!A:A,Orders_Raw!E:E))))</f>
        <v>Website</v>
      </c>
      <c r="H3182" s="18" t="str">
        <f>_xlfn.XLOOKUP(B3182,Products_Raw!A:A,Products_Raw!C:C)</f>
        <v>Electronics</v>
      </c>
      <c r="I3182" t="str">
        <f>_xlfn.XLOOKUP(_xlfn.XLOOKUP(A3182,Orders_Raw!A:A,Orders_Raw!B:B),Customers_Raw!A:A,Customers_Raw!E:E)</f>
        <v>Small Business</v>
      </c>
      <c r="J3182" s="19">
        <f>_xlfn.XLOOKUP(Order_Items_Raw!A246,Orders_Raw!A:A,Orders_Raw!C:C)</f>
        <v>45760</v>
      </c>
      <c r="K3182" t="s">
        <v>3407</v>
      </c>
      <c r="L3182" s="19" t="str">
        <f>_xlfn.XLOOKUP(A3182,Orders_Raw!A:A,Orders_Raw!D:D)</f>
        <v>Shipped</v>
      </c>
      <c r="M3182" s="19" t="str">
        <f>_xlfn.XLOOKUP(_xlfn.XLOOKUP(A3182,Orders_Raw!A:A,Orders_Raw!B:B),Customers_Raw!A:A,Customers_Raw!E:E)</f>
        <v>Small Business</v>
      </c>
      <c r="N3182">
        <f>IF(COUNTIF($A$2:A3182,A3182)=1,1,0)</f>
        <v>1</v>
      </c>
    </row>
    <row r="3183" spans="1:14">
      <c r="A3183" t="s">
        <v>2061</v>
      </c>
      <c r="B3183" t="s">
        <v>3412</v>
      </c>
      <c r="C3183">
        <v>2</v>
      </c>
      <c r="D3183" s="18">
        <v>29029.09</v>
      </c>
      <c r="E3183" s="18">
        <f>_xlfn.XLOOKUP(Order_Items_Raw!B258,Products_Raw!A:A,Products_Raw!D:D)</f>
        <v>1946.27</v>
      </c>
      <c r="F3183" s="18">
        <f t="shared" si="49"/>
        <v>25136.55</v>
      </c>
      <c r="G3183" s="18" t="str">
        <f>PROPER(TRIM(CLEAN(_xlfn.XLOOKUP(Order_Items_Raw!A258,Orders_Raw!A:A,Orders_Raw!E:E))))</f>
        <v>Mobile App</v>
      </c>
      <c r="H3183" s="18" t="str">
        <f>_xlfn.XLOOKUP(B3183,Products_Raw!A:A,Products_Raw!C:C)</f>
        <v>Electronics</v>
      </c>
      <c r="I3183" t="str">
        <f>_xlfn.XLOOKUP(_xlfn.XLOOKUP(A3183,Orders_Raw!A:A,Orders_Raw!B:B),Customers_Raw!A:A,Customers_Raw!E:E)</f>
        <v>Small Business</v>
      </c>
      <c r="J3183" s="19">
        <f>_xlfn.XLOOKUP(Order_Items_Raw!A258,Orders_Raw!A:A,Orders_Raw!C:C)</f>
        <v>45758</v>
      </c>
      <c r="K3183" t="s">
        <v>3407</v>
      </c>
      <c r="L3183" s="19" t="str">
        <f>_xlfn.XLOOKUP(A3183,Orders_Raw!A:A,Orders_Raw!D:D)</f>
        <v>Delivered</v>
      </c>
      <c r="M3183" s="19" t="str">
        <f>_xlfn.XLOOKUP(_xlfn.XLOOKUP(A3183,Orders_Raw!A:A,Orders_Raw!B:B),Customers_Raw!A:A,Customers_Raw!E:E)</f>
        <v>Small Business</v>
      </c>
      <c r="N3183">
        <f>IF(COUNTIF($A$2:A3183,A3183)=1,1,0)</f>
        <v>1</v>
      </c>
    </row>
    <row r="3184" spans="1:14">
      <c r="A3184" t="s">
        <v>3022</v>
      </c>
      <c r="B3184" t="s">
        <v>3412</v>
      </c>
      <c r="C3184">
        <v>3</v>
      </c>
      <c r="D3184" s="18">
        <v>42098.79</v>
      </c>
      <c r="E3184" s="18">
        <f>_xlfn.XLOOKUP(Order_Items_Raw!B274,Products_Raw!A:A,Products_Raw!D:D)</f>
        <v>9316.44</v>
      </c>
      <c r="F3184" s="18">
        <f t="shared" si="49"/>
        <v>14149.47</v>
      </c>
      <c r="G3184" s="18" t="str">
        <f>PROPER(TRIM(CLEAN(_xlfn.XLOOKUP(Order_Items_Raw!A274,Orders_Raw!A:A,Orders_Raw!E:E))))</f>
        <v>Mobile App</v>
      </c>
      <c r="H3184" s="18" t="str">
        <f>_xlfn.XLOOKUP(B3184,Products_Raw!A:A,Products_Raw!C:C)</f>
        <v>Electronics</v>
      </c>
      <c r="I3184" t="str">
        <f>_xlfn.XLOOKUP(_xlfn.XLOOKUP(A3184,Orders_Raw!A:A,Orders_Raw!B:B),Customers_Raw!A:A,Customers_Raw!E:E)</f>
        <v>Consumer</v>
      </c>
      <c r="J3184" s="19">
        <f>_xlfn.XLOOKUP(Order_Items_Raw!A274,Orders_Raw!A:A,Orders_Raw!C:C)</f>
        <v>45755</v>
      </c>
      <c r="K3184" t="s">
        <v>3407</v>
      </c>
      <c r="L3184" s="19" t="str">
        <f>_xlfn.XLOOKUP(A3184,Orders_Raw!A:A,Orders_Raw!D:D)</f>
        <v>Delivered</v>
      </c>
      <c r="M3184" s="19" t="str">
        <f>_xlfn.XLOOKUP(_xlfn.XLOOKUP(A3184,Orders_Raw!A:A,Orders_Raw!B:B),Customers_Raw!A:A,Customers_Raw!E:E)</f>
        <v>Consumer</v>
      </c>
      <c r="N3184">
        <f>IF(COUNTIF($A$2:A3184,A3184)=1,1,0)</f>
        <v>1</v>
      </c>
    </row>
    <row r="3185" spans="1:14">
      <c r="A3185" t="s">
        <v>1601</v>
      </c>
      <c r="B3185" t="s">
        <v>3413</v>
      </c>
      <c r="C3185">
        <v>2</v>
      </c>
      <c r="D3185" s="18">
        <v>22678.19</v>
      </c>
      <c r="E3185" s="18">
        <f>_xlfn.XLOOKUP(Order_Items_Raw!B292,Products_Raw!A:A,Products_Raw!D:D)</f>
        <v>3075.85</v>
      </c>
      <c r="F3185" s="18">
        <f t="shared" si="49"/>
        <v>16526.49</v>
      </c>
      <c r="G3185" s="18" t="str">
        <f>PROPER(TRIM(CLEAN(_xlfn.XLOOKUP(Order_Items_Raw!A292,Orders_Raw!A:A,Orders_Raw!E:E))))</f>
        <v>Marketplace</v>
      </c>
      <c r="H3185" s="18" t="str">
        <f>_xlfn.XLOOKUP(B3185,Products_Raw!A:A,Products_Raw!C:C)</f>
        <v>Sports</v>
      </c>
      <c r="I3185" t="str">
        <f>_xlfn.XLOOKUP(_xlfn.XLOOKUP(A3185,Orders_Raw!A:A,Orders_Raw!B:B),Customers_Raw!A:A,Customers_Raw!E:E)</f>
        <v>Consumer</v>
      </c>
      <c r="J3185" s="19">
        <f>_xlfn.XLOOKUP(Order_Items_Raw!A292,Orders_Raw!A:A,Orders_Raw!C:C)</f>
        <v>45756</v>
      </c>
      <c r="K3185" t="s">
        <v>3407</v>
      </c>
      <c r="L3185" s="19" t="str">
        <f>_xlfn.XLOOKUP(A3185,Orders_Raw!A:A,Orders_Raw!D:D)</f>
        <v>Delivered</v>
      </c>
      <c r="M3185" s="19" t="str">
        <f>_xlfn.XLOOKUP(_xlfn.XLOOKUP(A3185,Orders_Raw!A:A,Orders_Raw!B:B),Customers_Raw!A:A,Customers_Raw!E:E)</f>
        <v>Consumer</v>
      </c>
      <c r="N3185">
        <f>IF(COUNTIF($A$2:A3185,A3185)=1,1,0)</f>
        <v>1</v>
      </c>
    </row>
    <row r="3186" spans="1:14">
      <c r="A3186" t="s">
        <v>1670</v>
      </c>
      <c r="B3186" t="s">
        <v>3413</v>
      </c>
      <c r="C3186">
        <v>1</v>
      </c>
      <c r="D3186" s="18">
        <v>10127.06</v>
      </c>
      <c r="E3186" s="18">
        <f>_xlfn.XLOOKUP(Order_Items_Raw!B294,Products_Raw!A:A,Products_Raw!D:D)</f>
        <v>10086.81</v>
      </c>
      <c r="F3186" s="18">
        <f t="shared" si="49"/>
        <v>40.25</v>
      </c>
      <c r="G3186" s="18" t="str">
        <f>PROPER(TRIM(CLEAN(_xlfn.XLOOKUP(Order_Items_Raw!A294,Orders_Raw!A:A,Orders_Raw!E:E))))</f>
        <v>Website</v>
      </c>
      <c r="H3186" s="18" t="str">
        <f>_xlfn.XLOOKUP(B3186,Products_Raw!A:A,Products_Raw!C:C)</f>
        <v>Sports</v>
      </c>
      <c r="I3186" t="str">
        <f>_xlfn.XLOOKUP(_xlfn.XLOOKUP(A3186,Orders_Raw!A:A,Orders_Raw!B:B),Customers_Raw!A:A,Customers_Raw!E:E)</f>
        <v>Consumer</v>
      </c>
      <c r="J3186" s="19">
        <f>_xlfn.XLOOKUP(Order_Items_Raw!A294,Orders_Raw!A:A,Orders_Raw!C:C)</f>
        <v>45771</v>
      </c>
      <c r="K3186" t="s">
        <v>3407</v>
      </c>
      <c r="L3186" s="19" t="str">
        <f>_xlfn.XLOOKUP(A3186,Orders_Raw!A:A,Orders_Raw!D:D)</f>
        <v>Delivered</v>
      </c>
      <c r="M3186" s="19" t="str">
        <f>_xlfn.XLOOKUP(_xlfn.XLOOKUP(A3186,Orders_Raw!A:A,Orders_Raw!B:B),Customers_Raw!A:A,Customers_Raw!E:E)</f>
        <v>Consumer</v>
      </c>
      <c r="N3186">
        <f>IF(COUNTIF($A$2:A3186,A3186)=1,1,0)</f>
        <v>1</v>
      </c>
    </row>
    <row r="3187" spans="1:14">
      <c r="A3187" t="s">
        <v>2411</v>
      </c>
      <c r="B3187" t="s">
        <v>3413</v>
      </c>
      <c r="C3187">
        <v>2</v>
      </c>
      <c r="D3187" s="18">
        <v>19642.73</v>
      </c>
      <c r="E3187" s="18">
        <f>_xlfn.XLOOKUP(Order_Items_Raw!B313,Products_Raw!A:A,Products_Raw!D:D)</f>
        <v>2249.48</v>
      </c>
      <c r="F3187" s="18">
        <f t="shared" si="49"/>
        <v>15143.77</v>
      </c>
      <c r="G3187" s="18" t="str">
        <f>PROPER(TRIM(CLEAN(_xlfn.XLOOKUP(Order_Items_Raw!A313,Orders_Raw!A:A,Orders_Raw!E:E))))</f>
        <v>Website</v>
      </c>
      <c r="H3187" s="18" t="str">
        <f>_xlfn.XLOOKUP(B3187,Products_Raw!A:A,Products_Raw!C:C)</f>
        <v>Sports</v>
      </c>
      <c r="I3187" t="str">
        <f>_xlfn.XLOOKUP(_xlfn.XLOOKUP(A3187,Orders_Raw!A:A,Orders_Raw!B:B),Customers_Raw!A:A,Customers_Raw!E:E)</f>
        <v>Small Business</v>
      </c>
      <c r="J3187" s="19">
        <f>_xlfn.XLOOKUP(Order_Items_Raw!A313,Orders_Raw!A:A,Orders_Raw!C:C)</f>
        <v>45762</v>
      </c>
      <c r="K3187" t="s">
        <v>3407</v>
      </c>
      <c r="L3187" s="19" t="str">
        <f>_xlfn.XLOOKUP(A3187,Orders_Raw!A:A,Orders_Raw!D:D)</f>
        <v>Processing</v>
      </c>
      <c r="M3187" s="19" t="str">
        <f>_xlfn.XLOOKUP(_xlfn.XLOOKUP(A3187,Orders_Raw!A:A,Orders_Raw!B:B),Customers_Raw!A:A,Customers_Raw!E:E)</f>
        <v>Small Business</v>
      </c>
      <c r="N3187">
        <f>IF(COUNTIF($A$2:A3187,A3187)=1,1,0)</f>
        <v>1</v>
      </c>
    </row>
    <row r="3188" spans="1:14">
      <c r="A3188" t="s">
        <v>2624</v>
      </c>
      <c r="B3188" t="s">
        <v>3413</v>
      </c>
      <c r="C3188">
        <v>2</v>
      </c>
      <c r="D3188" s="18">
        <v>18337.85</v>
      </c>
      <c r="E3188" s="18">
        <f>_xlfn.XLOOKUP(Order_Items_Raw!B318,Products_Raw!A:A,Products_Raw!D:D)</f>
        <v>6163.24</v>
      </c>
      <c r="F3188" s="18">
        <f t="shared" si="49"/>
        <v>6011.37</v>
      </c>
      <c r="G3188" s="18" t="str">
        <f>PROPER(TRIM(CLEAN(_xlfn.XLOOKUP(Order_Items_Raw!A318,Orders_Raw!A:A,Orders_Raw!E:E))))</f>
        <v>Marketplace</v>
      </c>
      <c r="H3188" s="18" t="str">
        <f>_xlfn.XLOOKUP(B3188,Products_Raw!A:A,Products_Raw!C:C)</f>
        <v>Sports</v>
      </c>
      <c r="I3188" t="str">
        <f>_xlfn.XLOOKUP(_xlfn.XLOOKUP(A3188,Orders_Raw!A:A,Orders_Raw!B:B),Customers_Raw!A:A,Customers_Raw!E:E)</f>
        <v>Consumer</v>
      </c>
      <c r="J3188" s="19">
        <f>_xlfn.XLOOKUP(Order_Items_Raw!A318,Orders_Raw!A:A,Orders_Raw!C:C)</f>
        <v>45762</v>
      </c>
      <c r="K3188" t="s">
        <v>3407</v>
      </c>
      <c r="L3188" s="19" t="str">
        <f>_xlfn.XLOOKUP(A3188,Orders_Raw!A:A,Orders_Raw!D:D)</f>
        <v>Delivered</v>
      </c>
      <c r="M3188" s="19" t="str">
        <f>_xlfn.XLOOKUP(_xlfn.XLOOKUP(A3188,Orders_Raw!A:A,Orders_Raw!B:B),Customers_Raw!A:A,Customers_Raw!E:E)</f>
        <v>Consumer</v>
      </c>
      <c r="N3188">
        <f>IF(COUNTIF($A$2:A3188,A3188)=1,1,0)</f>
        <v>1</v>
      </c>
    </row>
    <row r="3189" spans="1:14">
      <c r="A3189" t="s">
        <v>2831</v>
      </c>
      <c r="B3189" t="s">
        <v>3413</v>
      </c>
      <c r="C3189">
        <v>3</v>
      </c>
      <c r="D3189" s="18">
        <v>33953.6</v>
      </c>
      <c r="E3189" s="18">
        <f>_xlfn.XLOOKUP(Order_Items_Raw!B322,Products_Raw!A:A,Products_Raw!D:D)</f>
        <v>6163.24</v>
      </c>
      <c r="F3189" s="18">
        <f t="shared" si="49"/>
        <v>15463.88</v>
      </c>
      <c r="G3189" s="18" t="str">
        <f>PROPER(TRIM(CLEAN(_xlfn.XLOOKUP(Order_Items_Raw!A322,Orders_Raw!A:A,Orders_Raw!E:E))))</f>
        <v>Mobile App</v>
      </c>
      <c r="H3189" s="18" t="str">
        <f>_xlfn.XLOOKUP(B3189,Products_Raw!A:A,Products_Raw!C:C)</f>
        <v>Sports</v>
      </c>
      <c r="I3189" t="str">
        <f>_xlfn.XLOOKUP(_xlfn.XLOOKUP(A3189,Orders_Raw!A:A,Orders_Raw!B:B),Customers_Raw!A:A,Customers_Raw!E:E)</f>
        <v>Consumer</v>
      </c>
      <c r="J3189" s="19">
        <f>_xlfn.XLOOKUP(Order_Items_Raw!A322,Orders_Raw!A:A,Orders_Raw!C:C)</f>
        <v>45762</v>
      </c>
      <c r="K3189" t="s">
        <v>3407</v>
      </c>
      <c r="L3189" s="19" t="str">
        <f>_xlfn.XLOOKUP(A3189,Orders_Raw!A:A,Orders_Raw!D:D)</f>
        <v>Delivered</v>
      </c>
      <c r="M3189" s="19" t="str">
        <f>_xlfn.XLOOKUP(_xlfn.XLOOKUP(A3189,Orders_Raw!A:A,Orders_Raw!B:B),Customers_Raw!A:A,Customers_Raw!E:E)</f>
        <v>Consumer</v>
      </c>
      <c r="N3189">
        <f>IF(COUNTIF($A$2:A3189,A3189)=1,1,0)</f>
        <v>1</v>
      </c>
    </row>
    <row r="3190" spans="1:14">
      <c r="A3190" t="s">
        <v>2987</v>
      </c>
      <c r="B3190" t="s">
        <v>3413</v>
      </c>
      <c r="C3190">
        <v>2</v>
      </c>
      <c r="D3190" s="18">
        <v>17705.98</v>
      </c>
      <c r="E3190" s="18">
        <f>_xlfn.XLOOKUP(Order_Items_Raw!B326,Products_Raw!A:A,Products_Raw!D:D)</f>
        <v>8177.04</v>
      </c>
      <c r="F3190" s="18">
        <f t="shared" si="49"/>
        <v>1351.9</v>
      </c>
      <c r="G3190" s="18" t="str">
        <f>PROPER(TRIM(CLEAN(_xlfn.XLOOKUP(Order_Items_Raw!A326,Orders_Raw!A:A,Orders_Raw!E:E))))</f>
        <v>Mobile App</v>
      </c>
      <c r="H3190" s="18" t="str">
        <f>_xlfn.XLOOKUP(B3190,Products_Raw!A:A,Products_Raw!C:C)</f>
        <v>Sports</v>
      </c>
      <c r="I3190" t="str">
        <f>_xlfn.XLOOKUP(_xlfn.XLOOKUP(A3190,Orders_Raw!A:A,Orders_Raw!B:B),Customers_Raw!A:A,Customers_Raw!E:E)</f>
        <v>Small Business</v>
      </c>
      <c r="J3190" s="19">
        <f>_xlfn.XLOOKUP(Order_Items_Raw!A326,Orders_Raw!A:A,Orders_Raw!C:C)</f>
        <v>45760</v>
      </c>
      <c r="K3190" t="s">
        <v>3407</v>
      </c>
      <c r="L3190" s="19" t="str">
        <f>_xlfn.XLOOKUP(A3190,Orders_Raw!A:A,Orders_Raw!D:D)</f>
        <v>Delivered</v>
      </c>
      <c r="M3190" s="19" t="str">
        <f>_xlfn.XLOOKUP(_xlfn.XLOOKUP(A3190,Orders_Raw!A:A,Orders_Raw!B:B),Customers_Raw!A:A,Customers_Raw!E:E)</f>
        <v>Small Business</v>
      </c>
      <c r="N3190">
        <f>IF(COUNTIF($A$2:A3190,A3190)=1,1,0)</f>
        <v>1</v>
      </c>
    </row>
    <row r="3191" spans="1:14">
      <c r="A3191" t="s">
        <v>3308</v>
      </c>
      <c r="B3191" t="s">
        <v>3413</v>
      </c>
      <c r="C3191">
        <v>4</v>
      </c>
      <c r="D3191" s="18">
        <v>34155.99</v>
      </c>
      <c r="E3191" s="18">
        <f>_xlfn.XLOOKUP(Order_Items_Raw!B330,Products_Raw!A:A,Products_Raw!D:D)</f>
        <v>2935.19</v>
      </c>
      <c r="F3191" s="18">
        <f t="shared" si="49"/>
        <v>22415.23</v>
      </c>
      <c r="G3191" s="18" t="str">
        <f>PROPER(TRIM(CLEAN(_xlfn.XLOOKUP(Order_Items_Raw!A330,Orders_Raw!A:A,Orders_Raw!E:E))))</f>
        <v>Marketplace</v>
      </c>
      <c r="H3191" s="18" t="str">
        <f>_xlfn.XLOOKUP(B3191,Products_Raw!A:A,Products_Raw!C:C)</f>
        <v>Sports</v>
      </c>
      <c r="I3191" t="str">
        <f>_xlfn.XLOOKUP(_xlfn.XLOOKUP(A3191,Orders_Raw!A:A,Orders_Raw!B:B),Customers_Raw!A:A,Customers_Raw!E:E)</f>
        <v>Consumer</v>
      </c>
      <c r="J3191" s="19">
        <f>_xlfn.XLOOKUP(Order_Items_Raw!A330,Orders_Raw!A:A,Orders_Raw!C:C)</f>
        <v>45769</v>
      </c>
      <c r="K3191" t="s">
        <v>3407</v>
      </c>
      <c r="L3191" s="19" t="str">
        <f>_xlfn.XLOOKUP(A3191,Orders_Raw!A:A,Orders_Raw!D:D)</f>
        <v>Delivered</v>
      </c>
      <c r="M3191" s="19" t="str">
        <f>_xlfn.XLOOKUP(_xlfn.XLOOKUP(A3191,Orders_Raw!A:A,Orders_Raw!B:B),Customers_Raw!A:A,Customers_Raw!E:E)</f>
        <v>Consumer</v>
      </c>
      <c r="N3191">
        <f>IF(COUNTIF($A$2:A3191,A3191)=1,1,0)</f>
        <v>1</v>
      </c>
    </row>
    <row r="3192" spans="1:14">
      <c r="A3192" t="s">
        <v>2200</v>
      </c>
      <c r="B3192" t="s">
        <v>3496</v>
      </c>
      <c r="C3192">
        <v>4</v>
      </c>
      <c r="D3192" s="18">
        <v>15380.98</v>
      </c>
      <c r="E3192" s="18">
        <f>_xlfn.XLOOKUP(Order_Items_Raw!B354,Products_Raw!A:A,Products_Raw!D:D)</f>
        <v>7144.88</v>
      </c>
      <c r="F3192" s="18">
        <f t="shared" si="49"/>
        <v>-13198.54</v>
      </c>
      <c r="G3192" s="18" t="str">
        <f>PROPER(TRIM(CLEAN(_xlfn.XLOOKUP(Order_Items_Raw!A354,Orders_Raw!A:A,Orders_Raw!E:E))))</f>
        <v>Marketplace</v>
      </c>
      <c r="H3192" s="18" t="str">
        <f>_xlfn.XLOOKUP(B3192,Products_Raw!A:A,Products_Raw!C:C)</f>
        <v>Home &amp; Kitchen</v>
      </c>
      <c r="I3192" t="str">
        <f>_xlfn.XLOOKUP(_xlfn.XLOOKUP(A3192,Orders_Raw!A:A,Orders_Raw!B:B),Customers_Raw!A:A,Customers_Raw!E:E)</f>
        <v>Consumer</v>
      </c>
      <c r="J3192" s="19">
        <f>_xlfn.XLOOKUP(Order_Items_Raw!A354,Orders_Raw!A:A,Orders_Raw!C:C)</f>
        <v>45894</v>
      </c>
      <c r="K3192" t="s">
        <v>3415</v>
      </c>
      <c r="L3192" s="19" t="str">
        <f>_xlfn.XLOOKUP(A3192,Orders_Raw!A:A,Orders_Raw!D:D)</f>
        <v>Delivered</v>
      </c>
      <c r="M3192" s="19" t="str">
        <f>_xlfn.XLOOKUP(_xlfn.XLOOKUP(A3192,Orders_Raw!A:A,Orders_Raw!B:B),Customers_Raw!A:A,Customers_Raw!E:E)</f>
        <v>Consumer</v>
      </c>
      <c r="N3192">
        <f>IF(COUNTIF($A$2:A3192,A3192)=1,1,0)</f>
        <v>1</v>
      </c>
    </row>
    <row r="3193" spans="1:14">
      <c r="A3193" t="s">
        <v>2734</v>
      </c>
      <c r="B3193" t="s">
        <v>3496</v>
      </c>
      <c r="C3193">
        <v>3</v>
      </c>
      <c r="D3193" s="18">
        <v>12824.52</v>
      </c>
      <c r="E3193" s="18">
        <f>_xlfn.XLOOKUP(Order_Items_Raw!B367,Products_Raw!A:A,Products_Raw!D:D)</f>
        <v>7014.31</v>
      </c>
      <c r="F3193" s="18">
        <f t="shared" si="49"/>
        <v>-8218.41</v>
      </c>
      <c r="G3193" s="18" t="str">
        <f>PROPER(TRIM(CLEAN(_xlfn.XLOOKUP(Order_Items_Raw!A367,Orders_Raw!A:A,Orders_Raw!E:E))))</f>
        <v>Mobile App</v>
      </c>
      <c r="H3193" s="18" t="str">
        <f>_xlfn.XLOOKUP(B3193,Products_Raw!A:A,Products_Raw!C:C)</f>
        <v>Home &amp; Kitchen</v>
      </c>
      <c r="I3193" t="str">
        <f>_xlfn.XLOOKUP(_xlfn.XLOOKUP(A3193,Orders_Raw!A:A,Orders_Raw!B:B),Customers_Raw!A:A,Customers_Raw!E:E)</f>
        <v>Small Business</v>
      </c>
      <c r="J3193" s="19">
        <f>_xlfn.XLOOKUP(Order_Items_Raw!A367,Orders_Raw!A:A,Orders_Raw!C:C)</f>
        <v>45876</v>
      </c>
      <c r="K3193" t="s">
        <v>3415</v>
      </c>
      <c r="L3193" s="19" t="str">
        <f>_xlfn.XLOOKUP(A3193,Orders_Raw!A:A,Orders_Raw!D:D)</f>
        <v>Delivered</v>
      </c>
      <c r="M3193" s="19" t="str">
        <f>_xlfn.XLOOKUP(_xlfn.XLOOKUP(A3193,Orders_Raw!A:A,Orders_Raw!B:B),Customers_Raw!A:A,Customers_Raw!E:E)</f>
        <v>Small Business</v>
      </c>
      <c r="N3193">
        <f>IF(COUNTIF($A$2:A3193,A3193)=1,1,0)</f>
        <v>1</v>
      </c>
    </row>
    <row r="3194" spans="1:14">
      <c r="A3194" t="s">
        <v>2987</v>
      </c>
      <c r="B3194" t="s">
        <v>3496</v>
      </c>
      <c r="C3194">
        <v>2</v>
      </c>
      <c r="D3194" s="18">
        <v>7930.63</v>
      </c>
      <c r="E3194" s="18">
        <f>_xlfn.XLOOKUP(Order_Items_Raw!B372,Products_Raw!A:A,Products_Raw!D:D)</f>
        <v>9148.31</v>
      </c>
      <c r="F3194" s="18">
        <f t="shared" si="49"/>
        <v>-10365.99</v>
      </c>
      <c r="G3194" s="18" t="str">
        <f>PROPER(TRIM(CLEAN(_xlfn.XLOOKUP(Order_Items_Raw!A372,Orders_Raw!A:A,Orders_Raw!E:E))))</f>
        <v>Website</v>
      </c>
      <c r="H3194" s="18" t="str">
        <f>_xlfn.XLOOKUP(B3194,Products_Raw!A:A,Products_Raw!C:C)</f>
        <v>Home &amp; Kitchen</v>
      </c>
      <c r="I3194" t="str">
        <f>_xlfn.XLOOKUP(_xlfn.XLOOKUP(A3194,Orders_Raw!A:A,Orders_Raw!B:B),Customers_Raw!A:A,Customers_Raw!E:E)</f>
        <v>Small Business</v>
      </c>
      <c r="J3194" s="19">
        <f>_xlfn.XLOOKUP(Order_Items_Raw!A372,Orders_Raw!A:A,Orders_Raw!C:C)</f>
        <v>45889</v>
      </c>
      <c r="K3194" t="s">
        <v>3415</v>
      </c>
      <c r="L3194" s="19" t="str">
        <f>_xlfn.XLOOKUP(A3194,Orders_Raw!A:A,Orders_Raw!D:D)</f>
        <v>Delivered</v>
      </c>
      <c r="M3194" s="19" t="str">
        <f>_xlfn.XLOOKUP(_xlfn.XLOOKUP(A3194,Orders_Raw!A:A,Orders_Raw!B:B),Customers_Raw!A:A,Customers_Raw!E:E)</f>
        <v>Small Business</v>
      </c>
      <c r="N3194">
        <f>IF(COUNTIF($A$2:A3194,A3194)=1,1,0)</f>
        <v>0</v>
      </c>
    </row>
    <row r="3195" spans="1:14">
      <c r="A3195" t="s">
        <v>1229</v>
      </c>
      <c r="B3195" t="s">
        <v>3414</v>
      </c>
      <c r="C3195">
        <v>3</v>
      </c>
      <c r="D3195" s="18">
        <v>17085.63</v>
      </c>
      <c r="E3195" s="18">
        <f>_xlfn.XLOOKUP(Order_Items_Raw!B383,Products_Raw!A:A,Products_Raw!D:D)</f>
        <v>1321.65</v>
      </c>
      <c r="F3195" s="18">
        <f t="shared" si="49"/>
        <v>13120.68</v>
      </c>
      <c r="G3195" s="18" t="str">
        <f>PROPER(TRIM(CLEAN(_xlfn.XLOOKUP(Order_Items_Raw!A383,Orders_Raw!A:A,Orders_Raw!E:E))))</f>
        <v>Mobile App</v>
      </c>
      <c r="H3195" s="18" t="str">
        <f>_xlfn.XLOOKUP(B3195,Products_Raw!A:A,Products_Raw!C:C)</f>
        <v>Beauty</v>
      </c>
      <c r="I3195" t="str">
        <f>_xlfn.XLOOKUP(_xlfn.XLOOKUP(A3195,Orders_Raw!A:A,Orders_Raw!B:B),Customers_Raw!A:A,Customers_Raw!E:E)</f>
        <v>Consumer</v>
      </c>
      <c r="J3195" s="19">
        <f>_xlfn.XLOOKUP(Order_Items_Raw!A383,Orders_Raw!A:A,Orders_Raw!C:C)</f>
        <v>45882</v>
      </c>
      <c r="K3195" t="s">
        <v>3415</v>
      </c>
      <c r="L3195" s="19" t="str">
        <f>_xlfn.XLOOKUP(A3195,Orders_Raw!A:A,Orders_Raw!D:D)</f>
        <v>Delivered</v>
      </c>
      <c r="M3195" s="19" t="str">
        <f>_xlfn.XLOOKUP(_xlfn.XLOOKUP(A3195,Orders_Raw!A:A,Orders_Raw!B:B),Customers_Raw!A:A,Customers_Raw!E:E)</f>
        <v>Consumer</v>
      </c>
      <c r="N3195">
        <f>IF(COUNTIF($A$2:A3195,A3195)=1,1,0)</f>
        <v>1</v>
      </c>
    </row>
    <row r="3196" spans="1:14">
      <c r="A3196" t="s">
        <v>1429</v>
      </c>
      <c r="B3196" t="s">
        <v>3414</v>
      </c>
      <c r="C3196">
        <v>1</v>
      </c>
      <c r="D3196" s="18">
        <v>7598.71</v>
      </c>
      <c r="E3196" s="18">
        <f>_xlfn.XLOOKUP(Order_Items_Raw!B386,Products_Raw!A:A,Products_Raw!D:D)</f>
        <v>10692.38</v>
      </c>
      <c r="F3196" s="18">
        <f t="shared" si="49"/>
        <v>-3093.67</v>
      </c>
      <c r="G3196" s="18" t="str">
        <f>PROPER(TRIM(CLEAN(_xlfn.XLOOKUP(Order_Items_Raw!A386,Orders_Raw!A:A,Orders_Raw!E:E))))</f>
        <v>Mobile App</v>
      </c>
      <c r="H3196" s="18" t="str">
        <f>_xlfn.XLOOKUP(B3196,Products_Raw!A:A,Products_Raw!C:C)</f>
        <v>Beauty</v>
      </c>
      <c r="I3196" t="str">
        <f>_xlfn.XLOOKUP(_xlfn.XLOOKUP(A3196,Orders_Raw!A:A,Orders_Raw!B:B),Customers_Raw!A:A,Customers_Raw!E:E)</f>
        <v>Small Business</v>
      </c>
      <c r="J3196" s="19">
        <f>_xlfn.XLOOKUP(Order_Items_Raw!A386,Orders_Raw!A:A,Orders_Raw!C:C)</f>
        <v>45871</v>
      </c>
      <c r="K3196" t="s">
        <v>3415</v>
      </c>
      <c r="L3196" s="19" t="str">
        <f>_xlfn.XLOOKUP(A3196,Orders_Raw!A:A,Orders_Raw!D:D)</f>
        <v>Delivered</v>
      </c>
      <c r="M3196" s="19" t="str">
        <f>_xlfn.XLOOKUP(_xlfn.XLOOKUP(A3196,Orders_Raw!A:A,Orders_Raw!B:B),Customers_Raw!A:A,Customers_Raw!E:E)</f>
        <v>Small Business</v>
      </c>
      <c r="N3196">
        <f>IF(COUNTIF($A$2:A3196,A3196)=1,1,0)</f>
        <v>1</v>
      </c>
    </row>
    <row r="3197" spans="1:14">
      <c r="A3197" t="s">
        <v>1513</v>
      </c>
      <c r="B3197" t="s">
        <v>3414</v>
      </c>
      <c r="C3197">
        <v>1</v>
      </c>
      <c r="D3197" s="18">
        <v>5800.18</v>
      </c>
      <c r="E3197" s="18">
        <f>_xlfn.XLOOKUP(Order_Items_Raw!B389,Products_Raw!A:A,Products_Raw!D:D)</f>
        <v>295.87</v>
      </c>
      <c r="F3197" s="18">
        <f t="shared" si="49"/>
        <v>5504.31</v>
      </c>
      <c r="G3197" s="18" t="str">
        <f>PROPER(TRIM(CLEAN(_xlfn.XLOOKUP(Order_Items_Raw!A389,Orders_Raw!A:A,Orders_Raw!E:E))))</f>
        <v>Mobile App</v>
      </c>
      <c r="H3197" s="18" t="str">
        <f>_xlfn.XLOOKUP(B3197,Products_Raw!A:A,Products_Raw!C:C)</f>
        <v>Beauty</v>
      </c>
      <c r="I3197" t="str">
        <f>_xlfn.XLOOKUP(_xlfn.XLOOKUP(A3197,Orders_Raw!A:A,Orders_Raw!B:B),Customers_Raw!A:A,Customers_Raw!E:E)</f>
        <v>Small Business</v>
      </c>
      <c r="J3197" s="19">
        <f>_xlfn.XLOOKUP(Order_Items_Raw!A389,Orders_Raw!A:A,Orders_Raw!C:C)</f>
        <v>45877</v>
      </c>
      <c r="K3197" t="s">
        <v>3415</v>
      </c>
      <c r="L3197" s="19" t="str">
        <f>_xlfn.XLOOKUP(A3197,Orders_Raw!A:A,Orders_Raw!D:D)</f>
        <v>Delivered</v>
      </c>
      <c r="M3197" s="19" t="str">
        <f>_xlfn.XLOOKUP(_xlfn.XLOOKUP(A3197,Orders_Raw!A:A,Orders_Raw!B:B),Customers_Raw!A:A,Customers_Raw!E:E)</f>
        <v>Small Business</v>
      </c>
      <c r="N3197">
        <f>IF(COUNTIF($A$2:A3197,A3197)=1,1,0)</f>
        <v>1</v>
      </c>
    </row>
    <row r="3198" spans="1:14">
      <c r="A3198" t="s">
        <v>2379</v>
      </c>
      <c r="B3198" t="s">
        <v>3414</v>
      </c>
      <c r="C3198">
        <v>4</v>
      </c>
      <c r="D3198" s="18">
        <v>29987.54</v>
      </c>
      <c r="E3198" s="18">
        <f>_xlfn.XLOOKUP(Order_Items_Raw!B403,Products_Raw!A:A,Products_Raw!D:D)</f>
        <v>474.93</v>
      </c>
      <c r="F3198" s="18">
        <f t="shared" si="49"/>
        <v>28087.82</v>
      </c>
      <c r="G3198" s="18" t="str">
        <f>PROPER(TRIM(CLEAN(_xlfn.XLOOKUP(Order_Items_Raw!A403,Orders_Raw!A:A,Orders_Raw!E:E))))</f>
        <v>Mobile App</v>
      </c>
      <c r="H3198" s="18" t="str">
        <f>_xlfn.XLOOKUP(B3198,Products_Raw!A:A,Products_Raw!C:C)</f>
        <v>Beauty</v>
      </c>
      <c r="I3198" t="str">
        <f>_xlfn.XLOOKUP(_xlfn.XLOOKUP(A3198,Orders_Raw!A:A,Orders_Raw!B:B),Customers_Raw!A:A,Customers_Raw!E:E)</f>
        <v>Consumer</v>
      </c>
      <c r="J3198" s="19">
        <f>_xlfn.XLOOKUP(Order_Items_Raw!A403,Orders_Raw!A:A,Orders_Raw!C:C)</f>
        <v>45892</v>
      </c>
      <c r="K3198" t="s">
        <v>3415</v>
      </c>
      <c r="L3198" s="19" t="str">
        <f>_xlfn.XLOOKUP(A3198,Orders_Raw!A:A,Orders_Raw!D:D)</f>
        <v>Delivered</v>
      </c>
      <c r="M3198" s="19" t="str">
        <f>_xlfn.XLOOKUP(_xlfn.XLOOKUP(A3198,Orders_Raw!A:A,Orders_Raw!B:B),Customers_Raw!A:A,Customers_Raw!E:E)</f>
        <v>Consumer</v>
      </c>
      <c r="N3198">
        <f>IF(COUNTIF($A$2:A3198,A3198)=1,1,0)</f>
        <v>1</v>
      </c>
    </row>
    <row r="3199" spans="1:14">
      <c r="A3199" t="s">
        <v>2493</v>
      </c>
      <c r="B3199" t="s">
        <v>3414</v>
      </c>
      <c r="C3199">
        <v>1</v>
      </c>
      <c r="D3199" s="18">
        <v>7155.89</v>
      </c>
      <c r="E3199" s="18">
        <f>_xlfn.XLOOKUP(Order_Items_Raw!B407,Products_Raw!A:A,Products_Raw!D:D)</f>
        <v>6380.88</v>
      </c>
      <c r="F3199" s="18">
        <f t="shared" si="49"/>
        <v>775.01</v>
      </c>
      <c r="G3199" s="18" t="str">
        <f>PROPER(TRIM(CLEAN(_xlfn.XLOOKUP(Order_Items_Raw!A407,Orders_Raw!A:A,Orders_Raw!E:E))))</f>
        <v>Mobile App</v>
      </c>
      <c r="H3199" s="18" t="str">
        <f>_xlfn.XLOOKUP(B3199,Products_Raw!A:A,Products_Raw!C:C)</f>
        <v>Beauty</v>
      </c>
      <c r="I3199" t="str">
        <f>_xlfn.XLOOKUP(_xlfn.XLOOKUP(A3199,Orders_Raw!A:A,Orders_Raw!B:B),Customers_Raw!A:A,Customers_Raw!E:E)</f>
        <v>Corporate</v>
      </c>
      <c r="J3199" s="19">
        <f>_xlfn.XLOOKUP(Order_Items_Raw!A407,Orders_Raw!A:A,Orders_Raw!C:C)</f>
        <v>45876</v>
      </c>
      <c r="K3199" t="s">
        <v>3415</v>
      </c>
      <c r="L3199" s="19" t="str">
        <f>_xlfn.XLOOKUP(A3199,Orders_Raw!A:A,Orders_Raw!D:D)</f>
        <v>Delivered</v>
      </c>
      <c r="M3199" s="19" t="str">
        <f>_xlfn.XLOOKUP(_xlfn.XLOOKUP(A3199,Orders_Raw!A:A,Orders_Raw!B:B),Customers_Raw!A:A,Customers_Raw!E:E)</f>
        <v>Corporate</v>
      </c>
      <c r="N3199">
        <f>IF(COUNTIF($A$2:A3199,A3199)=1,1,0)</f>
        <v>1</v>
      </c>
    </row>
    <row r="3200" spans="1:14">
      <c r="A3200" t="s">
        <v>1513</v>
      </c>
      <c r="B3200" t="s">
        <v>3416</v>
      </c>
      <c r="C3200">
        <v>3</v>
      </c>
      <c r="D3200" s="18">
        <v>26255.45</v>
      </c>
      <c r="E3200" s="18">
        <f>_xlfn.XLOOKUP(Order_Items_Raw!B435,Products_Raw!A:A,Products_Raw!D:D)</f>
        <v>9178.6</v>
      </c>
      <c r="F3200" s="18">
        <f t="shared" si="49"/>
        <v>-1280.35</v>
      </c>
      <c r="G3200" s="18" t="str">
        <f>PROPER(TRIM(CLEAN(_xlfn.XLOOKUP(Order_Items_Raw!A435,Orders_Raw!A:A,Orders_Raw!E:E))))</f>
        <v>Mobile App</v>
      </c>
      <c r="H3200" s="18" t="str">
        <f>_xlfn.XLOOKUP(B3200,Products_Raw!A:A,Products_Raw!C:C)</f>
        <v>Home &amp; Kitchen</v>
      </c>
      <c r="I3200" t="str">
        <f>_xlfn.XLOOKUP(_xlfn.XLOOKUP(A3200,Orders_Raw!A:A,Orders_Raw!B:B),Customers_Raw!A:A,Customers_Raw!E:E)</f>
        <v>Small Business</v>
      </c>
      <c r="J3200" s="19">
        <f>_xlfn.XLOOKUP(Order_Items_Raw!A435,Orders_Raw!A:A,Orders_Raw!C:C)</f>
        <v>45876</v>
      </c>
      <c r="K3200" t="s">
        <v>3415</v>
      </c>
      <c r="L3200" s="19" t="str">
        <f>_xlfn.XLOOKUP(A3200,Orders_Raw!A:A,Orders_Raw!D:D)</f>
        <v>Delivered</v>
      </c>
      <c r="M3200" s="19" t="str">
        <f>_xlfn.XLOOKUP(_xlfn.XLOOKUP(A3200,Orders_Raw!A:A,Orders_Raw!B:B),Customers_Raw!A:A,Customers_Raw!E:E)</f>
        <v>Small Business</v>
      </c>
      <c r="N3200">
        <f>IF(COUNTIF($A$2:A3200,A3200)=1,1,0)</f>
        <v>0</v>
      </c>
    </row>
    <row r="3201" spans="1:14">
      <c r="A3201" t="s">
        <v>1620</v>
      </c>
      <c r="B3201" t="s">
        <v>3416</v>
      </c>
      <c r="C3201">
        <v>3</v>
      </c>
      <c r="D3201" s="18">
        <v>25922.82</v>
      </c>
      <c r="E3201" s="18">
        <f>_xlfn.XLOOKUP(Order_Items_Raw!B438,Products_Raw!A:A,Products_Raw!D:D)</f>
        <v>11367.74</v>
      </c>
      <c r="F3201" s="18">
        <f t="shared" si="49"/>
        <v>-8180.4</v>
      </c>
      <c r="G3201" s="18" t="str">
        <f>PROPER(TRIM(CLEAN(_xlfn.XLOOKUP(Order_Items_Raw!A438,Orders_Raw!A:A,Orders_Raw!E:E))))</f>
        <v>Website</v>
      </c>
      <c r="H3201" s="18" t="str">
        <f>_xlfn.XLOOKUP(B3201,Products_Raw!A:A,Products_Raw!C:C)</f>
        <v>Home &amp; Kitchen</v>
      </c>
      <c r="I3201" t="str">
        <f>_xlfn.XLOOKUP(_xlfn.XLOOKUP(A3201,Orders_Raw!A:A,Orders_Raw!B:B),Customers_Raw!A:A,Customers_Raw!E:E)</f>
        <v>Corporate</v>
      </c>
      <c r="J3201" s="19">
        <f>_xlfn.XLOOKUP(Order_Items_Raw!A438,Orders_Raw!A:A,Orders_Raw!C:C)</f>
        <v>45871</v>
      </c>
      <c r="K3201" t="s">
        <v>3415</v>
      </c>
      <c r="L3201" s="19" t="str">
        <f>_xlfn.XLOOKUP(A3201,Orders_Raw!A:A,Orders_Raw!D:D)</f>
        <v>Delivered</v>
      </c>
      <c r="M3201" s="19" t="str">
        <f>_xlfn.XLOOKUP(_xlfn.XLOOKUP(A3201,Orders_Raw!A:A,Orders_Raw!B:B),Customers_Raw!A:A,Customers_Raw!E:E)</f>
        <v>Corporate</v>
      </c>
      <c r="N3201">
        <f>IF(COUNTIF($A$2:A3201,A3201)=1,1,0)</f>
        <v>0</v>
      </c>
    </row>
    <row r="3202" spans="1:14">
      <c r="A3202" t="s">
        <v>1936</v>
      </c>
      <c r="B3202" t="s">
        <v>3416</v>
      </c>
      <c r="C3202">
        <v>1</v>
      </c>
      <c r="D3202" s="18">
        <v>7301.24</v>
      </c>
      <c r="E3202" s="18">
        <f>_xlfn.XLOOKUP(Order_Items_Raw!B444,Products_Raw!A:A,Products_Raw!D:D)</f>
        <v>6279.29</v>
      </c>
      <c r="F3202" s="18">
        <f t="shared" ref="F3202:F3265" si="50">D3202-(C3202*E3202)</f>
        <v>1021.95</v>
      </c>
      <c r="G3202" s="18" t="str">
        <f>PROPER(TRIM(CLEAN(_xlfn.XLOOKUP(Order_Items_Raw!A444,Orders_Raw!A:A,Orders_Raw!E:E))))</f>
        <v>Mobile App</v>
      </c>
      <c r="H3202" s="18" t="str">
        <f>_xlfn.XLOOKUP(B3202,Products_Raw!A:A,Products_Raw!C:C)</f>
        <v>Home &amp; Kitchen</v>
      </c>
      <c r="I3202" t="str">
        <f>_xlfn.XLOOKUP(_xlfn.XLOOKUP(A3202,Orders_Raw!A:A,Orders_Raw!B:B),Customers_Raw!A:A,Customers_Raw!E:E)</f>
        <v>Consumer</v>
      </c>
      <c r="J3202" s="19">
        <f>_xlfn.XLOOKUP(Order_Items_Raw!A444,Orders_Raw!A:A,Orders_Raw!C:C)</f>
        <v>45894</v>
      </c>
      <c r="K3202" t="s">
        <v>3415</v>
      </c>
      <c r="L3202" s="19" t="str">
        <f>_xlfn.XLOOKUP(A3202,Orders_Raw!A:A,Orders_Raw!D:D)</f>
        <v>Delivered</v>
      </c>
      <c r="M3202" s="19" t="str">
        <f>_xlfn.XLOOKUP(_xlfn.XLOOKUP(A3202,Orders_Raw!A:A,Orders_Raw!B:B),Customers_Raw!A:A,Customers_Raw!E:E)</f>
        <v>Consumer</v>
      </c>
      <c r="N3202">
        <f>IF(COUNTIF($A$2:A3202,A3202)=1,1,0)</f>
        <v>1</v>
      </c>
    </row>
    <row r="3203" spans="1:14">
      <c r="A3203" t="s">
        <v>2060</v>
      </c>
      <c r="B3203" t="s">
        <v>3417</v>
      </c>
      <c r="C3203">
        <v>1</v>
      </c>
      <c r="D3203" s="18">
        <v>9547.62</v>
      </c>
      <c r="E3203" s="18">
        <f>_xlfn.XLOOKUP(Order_Items_Raw!B494,Products_Raw!A:A,Products_Raw!D:D)</f>
        <v>1397.32</v>
      </c>
      <c r="F3203" s="18">
        <f t="shared" si="50"/>
        <v>8150.3</v>
      </c>
      <c r="G3203" s="18" t="str">
        <f>PROPER(TRIM(CLEAN(_xlfn.XLOOKUP(Order_Items_Raw!A494,Orders_Raw!A:A,Orders_Raw!E:E))))</f>
        <v>Marketplace</v>
      </c>
      <c r="H3203" s="18" t="str">
        <f>_xlfn.XLOOKUP(B3203,Products_Raw!A:A,Products_Raw!C:C)</f>
        <v>Sports</v>
      </c>
      <c r="I3203" t="str">
        <f>_xlfn.XLOOKUP(_xlfn.XLOOKUP(A3203,Orders_Raw!A:A,Orders_Raw!B:B),Customers_Raw!A:A,Customers_Raw!E:E)</f>
        <v>Consumer</v>
      </c>
      <c r="J3203" s="19">
        <f>_xlfn.XLOOKUP(Order_Items_Raw!A494,Orders_Raw!A:A,Orders_Raw!C:C)</f>
        <v>45872</v>
      </c>
      <c r="K3203" t="s">
        <v>3415</v>
      </c>
      <c r="L3203" s="19" t="str">
        <f>_xlfn.XLOOKUP(A3203,Orders_Raw!A:A,Orders_Raw!D:D)</f>
        <v>Processing</v>
      </c>
      <c r="M3203" s="19" t="str">
        <f>_xlfn.XLOOKUP(_xlfn.XLOOKUP(A3203,Orders_Raw!A:A,Orders_Raw!B:B),Customers_Raw!A:A,Customers_Raw!E:E)</f>
        <v>Consumer</v>
      </c>
      <c r="N3203">
        <f>IF(COUNTIF($A$2:A3203,A3203)=1,1,0)</f>
        <v>1</v>
      </c>
    </row>
    <row r="3204" spans="1:14">
      <c r="A3204" t="s">
        <v>2169</v>
      </c>
      <c r="B3204" t="s">
        <v>3417</v>
      </c>
      <c r="C3204">
        <v>4</v>
      </c>
      <c r="D3204" s="18">
        <v>38377.13</v>
      </c>
      <c r="E3204" s="18">
        <f>_xlfn.XLOOKUP(Order_Items_Raw!B500,Products_Raw!A:A,Products_Raw!D:D)</f>
        <v>11668.5</v>
      </c>
      <c r="F3204" s="18">
        <f t="shared" si="50"/>
        <v>-8296.87</v>
      </c>
      <c r="G3204" s="18" t="str">
        <f>PROPER(TRIM(CLEAN(_xlfn.XLOOKUP(Order_Items_Raw!A500,Orders_Raw!A:A,Orders_Raw!E:E))))</f>
        <v>Website</v>
      </c>
      <c r="H3204" s="18" t="str">
        <f>_xlfn.XLOOKUP(B3204,Products_Raw!A:A,Products_Raw!C:C)</f>
        <v>Sports</v>
      </c>
      <c r="I3204" t="str">
        <f>_xlfn.XLOOKUP(_xlfn.XLOOKUP(A3204,Orders_Raw!A:A,Orders_Raw!B:B),Customers_Raw!A:A,Customers_Raw!E:E)</f>
        <v>Small Business</v>
      </c>
      <c r="J3204" s="19">
        <f>_xlfn.XLOOKUP(Order_Items_Raw!A500,Orders_Raw!A:A,Orders_Raw!C:C)</f>
        <v>45894</v>
      </c>
      <c r="K3204" t="s">
        <v>3415</v>
      </c>
      <c r="L3204" s="19" t="str">
        <f>_xlfn.XLOOKUP(A3204,Orders_Raw!A:A,Orders_Raw!D:D)</f>
        <v>Delivered</v>
      </c>
      <c r="M3204" s="19" t="str">
        <f>_xlfn.XLOOKUP(_xlfn.XLOOKUP(A3204,Orders_Raw!A:A,Orders_Raw!B:B),Customers_Raw!A:A,Customers_Raw!E:E)</f>
        <v>Small Business</v>
      </c>
      <c r="N3204">
        <f>IF(COUNTIF($A$2:A3204,A3204)=1,1,0)</f>
        <v>1</v>
      </c>
    </row>
    <row r="3205" spans="1:14">
      <c r="A3205" t="s">
        <v>3389</v>
      </c>
      <c r="B3205" t="s">
        <v>3417</v>
      </c>
      <c r="C3205">
        <v>2</v>
      </c>
      <c r="D3205" s="18">
        <v>20100.82</v>
      </c>
      <c r="E3205" s="18">
        <f>_xlfn.XLOOKUP(Order_Items_Raw!B524,Products_Raw!A:A,Products_Raw!D:D)</f>
        <v>1326.73</v>
      </c>
      <c r="F3205" s="18">
        <f t="shared" si="50"/>
        <v>17447.36</v>
      </c>
      <c r="G3205" s="18" t="str">
        <f>PROPER(TRIM(CLEAN(_xlfn.XLOOKUP(Order_Items_Raw!A524,Orders_Raw!A:A,Orders_Raw!E:E))))</f>
        <v>Mobile App</v>
      </c>
      <c r="H3205" s="18" t="str">
        <f>_xlfn.XLOOKUP(B3205,Products_Raw!A:A,Products_Raw!C:C)</f>
        <v>Sports</v>
      </c>
      <c r="I3205" t="str">
        <f>_xlfn.XLOOKUP(_xlfn.XLOOKUP(A3205,Orders_Raw!A:A,Orders_Raw!B:B),Customers_Raw!A:A,Customers_Raw!E:E)</f>
        <v>Corporate</v>
      </c>
      <c r="J3205" s="19">
        <f>_xlfn.XLOOKUP(Order_Items_Raw!A524,Orders_Raw!A:A,Orders_Raw!C:C)</f>
        <v>45873</v>
      </c>
      <c r="K3205" t="s">
        <v>3415</v>
      </c>
      <c r="L3205" s="19" t="str">
        <f>_xlfn.XLOOKUP(A3205,Orders_Raw!A:A,Orders_Raw!D:D)</f>
        <v>Delivered</v>
      </c>
      <c r="M3205" s="19" t="str">
        <f>_xlfn.XLOOKUP(_xlfn.XLOOKUP(A3205,Orders_Raw!A:A,Orders_Raw!B:B),Customers_Raw!A:A,Customers_Raw!E:E)</f>
        <v>Corporate</v>
      </c>
      <c r="N3205">
        <f>IF(COUNTIF($A$2:A3205,A3205)=1,1,0)</f>
        <v>1</v>
      </c>
    </row>
    <row r="3206" spans="1:14">
      <c r="A3206" t="s">
        <v>1114</v>
      </c>
      <c r="B3206" t="s">
        <v>3419</v>
      </c>
      <c r="C3206">
        <v>2</v>
      </c>
      <c r="D3206" s="18">
        <v>3719.11</v>
      </c>
      <c r="E3206" s="18">
        <f>_xlfn.XLOOKUP(Order_Items_Raw!B574,Products_Raw!A:A,Products_Raw!D:D)</f>
        <v>6612.77</v>
      </c>
      <c r="F3206" s="18">
        <f t="shared" si="50"/>
        <v>-9506.43</v>
      </c>
      <c r="G3206" s="18" t="str">
        <f>PROPER(TRIM(CLEAN(_xlfn.XLOOKUP(Order_Items_Raw!A574,Orders_Raw!A:A,Orders_Raw!E:E))))</f>
        <v>Website</v>
      </c>
      <c r="H3206" s="18" t="str">
        <f>_xlfn.XLOOKUP(B3206,Products_Raw!A:A,Products_Raw!C:C)</f>
        <v>Office Supplies</v>
      </c>
      <c r="I3206" t="str">
        <f>_xlfn.XLOOKUP(_xlfn.XLOOKUP(A3206,Orders_Raw!A:A,Orders_Raw!B:B),Customers_Raw!A:A,Customers_Raw!E:E)</f>
        <v>Consumer</v>
      </c>
      <c r="J3206" s="19">
        <f>_xlfn.XLOOKUP(Order_Items_Raw!A574,Orders_Raw!A:A,Orders_Raw!C:C)</f>
        <v>45872</v>
      </c>
      <c r="K3206" t="s">
        <v>3415</v>
      </c>
      <c r="L3206" s="19" t="str">
        <f>_xlfn.XLOOKUP(A3206,Orders_Raw!A:A,Orders_Raw!D:D)</f>
        <v>Delivered</v>
      </c>
      <c r="M3206" s="19" t="str">
        <f>_xlfn.XLOOKUP(_xlfn.XLOOKUP(A3206,Orders_Raw!A:A,Orders_Raw!B:B),Customers_Raw!A:A,Customers_Raw!E:E)</f>
        <v>Consumer</v>
      </c>
      <c r="N3206">
        <f>IF(COUNTIF($A$2:A3206,A3206)=1,1,0)</f>
        <v>0</v>
      </c>
    </row>
    <row r="3207" spans="1:14">
      <c r="A3207" t="s">
        <v>1166</v>
      </c>
      <c r="B3207" t="s">
        <v>3419</v>
      </c>
      <c r="C3207">
        <v>2</v>
      </c>
      <c r="D3207" s="18">
        <v>3289.75</v>
      </c>
      <c r="E3207" s="18">
        <f>_xlfn.XLOOKUP(Order_Items_Raw!B575,Products_Raw!A:A,Products_Raw!D:D)</f>
        <v>6612.77</v>
      </c>
      <c r="F3207" s="18">
        <f t="shared" si="50"/>
        <v>-9935.79</v>
      </c>
      <c r="G3207" s="18" t="str">
        <f>PROPER(TRIM(CLEAN(_xlfn.XLOOKUP(Order_Items_Raw!A575,Orders_Raw!A:A,Orders_Raw!E:E))))</f>
        <v>Website</v>
      </c>
      <c r="H3207" s="18" t="str">
        <f>_xlfn.XLOOKUP(B3207,Products_Raw!A:A,Products_Raw!C:C)</f>
        <v>Office Supplies</v>
      </c>
      <c r="I3207" t="str">
        <f>_xlfn.XLOOKUP(_xlfn.XLOOKUP(A3207,Orders_Raw!A:A,Orders_Raw!B:B),Customers_Raw!A:A,Customers_Raw!E:E)</f>
        <v>Corporate</v>
      </c>
      <c r="J3207" s="19">
        <f>_xlfn.XLOOKUP(Order_Items_Raw!A575,Orders_Raw!A:A,Orders_Raw!C:C)</f>
        <v>45878</v>
      </c>
      <c r="K3207" t="s">
        <v>3415</v>
      </c>
      <c r="L3207" s="19" t="str">
        <f>_xlfn.XLOOKUP(A3207,Orders_Raw!A:A,Orders_Raw!D:D)</f>
        <v>Delivered</v>
      </c>
      <c r="M3207" s="19" t="str">
        <f>_xlfn.XLOOKUP(_xlfn.XLOOKUP(A3207,Orders_Raw!A:A,Orders_Raw!B:B),Customers_Raw!A:A,Customers_Raw!E:E)</f>
        <v>Corporate</v>
      </c>
      <c r="N3207">
        <f>IF(COUNTIF($A$2:A3207,A3207)=1,1,0)</f>
        <v>1</v>
      </c>
    </row>
    <row r="3208" spans="1:14">
      <c r="A3208" t="s">
        <v>3084</v>
      </c>
      <c r="B3208" t="s">
        <v>3419</v>
      </c>
      <c r="C3208">
        <v>1</v>
      </c>
      <c r="D3208" s="18">
        <v>2042.44</v>
      </c>
      <c r="E3208" s="18">
        <f>_xlfn.XLOOKUP(Order_Items_Raw!B604,Products_Raw!A:A,Products_Raw!D:D)</f>
        <v>5812.86</v>
      </c>
      <c r="F3208" s="18">
        <f t="shared" si="50"/>
        <v>-3770.42</v>
      </c>
      <c r="G3208" s="18" t="str">
        <f>PROPER(TRIM(CLEAN(_xlfn.XLOOKUP(Order_Items_Raw!A604,Orders_Raw!A:A,Orders_Raw!E:E))))</f>
        <v>Mobile App</v>
      </c>
      <c r="H3208" s="18" t="str">
        <f>_xlfn.XLOOKUP(B3208,Products_Raw!A:A,Products_Raw!C:C)</f>
        <v>Office Supplies</v>
      </c>
      <c r="I3208" t="str">
        <f>_xlfn.XLOOKUP(_xlfn.XLOOKUP(A3208,Orders_Raw!A:A,Orders_Raw!B:B),Customers_Raw!A:A,Customers_Raw!E:E)</f>
        <v>Consumer</v>
      </c>
      <c r="J3208" s="19">
        <f>_xlfn.XLOOKUP(Order_Items_Raw!A604,Orders_Raw!A:A,Orders_Raw!C:C)</f>
        <v>45875</v>
      </c>
      <c r="K3208" t="s">
        <v>3415</v>
      </c>
      <c r="L3208" s="19" t="str">
        <f>_xlfn.XLOOKUP(A3208,Orders_Raw!A:A,Orders_Raw!D:D)</f>
        <v>Delivered</v>
      </c>
      <c r="M3208" s="19" t="str">
        <f>_xlfn.XLOOKUP(_xlfn.XLOOKUP(A3208,Orders_Raw!A:A,Orders_Raw!B:B),Customers_Raw!A:A,Customers_Raw!E:E)</f>
        <v>Consumer</v>
      </c>
      <c r="N3208">
        <f>IF(COUNTIF($A$2:A3208,A3208)=1,1,0)</f>
        <v>0</v>
      </c>
    </row>
    <row r="3209" spans="1:14">
      <c r="A3209" t="s">
        <v>3121</v>
      </c>
      <c r="B3209" t="s">
        <v>3419</v>
      </c>
      <c r="C3209">
        <v>2</v>
      </c>
      <c r="D3209" s="18">
        <v>3288.41</v>
      </c>
      <c r="E3209" s="18">
        <f>_xlfn.XLOOKUP(Order_Items_Raw!B607,Products_Raw!A:A,Products_Raw!D:D)</f>
        <v>5812.86</v>
      </c>
      <c r="F3209" s="18">
        <f t="shared" si="50"/>
        <v>-8337.31</v>
      </c>
      <c r="G3209" s="18" t="str">
        <f>PROPER(TRIM(CLEAN(_xlfn.XLOOKUP(Order_Items_Raw!A607,Orders_Raw!A:A,Orders_Raw!E:E))))</f>
        <v>Website</v>
      </c>
      <c r="H3209" s="18" t="str">
        <f>_xlfn.XLOOKUP(B3209,Products_Raw!A:A,Products_Raw!C:C)</f>
        <v>Office Supplies</v>
      </c>
      <c r="I3209" t="str">
        <f>_xlfn.XLOOKUP(_xlfn.XLOOKUP(A3209,Orders_Raw!A:A,Orders_Raw!B:B),Customers_Raw!A:A,Customers_Raw!E:E)</f>
        <v>Consumer</v>
      </c>
      <c r="J3209" s="19">
        <f>_xlfn.XLOOKUP(Order_Items_Raw!A607,Orders_Raw!A:A,Orders_Raw!C:C)</f>
        <v>45871</v>
      </c>
      <c r="K3209" t="s">
        <v>3415</v>
      </c>
      <c r="L3209" s="19" t="str">
        <f>_xlfn.XLOOKUP(A3209,Orders_Raw!A:A,Orders_Raw!D:D)</f>
        <v>Delivered</v>
      </c>
      <c r="M3209" s="19" t="str">
        <f>_xlfn.XLOOKUP(_xlfn.XLOOKUP(A3209,Orders_Raw!A:A,Orders_Raw!B:B),Customers_Raw!A:A,Customers_Raw!E:E)</f>
        <v>Consumer</v>
      </c>
      <c r="N3209">
        <f>IF(COUNTIF($A$2:A3209,A3209)=1,1,0)</f>
        <v>0</v>
      </c>
    </row>
    <row r="3210" spans="1:14">
      <c r="A3210" t="s">
        <v>1654</v>
      </c>
      <c r="B3210" t="s">
        <v>3420</v>
      </c>
      <c r="C3210">
        <v>1</v>
      </c>
      <c r="D3210" s="18">
        <v>15964.64</v>
      </c>
      <c r="E3210" s="18">
        <f>_xlfn.XLOOKUP(Order_Items_Raw!B624,Products_Raw!A:A,Products_Raw!D:D)</f>
        <v>4370.8</v>
      </c>
      <c r="F3210" s="18">
        <f t="shared" si="50"/>
        <v>11593.84</v>
      </c>
      <c r="G3210" s="18" t="str">
        <f>PROPER(TRIM(CLEAN(_xlfn.XLOOKUP(Order_Items_Raw!A624,Orders_Raw!A:A,Orders_Raw!E:E))))</f>
        <v>Mobile App</v>
      </c>
      <c r="H3210" s="18" t="str">
        <f>_xlfn.XLOOKUP(B3210,Products_Raw!A:A,Products_Raw!C:C)</f>
        <v>Fashion</v>
      </c>
      <c r="I3210" t="str">
        <f>_xlfn.XLOOKUP(_xlfn.XLOOKUP(A3210,Orders_Raw!A:A,Orders_Raw!B:B),Customers_Raw!A:A,Customers_Raw!E:E)</f>
        <v>Consumer</v>
      </c>
      <c r="J3210" s="19">
        <f>_xlfn.XLOOKUP(Order_Items_Raw!A624,Orders_Raw!A:A,Orders_Raw!C:C)</f>
        <v>45871</v>
      </c>
      <c r="K3210" t="s">
        <v>3415</v>
      </c>
      <c r="L3210" s="19" t="str">
        <f>_xlfn.XLOOKUP(A3210,Orders_Raw!A:A,Orders_Raw!D:D)</f>
        <v>Cancelled</v>
      </c>
      <c r="M3210" s="19" t="str">
        <f>_xlfn.XLOOKUP(_xlfn.XLOOKUP(A3210,Orders_Raw!A:A,Orders_Raw!B:B),Customers_Raw!A:A,Customers_Raw!E:E)</f>
        <v>Consumer</v>
      </c>
      <c r="N3210">
        <f>IF(COUNTIF($A$2:A3210,A3210)=1,1,0)</f>
        <v>1</v>
      </c>
    </row>
    <row r="3211" spans="1:14">
      <c r="A3211" t="s">
        <v>2256</v>
      </c>
      <c r="B3211" t="s">
        <v>3420</v>
      </c>
      <c r="C3211">
        <v>2</v>
      </c>
      <c r="D3211" s="18">
        <v>26200.69</v>
      </c>
      <c r="E3211" s="18">
        <f>_xlfn.XLOOKUP(Order_Items_Raw!B633,Products_Raw!A:A,Products_Raw!D:D)</f>
        <v>6163.24</v>
      </c>
      <c r="F3211" s="18">
        <f t="shared" si="50"/>
        <v>13874.21</v>
      </c>
      <c r="G3211" s="18" t="str">
        <f>PROPER(TRIM(CLEAN(_xlfn.XLOOKUP(Order_Items_Raw!A633,Orders_Raw!A:A,Orders_Raw!E:E))))</f>
        <v>Website</v>
      </c>
      <c r="H3211" s="18" t="str">
        <f>_xlfn.XLOOKUP(B3211,Products_Raw!A:A,Products_Raw!C:C)</f>
        <v>Fashion</v>
      </c>
      <c r="I3211" t="str">
        <f>_xlfn.XLOOKUP(_xlfn.XLOOKUP(A3211,Orders_Raw!A:A,Orders_Raw!B:B),Customers_Raw!A:A,Customers_Raw!E:E)</f>
        <v>Small Business</v>
      </c>
      <c r="J3211" s="19">
        <f>_xlfn.XLOOKUP(Order_Items_Raw!A633,Orders_Raw!A:A,Orders_Raw!C:C)</f>
        <v>45894</v>
      </c>
      <c r="K3211" t="s">
        <v>3415</v>
      </c>
      <c r="L3211" s="19" t="str">
        <f>_xlfn.XLOOKUP(A3211,Orders_Raw!A:A,Orders_Raw!D:D)</f>
        <v>Delivered</v>
      </c>
      <c r="M3211" s="19" t="str">
        <f>_xlfn.XLOOKUP(_xlfn.XLOOKUP(A3211,Orders_Raw!A:A,Orders_Raw!B:B),Customers_Raw!A:A,Customers_Raw!E:E)</f>
        <v>Small Business</v>
      </c>
      <c r="N3211">
        <f>IF(COUNTIF($A$2:A3211,A3211)=1,1,0)</f>
        <v>1</v>
      </c>
    </row>
    <row r="3212" spans="1:14">
      <c r="A3212" t="s">
        <v>1224</v>
      </c>
      <c r="B3212" t="s">
        <v>3422</v>
      </c>
      <c r="C3212">
        <v>2</v>
      </c>
      <c r="D3212" s="18">
        <v>765.93</v>
      </c>
      <c r="E3212" s="18">
        <f>_xlfn.XLOOKUP(Order_Items_Raw!B659,Products_Raw!A:A,Products_Raw!D:D)</f>
        <v>6579.03</v>
      </c>
      <c r="F3212" s="18">
        <f t="shared" si="50"/>
        <v>-12392.13</v>
      </c>
      <c r="G3212" s="18" t="str">
        <f>PROPER(TRIM(CLEAN(_xlfn.XLOOKUP(Order_Items_Raw!A659,Orders_Raw!A:A,Orders_Raw!E:E))))</f>
        <v>Mobile App</v>
      </c>
      <c r="H3212" s="18" t="str">
        <f>_xlfn.XLOOKUP(B3212,Products_Raw!A:A,Products_Raw!C:C)</f>
        <v>Fashion</v>
      </c>
      <c r="I3212" t="str">
        <f>_xlfn.XLOOKUP(_xlfn.XLOOKUP(A3212,Orders_Raw!A:A,Orders_Raw!B:B),Customers_Raw!A:A,Customers_Raw!E:E)</f>
        <v>Consumer</v>
      </c>
      <c r="J3212" s="19">
        <f>_xlfn.XLOOKUP(Order_Items_Raw!A659,Orders_Raw!A:A,Orders_Raw!C:C)</f>
        <v>45994</v>
      </c>
      <c r="K3212" t="s">
        <v>3421</v>
      </c>
      <c r="L3212" s="19" t="str">
        <f>_xlfn.XLOOKUP(A3212,Orders_Raw!A:A,Orders_Raw!D:D)</f>
        <v>Shipped</v>
      </c>
      <c r="M3212" s="19" t="str">
        <f>_xlfn.XLOOKUP(_xlfn.XLOOKUP(A3212,Orders_Raw!A:A,Orders_Raw!B:B),Customers_Raw!A:A,Customers_Raw!E:E)</f>
        <v>Consumer</v>
      </c>
      <c r="N3212">
        <f>IF(COUNTIF($A$2:A3212,A3212)=1,1,0)</f>
        <v>1</v>
      </c>
    </row>
    <row r="3213" spans="1:14">
      <c r="A3213" t="s">
        <v>1394</v>
      </c>
      <c r="B3213" t="s">
        <v>3422</v>
      </c>
      <c r="C3213">
        <v>2</v>
      </c>
      <c r="D3213" s="18">
        <v>818.98</v>
      </c>
      <c r="E3213" s="18">
        <f>_xlfn.XLOOKUP(Order_Items_Raw!B664,Products_Raw!A:A,Products_Raw!D:D)</f>
        <v>6579.03</v>
      </c>
      <c r="F3213" s="18">
        <f t="shared" si="50"/>
        <v>-12339.08</v>
      </c>
      <c r="G3213" s="18" t="str">
        <f>PROPER(TRIM(CLEAN(_xlfn.XLOOKUP(Order_Items_Raw!A664,Orders_Raw!A:A,Orders_Raw!E:E))))</f>
        <v>Marketplace</v>
      </c>
      <c r="H3213" s="18" t="str">
        <f>_xlfn.XLOOKUP(B3213,Products_Raw!A:A,Products_Raw!C:C)</f>
        <v>Fashion</v>
      </c>
      <c r="I3213" t="str">
        <f>_xlfn.XLOOKUP(_xlfn.XLOOKUP(A3213,Orders_Raw!A:A,Orders_Raw!B:B),Customers_Raw!A:A,Customers_Raw!E:E)</f>
        <v>Consumer</v>
      </c>
      <c r="J3213" s="19">
        <f>_xlfn.XLOOKUP(Order_Items_Raw!A664,Orders_Raw!A:A,Orders_Raw!C:C)</f>
        <v>46021</v>
      </c>
      <c r="K3213" t="s">
        <v>3421</v>
      </c>
      <c r="L3213" s="19" t="str">
        <f>_xlfn.XLOOKUP(A3213,Orders_Raw!A:A,Orders_Raw!D:D)</f>
        <v>Delivered</v>
      </c>
      <c r="M3213" s="19" t="str">
        <f>_xlfn.XLOOKUP(_xlfn.XLOOKUP(A3213,Orders_Raw!A:A,Orders_Raw!B:B),Customers_Raw!A:A,Customers_Raw!E:E)</f>
        <v>Consumer</v>
      </c>
      <c r="N3213">
        <f>IF(COUNTIF($A$2:A3213,A3213)=1,1,0)</f>
        <v>1</v>
      </c>
    </row>
    <row r="3214" spans="1:14">
      <c r="A3214" t="s">
        <v>2740</v>
      </c>
      <c r="B3214" t="s">
        <v>3422</v>
      </c>
      <c r="C3214">
        <v>3</v>
      </c>
      <c r="D3214" s="18">
        <v>1286.64</v>
      </c>
      <c r="E3214" s="18">
        <f>_xlfn.XLOOKUP(Order_Items_Raw!B691,Products_Raw!A:A,Products_Raw!D:D)</f>
        <v>7014.31</v>
      </c>
      <c r="F3214" s="18">
        <f t="shared" si="50"/>
        <v>-19756.29</v>
      </c>
      <c r="G3214" s="18" t="str">
        <f>PROPER(TRIM(CLEAN(_xlfn.XLOOKUP(Order_Items_Raw!A691,Orders_Raw!A:A,Orders_Raw!E:E))))</f>
        <v>Mobile App</v>
      </c>
      <c r="H3214" s="18" t="str">
        <f>_xlfn.XLOOKUP(B3214,Products_Raw!A:A,Products_Raw!C:C)</f>
        <v>Fashion</v>
      </c>
      <c r="I3214" t="str">
        <f>_xlfn.XLOOKUP(_xlfn.XLOOKUP(A3214,Orders_Raw!A:A,Orders_Raw!B:B),Customers_Raw!A:A,Customers_Raw!E:E)</f>
        <v>Corporate</v>
      </c>
      <c r="J3214" s="19">
        <f>_xlfn.XLOOKUP(Order_Items_Raw!A691,Orders_Raw!A:A,Orders_Raw!C:C)</f>
        <v>46014</v>
      </c>
      <c r="K3214" t="s">
        <v>3421</v>
      </c>
      <c r="L3214" s="19" t="str">
        <f>_xlfn.XLOOKUP(A3214,Orders_Raw!A:A,Orders_Raw!D:D)</f>
        <v>Delivered</v>
      </c>
      <c r="M3214" s="19" t="str">
        <f>_xlfn.XLOOKUP(_xlfn.XLOOKUP(A3214,Orders_Raw!A:A,Orders_Raw!B:B),Customers_Raw!A:A,Customers_Raw!E:E)</f>
        <v>Corporate</v>
      </c>
      <c r="N3214">
        <f>IF(COUNTIF($A$2:A3214,A3214)=1,1,0)</f>
        <v>1</v>
      </c>
    </row>
    <row r="3215" spans="1:14">
      <c r="A3215" t="s">
        <v>1214</v>
      </c>
      <c r="B3215" t="s">
        <v>3423</v>
      </c>
      <c r="C3215">
        <v>1</v>
      </c>
      <c r="D3215" s="18">
        <v>5499.67</v>
      </c>
      <c r="E3215" s="18">
        <f>_xlfn.XLOOKUP(Order_Items_Raw!B721,Products_Raw!A:A,Products_Raw!D:D)</f>
        <v>4806.74</v>
      </c>
      <c r="F3215" s="18">
        <f t="shared" si="50"/>
        <v>692.93</v>
      </c>
      <c r="G3215" s="18" t="str">
        <f>PROPER(TRIM(CLEAN(_xlfn.XLOOKUP(Order_Items_Raw!A721,Orders_Raw!A:A,Orders_Raw!E:E))))</f>
        <v>Marketplace</v>
      </c>
      <c r="H3215" s="18" t="str">
        <f>_xlfn.XLOOKUP(B3215,Products_Raw!A:A,Products_Raw!C:C)</f>
        <v>Sports</v>
      </c>
      <c r="I3215" t="str">
        <f>_xlfn.XLOOKUP(_xlfn.XLOOKUP(A3215,Orders_Raw!A:A,Orders_Raw!B:B),Customers_Raw!A:A,Customers_Raw!E:E)</f>
        <v>Small Business</v>
      </c>
      <c r="J3215" s="19">
        <f>_xlfn.XLOOKUP(Order_Items_Raw!A721,Orders_Raw!A:A,Orders_Raw!C:C)</f>
        <v>46015</v>
      </c>
      <c r="K3215" t="s">
        <v>3421</v>
      </c>
      <c r="L3215" s="19" t="str">
        <f>_xlfn.XLOOKUP(A3215,Orders_Raw!A:A,Orders_Raw!D:D)</f>
        <v>Shipped</v>
      </c>
      <c r="M3215" s="19" t="str">
        <f>_xlfn.XLOOKUP(_xlfn.XLOOKUP(A3215,Orders_Raw!A:A,Orders_Raw!B:B),Customers_Raw!A:A,Customers_Raw!E:E)</f>
        <v>Small Business</v>
      </c>
      <c r="N3215">
        <f>IF(COUNTIF($A$2:A3215,A3215)=1,1,0)</f>
        <v>0</v>
      </c>
    </row>
    <row r="3216" spans="1:14">
      <c r="A3216" t="s">
        <v>2614</v>
      </c>
      <c r="B3216" t="s">
        <v>3423</v>
      </c>
      <c r="C3216">
        <v>1</v>
      </c>
      <c r="D3216" s="18">
        <v>5625.24</v>
      </c>
      <c r="E3216" s="18">
        <f>_xlfn.XLOOKUP(Order_Items_Raw!B742,Products_Raw!A:A,Products_Raw!D:D)</f>
        <v>680.62</v>
      </c>
      <c r="F3216" s="18">
        <f t="shared" si="50"/>
        <v>4944.62</v>
      </c>
      <c r="G3216" s="18" t="str">
        <f>PROPER(TRIM(CLEAN(_xlfn.XLOOKUP(Order_Items_Raw!A742,Orders_Raw!A:A,Orders_Raw!E:E))))</f>
        <v>Marketplace</v>
      </c>
      <c r="H3216" s="18" t="str">
        <f>_xlfn.XLOOKUP(B3216,Products_Raw!A:A,Products_Raw!C:C)</f>
        <v>Sports</v>
      </c>
      <c r="I3216" t="str">
        <f>_xlfn.XLOOKUP(_xlfn.XLOOKUP(A3216,Orders_Raw!A:A,Orders_Raw!B:B),Customers_Raw!A:A,Customers_Raw!E:E)</f>
        <v>Corporate</v>
      </c>
      <c r="J3216" s="19">
        <f>_xlfn.XLOOKUP(Order_Items_Raw!A742,Orders_Raw!A:A,Orders_Raw!C:C)</f>
        <v>46014</v>
      </c>
      <c r="K3216" t="s">
        <v>3421</v>
      </c>
      <c r="L3216" s="19" t="str">
        <f>_xlfn.XLOOKUP(A3216,Orders_Raw!A:A,Orders_Raw!D:D)</f>
        <v>Delivered</v>
      </c>
      <c r="M3216" s="19" t="str">
        <f>_xlfn.XLOOKUP(_xlfn.XLOOKUP(A3216,Orders_Raw!A:A,Orders_Raw!B:B),Customers_Raw!A:A,Customers_Raw!E:E)</f>
        <v>Corporate</v>
      </c>
      <c r="N3216">
        <f>IF(COUNTIF($A$2:A3216,A3216)=1,1,0)</f>
        <v>1</v>
      </c>
    </row>
    <row r="3217" spans="1:14">
      <c r="A3217" t="s">
        <v>3332</v>
      </c>
      <c r="B3217" t="s">
        <v>3423</v>
      </c>
      <c r="C3217">
        <v>1</v>
      </c>
      <c r="D3217" s="18">
        <v>5492.12</v>
      </c>
      <c r="E3217" s="18">
        <f>_xlfn.XLOOKUP(Order_Items_Raw!B756,Products_Raw!A:A,Products_Raw!D:D)</f>
        <v>4176.26</v>
      </c>
      <c r="F3217" s="18">
        <f t="shared" si="50"/>
        <v>1315.86</v>
      </c>
      <c r="G3217" s="18" t="str">
        <f>PROPER(TRIM(CLEAN(_xlfn.XLOOKUP(Order_Items_Raw!A756,Orders_Raw!A:A,Orders_Raw!E:E))))</f>
        <v>Mobile App</v>
      </c>
      <c r="H3217" s="18" t="str">
        <f>_xlfn.XLOOKUP(B3217,Products_Raw!A:A,Products_Raw!C:C)</f>
        <v>Sports</v>
      </c>
      <c r="I3217" t="str">
        <f>_xlfn.XLOOKUP(_xlfn.XLOOKUP(A3217,Orders_Raw!A:A,Orders_Raw!B:B),Customers_Raw!A:A,Customers_Raw!E:E)</f>
        <v>Consumer</v>
      </c>
      <c r="J3217" s="19">
        <f>_xlfn.XLOOKUP(Order_Items_Raw!A756,Orders_Raw!A:A,Orders_Raw!C:C)</f>
        <v>46018</v>
      </c>
      <c r="K3217" t="s">
        <v>3421</v>
      </c>
      <c r="L3217" s="19" t="str">
        <f>_xlfn.XLOOKUP(A3217,Orders_Raw!A:A,Orders_Raw!D:D)</f>
        <v>Delivered</v>
      </c>
      <c r="M3217" s="19" t="str">
        <f>_xlfn.XLOOKUP(_xlfn.XLOOKUP(A3217,Orders_Raw!A:A,Orders_Raw!B:B),Customers_Raw!A:A,Customers_Raw!E:E)</f>
        <v>Consumer</v>
      </c>
      <c r="N3217">
        <f>IF(COUNTIF($A$2:A3217,A3217)=1,1,0)</f>
        <v>1</v>
      </c>
    </row>
    <row r="3218" spans="1:14">
      <c r="A3218" t="s">
        <v>1439</v>
      </c>
      <c r="B3218" t="s">
        <v>3424</v>
      </c>
      <c r="C3218">
        <v>4</v>
      </c>
      <c r="D3218" s="18">
        <v>2594.42</v>
      </c>
      <c r="E3218" s="18">
        <f>_xlfn.XLOOKUP(Order_Items_Raw!B767,Products_Raw!A:A,Products_Raw!D:D)</f>
        <v>4722.61</v>
      </c>
      <c r="F3218" s="18">
        <f t="shared" si="50"/>
        <v>-16296.02</v>
      </c>
      <c r="G3218" s="18" t="str">
        <f>PROPER(TRIM(CLEAN(_xlfn.XLOOKUP(Order_Items_Raw!A767,Orders_Raw!A:A,Orders_Raw!E:E))))</f>
        <v>Mobile App</v>
      </c>
      <c r="H3218" s="18" t="str">
        <f>_xlfn.XLOOKUP(B3218,Products_Raw!A:A,Products_Raw!C:C)</f>
        <v>Electronics</v>
      </c>
      <c r="I3218" t="str">
        <f>_xlfn.XLOOKUP(_xlfn.XLOOKUP(A3218,Orders_Raw!A:A,Orders_Raw!B:B),Customers_Raw!A:A,Customers_Raw!E:E)</f>
        <v>Small Business</v>
      </c>
      <c r="J3218" s="19">
        <f>_xlfn.XLOOKUP(Order_Items_Raw!A767,Orders_Raw!A:A,Orders_Raw!C:C)</f>
        <v>46000</v>
      </c>
      <c r="K3218" t="s">
        <v>3421</v>
      </c>
      <c r="L3218" s="19" t="str">
        <f>_xlfn.XLOOKUP(A3218,Orders_Raw!A:A,Orders_Raw!D:D)</f>
        <v>Delivered</v>
      </c>
      <c r="M3218" s="19" t="str">
        <f>_xlfn.XLOOKUP(_xlfn.XLOOKUP(A3218,Orders_Raw!A:A,Orders_Raw!B:B),Customers_Raw!A:A,Customers_Raw!E:E)</f>
        <v>Small Business</v>
      </c>
      <c r="N3218">
        <f>IF(COUNTIF($A$2:A3218,A3218)=1,1,0)</f>
        <v>1</v>
      </c>
    </row>
    <row r="3219" spans="1:14">
      <c r="A3219" t="s">
        <v>2126</v>
      </c>
      <c r="B3219" t="s">
        <v>3424</v>
      </c>
      <c r="C3219">
        <v>1</v>
      </c>
      <c r="D3219" s="18">
        <v>606.57</v>
      </c>
      <c r="E3219" s="18">
        <f>_xlfn.XLOOKUP(Order_Items_Raw!B785,Products_Raw!A:A,Products_Raw!D:D)</f>
        <v>10188.6</v>
      </c>
      <c r="F3219" s="18">
        <f t="shared" si="50"/>
        <v>-9582.03</v>
      </c>
      <c r="G3219" s="18" t="str">
        <f>PROPER(TRIM(CLEAN(_xlfn.XLOOKUP(Order_Items_Raw!A785,Orders_Raw!A:A,Orders_Raw!E:E))))</f>
        <v>Mobile App</v>
      </c>
      <c r="H3219" s="18" t="str">
        <f>_xlfn.XLOOKUP(B3219,Products_Raw!A:A,Products_Raw!C:C)</f>
        <v>Electronics</v>
      </c>
      <c r="I3219" t="str">
        <f>_xlfn.XLOOKUP(_xlfn.XLOOKUP(A3219,Orders_Raw!A:A,Orders_Raw!B:B),Customers_Raw!A:A,Customers_Raw!E:E)</f>
        <v>Consumer</v>
      </c>
      <c r="J3219" s="19">
        <f>_xlfn.XLOOKUP(Order_Items_Raw!A785,Orders_Raw!A:A,Orders_Raw!C:C)</f>
        <v>46022</v>
      </c>
      <c r="K3219" t="s">
        <v>3421</v>
      </c>
      <c r="L3219" s="19" t="str">
        <f>_xlfn.XLOOKUP(A3219,Orders_Raw!A:A,Orders_Raw!D:D)</f>
        <v>Delivered</v>
      </c>
      <c r="M3219" s="19" t="str">
        <f>_xlfn.XLOOKUP(_xlfn.XLOOKUP(A3219,Orders_Raw!A:A,Orders_Raw!B:B),Customers_Raw!A:A,Customers_Raw!E:E)</f>
        <v>Consumer</v>
      </c>
      <c r="N3219">
        <f>IF(COUNTIF($A$2:A3219,A3219)=1,1,0)</f>
        <v>1</v>
      </c>
    </row>
    <row r="3220" spans="1:14">
      <c r="A3220" t="s">
        <v>2747</v>
      </c>
      <c r="B3220" t="s">
        <v>3424</v>
      </c>
      <c r="C3220">
        <v>3</v>
      </c>
      <c r="D3220" s="18">
        <v>1729.88</v>
      </c>
      <c r="E3220" s="18">
        <f>_xlfn.XLOOKUP(Order_Items_Raw!B794,Products_Raw!A:A,Products_Raw!D:D)</f>
        <v>7025.62</v>
      </c>
      <c r="F3220" s="18">
        <f t="shared" si="50"/>
        <v>-19346.98</v>
      </c>
      <c r="G3220" s="18" t="str">
        <f>PROPER(TRIM(CLEAN(_xlfn.XLOOKUP(Order_Items_Raw!A794,Orders_Raw!A:A,Orders_Raw!E:E))))</f>
        <v>Website</v>
      </c>
      <c r="H3220" s="18" t="str">
        <f>_xlfn.XLOOKUP(B3220,Products_Raw!A:A,Products_Raw!C:C)</f>
        <v>Electronics</v>
      </c>
      <c r="I3220" t="str">
        <f>_xlfn.XLOOKUP(_xlfn.XLOOKUP(A3220,Orders_Raw!A:A,Orders_Raw!B:B),Customers_Raw!A:A,Customers_Raw!E:E)</f>
        <v>Consumer</v>
      </c>
      <c r="J3220" s="19">
        <f>_xlfn.XLOOKUP(Order_Items_Raw!A794,Orders_Raw!A:A,Orders_Raw!C:C)</f>
        <v>45993</v>
      </c>
      <c r="K3220" t="s">
        <v>3421</v>
      </c>
      <c r="L3220" s="19" t="str">
        <f>_xlfn.XLOOKUP(A3220,Orders_Raw!A:A,Orders_Raw!D:D)</f>
        <v>Delivered</v>
      </c>
      <c r="M3220" s="19" t="str">
        <f>_xlfn.XLOOKUP(_xlfn.XLOOKUP(A3220,Orders_Raw!A:A,Orders_Raw!B:B),Customers_Raw!A:A,Customers_Raw!E:E)</f>
        <v>Consumer</v>
      </c>
      <c r="N3220">
        <f>IF(COUNTIF($A$2:A3220,A3220)=1,1,0)</f>
        <v>1</v>
      </c>
    </row>
    <row r="3221" spans="1:14">
      <c r="A3221" t="s">
        <v>2927</v>
      </c>
      <c r="B3221" t="s">
        <v>3424</v>
      </c>
      <c r="C3221">
        <v>1</v>
      </c>
      <c r="D3221" s="18">
        <v>550.76</v>
      </c>
      <c r="E3221" s="18">
        <f>_xlfn.XLOOKUP(Order_Items_Raw!B797,Products_Raw!A:A,Products_Raw!D:D)</f>
        <v>6782.31</v>
      </c>
      <c r="F3221" s="18">
        <f t="shared" si="50"/>
        <v>-6231.55</v>
      </c>
      <c r="G3221" s="18" t="str">
        <f>PROPER(TRIM(CLEAN(_xlfn.XLOOKUP(Order_Items_Raw!A797,Orders_Raw!A:A,Orders_Raw!E:E))))</f>
        <v>Mobile App</v>
      </c>
      <c r="H3221" s="18" t="str">
        <f>_xlfn.XLOOKUP(B3221,Products_Raw!A:A,Products_Raw!C:C)</f>
        <v>Electronics</v>
      </c>
      <c r="I3221" t="str">
        <f>_xlfn.XLOOKUP(_xlfn.XLOOKUP(A3221,Orders_Raw!A:A,Orders_Raw!B:B),Customers_Raw!A:A,Customers_Raw!E:E)</f>
        <v>Corporate</v>
      </c>
      <c r="J3221" s="19">
        <f>_xlfn.XLOOKUP(Order_Items_Raw!A797,Orders_Raw!A:A,Orders_Raw!C:C)</f>
        <v>45994</v>
      </c>
      <c r="K3221" t="s">
        <v>3421</v>
      </c>
      <c r="L3221" s="19" t="str">
        <f>_xlfn.XLOOKUP(A3221,Orders_Raw!A:A,Orders_Raw!D:D)</f>
        <v>Delivered</v>
      </c>
      <c r="M3221" s="19" t="str">
        <f>_xlfn.XLOOKUP(_xlfn.XLOOKUP(A3221,Orders_Raw!A:A,Orders_Raw!B:B),Customers_Raw!A:A,Customers_Raw!E:E)</f>
        <v>Corporate</v>
      </c>
      <c r="N3221">
        <f>IF(COUNTIF($A$2:A3221,A3221)=1,1,0)</f>
        <v>1</v>
      </c>
    </row>
    <row r="3222" spans="1:14">
      <c r="A3222" t="s">
        <v>1873</v>
      </c>
      <c r="B3222" t="s">
        <v>3425</v>
      </c>
      <c r="C3222">
        <v>4</v>
      </c>
      <c r="D3222" s="18">
        <v>27041.52</v>
      </c>
      <c r="E3222" s="18">
        <f>_xlfn.XLOOKUP(Order_Items_Raw!B824,Products_Raw!A:A,Products_Raw!D:D)</f>
        <v>11732.81</v>
      </c>
      <c r="F3222" s="18">
        <f t="shared" si="50"/>
        <v>-19889.72</v>
      </c>
      <c r="G3222" s="18" t="str">
        <f>PROPER(TRIM(CLEAN(_xlfn.XLOOKUP(Order_Items_Raw!A824,Orders_Raw!A:A,Orders_Raw!E:E))))</f>
        <v>Marketplace</v>
      </c>
      <c r="H3222" s="18" t="str">
        <f>_xlfn.XLOOKUP(B3222,Products_Raw!A:A,Products_Raw!C:C)</f>
        <v>Beauty</v>
      </c>
      <c r="I3222" t="str">
        <f>_xlfn.XLOOKUP(_xlfn.XLOOKUP(A3222,Orders_Raw!A:A,Orders_Raw!B:B),Customers_Raw!A:A,Customers_Raw!E:E)</f>
        <v>Consumer</v>
      </c>
      <c r="J3222" s="19">
        <f>_xlfn.XLOOKUP(Order_Items_Raw!A824,Orders_Raw!A:A,Orders_Raw!C:C)</f>
        <v>45994</v>
      </c>
      <c r="K3222" t="s">
        <v>3421</v>
      </c>
      <c r="L3222" s="19" t="str">
        <f>_xlfn.XLOOKUP(A3222,Orders_Raw!A:A,Orders_Raw!D:D)</f>
        <v>Delivered</v>
      </c>
      <c r="M3222" s="19" t="str">
        <f>_xlfn.XLOOKUP(_xlfn.XLOOKUP(A3222,Orders_Raw!A:A,Orders_Raw!B:B),Customers_Raw!A:A,Customers_Raw!E:E)</f>
        <v>Consumer</v>
      </c>
      <c r="N3222">
        <f>IF(COUNTIF($A$2:A3222,A3222)=1,1,0)</f>
        <v>1</v>
      </c>
    </row>
    <row r="3223" spans="1:14">
      <c r="A3223" t="s">
        <v>2060</v>
      </c>
      <c r="B3223" t="s">
        <v>3425</v>
      </c>
      <c r="C3223">
        <v>4</v>
      </c>
      <c r="D3223" s="18">
        <v>29812.69</v>
      </c>
      <c r="E3223" s="18">
        <f>_xlfn.XLOOKUP(Order_Items_Raw!B829,Products_Raw!A:A,Products_Raw!D:D)</f>
        <v>1759.1</v>
      </c>
      <c r="F3223" s="18">
        <f t="shared" si="50"/>
        <v>22776.29</v>
      </c>
      <c r="G3223" s="18" t="str">
        <f>PROPER(TRIM(CLEAN(_xlfn.XLOOKUP(Order_Items_Raw!A829,Orders_Raw!A:A,Orders_Raw!E:E))))</f>
        <v>Website</v>
      </c>
      <c r="H3223" s="18" t="str">
        <f>_xlfn.XLOOKUP(B3223,Products_Raw!A:A,Products_Raw!C:C)</f>
        <v>Beauty</v>
      </c>
      <c r="I3223" t="str">
        <f>_xlfn.XLOOKUP(_xlfn.XLOOKUP(A3223,Orders_Raw!A:A,Orders_Raw!B:B),Customers_Raw!A:A,Customers_Raw!E:E)</f>
        <v>Consumer</v>
      </c>
      <c r="J3223" s="19">
        <f>_xlfn.XLOOKUP(Order_Items_Raw!A829,Orders_Raw!A:A,Orders_Raw!C:C)</f>
        <v>46016</v>
      </c>
      <c r="K3223" t="s">
        <v>3421</v>
      </c>
      <c r="L3223" s="19" t="str">
        <f>_xlfn.XLOOKUP(A3223,Orders_Raw!A:A,Orders_Raw!D:D)</f>
        <v>Processing</v>
      </c>
      <c r="M3223" s="19" t="str">
        <f>_xlfn.XLOOKUP(_xlfn.XLOOKUP(A3223,Orders_Raw!A:A,Orders_Raw!B:B),Customers_Raw!A:A,Customers_Raw!E:E)</f>
        <v>Consumer</v>
      </c>
      <c r="N3223">
        <f>IF(COUNTIF($A$2:A3223,A3223)=1,1,0)</f>
        <v>0</v>
      </c>
    </row>
    <row r="3224" spans="1:14">
      <c r="A3224" t="s">
        <v>2136</v>
      </c>
      <c r="B3224" t="s">
        <v>3425</v>
      </c>
      <c r="C3224">
        <v>1</v>
      </c>
      <c r="D3224" s="18">
        <v>6531.59</v>
      </c>
      <c r="E3224" s="18">
        <f>_xlfn.XLOOKUP(Order_Items_Raw!B833,Products_Raw!A:A,Products_Raw!D:D)</f>
        <v>2625.04</v>
      </c>
      <c r="F3224" s="18">
        <f t="shared" si="50"/>
        <v>3906.55</v>
      </c>
      <c r="G3224" s="18" t="str">
        <f>PROPER(TRIM(CLEAN(_xlfn.XLOOKUP(Order_Items_Raw!A833,Orders_Raw!A:A,Orders_Raw!E:E))))</f>
        <v>Mobile App</v>
      </c>
      <c r="H3224" s="18" t="str">
        <f>_xlfn.XLOOKUP(B3224,Products_Raw!A:A,Products_Raw!C:C)</f>
        <v>Beauty</v>
      </c>
      <c r="I3224" t="str">
        <f>_xlfn.XLOOKUP(_xlfn.XLOOKUP(A3224,Orders_Raw!A:A,Orders_Raw!B:B),Customers_Raw!A:A,Customers_Raw!E:E)</f>
        <v>Corporate</v>
      </c>
      <c r="J3224" s="19">
        <f>_xlfn.XLOOKUP(Order_Items_Raw!A833,Orders_Raw!A:A,Orders_Raw!C:C)</f>
        <v>46004</v>
      </c>
      <c r="K3224" t="s">
        <v>3421</v>
      </c>
      <c r="L3224" s="19" t="str">
        <f>_xlfn.XLOOKUP(A3224,Orders_Raw!A:A,Orders_Raw!D:D)</f>
        <v>Delivered</v>
      </c>
      <c r="M3224" s="19" t="str">
        <f>_xlfn.XLOOKUP(_xlfn.XLOOKUP(A3224,Orders_Raw!A:A,Orders_Raw!B:B),Customers_Raw!A:A,Customers_Raw!E:E)</f>
        <v>Corporate</v>
      </c>
      <c r="N3224">
        <f>IF(COUNTIF($A$2:A3224,A3224)=1,1,0)</f>
        <v>1</v>
      </c>
    </row>
    <row r="3225" spans="1:14">
      <c r="A3225" t="s">
        <v>2258</v>
      </c>
      <c r="B3225" t="s">
        <v>3425</v>
      </c>
      <c r="C3225">
        <v>3</v>
      </c>
      <c r="D3225" s="18">
        <v>18538.05</v>
      </c>
      <c r="E3225" s="18">
        <f>_xlfn.XLOOKUP(Order_Items_Raw!B837,Products_Raw!A:A,Products_Raw!D:D)</f>
        <v>2625.04</v>
      </c>
      <c r="F3225" s="18">
        <f t="shared" si="50"/>
        <v>10662.93</v>
      </c>
      <c r="G3225" s="18" t="str">
        <f>PROPER(TRIM(CLEAN(_xlfn.XLOOKUP(Order_Items_Raw!A837,Orders_Raw!A:A,Orders_Raw!E:E))))</f>
        <v>Mobile App</v>
      </c>
      <c r="H3225" s="18" t="str">
        <f>_xlfn.XLOOKUP(B3225,Products_Raw!A:A,Products_Raw!C:C)</f>
        <v>Beauty</v>
      </c>
      <c r="I3225" t="str">
        <f>_xlfn.XLOOKUP(_xlfn.XLOOKUP(A3225,Orders_Raw!A:A,Orders_Raw!B:B),Customers_Raw!A:A,Customers_Raw!E:E)</f>
        <v>Consumer</v>
      </c>
      <c r="J3225" s="19">
        <f>_xlfn.XLOOKUP(Order_Items_Raw!A837,Orders_Raw!A:A,Orders_Raw!C:C)</f>
        <v>46016</v>
      </c>
      <c r="K3225" t="s">
        <v>3421</v>
      </c>
      <c r="L3225" s="19" t="str">
        <f>_xlfn.XLOOKUP(A3225,Orders_Raw!A:A,Orders_Raw!D:D)</f>
        <v>Delivered</v>
      </c>
      <c r="M3225" s="19" t="str">
        <f>_xlfn.XLOOKUP(_xlfn.XLOOKUP(A3225,Orders_Raw!A:A,Orders_Raw!B:B),Customers_Raw!A:A,Customers_Raw!E:E)</f>
        <v>Consumer</v>
      </c>
      <c r="N3225">
        <f>IF(COUNTIF($A$2:A3225,A3225)=1,1,0)</f>
        <v>0</v>
      </c>
    </row>
    <row r="3226" spans="1:14">
      <c r="A3226" t="s">
        <v>2501</v>
      </c>
      <c r="B3226" t="s">
        <v>3425</v>
      </c>
      <c r="C3226">
        <v>2</v>
      </c>
      <c r="D3226" s="18">
        <v>11715.86</v>
      </c>
      <c r="E3226" s="18">
        <f>_xlfn.XLOOKUP(Order_Items_Raw!B840,Products_Raw!A:A,Products_Raw!D:D)</f>
        <v>11118.8</v>
      </c>
      <c r="F3226" s="18">
        <f t="shared" si="50"/>
        <v>-10521.74</v>
      </c>
      <c r="G3226" s="18" t="str">
        <f>PROPER(TRIM(CLEAN(_xlfn.XLOOKUP(Order_Items_Raw!A840,Orders_Raw!A:A,Orders_Raw!E:E))))</f>
        <v>Website</v>
      </c>
      <c r="H3226" s="18" t="str">
        <f>_xlfn.XLOOKUP(B3226,Products_Raw!A:A,Products_Raw!C:C)</f>
        <v>Beauty</v>
      </c>
      <c r="I3226" t="str">
        <f>_xlfn.XLOOKUP(_xlfn.XLOOKUP(A3226,Orders_Raw!A:A,Orders_Raw!B:B),Customers_Raw!A:A,Customers_Raw!E:E)</f>
        <v>Consumer</v>
      </c>
      <c r="J3226" s="19">
        <f>_xlfn.XLOOKUP(Order_Items_Raw!A840,Orders_Raw!A:A,Orders_Raw!C:C)</f>
        <v>45992</v>
      </c>
      <c r="K3226" t="s">
        <v>3421</v>
      </c>
      <c r="L3226" s="19" t="str">
        <f>_xlfn.XLOOKUP(A3226,Orders_Raw!A:A,Orders_Raw!D:D)</f>
        <v>Delivered</v>
      </c>
      <c r="M3226" s="19" t="str">
        <f>_xlfn.XLOOKUP(_xlfn.XLOOKUP(A3226,Orders_Raw!A:A,Orders_Raw!B:B),Customers_Raw!A:A,Customers_Raw!E:E)</f>
        <v>Consumer</v>
      </c>
      <c r="N3226">
        <f>IF(COUNTIF($A$2:A3226,A3226)=1,1,0)</f>
        <v>1</v>
      </c>
    </row>
    <row r="3227" spans="1:14">
      <c r="A3227" t="s">
        <v>2470</v>
      </c>
      <c r="B3227" t="s">
        <v>3426</v>
      </c>
      <c r="C3227">
        <v>4</v>
      </c>
      <c r="D3227" s="18">
        <v>39257.57</v>
      </c>
      <c r="E3227" s="18">
        <f>_xlfn.XLOOKUP(Order_Items_Raw!B880,Products_Raw!A:A,Products_Raw!D:D)</f>
        <v>1195.19</v>
      </c>
      <c r="F3227" s="18">
        <f t="shared" si="50"/>
        <v>34476.81</v>
      </c>
      <c r="G3227" s="18" t="str">
        <f>PROPER(TRIM(CLEAN(_xlfn.XLOOKUP(Order_Items_Raw!A880,Orders_Raw!A:A,Orders_Raw!E:E))))</f>
        <v>Website</v>
      </c>
      <c r="H3227" s="18" t="str">
        <f>_xlfn.XLOOKUP(B3227,Products_Raw!A:A,Products_Raw!C:C)</f>
        <v>Home &amp; Kitchen</v>
      </c>
      <c r="I3227" t="str">
        <f>_xlfn.XLOOKUP(_xlfn.XLOOKUP(A3227,Orders_Raw!A:A,Orders_Raw!B:B),Customers_Raw!A:A,Customers_Raw!E:E)</f>
        <v>Consumer</v>
      </c>
      <c r="J3227" s="19">
        <f>_xlfn.XLOOKUP(Order_Items_Raw!A880,Orders_Raw!A:A,Orders_Raw!C:C)</f>
        <v>45999</v>
      </c>
      <c r="K3227" t="s">
        <v>3421</v>
      </c>
      <c r="L3227" s="19" t="str">
        <f>_xlfn.XLOOKUP(A3227,Orders_Raw!A:A,Orders_Raw!D:D)</f>
        <v>Delivered</v>
      </c>
      <c r="M3227" s="19" t="str">
        <f>_xlfn.XLOOKUP(_xlfn.XLOOKUP(A3227,Orders_Raw!A:A,Orders_Raw!B:B),Customers_Raw!A:A,Customers_Raw!E:E)</f>
        <v>Consumer</v>
      </c>
      <c r="N3227">
        <f>IF(COUNTIF($A$2:A3227,A3227)=1,1,0)</f>
        <v>1</v>
      </c>
    </row>
    <row r="3228" spans="1:14">
      <c r="A3228" t="s">
        <v>2665</v>
      </c>
      <c r="B3228" t="s">
        <v>3426</v>
      </c>
      <c r="C3228">
        <v>3</v>
      </c>
      <c r="D3228" s="18">
        <v>30089.32</v>
      </c>
      <c r="E3228" s="18">
        <f>_xlfn.XLOOKUP(Order_Items_Raw!B887,Products_Raw!A:A,Products_Raw!D:D)</f>
        <v>1946.27</v>
      </c>
      <c r="F3228" s="18">
        <f t="shared" si="50"/>
        <v>24250.51</v>
      </c>
      <c r="G3228" s="18" t="str">
        <f>PROPER(TRIM(CLEAN(_xlfn.XLOOKUP(Order_Items_Raw!A887,Orders_Raw!A:A,Orders_Raw!E:E))))</f>
        <v>Mobile App</v>
      </c>
      <c r="H3228" s="18" t="str">
        <f>_xlfn.XLOOKUP(B3228,Products_Raw!A:A,Products_Raw!C:C)</f>
        <v>Home &amp; Kitchen</v>
      </c>
      <c r="I3228" t="str">
        <f>_xlfn.XLOOKUP(_xlfn.XLOOKUP(A3228,Orders_Raw!A:A,Orders_Raw!B:B),Customers_Raw!A:A,Customers_Raw!E:E)</f>
        <v>Consumer</v>
      </c>
      <c r="J3228" s="19">
        <f>_xlfn.XLOOKUP(Order_Items_Raw!A887,Orders_Raw!A:A,Orders_Raw!C:C)</f>
        <v>46022</v>
      </c>
      <c r="K3228" t="s">
        <v>3421</v>
      </c>
      <c r="L3228" s="19" t="str">
        <f>_xlfn.XLOOKUP(A3228,Orders_Raw!A:A,Orders_Raw!D:D)</f>
        <v>Delivered</v>
      </c>
      <c r="M3228" s="19" t="str">
        <f>_xlfn.XLOOKUP(_xlfn.XLOOKUP(A3228,Orders_Raw!A:A,Orders_Raw!B:B),Customers_Raw!A:A,Customers_Raw!E:E)</f>
        <v>Consumer</v>
      </c>
      <c r="N3228">
        <f>IF(COUNTIF($A$2:A3228,A3228)=1,1,0)</f>
        <v>1</v>
      </c>
    </row>
    <row r="3229" spans="1:14">
      <c r="A3229" t="s">
        <v>3353</v>
      </c>
      <c r="B3229" t="s">
        <v>3426</v>
      </c>
      <c r="C3229">
        <v>2</v>
      </c>
      <c r="D3229" s="18">
        <v>19256.17</v>
      </c>
      <c r="E3229" s="18">
        <f>_xlfn.XLOOKUP(Order_Items_Raw!B901,Products_Raw!A:A,Products_Raw!D:D)</f>
        <v>11764.29</v>
      </c>
      <c r="F3229" s="18">
        <f t="shared" si="50"/>
        <v>-4272.41</v>
      </c>
      <c r="G3229" s="18" t="str">
        <f>PROPER(TRIM(CLEAN(_xlfn.XLOOKUP(Order_Items_Raw!A901,Orders_Raw!A:A,Orders_Raw!E:E))))</f>
        <v>Website</v>
      </c>
      <c r="H3229" s="18" t="str">
        <f>_xlfn.XLOOKUP(B3229,Products_Raw!A:A,Products_Raw!C:C)</f>
        <v>Home &amp; Kitchen</v>
      </c>
      <c r="I3229" t="str">
        <f>_xlfn.XLOOKUP(_xlfn.XLOOKUP(A3229,Orders_Raw!A:A,Orders_Raw!B:B),Customers_Raw!A:A,Customers_Raw!E:E)</f>
        <v>Consumer</v>
      </c>
      <c r="J3229" s="19">
        <f>_xlfn.XLOOKUP(Order_Items_Raw!A901,Orders_Raw!A:A,Orders_Raw!C:C)</f>
        <v>46019</v>
      </c>
      <c r="K3229" t="s">
        <v>3421</v>
      </c>
      <c r="L3229" s="19" t="str">
        <f>_xlfn.XLOOKUP(A3229,Orders_Raw!A:A,Orders_Raw!D:D)</f>
        <v>Delivered</v>
      </c>
      <c r="M3229" s="19" t="str">
        <f>_xlfn.XLOOKUP(_xlfn.XLOOKUP(A3229,Orders_Raw!A:A,Orders_Raw!B:B),Customers_Raw!A:A,Customers_Raw!E:E)</f>
        <v>Consumer</v>
      </c>
      <c r="N3229">
        <f>IF(COUNTIF($A$2:A3229,A3229)=1,1,0)</f>
        <v>1</v>
      </c>
    </row>
    <row r="3230" spans="1:14">
      <c r="A3230" t="s">
        <v>1132</v>
      </c>
      <c r="B3230" t="s">
        <v>3428</v>
      </c>
      <c r="C3230">
        <v>4</v>
      </c>
      <c r="D3230" s="18">
        <v>13203.76</v>
      </c>
      <c r="E3230" s="18">
        <f>_xlfn.XLOOKUP(Order_Items_Raw!B961,Products_Raw!A:A,Products_Raw!D:D)</f>
        <v>5483.96</v>
      </c>
      <c r="F3230" s="18">
        <f t="shared" si="50"/>
        <v>-8732.08</v>
      </c>
      <c r="G3230" s="18" t="str">
        <f>PROPER(TRIM(CLEAN(_xlfn.XLOOKUP(Order_Items_Raw!A961,Orders_Raw!A:A,Orders_Raw!E:E))))</f>
        <v>Mobile App</v>
      </c>
      <c r="H3230" s="18" t="str">
        <f>_xlfn.XLOOKUP(B3230,Products_Raw!A:A,Products_Raw!C:C)</f>
        <v>Home &amp; Kitchen</v>
      </c>
      <c r="I3230" t="str">
        <f>_xlfn.XLOOKUP(_xlfn.XLOOKUP(A3230,Orders_Raw!A:A,Orders_Raw!B:B),Customers_Raw!A:A,Customers_Raw!E:E)</f>
        <v>Consumer</v>
      </c>
      <c r="J3230" s="19">
        <f>_xlfn.XLOOKUP(Order_Items_Raw!A961,Orders_Raw!A:A,Orders_Raw!C:C)</f>
        <v>45689</v>
      </c>
      <c r="K3230" t="s">
        <v>3429</v>
      </c>
      <c r="L3230" s="19" t="str">
        <f>_xlfn.XLOOKUP(A3230,Orders_Raw!A:A,Orders_Raw!D:D)</f>
        <v>Delivered</v>
      </c>
      <c r="M3230" s="19" t="str">
        <f>_xlfn.XLOOKUP(_xlfn.XLOOKUP(A3230,Orders_Raw!A:A,Orders_Raw!B:B),Customers_Raw!A:A,Customers_Raw!E:E)</f>
        <v>Consumer</v>
      </c>
      <c r="N3230">
        <f>IF(COUNTIF($A$2:A3230,A3230)=1,1,0)</f>
        <v>1</v>
      </c>
    </row>
    <row r="3231" spans="1:14">
      <c r="A3231" t="s">
        <v>1608</v>
      </c>
      <c r="B3231" t="s">
        <v>3428</v>
      </c>
      <c r="C3231">
        <v>3</v>
      </c>
      <c r="D3231" s="18">
        <v>7861.36</v>
      </c>
      <c r="E3231" s="18">
        <f>_xlfn.XLOOKUP(Order_Items_Raw!B979,Products_Raw!A:A,Products_Raw!D:D)</f>
        <v>295.87</v>
      </c>
      <c r="F3231" s="18">
        <f t="shared" si="50"/>
        <v>6973.75</v>
      </c>
      <c r="G3231" s="18" t="str">
        <f>PROPER(TRIM(CLEAN(_xlfn.XLOOKUP(Order_Items_Raw!A979,Orders_Raw!A:A,Orders_Raw!E:E))))</f>
        <v>Website</v>
      </c>
      <c r="H3231" s="18" t="str">
        <f>_xlfn.XLOOKUP(B3231,Products_Raw!A:A,Products_Raw!C:C)</f>
        <v>Home &amp; Kitchen</v>
      </c>
      <c r="I3231" t="str">
        <f>_xlfn.XLOOKUP(_xlfn.XLOOKUP(A3231,Orders_Raw!A:A,Orders_Raw!B:B),Customers_Raw!A:A,Customers_Raw!E:E)</f>
        <v>Corporate</v>
      </c>
      <c r="J3231" s="19">
        <f>_xlfn.XLOOKUP(Order_Items_Raw!A979,Orders_Raw!A:A,Orders_Raw!C:C)</f>
        <v>45709</v>
      </c>
      <c r="K3231" t="s">
        <v>3429</v>
      </c>
      <c r="L3231" s="19" t="str">
        <f>_xlfn.XLOOKUP(A3231,Orders_Raw!A:A,Orders_Raw!D:D)</f>
        <v>Processing</v>
      </c>
      <c r="M3231" s="19" t="str">
        <f>_xlfn.XLOOKUP(_xlfn.XLOOKUP(A3231,Orders_Raw!A:A,Orders_Raw!B:B),Customers_Raw!A:A,Customers_Raw!E:E)</f>
        <v>Corporate</v>
      </c>
      <c r="N3231">
        <f>IF(COUNTIF($A$2:A3231,A3231)=1,1,0)</f>
        <v>1</v>
      </c>
    </row>
    <row r="3232" spans="1:14">
      <c r="A3232" t="s">
        <v>924</v>
      </c>
      <c r="B3232" t="s">
        <v>3430</v>
      </c>
      <c r="C3232">
        <v>1</v>
      </c>
      <c r="D3232" s="18">
        <v>12757.82</v>
      </c>
      <c r="E3232" s="18">
        <f>_xlfn.XLOOKUP(Order_Items_Raw!B1011,Products_Raw!A:A,Products_Raw!D:D)</f>
        <v>11367.74</v>
      </c>
      <c r="F3232" s="18">
        <f t="shared" si="50"/>
        <v>1390.08</v>
      </c>
      <c r="G3232" s="18" t="str">
        <f>PROPER(TRIM(CLEAN(_xlfn.XLOOKUP(Order_Items_Raw!A1011,Orders_Raw!A:A,Orders_Raw!E:E))))</f>
        <v>Website</v>
      </c>
      <c r="H3232" s="18" t="str">
        <f>_xlfn.XLOOKUP(B3232,Products_Raw!A:A,Products_Raw!C:C)</f>
        <v>Beauty</v>
      </c>
      <c r="I3232" t="str">
        <f>_xlfn.XLOOKUP(_xlfn.XLOOKUP(A3232,Orders_Raw!A:A,Orders_Raw!B:B),Customers_Raw!A:A,Customers_Raw!E:E)</f>
        <v>Consumer</v>
      </c>
      <c r="J3232" s="19">
        <f>_xlfn.XLOOKUP(Order_Items_Raw!A1011,Orders_Raw!A:A,Orders_Raw!C:C)</f>
        <v>45712</v>
      </c>
      <c r="K3232" t="s">
        <v>3429</v>
      </c>
      <c r="L3232" s="19" t="str">
        <f>_xlfn.XLOOKUP(A3232,Orders_Raw!A:A,Orders_Raw!D:D)</f>
        <v>Delivered</v>
      </c>
      <c r="M3232" s="19" t="str">
        <f>_xlfn.XLOOKUP(_xlfn.XLOOKUP(A3232,Orders_Raw!A:A,Orders_Raw!B:B),Customers_Raw!A:A,Customers_Raw!E:E)</f>
        <v>Consumer</v>
      </c>
      <c r="N3232">
        <f>IF(COUNTIF($A$2:A3232,A3232)=1,1,0)</f>
        <v>1</v>
      </c>
    </row>
    <row r="3233" spans="1:14">
      <c r="A3233" t="s">
        <v>1450</v>
      </c>
      <c r="B3233" t="s">
        <v>3430</v>
      </c>
      <c r="C3233">
        <v>2</v>
      </c>
      <c r="D3233" s="18">
        <v>22285.13</v>
      </c>
      <c r="E3233" s="18">
        <f>_xlfn.XLOOKUP(Order_Items_Raw!B1026,Products_Raw!A:A,Products_Raw!D:D)</f>
        <v>6279.29</v>
      </c>
      <c r="F3233" s="18">
        <f t="shared" si="50"/>
        <v>9726.55</v>
      </c>
      <c r="G3233" s="18" t="str">
        <f>PROPER(TRIM(CLEAN(_xlfn.XLOOKUP(Order_Items_Raw!A1026,Orders_Raw!A:A,Orders_Raw!E:E))))</f>
        <v>Mobile App</v>
      </c>
      <c r="H3233" s="18" t="str">
        <f>_xlfn.XLOOKUP(B3233,Products_Raw!A:A,Products_Raw!C:C)</f>
        <v>Beauty</v>
      </c>
      <c r="I3233" t="str">
        <f>_xlfn.XLOOKUP(_xlfn.XLOOKUP(A3233,Orders_Raw!A:A,Orders_Raw!B:B),Customers_Raw!A:A,Customers_Raw!E:E)</f>
        <v>Small Business</v>
      </c>
      <c r="J3233" s="19">
        <f>_xlfn.XLOOKUP(Order_Items_Raw!A1026,Orders_Raw!A:A,Orders_Raw!C:C)</f>
        <v>45701</v>
      </c>
      <c r="K3233" t="s">
        <v>3429</v>
      </c>
      <c r="L3233" s="19" t="str">
        <f>_xlfn.XLOOKUP(A3233,Orders_Raw!A:A,Orders_Raw!D:D)</f>
        <v>Shipped</v>
      </c>
      <c r="M3233" s="19" t="str">
        <f>_xlfn.XLOOKUP(_xlfn.XLOOKUP(A3233,Orders_Raw!A:A,Orders_Raw!B:B),Customers_Raw!A:A,Customers_Raw!E:E)</f>
        <v>Small Business</v>
      </c>
      <c r="N3233">
        <f>IF(COUNTIF($A$2:A3233,A3233)=1,1,0)</f>
        <v>1</v>
      </c>
    </row>
    <row r="3234" spans="1:14">
      <c r="A3234" t="s">
        <v>2381</v>
      </c>
      <c r="B3234" t="s">
        <v>3430</v>
      </c>
      <c r="C3234">
        <v>2</v>
      </c>
      <c r="D3234" s="18">
        <v>24533.25</v>
      </c>
      <c r="E3234" s="18">
        <f>_xlfn.XLOOKUP(Order_Items_Raw!B1045,Products_Raw!A:A,Products_Raw!D:D)</f>
        <v>1349.93</v>
      </c>
      <c r="F3234" s="18">
        <f t="shared" si="50"/>
        <v>21833.39</v>
      </c>
      <c r="G3234" s="18" t="str">
        <f>PROPER(TRIM(CLEAN(_xlfn.XLOOKUP(Order_Items_Raw!A1045,Orders_Raw!A:A,Orders_Raw!E:E))))</f>
        <v>Mobile App</v>
      </c>
      <c r="H3234" s="18" t="str">
        <f>_xlfn.XLOOKUP(B3234,Products_Raw!A:A,Products_Raw!C:C)</f>
        <v>Beauty</v>
      </c>
      <c r="I3234" t="str">
        <f>_xlfn.XLOOKUP(_xlfn.XLOOKUP(A3234,Orders_Raw!A:A,Orders_Raw!B:B),Customers_Raw!A:A,Customers_Raw!E:E)</f>
        <v>Corporate</v>
      </c>
      <c r="J3234" s="19">
        <f>_xlfn.XLOOKUP(Order_Items_Raw!A1045,Orders_Raw!A:A,Orders_Raw!C:C)</f>
        <v>45708</v>
      </c>
      <c r="K3234" t="s">
        <v>3429</v>
      </c>
      <c r="L3234" s="19" t="str">
        <f>_xlfn.XLOOKUP(A3234,Orders_Raw!A:A,Orders_Raw!D:D)</f>
        <v>Delivered</v>
      </c>
      <c r="M3234" s="19" t="str">
        <f>_xlfn.XLOOKUP(_xlfn.XLOOKUP(A3234,Orders_Raw!A:A,Orders_Raw!B:B),Customers_Raw!A:A,Customers_Raw!E:E)</f>
        <v>Corporate</v>
      </c>
      <c r="N3234">
        <f>IF(COUNTIF($A$2:A3234,A3234)=1,1,0)</f>
        <v>1</v>
      </c>
    </row>
    <row r="3235" spans="1:14">
      <c r="A3235" t="s">
        <v>3067</v>
      </c>
      <c r="B3235" t="s">
        <v>3430</v>
      </c>
      <c r="C3235">
        <v>3</v>
      </c>
      <c r="D3235" s="18">
        <v>27361.95</v>
      </c>
      <c r="E3235" s="18">
        <f>_xlfn.XLOOKUP(Order_Items_Raw!B1053,Products_Raw!A:A,Products_Raw!D:D)</f>
        <v>10124.42</v>
      </c>
      <c r="F3235" s="18">
        <f t="shared" si="50"/>
        <v>-3011.31</v>
      </c>
      <c r="G3235" s="18" t="str">
        <f>PROPER(TRIM(CLEAN(_xlfn.XLOOKUP(Order_Items_Raw!A1053,Orders_Raw!A:A,Orders_Raw!E:E))))</f>
        <v>Website</v>
      </c>
      <c r="H3235" s="18" t="str">
        <f>_xlfn.XLOOKUP(B3235,Products_Raw!A:A,Products_Raw!C:C)</f>
        <v>Beauty</v>
      </c>
      <c r="I3235" t="str">
        <f>_xlfn.XLOOKUP(_xlfn.XLOOKUP(A3235,Orders_Raw!A:A,Orders_Raw!B:B),Customers_Raw!A:A,Customers_Raw!E:E)</f>
        <v>Corporate</v>
      </c>
      <c r="J3235" s="19">
        <f>_xlfn.XLOOKUP(Order_Items_Raw!A1053,Orders_Raw!A:A,Orders_Raw!C:C)</f>
        <v>45702</v>
      </c>
      <c r="K3235" t="s">
        <v>3429</v>
      </c>
      <c r="L3235" s="19" t="str">
        <f>_xlfn.XLOOKUP(A3235,Orders_Raw!A:A,Orders_Raw!D:D)</f>
        <v>Delivered</v>
      </c>
      <c r="M3235" s="19" t="str">
        <f>_xlfn.XLOOKUP(_xlfn.XLOOKUP(A3235,Orders_Raw!A:A,Orders_Raw!B:B),Customers_Raw!A:A,Customers_Raw!E:E)</f>
        <v>Corporate</v>
      </c>
      <c r="N3235">
        <f>IF(COUNTIF($A$2:A3235,A3235)=1,1,0)</f>
        <v>1</v>
      </c>
    </row>
    <row r="3236" spans="1:14">
      <c r="A3236" t="s">
        <v>3101</v>
      </c>
      <c r="B3236" t="s">
        <v>3430</v>
      </c>
      <c r="C3236">
        <v>2</v>
      </c>
      <c r="D3236" s="18">
        <v>19678.56</v>
      </c>
      <c r="E3236" s="18">
        <f>_xlfn.XLOOKUP(Order_Items_Raw!B1055,Products_Raw!A:A,Products_Raw!D:D)</f>
        <v>7025.62</v>
      </c>
      <c r="F3236" s="18">
        <f t="shared" si="50"/>
        <v>5627.32</v>
      </c>
      <c r="G3236" s="18" t="str">
        <f>PROPER(TRIM(CLEAN(_xlfn.XLOOKUP(Order_Items_Raw!A1055,Orders_Raw!A:A,Orders_Raw!E:E))))</f>
        <v>Website</v>
      </c>
      <c r="H3236" s="18" t="str">
        <f>_xlfn.XLOOKUP(B3236,Products_Raw!A:A,Products_Raw!C:C)</f>
        <v>Beauty</v>
      </c>
      <c r="I3236" t="str">
        <f>_xlfn.XLOOKUP(_xlfn.XLOOKUP(A3236,Orders_Raw!A:A,Orders_Raw!B:B),Customers_Raw!A:A,Customers_Raw!E:E)</f>
        <v>Consumer</v>
      </c>
      <c r="J3236" s="19">
        <f>_xlfn.XLOOKUP(Order_Items_Raw!A1055,Orders_Raw!A:A,Orders_Raw!C:C)</f>
        <v>45704</v>
      </c>
      <c r="K3236" t="s">
        <v>3429</v>
      </c>
      <c r="L3236" s="19" t="str">
        <f>_xlfn.XLOOKUP(A3236,Orders_Raw!A:A,Orders_Raw!D:D)</f>
        <v>Delivered</v>
      </c>
      <c r="M3236" s="19" t="str">
        <f>_xlfn.XLOOKUP(_xlfn.XLOOKUP(A3236,Orders_Raw!A:A,Orders_Raw!B:B),Customers_Raw!A:A,Customers_Raw!E:E)</f>
        <v>Consumer</v>
      </c>
      <c r="N3236">
        <f>IF(COUNTIF($A$2:A3236,A3236)=1,1,0)</f>
        <v>1</v>
      </c>
    </row>
    <row r="3237" spans="1:14">
      <c r="A3237" t="s">
        <v>1782</v>
      </c>
      <c r="B3237" t="s">
        <v>3431</v>
      </c>
      <c r="C3237">
        <v>2</v>
      </c>
      <c r="D3237" s="18">
        <v>2194.26</v>
      </c>
      <c r="E3237" s="18">
        <f>_xlfn.XLOOKUP(Order_Items_Raw!B1076,Products_Raw!A:A,Products_Raw!D:D)</f>
        <v>11732.81</v>
      </c>
      <c r="F3237" s="18">
        <f t="shared" si="50"/>
        <v>-21271.36</v>
      </c>
      <c r="G3237" s="18" t="str">
        <f>PROPER(TRIM(CLEAN(_xlfn.XLOOKUP(Order_Items_Raw!A1076,Orders_Raw!A:A,Orders_Raw!E:E))))</f>
        <v>Mobile App</v>
      </c>
      <c r="H3237" s="18" t="str">
        <f>_xlfn.XLOOKUP(B3237,Products_Raw!A:A,Products_Raw!C:C)</f>
        <v>Fashion</v>
      </c>
      <c r="I3237" t="str">
        <f>_xlfn.XLOOKUP(_xlfn.XLOOKUP(A3237,Orders_Raw!A:A,Orders_Raw!B:B),Customers_Raw!A:A,Customers_Raw!E:E)</f>
        <v>Consumer</v>
      </c>
      <c r="J3237" s="19">
        <f>_xlfn.XLOOKUP(Order_Items_Raw!A1076,Orders_Raw!A:A,Orders_Raw!C:C)</f>
        <v>45700</v>
      </c>
      <c r="K3237" t="s">
        <v>3429</v>
      </c>
      <c r="L3237" s="19" t="str">
        <f>_xlfn.XLOOKUP(A3237,Orders_Raw!A:A,Orders_Raw!D:D)</f>
        <v>Delivered</v>
      </c>
      <c r="M3237" s="19" t="str">
        <f>_xlfn.XLOOKUP(_xlfn.XLOOKUP(A3237,Orders_Raw!A:A,Orders_Raw!B:B),Customers_Raw!A:A,Customers_Raw!E:E)</f>
        <v>Consumer</v>
      </c>
      <c r="N3237">
        <f>IF(COUNTIF($A$2:A3237,A3237)=1,1,0)</f>
        <v>1</v>
      </c>
    </row>
    <row r="3238" spans="1:14">
      <c r="A3238" t="s">
        <v>2413</v>
      </c>
      <c r="B3238" t="s">
        <v>3431</v>
      </c>
      <c r="C3238">
        <v>4</v>
      </c>
      <c r="D3238" s="18">
        <v>4484.31</v>
      </c>
      <c r="E3238" s="18">
        <f>_xlfn.XLOOKUP(Order_Items_Raw!B1090,Products_Raw!A:A,Products_Raw!D:D)</f>
        <v>5057.68</v>
      </c>
      <c r="F3238" s="18">
        <f t="shared" si="50"/>
        <v>-15746.41</v>
      </c>
      <c r="G3238" s="18" t="str">
        <f>PROPER(TRIM(CLEAN(_xlfn.XLOOKUP(Order_Items_Raw!A1090,Orders_Raw!A:A,Orders_Raw!E:E))))</f>
        <v>Website</v>
      </c>
      <c r="H3238" s="18" t="str">
        <f>_xlfn.XLOOKUP(B3238,Products_Raw!A:A,Products_Raw!C:C)</f>
        <v>Fashion</v>
      </c>
      <c r="I3238" t="str">
        <f>_xlfn.XLOOKUP(_xlfn.XLOOKUP(A3238,Orders_Raw!A:A,Orders_Raw!B:B),Customers_Raw!A:A,Customers_Raw!E:E)</f>
        <v>Consumer</v>
      </c>
      <c r="J3238" s="19">
        <f>_xlfn.XLOOKUP(Order_Items_Raw!A1090,Orders_Raw!A:A,Orders_Raw!C:C)</f>
        <v>45714</v>
      </c>
      <c r="K3238" t="s">
        <v>3429</v>
      </c>
      <c r="L3238" s="19" t="str">
        <f>_xlfn.XLOOKUP(A3238,Orders_Raw!A:A,Orders_Raw!D:D)</f>
        <v>Delivered</v>
      </c>
      <c r="M3238" s="19" t="str">
        <f>_xlfn.XLOOKUP(_xlfn.XLOOKUP(A3238,Orders_Raw!A:A,Orders_Raw!B:B),Customers_Raw!A:A,Customers_Raw!E:E)</f>
        <v>Consumer</v>
      </c>
      <c r="N3238">
        <f>IF(COUNTIF($A$2:A3238,A3238)=1,1,0)</f>
        <v>1</v>
      </c>
    </row>
    <row r="3239" spans="1:14">
      <c r="A3239" t="s">
        <v>2676</v>
      </c>
      <c r="B3239" t="s">
        <v>3431</v>
      </c>
      <c r="C3239">
        <v>4</v>
      </c>
      <c r="D3239" s="18">
        <v>4366.92</v>
      </c>
      <c r="E3239" s="18">
        <f>_xlfn.XLOOKUP(Order_Items_Raw!B1097,Products_Raw!A:A,Products_Raw!D:D)</f>
        <v>3861.49</v>
      </c>
      <c r="F3239" s="18">
        <f t="shared" si="50"/>
        <v>-11079.04</v>
      </c>
      <c r="G3239" s="18" t="str">
        <f>PROPER(TRIM(CLEAN(_xlfn.XLOOKUP(Order_Items_Raw!A1097,Orders_Raw!A:A,Orders_Raw!E:E))))</f>
        <v>Website</v>
      </c>
      <c r="H3239" s="18" t="str">
        <f>_xlfn.XLOOKUP(B3239,Products_Raw!A:A,Products_Raw!C:C)</f>
        <v>Fashion</v>
      </c>
      <c r="I3239" t="str">
        <f>_xlfn.XLOOKUP(_xlfn.XLOOKUP(A3239,Orders_Raw!A:A,Orders_Raw!B:B),Customers_Raw!A:A,Customers_Raw!E:E)</f>
        <v>Consumer</v>
      </c>
      <c r="J3239" s="19">
        <f>_xlfn.XLOOKUP(Order_Items_Raw!A1097,Orders_Raw!A:A,Orders_Raw!C:C)</f>
        <v>45701</v>
      </c>
      <c r="K3239" t="s">
        <v>3429</v>
      </c>
      <c r="L3239" s="19" t="str">
        <f>_xlfn.XLOOKUP(A3239,Orders_Raw!A:A,Orders_Raw!D:D)</f>
        <v>Delivered</v>
      </c>
      <c r="M3239" s="19" t="str">
        <f>_xlfn.XLOOKUP(_xlfn.XLOOKUP(A3239,Orders_Raw!A:A,Orders_Raw!B:B),Customers_Raw!A:A,Customers_Raw!E:E)</f>
        <v>Consumer</v>
      </c>
      <c r="N3239">
        <f>IF(COUNTIF($A$2:A3239,A3239)=1,1,0)</f>
        <v>1</v>
      </c>
    </row>
    <row r="3240" spans="1:14">
      <c r="A3240" t="s">
        <v>933</v>
      </c>
      <c r="B3240" t="s">
        <v>3432</v>
      </c>
      <c r="C3240">
        <v>1</v>
      </c>
      <c r="D3240" s="18">
        <v>11506.21</v>
      </c>
      <c r="E3240" s="18">
        <f>_xlfn.XLOOKUP(Order_Items_Raw!B1120,Products_Raw!A:A,Products_Raw!D:D)</f>
        <v>4591.42</v>
      </c>
      <c r="F3240" s="18">
        <f t="shared" si="50"/>
        <v>6914.79</v>
      </c>
      <c r="G3240" s="18" t="str">
        <f>PROPER(TRIM(CLEAN(_xlfn.XLOOKUP(Order_Items_Raw!A1120,Orders_Raw!A:A,Orders_Raw!E:E))))</f>
        <v>Website</v>
      </c>
      <c r="H3240" s="18" t="str">
        <f>_xlfn.XLOOKUP(B3240,Products_Raw!A:A,Products_Raw!C:C)</f>
        <v>Electronics</v>
      </c>
      <c r="I3240" t="str">
        <f>_xlfn.XLOOKUP(_xlfn.XLOOKUP(A3240,Orders_Raw!A:A,Orders_Raw!B:B),Customers_Raw!A:A,Customers_Raw!E:E)</f>
        <v>Small Business</v>
      </c>
      <c r="J3240" s="19">
        <f>_xlfn.XLOOKUP(Order_Items_Raw!A1120,Orders_Raw!A:A,Orders_Raw!C:C)</f>
        <v>45703</v>
      </c>
      <c r="K3240" t="s">
        <v>3429</v>
      </c>
      <c r="L3240" s="19" t="str">
        <f>_xlfn.XLOOKUP(A3240,Orders_Raw!A:A,Orders_Raw!D:D)</f>
        <v>Delivered</v>
      </c>
      <c r="M3240" s="19" t="str">
        <f>_xlfn.XLOOKUP(_xlfn.XLOOKUP(A3240,Orders_Raw!A:A,Orders_Raw!B:B),Customers_Raw!A:A,Customers_Raw!E:E)</f>
        <v>Small Business</v>
      </c>
      <c r="N3240">
        <f>IF(COUNTIF($A$2:A3240,A3240)=1,1,0)</f>
        <v>1</v>
      </c>
    </row>
    <row r="3241" spans="1:14">
      <c r="A3241" t="s">
        <v>1342</v>
      </c>
      <c r="B3241" t="s">
        <v>3432</v>
      </c>
      <c r="C3241">
        <v>1</v>
      </c>
      <c r="D3241" s="18">
        <v>11650.51</v>
      </c>
      <c r="E3241" s="18">
        <f>_xlfn.XLOOKUP(Order_Items_Raw!B1127,Products_Raw!A:A,Products_Raw!D:D)</f>
        <v>11939.07</v>
      </c>
      <c r="F3241" s="18">
        <f t="shared" si="50"/>
        <v>-288.559999999999</v>
      </c>
      <c r="G3241" s="18" t="str">
        <f>PROPER(TRIM(CLEAN(_xlfn.XLOOKUP(Order_Items_Raw!A1127,Orders_Raw!A:A,Orders_Raw!E:E))))</f>
        <v>Marketplace</v>
      </c>
      <c r="H3241" s="18" t="str">
        <f>_xlfn.XLOOKUP(B3241,Products_Raw!A:A,Products_Raw!C:C)</f>
        <v>Electronics</v>
      </c>
      <c r="I3241" t="str">
        <f>_xlfn.XLOOKUP(_xlfn.XLOOKUP(A3241,Orders_Raw!A:A,Orders_Raw!B:B),Customers_Raw!A:A,Customers_Raw!E:E)</f>
        <v>Corporate</v>
      </c>
      <c r="J3241" s="19">
        <f>_xlfn.XLOOKUP(Order_Items_Raw!A1127,Orders_Raw!A:A,Orders_Raw!C:C)</f>
        <v>45699</v>
      </c>
      <c r="K3241" t="s">
        <v>3429</v>
      </c>
      <c r="L3241" s="19" t="str">
        <f>_xlfn.XLOOKUP(A3241,Orders_Raw!A:A,Orders_Raw!D:D)</f>
        <v>Delivered</v>
      </c>
      <c r="M3241" s="19" t="str">
        <f>_xlfn.XLOOKUP(_xlfn.XLOOKUP(A3241,Orders_Raw!A:A,Orders_Raw!B:B),Customers_Raw!A:A,Customers_Raw!E:E)</f>
        <v>Corporate</v>
      </c>
      <c r="N3241">
        <f>IF(COUNTIF($A$2:A3241,A3241)=1,1,0)</f>
        <v>0</v>
      </c>
    </row>
    <row r="3242" spans="1:14">
      <c r="A3242" t="s">
        <v>1660</v>
      </c>
      <c r="B3242" t="s">
        <v>3432</v>
      </c>
      <c r="C3242">
        <v>1</v>
      </c>
      <c r="D3242" s="18">
        <v>11894.92</v>
      </c>
      <c r="E3242" s="18">
        <f>_xlfn.XLOOKUP(Order_Items_Raw!B1133,Products_Raw!A:A,Products_Raw!D:D)</f>
        <v>7341.5</v>
      </c>
      <c r="F3242" s="18">
        <f t="shared" si="50"/>
        <v>4553.42</v>
      </c>
      <c r="G3242" s="18" t="str">
        <f>PROPER(TRIM(CLEAN(_xlfn.XLOOKUP(Order_Items_Raw!A1133,Orders_Raw!A:A,Orders_Raw!E:E))))</f>
        <v>Website</v>
      </c>
      <c r="H3242" s="18" t="str">
        <f>_xlfn.XLOOKUP(B3242,Products_Raw!A:A,Products_Raw!C:C)</f>
        <v>Electronics</v>
      </c>
      <c r="I3242" t="str">
        <f>_xlfn.XLOOKUP(_xlfn.XLOOKUP(A3242,Orders_Raw!A:A,Orders_Raw!B:B),Customers_Raw!A:A,Customers_Raw!E:E)</f>
        <v>Consumer</v>
      </c>
      <c r="J3242" s="19">
        <f>_xlfn.XLOOKUP(Order_Items_Raw!A1133,Orders_Raw!A:A,Orders_Raw!C:C)</f>
        <v>45703</v>
      </c>
      <c r="K3242" t="s">
        <v>3429</v>
      </c>
      <c r="L3242" s="19" t="str">
        <f>_xlfn.XLOOKUP(A3242,Orders_Raw!A:A,Orders_Raw!D:D)</f>
        <v>Delivered</v>
      </c>
      <c r="M3242" s="19" t="str">
        <f>_xlfn.XLOOKUP(_xlfn.XLOOKUP(A3242,Orders_Raw!A:A,Orders_Raw!B:B),Customers_Raw!A:A,Customers_Raw!E:E)</f>
        <v>Consumer</v>
      </c>
      <c r="N3242">
        <f>IF(COUNTIF($A$2:A3242,A3242)=1,1,0)</f>
        <v>1</v>
      </c>
    </row>
    <row r="3243" spans="1:14">
      <c r="A3243" t="s">
        <v>2659</v>
      </c>
      <c r="B3243" t="s">
        <v>3432</v>
      </c>
      <c r="C3243">
        <v>4</v>
      </c>
      <c r="D3243" s="18">
        <v>47488.73</v>
      </c>
      <c r="E3243" s="18">
        <f>_xlfn.XLOOKUP(Order_Items_Raw!B1149,Products_Raw!A:A,Products_Raw!D:D)</f>
        <v>5812.86</v>
      </c>
      <c r="F3243" s="18">
        <f t="shared" si="50"/>
        <v>24237.29</v>
      </c>
      <c r="G3243" s="18" t="str">
        <f>PROPER(TRIM(CLEAN(_xlfn.XLOOKUP(Order_Items_Raw!A1149,Orders_Raw!A:A,Orders_Raw!E:E))))</f>
        <v>Marketplace</v>
      </c>
      <c r="H3243" s="18" t="str">
        <f>_xlfn.XLOOKUP(B3243,Products_Raw!A:A,Products_Raw!C:C)</f>
        <v>Electronics</v>
      </c>
      <c r="I3243" t="str">
        <f>_xlfn.XLOOKUP(_xlfn.XLOOKUP(A3243,Orders_Raw!A:A,Orders_Raw!B:B),Customers_Raw!A:A,Customers_Raw!E:E)</f>
        <v>Consumer</v>
      </c>
      <c r="J3243" s="19">
        <f>_xlfn.XLOOKUP(Order_Items_Raw!A1149,Orders_Raw!A:A,Orders_Raw!C:C)</f>
        <v>45706</v>
      </c>
      <c r="K3243" t="s">
        <v>3429</v>
      </c>
      <c r="L3243" s="19" t="str">
        <f>_xlfn.XLOOKUP(A3243,Orders_Raw!A:A,Orders_Raw!D:D)</f>
        <v>Delivered</v>
      </c>
      <c r="M3243" s="19" t="str">
        <f>_xlfn.XLOOKUP(_xlfn.XLOOKUP(A3243,Orders_Raw!A:A,Orders_Raw!B:B),Customers_Raw!A:A,Customers_Raw!E:E)</f>
        <v>Consumer</v>
      </c>
      <c r="N3243">
        <f>IF(COUNTIF($A$2:A3243,A3243)=1,1,0)</f>
        <v>1</v>
      </c>
    </row>
    <row r="3244" spans="1:14">
      <c r="A3244" t="s">
        <v>2851</v>
      </c>
      <c r="B3244" t="s">
        <v>3432</v>
      </c>
      <c r="C3244">
        <v>2</v>
      </c>
      <c r="D3244" s="18">
        <v>28248.11</v>
      </c>
      <c r="E3244" s="18">
        <f>_xlfn.XLOOKUP(Order_Items_Raw!B1151,Products_Raw!A:A,Products_Raw!D:D)</f>
        <v>5812.86</v>
      </c>
      <c r="F3244" s="18">
        <f t="shared" si="50"/>
        <v>16622.39</v>
      </c>
      <c r="G3244" s="18" t="str">
        <f>PROPER(TRIM(CLEAN(_xlfn.XLOOKUP(Order_Items_Raw!A1151,Orders_Raw!A:A,Orders_Raw!E:E))))</f>
        <v>Marketplace</v>
      </c>
      <c r="H3244" s="18" t="str">
        <f>_xlfn.XLOOKUP(B3244,Products_Raw!A:A,Products_Raw!C:C)</f>
        <v>Electronics</v>
      </c>
      <c r="I3244" t="str">
        <f>_xlfn.XLOOKUP(_xlfn.XLOOKUP(A3244,Orders_Raw!A:A,Orders_Raw!B:B),Customers_Raw!A:A,Customers_Raw!E:E)</f>
        <v>Small Business</v>
      </c>
      <c r="J3244" s="19">
        <f>_xlfn.XLOOKUP(Order_Items_Raw!A1151,Orders_Raw!A:A,Orders_Raw!C:C)</f>
        <v>45708</v>
      </c>
      <c r="K3244" t="s">
        <v>3429</v>
      </c>
      <c r="L3244" s="19" t="str">
        <f>_xlfn.XLOOKUP(A3244,Orders_Raw!A:A,Orders_Raw!D:D)</f>
        <v>Delivered</v>
      </c>
      <c r="M3244" s="19" t="str">
        <f>_xlfn.XLOOKUP(_xlfn.XLOOKUP(A3244,Orders_Raw!A:A,Orders_Raw!B:B),Customers_Raw!A:A,Customers_Raw!E:E)</f>
        <v>Small Business</v>
      </c>
      <c r="N3244">
        <f>IF(COUNTIF($A$2:A3244,A3244)=1,1,0)</f>
        <v>1</v>
      </c>
    </row>
    <row r="3245" spans="1:14">
      <c r="A3245" t="s">
        <v>948</v>
      </c>
      <c r="B3245" t="s">
        <v>3433</v>
      </c>
      <c r="C3245">
        <v>2</v>
      </c>
      <c r="D3245" s="18">
        <v>30469.46</v>
      </c>
      <c r="E3245" s="18">
        <f>_xlfn.XLOOKUP(Order_Items_Raw!B1159,Products_Raw!A:A,Products_Raw!D:D)</f>
        <v>2144.79</v>
      </c>
      <c r="F3245" s="18">
        <f t="shared" si="50"/>
        <v>26179.88</v>
      </c>
      <c r="G3245" s="18" t="str">
        <f>PROPER(TRIM(CLEAN(_xlfn.XLOOKUP(Order_Items_Raw!A1159,Orders_Raw!A:A,Orders_Raw!E:E))))</f>
        <v>Marketplace</v>
      </c>
      <c r="H3245" s="18" t="str">
        <f>_xlfn.XLOOKUP(B3245,Products_Raw!A:A,Products_Raw!C:C)</f>
        <v>Beauty</v>
      </c>
      <c r="I3245" t="str">
        <f>_xlfn.XLOOKUP(_xlfn.XLOOKUP(A3245,Orders_Raw!A:A,Orders_Raw!B:B),Customers_Raw!A:A,Customers_Raw!E:E)</f>
        <v>Consumer</v>
      </c>
      <c r="J3245" s="19">
        <f>_xlfn.XLOOKUP(Order_Items_Raw!A1159,Orders_Raw!A:A,Orders_Raw!C:C)</f>
        <v>45699</v>
      </c>
      <c r="K3245" t="s">
        <v>3429</v>
      </c>
      <c r="L3245" s="19" t="str">
        <f>_xlfn.XLOOKUP(A3245,Orders_Raw!A:A,Orders_Raw!D:D)</f>
        <v>Delivered</v>
      </c>
      <c r="M3245" s="19" t="str">
        <f>_xlfn.XLOOKUP(_xlfn.XLOOKUP(A3245,Orders_Raw!A:A,Orders_Raw!B:B),Customers_Raw!A:A,Customers_Raw!E:E)</f>
        <v>Consumer</v>
      </c>
      <c r="N3245">
        <f>IF(COUNTIF($A$2:A3245,A3245)=1,1,0)</f>
        <v>1</v>
      </c>
    </row>
    <row r="3246" spans="1:14">
      <c r="A3246" t="s">
        <v>2927</v>
      </c>
      <c r="B3246" t="s">
        <v>3433</v>
      </c>
      <c r="C3246">
        <v>1</v>
      </c>
      <c r="D3246" s="18">
        <v>17251.56</v>
      </c>
      <c r="E3246" s="18">
        <f>_xlfn.XLOOKUP(Order_Items_Raw!B1194,Products_Raw!A:A,Products_Raw!D:D)</f>
        <v>8177.04</v>
      </c>
      <c r="F3246" s="18">
        <f t="shared" si="50"/>
        <v>9074.52</v>
      </c>
      <c r="G3246" s="18" t="str">
        <f>PROPER(TRIM(CLEAN(_xlfn.XLOOKUP(Order_Items_Raw!A1194,Orders_Raw!A:A,Orders_Raw!E:E))))</f>
        <v>Mobile App</v>
      </c>
      <c r="H3246" s="18" t="str">
        <f>_xlfn.XLOOKUP(B3246,Products_Raw!A:A,Products_Raw!C:C)</f>
        <v>Beauty</v>
      </c>
      <c r="I3246" t="str">
        <f>_xlfn.XLOOKUP(_xlfn.XLOOKUP(A3246,Orders_Raw!A:A,Orders_Raw!B:B),Customers_Raw!A:A,Customers_Raw!E:E)</f>
        <v>Corporate</v>
      </c>
      <c r="J3246" s="19">
        <f>_xlfn.XLOOKUP(Order_Items_Raw!A1194,Orders_Raw!A:A,Orders_Raw!C:C)</f>
        <v>45715</v>
      </c>
      <c r="K3246" t="s">
        <v>3429</v>
      </c>
      <c r="L3246" s="19" t="str">
        <f>_xlfn.XLOOKUP(A3246,Orders_Raw!A:A,Orders_Raw!D:D)</f>
        <v>Delivered</v>
      </c>
      <c r="M3246" s="19" t="str">
        <f>_xlfn.XLOOKUP(_xlfn.XLOOKUP(A3246,Orders_Raw!A:A,Orders_Raw!B:B),Customers_Raw!A:A,Customers_Raw!E:E)</f>
        <v>Corporate</v>
      </c>
      <c r="N3246">
        <f>IF(COUNTIF($A$2:A3246,A3246)=1,1,0)</f>
        <v>0</v>
      </c>
    </row>
    <row r="3247" spans="1:14">
      <c r="A3247" t="s">
        <v>3265</v>
      </c>
      <c r="B3247" t="s">
        <v>3433</v>
      </c>
      <c r="C3247">
        <v>3</v>
      </c>
      <c r="D3247" s="18">
        <v>45787.35</v>
      </c>
      <c r="E3247" s="18">
        <f>_xlfn.XLOOKUP(Order_Items_Raw!B1201,Products_Raw!A:A,Products_Raw!D:D)</f>
        <v>4740.6</v>
      </c>
      <c r="F3247" s="18">
        <f t="shared" si="50"/>
        <v>31565.55</v>
      </c>
      <c r="G3247" s="18" t="str">
        <f>PROPER(TRIM(CLEAN(_xlfn.XLOOKUP(Order_Items_Raw!A1201,Orders_Raw!A:A,Orders_Raw!E:E))))</f>
        <v>Mobile App</v>
      </c>
      <c r="H3247" s="18" t="str">
        <f>_xlfn.XLOOKUP(B3247,Products_Raw!A:A,Products_Raw!C:C)</f>
        <v>Beauty</v>
      </c>
      <c r="I3247" t="str">
        <f>_xlfn.XLOOKUP(_xlfn.XLOOKUP(A3247,Orders_Raw!A:A,Orders_Raw!B:B),Customers_Raw!A:A,Customers_Raw!E:E)</f>
        <v>Corporate</v>
      </c>
      <c r="J3247" s="19">
        <f>_xlfn.XLOOKUP(Order_Items_Raw!A1201,Orders_Raw!A:A,Orders_Raw!C:C)</f>
        <v>45676</v>
      </c>
      <c r="K3247" t="s">
        <v>3435</v>
      </c>
      <c r="L3247" s="19" t="str">
        <f>_xlfn.XLOOKUP(A3247,Orders_Raw!A:A,Orders_Raw!D:D)</f>
        <v>Shipped</v>
      </c>
      <c r="M3247" s="19" t="str">
        <f>_xlfn.XLOOKUP(_xlfn.XLOOKUP(A3247,Orders_Raw!A:A,Orders_Raw!B:B),Customers_Raw!A:A,Customers_Raw!E:E)</f>
        <v>Corporate</v>
      </c>
      <c r="N3247">
        <f>IF(COUNTIF($A$2:A3247,A3247)=1,1,0)</f>
        <v>1</v>
      </c>
    </row>
    <row r="3248" spans="1:14">
      <c r="A3248" t="s">
        <v>974</v>
      </c>
      <c r="B3248" t="s">
        <v>3434</v>
      </c>
      <c r="C3248">
        <v>3</v>
      </c>
      <c r="D3248" s="18">
        <v>18087.3</v>
      </c>
      <c r="E3248" s="18">
        <f>_xlfn.XLOOKUP(Order_Items_Raw!B1203,Products_Raw!A:A,Products_Raw!D:D)</f>
        <v>4740.6</v>
      </c>
      <c r="F3248" s="18">
        <f t="shared" si="50"/>
        <v>3865.5</v>
      </c>
      <c r="G3248" s="18" t="str">
        <f>PROPER(TRIM(CLEAN(_xlfn.XLOOKUP(Order_Items_Raw!A1203,Orders_Raw!A:A,Orders_Raw!E:E))))</f>
        <v>Website</v>
      </c>
      <c r="H3248" s="18" t="str">
        <f>_xlfn.XLOOKUP(B3248,Products_Raw!A:A,Products_Raw!C:C)</f>
        <v>Home &amp; Kitchen</v>
      </c>
      <c r="I3248" t="str">
        <f>_xlfn.XLOOKUP(_xlfn.XLOOKUP(A3248,Orders_Raw!A:A,Orders_Raw!B:B),Customers_Raw!A:A,Customers_Raw!E:E)</f>
        <v>Corporate</v>
      </c>
      <c r="J3248" s="19">
        <f>_xlfn.XLOOKUP(Order_Items_Raw!A1203,Orders_Raw!A:A,Orders_Raw!C:C)</f>
        <v>45666</v>
      </c>
      <c r="K3248" t="s">
        <v>3435</v>
      </c>
      <c r="L3248" s="19" t="str">
        <f>_xlfn.XLOOKUP(A3248,Orders_Raw!A:A,Orders_Raw!D:D)</f>
        <v>Delivered</v>
      </c>
      <c r="M3248" s="19" t="str">
        <f>_xlfn.XLOOKUP(_xlfn.XLOOKUP(A3248,Orders_Raw!A:A,Orders_Raw!B:B),Customers_Raw!A:A,Customers_Raw!E:E)</f>
        <v>Corporate</v>
      </c>
      <c r="N3248">
        <f>IF(COUNTIF($A$2:A3248,A3248)=1,1,0)</f>
        <v>1</v>
      </c>
    </row>
    <row r="3249" spans="1:14">
      <c r="A3249" t="s">
        <v>1945</v>
      </c>
      <c r="B3249" t="s">
        <v>3434</v>
      </c>
      <c r="C3249">
        <v>3</v>
      </c>
      <c r="D3249" s="18">
        <v>17820.53</v>
      </c>
      <c r="E3249" s="18">
        <f>_xlfn.XLOOKUP(Order_Items_Raw!B1223,Products_Raw!A:A,Products_Raw!D:D)</f>
        <v>6579.03</v>
      </c>
      <c r="F3249" s="18">
        <f t="shared" si="50"/>
        <v>-1916.56</v>
      </c>
      <c r="G3249" s="18" t="str">
        <f>PROPER(TRIM(CLEAN(_xlfn.XLOOKUP(Order_Items_Raw!A1223,Orders_Raw!A:A,Orders_Raw!E:E))))</f>
        <v>Marketplace</v>
      </c>
      <c r="H3249" s="18" t="str">
        <f>_xlfn.XLOOKUP(B3249,Products_Raw!A:A,Products_Raw!C:C)</f>
        <v>Home &amp; Kitchen</v>
      </c>
      <c r="I3249" t="str">
        <f>_xlfn.XLOOKUP(_xlfn.XLOOKUP(A3249,Orders_Raw!A:A,Orders_Raw!B:B),Customers_Raw!A:A,Customers_Raw!E:E)</f>
        <v>Consumer</v>
      </c>
      <c r="J3249" s="19">
        <f>_xlfn.XLOOKUP(Order_Items_Raw!A1223,Orders_Raw!A:A,Orders_Raw!C:C)</f>
        <v>45658</v>
      </c>
      <c r="K3249" t="s">
        <v>3435</v>
      </c>
      <c r="L3249" s="19" t="str">
        <f>_xlfn.XLOOKUP(A3249,Orders_Raw!A:A,Orders_Raw!D:D)</f>
        <v>Delivered</v>
      </c>
      <c r="M3249" s="19" t="str">
        <f>_xlfn.XLOOKUP(_xlfn.XLOOKUP(A3249,Orders_Raw!A:A,Orders_Raw!B:B),Customers_Raw!A:A,Customers_Raw!E:E)</f>
        <v>Consumer</v>
      </c>
      <c r="N3249">
        <f>IF(COUNTIF($A$2:A3249,A3249)=1,1,0)</f>
        <v>1</v>
      </c>
    </row>
    <row r="3250" spans="1:14">
      <c r="A3250" t="s">
        <v>2228</v>
      </c>
      <c r="B3250" t="s">
        <v>3434</v>
      </c>
      <c r="C3250">
        <v>1</v>
      </c>
      <c r="D3250" s="18">
        <v>5087.32</v>
      </c>
      <c r="E3250" s="18">
        <f>_xlfn.XLOOKUP(Order_Items_Raw!B1233,Products_Raw!A:A,Products_Raw!D:D)</f>
        <v>7144.88</v>
      </c>
      <c r="F3250" s="18">
        <f t="shared" si="50"/>
        <v>-2057.56</v>
      </c>
      <c r="G3250" s="18" t="str">
        <f>PROPER(TRIM(CLEAN(_xlfn.XLOOKUP(Order_Items_Raw!A1233,Orders_Raw!A:A,Orders_Raw!E:E))))</f>
        <v>Website</v>
      </c>
      <c r="H3250" s="18" t="str">
        <f>_xlfn.XLOOKUP(B3250,Products_Raw!A:A,Products_Raw!C:C)</f>
        <v>Home &amp; Kitchen</v>
      </c>
      <c r="I3250" t="str">
        <f>_xlfn.XLOOKUP(_xlfn.XLOOKUP(A3250,Orders_Raw!A:A,Orders_Raw!B:B),Customers_Raw!A:A,Customers_Raw!E:E)</f>
        <v>Consumer</v>
      </c>
      <c r="J3250" s="19">
        <f>_xlfn.XLOOKUP(Order_Items_Raw!A1233,Orders_Raw!A:A,Orders_Raw!C:C)</f>
        <v>45672</v>
      </c>
      <c r="K3250" t="s">
        <v>3435</v>
      </c>
      <c r="L3250" s="19" t="str">
        <f>_xlfn.XLOOKUP(A3250,Orders_Raw!A:A,Orders_Raw!D:D)</f>
        <v>Processing</v>
      </c>
      <c r="M3250" s="19" t="str">
        <f>_xlfn.XLOOKUP(_xlfn.XLOOKUP(A3250,Orders_Raw!A:A,Orders_Raw!B:B),Customers_Raw!A:A,Customers_Raw!E:E)</f>
        <v>Consumer</v>
      </c>
      <c r="N3250">
        <f>IF(COUNTIF($A$2:A3250,A3250)=1,1,0)</f>
        <v>1</v>
      </c>
    </row>
    <row r="3251" spans="1:14">
      <c r="A3251" t="s">
        <v>2773</v>
      </c>
      <c r="B3251" t="s">
        <v>3434</v>
      </c>
      <c r="C3251">
        <v>3</v>
      </c>
      <c r="D3251" s="18">
        <v>16483.08</v>
      </c>
      <c r="E3251" s="18">
        <f>_xlfn.XLOOKUP(Order_Items_Raw!B1244,Products_Raw!A:A,Products_Raw!D:D)</f>
        <v>4703.24</v>
      </c>
      <c r="F3251" s="18">
        <f t="shared" si="50"/>
        <v>2373.36</v>
      </c>
      <c r="G3251" s="18" t="str">
        <f>PROPER(TRIM(CLEAN(_xlfn.XLOOKUP(Order_Items_Raw!A1244,Orders_Raw!A:A,Orders_Raw!E:E))))</f>
        <v>Website</v>
      </c>
      <c r="H3251" s="18" t="str">
        <f>_xlfn.XLOOKUP(B3251,Products_Raw!A:A,Products_Raw!C:C)</f>
        <v>Home &amp; Kitchen</v>
      </c>
      <c r="I3251" t="str">
        <f>_xlfn.XLOOKUP(_xlfn.XLOOKUP(A3251,Orders_Raw!A:A,Orders_Raw!B:B),Customers_Raw!A:A,Customers_Raw!E:E)</f>
        <v>Consumer</v>
      </c>
      <c r="J3251" s="19">
        <f>_xlfn.XLOOKUP(Order_Items_Raw!A1244,Orders_Raw!A:A,Orders_Raw!C:C)</f>
        <v>45676</v>
      </c>
      <c r="K3251" t="s">
        <v>3435</v>
      </c>
      <c r="L3251" s="19" t="str">
        <f>_xlfn.XLOOKUP(A3251,Orders_Raw!A:A,Orders_Raw!D:D)</f>
        <v>Shipped</v>
      </c>
      <c r="M3251" s="19" t="str">
        <f>_xlfn.XLOOKUP(_xlfn.XLOOKUP(A3251,Orders_Raw!A:A,Orders_Raw!B:B),Customers_Raw!A:A,Customers_Raw!E:E)</f>
        <v>Consumer</v>
      </c>
      <c r="N3251">
        <f>IF(COUNTIF($A$2:A3251,A3251)=1,1,0)</f>
        <v>1</v>
      </c>
    </row>
    <row r="3252" spans="1:14">
      <c r="A3252" t="s">
        <v>2963</v>
      </c>
      <c r="B3252" t="s">
        <v>3434</v>
      </c>
      <c r="C3252">
        <v>2</v>
      </c>
      <c r="D3252" s="18">
        <v>13499.47</v>
      </c>
      <c r="E3252" s="18">
        <f>_xlfn.XLOOKUP(Order_Items_Raw!B1249,Products_Raw!A:A,Products_Raw!D:D)</f>
        <v>5483.96</v>
      </c>
      <c r="F3252" s="18">
        <f t="shared" si="50"/>
        <v>2531.55</v>
      </c>
      <c r="G3252" s="18" t="str">
        <f>PROPER(TRIM(CLEAN(_xlfn.XLOOKUP(Order_Items_Raw!A1249,Orders_Raw!A:A,Orders_Raw!E:E))))</f>
        <v>Mobile App</v>
      </c>
      <c r="H3252" s="18" t="str">
        <f>_xlfn.XLOOKUP(B3252,Products_Raw!A:A,Products_Raw!C:C)</f>
        <v>Home &amp; Kitchen</v>
      </c>
      <c r="I3252" t="str">
        <f>_xlfn.XLOOKUP(_xlfn.XLOOKUP(A3252,Orders_Raw!A:A,Orders_Raw!B:B),Customers_Raw!A:A,Customers_Raw!E:E)</f>
        <v>Corporate</v>
      </c>
      <c r="J3252" s="19">
        <f>_xlfn.XLOOKUP(Order_Items_Raw!A1249,Orders_Raw!A:A,Orders_Raw!C:C)</f>
        <v>45663</v>
      </c>
      <c r="K3252" t="s">
        <v>3435</v>
      </c>
      <c r="L3252" s="19" t="str">
        <f>_xlfn.XLOOKUP(A3252,Orders_Raw!A:A,Orders_Raw!D:D)</f>
        <v>Delivered</v>
      </c>
      <c r="M3252" s="19" t="str">
        <f>_xlfn.XLOOKUP(_xlfn.XLOOKUP(A3252,Orders_Raw!A:A,Orders_Raw!B:B),Customers_Raw!A:A,Customers_Raw!E:E)</f>
        <v>Corporate</v>
      </c>
      <c r="N3252">
        <f>IF(COUNTIF($A$2:A3252,A3252)=1,1,0)</f>
        <v>1</v>
      </c>
    </row>
    <row r="3253" spans="1:14">
      <c r="A3253" t="s">
        <v>3050</v>
      </c>
      <c r="B3253" t="s">
        <v>3434</v>
      </c>
      <c r="C3253">
        <v>1</v>
      </c>
      <c r="D3253" s="18">
        <v>5041.03</v>
      </c>
      <c r="E3253" s="18">
        <f>_xlfn.XLOOKUP(Order_Items_Raw!B1254,Products_Raw!A:A,Products_Raw!D:D)</f>
        <v>5483.96</v>
      </c>
      <c r="F3253" s="18">
        <f t="shared" si="50"/>
        <v>-442.93</v>
      </c>
      <c r="G3253" s="18" t="str">
        <f>PROPER(TRIM(CLEAN(_xlfn.XLOOKUP(Order_Items_Raw!A1254,Orders_Raw!A:A,Orders_Raw!E:E))))</f>
        <v>Marketplace</v>
      </c>
      <c r="H3253" s="18" t="str">
        <f>_xlfn.XLOOKUP(B3253,Products_Raw!A:A,Products_Raw!C:C)</f>
        <v>Home &amp; Kitchen</v>
      </c>
      <c r="I3253" t="str">
        <f>_xlfn.XLOOKUP(_xlfn.XLOOKUP(A3253,Orders_Raw!A:A,Orders_Raw!B:B),Customers_Raw!A:A,Customers_Raw!E:E)</f>
        <v>Consumer</v>
      </c>
      <c r="J3253" s="19">
        <f>_xlfn.XLOOKUP(Order_Items_Raw!A1254,Orders_Raw!A:A,Orders_Raw!C:C)</f>
        <v>45686</v>
      </c>
      <c r="K3253" t="s">
        <v>3435</v>
      </c>
      <c r="L3253" s="19" t="str">
        <f>_xlfn.XLOOKUP(A3253,Orders_Raw!A:A,Orders_Raw!D:D)</f>
        <v>Delivered</v>
      </c>
      <c r="M3253" s="19" t="str">
        <f>_xlfn.XLOOKUP(_xlfn.XLOOKUP(A3253,Orders_Raw!A:A,Orders_Raw!B:B),Customers_Raw!A:A,Customers_Raw!E:E)</f>
        <v>Consumer</v>
      </c>
      <c r="N3253">
        <f>IF(COUNTIF($A$2:A3253,A3253)=1,1,0)</f>
        <v>1</v>
      </c>
    </row>
    <row r="3254" spans="1:14">
      <c r="A3254" t="s">
        <v>1584</v>
      </c>
      <c r="B3254" t="s">
        <v>3436</v>
      </c>
      <c r="C3254">
        <v>4</v>
      </c>
      <c r="D3254" s="18">
        <v>35135.43</v>
      </c>
      <c r="E3254" s="18">
        <f>_xlfn.XLOOKUP(Order_Items_Raw!B1279,Products_Raw!A:A,Products_Raw!D:D)</f>
        <v>474.93</v>
      </c>
      <c r="F3254" s="18">
        <f t="shared" si="50"/>
        <v>33235.71</v>
      </c>
      <c r="G3254" s="18" t="str">
        <f>PROPER(TRIM(CLEAN(_xlfn.XLOOKUP(Order_Items_Raw!A1279,Orders_Raw!A:A,Orders_Raw!E:E))))</f>
        <v>Website</v>
      </c>
      <c r="H3254" s="18" t="str">
        <f>_xlfn.XLOOKUP(B3254,Products_Raw!A:A,Products_Raw!C:C)</f>
        <v>Sports</v>
      </c>
      <c r="I3254" t="str">
        <f>_xlfn.XLOOKUP(_xlfn.XLOOKUP(A3254,Orders_Raw!A:A,Orders_Raw!B:B),Customers_Raw!A:A,Customers_Raw!E:E)</f>
        <v>Consumer</v>
      </c>
      <c r="J3254" s="19">
        <f>_xlfn.XLOOKUP(Order_Items_Raw!A1279,Orders_Raw!A:A,Orders_Raw!C:C)</f>
        <v>45687</v>
      </c>
      <c r="K3254" t="s">
        <v>3435</v>
      </c>
      <c r="L3254" s="19" t="str">
        <f>_xlfn.XLOOKUP(A3254,Orders_Raw!A:A,Orders_Raw!D:D)</f>
        <v>Delivered</v>
      </c>
      <c r="M3254" s="19" t="str">
        <f>_xlfn.XLOOKUP(_xlfn.XLOOKUP(A3254,Orders_Raw!A:A,Orders_Raw!B:B),Customers_Raw!A:A,Customers_Raw!E:E)</f>
        <v>Consumer</v>
      </c>
      <c r="N3254">
        <f>IF(COUNTIF($A$2:A3254,A3254)=1,1,0)</f>
        <v>1</v>
      </c>
    </row>
    <row r="3255" spans="1:14">
      <c r="A3255" t="s">
        <v>2791</v>
      </c>
      <c r="B3255" t="s">
        <v>3436</v>
      </c>
      <c r="C3255">
        <v>1</v>
      </c>
      <c r="D3255" s="18">
        <v>9543.5</v>
      </c>
      <c r="E3255" s="18">
        <f>_xlfn.XLOOKUP(Order_Items_Raw!B1292,Products_Raw!A:A,Products_Raw!D:D)</f>
        <v>6213.42</v>
      </c>
      <c r="F3255" s="18">
        <f t="shared" si="50"/>
        <v>3330.08</v>
      </c>
      <c r="G3255" s="18" t="str">
        <f>PROPER(TRIM(CLEAN(_xlfn.XLOOKUP(Order_Items_Raw!A1292,Orders_Raw!A:A,Orders_Raw!E:E))))</f>
        <v>Website</v>
      </c>
      <c r="H3255" s="18" t="str">
        <f>_xlfn.XLOOKUP(B3255,Products_Raw!A:A,Products_Raw!C:C)</f>
        <v>Sports</v>
      </c>
      <c r="I3255" t="str">
        <f>_xlfn.XLOOKUP(_xlfn.XLOOKUP(A3255,Orders_Raw!A:A,Orders_Raw!B:B),Customers_Raw!A:A,Customers_Raw!E:E)</f>
        <v>Consumer</v>
      </c>
      <c r="J3255" s="19">
        <f>_xlfn.XLOOKUP(Order_Items_Raw!A1292,Orders_Raw!A:A,Orders_Raw!C:C)</f>
        <v>45688</v>
      </c>
      <c r="K3255" t="s">
        <v>3435</v>
      </c>
      <c r="L3255" s="19" t="str">
        <f>_xlfn.XLOOKUP(A3255,Orders_Raw!A:A,Orders_Raw!D:D)</f>
        <v>Delivered</v>
      </c>
      <c r="M3255" s="19" t="str">
        <f>_xlfn.XLOOKUP(_xlfn.XLOOKUP(A3255,Orders_Raw!A:A,Orders_Raw!B:B),Customers_Raw!A:A,Customers_Raw!E:E)</f>
        <v>Consumer</v>
      </c>
      <c r="N3255">
        <f>IF(COUNTIF($A$2:A3255,A3255)=1,1,0)</f>
        <v>1</v>
      </c>
    </row>
    <row r="3256" spans="1:14">
      <c r="A3256" t="s">
        <v>1244</v>
      </c>
      <c r="B3256" t="s">
        <v>3437</v>
      </c>
      <c r="C3256">
        <v>2</v>
      </c>
      <c r="D3256" s="18">
        <v>13721.57</v>
      </c>
      <c r="E3256" s="18">
        <f>_xlfn.XLOOKUP(Order_Items_Raw!B1311,Products_Raw!A:A,Products_Raw!D:D)</f>
        <v>9178.6</v>
      </c>
      <c r="F3256" s="18">
        <f t="shared" si="50"/>
        <v>-4635.63</v>
      </c>
      <c r="G3256" s="18" t="str">
        <f>PROPER(TRIM(CLEAN(_xlfn.XLOOKUP(Order_Items_Raw!A1311,Orders_Raw!A:A,Orders_Raw!E:E))))</f>
        <v>Mobile App</v>
      </c>
      <c r="H3256" s="18" t="str">
        <f>_xlfn.XLOOKUP(B3256,Products_Raw!A:A,Products_Raw!C:C)</f>
        <v>Office Supplies</v>
      </c>
      <c r="I3256" t="str">
        <f>_xlfn.XLOOKUP(_xlfn.XLOOKUP(A3256,Orders_Raw!A:A,Orders_Raw!B:B),Customers_Raw!A:A,Customers_Raw!E:E)</f>
        <v>Corporate</v>
      </c>
      <c r="J3256" s="19">
        <f>_xlfn.XLOOKUP(Order_Items_Raw!A1311,Orders_Raw!A:A,Orders_Raw!C:C)</f>
        <v>45659</v>
      </c>
      <c r="K3256" t="s">
        <v>3435</v>
      </c>
      <c r="L3256" s="19" t="str">
        <f>_xlfn.XLOOKUP(A3256,Orders_Raw!A:A,Orders_Raw!D:D)</f>
        <v>Delivered</v>
      </c>
      <c r="M3256" s="19" t="str">
        <f>_xlfn.XLOOKUP(_xlfn.XLOOKUP(A3256,Orders_Raw!A:A,Orders_Raw!B:B),Customers_Raw!A:A,Customers_Raw!E:E)</f>
        <v>Corporate</v>
      </c>
      <c r="N3256">
        <f>IF(COUNTIF($A$2:A3256,A3256)=1,1,0)</f>
        <v>1</v>
      </c>
    </row>
    <row r="3257" spans="1:14">
      <c r="A3257" t="s">
        <v>2224</v>
      </c>
      <c r="B3257" t="s">
        <v>3437</v>
      </c>
      <c r="C3257">
        <v>4</v>
      </c>
      <c r="D3257" s="18">
        <v>26372.93</v>
      </c>
      <c r="E3257" s="18">
        <f>_xlfn.XLOOKUP(Order_Items_Raw!B1336,Products_Raw!A:A,Products_Raw!D:D)</f>
        <v>229.52</v>
      </c>
      <c r="F3257" s="18">
        <f t="shared" si="50"/>
        <v>25454.85</v>
      </c>
      <c r="G3257" s="18" t="str">
        <f>PROPER(TRIM(CLEAN(_xlfn.XLOOKUP(Order_Items_Raw!A1336,Orders_Raw!A:A,Orders_Raw!E:E))))</f>
        <v>Mobile App</v>
      </c>
      <c r="H3257" s="18" t="str">
        <f>_xlfn.XLOOKUP(B3257,Products_Raw!A:A,Products_Raw!C:C)</f>
        <v>Office Supplies</v>
      </c>
      <c r="I3257" t="str">
        <f>_xlfn.XLOOKUP(_xlfn.XLOOKUP(A3257,Orders_Raw!A:A,Orders_Raw!B:B),Customers_Raw!A:A,Customers_Raw!E:E)</f>
        <v>Consumer</v>
      </c>
      <c r="J3257" s="19">
        <f>_xlfn.XLOOKUP(Order_Items_Raw!A1336,Orders_Raw!A:A,Orders_Raw!C:C)</f>
        <v>45686</v>
      </c>
      <c r="K3257" t="s">
        <v>3435</v>
      </c>
      <c r="L3257" s="19" t="str">
        <f>_xlfn.XLOOKUP(A3257,Orders_Raw!A:A,Orders_Raw!D:D)</f>
        <v>Delivered</v>
      </c>
      <c r="M3257" s="19" t="str">
        <f>_xlfn.XLOOKUP(_xlfn.XLOOKUP(A3257,Orders_Raw!A:A,Orders_Raw!B:B),Customers_Raw!A:A,Customers_Raw!E:E)</f>
        <v>Consumer</v>
      </c>
      <c r="N3257">
        <f>IF(COUNTIF($A$2:A3257,A3257)=1,1,0)</f>
        <v>1</v>
      </c>
    </row>
    <row r="3258" spans="1:14">
      <c r="A3258" t="s">
        <v>2452</v>
      </c>
      <c r="B3258" t="s">
        <v>3437</v>
      </c>
      <c r="C3258">
        <v>1</v>
      </c>
      <c r="D3258" s="18">
        <v>7530.13</v>
      </c>
      <c r="E3258" s="18">
        <f>_xlfn.XLOOKUP(Order_Items_Raw!B1342,Products_Raw!A:A,Products_Raw!D:D)</f>
        <v>9531.89</v>
      </c>
      <c r="F3258" s="18">
        <f t="shared" si="50"/>
        <v>-2001.76</v>
      </c>
      <c r="G3258" s="18" t="str">
        <f>PROPER(TRIM(CLEAN(_xlfn.XLOOKUP(Order_Items_Raw!A1342,Orders_Raw!A:A,Orders_Raw!E:E))))</f>
        <v>Mobile App</v>
      </c>
      <c r="H3258" s="18" t="str">
        <f>_xlfn.XLOOKUP(B3258,Products_Raw!A:A,Products_Raw!C:C)</f>
        <v>Office Supplies</v>
      </c>
      <c r="I3258" t="str">
        <f>_xlfn.XLOOKUP(_xlfn.XLOOKUP(A3258,Orders_Raw!A:A,Orders_Raw!B:B),Customers_Raw!A:A,Customers_Raw!E:E)</f>
        <v>Consumer</v>
      </c>
      <c r="J3258" s="19">
        <f>_xlfn.XLOOKUP(Order_Items_Raw!A1342,Orders_Raw!A:A,Orders_Raw!C:C)</f>
        <v>45679</v>
      </c>
      <c r="K3258" t="s">
        <v>3435</v>
      </c>
      <c r="L3258" s="19" t="str">
        <f>_xlfn.XLOOKUP(A3258,Orders_Raw!A:A,Orders_Raw!D:D)</f>
        <v>Delivered</v>
      </c>
      <c r="M3258" s="19" t="str">
        <f>_xlfn.XLOOKUP(_xlfn.XLOOKUP(A3258,Orders_Raw!A:A,Orders_Raw!B:B),Customers_Raw!A:A,Customers_Raw!E:E)</f>
        <v>Consumer</v>
      </c>
      <c r="N3258">
        <f>IF(COUNTIF($A$2:A3258,A3258)=1,1,0)</f>
        <v>1</v>
      </c>
    </row>
    <row r="3259" spans="1:14">
      <c r="A3259" t="s">
        <v>2746</v>
      </c>
      <c r="B3259" t="s">
        <v>3437</v>
      </c>
      <c r="C3259">
        <v>1</v>
      </c>
      <c r="D3259" s="18">
        <v>5395.26</v>
      </c>
      <c r="E3259" s="18">
        <f>_xlfn.XLOOKUP(Order_Items_Raw!B1348,Products_Raw!A:A,Products_Raw!D:D)</f>
        <v>1349.93</v>
      </c>
      <c r="F3259" s="18">
        <f t="shared" si="50"/>
        <v>4045.33</v>
      </c>
      <c r="G3259" s="18" t="str">
        <f>PROPER(TRIM(CLEAN(_xlfn.XLOOKUP(Order_Items_Raw!A1348,Orders_Raw!A:A,Orders_Raw!E:E))))</f>
        <v>Marketplace</v>
      </c>
      <c r="H3259" s="18" t="str">
        <f>_xlfn.XLOOKUP(B3259,Products_Raw!A:A,Products_Raw!C:C)</f>
        <v>Office Supplies</v>
      </c>
      <c r="I3259" t="str">
        <f>_xlfn.XLOOKUP(_xlfn.XLOOKUP(A3259,Orders_Raw!A:A,Orders_Raw!B:B),Customers_Raw!A:A,Customers_Raw!E:E)</f>
        <v>Consumer</v>
      </c>
      <c r="J3259" s="19">
        <f>_xlfn.XLOOKUP(Order_Items_Raw!A1348,Orders_Raw!A:A,Orders_Raw!C:C)</f>
        <v>45658</v>
      </c>
      <c r="K3259" t="s">
        <v>3435</v>
      </c>
      <c r="L3259" s="19" t="str">
        <f>_xlfn.XLOOKUP(A3259,Orders_Raw!A:A,Orders_Raw!D:D)</f>
        <v>Delivered</v>
      </c>
      <c r="M3259" s="19" t="str">
        <f>_xlfn.XLOOKUP(_xlfn.XLOOKUP(A3259,Orders_Raw!A:A,Orders_Raw!B:B),Customers_Raw!A:A,Customers_Raw!E:E)</f>
        <v>Consumer</v>
      </c>
      <c r="N3259">
        <f>IF(COUNTIF($A$2:A3259,A3259)=1,1,0)</f>
        <v>1</v>
      </c>
    </row>
    <row r="3260" spans="1:14">
      <c r="A3260" t="s">
        <v>3271</v>
      </c>
      <c r="B3260" t="s">
        <v>3437</v>
      </c>
      <c r="C3260">
        <v>1</v>
      </c>
      <c r="D3260" s="18">
        <v>6629.34</v>
      </c>
      <c r="E3260" s="18">
        <f>_xlfn.XLOOKUP(Order_Items_Raw!B1357,Products_Raw!A:A,Products_Raw!D:D)</f>
        <v>6443.36</v>
      </c>
      <c r="F3260" s="18">
        <f t="shared" si="50"/>
        <v>185.98</v>
      </c>
      <c r="G3260" s="18" t="str">
        <f>PROPER(TRIM(CLEAN(_xlfn.XLOOKUP(Order_Items_Raw!A1357,Orders_Raw!A:A,Orders_Raw!E:E))))</f>
        <v>Website</v>
      </c>
      <c r="H3260" s="18" t="str">
        <f>_xlfn.XLOOKUP(B3260,Products_Raw!A:A,Products_Raw!C:C)</f>
        <v>Office Supplies</v>
      </c>
      <c r="I3260" t="str">
        <f>_xlfn.XLOOKUP(_xlfn.XLOOKUP(A3260,Orders_Raw!A:A,Orders_Raw!B:B),Customers_Raw!A:A,Customers_Raw!E:E)</f>
        <v>Corporate</v>
      </c>
      <c r="J3260" s="19">
        <f>_xlfn.XLOOKUP(Order_Items_Raw!A1357,Orders_Raw!A:A,Orders_Raw!C:C)</f>
        <v>45682</v>
      </c>
      <c r="K3260" t="s">
        <v>3435</v>
      </c>
      <c r="L3260" s="19" t="str">
        <f>_xlfn.XLOOKUP(A3260,Orders_Raw!A:A,Orders_Raw!D:D)</f>
        <v>Processing</v>
      </c>
      <c r="M3260" s="19" t="str">
        <f>_xlfn.XLOOKUP(_xlfn.XLOOKUP(A3260,Orders_Raw!A:A,Orders_Raw!B:B),Customers_Raw!A:A,Customers_Raw!E:E)</f>
        <v>Corporate</v>
      </c>
      <c r="N3260">
        <f>IF(COUNTIF($A$2:A3260,A3260)=1,1,0)</f>
        <v>1</v>
      </c>
    </row>
    <row r="3261" spans="1:14">
      <c r="A3261" t="s">
        <v>3328</v>
      </c>
      <c r="B3261" t="s">
        <v>3437</v>
      </c>
      <c r="C3261">
        <v>1</v>
      </c>
      <c r="D3261" s="18">
        <v>7347.92</v>
      </c>
      <c r="E3261" s="18">
        <f>_xlfn.XLOOKUP(Order_Items_Raw!B1359,Products_Raw!A:A,Products_Raw!D:D)</f>
        <v>6443.36</v>
      </c>
      <c r="F3261" s="18">
        <f t="shared" si="50"/>
        <v>904.56</v>
      </c>
      <c r="G3261" s="18" t="str">
        <f>PROPER(TRIM(CLEAN(_xlfn.XLOOKUP(Order_Items_Raw!A1359,Orders_Raw!A:A,Orders_Raw!E:E))))</f>
        <v>Marketplace</v>
      </c>
      <c r="H3261" s="18" t="str">
        <f>_xlfn.XLOOKUP(B3261,Products_Raw!A:A,Products_Raw!C:C)</f>
        <v>Office Supplies</v>
      </c>
      <c r="I3261" t="str">
        <f>_xlfn.XLOOKUP(_xlfn.XLOOKUP(A3261,Orders_Raw!A:A,Orders_Raw!B:B),Customers_Raw!A:A,Customers_Raw!E:E)</f>
        <v>Small Business</v>
      </c>
      <c r="J3261" s="19">
        <f>_xlfn.XLOOKUP(Order_Items_Raw!A1359,Orders_Raw!A:A,Orders_Raw!C:C)</f>
        <v>45686</v>
      </c>
      <c r="K3261" t="s">
        <v>3435</v>
      </c>
      <c r="L3261" s="19" t="str">
        <f>_xlfn.XLOOKUP(A3261,Orders_Raw!A:A,Orders_Raw!D:D)</f>
        <v>Delivered</v>
      </c>
      <c r="M3261" s="19" t="str">
        <f>_xlfn.XLOOKUP(_xlfn.XLOOKUP(A3261,Orders_Raw!A:A,Orders_Raw!B:B),Customers_Raw!A:A,Customers_Raw!E:E)</f>
        <v>Small Business</v>
      </c>
      <c r="N3261">
        <f>IF(COUNTIF($A$2:A3261,A3261)=1,1,0)</f>
        <v>1</v>
      </c>
    </row>
    <row r="3262" spans="1:14">
      <c r="A3262" t="s">
        <v>3366</v>
      </c>
      <c r="B3262" t="s">
        <v>3437</v>
      </c>
      <c r="C3262">
        <v>4</v>
      </c>
      <c r="D3262" s="18">
        <v>28665.46</v>
      </c>
      <c r="E3262" s="18">
        <f>_xlfn.XLOOKUP(Order_Items_Raw!B1360,Products_Raw!A:A,Products_Raw!D:D)</f>
        <v>10124.42</v>
      </c>
      <c r="F3262" s="18">
        <f t="shared" si="50"/>
        <v>-11832.22</v>
      </c>
      <c r="G3262" s="18" t="str">
        <f>PROPER(TRIM(CLEAN(_xlfn.XLOOKUP(Order_Items_Raw!A1360,Orders_Raw!A:A,Orders_Raw!E:E))))</f>
        <v>Website</v>
      </c>
      <c r="H3262" s="18" t="str">
        <f>_xlfn.XLOOKUP(B3262,Products_Raw!A:A,Products_Raw!C:C)</f>
        <v>Office Supplies</v>
      </c>
      <c r="I3262" t="str">
        <f>_xlfn.XLOOKUP(_xlfn.XLOOKUP(A3262,Orders_Raw!A:A,Orders_Raw!B:B),Customers_Raw!A:A,Customers_Raw!E:E)</f>
        <v>Consumer</v>
      </c>
      <c r="J3262" s="19">
        <f>_xlfn.XLOOKUP(Order_Items_Raw!A1360,Orders_Raw!A:A,Orders_Raw!C:C)</f>
        <v>45666</v>
      </c>
      <c r="K3262" t="s">
        <v>3435</v>
      </c>
      <c r="L3262" s="19" t="str">
        <f>_xlfn.XLOOKUP(A3262,Orders_Raw!A:A,Orders_Raw!D:D)</f>
        <v>Delivered</v>
      </c>
      <c r="M3262" s="19" t="str">
        <f>_xlfn.XLOOKUP(_xlfn.XLOOKUP(A3262,Orders_Raw!A:A,Orders_Raw!B:B),Customers_Raw!A:A,Customers_Raw!E:E)</f>
        <v>Consumer</v>
      </c>
      <c r="N3262">
        <f>IF(COUNTIF($A$2:A3262,A3262)=1,1,0)</f>
        <v>1</v>
      </c>
    </row>
    <row r="3263" spans="1:14">
      <c r="A3263" t="s">
        <v>1991</v>
      </c>
      <c r="B3263" t="s">
        <v>3438</v>
      </c>
      <c r="C3263">
        <v>4</v>
      </c>
      <c r="D3263" s="18">
        <v>1469.22</v>
      </c>
      <c r="E3263" s="18">
        <f>_xlfn.XLOOKUP(Order_Items_Raw!B1384,Products_Raw!A:A,Products_Raw!D:D)</f>
        <v>11732.81</v>
      </c>
      <c r="F3263" s="18">
        <f t="shared" si="50"/>
        <v>-45462.02</v>
      </c>
      <c r="G3263" s="18" t="str">
        <f>PROPER(TRIM(CLEAN(_xlfn.XLOOKUP(Order_Items_Raw!A1384,Orders_Raw!A:A,Orders_Raw!E:E))))</f>
        <v>Mobile App</v>
      </c>
      <c r="H3263" s="18" t="str">
        <f>_xlfn.XLOOKUP(B3263,Products_Raw!A:A,Products_Raw!C:C)</f>
        <v>Beauty</v>
      </c>
      <c r="I3263" t="str">
        <f>_xlfn.XLOOKUP(_xlfn.XLOOKUP(A3263,Orders_Raw!A:A,Orders_Raw!B:B),Customers_Raw!A:A,Customers_Raw!E:E)</f>
        <v>Corporate</v>
      </c>
      <c r="J3263" s="19">
        <f>_xlfn.XLOOKUP(Order_Items_Raw!A1384,Orders_Raw!A:A,Orders_Raw!C:C)</f>
        <v>45681</v>
      </c>
      <c r="K3263" t="s">
        <v>3435</v>
      </c>
      <c r="L3263" s="19" t="str">
        <f>_xlfn.XLOOKUP(A3263,Orders_Raw!A:A,Orders_Raw!D:D)</f>
        <v>Delivered</v>
      </c>
      <c r="M3263" s="19" t="str">
        <f>_xlfn.XLOOKUP(_xlfn.XLOOKUP(A3263,Orders_Raw!A:A,Orders_Raw!B:B),Customers_Raw!A:A,Customers_Raw!E:E)</f>
        <v>Corporate</v>
      </c>
      <c r="N3263">
        <f>IF(COUNTIF($A$2:A3263,A3263)=1,1,0)</f>
        <v>1</v>
      </c>
    </row>
    <row r="3264" spans="1:14">
      <c r="A3264" t="s">
        <v>2087</v>
      </c>
      <c r="B3264" t="s">
        <v>3438</v>
      </c>
      <c r="C3264">
        <v>4</v>
      </c>
      <c r="D3264" s="18">
        <v>1284.93</v>
      </c>
      <c r="E3264" s="18">
        <f>_xlfn.XLOOKUP(Order_Items_Raw!B1386,Products_Raw!A:A,Products_Raw!D:D)</f>
        <v>11732.81</v>
      </c>
      <c r="F3264" s="18">
        <f t="shared" si="50"/>
        <v>-45646.31</v>
      </c>
      <c r="G3264" s="18" t="str">
        <f>PROPER(TRIM(CLEAN(_xlfn.XLOOKUP(Order_Items_Raw!A1386,Orders_Raw!A:A,Orders_Raw!E:E))))</f>
        <v>Mobile App</v>
      </c>
      <c r="H3264" s="18" t="str">
        <f>_xlfn.XLOOKUP(B3264,Products_Raw!A:A,Products_Raw!C:C)</f>
        <v>Beauty</v>
      </c>
      <c r="I3264" t="str">
        <f>_xlfn.XLOOKUP(_xlfn.XLOOKUP(A3264,Orders_Raw!A:A,Orders_Raw!B:B),Customers_Raw!A:A,Customers_Raw!E:E)</f>
        <v>Consumer</v>
      </c>
      <c r="J3264" s="19">
        <f>_xlfn.XLOOKUP(Order_Items_Raw!A1386,Orders_Raw!A:A,Orders_Raw!C:C)</f>
        <v>45686</v>
      </c>
      <c r="K3264" t="s">
        <v>3435</v>
      </c>
      <c r="L3264" s="19" t="str">
        <f>_xlfn.XLOOKUP(A3264,Orders_Raw!A:A,Orders_Raw!D:D)</f>
        <v>Delivered</v>
      </c>
      <c r="M3264" s="19" t="str">
        <f>_xlfn.XLOOKUP(_xlfn.XLOOKUP(A3264,Orders_Raw!A:A,Orders_Raw!B:B),Customers_Raw!A:A,Customers_Raw!E:E)</f>
        <v>Consumer</v>
      </c>
      <c r="N3264">
        <f>IF(COUNTIF($A$2:A3264,A3264)=1,1,0)</f>
        <v>1</v>
      </c>
    </row>
    <row r="3265" spans="1:14">
      <c r="A3265" t="s">
        <v>2529</v>
      </c>
      <c r="B3265" t="s">
        <v>3438</v>
      </c>
      <c r="C3265">
        <v>4</v>
      </c>
      <c r="D3265" s="18">
        <v>1403.32</v>
      </c>
      <c r="E3265" s="18">
        <f>_xlfn.XLOOKUP(Order_Items_Raw!B1393,Products_Raw!A:A,Products_Raw!D:D)</f>
        <v>1759.1</v>
      </c>
      <c r="F3265" s="18">
        <f t="shared" si="50"/>
        <v>-5633.08</v>
      </c>
      <c r="G3265" s="18" t="str">
        <f>PROPER(TRIM(CLEAN(_xlfn.XLOOKUP(Order_Items_Raw!A1393,Orders_Raw!A:A,Orders_Raw!E:E))))</f>
        <v>Mobile App</v>
      </c>
      <c r="H3265" s="18" t="str">
        <f>_xlfn.XLOOKUP(B3265,Products_Raw!A:A,Products_Raw!C:C)</f>
        <v>Beauty</v>
      </c>
      <c r="I3265" t="str">
        <f>_xlfn.XLOOKUP(_xlfn.XLOOKUP(A3265,Orders_Raw!A:A,Orders_Raw!B:B),Customers_Raw!A:A,Customers_Raw!E:E)</f>
        <v>Consumer</v>
      </c>
      <c r="J3265" s="19">
        <f>_xlfn.XLOOKUP(Order_Items_Raw!A1393,Orders_Raw!A:A,Orders_Raw!C:C)</f>
        <v>45667</v>
      </c>
      <c r="K3265" t="s">
        <v>3435</v>
      </c>
      <c r="L3265" s="19" t="str">
        <f>_xlfn.XLOOKUP(A3265,Orders_Raw!A:A,Orders_Raw!D:D)</f>
        <v>Delivered</v>
      </c>
      <c r="M3265" s="19" t="str">
        <f>_xlfn.XLOOKUP(_xlfn.XLOOKUP(A3265,Orders_Raw!A:A,Orders_Raw!B:B),Customers_Raw!A:A,Customers_Raw!E:E)</f>
        <v>Consumer</v>
      </c>
      <c r="N3265">
        <f>IF(COUNTIF($A$2:A3265,A3265)=1,1,0)</f>
        <v>1</v>
      </c>
    </row>
    <row r="3266" spans="1:14">
      <c r="A3266" t="s">
        <v>2927</v>
      </c>
      <c r="B3266" t="s">
        <v>3438</v>
      </c>
      <c r="C3266">
        <v>4</v>
      </c>
      <c r="D3266" s="18">
        <v>1172.79</v>
      </c>
      <c r="E3266" s="18">
        <f>_xlfn.XLOOKUP(Order_Items_Raw!B1397,Products_Raw!A:A,Products_Raw!D:D)</f>
        <v>1326.73</v>
      </c>
      <c r="F3266" s="18">
        <f t="shared" ref="F3266:F3329" si="51">D3266-(C3266*E3266)</f>
        <v>-4134.13</v>
      </c>
      <c r="G3266" s="18" t="str">
        <f>PROPER(TRIM(CLEAN(_xlfn.XLOOKUP(Order_Items_Raw!A1397,Orders_Raw!A:A,Orders_Raw!E:E))))</f>
        <v>Website</v>
      </c>
      <c r="H3266" s="18" t="str">
        <f>_xlfn.XLOOKUP(B3266,Products_Raw!A:A,Products_Raw!C:C)</f>
        <v>Beauty</v>
      </c>
      <c r="I3266" t="str">
        <f>_xlfn.XLOOKUP(_xlfn.XLOOKUP(A3266,Orders_Raw!A:A,Orders_Raw!B:B),Customers_Raw!A:A,Customers_Raw!E:E)</f>
        <v>Corporate</v>
      </c>
      <c r="J3266" s="19">
        <f>_xlfn.XLOOKUP(Order_Items_Raw!A1397,Orders_Raw!A:A,Orders_Raw!C:C)</f>
        <v>45682</v>
      </c>
      <c r="K3266" t="s">
        <v>3435</v>
      </c>
      <c r="L3266" s="19" t="str">
        <f>_xlfn.XLOOKUP(A3266,Orders_Raw!A:A,Orders_Raw!D:D)</f>
        <v>Delivered</v>
      </c>
      <c r="M3266" s="19" t="str">
        <f>_xlfn.XLOOKUP(_xlfn.XLOOKUP(A3266,Orders_Raw!A:A,Orders_Raw!B:B),Customers_Raw!A:A,Customers_Raw!E:E)</f>
        <v>Corporate</v>
      </c>
      <c r="N3266">
        <f>IF(COUNTIF($A$2:A3266,A3266)=1,1,0)</f>
        <v>0</v>
      </c>
    </row>
    <row r="3267" spans="1:14">
      <c r="A3267" t="s">
        <v>2949</v>
      </c>
      <c r="B3267" t="s">
        <v>3438</v>
      </c>
      <c r="C3267">
        <v>1</v>
      </c>
      <c r="D3267" s="18">
        <v>367.19</v>
      </c>
      <c r="E3267" s="18">
        <f>_xlfn.XLOOKUP(Order_Items_Raw!B1398,Products_Raw!A:A,Products_Raw!D:D)</f>
        <v>2625.04</v>
      </c>
      <c r="F3267" s="18">
        <f t="shared" si="51"/>
        <v>-2257.85</v>
      </c>
      <c r="G3267" s="18" t="str">
        <f>PROPER(TRIM(CLEAN(_xlfn.XLOOKUP(Order_Items_Raw!A1398,Orders_Raw!A:A,Orders_Raw!E:E))))</f>
        <v>Website</v>
      </c>
      <c r="H3267" s="18" t="str">
        <f>_xlfn.XLOOKUP(B3267,Products_Raw!A:A,Products_Raw!C:C)</f>
        <v>Beauty</v>
      </c>
      <c r="I3267" t="str">
        <f>_xlfn.XLOOKUP(_xlfn.XLOOKUP(A3267,Orders_Raw!A:A,Orders_Raw!B:B),Customers_Raw!A:A,Customers_Raw!E:E)</f>
        <v>Consumer</v>
      </c>
      <c r="J3267" s="19">
        <f>_xlfn.XLOOKUP(Order_Items_Raw!A1398,Orders_Raw!A:A,Orders_Raw!C:C)</f>
        <v>45674</v>
      </c>
      <c r="K3267" t="s">
        <v>3435</v>
      </c>
      <c r="L3267" s="19" t="str">
        <f>_xlfn.XLOOKUP(A3267,Orders_Raw!A:A,Orders_Raw!D:D)</f>
        <v>Delivered</v>
      </c>
      <c r="M3267" s="19" t="str">
        <f>_xlfn.XLOOKUP(_xlfn.XLOOKUP(A3267,Orders_Raw!A:A,Orders_Raw!B:B),Customers_Raw!A:A,Customers_Raw!E:E)</f>
        <v>Consumer</v>
      </c>
      <c r="N3267">
        <f>IF(COUNTIF($A$2:A3267,A3267)=1,1,0)</f>
        <v>1</v>
      </c>
    </row>
    <row r="3268" spans="1:14">
      <c r="A3268" t="s">
        <v>1169</v>
      </c>
      <c r="B3268" t="s">
        <v>3497</v>
      </c>
      <c r="C3268">
        <v>1</v>
      </c>
      <c r="D3268" s="18">
        <v>6478.29</v>
      </c>
      <c r="E3268" s="18">
        <f>_xlfn.XLOOKUP(Order_Items_Raw!B1416,Products_Raw!A:A,Products_Raw!D:D)</f>
        <v>3861.49</v>
      </c>
      <c r="F3268" s="18">
        <f t="shared" si="51"/>
        <v>2616.8</v>
      </c>
      <c r="G3268" s="18" t="str">
        <f>PROPER(TRIM(CLEAN(_xlfn.XLOOKUP(Order_Items_Raw!A1416,Orders_Raw!A:A,Orders_Raw!E:E))))</f>
        <v>Mobile App</v>
      </c>
      <c r="H3268" s="18" t="str">
        <f>_xlfn.XLOOKUP(B3268,Products_Raw!A:A,Products_Raw!C:C)</f>
        <v>Beauty</v>
      </c>
      <c r="I3268" t="str">
        <f>_xlfn.XLOOKUP(_xlfn.XLOOKUP(A3268,Orders_Raw!A:A,Orders_Raw!B:B),Customers_Raw!A:A,Customers_Raw!E:E)</f>
        <v>Consumer</v>
      </c>
      <c r="J3268" s="19">
        <f>_xlfn.XLOOKUP(Order_Items_Raw!A1416,Orders_Raw!A:A,Orders_Raw!C:C)</f>
        <v>45671</v>
      </c>
      <c r="K3268" t="s">
        <v>3435</v>
      </c>
      <c r="L3268" s="19" t="str">
        <f>_xlfn.XLOOKUP(A3268,Orders_Raw!A:A,Orders_Raw!D:D)</f>
        <v>Delivered</v>
      </c>
      <c r="M3268" s="19" t="str">
        <f>_xlfn.XLOOKUP(_xlfn.XLOOKUP(A3268,Orders_Raw!A:A,Orders_Raw!B:B),Customers_Raw!A:A,Customers_Raw!E:E)</f>
        <v>Consumer</v>
      </c>
      <c r="N3268">
        <f>IF(COUNTIF($A$2:A3268,A3268)=1,1,0)</f>
        <v>1</v>
      </c>
    </row>
    <row r="3269" spans="1:14">
      <c r="A3269" t="s">
        <v>1496</v>
      </c>
      <c r="B3269" t="s">
        <v>3497</v>
      </c>
      <c r="C3269">
        <v>4</v>
      </c>
      <c r="D3269" s="18">
        <v>25622.43</v>
      </c>
      <c r="E3269" s="18">
        <f>_xlfn.XLOOKUP(Order_Items_Raw!B1419,Products_Raw!A:A,Products_Raw!D:D)</f>
        <v>3861.49</v>
      </c>
      <c r="F3269" s="18">
        <f t="shared" si="51"/>
        <v>10176.47</v>
      </c>
      <c r="G3269" s="18" t="str">
        <f>PROPER(TRIM(CLEAN(_xlfn.XLOOKUP(Order_Items_Raw!A1419,Orders_Raw!A:A,Orders_Raw!E:E))))</f>
        <v>Marketplace</v>
      </c>
      <c r="H3269" s="18" t="str">
        <f>_xlfn.XLOOKUP(B3269,Products_Raw!A:A,Products_Raw!C:C)</f>
        <v>Beauty</v>
      </c>
      <c r="I3269" t="str">
        <f>_xlfn.XLOOKUP(_xlfn.XLOOKUP(A3269,Orders_Raw!A:A,Orders_Raw!B:B),Customers_Raw!A:A,Customers_Raw!E:E)</f>
        <v>Corporate</v>
      </c>
      <c r="J3269" s="19">
        <f>_xlfn.XLOOKUP(Order_Items_Raw!A1419,Orders_Raw!A:A,Orders_Raw!C:C)</f>
        <v>45664</v>
      </c>
      <c r="K3269" t="s">
        <v>3435</v>
      </c>
      <c r="L3269" s="19" t="str">
        <f>_xlfn.XLOOKUP(A3269,Orders_Raw!A:A,Orders_Raw!D:D)</f>
        <v>Delivered</v>
      </c>
      <c r="M3269" s="19" t="str">
        <f>_xlfn.XLOOKUP(_xlfn.XLOOKUP(A3269,Orders_Raw!A:A,Orders_Raw!B:B),Customers_Raw!A:A,Customers_Raw!E:E)</f>
        <v>Corporate</v>
      </c>
      <c r="N3269">
        <f>IF(COUNTIF($A$2:A3269,A3269)=1,1,0)</f>
        <v>1</v>
      </c>
    </row>
    <row r="3270" spans="1:14">
      <c r="A3270" t="s">
        <v>2230</v>
      </c>
      <c r="B3270" t="s">
        <v>3497</v>
      </c>
      <c r="C3270">
        <v>3</v>
      </c>
      <c r="D3270" s="18">
        <v>18479.17</v>
      </c>
      <c r="E3270" s="18">
        <f>_xlfn.XLOOKUP(Order_Items_Raw!B1433,Products_Raw!A:A,Products_Raw!D:D)</f>
        <v>1691.07</v>
      </c>
      <c r="F3270" s="18">
        <f t="shared" si="51"/>
        <v>13405.96</v>
      </c>
      <c r="G3270" s="18" t="str">
        <f>PROPER(TRIM(CLEAN(_xlfn.XLOOKUP(Order_Items_Raw!A1433,Orders_Raw!A:A,Orders_Raw!E:E))))</f>
        <v>Marketplace</v>
      </c>
      <c r="H3270" s="18" t="str">
        <f>_xlfn.XLOOKUP(B3270,Products_Raw!A:A,Products_Raw!C:C)</f>
        <v>Beauty</v>
      </c>
      <c r="I3270" t="str">
        <f>_xlfn.XLOOKUP(_xlfn.XLOOKUP(A3270,Orders_Raw!A:A,Orders_Raw!B:B),Customers_Raw!A:A,Customers_Raw!E:E)</f>
        <v>Consumer</v>
      </c>
      <c r="J3270" s="19">
        <f>_xlfn.XLOOKUP(Order_Items_Raw!A1433,Orders_Raw!A:A,Orders_Raw!C:C)</f>
        <v>45663</v>
      </c>
      <c r="K3270" t="s">
        <v>3435</v>
      </c>
      <c r="L3270" s="19" t="str">
        <f>_xlfn.XLOOKUP(A3270,Orders_Raw!A:A,Orders_Raw!D:D)</f>
        <v>Delivered</v>
      </c>
      <c r="M3270" s="19" t="str">
        <f>_xlfn.XLOOKUP(_xlfn.XLOOKUP(A3270,Orders_Raw!A:A,Orders_Raw!B:B),Customers_Raw!A:A,Customers_Raw!E:E)</f>
        <v>Consumer</v>
      </c>
      <c r="N3270">
        <f>IF(COUNTIF($A$2:A3270,A3270)=1,1,0)</f>
        <v>1</v>
      </c>
    </row>
    <row r="3271" spans="1:14">
      <c r="A3271" t="s">
        <v>2665</v>
      </c>
      <c r="B3271" t="s">
        <v>3497</v>
      </c>
      <c r="C3271">
        <v>4</v>
      </c>
      <c r="D3271" s="18">
        <v>25810.62</v>
      </c>
      <c r="E3271" s="18">
        <f>_xlfn.XLOOKUP(Order_Items_Raw!B1439,Products_Raw!A:A,Products_Raw!D:D)</f>
        <v>4539.2</v>
      </c>
      <c r="F3271" s="18">
        <f t="shared" si="51"/>
        <v>7653.82</v>
      </c>
      <c r="G3271" s="18" t="str">
        <f>PROPER(TRIM(CLEAN(_xlfn.XLOOKUP(Order_Items_Raw!A1439,Orders_Raw!A:A,Orders_Raw!E:E))))</f>
        <v>Marketplace</v>
      </c>
      <c r="H3271" s="18" t="str">
        <f>_xlfn.XLOOKUP(B3271,Products_Raw!A:A,Products_Raw!C:C)</f>
        <v>Beauty</v>
      </c>
      <c r="I3271" t="str">
        <f>_xlfn.XLOOKUP(_xlfn.XLOOKUP(A3271,Orders_Raw!A:A,Orders_Raw!B:B),Customers_Raw!A:A,Customers_Raw!E:E)</f>
        <v>Consumer</v>
      </c>
      <c r="J3271" s="19">
        <f>_xlfn.XLOOKUP(Order_Items_Raw!A1439,Orders_Raw!A:A,Orders_Raw!C:C)</f>
        <v>45662</v>
      </c>
      <c r="K3271" t="s">
        <v>3435</v>
      </c>
      <c r="L3271" s="19" t="str">
        <f>_xlfn.XLOOKUP(A3271,Orders_Raw!A:A,Orders_Raw!D:D)</f>
        <v>Delivered</v>
      </c>
      <c r="M3271" s="19" t="str">
        <f>_xlfn.XLOOKUP(_xlfn.XLOOKUP(A3271,Orders_Raw!A:A,Orders_Raw!B:B),Customers_Raw!A:A,Customers_Raw!E:E)</f>
        <v>Consumer</v>
      </c>
      <c r="N3271">
        <f>IF(COUNTIF($A$2:A3271,A3271)=1,1,0)</f>
        <v>0</v>
      </c>
    </row>
    <row r="3272" spans="1:14">
      <c r="A3272" t="s">
        <v>2993</v>
      </c>
      <c r="B3272" t="s">
        <v>3497</v>
      </c>
      <c r="C3272">
        <v>4</v>
      </c>
      <c r="D3272" s="18">
        <v>25807.84</v>
      </c>
      <c r="E3272" s="18">
        <f>_xlfn.XLOOKUP(Order_Items_Raw!B1445,Products_Raw!A:A,Products_Raw!D:D)</f>
        <v>4591.42</v>
      </c>
      <c r="F3272" s="18">
        <f t="shared" si="51"/>
        <v>7442.16</v>
      </c>
      <c r="G3272" s="18" t="str">
        <f>PROPER(TRIM(CLEAN(_xlfn.XLOOKUP(Order_Items_Raw!A1445,Orders_Raw!A:A,Orders_Raw!E:E))))</f>
        <v>Marketplace</v>
      </c>
      <c r="H3272" s="18" t="str">
        <f>_xlfn.XLOOKUP(B3272,Products_Raw!A:A,Products_Raw!C:C)</f>
        <v>Beauty</v>
      </c>
      <c r="I3272" t="str">
        <f>_xlfn.XLOOKUP(_xlfn.XLOOKUP(A3272,Orders_Raw!A:A,Orders_Raw!B:B),Customers_Raw!A:A,Customers_Raw!E:E)</f>
        <v>Consumer</v>
      </c>
      <c r="J3272" s="19">
        <f>_xlfn.XLOOKUP(Order_Items_Raw!A1445,Orders_Raw!A:A,Orders_Raw!C:C)</f>
        <v>45668</v>
      </c>
      <c r="K3272" t="s">
        <v>3435</v>
      </c>
      <c r="L3272" s="19" t="str">
        <f>_xlfn.XLOOKUP(A3272,Orders_Raw!A:A,Orders_Raw!D:D)</f>
        <v>Delivered</v>
      </c>
      <c r="M3272" s="19" t="str">
        <f>_xlfn.XLOOKUP(_xlfn.XLOOKUP(A3272,Orders_Raw!A:A,Orders_Raw!B:B),Customers_Raw!A:A,Customers_Raw!E:E)</f>
        <v>Consumer</v>
      </c>
      <c r="N3272">
        <f>IF(COUNTIF($A$2:A3272,A3272)=1,1,0)</f>
        <v>1</v>
      </c>
    </row>
    <row r="3273" spans="1:14">
      <c r="A3273" t="s">
        <v>1628</v>
      </c>
      <c r="B3273" t="s">
        <v>3439</v>
      </c>
      <c r="C3273">
        <v>4</v>
      </c>
      <c r="D3273" s="18">
        <v>54567.97</v>
      </c>
      <c r="E3273" s="18">
        <f>_xlfn.XLOOKUP(Order_Items_Raw!B1468,Products_Raw!A:A,Products_Raw!D:D)</f>
        <v>6612.77</v>
      </c>
      <c r="F3273" s="18">
        <f t="shared" si="51"/>
        <v>28116.89</v>
      </c>
      <c r="G3273" s="18" t="str">
        <f>PROPER(TRIM(CLEAN(_xlfn.XLOOKUP(Order_Items_Raw!A1468,Orders_Raw!A:A,Orders_Raw!E:E))))</f>
        <v>Website</v>
      </c>
      <c r="H3273" s="18" t="str">
        <f>_xlfn.XLOOKUP(B3273,Products_Raw!A:A,Products_Raw!C:C)</f>
        <v>Electronics</v>
      </c>
      <c r="I3273" t="str">
        <f>_xlfn.XLOOKUP(_xlfn.XLOOKUP(A3273,Orders_Raw!A:A,Orders_Raw!B:B),Customers_Raw!A:A,Customers_Raw!E:E)</f>
        <v>Corporate</v>
      </c>
      <c r="J3273" s="19">
        <f>_xlfn.XLOOKUP(Order_Items_Raw!A1468,Orders_Raw!A:A,Orders_Raw!C:C)</f>
        <v>45673</v>
      </c>
      <c r="K3273" t="s">
        <v>3435</v>
      </c>
      <c r="L3273" s="19" t="str">
        <f>_xlfn.XLOOKUP(A3273,Orders_Raw!A:A,Orders_Raw!D:D)</f>
        <v>Delivered</v>
      </c>
      <c r="M3273" s="19" t="str">
        <f>_xlfn.XLOOKUP(_xlfn.XLOOKUP(A3273,Orders_Raw!A:A,Orders_Raw!B:B),Customers_Raw!A:A,Customers_Raw!E:E)</f>
        <v>Corporate</v>
      </c>
      <c r="N3273">
        <f>IF(COUNTIF($A$2:A3273,A3273)=1,1,0)</f>
        <v>1</v>
      </c>
    </row>
    <row r="3274" spans="1:14">
      <c r="A3274" t="s">
        <v>2923</v>
      </c>
      <c r="B3274" t="s">
        <v>3439</v>
      </c>
      <c r="C3274">
        <v>2</v>
      </c>
      <c r="D3274" s="18">
        <v>22980.03</v>
      </c>
      <c r="E3274" s="18">
        <f>_xlfn.XLOOKUP(Order_Items_Raw!B1496,Products_Raw!A:A,Products_Raw!D:D)</f>
        <v>9316.44</v>
      </c>
      <c r="F3274" s="18">
        <f t="shared" si="51"/>
        <v>4347.15</v>
      </c>
      <c r="G3274" s="18" t="str">
        <f>PROPER(TRIM(CLEAN(_xlfn.XLOOKUP(Order_Items_Raw!A1496,Orders_Raw!A:A,Orders_Raw!E:E))))</f>
        <v>Mobile App</v>
      </c>
      <c r="H3274" s="18" t="str">
        <f>_xlfn.XLOOKUP(B3274,Products_Raw!A:A,Products_Raw!C:C)</f>
        <v>Electronics</v>
      </c>
      <c r="I3274" t="str">
        <f>_xlfn.XLOOKUP(_xlfn.XLOOKUP(A3274,Orders_Raw!A:A,Orders_Raw!B:B),Customers_Raw!A:A,Customers_Raw!E:E)</f>
        <v>Consumer</v>
      </c>
      <c r="J3274" s="19">
        <f>_xlfn.XLOOKUP(Order_Items_Raw!A1496,Orders_Raw!A:A,Orders_Raw!C:C)</f>
        <v>45684</v>
      </c>
      <c r="K3274" t="s">
        <v>3435</v>
      </c>
      <c r="L3274" s="19" t="str">
        <f>_xlfn.XLOOKUP(A3274,Orders_Raw!A:A,Orders_Raw!D:D)</f>
        <v>Delivered</v>
      </c>
      <c r="M3274" s="19" t="str">
        <f>_xlfn.XLOOKUP(_xlfn.XLOOKUP(A3274,Orders_Raw!A:A,Orders_Raw!B:B),Customers_Raw!A:A,Customers_Raw!E:E)</f>
        <v>Consumer</v>
      </c>
      <c r="N3274">
        <f>IF(COUNTIF($A$2:A3274,A3274)=1,1,0)</f>
        <v>1</v>
      </c>
    </row>
    <row r="3275" spans="1:14">
      <c r="A3275" t="s">
        <v>3101</v>
      </c>
      <c r="B3275" t="s">
        <v>3439</v>
      </c>
      <c r="C3275">
        <v>2</v>
      </c>
      <c r="D3275" s="18">
        <v>26484.09</v>
      </c>
      <c r="E3275" s="18">
        <f>_xlfn.XLOOKUP(Order_Items_Raw!B1499,Products_Raw!A:A,Products_Raw!D:D)</f>
        <v>9316.44</v>
      </c>
      <c r="F3275" s="18">
        <f t="shared" si="51"/>
        <v>7851.21</v>
      </c>
      <c r="G3275" s="18" t="str">
        <f>PROPER(TRIM(CLEAN(_xlfn.XLOOKUP(Order_Items_Raw!A1499,Orders_Raw!A:A,Orders_Raw!E:E))))</f>
        <v>Mobile App</v>
      </c>
      <c r="H3275" s="18" t="str">
        <f>_xlfn.XLOOKUP(B3275,Products_Raw!A:A,Products_Raw!C:C)</f>
        <v>Electronics</v>
      </c>
      <c r="I3275" t="str">
        <f>_xlfn.XLOOKUP(_xlfn.XLOOKUP(A3275,Orders_Raw!A:A,Orders_Raw!B:B),Customers_Raw!A:A,Customers_Raw!E:E)</f>
        <v>Consumer</v>
      </c>
      <c r="J3275" s="19">
        <f>_xlfn.XLOOKUP(Order_Items_Raw!A1499,Orders_Raw!A:A,Orders_Raw!C:C)</f>
        <v>45658</v>
      </c>
      <c r="K3275" t="s">
        <v>3435</v>
      </c>
      <c r="L3275" s="19" t="str">
        <f>_xlfn.XLOOKUP(A3275,Orders_Raw!A:A,Orders_Raw!D:D)</f>
        <v>Delivered</v>
      </c>
      <c r="M3275" s="19" t="str">
        <f>_xlfn.XLOOKUP(_xlfn.XLOOKUP(A3275,Orders_Raw!A:A,Orders_Raw!B:B),Customers_Raw!A:A,Customers_Raw!E:E)</f>
        <v>Consumer</v>
      </c>
      <c r="N3275">
        <f>IF(COUNTIF($A$2:A3275,A3275)=1,1,0)</f>
        <v>0</v>
      </c>
    </row>
    <row r="3276" spans="1:14">
      <c r="A3276" t="s">
        <v>3055</v>
      </c>
      <c r="B3276" t="s">
        <v>3441</v>
      </c>
      <c r="C3276">
        <v>3</v>
      </c>
      <c r="D3276" s="18">
        <v>5715.43</v>
      </c>
      <c r="E3276" s="18">
        <f>_xlfn.XLOOKUP(Order_Items_Raw!B1576,Products_Raw!A:A,Products_Raw!D:D)</f>
        <v>6579.03</v>
      </c>
      <c r="F3276" s="18">
        <f t="shared" si="51"/>
        <v>-14021.66</v>
      </c>
      <c r="G3276" s="18" t="str">
        <f>PROPER(TRIM(CLEAN(_xlfn.XLOOKUP(Order_Items_Raw!A1576,Orders_Raw!A:A,Orders_Raw!E:E))))</f>
        <v>Website</v>
      </c>
      <c r="H3276" s="18" t="str">
        <f>_xlfn.XLOOKUP(B3276,Products_Raw!A:A,Products_Raw!C:C)</f>
        <v>Beauty</v>
      </c>
      <c r="I3276" t="str">
        <f>_xlfn.XLOOKUP(_xlfn.XLOOKUP(A3276,Orders_Raw!A:A,Orders_Raw!B:B),Customers_Raw!A:A,Customers_Raw!E:E)</f>
        <v>Consumer</v>
      </c>
      <c r="J3276" s="19">
        <f>_xlfn.XLOOKUP(Order_Items_Raw!A1576,Orders_Raw!A:A,Orders_Raw!C:C)</f>
        <v>45860</v>
      </c>
      <c r="K3276" t="s">
        <v>3442</v>
      </c>
      <c r="L3276" s="19" t="str">
        <f>_xlfn.XLOOKUP(A3276,Orders_Raw!A:A,Orders_Raw!D:D)</f>
        <v>Processing</v>
      </c>
      <c r="M3276" s="19" t="str">
        <f>_xlfn.XLOOKUP(_xlfn.XLOOKUP(A3276,Orders_Raw!A:A,Orders_Raw!B:B),Customers_Raw!A:A,Customers_Raw!E:E)</f>
        <v>Consumer</v>
      </c>
      <c r="N3276">
        <f>IF(COUNTIF($A$2:A3276,A3276)=1,1,0)</f>
        <v>1</v>
      </c>
    </row>
    <row r="3277" spans="1:14">
      <c r="A3277" t="s">
        <v>965</v>
      </c>
      <c r="B3277" t="s">
        <v>3443</v>
      </c>
      <c r="C3277">
        <v>2</v>
      </c>
      <c r="D3277" s="18">
        <v>29395.98</v>
      </c>
      <c r="E3277" s="18">
        <f>_xlfn.XLOOKUP(Order_Items_Raw!B1585,Products_Raw!A:A,Products_Raw!D:D)</f>
        <v>7144.88</v>
      </c>
      <c r="F3277" s="18">
        <f t="shared" si="51"/>
        <v>15106.22</v>
      </c>
      <c r="G3277" s="18" t="str">
        <f>PROPER(TRIM(CLEAN(_xlfn.XLOOKUP(Order_Items_Raw!A1585,Orders_Raw!A:A,Orders_Raw!E:E))))</f>
        <v>Marketplace</v>
      </c>
      <c r="H3277" s="18" t="str">
        <f>_xlfn.XLOOKUP(B3277,Products_Raw!A:A,Products_Raw!C:C)</f>
        <v>Home &amp; Kitchen</v>
      </c>
      <c r="I3277" t="str">
        <f>_xlfn.XLOOKUP(_xlfn.XLOOKUP(A3277,Orders_Raw!A:A,Orders_Raw!B:B),Customers_Raw!A:A,Customers_Raw!E:E)</f>
        <v>Corporate</v>
      </c>
      <c r="J3277" s="19">
        <f>_xlfn.XLOOKUP(Order_Items_Raw!A1585,Orders_Raw!A:A,Orders_Raw!C:C)</f>
        <v>45842</v>
      </c>
      <c r="K3277" t="s">
        <v>3442</v>
      </c>
      <c r="L3277" s="19" t="str">
        <f>_xlfn.XLOOKUP(A3277,Orders_Raw!A:A,Orders_Raw!D:D)</f>
        <v>Delivered</v>
      </c>
      <c r="M3277" s="19" t="str">
        <f>_xlfn.XLOOKUP(_xlfn.XLOOKUP(A3277,Orders_Raw!A:A,Orders_Raw!B:B),Customers_Raw!A:A,Customers_Raw!E:E)</f>
        <v>Corporate</v>
      </c>
      <c r="N3277">
        <f>IF(COUNTIF($A$2:A3277,A3277)=1,1,0)</f>
        <v>1</v>
      </c>
    </row>
    <row r="3278" spans="1:14">
      <c r="A3278" t="s">
        <v>1154</v>
      </c>
      <c r="B3278" t="s">
        <v>3443</v>
      </c>
      <c r="C3278">
        <v>1</v>
      </c>
      <c r="D3278" s="18">
        <v>15510.35</v>
      </c>
      <c r="E3278" s="18">
        <f>_xlfn.XLOOKUP(Order_Items_Raw!B1588,Products_Raw!A:A,Products_Raw!D:D)</f>
        <v>2831.41</v>
      </c>
      <c r="F3278" s="18">
        <f t="shared" si="51"/>
        <v>12678.94</v>
      </c>
      <c r="G3278" s="18" t="str">
        <f>PROPER(TRIM(CLEAN(_xlfn.XLOOKUP(Order_Items_Raw!A1588,Orders_Raw!A:A,Orders_Raw!E:E))))</f>
        <v>Mobile App</v>
      </c>
      <c r="H3278" s="18" t="str">
        <f>_xlfn.XLOOKUP(B3278,Products_Raw!A:A,Products_Raw!C:C)</f>
        <v>Home &amp; Kitchen</v>
      </c>
      <c r="I3278" t="str">
        <f>_xlfn.XLOOKUP(_xlfn.XLOOKUP(A3278,Orders_Raw!A:A,Orders_Raw!B:B),Customers_Raw!A:A,Customers_Raw!E:E)</f>
        <v>Corporate</v>
      </c>
      <c r="J3278" s="19">
        <f>_xlfn.XLOOKUP(Order_Items_Raw!A1588,Orders_Raw!A:A,Orders_Raw!C:C)</f>
        <v>45857</v>
      </c>
      <c r="K3278" t="s">
        <v>3442</v>
      </c>
      <c r="L3278" s="19" t="str">
        <f>_xlfn.XLOOKUP(A3278,Orders_Raw!A:A,Orders_Raw!D:D)</f>
        <v>Processing</v>
      </c>
      <c r="M3278" s="19" t="str">
        <f>_xlfn.XLOOKUP(_xlfn.XLOOKUP(A3278,Orders_Raw!A:A,Orders_Raw!B:B),Customers_Raw!A:A,Customers_Raw!E:E)</f>
        <v>Corporate</v>
      </c>
      <c r="N3278">
        <f>IF(COUNTIF($A$2:A3278,A3278)=1,1,0)</f>
        <v>1</v>
      </c>
    </row>
    <row r="3279" spans="1:14">
      <c r="A3279" t="s">
        <v>1376</v>
      </c>
      <c r="B3279" t="s">
        <v>3443</v>
      </c>
      <c r="C3279">
        <v>1</v>
      </c>
      <c r="D3279" s="18">
        <v>13781.98</v>
      </c>
      <c r="E3279" s="18">
        <f>_xlfn.XLOOKUP(Order_Items_Raw!B1594,Products_Raw!A:A,Products_Raw!D:D)</f>
        <v>4703.24</v>
      </c>
      <c r="F3279" s="18">
        <f t="shared" si="51"/>
        <v>9078.74</v>
      </c>
      <c r="G3279" s="18" t="str">
        <f>PROPER(TRIM(CLEAN(_xlfn.XLOOKUP(Order_Items_Raw!A1594,Orders_Raw!A:A,Orders_Raw!E:E))))</f>
        <v>Website</v>
      </c>
      <c r="H3279" s="18" t="str">
        <f>_xlfn.XLOOKUP(B3279,Products_Raw!A:A,Products_Raw!C:C)</f>
        <v>Home &amp; Kitchen</v>
      </c>
      <c r="I3279" t="str">
        <f>_xlfn.XLOOKUP(_xlfn.XLOOKUP(A3279,Orders_Raw!A:A,Orders_Raw!B:B),Customers_Raw!A:A,Customers_Raw!E:E)</f>
        <v>Consumer</v>
      </c>
      <c r="J3279" s="19">
        <f>_xlfn.XLOOKUP(Order_Items_Raw!A1594,Orders_Raw!A:A,Orders_Raw!C:C)</f>
        <v>45867</v>
      </c>
      <c r="K3279" t="s">
        <v>3442</v>
      </c>
      <c r="L3279" s="19" t="str">
        <f>_xlfn.XLOOKUP(A3279,Orders_Raw!A:A,Orders_Raw!D:D)</f>
        <v>Delivered</v>
      </c>
      <c r="M3279" s="19" t="str">
        <f>_xlfn.XLOOKUP(_xlfn.XLOOKUP(A3279,Orders_Raw!A:A,Orders_Raw!B:B),Customers_Raw!A:A,Customers_Raw!E:E)</f>
        <v>Consumer</v>
      </c>
      <c r="N3279">
        <f>IF(COUNTIF($A$2:A3279,A3279)=1,1,0)</f>
        <v>1</v>
      </c>
    </row>
    <row r="3280" spans="1:14">
      <c r="A3280" t="s">
        <v>1684</v>
      </c>
      <c r="B3280" t="s">
        <v>3443</v>
      </c>
      <c r="C3280">
        <v>4</v>
      </c>
      <c r="D3280" s="18">
        <v>54603.93</v>
      </c>
      <c r="E3280" s="18">
        <f>_xlfn.XLOOKUP(Order_Items_Raw!B1601,Products_Raw!A:A,Products_Raw!D:D)</f>
        <v>7014.31</v>
      </c>
      <c r="F3280" s="18">
        <f t="shared" si="51"/>
        <v>26546.69</v>
      </c>
      <c r="G3280" s="18" t="str">
        <f>PROPER(TRIM(CLEAN(_xlfn.XLOOKUP(Order_Items_Raw!A1601,Orders_Raw!A:A,Orders_Raw!E:E))))</f>
        <v>Mobile App</v>
      </c>
      <c r="H3280" s="18" t="str">
        <f>_xlfn.XLOOKUP(B3280,Products_Raw!A:A,Products_Raw!C:C)</f>
        <v>Home &amp; Kitchen</v>
      </c>
      <c r="I3280" t="str">
        <f>_xlfn.XLOOKUP(_xlfn.XLOOKUP(A3280,Orders_Raw!A:A,Orders_Raw!B:B),Customers_Raw!A:A,Customers_Raw!E:E)</f>
        <v>Corporate</v>
      </c>
      <c r="J3280" s="19">
        <f>_xlfn.XLOOKUP(Order_Items_Raw!A1601,Orders_Raw!A:A,Orders_Raw!C:C)</f>
        <v>45861</v>
      </c>
      <c r="K3280" t="s">
        <v>3442</v>
      </c>
      <c r="L3280" s="19" t="str">
        <f>_xlfn.XLOOKUP(A3280,Orders_Raw!A:A,Orders_Raw!D:D)</f>
        <v>Delivered</v>
      </c>
      <c r="M3280" s="19" t="str">
        <f>_xlfn.XLOOKUP(_xlfn.XLOOKUP(A3280,Orders_Raw!A:A,Orders_Raw!B:B),Customers_Raw!A:A,Customers_Raw!E:E)</f>
        <v>Corporate</v>
      </c>
      <c r="N3280">
        <f>IF(COUNTIF($A$2:A3280,A3280)=1,1,0)</f>
        <v>1</v>
      </c>
    </row>
    <row r="3281" spans="1:14">
      <c r="A3281" t="s">
        <v>2533</v>
      </c>
      <c r="B3281" t="s">
        <v>3443</v>
      </c>
      <c r="C3281">
        <v>4</v>
      </c>
      <c r="D3281" s="18">
        <v>49535.86</v>
      </c>
      <c r="E3281" s="18">
        <f>_xlfn.XLOOKUP(Order_Items_Raw!B1617,Products_Raw!A:A,Products_Raw!D:D)</f>
        <v>295.87</v>
      </c>
      <c r="F3281" s="18">
        <f t="shared" si="51"/>
        <v>48352.38</v>
      </c>
      <c r="G3281" s="18" t="str">
        <f>PROPER(TRIM(CLEAN(_xlfn.XLOOKUP(Order_Items_Raw!A1617,Orders_Raw!A:A,Orders_Raw!E:E))))</f>
        <v>Marketplace</v>
      </c>
      <c r="H3281" s="18" t="str">
        <f>_xlfn.XLOOKUP(B3281,Products_Raw!A:A,Products_Raw!C:C)</f>
        <v>Home &amp; Kitchen</v>
      </c>
      <c r="I3281" t="str">
        <f>_xlfn.XLOOKUP(_xlfn.XLOOKUP(A3281,Orders_Raw!A:A,Orders_Raw!B:B),Customers_Raw!A:A,Customers_Raw!E:E)</f>
        <v>Corporate</v>
      </c>
      <c r="J3281" s="19">
        <f>_xlfn.XLOOKUP(Order_Items_Raw!A1617,Orders_Raw!A:A,Orders_Raw!C:C)</f>
        <v>45855</v>
      </c>
      <c r="K3281" t="s">
        <v>3442</v>
      </c>
      <c r="L3281" s="19" t="str">
        <f>_xlfn.XLOOKUP(A3281,Orders_Raw!A:A,Orders_Raw!D:D)</f>
        <v>Delivered</v>
      </c>
      <c r="M3281" s="19" t="str">
        <f>_xlfn.XLOOKUP(_xlfn.XLOOKUP(A3281,Orders_Raw!A:A,Orders_Raw!B:B),Customers_Raw!A:A,Customers_Raw!E:E)</f>
        <v>Corporate</v>
      </c>
      <c r="N3281">
        <f>IF(COUNTIF($A$2:A3281,A3281)=1,1,0)</f>
        <v>1</v>
      </c>
    </row>
    <row r="3282" spans="1:14">
      <c r="A3282" t="s">
        <v>3197</v>
      </c>
      <c r="B3282" t="s">
        <v>3443</v>
      </c>
      <c r="C3282">
        <v>2</v>
      </c>
      <c r="D3282" s="18">
        <v>29593.88</v>
      </c>
      <c r="E3282" s="18">
        <f>_xlfn.XLOOKUP(Order_Items_Raw!B1632,Products_Raw!A:A,Products_Raw!D:D)</f>
        <v>6213.42</v>
      </c>
      <c r="F3282" s="18">
        <f t="shared" si="51"/>
        <v>17167.04</v>
      </c>
      <c r="G3282" s="18" t="str">
        <f>PROPER(TRIM(CLEAN(_xlfn.XLOOKUP(Order_Items_Raw!A1632,Orders_Raw!A:A,Orders_Raw!E:E))))</f>
        <v>Website</v>
      </c>
      <c r="H3282" s="18" t="str">
        <f>_xlfn.XLOOKUP(B3282,Products_Raw!A:A,Products_Raw!C:C)</f>
        <v>Home &amp; Kitchen</v>
      </c>
      <c r="I3282" t="str">
        <f>_xlfn.XLOOKUP(_xlfn.XLOOKUP(A3282,Orders_Raw!A:A,Orders_Raw!B:B),Customers_Raw!A:A,Customers_Raw!E:E)</f>
        <v>Small Business</v>
      </c>
      <c r="J3282" s="19">
        <f>_xlfn.XLOOKUP(Order_Items_Raw!A1632,Orders_Raw!A:A,Orders_Raw!C:C)</f>
        <v>45845</v>
      </c>
      <c r="K3282" t="s">
        <v>3442</v>
      </c>
      <c r="L3282" s="19" t="str">
        <f>_xlfn.XLOOKUP(A3282,Orders_Raw!A:A,Orders_Raw!D:D)</f>
        <v>Delivered</v>
      </c>
      <c r="M3282" s="19" t="str">
        <f>_xlfn.XLOOKUP(_xlfn.XLOOKUP(A3282,Orders_Raw!A:A,Orders_Raw!B:B),Customers_Raw!A:A,Customers_Raw!E:E)</f>
        <v>Small Business</v>
      </c>
      <c r="N3282">
        <f>IF(COUNTIF($A$2:A3282,A3282)=1,1,0)</f>
        <v>1</v>
      </c>
    </row>
    <row r="3283" spans="1:14">
      <c r="A3283" t="s">
        <v>3313</v>
      </c>
      <c r="B3283" t="s">
        <v>3443</v>
      </c>
      <c r="C3283">
        <v>4</v>
      </c>
      <c r="D3283" s="18">
        <v>60197.34</v>
      </c>
      <c r="E3283" s="18">
        <f>_xlfn.XLOOKUP(Order_Items_Raw!B1635,Products_Raw!A:A,Products_Raw!D:D)</f>
        <v>6213.42</v>
      </c>
      <c r="F3283" s="18">
        <f t="shared" si="51"/>
        <v>35343.66</v>
      </c>
      <c r="G3283" s="18" t="str">
        <f>PROPER(TRIM(CLEAN(_xlfn.XLOOKUP(Order_Items_Raw!A1635,Orders_Raw!A:A,Orders_Raw!E:E))))</f>
        <v>Website</v>
      </c>
      <c r="H3283" s="18" t="str">
        <f>_xlfn.XLOOKUP(B3283,Products_Raw!A:A,Products_Raw!C:C)</f>
        <v>Home &amp; Kitchen</v>
      </c>
      <c r="I3283" t="str">
        <f>_xlfn.XLOOKUP(_xlfn.XLOOKUP(A3283,Orders_Raw!A:A,Orders_Raw!B:B),Customers_Raw!A:A,Customers_Raw!E:E)</f>
        <v>Corporate</v>
      </c>
      <c r="J3283" s="19">
        <f>_xlfn.XLOOKUP(Order_Items_Raw!A1635,Orders_Raw!A:A,Orders_Raw!C:C)</f>
        <v>45859</v>
      </c>
      <c r="K3283" t="s">
        <v>3442</v>
      </c>
      <c r="L3283" s="19" t="str">
        <f>_xlfn.XLOOKUP(A3283,Orders_Raw!A:A,Orders_Raw!D:D)</f>
        <v>Delivered</v>
      </c>
      <c r="M3283" s="19" t="str">
        <f>_xlfn.XLOOKUP(_xlfn.XLOOKUP(A3283,Orders_Raw!A:A,Orders_Raw!B:B),Customers_Raw!A:A,Customers_Raw!E:E)</f>
        <v>Corporate</v>
      </c>
      <c r="N3283">
        <f>IF(COUNTIF($A$2:A3283,A3283)=1,1,0)</f>
        <v>1</v>
      </c>
    </row>
    <row r="3284" spans="1:14">
      <c r="A3284" t="s">
        <v>1441</v>
      </c>
      <c r="B3284" t="s">
        <v>3444</v>
      </c>
      <c r="C3284">
        <v>1</v>
      </c>
      <c r="D3284" s="18">
        <v>10614.83</v>
      </c>
      <c r="E3284" s="18">
        <f>_xlfn.XLOOKUP(Order_Items_Raw!B1648,Products_Raw!A:A,Products_Raw!D:D)</f>
        <v>9178.6</v>
      </c>
      <c r="F3284" s="18">
        <f t="shared" si="51"/>
        <v>1436.23</v>
      </c>
      <c r="G3284" s="18" t="str">
        <f>PROPER(TRIM(CLEAN(_xlfn.XLOOKUP(Order_Items_Raw!A1648,Orders_Raw!A:A,Orders_Raw!E:E))))</f>
        <v>Mobile App</v>
      </c>
      <c r="H3284" s="18" t="str">
        <f>_xlfn.XLOOKUP(B3284,Products_Raw!A:A,Products_Raw!C:C)</f>
        <v>Office Supplies</v>
      </c>
      <c r="I3284" t="str">
        <f>_xlfn.XLOOKUP(_xlfn.XLOOKUP(A3284,Orders_Raw!A:A,Orders_Raw!B:B),Customers_Raw!A:A,Customers_Raw!E:E)</f>
        <v>Corporate</v>
      </c>
      <c r="J3284" s="19">
        <f>_xlfn.XLOOKUP(Order_Items_Raw!A1648,Orders_Raw!A:A,Orders_Raw!C:C)</f>
        <v>45841</v>
      </c>
      <c r="K3284" t="s">
        <v>3442</v>
      </c>
      <c r="L3284" s="19" t="str">
        <f>_xlfn.XLOOKUP(A3284,Orders_Raw!A:A,Orders_Raw!D:D)</f>
        <v>Delivered</v>
      </c>
      <c r="M3284" s="19" t="str">
        <f>_xlfn.XLOOKUP(_xlfn.XLOOKUP(A3284,Orders_Raw!A:A,Orders_Raw!B:B),Customers_Raw!A:A,Customers_Raw!E:E)</f>
        <v>Corporate</v>
      </c>
      <c r="N3284">
        <f>IF(COUNTIF($A$2:A3284,A3284)=1,1,0)</f>
        <v>1</v>
      </c>
    </row>
    <row r="3285" spans="1:14">
      <c r="A3285" t="s">
        <v>2017</v>
      </c>
      <c r="B3285" t="s">
        <v>3444</v>
      </c>
      <c r="C3285">
        <v>2</v>
      </c>
      <c r="D3285" s="18">
        <v>15450.91</v>
      </c>
      <c r="E3285" s="18">
        <f>_xlfn.XLOOKUP(Order_Items_Raw!B1655,Products_Raw!A:A,Products_Raw!D:D)</f>
        <v>6279.29</v>
      </c>
      <c r="F3285" s="18">
        <f t="shared" si="51"/>
        <v>2892.33</v>
      </c>
      <c r="G3285" s="18" t="str">
        <f>PROPER(TRIM(CLEAN(_xlfn.XLOOKUP(Order_Items_Raw!A1655,Orders_Raw!A:A,Orders_Raw!E:E))))</f>
        <v>Website</v>
      </c>
      <c r="H3285" s="18" t="str">
        <f>_xlfn.XLOOKUP(B3285,Products_Raw!A:A,Products_Raw!C:C)</f>
        <v>Office Supplies</v>
      </c>
      <c r="I3285" t="str">
        <f>_xlfn.XLOOKUP(_xlfn.XLOOKUP(A3285,Orders_Raw!A:A,Orders_Raw!B:B),Customers_Raw!A:A,Customers_Raw!E:E)</f>
        <v>Consumer</v>
      </c>
      <c r="J3285" s="19">
        <f>_xlfn.XLOOKUP(Order_Items_Raw!A1655,Orders_Raw!A:A,Orders_Raw!C:C)</f>
        <v>45867</v>
      </c>
      <c r="K3285" t="s">
        <v>3442</v>
      </c>
      <c r="L3285" s="19" t="str">
        <f>_xlfn.XLOOKUP(A3285,Orders_Raw!A:A,Orders_Raw!D:D)</f>
        <v>Delivered</v>
      </c>
      <c r="M3285" s="19" t="str">
        <f>_xlfn.XLOOKUP(_xlfn.XLOOKUP(A3285,Orders_Raw!A:A,Orders_Raw!B:B),Customers_Raw!A:A,Customers_Raw!E:E)</f>
        <v>Consumer</v>
      </c>
      <c r="N3285">
        <f>IF(COUNTIF($A$2:A3285,A3285)=1,1,0)</f>
        <v>1</v>
      </c>
    </row>
    <row r="3286" spans="1:14">
      <c r="A3286" t="s">
        <v>1422</v>
      </c>
      <c r="B3286" t="s">
        <v>3445</v>
      </c>
      <c r="C3286">
        <v>1</v>
      </c>
      <c r="D3286" s="18">
        <v>15513.1</v>
      </c>
      <c r="E3286" s="18">
        <f>_xlfn.XLOOKUP(Order_Items_Raw!B1687,Products_Raw!A:A,Products_Raw!D:D)</f>
        <v>6443.36</v>
      </c>
      <c r="F3286" s="18">
        <f t="shared" si="51"/>
        <v>9069.74</v>
      </c>
      <c r="G3286" s="18" t="str">
        <f>PROPER(TRIM(CLEAN(_xlfn.XLOOKUP(Order_Items_Raw!A1687,Orders_Raw!A:A,Orders_Raw!E:E))))</f>
        <v>Marketplace</v>
      </c>
      <c r="H3286" s="18" t="str">
        <f>_xlfn.XLOOKUP(B3286,Products_Raw!A:A,Products_Raw!C:C)</f>
        <v>Electronics</v>
      </c>
      <c r="I3286" t="str">
        <f>_xlfn.XLOOKUP(_xlfn.XLOOKUP(A3286,Orders_Raw!A:A,Orders_Raw!B:B),Customers_Raw!A:A,Customers_Raw!E:E)</f>
        <v>Corporate</v>
      </c>
      <c r="J3286" s="19">
        <f>_xlfn.XLOOKUP(Order_Items_Raw!A1687,Orders_Raw!A:A,Orders_Raw!C:C)</f>
        <v>45862</v>
      </c>
      <c r="K3286" t="s">
        <v>3442</v>
      </c>
      <c r="L3286" s="19" t="str">
        <f>_xlfn.XLOOKUP(A3286,Orders_Raw!A:A,Orders_Raw!D:D)</f>
        <v>Delivered</v>
      </c>
      <c r="M3286" s="19" t="str">
        <f>_xlfn.XLOOKUP(_xlfn.XLOOKUP(A3286,Orders_Raw!A:A,Orders_Raw!B:B),Customers_Raw!A:A,Customers_Raw!E:E)</f>
        <v>Corporate</v>
      </c>
      <c r="N3286">
        <f>IF(COUNTIF($A$2:A3286,A3286)=1,1,0)</f>
        <v>0</v>
      </c>
    </row>
    <row r="3287" spans="1:14">
      <c r="A3287" t="s">
        <v>1905</v>
      </c>
      <c r="B3287" t="s">
        <v>3445</v>
      </c>
      <c r="C3287">
        <v>2</v>
      </c>
      <c r="D3287" s="18">
        <v>26473.25</v>
      </c>
      <c r="E3287" s="18">
        <f>_xlfn.XLOOKUP(Order_Items_Raw!B1697,Products_Raw!A:A,Products_Raw!D:D)</f>
        <v>6782.31</v>
      </c>
      <c r="F3287" s="18">
        <f t="shared" si="51"/>
        <v>12908.63</v>
      </c>
      <c r="G3287" s="18" t="str">
        <f>PROPER(TRIM(CLEAN(_xlfn.XLOOKUP(Order_Items_Raw!A1697,Orders_Raw!A:A,Orders_Raw!E:E))))</f>
        <v>Website</v>
      </c>
      <c r="H3287" s="18" t="str">
        <f>_xlfn.XLOOKUP(B3287,Products_Raw!A:A,Products_Raw!C:C)</f>
        <v>Electronics</v>
      </c>
      <c r="I3287" t="str">
        <f>_xlfn.XLOOKUP(_xlfn.XLOOKUP(A3287,Orders_Raw!A:A,Orders_Raw!B:B),Customers_Raw!A:A,Customers_Raw!E:E)</f>
        <v>Consumer</v>
      </c>
      <c r="J3287" s="19">
        <f>_xlfn.XLOOKUP(Order_Items_Raw!A1697,Orders_Raw!A:A,Orders_Raw!C:C)</f>
        <v>45853</v>
      </c>
      <c r="K3287" t="s">
        <v>3442</v>
      </c>
      <c r="L3287" s="19" t="str">
        <f>_xlfn.XLOOKUP(A3287,Orders_Raw!A:A,Orders_Raw!D:D)</f>
        <v>Delivered</v>
      </c>
      <c r="M3287" s="19" t="str">
        <f>_xlfn.XLOOKUP(_xlfn.XLOOKUP(A3287,Orders_Raw!A:A,Orders_Raw!B:B),Customers_Raw!A:A,Customers_Raw!E:E)</f>
        <v>Consumer</v>
      </c>
      <c r="N3287">
        <f>IF(COUNTIF($A$2:A3287,A3287)=1,1,0)</f>
        <v>1</v>
      </c>
    </row>
    <row r="3288" spans="1:14">
      <c r="A3288" t="s">
        <v>2851</v>
      </c>
      <c r="B3288" t="s">
        <v>3445</v>
      </c>
      <c r="C3288">
        <v>3</v>
      </c>
      <c r="D3288" s="18">
        <v>47841.46</v>
      </c>
      <c r="E3288" s="18">
        <f>_xlfn.XLOOKUP(Order_Items_Raw!B1714,Products_Raw!A:A,Products_Raw!D:D)</f>
        <v>2857.57</v>
      </c>
      <c r="F3288" s="18">
        <f t="shared" si="51"/>
        <v>39268.75</v>
      </c>
      <c r="G3288" s="18" t="str">
        <f>PROPER(TRIM(CLEAN(_xlfn.XLOOKUP(Order_Items_Raw!A1714,Orders_Raw!A:A,Orders_Raw!E:E))))</f>
        <v>Marketplace</v>
      </c>
      <c r="H3288" s="18" t="str">
        <f>_xlfn.XLOOKUP(B3288,Products_Raw!A:A,Products_Raw!C:C)</f>
        <v>Electronics</v>
      </c>
      <c r="I3288" t="str">
        <f>_xlfn.XLOOKUP(_xlfn.XLOOKUP(A3288,Orders_Raw!A:A,Orders_Raw!B:B),Customers_Raw!A:A,Customers_Raw!E:E)</f>
        <v>Small Business</v>
      </c>
      <c r="J3288" s="19">
        <f>_xlfn.XLOOKUP(Order_Items_Raw!A1714,Orders_Raw!A:A,Orders_Raw!C:C)</f>
        <v>45842</v>
      </c>
      <c r="K3288" t="s">
        <v>3442</v>
      </c>
      <c r="L3288" s="19" t="str">
        <f>_xlfn.XLOOKUP(A3288,Orders_Raw!A:A,Orders_Raw!D:D)</f>
        <v>Delivered</v>
      </c>
      <c r="M3288" s="19" t="str">
        <f>_xlfn.XLOOKUP(_xlfn.XLOOKUP(A3288,Orders_Raw!A:A,Orders_Raw!B:B),Customers_Raw!A:A,Customers_Raw!E:E)</f>
        <v>Small Business</v>
      </c>
      <c r="N3288">
        <f>IF(COUNTIF($A$2:A3288,A3288)=1,1,0)</f>
        <v>0</v>
      </c>
    </row>
    <row r="3289" spans="1:14">
      <c r="A3289" t="s">
        <v>2956</v>
      </c>
      <c r="B3289" t="s">
        <v>3445</v>
      </c>
      <c r="C3289">
        <v>2</v>
      </c>
      <c r="D3289" s="18">
        <v>31675.83</v>
      </c>
      <c r="E3289" s="18">
        <f>_xlfn.XLOOKUP(Order_Items_Raw!B1715,Products_Raw!A:A,Products_Raw!D:D)</f>
        <v>2857.57</v>
      </c>
      <c r="F3289" s="18">
        <f t="shared" si="51"/>
        <v>25960.69</v>
      </c>
      <c r="G3289" s="18" t="str">
        <f>PROPER(TRIM(CLEAN(_xlfn.XLOOKUP(Order_Items_Raw!A1715,Orders_Raw!A:A,Orders_Raw!E:E))))</f>
        <v>Website</v>
      </c>
      <c r="H3289" s="18" t="str">
        <f>_xlfn.XLOOKUP(B3289,Products_Raw!A:A,Products_Raw!C:C)</f>
        <v>Electronics</v>
      </c>
      <c r="I3289" t="str">
        <f>_xlfn.XLOOKUP(_xlfn.XLOOKUP(A3289,Orders_Raw!A:A,Orders_Raw!B:B),Customers_Raw!A:A,Customers_Raw!E:E)</f>
        <v>Corporate</v>
      </c>
      <c r="J3289" s="19">
        <f>_xlfn.XLOOKUP(Order_Items_Raw!A1715,Orders_Raw!A:A,Orders_Raw!C:C)</f>
        <v>45855</v>
      </c>
      <c r="K3289" t="s">
        <v>3442</v>
      </c>
      <c r="L3289" s="19" t="str">
        <f>_xlfn.XLOOKUP(A3289,Orders_Raw!A:A,Orders_Raw!D:D)</f>
        <v>Delivered</v>
      </c>
      <c r="M3289" s="19" t="str">
        <f>_xlfn.XLOOKUP(_xlfn.XLOOKUP(A3289,Orders_Raw!A:A,Orders_Raw!B:B),Customers_Raw!A:A,Customers_Raw!E:E)</f>
        <v>Corporate</v>
      </c>
      <c r="N3289">
        <f>IF(COUNTIF($A$2:A3289,A3289)=1,1,0)</f>
        <v>1</v>
      </c>
    </row>
    <row r="3290" spans="1:14">
      <c r="A3290" t="s">
        <v>2368</v>
      </c>
      <c r="B3290" t="s">
        <v>3446</v>
      </c>
      <c r="C3290">
        <v>4</v>
      </c>
      <c r="D3290" s="18">
        <v>33109.66</v>
      </c>
      <c r="E3290" s="18">
        <f>_xlfn.XLOOKUP(Order_Items_Raw!B1752,Products_Raw!A:A,Products_Raw!D:D)</f>
        <v>5057.68</v>
      </c>
      <c r="F3290" s="18">
        <f t="shared" si="51"/>
        <v>12878.94</v>
      </c>
      <c r="G3290" s="18" t="str">
        <f>PROPER(TRIM(CLEAN(_xlfn.XLOOKUP(Order_Items_Raw!A1752,Orders_Raw!A:A,Orders_Raw!E:E))))</f>
        <v>Website</v>
      </c>
      <c r="H3290" s="18" t="str">
        <f>_xlfn.XLOOKUP(B3290,Products_Raw!A:A,Products_Raw!C:C)</f>
        <v>Home &amp; Kitchen</v>
      </c>
      <c r="I3290" t="str">
        <f>_xlfn.XLOOKUP(_xlfn.XLOOKUP(A3290,Orders_Raw!A:A,Orders_Raw!B:B),Customers_Raw!A:A,Customers_Raw!E:E)</f>
        <v>Corporate</v>
      </c>
      <c r="J3290" s="19">
        <f>_xlfn.XLOOKUP(Order_Items_Raw!A1752,Orders_Raw!A:A,Orders_Raw!C:C)</f>
        <v>45868</v>
      </c>
      <c r="K3290" t="s">
        <v>3442</v>
      </c>
      <c r="L3290" s="19" t="str">
        <f>_xlfn.XLOOKUP(A3290,Orders_Raw!A:A,Orders_Raw!D:D)</f>
        <v>Delivered</v>
      </c>
      <c r="M3290" s="19" t="str">
        <f>_xlfn.XLOOKUP(_xlfn.XLOOKUP(A3290,Orders_Raw!A:A,Orders_Raw!B:B),Customers_Raw!A:A,Customers_Raw!E:E)</f>
        <v>Corporate</v>
      </c>
      <c r="N3290">
        <f>IF(COUNTIF($A$2:A3290,A3290)=1,1,0)</f>
        <v>1</v>
      </c>
    </row>
    <row r="3291" spans="1:14">
      <c r="A3291" t="s">
        <v>3101</v>
      </c>
      <c r="B3291" t="s">
        <v>3446</v>
      </c>
      <c r="C3291">
        <v>4</v>
      </c>
      <c r="D3291" s="18">
        <v>41903.22</v>
      </c>
      <c r="E3291" s="18">
        <f>_xlfn.XLOOKUP(Order_Items_Raw!B1762,Products_Raw!A:A,Products_Raw!D:D)</f>
        <v>3861.49</v>
      </c>
      <c r="F3291" s="18">
        <f t="shared" si="51"/>
        <v>26457.26</v>
      </c>
      <c r="G3291" s="18" t="str">
        <f>PROPER(TRIM(CLEAN(_xlfn.XLOOKUP(Order_Items_Raw!A1762,Orders_Raw!A:A,Orders_Raw!E:E))))</f>
        <v>Mobile App</v>
      </c>
      <c r="H3291" s="18" t="str">
        <f>_xlfn.XLOOKUP(B3291,Products_Raw!A:A,Products_Raw!C:C)</f>
        <v>Home &amp; Kitchen</v>
      </c>
      <c r="I3291" t="str">
        <f>_xlfn.XLOOKUP(_xlfn.XLOOKUP(A3291,Orders_Raw!A:A,Orders_Raw!B:B),Customers_Raw!A:A,Customers_Raw!E:E)</f>
        <v>Consumer</v>
      </c>
      <c r="J3291" s="19">
        <f>_xlfn.XLOOKUP(Order_Items_Raw!A1762,Orders_Raw!A:A,Orders_Raw!C:C)</f>
        <v>45848</v>
      </c>
      <c r="K3291" t="s">
        <v>3442</v>
      </c>
      <c r="L3291" s="19" t="str">
        <f>_xlfn.XLOOKUP(A3291,Orders_Raw!A:A,Orders_Raw!D:D)</f>
        <v>Delivered</v>
      </c>
      <c r="M3291" s="19" t="str">
        <f>_xlfn.XLOOKUP(_xlfn.XLOOKUP(A3291,Orders_Raw!A:A,Orders_Raw!B:B),Customers_Raw!A:A,Customers_Raw!E:E)</f>
        <v>Consumer</v>
      </c>
      <c r="N3291">
        <f>IF(COUNTIF($A$2:A3291,A3291)=1,1,0)</f>
        <v>0</v>
      </c>
    </row>
    <row r="3292" spans="1:14">
      <c r="A3292" t="s">
        <v>1172</v>
      </c>
      <c r="B3292" t="s">
        <v>3447</v>
      </c>
      <c r="C3292">
        <v>1</v>
      </c>
      <c r="D3292" s="18">
        <v>8139.11</v>
      </c>
      <c r="E3292" s="18">
        <f>_xlfn.XLOOKUP(Order_Items_Raw!B1768,Products_Raw!A:A,Products_Raw!D:D)</f>
        <v>1892.68</v>
      </c>
      <c r="F3292" s="18">
        <f t="shared" si="51"/>
        <v>6246.43</v>
      </c>
      <c r="G3292" s="18" t="str">
        <f>PROPER(TRIM(CLEAN(_xlfn.XLOOKUP(Order_Items_Raw!A1768,Orders_Raw!A:A,Orders_Raw!E:E))))</f>
        <v>Website</v>
      </c>
      <c r="H3292" s="18" t="str">
        <f>_xlfn.XLOOKUP(B3292,Products_Raw!A:A,Products_Raw!C:C)</f>
        <v>Sports</v>
      </c>
      <c r="I3292" t="str">
        <f>_xlfn.XLOOKUP(_xlfn.XLOOKUP(A3292,Orders_Raw!A:A,Orders_Raw!B:B),Customers_Raw!A:A,Customers_Raw!E:E)</f>
        <v>Consumer</v>
      </c>
      <c r="J3292" s="19">
        <f>_xlfn.XLOOKUP(Order_Items_Raw!A1768,Orders_Raw!A:A,Orders_Raw!C:C)</f>
        <v>45842</v>
      </c>
      <c r="K3292" t="s">
        <v>3442</v>
      </c>
      <c r="L3292" s="19" t="str">
        <f>_xlfn.XLOOKUP(A3292,Orders_Raw!A:A,Orders_Raw!D:D)</f>
        <v>Delivered</v>
      </c>
      <c r="M3292" s="19" t="str">
        <f>_xlfn.XLOOKUP(_xlfn.XLOOKUP(A3292,Orders_Raw!A:A,Orders_Raw!B:B),Customers_Raw!A:A,Customers_Raw!E:E)</f>
        <v>Consumer</v>
      </c>
      <c r="N3292">
        <f>IF(COUNTIF($A$2:A3292,A3292)=1,1,0)</f>
        <v>1</v>
      </c>
    </row>
    <row r="3293" spans="1:14">
      <c r="A3293" t="s">
        <v>1308</v>
      </c>
      <c r="B3293" t="s">
        <v>3447</v>
      </c>
      <c r="C3293">
        <v>2</v>
      </c>
      <c r="D3293" s="18">
        <v>21940.46</v>
      </c>
      <c r="E3293" s="18">
        <f>_xlfn.XLOOKUP(Order_Items_Raw!B1771,Products_Raw!A:A,Products_Raw!D:D)</f>
        <v>5931.04</v>
      </c>
      <c r="F3293" s="18">
        <f t="shared" si="51"/>
        <v>10078.38</v>
      </c>
      <c r="G3293" s="18" t="str">
        <f>PROPER(TRIM(CLEAN(_xlfn.XLOOKUP(Order_Items_Raw!A1771,Orders_Raw!A:A,Orders_Raw!E:E))))</f>
        <v>Website</v>
      </c>
      <c r="H3293" s="18" t="str">
        <f>_xlfn.XLOOKUP(B3293,Products_Raw!A:A,Products_Raw!C:C)</f>
        <v>Sports</v>
      </c>
      <c r="I3293" t="str">
        <f>_xlfn.XLOOKUP(_xlfn.XLOOKUP(A3293,Orders_Raw!A:A,Orders_Raw!B:B),Customers_Raw!A:A,Customers_Raw!E:E)</f>
        <v>Corporate</v>
      </c>
      <c r="J3293" s="19">
        <f>_xlfn.XLOOKUP(Order_Items_Raw!A1771,Orders_Raw!A:A,Orders_Raw!C:C)</f>
        <v>45865</v>
      </c>
      <c r="K3293" t="s">
        <v>3442</v>
      </c>
      <c r="L3293" s="19" t="str">
        <f>_xlfn.XLOOKUP(A3293,Orders_Raw!A:A,Orders_Raw!D:D)</f>
        <v>Delivered</v>
      </c>
      <c r="M3293" s="19" t="str">
        <f>_xlfn.XLOOKUP(_xlfn.XLOOKUP(A3293,Orders_Raw!A:A,Orders_Raw!B:B),Customers_Raw!A:A,Customers_Raw!E:E)</f>
        <v>Corporate</v>
      </c>
      <c r="N3293">
        <f>IF(COUNTIF($A$2:A3293,A3293)=1,1,0)</f>
        <v>1</v>
      </c>
    </row>
    <row r="3294" spans="1:14">
      <c r="A3294" t="s">
        <v>2490</v>
      </c>
      <c r="B3294" t="s">
        <v>3447</v>
      </c>
      <c r="C3294">
        <v>4</v>
      </c>
      <c r="D3294" s="18">
        <v>42929.33</v>
      </c>
      <c r="E3294" s="18">
        <f>_xlfn.XLOOKUP(Order_Items_Raw!B1796,Products_Raw!A:A,Products_Raw!D:D)</f>
        <v>11939.07</v>
      </c>
      <c r="F3294" s="18">
        <f t="shared" si="51"/>
        <v>-4826.95</v>
      </c>
      <c r="G3294" s="18" t="str">
        <f>PROPER(TRIM(CLEAN(_xlfn.XLOOKUP(Order_Items_Raw!A1796,Orders_Raw!A:A,Orders_Raw!E:E))))</f>
        <v>Website</v>
      </c>
      <c r="H3294" s="18" t="str">
        <f>_xlfn.XLOOKUP(B3294,Products_Raw!A:A,Products_Raw!C:C)</f>
        <v>Sports</v>
      </c>
      <c r="I3294" t="str">
        <f>_xlfn.XLOOKUP(_xlfn.XLOOKUP(A3294,Orders_Raw!A:A,Orders_Raw!B:B),Customers_Raw!A:A,Customers_Raw!E:E)</f>
        <v>Small Business</v>
      </c>
      <c r="J3294" s="19">
        <f>_xlfn.XLOOKUP(Order_Items_Raw!A1796,Orders_Raw!A:A,Orders_Raw!C:C)</f>
        <v>45868</v>
      </c>
      <c r="K3294" t="s">
        <v>3442</v>
      </c>
      <c r="L3294" s="19" t="str">
        <f>_xlfn.XLOOKUP(A3294,Orders_Raw!A:A,Orders_Raw!D:D)</f>
        <v>Cancelled</v>
      </c>
      <c r="M3294" s="19" t="str">
        <f>_xlfn.XLOOKUP(_xlfn.XLOOKUP(A3294,Orders_Raw!A:A,Orders_Raw!B:B),Customers_Raw!A:A,Customers_Raw!E:E)</f>
        <v>Small Business</v>
      </c>
      <c r="N3294">
        <f>IF(COUNTIF($A$2:A3294,A3294)=1,1,0)</f>
        <v>1</v>
      </c>
    </row>
    <row r="3295" spans="1:14">
      <c r="A3295" t="s">
        <v>2704</v>
      </c>
      <c r="B3295" t="s">
        <v>3447</v>
      </c>
      <c r="C3295">
        <v>1</v>
      </c>
      <c r="D3295" s="18">
        <v>8204.22</v>
      </c>
      <c r="E3295" s="18">
        <f>_xlfn.XLOOKUP(Order_Items_Raw!B1805,Products_Raw!A:A,Products_Raw!D:D)</f>
        <v>7341.5</v>
      </c>
      <c r="F3295" s="18">
        <f t="shared" si="51"/>
        <v>862.719999999999</v>
      </c>
      <c r="G3295" s="18" t="str">
        <f>PROPER(TRIM(CLEAN(_xlfn.XLOOKUP(Order_Items_Raw!A1805,Orders_Raw!A:A,Orders_Raw!E:E))))</f>
        <v>Mobile App</v>
      </c>
      <c r="H3295" s="18" t="str">
        <f>_xlfn.XLOOKUP(B3295,Products_Raw!A:A,Products_Raw!C:C)</f>
        <v>Sports</v>
      </c>
      <c r="I3295" t="str">
        <f>_xlfn.XLOOKUP(_xlfn.XLOOKUP(A3295,Orders_Raw!A:A,Orders_Raw!B:B),Customers_Raw!A:A,Customers_Raw!E:E)</f>
        <v>Small Business</v>
      </c>
      <c r="J3295" s="19">
        <f>_xlfn.XLOOKUP(Order_Items_Raw!A1805,Orders_Raw!A:A,Orders_Raw!C:C)</f>
        <v>45862</v>
      </c>
      <c r="K3295" t="s">
        <v>3442</v>
      </c>
      <c r="L3295" s="19" t="str">
        <f>_xlfn.XLOOKUP(A3295,Orders_Raw!A:A,Orders_Raw!D:D)</f>
        <v>Delivered</v>
      </c>
      <c r="M3295" s="19" t="str">
        <f>_xlfn.XLOOKUP(_xlfn.XLOOKUP(A3295,Orders_Raw!A:A,Orders_Raw!B:B),Customers_Raw!A:A,Customers_Raw!E:E)</f>
        <v>Small Business</v>
      </c>
      <c r="N3295">
        <f>IF(COUNTIF($A$2:A3295,A3295)=1,1,0)</f>
        <v>1</v>
      </c>
    </row>
    <row r="3296" spans="1:14">
      <c r="A3296" t="s">
        <v>3050</v>
      </c>
      <c r="B3296" t="s">
        <v>3447</v>
      </c>
      <c r="C3296">
        <v>3</v>
      </c>
      <c r="D3296" s="18">
        <v>28193.52</v>
      </c>
      <c r="E3296" s="18">
        <f>_xlfn.XLOOKUP(Order_Items_Raw!B1814,Products_Raw!A:A,Products_Raw!D:D)</f>
        <v>516.61</v>
      </c>
      <c r="F3296" s="18">
        <f t="shared" si="51"/>
        <v>26643.69</v>
      </c>
      <c r="G3296" s="18" t="str">
        <f>PROPER(TRIM(CLEAN(_xlfn.XLOOKUP(Order_Items_Raw!A1814,Orders_Raw!A:A,Orders_Raw!E:E))))</f>
        <v>Marketplace</v>
      </c>
      <c r="H3296" s="18" t="str">
        <f>_xlfn.XLOOKUP(B3296,Products_Raw!A:A,Products_Raw!C:C)</f>
        <v>Sports</v>
      </c>
      <c r="I3296" t="str">
        <f>_xlfn.XLOOKUP(_xlfn.XLOOKUP(A3296,Orders_Raw!A:A,Orders_Raw!B:B),Customers_Raw!A:A,Customers_Raw!E:E)</f>
        <v>Consumer</v>
      </c>
      <c r="J3296" s="19">
        <f>_xlfn.XLOOKUP(Order_Items_Raw!A1814,Orders_Raw!A:A,Orders_Raw!C:C)</f>
        <v>45839</v>
      </c>
      <c r="K3296" t="s">
        <v>3442</v>
      </c>
      <c r="L3296" s="19" t="str">
        <f>_xlfn.XLOOKUP(A3296,Orders_Raw!A:A,Orders_Raw!D:D)</f>
        <v>Delivered</v>
      </c>
      <c r="M3296" s="19" t="str">
        <f>_xlfn.XLOOKUP(_xlfn.XLOOKUP(A3296,Orders_Raw!A:A,Orders_Raw!B:B),Customers_Raw!A:A,Customers_Raw!E:E)</f>
        <v>Consumer</v>
      </c>
      <c r="N3296">
        <f>IF(COUNTIF($A$2:A3296,A3296)=1,1,0)</f>
        <v>0</v>
      </c>
    </row>
    <row r="3297" spans="1:14">
      <c r="A3297" t="s">
        <v>1229</v>
      </c>
      <c r="B3297" t="s">
        <v>3448</v>
      </c>
      <c r="C3297">
        <v>2</v>
      </c>
      <c r="D3297" s="18">
        <v>3679.16</v>
      </c>
      <c r="E3297" s="18">
        <f>_xlfn.XLOOKUP(Order_Items_Raw!B1825,Products_Raw!A:A,Products_Raw!D:D)</f>
        <v>11764.29</v>
      </c>
      <c r="F3297" s="18">
        <f t="shared" si="51"/>
        <v>-19849.42</v>
      </c>
      <c r="G3297" s="18" t="str">
        <f>PROPER(TRIM(CLEAN(_xlfn.XLOOKUP(Order_Items_Raw!A1825,Orders_Raw!A:A,Orders_Raw!E:E))))</f>
        <v>Website</v>
      </c>
      <c r="H3297" s="18" t="str">
        <f>_xlfn.XLOOKUP(B3297,Products_Raw!A:A,Products_Raw!C:C)</f>
        <v>Electronics</v>
      </c>
      <c r="I3297" t="str">
        <f>_xlfn.XLOOKUP(_xlfn.XLOOKUP(A3297,Orders_Raw!A:A,Orders_Raw!B:B),Customers_Raw!A:A,Customers_Raw!E:E)</f>
        <v>Consumer</v>
      </c>
      <c r="J3297" s="19">
        <f>_xlfn.XLOOKUP(Order_Items_Raw!A1825,Orders_Raw!A:A,Orders_Raw!C:C)</f>
        <v>45840</v>
      </c>
      <c r="K3297" t="s">
        <v>3442</v>
      </c>
      <c r="L3297" s="19" t="str">
        <f>_xlfn.XLOOKUP(A3297,Orders_Raw!A:A,Orders_Raw!D:D)</f>
        <v>Delivered</v>
      </c>
      <c r="M3297" s="19" t="str">
        <f>_xlfn.XLOOKUP(_xlfn.XLOOKUP(A3297,Orders_Raw!A:A,Orders_Raw!B:B),Customers_Raw!A:A,Customers_Raw!E:E)</f>
        <v>Consumer</v>
      </c>
      <c r="N3297">
        <f>IF(COUNTIF($A$2:A3297,A3297)=1,1,0)</f>
        <v>0</v>
      </c>
    </row>
    <row r="3298" spans="1:14">
      <c r="A3298" t="s">
        <v>1308</v>
      </c>
      <c r="B3298" t="s">
        <v>3448</v>
      </c>
      <c r="C3298">
        <v>3</v>
      </c>
      <c r="D3298" s="18">
        <v>6741.33</v>
      </c>
      <c r="E3298" s="18">
        <f>_xlfn.XLOOKUP(Order_Items_Raw!B1827,Products_Raw!A:A,Products_Raw!D:D)</f>
        <v>11764.29</v>
      </c>
      <c r="F3298" s="18">
        <f t="shared" si="51"/>
        <v>-28551.54</v>
      </c>
      <c r="G3298" s="18" t="str">
        <f>PROPER(TRIM(CLEAN(_xlfn.XLOOKUP(Order_Items_Raw!A1827,Orders_Raw!A:A,Orders_Raw!E:E))))</f>
        <v>Marketplace</v>
      </c>
      <c r="H3298" s="18" t="str">
        <f>_xlfn.XLOOKUP(B3298,Products_Raw!A:A,Products_Raw!C:C)</f>
        <v>Electronics</v>
      </c>
      <c r="I3298" t="str">
        <f>_xlfn.XLOOKUP(_xlfn.XLOOKUP(A3298,Orders_Raw!A:A,Orders_Raw!B:B),Customers_Raw!A:A,Customers_Raw!E:E)</f>
        <v>Corporate</v>
      </c>
      <c r="J3298" s="19">
        <f>_xlfn.XLOOKUP(Order_Items_Raw!A1827,Orders_Raw!A:A,Orders_Raw!C:C)</f>
        <v>45844</v>
      </c>
      <c r="K3298" t="s">
        <v>3442</v>
      </c>
      <c r="L3298" s="19" t="str">
        <f>_xlfn.XLOOKUP(A3298,Orders_Raw!A:A,Orders_Raw!D:D)</f>
        <v>Delivered</v>
      </c>
      <c r="M3298" s="19" t="str">
        <f>_xlfn.XLOOKUP(_xlfn.XLOOKUP(A3298,Orders_Raw!A:A,Orders_Raw!B:B),Customers_Raw!A:A,Customers_Raw!E:E)</f>
        <v>Corporate</v>
      </c>
      <c r="N3298">
        <f>IF(COUNTIF($A$2:A3298,A3298)=1,1,0)</f>
        <v>0</v>
      </c>
    </row>
    <row r="3299" spans="1:14">
      <c r="A3299" t="s">
        <v>1783</v>
      </c>
      <c r="B3299" t="s">
        <v>3448</v>
      </c>
      <c r="C3299">
        <v>2</v>
      </c>
      <c r="D3299" s="18">
        <v>4460.13</v>
      </c>
      <c r="E3299" s="18">
        <f>_xlfn.XLOOKUP(Order_Items_Raw!B1835,Products_Raw!A:A,Products_Raw!D:D)</f>
        <v>5812.86</v>
      </c>
      <c r="F3299" s="18">
        <f t="shared" si="51"/>
        <v>-7165.59</v>
      </c>
      <c r="G3299" s="18" t="str">
        <f>PROPER(TRIM(CLEAN(_xlfn.XLOOKUP(Order_Items_Raw!A1835,Orders_Raw!A:A,Orders_Raw!E:E))))</f>
        <v>Website</v>
      </c>
      <c r="H3299" s="18" t="str">
        <f>_xlfn.XLOOKUP(B3299,Products_Raw!A:A,Products_Raw!C:C)</f>
        <v>Electronics</v>
      </c>
      <c r="I3299" t="str">
        <f>_xlfn.XLOOKUP(_xlfn.XLOOKUP(A3299,Orders_Raw!A:A,Orders_Raw!B:B),Customers_Raw!A:A,Customers_Raw!E:E)</f>
        <v>Consumer</v>
      </c>
      <c r="J3299" s="19">
        <f>_xlfn.XLOOKUP(Order_Items_Raw!A1835,Orders_Raw!A:A,Orders_Raw!C:C)</f>
        <v>45840</v>
      </c>
      <c r="K3299" t="s">
        <v>3442</v>
      </c>
      <c r="L3299" s="19" t="str">
        <f>_xlfn.XLOOKUP(A3299,Orders_Raw!A:A,Orders_Raw!D:D)</f>
        <v>Delivered</v>
      </c>
      <c r="M3299" s="19" t="str">
        <f>_xlfn.XLOOKUP(_xlfn.XLOOKUP(A3299,Orders_Raw!A:A,Orders_Raw!B:B),Customers_Raw!A:A,Customers_Raw!E:E)</f>
        <v>Consumer</v>
      </c>
      <c r="N3299">
        <f>IF(COUNTIF($A$2:A3299,A3299)=1,1,0)</f>
        <v>1</v>
      </c>
    </row>
    <row r="3300" spans="1:14">
      <c r="A3300" t="s">
        <v>2702</v>
      </c>
      <c r="B3300" t="s">
        <v>3448</v>
      </c>
      <c r="C3300">
        <v>1</v>
      </c>
      <c r="D3300" s="18">
        <v>1682.06</v>
      </c>
      <c r="E3300" s="18">
        <f>_xlfn.XLOOKUP(Order_Items_Raw!B1853,Products_Raw!A:A,Products_Raw!D:D)</f>
        <v>10086.81</v>
      </c>
      <c r="F3300" s="18">
        <f t="shared" si="51"/>
        <v>-8404.75</v>
      </c>
      <c r="G3300" s="18" t="str">
        <f>PROPER(TRIM(CLEAN(_xlfn.XLOOKUP(Order_Items_Raw!A1853,Orders_Raw!A:A,Orders_Raw!E:E))))</f>
        <v>Mobile App</v>
      </c>
      <c r="H3300" s="18" t="str">
        <f>_xlfn.XLOOKUP(B3300,Products_Raw!A:A,Products_Raw!C:C)</f>
        <v>Electronics</v>
      </c>
      <c r="I3300" t="str">
        <f>_xlfn.XLOOKUP(_xlfn.XLOOKUP(A3300,Orders_Raw!A:A,Orders_Raw!B:B),Customers_Raw!A:A,Customers_Raw!E:E)</f>
        <v>Consumer</v>
      </c>
      <c r="J3300" s="19">
        <f>_xlfn.XLOOKUP(Order_Items_Raw!A1853,Orders_Raw!A:A,Orders_Raw!C:C)</f>
        <v>45839</v>
      </c>
      <c r="K3300" t="s">
        <v>3442</v>
      </c>
      <c r="L3300" s="19" t="str">
        <f>_xlfn.XLOOKUP(A3300,Orders_Raw!A:A,Orders_Raw!D:D)</f>
        <v>Delivered</v>
      </c>
      <c r="M3300" s="19" t="str">
        <f>_xlfn.XLOOKUP(_xlfn.XLOOKUP(A3300,Orders_Raw!A:A,Orders_Raw!B:B),Customers_Raw!A:A,Customers_Raw!E:E)</f>
        <v>Consumer</v>
      </c>
      <c r="N3300">
        <f>IF(COUNTIF($A$2:A3300,A3300)=1,1,0)</f>
        <v>1</v>
      </c>
    </row>
    <row r="3301" spans="1:14">
      <c r="A3301" t="s">
        <v>3170</v>
      </c>
      <c r="B3301" t="s">
        <v>3448</v>
      </c>
      <c r="C3301">
        <v>1</v>
      </c>
      <c r="D3301" s="18">
        <v>2045.01</v>
      </c>
      <c r="E3301" s="18">
        <f>_xlfn.XLOOKUP(Order_Items_Raw!B1867,Products_Raw!A:A,Products_Raw!D:D)</f>
        <v>8551.81</v>
      </c>
      <c r="F3301" s="18">
        <f t="shared" si="51"/>
        <v>-6506.8</v>
      </c>
      <c r="G3301" s="18" t="str">
        <f>PROPER(TRIM(CLEAN(_xlfn.XLOOKUP(Order_Items_Raw!A1867,Orders_Raw!A:A,Orders_Raw!E:E))))</f>
        <v>Mobile App</v>
      </c>
      <c r="H3301" s="18" t="str">
        <f>_xlfn.XLOOKUP(B3301,Products_Raw!A:A,Products_Raw!C:C)</f>
        <v>Electronics</v>
      </c>
      <c r="I3301" t="str">
        <f>_xlfn.XLOOKUP(_xlfn.XLOOKUP(A3301,Orders_Raw!A:A,Orders_Raw!B:B),Customers_Raw!A:A,Customers_Raw!E:E)</f>
        <v>Corporate</v>
      </c>
      <c r="J3301" s="19">
        <f>_xlfn.XLOOKUP(Order_Items_Raw!A1867,Orders_Raw!A:A,Orders_Raw!C:C)</f>
        <v>45843</v>
      </c>
      <c r="K3301" t="s">
        <v>3442</v>
      </c>
      <c r="L3301" s="19" t="str">
        <f>_xlfn.XLOOKUP(A3301,Orders_Raw!A:A,Orders_Raw!D:D)</f>
        <v>Delivered</v>
      </c>
      <c r="M3301" s="19" t="str">
        <f>_xlfn.XLOOKUP(_xlfn.XLOOKUP(A3301,Orders_Raw!A:A,Orders_Raw!B:B),Customers_Raw!A:A,Customers_Raw!E:E)</f>
        <v>Corporate</v>
      </c>
      <c r="N3301">
        <f>IF(COUNTIF($A$2:A3301,A3301)=1,1,0)</f>
        <v>1</v>
      </c>
    </row>
    <row r="3302" spans="1:14">
      <c r="A3302" t="s">
        <v>1376</v>
      </c>
      <c r="B3302" t="s">
        <v>3449</v>
      </c>
      <c r="C3302">
        <v>1</v>
      </c>
      <c r="D3302" s="18">
        <v>3365.59</v>
      </c>
      <c r="E3302" s="18">
        <f>_xlfn.XLOOKUP(Order_Items_Raw!B1878,Products_Raw!A:A,Products_Raw!D:D)</f>
        <v>8177.04</v>
      </c>
      <c r="F3302" s="18">
        <f t="shared" si="51"/>
        <v>-4811.45</v>
      </c>
      <c r="G3302" s="18" t="str">
        <f>PROPER(TRIM(CLEAN(_xlfn.XLOOKUP(Order_Items_Raw!A1878,Orders_Raw!A:A,Orders_Raw!E:E))))</f>
        <v>Website</v>
      </c>
      <c r="H3302" s="18" t="str">
        <f>_xlfn.XLOOKUP(B3302,Products_Raw!A:A,Products_Raw!C:C)</f>
        <v>Home &amp; Kitchen</v>
      </c>
      <c r="I3302" t="str">
        <f>_xlfn.XLOOKUP(_xlfn.XLOOKUP(A3302,Orders_Raw!A:A,Orders_Raw!B:B),Customers_Raw!A:A,Customers_Raw!E:E)</f>
        <v>Consumer</v>
      </c>
      <c r="J3302" s="19">
        <f>_xlfn.XLOOKUP(Order_Items_Raw!A1878,Orders_Raw!A:A,Orders_Raw!C:C)</f>
        <v>45843</v>
      </c>
      <c r="K3302" t="s">
        <v>3442</v>
      </c>
      <c r="L3302" s="19" t="str">
        <f>_xlfn.XLOOKUP(A3302,Orders_Raw!A:A,Orders_Raw!D:D)</f>
        <v>Delivered</v>
      </c>
      <c r="M3302" s="19" t="str">
        <f>_xlfn.XLOOKUP(_xlfn.XLOOKUP(A3302,Orders_Raw!A:A,Orders_Raw!B:B),Customers_Raw!A:A,Customers_Raw!E:E)</f>
        <v>Consumer</v>
      </c>
      <c r="N3302">
        <f>IF(COUNTIF($A$2:A3302,A3302)=1,1,0)</f>
        <v>0</v>
      </c>
    </row>
    <row r="3303" spans="1:14">
      <c r="A3303" t="s">
        <v>1611</v>
      </c>
      <c r="B3303" t="s">
        <v>3449</v>
      </c>
      <c r="C3303">
        <v>2</v>
      </c>
      <c r="D3303" s="18">
        <v>5075.74</v>
      </c>
      <c r="E3303" s="18">
        <f>_xlfn.XLOOKUP(Order_Items_Raw!B1880,Products_Raw!A:A,Products_Raw!D:D)</f>
        <v>2935.19</v>
      </c>
      <c r="F3303" s="18">
        <f t="shared" si="51"/>
        <v>-794.64</v>
      </c>
      <c r="G3303" s="18" t="str">
        <f>PROPER(TRIM(CLEAN(_xlfn.XLOOKUP(Order_Items_Raw!A1880,Orders_Raw!A:A,Orders_Raw!E:E))))</f>
        <v>Mobile App</v>
      </c>
      <c r="H3303" s="18" t="str">
        <f>_xlfn.XLOOKUP(B3303,Products_Raw!A:A,Products_Raw!C:C)</f>
        <v>Home &amp; Kitchen</v>
      </c>
      <c r="I3303" t="str">
        <f>_xlfn.XLOOKUP(_xlfn.XLOOKUP(A3303,Orders_Raw!A:A,Orders_Raw!B:B),Customers_Raw!A:A,Customers_Raw!E:E)</f>
        <v>Consumer</v>
      </c>
      <c r="J3303" s="19">
        <f>_xlfn.XLOOKUP(Order_Items_Raw!A1880,Orders_Raw!A:A,Orders_Raw!C:C)</f>
        <v>45848</v>
      </c>
      <c r="K3303" t="s">
        <v>3442</v>
      </c>
      <c r="L3303" s="19" t="str">
        <f>_xlfn.XLOOKUP(A3303,Orders_Raw!A:A,Orders_Raw!D:D)</f>
        <v>Delivered</v>
      </c>
      <c r="M3303" s="19" t="str">
        <f>_xlfn.XLOOKUP(_xlfn.XLOOKUP(A3303,Orders_Raw!A:A,Orders_Raw!B:B),Customers_Raw!A:A,Customers_Raw!E:E)</f>
        <v>Consumer</v>
      </c>
      <c r="N3303">
        <f>IF(COUNTIF($A$2:A3303,A3303)=1,1,0)</f>
        <v>1</v>
      </c>
    </row>
    <row r="3304" spans="1:14">
      <c r="A3304" t="s">
        <v>2238</v>
      </c>
      <c r="B3304" t="s">
        <v>3449</v>
      </c>
      <c r="C3304">
        <v>3</v>
      </c>
      <c r="D3304" s="18">
        <v>8865.2</v>
      </c>
      <c r="E3304" s="18">
        <f>_xlfn.XLOOKUP(Order_Items_Raw!B1893,Products_Raw!A:A,Products_Raw!D:D)</f>
        <v>1069.73</v>
      </c>
      <c r="F3304" s="18">
        <f t="shared" si="51"/>
        <v>5656.01</v>
      </c>
      <c r="G3304" s="18" t="str">
        <f>PROPER(TRIM(CLEAN(_xlfn.XLOOKUP(Order_Items_Raw!A1893,Orders_Raw!A:A,Orders_Raw!E:E))))</f>
        <v>Website</v>
      </c>
      <c r="H3304" s="18" t="str">
        <f>_xlfn.XLOOKUP(B3304,Products_Raw!A:A,Products_Raw!C:C)</f>
        <v>Home &amp; Kitchen</v>
      </c>
      <c r="I3304" t="str">
        <f>_xlfn.XLOOKUP(_xlfn.XLOOKUP(A3304,Orders_Raw!A:A,Orders_Raw!B:B),Customers_Raw!A:A,Customers_Raw!E:E)</f>
        <v>Consumer</v>
      </c>
      <c r="J3304" s="19">
        <f>_xlfn.XLOOKUP(Order_Items_Raw!A1893,Orders_Raw!A:A,Orders_Raw!C:C)</f>
        <v>45815</v>
      </c>
      <c r="K3304" t="s">
        <v>3450</v>
      </c>
      <c r="L3304" s="19" t="str">
        <f>_xlfn.XLOOKUP(A3304,Orders_Raw!A:A,Orders_Raw!D:D)</f>
        <v>Delivered</v>
      </c>
      <c r="M3304" s="19" t="str">
        <f>_xlfn.XLOOKUP(_xlfn.XLOOKUP(A3304,Orders_Raw!A:A,Orders_Raw!B:B),Customers_Raw!A:A,Customers_Raw!E:E)</f>
        <v>Consumer</v>
      </c>
      <c r="N3304">
        <f>IF(COUNTIF($A$2:A3304,A3304)=1,1,0)</f>
        <v>1</v>
      </c>
    </row>
    <row r="3305" spans="1:14">
      <c r="A3305" t="s">
        <v>2845</v>
      </c>
      <c r="B3305" t="s">
        <v>3449</v>
      </c>
      <c r="C3305">
        <v>4</v>
      </c>
      <c r="D3305" s="18">
        <v>10562.6</v>
      </c>
      <c r="E3305" s="18">
        <f>_xlfn.XLOOKUP(Order_Items_Raw!B1905,Products_Raw!A:A,Products_Raw!D:D)</f>
        <v>7144.88</v>
      </c>
      <c r="F3305" s="18">
        <f t="shared" si="51"/>
        <v>-18016.92</v>
      </c>
      <c r="G3305" s="18" t="str">
        <f>PROPER(TRIM(CLEAN(_xlfn.XLOOKUP(Order_Items_Raw!A1905,Orders_Raw!A:A,Orders_Raw!E:E))))</f>
        <v>Marketplace</v>
      </c>
      <c r="H3305" s="18" t="str">
        <f>_xlfn.XLOOKUP(B3305,Products_Raw!A:A,Products_Raw!C:C)</f>
        <v>Home &amp; Kitchen</v>
      </c>
      <c r="I3305" t="str">
        <f>_xlfn.XLOOKUP(_xlfn.XLOOKUP(A3305,Orders_Raw!A:A,Orders_Raw!B:B),Customers_Raw!A:A,Customers_Raw!E:E)</f>
        <v>Consumer</v>
      </c>
      <c r="J3305" s="19">
        <f>_xlfn.XLOOKUP(Order_Items_Raw!A1905,Orders_Raw!A:A,Orders_Raw!C:C)</f>
        <v>45818</v>
      </c>
      <c r="K3305" t="s">
        <v>3450</v>
      </c>
      <c r="L3305" s="19" t="str">
        <f>_xlfn.XLOOKUP(A3305,Orders_Raw!A:A,Orders_Raw!D:D)</f>
        <v>Delivered</v>
      </c>
      <c r="M3305" s="19" t="str">
        <f>_xlfn.XLOOKUP(_xlfn.XLOOKUP(A3305,Orders_Raw!A:A,Orders_Raw!B:B),Customers_Raw!A:A,Customers_Raw!E:E)</f>
        <v>Consumer</v>
      </c>
      <c r="N3305">
        <f>IF(COUNTIF($A$2:A3305,A3305)=1,1,0)</f>
        <v>1</v>
      </c>
    </row>
    <row r="3306" spans="1:14">
      <c r="A3306" t="s">
        <v>3253</v>
      </c>
      <c r="B3306" t="s">
        <v>3449</v>
      </c>
      <c r="C3306">
        <v>2</v>
      </c>
      <c r="D3306" s="18">
        <v>6323.03</v>
      </c>
      <c r="E3306" s="18">
        <f>_xlfn.XLOOKUP(Order_Items_Raw!B1909,Products_Raw!A:A,Products_Raw!D:D)</f>
        <v>2831.41</v>
      </c>
      <c r="F3306" s="18">
        <f t="shared" si="51"/>
        <v>660.21</v>
      </c>
      <c r="G3306" s="18" t="str">
        <f>PROPER(TRIM(CLEAN(_xlfn.XLOOKUP(Order_Items_Raw!A1909,Orders_Raw!A:A,Orders_Raw!E:E))))</f>
        <v>Mobile App</v>
      </c>
      <c r="H3306" s="18" t="str">
        <f>_xlfn.XLOOKUP(B3306,Products_Raw!A:A,Products_Raw!C:C)</f>
        <v>Home &amp; Kitchen</v>
      </c>
      <c r="I3306" t="str">
        <f>_xlfn.XLOOKUP(_xlfn.XLOOKUP(A3306,Orders_Raw!A:A,Orders_Raw!B:B),Customers_Raw!A:A,Customers_Raw!E:E)</f>
        <v>Consumer</v>
      </c>
      <c r="J3306" s="19">
        <f>_xlfn.XLOOKUP(Order_Items_Raw!A1909,Orders_Raw!A:A,Orders_Raw!C:C)</f>
        <v>45814</v>
      </c>
      <c r="K3306" t="s">
        <v>3450</v>
      </c>
      <c r="L3306" s="19" t="str">
        <f>_xlfn.XLOOKUP(A3306,Orders_Raw!A:A,Orders_Raw!D:D)</f>
        <v>Delivered</v>
      </c>
      <c r="M3306" s="19" t="str">
        <f>_xlfn.XLOOKUP(_xlfn.XLOOKUP(A3306,Orders_Raw!A:A,Orders_Raw!B:B),Customers_Raw!A:A,Customers_Raw!E:E)</f>
        <v>Consumer</v>
      </c>
      <c r="N3306">
        <f>IF(COUNTIF($A$2:A3306,A3306)=1,1,0)</f>
        <v>1</v>
      </c>
    </row>
    <row r="3307" spans="1:14">
      <c r="A3307" t="s">
        <v>2815</v>
      </c>
      <c r="B3307" t="s">
        <v>3451</v>
      </c>
      <c r="C3307">
        <v>1</v>
      </c>
      <c r="D3307" s="18">
        <v>18655.64</v>
      </c>
      <c r="E3307" s="18">
        <f>_xlfn.XLOOKUP(Order_Items_Raw!B1955,Products_Raw!A:A,Products_Raw!D:D)</f>
        <v>6380.88</v>
      </c>
      <c r="F3307" s="18">
        <f t="shared" si="51"/>
        <v>12274.76</v>
      </c>
      <c r="G3307" s="18" t="str">
        <f>PROPER(TRIM(CLEAN(_xlfn.XLOOKUP(Order_Items_Raw!A1955,Orders_Raw!A:A,Orders_Raw!E:E))))</f>
        <v>Marketplace</v>
      </c>
      <c r="H3307" s="18" t="str">
        <f>_xlfn.XLOOKUP(B3307,Products_Raw!A:A,Products_Raw!C:C)</f>
        <v>Home &amp; Kitchen</v>
      </c>
      <c r="I3307" t="str">
        <f>_xlfn.XLOOKUP(_xlfn.XLOOKUP(A3307,Orders_Raw!A:A,Orders_Raw!B:B),Customers_Raw!A:A,Customers_Raw!E:E)</f>
        <v>Small Business</v>
      </c>
      <c r="J3307" s="19">
        <f>_xlfn.XLOOKUP(Order_Items_Raw!A1955,Orders_Raw!A:A,Orders_Raw!C:C)</f>
        <v>45830</v>
      </c>
      <c r="K3307" t="s">
        <v>3450</v>
      </c>
      <c r="L3307" s="19" t="str">
        <f>_xlfn.XLOOKUP(A3307,Orders_Raw!A:A,Orders_Raw!D:D)</f>
        <v>Processing</v>
      </c>
      <c r="M3307" s="19" t="str">
        <f>_xlfn.XLOOKUP(_xlfn.XLOOKUP(A3307,Orders_Raw!A:A,Orders_Raw!B:B),Customers_Raw!A:A,Customers_Raw!E:E)</f>
        <v>Small Business</v>
      </c>
      <c r="N3307">
        <f>IF(COUNTIF($A$2:A3307,A3307)=1,1,0)</f>
        <v>1</v>
      </c>
    </row>
    <row r="3308" spans="1:14">
      <c r="A3308" t="s">
        <v>2831</v>
      </c>
      <c r="B3308" t="s">
        <v>3451</v>
      </c>
      <c r="C3308">
        <v>3</v>
      </c>
      <c r="D3308" s="18">
        <v>47735.63</v>
      </c>
      <c r="E3308" s="18">
        <f>_xlfn.XLOOKUP(Order_Items_Raw!B1956,Products_Raw!A:A,Products_Raw!D:D)</f>
        <v>6380.88</v>
      </c>
      <c r="F3308" s="18">
        <f t="shared" si="51"/>
        <v>28592.99</v>
      </c>
      <c r="G3308" s="18" t="str">
        <f>PROPER(TRIM(CLEAN(_xlfn.XLOOKUP(Order_Items_Raw!A1956,Orders_Raw!A:A,Orders_Raw!E:E))))</f>
        <v>Mobile App</v>
      </c>
      <c r="H3308" s="18" t="str">
        <f>_xlfn.XLOOKUP(B3308,Products_Raw!A:A,Products_Raw!C:C)</f>
        <v>Home &amp; Kitchen</v>
      </c>
      <c r="I3308" t="str">
        <f>_xlfn.XLOOKUP(_xlfn.XLOOKUP(A3308,Orders_Raw!A:A,Orders_Raw!B:B),Customers_Raw!A:A,Customers_Raw!E:E)</f>
        <v>Consumer</v>
      </c>
      <c r="J3308" s="19">
        <f>_xlfn.XLOOKUP(Order_Items_Raw!A1956,Orders_Raw!A:A,Orders_Raw!C:C)</f>
        <v>45831</v>
      </c>
      <c r="K3308" t="s">
        <v>3450</v>
      </c>
      <c r="L3308" s="19" t="str">
        <f>_xlfn.XLOOKUP(A3308,Orders_Raw!A:A,Orders_Raw!D:D)</f>
        <v>Delivered</v>
      </c>
      <c r="M3308" s="19" t="str">
        <f>_xlfn.XLOOKUP(_xlfn.XLOOKUP(A3308,Orders_Raw!A:A,Orders_Raw!B:B),Customers_Raw!A:A,Customers_Raw!E:E)</f>
        <v>Consumer</v>
      </c>
      <c r="N3308">
        <f>IF(COUNTIF($A$2:A3308,A3308)=1,1,0)</f>
        <v>0</v>
      </c>
    </row>
    <row r="3309" spans="1:14">
      <c r="A3309" t="s">
        <v>948</v>
      </c>
      <c r="B3309" t="s">
        <v>3452</v>
      </c>
      <c r="C3309">
        <v>2</v>
      </c>
      <c r="D3309" s="18">
        <v>7187.56</v>
      </c>
      <c r="E3309" s="18">
        <f>_xlfn.XLOOKUP(Order_Items_Raw!B1969,Products_Raw!A:A,Products_Raw!D:D)</f>
        <v>7802.03</v>
      </c>
      <c r="F3309" s="18">
        <f t="shared" si="51"/>
        <v>-8416.5</v>
      </c>
      <c r="G3309" s="18" t="str">
        <f>PROPER(TRIM(CLEAN(_xlfn.XLOOKUP(Order_Items_Raw!A1969,Orders_Raw!A:A,Orders_Raw!E:E))))</f>
        <v>Marketplace</v>
      </c>
      <c r="H3309" s="18" t="str">
        <f>_xlfn.XLOOKUP(B3309,Products_Raw!A:A,Products_Raw!C:C)</f>
        <v>Office Supplies</v>
      </c>
      <c r="I3309" t="str">
        <f>_xlfn.XLOOKUP(_xlfn.XLOOKUP(A3309,Orders_Raw!A:A,Orders_Raw!B:B),Customers_Raw!A:A,Customers_Raw!E:E)</f>
        <v>Consumer</v>
      </c>
      <c r="J3309" s="19">
        <f>_xlfn.XLOOKUP(Order_Items_Raw!A1969,Orders_Raw!A:A,Orders_Raw!C:C)</f>
        <v>45826</v>
      </c>
      <c r="K3309" t="s">
        <v>3450</v>
      </c>
      <c r="L3309" s="19" t="str">
        <f>_xlfn.XLOOKUP(A3309,Orders_Raw!A:A,Orders_Raw!D:D)</f>
        <v>Delivered</v>
      </c>
      <c r="M3309" s="19" t="str">
        <f>_xlfn.XLOOKUP(_xlfn.XLOOKUP(A3309,Orders_Raw!A:A,Orders_Raw!B:B),Customers_Raw!A:A,Customers_Raw!E:E)</f>
        <v>Consumer</v>
      </c>
      <c r="N3309">
        <f>IF(COUNTIF($A$2:A3309,A3309)=1,1,0)</f>
        <v>0</v>
      </c>
    </row>
    <row r="3310" spans="1:14">
      <c r="A3310" t="s">
        <v>1936</v>
      </c>
      <c r="B3310" t="s">
        <v>3452</v>
      </c>
      <c r="C3310">
        <v>2</v>
      </c>
      <c r="D3310" s="18">
        <v>9161.63</v>
      </c>
      <c r="E3310" s="18">
        <f>_xlfn.XLOOKUP(Order_Items_Raw!B1996,Products_Raw!A:A,Products_Raw!D:D)</f>
        <v>6279.29</v>
      </c>
      <c r="F3310" s="18">
        <f t="shared" si="51"/>
        <v>-3396.95</v>
      </c>
      <c r="G3310" s="18" t="str">
        <f>PROPER(TRIM(CLEAN(_xlfn.XLOOKUP(Order_Items_Raw!A1996,Orders_Raw!A:A,Orders_Raw!E:E))))</f>
        <v>Website</v>
      </c>
      <c r="H3310" s="18" t="str">
        <f>_xlfn.XLOOKUP(B3310,Products_Raw!A:A,Products_Raw!C:C)</f>
        <v>Office Supplies</v>
      </c>
      <c r="I3310" t="str">
        <f>_xlfn.XLOOKUP(_xlfn.XLOOKUP(A3310,Orders_Raw!A:A,Orders_Raw!B:B),Customers_Raw!A:A,Customers_Raw!E:E)</f>
        <v>Consumer</v>
      </c>
      <c r="J3310" s="19">
        <f>_xlfn.XLOOKUP(Order_Items_Raw!A1996,Orders_Raw!A:A,Orders_Raw!C:C)</f>
        <v>45822</v>
      </c>
      <c r="K3310" t="s">
        <v>3450</v>
      </c>
      <c r="L3310" s="19" t="str">
        <f>_xlfn.XLOOKUP(A3310,Orders_Raw!A:A,Orders_Raw!D:D)</f>
        <v>Delivered</v>
      </c>
      <c r="M3310" s="19" t="str">
        <f>_xlfn.XLOOKUP(_xlfn.XLOOKUP(A3310,Orders_Raw!A:A,Orders_Raw!B:B),Customers_Raw!A:A,Customers_Raw!E:E)</f>
        <v>Consumer</v>
      </c>
      <c r="N3310">
        <f>IF(COUNTIF($A$2:A3310,A3310)=1,1,0)</f>
        <v>0</v>
      </c>
    </row>
    <row r="3311" spans="1:14">
      <c r="A3311" t="s">
        <v>2874</v>
      </c>
      <c r="B3311" t="s">
        <v>3452</v>
      </c>
      <c r="C3311">
        <v>2</v>
      </c>
      <c r="D3311" s="18">
        <v>9208.34</v>
      </c>
      <c r="E3311" s="18">
        <f>_xlfn.XLOOKUP(Order_Items_Raw!B2013,Products_Raw!A:A,Products_Raw!D:D)</f>
        <v>9531.89</v>
      </c>
      <c r="F3311" s="18">
        <f t="shared" si="51"/>
        <v>-9855.44</v>
      </c>
      <c r="G3311" s="18" t="str">
        <f>PROPER(TRIM(CLEAN(_xlfn.XLOOKUP(Order_Items_Raw!A2013,Orders_Raw!A:A,Orders_Raw!E:E))))</f>
        <v>Mobile App</v>
      </c>
      <c r="H3311" s="18" t="str">
        <f>_xlfn.XLOOKUP(B3311,Products_Raw!A:A,Products_Raw!C:C)</f>
        <v>Office Supplies</v>
      </c>
      <c r="I3311" t="str">
        <f>_xlfn.XLOOKUP(_xlfn.XLOOKUP(A3311,Orders_Raw!A:A,Orders_Raw!B:B),Customers_Raw!A:A,Customers_Raw!E:E)</f>
        <v>Consumer</v>
      </c>
      <c r="J3311" s="19">
        <f>_xlfn.XLOOKUP(Order_Items_Raw!A2013,Orders_Raw!A:A,Orders_Raw!C:C)</f>
        <v>45820</v>
      </c>
      <c r="K3311" t="s">
        <v>3450</v>
      </c>
      <c r="L3311" s="19" t="str">
        <f>_xlfn.XLOOKUP(A3311,Orders_Raw!A:A,Orders_Raw!D:D)</f>
        <v>Delivered</v>
      </c>
      <c r="M3311" s="19" t="str">
        <f>_xlfn.XLOOKUP(_xlfn.XLOOKUP(A3311,Orders_Raw!A:A,Orders_Raw!B:B),Customers_Raw!A:A,Customers_Raw!E:E)</f>
        <v>Consumer</v>
      </c>
      <c r="N3311">
        <f>IF(COUNTIF($A$2:A3311,A3311)=1,1,0)</f>
        <v>1</v>
      </c>
    </row>
    <row r="3312" spans="1:14">
      <c r="A3312" t="s">
        <v>3306</v>
      </c>
      <c r="B3312" t="s">
        <v>3452</v>
      </c>
      <c r="C3312">
        <v>4</v>
      </c>
      <c r="D3312" s="18">
        <v>18418.96</v>
      </c>
      <c r="E3312" s="18">
        <f>_xlfn.XLOOKUP(Order_Items_Raw!B2025,Products_Raw!A:A,Products_Raw!D:D)</f>
        <v>6443.36</v>
      </c>
      <c r="F3312" s="18">
        <f t="shared" si="51"/>
        <v>-7354.48</v>
      </c>
      <c r="G3312" s="18" t="str">
        <f>PROPER(TRIM(CLEAN(_xlfn.XLOOKUP(Order_Items_Raw!A2025,Orders_Raw!A:A,Orders_Raw!E:E))))</f>
        <v>Marketplace</v>
      </c>
      <c r="H3312" s="18" t="str">
        <f>_xlfn.XLOOKUP(B3312,Products_Raw!A:A,Products_Raw!C:C)</f>
        <v>Office Supplies</v>
      </c>
      <c r="I3312" t="str">
        <f>_xlfn.XLOOKUP(_xlfn.XLOOKUP(A3312,Orders_Raw!A:A,Orders_Raw!B:B),Customers_Raw!A:A,Customers_Raw!E:E)</f>
        <v>Consumer</v>
      </c>
      <c r="J3312" s="19">
        <f>_xlfn.XLOOKUP(Order_Items_Raw!A2025,Orders_Raw!A:A,Orders_Raw!C:C)</f>
        <v>45831</v>
      </c>
      <c r="K3312" t="s">
        <v>3450</v>
      </c>
      <c r="L3312" s="19" t="str">
        <f>_xlfn.XLOOKUP(A3312,Orders_Raw!A:A,Orders_Raw!D:D)</f>
        <v>Shipped</v>
      </c>
      <c r="M3312" s="19" t="str">
        <f>_xlfn.XLOOKUP(_xlfn.XLOOKUP(A3312,Orders_Raw!A:A,Orders_Raw!B:B),Customers_Raw!A:A,Customers_Raw!E:E)</f>
        <v>Consumer</v>
      </c>
      <c r="N3312">
        <f>IF(COUNTIF($A$2:A3312,A3312)=1,1,0)</f>
        <v>1</v>
      </c>
    </row>
    <row r="3313" spans="1:14">
      <c r="A3313" t="s">
        <v>1154</v>
      </c>
      <c r="B3313" t="s">
        <v>3453</v>
      </c>
      <c r="C3313">
        <v>1</v>
      </c>
      <c r="D3313" s="18">
        <v>16996.05</v>
      </c>
      <c r="E3313" s="18">
        <f>_xlfn.XLOOKUP(Order_Items_Raw!B2032,Products_Raw!A:A,Products_Raw!D:D)</f>
        <v>10124.42</v>
      </c>
      <c r="F3313" s="18">
        <f t="shared" si="51"/>
        <v>6871.63</v>
      </c>
      <c r="G3313" s="18" t="str">
        <f>PROPER(TRIM(CLEAN(_xlfn.XLOOKUP(Order_Items_Raw!A2032,Orders_Raw!A:A,Orders_Raw!E:E))))</f>
        <v>Website</v>
      </c>
      <c r="H3313" s="18" t="str">
        <f>_xlfn.XLOOKUP(B3313,Products_Raw!A:A,Products_Raw!C:C)</f>
        <v>Office Supplies</v>
      </c>
      <c r="I3313" t="str">
        <f>_xlfn.XLOOKUP(_xlfn.XLOOKUP(A3313,Orders_Raw!A:A,Orders_Raw!B:B),Customers_Raw!A:A,Customers_Raw!E:E)</f>
        <v>Corporate</v>
      </c>
      <c r="J3313" s="19">
        <f>_xlfn.XLOOKUP(Order_Items_Raw!A2032,Orders_Raw!A:A,Orders_Raw!C:C)</f>
        <v>45834</v>
      </c>
      <c r="K3313" t="s">
        <v>3450</v>
      </c>
      <c r="L3313" s="19" t="str">
        <f>_xlfn.XLOOKUP(A3313,Orders_Raw!A:A,Orders_Raw!D:D)</f>
        <v>Processing</v>
      </c>
      <c r="M3313" s="19" t="str">
        <f>_xlfn.XLOOKUP(_xlfn.XLOOKUP(A3313,Orders_Raw!A:A,Orders_Raw!B:B),Customers_Raw!A:A,Customers_Raw!E:E)</f>
        <v>Corporate</v>
      </c>
      <c r="N3313">
        <f>IF(COUNTIF($A$2:A3313,A3313)=1,1,0)</f>
        <v>0</v>
      </c>
    </row>
    <row r="3314" spans="1:14">
      <c r="A3314" t="s">
        <v>1262</v>
      </c>
      <c r="B3314" t="s">
        <v>3453</v>
      </c>
      <c r="C3314">
        <v>1</v>
      </c>
      <c r="D3314" s="18">
        <v>13956.24</v>
      </c>
      <c r="E3314" s="18">
        <f>_xlfn.XLOOKUP(Order_Items_Raw!B2036,Products_Raw!A:A,Products_Raw!D:D)</f>
        <v>6782.31</v>
      </c>
      <c r="F3314" s="18">
        <f t="shared" si="51"/>
        <v>7173.93</v>
      </c>
      <c r="G3314" s="18" t="str">
        <f>PROPER(TRIM(CLEAN(_xlfn.XLOOKUP(Order_Items_Raw!A2036,Orders_Raw!A:A,Orders_Raw!E:E))))</f>
        <v>Website</v>
      </c>
      <c r="H3314" s="18" t="str">
        <f>_xlfn.XLOOKUP(B3314,Products_Raw!A:A,Products_Raw!C:C)</f>
        <v>Office Supplies</v>
      </c>
      <c r="I3314" t="str">
        <f>_xlfn.XLOOKUP(_xlfn.XLOOKUP(A3314,Orders_Raw!A:A,Orders_Raw!B:B),Customers_Raw!A:A,Customers_Raw!E:E)</f>
        <v>Consumer</v>
      </c>
      <c r="J3314" s="19">
        <f>_xlfn.XLOOKUP(Order_Items_Raw!A2036,Orders_Raw!A:A,Orders_Raw!C:C)</f>
        <v>45821</v>
      </c>
      <c r="K3314" t="s">
        <v>3450</v>
      </c>
      <c r="L3314" s="19" t="str">
        <f>_xlfn.XLOOKUP(A3314,Orders_Raw!A:A,Orders_Raw!D:D)</f>
        <v>Delivered</v>
      </c>
      <c r="M3314" s="19" t="str">
        <f>_xlfn.XLOOKUP(_xlfn.XLOOKUP(A3314,Orders_Raw!A:A,Orders_Raw!B:B),Customers_Raw!A:A,Customers_Raw!E:E)</f>
        <v>Consumer</v>
      </c>
      <c r="N3314">
        <f>IF(COUNTIF($A$2:A3314,A3314)=1,1,0)</f>
        <v>1</v>
      </c>
    </row>
    <row r="3315" spans="1:14">
      <c r="A3315" t="s">
        <v>2680</v>
      </c>
      <c r="B3315" t="s">
        <v>3453</v>
      </c>
      <c r="C3315">
        <v>2</v>
      </c>
      <c r="D3315" s="18">
        <v>30680.92</v>
      </c>
      <c r="E3315" s="18">
        <f>_xlfn.XLOOKUP(Order_Items_Raw!B2073,Products_Raw!A:A,Products_Raw!D:D)</f>
        <v>2625.04</v>
      </c>
      <c r="F3315" s="18">
        <f t="shared" si="51"/>
        <v>25430.84</v>
      </c>
      <c r="G3315" s="18" t="str">
        <f>PROPER(TRIM(CLEAN(_xlfn.XLOOKUP(Order_Items_Raw!A2073,Orders_Raw!A:A,Orders_Raw!E:E))))</f>
        <v>Website</v>
      </c>
      <c r="H3315" s="18" t="str">
        <f>_xlfn.XLOOKUP(B3315,Products_Raw!A:A,Products_Raw!C:C)</f>
        <v>Office Supplies</v>
      </c>
      <c r="I3315" t="str">
        <f>_xlfn.XLOOKUP(_xlfn.XLOOKUP(A3315,Orders_Raw!A:A,Orders_Raw!B:B),Customers_Raw!A:A,Customers_Raw!E:E)</f>
        <v>Corporate</v>
      </c>
      <c r="J3315" s="19">
        <f>_xlfn.XLOOKUP(Order_Items_Raw!A2073,Orders_Raw!A:A,Orders_Raw!C:C)</f>
        <v>45811</v>
      </c>
      <c r="K3315" t="s">
        <v>3450</v>
      </c>
      <c r="L3315" s="19" t="str">
        <f>_xlfn.XLOOKUP(A3315,Orders_Raw!A:A,Orders_Raw!D:D)</f>
        <v>Shipped</v>
      </c>
      <c r="M3315" s="19" t="str">
        <f>_xlfn.XLOOKUP(_xlfn.XLOOKUP(A3315,Orders_Raw!A:A,Orders_Raw!B:B),Customers_Raw!A:A,Customers_Raw!E:E)</f>
        <v>Corporate</v>
      </c>
      <c r="N3315">
        <f>IF(COUNTIF($A$2:A3315,A3315)=1,1,0)</f>
        <v>1</v>
      </c>
    </row>
    <row r="3316" spans="1:14">
      <c r="A3316" t="s">
        <v>1450</v>
      </c>
      <c r="B3316" t="s">
        <v>3454</v>
      </c>
      <c r="C3316">
        <v>4</v>
      </c>
      <c r="D3316" s="18">
        <v>36960.84</v>
      </c>
      <c r="E3316" s="18">
        <f>_xlfn.XLOOKUP(Order_Items_Raw!B2100,Products_Raw!A:A,Products_Raw!D:D)</f>
        <v>5931.04</v>
      </c>
      <c r="F3316" s="18">
        <f t="shared" si="51"/>
        <v>13236.68</v>
      </c>
      <c r="G3316" s="18" t="str">
        <f>PROPER(TRIM(CLEAN(_xlfn.XLOOKUP(Order_Items_Raw!A2100,Orders_Raw!A:A,Orders_Raw!E:E))))</f>
        <v>Marketplace</v>
      </c>
      <c r="H3316" s="18" t="str">
        <f>_xlfn.XLOOKUP(B3316,Products_Raw!A:A,Products_Raw!C:C)</f>
        <v>Sports</v>
      </c>
      <c r="I3316" t="str">
        <f>_xlfn.XLOOKUP(_xlfn.XLOOKUP(A3316,Orders_Raw!A:A,Orders_Raw!B:B),Customers_Raw!A:A,Customers_Raw!E:E)</f>
        <v>Small Business</v>
      </c>
      <c r="J3316" s="19">
        <f>_xlfn.XLOOKUP(Order_Items_Raw!A2100,Orders_Raw!A:A,Orders_Raw!C:C)</f>
        <v>45812</v>
      </c>
      <c r="K3316" t="s">
        <v>3450</v>
      </c>
      <c r="L3316" s="19" t="str">
        <f>_xlfn.XLOOKUP(A3316,Orders_Raw!A:A,Orders_Raw!D:D)</f>
        <v>Shipped</v>
      </c>
      <c r="M3316" s="19" t="str">
        <f>_xlfn.XLOOKUP(_xlfn.XLOOKUP(A3316,Orders_Raw!A:A,Orders_Raw!B:B),Customers_Raw!A:A,Customers_Raw!E:E)</f>
        <v>Small Business</v>
      </c>
      <c r="N3316">
        <f>IF(COUNTIF($A$2:A3316,A3316)=1,1,0)</f>
        <v>0</v>
      </c>
    </row>
    <row r="3317" spans="1:14">
      <c r="A3317" t="s">
        <v>1453</v>
      </c>
      <c r="B3317" t="s">
        <v>3454</v>
      </c>
      <c r="C3317">
        <v>4</v>
      </c>
      <c r="D3317" s="18">
        <v>37476.01</v>
      </c>
      <c r="E3317" s="18">
        <f>_xlfn.XLOOKUP(Order_Items_Raw!B2102,Products_Raw!A:A,Products_Raw!D:D)</f>
        <v>1691.07</v>
      </c>
      <c r="F3317" s="18">
        <f t="shared" si="51"/>
        <v>30711.73</v>
      </c>
      <c r="G3317" s="18" t="str">
        <f>PROPER(TRIM(CLEAN(_xlfn.XLOOKUP(Order_Items_Raw!A2102,Orders_Raw!A:A,Orders_Raw!E:E))))</f>
        <v>Marketplace</v>
      </c>
      <c r="H3317" s="18" t="str">
        <f>_xlfn.XLOOKUP(B3317,Products_Raw!A:A,Products_Raw!C:C)</f>
        <v>Sports</v>
      </c>
      <c r="I3317" t="str">
        <f>_xlfn.XLOOKUP(_xlfn.XLOOKUP(A3317,Orders_Raw!A:A,Orders_Raw!B:B),Customers_Raw!A:A,Customers_Raw!E:E)</f>
        <v>Consumer</v>
      </c>
      <c r="J3317" s="19">
        <f>_xlfn.XLOOKUP(Order_Items_Raw!A2102,Orders_Raw!A:A,Orders_Raw!C:C)</f>
        <v>45821</v>
      </c>
      <c r="K3317" t="s">
        <v>3450</v>
      </c>
      <c r="L3317" s="19" t="str">
        <f>_xlfn.XLOOKUP(A3317,Orders_Raw!A:A,Orders_Raw!D:D)</f>
        <v>Delivered</v>
      </c>
      <c r="M3317" s="19" t="str">
        <f>_xlfn.XLOOKUP(_xlfn.XLOOKUP(A3317,Orders_Raw!A:A,Orders_Raw!B:B),Customers_Raw!A:A,Customers_Raw!E:E)</f>
        <v>Consumer</v>
      </c>
      <c r="N3317">
        <f>IF(COUNTIF($A$2:A3317,A3317)=1,1,0)</f>
        <v>1</v>
      </c>
    </row>
    <row r="3318" spans="1:14">
      <c r="A3318" t="s">
        <v>1602</v>
      </c>
      <c r="B3318" t="s">
        <v>3454</v>
      </c>
      <c r="C3318">
        <v>2</v>
      </c>
      <c r="D3318" s="18">
        <v>15401.78</v>
      </c>
      <c r="E3318" s="18">
        <f>_xlfn.XLOOKUP(Order_Items_Raw!B2105,Products_Raw!A:A,Products_Raw!D:D)</f>
        <v>4539.2</v>
      </c>
      <c r="F3318" s="18">
        <f t="shared" si="51"/>
        <v>6323.38</v>
      </c>
      <c r="G3318" s="18" t="str">
        <f>PROPER(TRIM(CLEAN(_xlfn.XLOOKUP(Order_Items_Raw!A2105,Orders_Raw!A:A,Orders_Raw!E:E))))</f>
        <v>Mobile App</v>
      </c>
      <c r="H3318" s="18" t="str">
        <f>_xlfn.XLOOKUP(B3318,Products_Raw!A:A,Products_Raw!C:C)</f>
        <v>Sports</v>
      </c>
      <c r="I3318" t="str">
        <f>_xlfn.XLOOKUP(_xlfn.XLOOKUP(A3318,Orders_Raw!A:A,Orders_Raw!B:B),Customers_Raw!A:A,Customers_Raw!E:E)</f>
        <v>Small Business</v>
      </c>
      <c r="J3318" s="19">
        <f>_xlfn.XLOOKUP(Order_Items_Raw!A2105,Orders_Raw!A:A,Orders_Raw!C:C)</f>
        <v>45815</v>
      </c>
      <c r="K3318" t="s">
        <v>3450</v>
      </c>
      <c r="L3318" s="19" t="str">
        <f>_xlfn.XLOOKUP(A3318,Orders_Raw!A:A,Orders_Raw!D:D)</f>
        <v>Delivered</v>
      </c>
      <c r="M3318" s="19" t="str">
        <f>_xlfn.XLOOKUP(_xlfn.XLOOKUP(A3318,Orders_Raw!A:A,Orders_Raw!B:B),Customers_Raw!A:A,Customers_Raw!E:E)</f>
        <v>Small Business</v>
      </c>
      <c r="N3318">
        <f>IF(COUNTIF($A$2:A3318,A3318)=1,1,0)</f>
        <v>1</v>
      </c>
    </row>
    <row r="3319" spans="1:14">
      <c r="A3319" t="s">
        <v>2007</v>
      </c>
      <c r="B3319" t="s">
        <v>3454</v>
      </c>
      <c r="C3319">
        <v>3</v>
      </c>
      <c r="D3319" s="18">
        <v>25013.76</v>
      </c>
      <c r="E3319" s="18">
        <f>_xlfn.XLOOKUP(Order_Items_Raw!B2113,Products_Raw!A:A,Products_Raw!D:D)</f>
        <v>5766.98</v>
      </c>
      <c r="F3319" s="18">
        <f t="shared" si="51"/>
        <v>7712.82</v>
      </c>
      <c r="G3319" s="18" t="str">
        <f>PROPER(TRIM(CLEAN(_xlfn.XLOOKUP(Order_Items_Raw!A2113,Orders_Raw!A:A,Orders_Raw!E:E))))</f>
        <v>Marketplace</v>
      </c>
      <c r="H3319" s="18" t="str">
        <f>_xlfn.XLOOKUP(B3319,Products_Raw!A:A,Products_Raw!C:C)</f>
        <v>Sports</v>
      </c>
      <c r="I3319" t="str">
        <f>_xlfn.XLOOKUP(_xlfn.XLOOKUP(A3319,Orders_Raw!A:A,Orders_Raw!B:B),Customers_Raw!A:A,Customers_Raw!E:E)</f>
        <v>Small Business</v>
      </c>
      <c r="J3319" s="19">
        <f>_xlfn.XLOOKUP(Order_Items_Raw!A2113,Orders_Raw!A:A,Orders_Raw!C:C)</f>
        <v>45829</v>
      </c>
      <c r="K3319" t="s">
        <v>3450</v>
      </c>
      <c r="L3319" s="19" t="str">
        <f>_xlfn.XLOOKUP(A3319,Orders_Raw!A:A,Orders_Raw!D:D)</f>
        <v>Delivered</v>
      </c>
      <c r="M3319" s="19" t="str">
        <f>_xlfn.XLOOKUP(_xlfn.XLOOKUP(A3319,Orders_Raw!A:A,Orders_Raw!B:B),Customers_Raw!A:A,Customers_Raw!E:E)</f>
        <v>Small Business</v>
      </c>
      <c r="N3319">
        <f>IF(COUNTIF($A$2:A3319,A3319)=1,1,0)</f>
        <v>1</v>
      </c>
    </row>
    <row r="3320" spans="1:14">
      <c r="A3320" t="s">
        <v>2256</v>
      </c>
      <c r="B3320" t="s">
        <v>3454</v>
      </c>
      <c r="C3320">
        <v>2</v>
      </c>
      <c r="D3320" s="18">
        <v>17240.78</v>
      </c>
      <c r="E3320" s="18">
        <f>_xlfn.XLOOKUP(Order_Items_Raw!B2118,Products_Raw!A:A,Products_Raw!D:D)</f>
        <v>5412.91</v>
      </c>
      <c r="F3320" s="18">
        <f t="shared" si="51"/>
        <v>6414.96</v>
      </c>
      <c r="G3320" s="18" t="str">
        <f>PROPER(TRIM(CLEAN(_xlfn.XLOOKUP(Order_Items_Raw!A2118,Orders_Raw!A:A,Orders_Raw!E:E))))</f>
        <v>Website</v>
      </c>
      <c r="H3320" s="18" t="str">
        <f>_xlfn.XLOOKUP(B3320,Products_Raw!A:A,Products_Raw!C:C)</f>
        <v>Sports</v>
      </c>
      <c r="I3320" t="str">
        <f>_xlfn.XLOOKUP(_xlfn.XLOOKUP(A3320,Orders_Raw!A:A,Orders_Raw!B:B),Customers_Raw!A:A,Customers_Raw!E:E)</f>
        <v>Small Business</v>
      </c>
      <c r="J3320" s="19">
        <f>_xlfn.XLOOKUP(Order_Items_Raw!A2118,Orders_Raw!A:A,Orders_Raw!C:C)</f>
        <v>45833</v>
      </c>
      <c r="K3320" t="s">
        <v>3450</v>
      </c>
      <c r="L3320" s="19" t="str">
        <f>_xlfn.XLOOKUP(A3320,Orders_Raw!A:A,Orders_Raw!D:D)</f>
        <v>Delivered</v>
      </c>
      <c r="M3320" s="19" t="str">
        <f>_xlfn.XLOOKUP(_xlfn.XLOOKUP(A3320,Orders_Raw!A:A,Orders_Raw!B:B),Customers_Raw!A:A,Customers_Raw!E:E)</f>
        <v>Small Business</v>
      </c>
      <c r="N3320">
        <f>IF(COUNTIF($A$2:A3320,A3320)=1,1,0)</f>
        <v>0</v>
      </c>
    </row>
    <row r="3321" spans="1:14">
      <c r="A3321" t="s">
        <v>2691</v>
      </c>
      <c r="B3321" t="s">
        <v>3454</v>
      </c>
      <c r="C3321">
        <v>3</v>
      </c>
      <c r="D3321" s="18">
        <v>24795.41</v>
      </c>
      <c r="E3321" s="18">
        <f>_xlfn.XLOOKUP(Order_Items_Raw!B2129,Products_Raw!A:A,Products_Raw!D:D)</f>
        <v>6612.77</v>
      </c>
      <c r="F3321" s="18">
        <f t="shared" si="51"/>
        <v>4957.1</v>
      </c>
      <c r="G3321" s="18" t="str">
        <f>PROPER(TRIM(CLEAN(_xlfn.XLOOKUP(Order_Items_Raw!A2129,Orders_Raw!A:A,Orders_Raw!E:E))))</f>
        <v>Marketplace</v>
      </c>
      <c r="H3321" s="18" t="str">
        <f>_xlfn.XLOOKUP(B3321,Products_Raw!A:A,Products_Raw!C:C)</f>
        <v>Sports</v>
      </c>
      <c r="I3321" t="str">
        <f>_xlfn.XLOOKUP(_xlfn.XLOOKUP(A3321,Orders_Raw!A:A,Orders_Raw!B:B),Customers_Raw!A:A,Customers_Raw!E:E)</f>
        <v>Consumer</v>
      </c>
      <c r="J3321" s="19">
        <f>_xlfn.XLOOKUP(Order_Items_Raw!A2129,Orders_Raw!A:A,Orders_Raw!C:C)</f>
        <v>45832</v>
      </c>
      <c r="K3321" t="s">
        <v>3450</v>
      </c>
      <c r="L3321" s="19" t="str">
        <f>_xlfn.XLOOKUP(A3321,Orders_Raw!A:A,Orders_Raw!D:D)</f>
        <v>Delivered</v>
      </c>
      <c r="M3321" s="19" t="str">
        <f>_xlfn.XLOOKUP(_xlfn.XLOOKUP(A3321,Orders_Raw!A:A,Orders_Raw!B:B),Customers_Raw!A:A,Customers_Raw!E:E)</f>
        <v>Consumer</v>
      </c>
      <c r="N3321">
        <f>IF(COUNTIF($A$2:A3321,A3321)=1,1,0)</f>
        <v>1</v>
      </c>
    </row>
    <row r="3322" spans="1:14">
      <c r="A3322" t="s">
        <v>3031</v>
      </c>
      <c r="B3322" t="s">
        <v>3454</v>
      </c>
      <c r="C3322">
        <v>2</v>
      </c>
      <c r="D3322" s="18">
        <v>18233.46</v>
      </c>
      <c r="E3322" s="18">
        <f>_xlfn.XLOOKUP(Order_Items_Raw!B2135,Products_Raw!A:A,Products_Raw!D:D)</f>
        <v>7341.5</v>
      </c>
      <c r="F3322" s="18">
        <f t="shared" si="51"/>
        <v>3550.46</v>
      </c>
      <c r="G3322" s="18" t="str">
        <f>PROPER(TRIM(CLEAN(_xlfn.XLOOKUP(Order_Items_Raw!A2135,Orders_Raw!A:A,Orders_Raw!E:E))))</f>
        <v>Website</v>
      </c>
      <c r="H3322" s="18" t="str">
        <f>_xlfn.XLOOKUP(B3322,Products_Raw!A:A,Products_Raw!C:C)</f>
        <v>Sports</v>
      </c>
      <c r="I3322" t="str">
        <f>_xlfn.XLOOKUP(_xlfn.XLOOKUP(A3322,Orders_Raw!A:A,Orders_Raw!B:B),Customers_Raw!A:A,Customers_Raw!E:E)</f>
        <v>Corporate</v>
      </c>
      <c r="J3322" s="19">
        <f>_xlfn.XLOOKUP(Order_Items_Raw!A2135,Orders_Raw!A:A,Orders_Raw!C:C)</f>
        <v>45838</v>
      </c>
      <c r="K3322" t="s">
        <v>3450</v>
      </c>
      <c r="L3322" s="19" t="str">
        <f>_xlfn.XLOOKUP(A3322,Orders_Raw!A:A,Orders_Raw!D:D)</f>
        <v>Delivered</v>
      </c>
      <c r="M3322" s="19" t="str">
        <f>_xlfn.XLOOKUP(_xlfn.XLOOKUP(A3322,Orders_Raw!A:A,Orders_Raw!B:B),Customers_Raw!A:A,Customers_Raw!E:E)</f>
        <v>Corporate</v>
      </c>
      <c r="N3322">
        <f>IF(COUNTIF($A$2:A3322,A3322)=1,1,0)</f>
        <v>1</v>
      </c>
    </row>
    <row r="3323" spans="1:14">
      <c r="A3323" t="s">
        <v>1600</v>
      </c>
      <c r="B3323" t="s">
        <v>3455</v>
      </c>
      <c r="C3323">
        <v>2</v>
      </c>
      <c r="D3323" s="18">
        <v>4942.73</v>
      </c>
      <c r="E3323" s="18">
        <f>_xlfn.XLOOKUP(Order_Items_Raw!B2151,Products_Raw!A:A,Products_Raw!D:D)</f>
        <v>11653.29</v>
      </c>
      <c r="F3323" s="18">
        <f t="shared" si="51"/>
        <v>-18363.85</v>
      </c>
      <c r="G3323" s="18" t="str">
        <f>PROPER(TRIM(CLEAN(_xlfn.XLOOKUP(Order_Items_Raw!A2151,Orders_Raw!A:A,Orders_Raw!E:E))))</f>
        <v>Mobile App</v>
      </c>
      <c r="H3323" s="18" t="str">
        <f>_xlfn.XLOOKUP(B3323,Products_Raw!A:A,Products_Raw!C:C)</f>
        <v>Home &amp; Kitchen</v>
      </c>
      <c r="I3323" t="str">
        <f>_xlfn.XLOOKUP(_xlfn.XLOOKUP(A3323,Orders_Raw!A:A,Orders_Raw!B:B),Customers_Raw!A:A,Customers_Raw!E:E)</f>
        <v>Small Business</v>
      </c>
      <c r="J3323" s="19">
        <f>_xlfn.XLOOKUP(Order_Items_Raw!A2151,Orders_Raw!A:A,Orders_Raw!C:C)</f>
        <v>45825</v>
      </c>
      <c r="K3323" t="s">
        <v>3450</v>
      </c>
      <c r="L3323" s="19" t="str">
        <f>_xlfn.XLOOKUP(A3323,Orders_Raw!A:A,Orders_Raw!D:D)</f>
        <v>Shipped</v>
      </c>
      <c r="M3323" s="19" t="str">
        <f>_xlfn.XLOOKUP(_xlfn.XLOOKUP(A3323,Orders_Raw!A:A,Orders_Raw!B:B),Customers_Raw!A:A,Customers_Raw!E:E)</f>
        <v>Small Business</v>
      </c>
      <c r="N3323">
        <f>IF(COUNTIF($A$2:A3323,A3323)=1,1,0)</f>
        <v>1</v>
      </c>
    </row>
    <row r="3324" spans="1:14">
      <c r="A3324" t="s">
        <v>1746</v>
      </c>
      <c r="B3324" t="s">
        <v>3455</v>
      </c>
      <c r="C3324">
        <v>4</v>
      </c>
      <c r="D3324" s="18">
        <v>9110.11</v>
      </c>
      <c r="E3324" s="18">
        <f>_xlfn.XLOOKUP(Order_Items_Raw!B2154,Products_Raw!A:A,Products_Raw!D:D)</f>
        <v>11764.29</v>
      </c>
      <c r="F3324" s="18">
        <f t="shared" si="51"/>
        <v>-37947.05</v>
      </c>
      <c r="G3324" s="18" t="str">
        <f>PROPER(TRIM(CLEAN(_xlfn.XLOOKUP(Order_Items_Raw!A2154,Orders_Raw!A:A,Orders_Raw!E:E))))</f>
        <v>Mobile App</v>
      </c>
      <c r="H3324" s="18" t="str">
        <f>_xlfn.XLOOKUP(B3324,Products_Raw!A:A,Products_Raw!C:C)</f>
        <v>Home &amp; Kitchen</v>
      </c>
      <c r="I3324" t="str">
        <f>_xlfn.XLOOKUP(_xlfn.XLOOKUP(A3324,Orders_Raw!A:A,Orders_Raw!B:B),Customers_Raw!A:A,Customers_Raw!E:E)</f>
        <v>Consumer</v>
      </c>
      <c r="J3324" s="19">
        <f>_xlfn.XLOOKUP(Order_Items_Raw!A2154,Orders_Raw!A:A,Orders_Raw!C:C)</f>
        <v>45835</v>
      </c>
      <c r="K3324" t="s">
        <v>3450</v>
      </c>
      <c r="L3324" s="19" t="str">
        <f>_xlfn.XLOOKUP(A3324,Orders_Raw!A:A,Orders_Raw!D:D)</f>
        <v>Shipped</v>
      </c>
      <c r="M3324" s="19" t="str">
        <f>_xlfn.XLOOKUP(_xlfn.XLOOKUP(A3324,Orders_Raw!A:A,Orders_Raw!B:B),Customers_Raw!A:A,Customers_Raw!E:E)</f>
        <v>Consumer</v>
      </c>
      <c r="N3324">
        <f>IF(COUNTIF($A$2:A3324,A3324)=1,1,0)</f>
        <v>1</v>
      </c>
    </row>
    <row r="3325" spans="1:14">
      <c r="A3325" t="s">
        <v>2011</v>
      </c>
      <c r="B3325" t="s">
        <v>3455</v>
      </c>
      <c r="C3325">
        <v>4</v>
      </c>
      <c r="D3325" s="18">
        <v>10720.47</v>
      </c>
      <c r="E3325" s="18">
        <f>_xlfn.XLOOKUP(Order_Items_Raw!B2158,Products_Raw!A:A,Products_Raw!D:D)</f>
        <v>11764.29</v>
      </c>
      <c r="F3325" s="18">
        <f t="shared" si="51"/>
        <v>-36336.69</v>
      </c>
      <c r="G3325" s="18" t="str">
        <f>PROPER(TRIM(CLEAN(_xlfn.XLOOKUP(Order_Items_Raw!A2158,Orders_Raw!A:A,Orders_Raw!E:E))))</f>
        <v>Mobile App</v>
      </c>
      <c r="H3325" s="18" t="str">
        <f>_xlfn.XLOOKUP(B3325,Products_Raw!A:A,Products_Raw!C:C)</f>
        <v>Home &amp; Kitchen</v>
      </c>
      <c r="I3325" t="str">
        <f>_xlfn.XLOOKUP(_xlfn.XLOOKUP(A3325,Orders_Raw!A:A,Orders_Raw!B:B),Customers_Raw!A:A,Customers_Raw!E:E)</f>
        <v>Small Business</v>
      </c>
      <c r="J3325" s="19">
        <f>_xlfn.XLOOKUP(Order_Items_Raw!A2158,Orders_Raw!A:A,Orders_Raw!C:C)</f>
        <v>45827</v>
      </c>
      <c r="K3325" t="s">
        <v>3450</v>
      </c>
      <c r="L3325" s="19" t="str">
        <f>_xlfn.XLOOKUP(A3325,Orders_Raw!A:A,Orders_Raw!D:D)</f>
        <v>Delivered</v>
      </c>
      <c r="M3325" s="19" t="str">
        <f>_xlfn.XLOOKUP(_xlfn.XLOOKUP(A3325,Orders_Raw!A:A,Orders_Raw!B:B),Customers_Raw!A:A,Customers_Raw!E:E)</f>
        <v>Small Business</v>
      </c>
      <c r="N3325">
        <f>IF(COUNTIF($A$2:A3325,A3325)=1,1,0)</f>
        <v>1</v>
      </c>
    </row>
    <row r="3326" spans="1:14">
      <c r="A3326" t="s">
        <v>2223</v>
      </c>
      <c r="B3326" t="s">
        <v>3455</v>
      </c>
      <c r="C3326">
        <v>4</v>
      </c>
      <c r="D3326" s="18">
        <v>8307.87</v>
      </c>
      <c r="E3326" s="18">
        <f>_xlfn.XLOOKUP(Order_Items_Raw!B2159,Products_Raw!A:A,Products_Raw!D:D)</f>
        <v>5812.86</v>
      </c>
      <c r="F3326" s="18">
        <f t="shared" si="51"/>
        <v>-14943.57</v>
      </c>
      <c r="G3326" s="18" t="str">
        <f>PROPER(TRIM(CLEAN(_xlfn.XLOOKUP(Order_Items_Raw!A2159,Orders_Raw!A:A,Orders_Raw!E:E))))</f>
        <v>Website</v>
      </c>
      <c r="H3326" s="18" t="str">
        <f>_xlfn.XLOOKUP(B3326,Products_Raw!A:A,Products_Raw!C:C)</f>
        <v>Home &amp; Kitchen</v>
      </c>
      <c r="I3326" t="str">
        <f>_xlfn.XLOOKUP(_xlfn.XLOOKUP(A3326,Orders_Raw!A:A,Orders_Raw!B:B),Customers_Raw!A:A,Customers_Raw!E:E)</f>
        <v>Consumer</v>
      </c>
      <c r="J3326" s="19">
        <f>_xlfn.XLOOKUP(Order_Items_Raw!A2159,Orders_Raw!A:A,Orders_Raw!C:C)</f>
        <v>45833</v>
      </c>
      <c r="K3326" t="s">
        <v>3450</v>
      </c>
      <c r="L3326" s="19" t="str">
        <f>_xlfn.XLOOKUP(A3326,Orders_Raw!A:A,Orders_Raw!D:D)</f>
        <v>Delivered</v>
      </c>
      <c r="M3326" s="19" t="str">
        <f>_xlfn.XLOOKUP(_xlfn.XLOOKUP(A3326,Orders_Raw!A:A,Orders_Raw!B:B),Customers_Raw!A:A,Customers_Raw!E:E)</f>
        <v>Consumer</v>
      </c>
      <c r="N3326">
        <f>IF(COUNTIF($A$2:A3326,A3326)=1,1,0)</f>
        <v>1</v>
      </c>
    </row>
    <row r="3327" spans="1:14">
      <c r="A3327" t="s">
        <v>2720</v>
      </c>
      <c r="B3327" t="s">
        <v>3455</v>
      </c>
      <c r="C3327">
        <v>3</v>
      </c>
      <c r="D3327" s="18">
        <v>6183.71</v>
      </c>
      <c r="E3327" s="18">
        <f>_xlfn.XLOOKUP(Order_Items_Raw!B2163,Products_Raw!A:A,Products_Raw!D:D)</f>
        <v>6457.25</v>
      </c>
      <c r="F3327" s="18">
        <f t="shared" si="51"/>
        <v>-13188.04</v>
      </c>
      <c r="G3327" s="18" t="str">
        <f>PROPER(TRIM(CLEAN(_xlfn.XLOOKUP(Order_Items_Raw!A2163,Orders_Raw!A:A,Orders_Raw!E:E))))</f>
        <v>Mobile App</v>
      </c>
      <c r="H3327" s="18" t="str">
        <f>_xlfn.XLOOKUP(B3327,Products_Raw!A:A,Products_Raw!C:C)</f>
        <v>Home &amp; Kitchen</v>
      </c>
      <c r="I3327" t="str">
        <f>_xlfn.XLOOKUP(_xlfn.XLOOKUP(A3327,Orders_Raw!A:A,Orders_Raw!B:B),Customers_Raw!A:A,Customers_Raw!E:E)</f>
        <v>Consumer</v>
      </c>
      <c r="J3327" s="19">
        <f>_xlfn.XLOOKUP(Order_Items_Raw!A2163,Orders_Raw!A:A,Orders_Raw!C:C)</f>
        <v>45835</v>
      </c>
      <c r="K3327" t="s">
        <v>3450</v>
      </c>
      <c r="L3327" s="19" t="str">
        <f>_xlfn.XLOOKUP(A3327,Orders_Raw!A:A,Orders_Raw!D:D)</f>
        <v>Delivered</v>
      </c>
      <c r="M3327" s="19" t="str">
        <f>_xlfn.XLOOKUP(_xlfn.XLOOKUP(A3327,Orders_Raw!A:A,Orders_Raw!B:B),Customers_Raw!A:A,Customers_Raw!E:E)</f>
        <v>Consumer</v>
      </c>
      <c r="N3327">
        <f>IF(COUNTIF($A$2:A3327,A3327)=1,1,0)</f>
        <v>1</v>
      </c>
    </row>
    <row r="3328" spans="1:14">
      <c r="A3328" t="s">
        <v>3166</v>
      </c>
      <c r="B3328" t="s">
        <v>3455</v>
      </c>
      <c r="C3328">
        <v>1</v>
      </c>
      <c r="D3328" s="18">
        <v>2487.44</v>
      </c>
      <c r="E3328" s="18">
        <f>_xlfn.XLOOKUP(Order_Items_Raw!B2168,Products_Raw!A:A,Products_Raw!D:D)</f>
        <v>3075.85</v>
      </c>
      <c r="F3328" s="18">
        <f t="shared" si="51"/>
        <v>-588.41</v>
      </c>
      <c r="G3328" s="18" t="str">
        <f>PROPER(TRIM(CLEAN(_xlfn.XLOOKUP(Order_Items_Raw!A2168,Orders_Raw!A:A,Orders_Raw!E:E))))</f>
        <v>Mobile App</v>
      </c>
      <c r="H3328" s="18" t="str">
        <f>_xlfn.XLOOKUP(B3328,Products_Raw!A:A,Products_Raw!C:C)</f>
        <v>Home &amp; Kitchen</v>
      </c>
      <c r="I3328" t="str">
        <f>_xlfn.XLOOKUP(_xlfn.XLOOKUP(A3328,Orders_Raw!A:A,Orders_Raw!B:B),Customers_Raw!A:A,Customers_Raw!E:E)</f>
        <v>Consumer</v>
      </c>
      <c r="J3328" s="19">
        <f>_xlfn.XLOOKUP(Order_Items_Raw!A2168,Orders_Raw!A:A,Orders_Raw!C:C)</f>
        <v>45827</v>
      </c>
      <c r="K3328" t="s">
        <v>3450</v>
      </c>
      <c r="L3328" s="19" t="str">
        <f>_xlfn.XLOOKUP(A3328,Orders_Raw!A:A,Orders_Raw!D:D)</f>
        <v>Processing</v>
      </c>
      <c r="M3328" s="19" t="str">
        <f>_xlfn.XLOOKUP(_xlfn.XLOOKUP(A3328,Orders_Raw!A:A,Orders_Raw!B:B),Customers_Raw!A:A,Customers_Raw!E:E)</f>
        <v>Consumer</v>
      </c>
      <c r="N3328">
        <f>IF(COUNTIF($A$2:A3328,A3328)=1,1,0)</f>
        <v>1</v>
      </c>
    </row>
    <row r="3329" spans="1:14">
      <c r="A3329" t="s">
        <v>1414</v>
      </c>
      <c r="B3329" t="s">
        <v>3456</v>
      </c>
      <c r="C3329">
        <v>4</v>
      </c>
      <c r="D3329" s="18">
        <v>6976.08</v>
      </c>
      <c r="E3329" s="18">
        <f>_xlfn.XLOOKUP(Order_Items_Raw!B2177,Products_Raw!A:A,Products_Raw!D:D)</f>
        <v>4370.8</v>
      </c>
      <c r="F3329" s="18">
        <f t="shared" si="51"/>
        <v>-10507.12</v>
      </c>
      <c r="G3329" s="18" t="str">
        <f>PROPER(TRIM(CLEAN(_xlfn.XLOOKUP(Order_Items_Raw!A2177,Orders_Raw!A:A,Orders_Raw!E:E))))</f>
        <v>Website</v>
      </c>
      <c r="H3329" s="18" t="str">
        <f>_xlfn.XLOOKUP(B3329,Products_Raw!A:A,Products_Raw!C:C)</f>
        <v>Fashion</v>
      </c>
      <c r="I3329" t="str">
        <f>_xlfn.XLOOKUP(_xlfn.XLOOKUP(A3329,Orders_Raw!A:A,Orders_Raw!B:B),Customers_Raw!A:A,Customers_Raw!E:E)</f>
        <v>Small Business</v>
      </c>
      <c r="J3329" s="19">
        <f>_xlfn.XLOOKUP(Order_Items_Raw!A2177,Orders_Raw!A:A,Orders_Raw!C:C)</f>
        <v>45816</v>
      </c>
      <c r="K3329" t="s">
        <v>3450</v>
      </c>
      <c r="L3329" s="19" t="str">
        <f>_xlfn.XLOOKUP(A3329,Orders_Raw!A:A,Orders_Raw!D:D)</f>
        <v>Shipped</v>
      </c>
      <c r="M3329" s="19" t="str">
        <f>_xlfn.XLOOKUP(_xlfn.XLOOKUP(A3329,Orders_Raw!A:A,Orders_Raw!B:B),Customers_Raw!A:A,Customers_Raw!E:E)</f>
        <v>Small Business</v>
      </c>
      <c r="N3329">
        <f>IF(COUNTIF($A$2:A3329,A3329)=1,1,0)</f>
        <v>1</v>
      </c>
    </row>
    <row r="3330" spans="1:14">
      <c r="A3330" t="s">
        <v>1439</v>
      </c>
      <c r="B3330" t="s">
        <v>3456</v>
      </c>
      <c r="C3330">
        <v>4</v>
      </c>
      <c r="D3330" s="18">
        <v>8040.85</v>
      </c>
      <c r="E3330" s="18">
        <f>_xlfn.XLOOKUP(Order_Items_Raw!B2178,Products_Raw!A:A,Products_Raw!D:D)</f>
        <v>4370.8</v>
      </c>
      <c r="F3330" s="18">
        <f t="shared" ref="F3330:F3393" si="52">D3330-(C3330*E3330)</f>
        <v>-9442.35</v>
      </c>
      <c r="G3330" s="18" t="str">
        <f>PROPER(TRIM(CLEAN(_xlfn.XLOOKUP(Order_Items_Raw!A2178,Orders_Raw!A:A,Orders_Raw!E:E))))</f>
        <v>Marketplace</v>
      </c>
      <c r="H3330" s="18" t="str">
        <f>_xlfn.XLOOKUP(B3330,Products_Raw!A:A,Products_Raw!C:C)</f>
        <v>Fashion</v>
      </c>
      <c r="I3330" t="str">
        <f>_xlfn.XLOOKUP(_xlfn.XLOOKUP(A3330,Orders_Raw!A:A,Orders_Raw!B:B),Customers_Raw!A:A,Customers_Raw!E:E)</f>
        <v>Small Business</v>
      </c>
      <c r="J3330" s="19">
        <f>_xlfn.XLOOKUP(Order_Items_Raw!A2178,Orders_Raw!A:A,Orders_Raw!C:C)</f>
        <v>45821</v>
      </c>
      <c r="K3330" t="s">
        <v>3450</v>
      </c>
      <c r="L3330" s="19" t="str">
        <f>_xlfn.XLOOKUP(A3330,Orders_Raw!A:A,Orders_Raw!D:D)</f>
        <v>Delivered</v>
      </c>
      <c r="M3330" s="19" t="str">
        <f>_xlfn.XLOOKUP(_xlfn.XLOOKUP(A3330,Orders_Raw!A:A,Orders_Raw!B:B),Customers_Raw!A:A,Customers_Raw!E:E)</f>
        <v>Small Business</v>
      </c>
      <c r="N3330">
        <f>IF(COUNTIF($A$2:A3330,A3330)=1,1,0)</f>
        <v>0</v>
      </c>
    </row>
    <row r="3331" spans="1:14">
      <c r="A3331" t="s">
        <v>1917</v>
      </c>
      <c r="B3331" t="s">
        <v>3456</v>
      </c>
      <c r="C3331">
        <v>2</v>
      </c>
      <c r="D3331" s="18">
        <v>4205.7</v>
      </c>
      <c r="E3331" s="18">
        <f>_xlfn.XLOOKUP(Order_Items_Raw!B2181,Products_Raw!A:A,Products_Raw!D:D)</f>
        <v>9947.76</v>
      </c>
      <c r="F3331" s="18">
        <f t="shared" si="52"/>
        <v>-15689.82</v>
      </c>
      <c r="G3331" s="18" t="str">
        <f>PROPER(TRIM(CLEAN(_xlfn.XLOOKUP(Order_Items_Raw!A2181,Orders_Raw!A:A,Orders_Raw!E:E))))</f>
        <v>Mobile App</v>
      </c>
      <c r="H3331" s="18" t="str">
        <f>_xlfn.XLOOKUP(B3331,Products_Raw!A:A,Products_Raw!C:C)</f>
        <v>Fashion</v>
      </c>
      <c r="I3331" t="str">
        <f>_xlfn.XLOOKUP(_xlfn.XLOOKUP(A3331,Orders_Raw!A:A,Orders_Raw!B:B),Customers_Raw!A:A,Customers_Raw!E:E)</f>
        <v>Consumer</v>
      </c>
      <c r="J3331" s="19">
        <f>_xlfn.XLOOKUP(Order_Items_Raw!A2181,Orders_Raw!A:A,Orders_Raw!C:C)</f>
        <v>45823</v>
      </c>
      <c r="K3331" t="s">
        <v>3450</v>
      </c>
      <c r="L3331" s="19" t="str">
        <f>_xlfn.XLOOKUP(A3331,Orders_Raw!A:A,Orders_Raw!D:D)</f>
        <v>Delivered</v>
      </c>
      <c r="M3331" s="19" t="str">
        <f>_xlfn.XLOOKUP(_xlfn.XLOOKUP(A3331,Orders_Raw!A:A,Orders_Raw!B:B),Customers_Raw!A:A,Customers_Raw!E:E)</f>
        <v>Consumer</v>
      </c>
      <c r="N3331">
        <f>IF(COUNTIF($A$2:A3331,A3331)=1,1,0)</f>
        <v>1</v>
      </c>
    </row>
    <row r="3332" spans="1:14">
      <c r="A3332" t="s">
        <v>2371</v>
      </c>
      <c r="B3332" t="s">
        <v>3456</v>
      </c>
      <c r="C3332">
        <v>4</v>
      </c>
      <c r="D3332" s="18">
        <v>8022.8</v>
      </c>
      <c r="E3332" s="18">
        <f>_xlfn.XLOOKUP(Order_Items_Raw!B2190,Products_Raw!A:A,Products_Raw!D:D)</f>
        <v>2249.48</v>
      </c>
      <c r="F3332" s="18">
        <f t="shared" si="52"/>
        <v>-975.12</v>
      </c>
      <c r="G3332" s="18" t="str">
        <f>PROPER(TRIM(CLEAN(_xlfn.XLOOKUP(Order_Items_Raw!A2190,Orders_Raw!A:A,Orders_Raw!E:E))))</f>
        <v>Marketplace</v>
      </c>
      <c r="H3332" s="18" t="str">
        <f>_xlfn.XLOOKUP(B3332,Products_Raw!A:A,Products_Raw!C:C)</f>
        <v>Fashion</v>
      </c>
      <c r="I3332" t="str">
        <f>_xlfn.XLOOKUP(_xlfn.XLOOKUP(A3332,Orders_Raw!A:A,Orders_Raw!B:B),Customers_Raw!A:A,Customers_Raw!E:E)</f>
        <v>Small Business</v>
      </c>
      <c r="J3332" s="19">
        <f>_xlfn.XLOOKUP(Order_Items_Raw!A2190,Orders_Raw!A:A,Orders_Raw!C:C)</f>
        <v>45835</v>
      </c>
      <c r="K3332" t="s">
        <v>3450</v>
      </c>
      <c r="L3332" s="19" t="str">
        <f>_xlfn.XLOOKUP(A3332,Orders_Raw!A:A,Orders_Raw!D:D)</f>
        <v>Delivered</v>
      </c>
      <c r="M3332" s="19" t="str">
        <f>_xlfn.XLOOKUP(_xlfn.XLOOKUP(A3332,Orders_Raw!A:A,Orders_Raw!B:B),Customers_Raw!A:A,Customers_Raw!E:E)</f>
        <v>Small Business</v>
      </c>
      <c r="N3332">
        <f>IF(COUNTIF($A$2:A3332,A3332)=1,1,0)</f>
        <v>1</v>
      </c>
    </row>
    <row r="3333" spans="1:14">
      <c r="A3333" t="s">
        <v>2703</v>
      </c>
      <c r="B3333" t="s">
        <v>3456</v>
      </c>
      <c r="C3333">
        <v>2</v>
      </c>
      <c r="D3333" s="18">
        <v>4238</v>
      </c>
      <c r="E3333" s="18">
        <f>_xlfn.XLOOKUP(Order_Items_Raw!B2197,Products_Raw!A:A,Products_Raw!D:D)</f>
        <v>2935.19</v>
      </c>
      <c r="F3333" s="18">
        <f t="shared" si="52"/>
        <v>-1632.38</v>
      </c>
      <c r="G3333" s="18" t="str">
        <f>PROPER(TRIM(CLEAN(_xlfn.XLOOKUP(Order_Items_Raw!A2197,Orders_Raw!A:A,Orders_Raw!E:E))))</f>
        <v>Mobile App</v>
      </c>
      <c r="H3333" s="18" t="str">
        <f>_xlfn.XLOOKUP(B3333,Products_Raw!A:A,Products_Raw!C:C)</f>
        <v>Fashion</v>
      </c>
      <c r="I3333" t="str">
        <f>_xlfn.XLOOKUP(_xlfn.XLOOKUP(A3333,Orders_Raw!A:A,Orders_Raw!B:B),Customers_Raw!A:A,Customers_Raw!E:E)</f>
        <v>Consumer</v>
      </c>
      <c r="J3333" s="19">
        <f>_xlfn.XLOOKUP(Order_Items_Raw!A2197,Orders_Raw!A:A,Orders_Raw!C:C)</f>
        <v>45811</v>
      </c>
      <c r="K3333" t="s">
        <v>3450</v>
      </c>
      <c r="L3333" s="19" t="str">
        <f>_xlfn.XLOOKUP(A3333,Orders_Raw!A:A,Orders_Raw!D:D)</f>
        <v>Delivered</v>
      </c>
      <c r="M3333" s="19" t="str">
        <f>_xlfn.XLOOKUP(_xlfn.XLOOKUP(A3333,Orders_Raw!A:A,Orders_Raw!B:B),Customers_Raw!A:A,Customers_Raw!E:E)</f>
        <v>Consumer</v>
      </c>
      <c r="N3333">
        <f>IF(COUNTIF($A$2:A3333,A3333)=1,1,0)</f>
        <v>1</v>
      </c>
    </row>
    <row r="3334" spans="1:14">
      <c r="A3334" t="s">
        <v>3172</v>
      </c>
      <c r="B3334" t="s">
        <v>3456</v>
      </c>
      <c r="C3334">
        <v>2</v>
      </c>
      <c r="D3334" s="18">
        <v>3168.37</v>
      </c>
      <c r="E3334" s="18">
        <f>_xlfn.XLOOKUP(Order_Items_Raw!B2203,Products_Raw!A:A,Products_Raw!D:D)</f>
        <v>2935.19</v>
      </c>
      <c r="F3334" s="18">
        <f t="shared" si="52"/>
        <v>-2702.01</v>
      </c>
      <c r="G3334" s="18" t="str">
        <f>PROPER(TRIM(CLEAN(_xlfn.XLOOKUP(Order_Items_Raw!A2203,Orders_Raw!A:A,Orders_Raw!E:E))))</f>
        <v>Website</v>
      </c>
      <c r="H3334" s="18" t="str">
        <f>_xlfn.XLOOKUP(B3334,Products_Raw!A:A,Products_Raw!C:C)</f>
        <v>Fashion</v>
      </c>
      <c r="I3334" t="str">
        <f>_xlfn.XLOOKUP(_xlfn.XLOOKUP(A3334,Orders_Raw!A:A,Orders_Raw!B:B),Customers_Raw!A:A,Customers_Raw!E:E)</f>
        <v>Consumer</v>
      </c>
      <c r="J3334" s="19">
        <f>_xlfn.XLOOKUP(Order_Items_Raw!A2203,Orders_Raw!A:A,Orders_Raw!C:C)</f>
        <v>45833</v>
      </c>
      <c r="K3334" t="s">
        <v>3450</v>
      </c>
      <c r="L3334" s="19" t="str">
        <f>_xlfn.XLOOKUP(A3334,Orders_Raw!A:A,Orders_Raw!D:D)</f>
        <v>Delivered</v>
      </c>
      <c r="M3334" s="19" t="str">
        <f>_xlfn.XLOOKUP(_xlfn.XLOOKUP(A3334,Orders_Raw!A:A,Orders_Raw!B:B),Customers_Raw!A:A,Customers_Raw!E:E)</f>
        <v>Consumer</v>
      </c>
      <c r="N3334">
        <f>IF(COUNTIF($A$2:A3334,A3334)=1,1,0)</f>
        <v>0</v>
      </c>
    </row>
    <row r="3335" spans="1:14">
      <c r="A3335" t="s">
        <v>1042</v>
      </c>
      <c r="B3335" t="s">
        <v>3459</v>
      </c>
      <c r="C3335">
        <v>2</v>
      </c>
      <c r="D3335" s="18">
        <v>25578.91</v>
      </c>
      <c r="E3335" s="18">
        <f>_xlfn.XLOOKUP(Order_Items_Raw!B2253,Products_Raw!A:A,Products_Raw!D:D)</f>
        <v>7014.31</v>
      </c>
      <c r="F3335" s="18">
        <f t="shared" si="52"/>
        <v>11550.29</v>
      </c>
      <c r="G3335" s="18" t="str">
        <f>PROPER(TRIM(CLEAN(_xlfn.XLOOKUP(Order_Items_Raw!A2253,Orders_Raw!A:A,Orders_Raw!E:E))))</f>
        <v>Mobile App</v>
      </c>
      <c r="H3335" s="18" t="str">
        <f>_xlfn.XLOOKUP(B3335,Products_Raw!A:A,Products_Raw!C:C)</f>
        <v>Office Supplies</v>
      </c>
      <c r="I3335" t="str">
        <f>_xlfn.XLOOKUP(_xlfn.XLOOKUP(A3335,Orders_Raw!A:A,Orders_Raw!B:B),Customers_Raw!A:A,Customers_Raw!E:E)</f>
        <v>Corporate</v>
      </c>
      <c r="J3335" s="19">
        <f>_xlfn.XLOOKUP(Order_Items_Raw!A2253,Orders_Raw!A:A,Orders_Raw!C:C)</f>
        <v>45719</v>
      </c>
      <c r="K3335" t="s">
        <v>3458</v>
      </c>
      <c r="L3335" s="19" t="str">
        <f>_xlfn.XLOOKUP(A3335,Orders_Raw!A:A,Orders_Raw!D:D)</f>
        <v>Delivered</v>
      </c>
      <c r="M3335" s="19" t="str">
        <f>_xlfn.XLOOKUP(_xlfn.XLOOKUP(A3335,Orders_Raw!A:A,Orders_Raw!B:B),Customers_Raw!A:A,Customers_Raw!E:E)</f>
        <v>Corporate</v>
      </c>
      <c r="N3335">
        <f>IF(COUNTIF($A$2:A3335,A3335)=1,1,0)</f>
        <v>1</v>
      </c>
    </row>
    <row r="3336" spans="1:14">
      <c r="A3336" t="s">
        <v>1154</v>
      </c>
      <c r="B3336" t="s">
        <v>3459</v>
      </c>
      <c r="C3336">
        <v>4</v>
      </c>
      <c r="D3336" s="18">
        <v>65128.89</v>
      </c>
      <c r="E3336" s="18">
        <f>_xlfn.XLOOKUP(Order_Items_Raw!B2258,Products_Raw!A:A,Products_Raw!D:D)</f>
        <v>9148.31</v>
      </c>
      <c r="F3336" s="18">
        <f t="shared" si="52"/>
        <v>28535.65</v>
      </c>
      <c r="G3336" s="18" t="str">
        <f>PROPER(TRIM(CLEAN(_xlfn.XLOOKUP(Order_Items_Raw!A2258,Orders_Raw!A:A,Orders_Raw!E:E))))</f>
        <v>Marketplace</v>
      </c>
      <c r="H3336" s="18" t="str">
        <f>_xlfn.XLOOKUP(B3336,Products_Raw!A:A,Products_Raw!C:C)</f>
        <v>Office Supplies</v>
      </c>
      <c r="I3336" t="str">
        <f>_xlfn.XLOOKUP(_xlfn.XLOOKUP(A3336,Orders_Raw!A:A,Orders_Raw!B:B),Customers_Raw!A:A,Customers_Raw!E:E)</f>
        <v>Corporate</v>
      </c>
      <c r="J3336" s="19">
        <f>_xlfn.XLOOKUP(Order_Items_Raw!A2258,Orders_Raw!A:A,Orders_Raw!C:C)</f>
        <v>45744</v>
      </c>
      <c r="K3336" t="s">
        <v>3458</v>
      </c>
      <c r="L3336" s="19" t="str">
        <f>_xlfn.XLOOKUP(A3336,Orders_Raw!A:A,Orders_Raw!D:D)</f>
        <v>Processing</v>
      </c>
      <c r="M3336" s="19" t="str">
        <f>_xlfn.XLOOKUP(_xlfn.XLOOKUP(A3336,Orders_Raw!A:A,Orders_Raw!B:B),Customers_Raw!A:A,Customers_Raw!E:E)</f>
        <v>Corporate</v>
      </c>
      <c r="N3336">
        <f>IF(COUNTIF($A$2:A3336,A3336)=1,1,0)</f>
        <v>0</v>
      </c>
    </row>
    <row r="3337" spans="1:14">
      <c r="A3337" t="s">
        <v>2223</v>
      </c>
      <c r="B3337" t="s">
        <v>3459</v>
      </c>
      <c r="C3337">
        <v>3</v>
      </c>
      <c r="D3337" s="18">
        <v>50053.66</v>
      </c>
      <c r="E3337" s="18">
        <f>_xlfn.XLOOKUP(Order_Items_Raw!B2271,Products_Raw!A:A,Products_Raw!D:D)</f>
        <v>10692.38</v>
      </c>
      <c r="F3337" s="18">
        <f t="shared" si="52"/>
        <v>17976.52</v>
      </c>
      <c r="G3337" s="18" t="str">
        <f>PROPER(TRIM(CLEAN(_xlfn.XLOOKUP(Order_Items_Raw!A2271,Orders_Raw!A:A,Orders_Raw!E:E))))</f>
        <v>Mobile App</v>
      </c>
      <c r="H3337" s="18" t="str">
        <f>_xlfn.XLOOKUP(B3337,Products_Raw!A:A,Products_Raw!C:C)</f>
        <v>Office Supplies</v>
      </c>
      <c r="I3337" t="str">
        <f>_xlfn.XLOOKUP(_xlfn.XLOOKUP(A3337,Orders_Raw!A:A,Orders_Raw!B:B),Customers_Raw!A:A,Customers_Raw!E:E)</f>
        <v>Consumer</v>
      </c>
      <c r="J3337" s="19">
        <f>_xlfn.XLOOKUP(Order_Items_Raw!A2271,Orders_Raw!A:A,Orders_Raw!C:C)</f>
        <v>45739</v>
      </c>
      <c r="K3337" t="s">
        <v>3458</v>
      </c>
      <c r="L3337" s="19" t="str">
        <f>_xlfn.XLOOKUP(A3337,Orders_Raw!A:A,Orders_Raw!D:D)</f>
        <v>Delivered</v>
      </c>
      <c r="M3337" s="19" t="str">
        <f>_xlfn.XLOOKUP(_xlfn.XLOOKUP(A3337,Orders_Raw!A:A,Orders_Raw!B:B),Customers_Raw!A:A,Customers_Raw!E:E)</f>
        <v>Consumer</v>
      </c>
      <c r="N3337">
        <f>IF(COUNTIF($A$2:A3337,A3337)=1,1,0)</f>
        <v>0</v>
      </c>
    </row>
    <row r="3338" spans="1:14">
      <c r="A3338" t="s">
        <v>2501</v>
      </c>
      <c r="B3338" t="s">
        <v>3459</v>
      </c>
      <c r="C3338">
        <v>1</v>
      </c>
      <c r="D3338" s="18">
        <v>14555.31</v>
      </c>
      <c r="E3338" s="18">
        <f>_xlfn.XLOOKUP(Order_Items_Raw!B2277,Products_Raw!A:A,Products_Raw!D:D)</f>
        <v>295.87</v>
      </c>
      <c r="F3338" s="18">
        <f t="shared" si="52"/>
        <v>14259.44</v>
      </c>
      <c r="G3338" s="18" t="str">
        <f>PROPER(TRIM(CLEAN(_xlfn.XLOOKUP(Order_Items_Raw!A2277,Orders_Raw!A:A,Orders_Raw!E:E))))</f>
        <v>Website</v>
      </c>
      <c r="H3338" s="18" t="str">
        <f>_xlfn.XLOOKUP(B3338,Products_Raw!A:A,Products_Raw!C:C)</f>
        <v>Office Supplies</v>
      </c>
      <c r="I3338" t="str">
        <f>_xlfn.XLOOKUP(_xlfn.XLOOKUP(A3338,Orders_Raw!A:A,Orders_Raw!B:B),Customers_Raw!A:A,Customers_Raw!E:E)</f>
        <v>Consumer</v>
      </c>
      <c r="J3338" s="19">
        <f>_xlfn.XLOOKUP(Order_Items_Raw!A2277,Orders_Raw!A:A,Orders_Raw!C:C)</f>
        <v>45746</v>
      </c>
      <c r="K3338" t="s">
        <v>3458</v>
      </c>
      <c r="L3338" s="19" t="str">
        <f>_xlfn.XLOOKUP(A3338,Orders_Raw!A:A,Orders_Raw!D:D)</f>
        <v>Delivered</v>
      </c>
      <c r="M3338" s="19" t="str">
        <f>_xlfn.XLOOKUP(_xlfn.XLOOKUP(A3338,Orders_Raw!A:A,Orders_Raw!B:B),Customers_Raw!A:A,Customers_Raw!E:E)</f>
        <v>Consumer</v>
      </c>
      <c r="N3338">
        <f>IF(COUNTIF($A$2:A3338,A3338)=1,1,0)</f>
        <v>0</v>
      </c>
    </row>
    <row r="3339" spans="1:14">
      <c r="A3339" t="s">
        <v>1429</v>
      </c>
      <c r="B3339" t="s">
        <v>3460</v>
      </c>
      <c r="C3339">
        <v>4</v>
      </c>
      <c r="D3339" s="18">
        <v>26647.15</v>
      </c>
      <c r="E3339" s="18">
        <f>_xlfn.XLOOKUP(Order_Items_Raw!B2298,Products_Raw!A:A,Products_Raw!D:D)</f>
        <v>6380.88</v>
      </c>
      <c r="F3339" s="18">
        <f t="shared" si="52"/>
        <v>1123.63</v>
      </c>
      <c r="G3339" s="18" t="str">
        <f>PROPER(TRIM(CLEAN(_xlfn.XLOOKUP(Order_Items_Raw!A2298,Orders_Raw!A:A,Orders_Raw!E:E))))</f>
        <v>Mobile App</v>
      </c>
      <c r="H3339" s="18" t="str">
        <f>_xlfn.XLOOKUP(B3339,Products_Raw!A:A,Products_Raw!C:C)</f>
        <v>Fashion</v>
      </c>
      <c r="I3339" t="str">
        <f>_xlfn.XLOOKUP(_xlfn.XLOOKUP(A3339,Orders_Raw!A:A,Orders_Raw!B:B),Customers_Raw!A:A,Customers_Raw!E:E)</f>
        <v>Small Business</v>
      </c>
      <c r="J3339" s="19">
        <f>_xlfn.XLOOKUP(Order_Items_Raw!A2298,Orders_Raw!A:A,Orders_Raw!C:C)</f>
        <v>45722</v>
      </c>
      <c r="K3339" t="s">
        <v>3458</v>
      </c>
      <c r="L3339" s="19" t="str">
        <f>_xlfn.XLOOKUP(A3339,Orders_Raw!A:A,Orders_Raw!D:D)</f>
        <v>Delivered</v>
      </c>
      <c r="M3339" s="19" t="str">
        <f>_xlfn.XLOOKUP(_xlfn.XLOOKUP(A3339,Orders_Raw!A:A,Orders_Raw!B:B),Customers_Raw!A:A,Customers_Raw!E:E)</f>
        <v>Small Business</v>
      </c>
      <c r="N3339">
        <f>IF(COUNTIF($A$2:A3339,A3339)=1,1,0)</f>
        <v>0</v>
      </c>
    </row>
    <row r="3340" spans="1:14">
      <c r="A3340" t="s">
        <v>1602</v>
      </c>
      <c r="B3340" t="s">
        <v>3460</v>
      </c>
      <c r="C3340">
        <v>3</v>
      </c>
      <c r="D3340" s="18">
        <v>22164.67</v>
      </c>
      <c r="E3340" s="18">
        <f>_xlfn.XLOOKUP(Order_Items_Raw!B2306,Products_Raw!A:A,Products_Raw!D:D)</f>
        <v>2112.7</v>
      </c>
      <c r="F3340" s="18">
        <f t="shared" si="52"/>
        <v>15826.57</v>
      </c>
      <c r="G3340" s="18" t="str">
        <f>PROPER(TRIM(CLEAN(_xlfn.XLOOKUP(Order_Items_Raw!A2306,Orders_Raw!A:A,Orders_Raw!E:E))))</f>
        <v>Marketplace</v>
      </c>
      <c r="H3340" s="18" t="str">
        <f>_xlfn.XLOOKUP(B3340,Products_Raw!A:A,Products_Raw!C:C)</f>
        <v>Fashion</v>
      </c>
      <c r="I3340" t="str">
        <f>_xlfn.XLOOKUP(_xlfn.XLOOKUP(A3340,Orders_Raw!A:A,Orders_Raw!B:B),Customers_Raw!A:A,Customers_Raw!E:E)</f>
        <v>Small Business</v>
      </c>
      <c r="J3340" s="19">
        <f>_xlfn.XLOOKUP(Order_Items_Raw!A2306,Orders_Raw!A:A,Orders_Raw!C:C)</f>
        <v>45726</v>
      </c>
      <c r="K3340" t="s">
        <v>3458</v>
      </c>
      <c r="L3340" s="19" t="str">
        <f>_xlfn.XLOOKUP(A3340,Orders_Raw!A:A,Orders_Raw!D:D)</f>
        <v>Delivered</v>
      </c>
      <c r="M3340" s="19" t="str">
        <f>_xlfn.XLOOKUP(_xlfn.XLOOKUP(A3340,Orders_Raw!A:A,Orders_Raw!B:B),Customers_Raw!A:A,Customers_Raw!E:E)</f>
        <v>Small Business</v>
      </c>
      <c r="N3340">
        <f>IF(COUNTIF($A$2:A3340,A3340)=1,1,0)</f>
        <v>0</v>
      </c>
    </row>
    <row r="3341" spans="1:14">
      <c r="A3341" t="s">
        <v>1905</v>
      </c>
      <c r="B3341" t="s">
        <v>3460</v>
      </c>
      <c r="C3341">
        <v>1</v>
      </c>
      <c r="D3341" s="18">
        <v>8202.22</v>
      </c>
      <c r="E3341" s="18">
        <f>_xlfn.XLOOKUP(Order_Items_Raw!B2313,Products_Raw!A:A,Products_Raw!D:D)</f>
        <v>7802.03</v>
      </c>
      <c r="F3341" s="18">
        <f t="shared" si="52"/>
        <v>400.19</v>
      </c>
      <c r="G3341" s="18" t="str">
        <f>PROPER(TRIM(CLEAN(_xlfn.XLOOKUP(Order_Items_Raw!A2313,Orders_Raw!A:A,Orders_Raw!E:E))))</f>
        <v>Marketplace</v>
      </c>
      <c r="H3341" s="18" t="str">
        <f>_xlfn.XLOOKUP(B3341,Products_Raw!A:A,Products_Raw!C:C)</f>
        <v>Fashion</v>
      </c>
      <c r="I3341" t="str">
        <f>_xlfn.XLOOKUP(_xlfn.XLOOKUP(A3341,Orders_Raw!A:A,Orders_Raw!B:B),Customers_Raw!A:A,Customers_Raw!E:E)</f>
        <v>Consumer</v>
      </c>
      <c r="J3341" s="19">
        <f>_xlfn.XLOOKUP(Order_Items_Raw!A2313,Orders_Raw!A:A,Orders_Raw!C:C)</f>
        <v>45729</v>
      </c>
      <c r="K3341" t="s">
        <v>3458</v>
      </c>
      <c r="L3341" s="19" t="str">
        <f>_xlfn.XLOOKUP(A3341,Orders_Raw!A:A,Orders_Raw!D:D)</f>
        <v>Delivered</v>
      </c>
      <c r="M3341" s="19" t="str">
        <f>_xlfn.XLOOKUP(_xlfn.XLOOKUP(A3341,Orders_Raw!A:A,Orders_Raw!B:B),Customers_Raw!A:A,Customers_Raw!E:E)</f>
        <v>Consumer</v>
      </c>
      <c r="N3341">
        <f>IF(COUNTIF($A$2:A3341,A3341)=1,1,0)</f>
        <v>0</v>
      </c>
    </row>
    <row r="3342" spans="1:14">
      <c r="A3342" t="s">
        <v>1917</v>
      </c>
      <c r="B3342" t="s">
        <v>3460</v>
      </c>
      <c r="C3342">
        <v>2</v>
      </c>
      <c r="D3342" s="18">
        <v>14116.51</v>
      </c>
      <c r="E3342" s="18">
        <f>_xlfn.XLOOKUP(Order_Items_Raw!B2315,Products_Raw!A:A,Products_Raw!D:D)</f>
        <v>7802.03</v>
      </c>
      <c r="F3342" s="18">
        <f t="shared" si="52"/>
        <v>-1487.55</v>
      </c>
      <c r="G3342" s="18" t="str">
        <f>PROPER(TRIM(CLEAN(_xlfn.XLOOKUP(Order_Items_Raw!A2315,Orders_Raw!A:A,Orders_Raw!E:E))))</f>
        <v>Mobile App</v>
      </c>
      <c r="H3342" s="18" t="str">
        <f>_xlfn.XLOOKUP(B3342,Products_Raw!A:A,Products_Raw!C:C)</f>
        <v>Fashion</v>
      </c>
      <c r="I3342" t="str">
        <f>_xlfn.XLOOKUP(_xlfn.XLOOKUP(A3342,Orders_Raw!A:A,Orders_Raw!B:B),Customers_Raw!A:A,Customers_Raw!E:E)</f>
        <v>Consumer</v>
      </c>
      <c r="J3342" s="19">
        <f>_xlfn.XLOOKUP(Order_Items_Raw!A2315,Orders_Raw!A:A,Orders_Raw!C:C)</f>
        <v>45727</v>
      </c>
      <c r="K3342" t="s">
        <v>3458</v>
      </c>
      <c r="L3342" s="19" t="str">
        <f>_xlfn.XLOOKUP(A3342,Orders_Raw!A:A,Orders_Raw!D:D)</f>
        <v>Delivered</v>
      </c>
      <c r="M3342" s="19" t="str">
        <f>_xlfn.XLOOKUP(_xlfn.XLOOKUP(A3342,Orders_Raw!A:A,Orders_Raw!B:B),Customers_Raw!A:A,Customers_Raw!E:E)</f>
        <v>Consumer</v>
      </c>
      <c r="N3342">
        <f>IF(COUNTIF($A$2:A3342,A3342)=1,1,0)</f>
        <v>0</v>
      </c>
    </row>
    <row r="3343" spans="1:14">
      <c r="A3343" t="s">
        <v>2003</v>
      </c>
      <c r="B3343" t="s">
        <v>3460</v>
      </c>
      <c r="C3343">
        <v>2</v>
      </c>
      <c r="D3343" s="18">
        <v>12576.33</v>
      </c>
      <c r="E3343" s="18">
        <f>_xlfn.XLOOKUP(Order_Items_Raw!B2319,Products_Raw!A:A,Products_Raw!D:D)</f>
        <v>680.62</v>
      </c>
      <c r="F3343" s="18">
        <f t="shared" si="52"/>
        <v>11215.09</v>
      </c>
      <c r="G3343" s="18" t="str">
        <f>PROPER(TRIM(CLEAN(_xlfn.XLOOKUP(Order_Items_Raw!A2319,Orders_Raw!A:A,Orders_Raw!E:E))))</f>
        <v>Mobile App</v>
      </c>
      <c r="H3343" s="18" t="str">
        <f>_xlfn.XLOOKUP(B3343,Products_Raw!A:A,Products_Raw!C:C)</f>
        <v>Fashion</v>
      </c>
      <c r="I3343" t="str">
        <f>_xlfn.XLOOKUP(_xlfn.XLOOKUP(A3343,Orders_Raw!A:A,Orders_Raw!B:B),Customers_Raw!A:A,Customers_Raw!E:E)</f>
        <v>Consumer</v>
      </c>
      <c r="J3343" s="19">
        <f>_xlfn.XLOOKUP(Order_Items_Raw!A2319,Orders_Raw!A:A,Orders_Raw!C:C)</f>
        <v>45744</v>
      </c>
      <c r="K3343" t="s">
        <v>3458</v>
      </c>
      <c r="L3343" s="19" t="str">
        <f>_xlfn.XLOOKUP(A3343,Orders_Raw!A:A,Orders_Raw!D:D)</f>
        <v>Processing</v>
      </c>
      <c r="M3343" s="19" t="str">
        <f>_xlfn.XLOOKUP(_xlfn.XLOOKUP(A3343,Orders_Raw!A:A,Orders_Raw!B:B),Customers_Raw!A:A,Customers_Raw!E:E)</f>
        <v>Consumer</v>
      </c>
      <c r="N3343">
        <f>IF(COUNTIF($A$2:A3343,A3343)=1,1,0)</f>
        <v>1</v>
      </c>
    </row>
    <row r="3344" spans="1:14">
      <c r="A3344" t="s">
        <v>2223</v>
      </c>
      <c r="B3344" t="s">
        <v>3460</v>
      </c>
      <c r="C3344">
        <v>3</v>
      </c>
      <c r="D3344" s="18">
        <v>18467.37</v>
      </c>
      <c r="E3344" s="18">
        <f>_xlfn.XLOOKUP(Order_Items_Raw!B2325,Products_Raw!A:A,Products_Raw!D:D)</f>
        <v>680.62</v>
      </c>
      <c r="F3344" s="18">
        <f t="shared" si="52"/>
        <v>16425.51</v>
      </c>
      <c r="G3344" s="18" t="str">
        <f>PROPER(TRIM(CLEAN(_xlfn.XLOOKUP(Order_Items_Raw!A2325,Orders_Raw!A:A,Orders_Raw!E:E))))</f>
        <v>Website</v>
      </c>
      <c r="H3344" s="18" t="str">
        <f>_xlfn.XLOOKUP(B3344,Products_Raw!A:A,Products_Raw!C:C)</f>
        <v>Fashion</v>
      </c>
      <c r="I3344" t="str">
        <f>_xlfn.XLOOKUP(_xlfn.XLOOKUP(A3344,Orders_Raw!A:A,Orders_Raw!B:B),Customers_Raw!A:A,Customers_Raw!E:E)</f>
        <v>Consumer</v>
      </c>
      <c r="J3344" s="19">
        <f>_xlfn.XLOOKUP(Order_Items_Raw!A2325,Orders_Raw!A:A,Orders_Raw!C:C)</f>
        <v>45744</v>
      </c>
      <c r="K3344" t="s">
        <v>3458</v>
      </c>
      <c r="L3344" s="19" t="str">
        <f>_xlfn.XLOOKUP(A3344,Orders_Raw!A:A,Orders_Raw!D:D)</f>
        <v>Delivered</v>
      </c>
      <c r="M3344" s="19" t="str">
        <f>_xlfn.XLOOKUP(_xlfn.XLOOKUP(A3344,Orders_Raw!A:A,Orders_Raw!B:B),Customers_Raw!A:A,Customers_Raw!E:E)</f>
        <v>Consumer</v>
      </c>
      <c r="N3344">
        <f>IF(COUNTIF($A$2:A3344,A3344)=1,1,0)</f>
        <v>0</v>
      </c>
    </row>
    <row r="3345" spans="1:14">
      <c r="A3345" t="s">
        <v>2436</v>
      </c>
      <c r="B3345" t="s">
        <v>3460</v>
      </c>
      <c r="C3345">
        <v>1</v>
      </c>
      <c r="D3345" s="18">
        <v>6055.02</v>
      </c>
      <c r="E3345" s="18">
        <f>_xlfn.XLOOKUP(Order_Items_Raw!B2330,Products_Raw!A:A,Products_Raw!D:D)</f>
        <v>9178.6</v>
      </c>
      <c r="F3345" s="18">
        <f t="shared" si="52"/>
        <v>-3123.58</v>
      </c>
      <c r="G3345" s="18" t="str">
        <f>PROPER(TRIM(CLEAN(_xlfn.XLOOKUP(Order_Items_Raw!A2330,Orders_Raw!A:A,Orders_Raw!E:E))))</f>
        <v>Website</v>
      </c>
      <c r="H3345" s="18" t="str">
        <f>_xlfn.XLOOKUP(B3345,Products_Raw!A:A,Products_Raw!C:C)</f>
        <v>Fashion</v>
      </c>
      <c r="I3345" t="str">
        <f>_xlfn.XLOOKUP(_xlfn.XLOOKUP(A3345,Orders_Raw!A:A,Orders_Raw!B:B),Customers_Raw!A:A,Customers_Raw!E:E)</f>
        <v>Consumer</v>
      </c>
      <c r="J3345" s="19">
        <f>_xlfn.XLOOKUP(Order_Items_Raw!A2330,Orders_Raw!A:A,Orders_Raw!C:C)</f>
        <v>45721</v>
      </c>
      <c r="K3345" t="s">
        <v>3458</v>
      </c>
      <c r="L3345" s="19" t="str">
        <f>_xlfn.XLOOKUP(A3345,Orders_Raw!A:A,Orders_Raw!D:D)</f>
        <v>Delivered</v>
      </c>
      <c r="M3345" s="19" t="str">
        <f>_xlfn.XLOOKUP(_xlfn.XLOOKUP(A3345,Orders_Raw!A:A,Orders_Raw!B:B),Customers_Raw!A:A,Customers_Raw!E:E)</f>
        <v>Consumer</v>
      </c>
      <c r="N3345">
        <f>IF(COUNTIF($A$2:A3345,A3345)=1,1,0)</f>
        <v>0</v>
      </c>
    </row>
    <row r="3346" spans="1:14">
      <c r="A3346" t="s">
        <v>3166</v>
      </c>
      <c r="B3346" t="s">
        <v>3460</v>
      </c>
      <c r="C3346">
        <v>1</v>
      </c>
      <c r="D3346" s="18">
        <v>5895.94</v>
      </c>
      <c r="E3346" s="18">
        <f>_xlfn.XLOOKUP(Order_Items_Raw!B2349,Products_Raw!A:A,Products_Raw!D:D)</f>
        <v>4722.61</v>
      </c>
      <c r="F3346" s="18">
        <f t="shared" si="52"/>
        <v>1173.33</v>
      </c>
      <c r="G3346" s="18" t="str">
        <f>PROPER(TRIM(CLEAN(_xlfn.XLOOKUP(Order_Items_Raw!A2349,Orders_Raw!A:A,Orders_Raw!E:E))))</f>
        <v>Website</v>
      </c>
      <c r="H3346" s="18" t="str">
        <f>_xlfn.XLOOKUP(B3346,Products_Raw!A:A,Products_Raw!C:C)</f>
        <v>Fashion</v>
      </c>
      <c r="I3346" t="str">
        <f>_xlfn.XLOOKUP(_xlfn.XLOOKUP(A3346,Orders_Raw!A:A,Orders_Raw!B:B),Customers_Raw!A:A,Customers_Raw!E:E)</f>
        <v>Consumer</v>
      </c>
      <c r="J3346" s="19">
        <f>_xlfn.XLOOKUP(Order_Items_Raw!A2349,Orders_Raw!A:A,Orders_Raw!C:C)</f>
        <v>45732</v>
      </c>
      <c r="K3346" t="s">
        <v>3458</v>
      </c>
      <c r="L3346" s="19" t="str">
        <f>_xlfn.XLOOKUP(A3346,Orders_Raw!A:A,Orders_Raw!D:D)</f>
        <v>Processing</v>
      </c>
      <c r="M3346" s="19" t="str">
        <f>_xlfn.XLOOKUP(_xlfn.XLOOKUP(A3346,Orders_Raw!A:A,Orders_Raw!B:B),Customers_Raw!A:A,Customers_Raw!E:E)</f>
        <v>Consumer</v>
      </c>
      <c r="N3346">
        <f>IF(COUNTIF($A$2:A3346,A3346)=1,1,0)</f>
        <v>0</v>
      </c>
    </row>
    <row r="3347" spans="1:14">
      <c r="A3347" t="s">
        <v>2452</v>
      </c>
      <c r="B3347" t="s">
        <v>3461</v>
      </c>
      <c r="C3347">
        <v>4</v>
      </c>
      <c r="D3347" s="18">
        <v>26930.71</v>
      </c>
      <c r="E3347" s="18">
        <f>_xlfn.XLOOKUP(Order_Items_Raw!B2376,Products_Raw!A:A,Products_Raw!D:D)</f>
        <v>10124.42</v>
      </c>
      <c r="F3347" s="18">
        <f t="shared" si="52"/>
        <v>-13566.97</v>
      </c>
      <c r="G3347" s="18" t="str">
        <f>PROPER(TRIM(CLEAN(_xlfn.XLOOKUP(Order_Items_Raw!A2376,Orders_Raw!A:A,Orders_Raw!E:E))))</f>
        <v>Marketplace</v>
      </c>
      <c r="H3347" s="18" t="str">
        <f>_xlfn.XLOOKUP(B3347,Products_Raw!A:A,Products_Raw!C:C)</f>
        <v>Electronics</v>
      </c>
      <c r="I3347" t="str">
        <f>_xlfn.XLOOKUP(_xlfn.XLOOKUP(A3347,Orders_Raw!A:A,Orders_Raw!B:B),Customers_Raw!A:A,Customers_Raw!E:E)</f>
        <v>Consumer</v>
      </c>
      <c r="J3347" s="19">
        <f>_xlfn.XLOOKUP(Order_Items_Raw!A2376,Orders_Raw!A:A,Orders_Raw!C:C)</f>
        <v>45734</v>
      </c>
      <c r="K3347" t="s">
        <v>3458</v>
      </c>
      <c r="L3347" s="19" t="str">
        <f>_xlfn.XLOOKUP(A3347,Orders_Raw!A:A,Orders_Raw!D:D)</f>
        <v>Delivered</v>
      </c>
      <c r="M3347" s="19" t="str">
        <f>_xlfn.XLOOKUP(_xlfn.XLOOKUP(A3347,Orders_Raw!A:A,Orders_Raw!B:B),Customers_Raw!A:A,Customers_Raw!E:E)</f>
        <v>Consumer</v>
      </c>
      <c r="N3347">
        <f>IF(COUNTIF($A$2:A3347,A3347)=1,1,0)</f>
        <v>0</v>
      </c>
    </row>
    <row r="3348" spans="1:14">
      <c r="A3348" t="s">
        <v>1376</v>
      </c>
      <c r="B3348" t="s">
        <v>3462</v>
      </c>
      <c r="C3348">
        <v>1</v>
      </c>
      <c r="D3348" s="18">
        <v>5737.68</v>
      </c>
      <c r="E3348" s="18">
        <f>_xlfn.XLOOKUP(Order_Items_Raw!B2397,Products_Raw!A:A,Products_Raw!D:D)</f>
        <v>11668.5</v>
      </c>
      <c r="F3348" s="18">
        <f t="shared" si="52"/>
        <v>-5930.82</v>
      </c>
      <c r="G3348" s="18" t="str">
        <f>PROPER(TRIM(CLEAN(_xlfn.XLOOKUP(Order_Items_Raw!A2397,Orders_Raw!A:A,Orders_Raw!E:E))))</f>
        <v>Website</v>
      </c>
      <c r="H3348" s="18" t="str">
        <f>_xlfn.XLOOKUP(B3348,Products_Raw!A:A,Products_Raw!C:C)</f>
        <v>Electronics</v>
      </c>
      <c r="I3348" t="str">
        <f>_xlfn.XLOOKUP(_xlfn.XLOOKUP(A3348,Orders_Raw!A:A,Orders_Raw!B:B),Customers_Raw!A:A,Customers_Raw!E:E)</f>
        <v>Consumer</v>
      </c>
      <c r="J3348" s="19">
        <f>_xlfn.XLOOKUP(Order_Items_Raw!A2397,Orders_Raw!A:A,Orders_Raw!C:C)</f>
        <v>45737</v>
      </c>
      <c r="K3348" t="s">
        <v>3458</v>
      </c>
      <c r="L3348" s="19" t="str">
        <f>_xlfn.XLOOKUP(A3348,Orders_Raw!A:A,Orders_Raw!D:D)</f>
        <v>Delivered</v>
      </c>
      <c r="M3348" s="19" t="str">
        <f>_xlfn.XLOOKUP(_xlfn.XLOOKUP(A3348,Orders_Raw!A:A,Orders_Raw!B:B),Customers_Raw!A:A,Customers_Raw!E:E)</f>
        <v>Consumer</v>
      </c>
      <c r="N3348">
        <f>IF(COUNTIF($A$2:A3348,A3348)=1,1,0)</f>
        <v>0</v>
      </c>
    </row>
    <row r="3349" spans="1:14">
      <c r="A3349" t="s">
        <v>2139</v>
      </c>
      <c r="B3349" t="s">
        <v>3462</v>
      </c>
      <c r="C3349">
        <v>4</v>
      </c>
      <c r="D3349" s="18">
        <v>24985.35</v>
      </c>
      <c r="E3349" s="18">
        <f>_xlfn.XLOOKUP(Order_Items_Raw!B2413,Products_Raw!A:A,Products_Raw!D:D)</f>
        <v>6453.17</v>
      </c>
      <c r="F3349" s="18">
        <f t="shared" si="52"/>
        <v>-827.330000000002</v>
      </c>
      <c r="G3349" s="18" t="str">
        <f>PROPER(TRIM(CLEAN(_xlfn.XLOOKUP(Order_Items_Raw!A2413,Orders_Raw!A:A,Orders_Raw!E:E))))</f>
        <v>Website</v>
      </c>
      <c r="H3349" s="18" t="str">
        <f>_xlfn.XLOOKUP(B3349,Products_Raw!A:A,Products_Raw!C:C)</f>
        <v>Electronics</v>
      </c>
      <c r="I3349" t="str">
        <f>_xlfn.XLOOKUP(_xlfn.XLOOKUP(A3349,Orders_Raw!A:A,Orders_Raw!B:B),Customers_Raw!A:A,Customers_Raw!E:E)</f>
        <v>Corporate</v>
      </c>
      <c r="J3349" s="19">
        <f>_xlfn.XLOOKUP(Order_Items_Raw!A2413,Orders_Raw!A:A,Orders_Raw!C:C)</f>
        <v>45744</v>
      </c>
      <c r="K3349" t="s">
        <v>3458</v>
      </c>
      <c r="L3349" s="19" t="str">
        <f>_xlfn.XLOOKUP(A3349,Orders_Raw!A:A,Orders_Raw!D:D)</f>
        <v>Delivered</v>
      </c>
      <c r="M3349" s="19" t="str">
        <f>_xlfn.XLOOKUP(_xlfn.XLOOKUP(A3349,Orders_Raw!A:A,Orders_Raw!B:B),Customers_Raw!A:A,Customers_Raw!E:E)</f>
        <v>Corporate</v>
      </c>
      <c r="N3349">
        <f>IF(COUNTIF($A$2:A3349,A3349)=1,1,0)</f>
        <v>1</v>
      </c>
    </row>
    <row r="3350" spans="1:14">
      <c r="A3350" t="s">
        <v>2411</v>
      </c>
      <c r="B3350" t="s">
        <v>3462</v>
      </c>
      <c r="C3350">
        <v>4</v>
      </c>
      <c r="D3350" s="18">
        <v>24324.04</v>
      </c>
      <c r="E3350" s="18">
        <f>_xlfn.XLOOKUP(Order_Items_Raw!B2418,Products_Raw!A:A,Products_Raw!D:D)</f>
        <v>1326.73</v>
      </c>
      <c r="F3350" s="18">
        <f t="shared" si="52"/>
        <v>19017.12</v>
      </c>
      <c r="G3350" s="18" t="str">
        <f>PROPER(TRIM(CLEAN(_xlfn.XLOOKUP(Order_Items_Raw!A2418,Orders_Raw!A:A,Orders_Raw!E:E))))</f>
        <v>Mobile App</v>
      </c>
      <c r="H3350" s="18" t="str">
        <f>_xlfn.XLOOKUP(B3350,Products_Raw!A:A,Products_Raw!C:C)</f>
        <v>Electronics</v>
      </c>
      <c r="I3350" t="str">
        <f>_xlfn.XLOOKUP(_xlfn.XLOOKUP(A3350,Orders_Raw!A:A,Orders_Raw!B:B),Customers_Raw!A:A,Customers_Raw!E:E)</f>
        <v>Small Business</v>
      </c>
      <c r="J3350" s="19">
        <f>_xlfn.XLOOKUP(Order_Items_Raw!A2418,Orders_Raw!A:A,Orders_Raw!C:C)</f>
        <v>45736</v>
      </c>
      <c r="K3350" t="s">
        <v>3458</v>
      </c>
      <c r="L3350" s="19" t="str">
        <f>_xlfn.XLOOKUP(A3350,Orders_Raw!A:A,Orders_Raw!D:D)</f>
        <v>Processing</v>
      </c>
      <c r="M3350" s="19" t="str">
        <f>_xlfn.XLOOKUP(_xlfn.XLOOKUP(A3350,Orders_Raw!A:A,Orders_Raw!B:B),Customers_Raw!A:A,Customers_Raw!E:E)</f>
        <v>Small Business</v>
      </c>
      <c r="N3350">
        <f>IF(COUNTIF($A$2:A3350,A3350)=1,1,0)</f>
        <v>0</v>
      </c>
    </row>
    <row r="3351" spans="1:14">
      <c r="A3351" t="s">
        <v>2533</v>
      </c>
      <c r="B3351" t="s">
        <v>3462</v>
      </c>
      <c r="C3351">
        <v>1</v>
      </c>
      <c r="D3351" s="18">
        <v>4678.59</v>
      </c>
      <c r="E3351" s="18">
        <f>_xlfn.XLOOKUP(Order_Items_Raw!B2420,Products_Raw!A:A,Products_Raw!D:D)</f>
        <v>1326.73</v>
      </c>
      <c r="F3351" s="18">
        <f t="shared" si="52"/>
        <v>3351.86</v>
      </c>
      <c r="G3351" s="18" t="str">
        <f>PROPER(TRIM(CLEAN(_xlfn.XLOOKUP(Order_Items_Raw!A2420,Orders_Raw!A:A,Orders_Raw!E:E))))</f>
        <v>Website</v>
      </c>
      <c r="H3351" s="18" t="str">
        <f>_xlfn.XLOOKUP(B3351,Products_Raw!A:A,Products_Raw!C:C)</f>
        <v>Electronics</v>
      </c>
      <c r="I3351" t="str">
        <f>_xlfn.XLOOKUP(_xlfn.XLOOKUP(A3351,Orders_Raw!A:A,Orders_Raw!B:B),Customers_Raw!A:A,Customers_Raw!E:E)</f>
        <v>Corporate</v>
      </c>
      <c r="J3351" s="19">
        <f>_xlfn.XLOOKUP(Order_Items_Raw!A2420,Orders_Raw!A:A,Orders_Raw!C:C)</f>
        <v>45724</v>
      </c>
      <c r="K3351" t="s">
        <v>3458</v>
      </c>
      <c r="L3351" s="19" t="str">
        <f>_xlfn.XLOOKUP(A3351,Orders_Raw!A:A,Orders_Raw!D:D)</f>
        <v>Delivered</v>
      </c>
      <c r="M3351" s="19" t="str">
        <f>_xlfn.XLOOKUP(_xlfn.XLOOKUP(A3351,Orders_Raw!A:A,Orders_Raw!B:B),Customers_Raw!A:A,Customers_Raw!E:E)</f>
        <v>Corporate</v>
      </c>
      <c r="N3351">
        <f>IF(COUNTIF($A$2:A3351,A3351)=1,1,0)</f>
        <v>0</v>
      </c>
    </row>
    <row r="3352" spans="1:14">
      <c r="A3352" t="s">
        <v>3207</v>
      </c>
      <c r="B3352" t="s">
        <v>3462</v>
      </c>
      <c r="C3352">
        <v>3</v>
      </c>
      <c r="D3352" s="18">
        <v>14280.11</v>
      </c>
      <c r="E3352" s="18">
        <f>_xlfn.XLOOKUP(Order_Items_Raw!B2427,Products_Raw!A:A,Products_Raw!D:D)</f>
        <v>5057.68</v>
      </c>
      <c r="F3352" s="18">
        <f t="shared" si="52"/>
        <v>-892.93</v>
      </c>
      <c r="G3352" s="18" t="str">
        <f>PROPER(TRIM(CLEAN(_xlfn.XLOOKUP(Order_Items_Raw!A2427,Orders_Raw!A:A,Orders_Raw!E:E))))</f>
        <v>Website</v>
      </c>
      <c r="H3352" s="18" t="str">
        <f>_xlfn.XLOOKUP(B3352,Products_Raw!A:A,Products_Raw!C:C)</f>
        <v>Electronics</v>
      </c>
      <c r="I3352" t="str">
        <f>_xlfn.XLOOKUP(_xlfn.XLOOKUP(A3352,Orders_Raw!A:A,Orders_Raw!B:B),Customers_Raw!A:A,Customers_Raw!E:E)</f>
        <v>Consumer</v>
      </c>
      <c r="J3352" s="19">
        <f>_xlfn.XLOOKUP(Order_Items_Raw!A2427,Orders_Raw!A:A,Orders_Raw!C:C)</f>
        <v>45718</v>
      </c>
      <c r="K3352" t="s">
        <v>3458</v>
      </c>
      <c r="L3352" s="19" t="str">
        <f>_xlfn.XLOOKUP(A3352,Orders_Raw!A:A,Orders_Raw!D:D)</f>
        <v>Delivered</v>
      </c>
      <c r="M3352" s="19" t="str">
        <f>_xlfn.XLOOKUP(_xlfn.XLOOKUP(A3352,Orders_Raw!A:A,Orders_Raw!B:B),Customers_Raw!A:A,Customers_Raw!E:E)</f>
        <v>Consumer</v>
      </c>
      <c r="N3352">
        <f>IF(COUNTIF($A$2:A3352,A3352)=1,1,0)</f>
        <v>1</v>
      </c>
    </row>
    <row r="3353" spans="1:14">
      <c r="A3353" t="s">
        <v>1295</v>
      </c>
      <c r="B3353" t="s">
        <v>3463</v>
      </c>
      <c r="C3353">
        <v>1</v>
      </c>
      <c r="D3353" s="18">
        <v>2912.3</v>
      </c>
      <c r="E3353" s="18">
        <f>_xlfn.XLOOKUP(Order_Items_Raw!B2435,Products_Raw!A:A,Products_Raw!D:D)</f>
        <v>3861.49</v>
      </c>
      <c r="F3353" s="18">
        <f t="shared" si="52"/>
        <v>-949.19</v>
      </c>
      <c r="G3353" s="18" t="str">
        <f>PROPER(TRIM(CLEAN(_xlfn.XLOOKUP(Order_Items_Raw!A2435,Orders_Raw!A:A,Orders_Raw!E:E))))</f>
        <v>Mobile App</v>
      </c>
      <c r="H3353" s="18" t="str">
        <f>_xlfn.XLOOKUP(B3353,Products_Raw!A:A,Products_Raw!C:C)</f>
        <v>Beauty</v>
      </c>
      <c r="I3353" t="str">
        <f>_xlfn.XLOOKUP(_xlfn.XLOOKUP(A3353,Orders_Raw!A:A,Orders_Raw!B:B),Customers_Raw!A:A,Customers_Raw!E:E)</f>
        <v>Corporate</v>
      </c>
      <c r="J3353" s="19">
        <f>_xlfn.XLOOKUP(Order_Items_Raw!A2435,Orders_Raw!A:A,Orders_Raw!C:C)</f>
        <v>45737</v>
      </c>
      <c r="K3353" t="s">
        <v>3458</v>
      </c>
      <c r="L3353" s="19" t="str">
        <f>_xlfn.XLOOKUP(A3353,Orders_Raw!A:A,Orders_Raw!D:D)</f>
        <v>Delivered</v>
      </c>
      <c r="M3353" s="19" t="str">
        <f>_xlfn.XLOOKUP(_xlfn.XLOOKUP(A3353,Orders_Raw!A:A,Orders_Raw!B:B),Customers_Raw!A:A,Customers_Raw!E:E)</f>
        <v>Corporate</v>
      </c>
      <c r="N3353">
        <f>IF(COUNTIF($A$2:A3353,A3353)=1,1,0)</f>
        <v>1</v>
      </c>
    </row>
    <row r="3354" spans="1:14">
      <c r="A3354" t="s">
        <v>1109</v>
      </c>
      <c r="B3354" t="s">
        <v>3464</v>
      </c>
      <c r="C3354">
        <v>3</v>
      </c>
      <c r="D3354" s="18">
        <v>25274.61</v>
      </c>
      <c r="E3354" s="18">
        <f>_xlfn.XLOOKUP(Order_Items_Raw!B2479,Products_Raw!A:A,Products_Raw!D:D)</f>
        <v>7341.5</v>
      </c>
      <c r="F3354" s="18">
        <f t="shared" si="52"/>
        <v>3250.11</v>
      </c>
      <c r="G3354" s="18" t="str">
        <f>PROPER(TRIM(CLEAN(_xlfn.XLOOKUP(Order_Items_Raw!A2479,Orders_Raw!A:A,Orders_Raw!E:E))))</f>
        <v>Mobile App</v>
      </c>
      <c r="H3354" s="18" t="str">
        <f>_xlfn.XLOOKUP(B3354,Products_Raw!A:A,Products_Raw!C:C)</f>
        <v>Office Supplies</v>
      </c>
      <c r="I3354" t="str">
        <f>_xlfn.XLOOKUP(_xlfn.XLOOKUP(A3354,Orders_Raw!A:A,Orders_Raw!B:B),Customers_Raw!A:A,Customers_Raw!E:E)</f>
        <v>Consumer</v>
      </c>
      <c r="J3354" s="19">
        <f>_xlfn.XLOOKUP(Order_Items_Raw!A2479,Orders_Raw!A:A,Orders_Raw!C:C)</f>
        <v>45726</v>
      </c>
      <c r="K3354" t="s">
        <v>3458</v>
      </c>
      <c r="L3354" s="19" t="str">
        <f>_xlfn.XLOOKUP(A3354,Orders_Raw!A:A,Orders_Raw!D:D)</f>
        <v>Delivered</v>
      </c>
      <c r="M3354" s="19" t="str">
        <f>_xlfn.XLOOKUP(_xlfn.XLOOKUP(A3354,Orders_Raw!A:A,Orders_Raw!B:B),Customers_Raw!A:A,Customers_Raw!E:E)</f>
        <v>Consumer</v>
      </c>
      <c r="N3354">
        <f>IF(COUNTIF($A$2:A3354,A3354)=1,1,0)</f>
        <v>1</v>
      </c>
    </row>
    <row r="3355" spans="1:14">
      <c r="A3355" t="s">
        <v>2490</v>
      </c>
      <c r="B3355" t="s">
        <v>3464</v>
      </c>
      <c r="C3355">
        <v>3</v>
      </c>
      <c r="D3355" s="18">
        <v>27435.58</v>
      </c>
      <c r="E3355" s="18">
        <f>_xlfn.XLOOKUP(Order_Items_Raw!B2503,Products_Raw!A:A,Products_Raw!D:D)</f>
        <v>5812.86</v>
      </c>
      <c r="F3355" s="18">
        <f t="shared" si="52"/>
        <v>9997</v>
      </c>
      <c r="G3355" s="18" t="str">
        <f>PROPER(TRIM(CLEAN(_xlfn.XLOOKUP(Order_Items_Raw!A2503,Orders_Raw!A:A,Orders_Raw!E:E))))</f>
        <v>Mobile App</v>
      </c>
      <c r="H3355" s="18" t="str">
        <f>_xlfn.XLOOKUP(B3355,Products_Raw!A:A,Products_Raw!C:C)</f>
        <v>Office Supplies</v>
      </c>
      <c r="I3355" t="str">
        <f>_xlfn.XLOOKUP(_xlfn.XLOOKUP(A3355,Orders_Raw!A:A,Orders_Raw!B:B),Customers_Raw!A:A,Customers_Raw!E:E)</f>
        <v>Small Business</v>
      </c>
      <c r="J3355" s="19">
        <f>_xlfn.XLOOKUP(Order_Items_Raw!A2503,Orders_Raw!A:A,Orders_Raw!C:C)</f>
        <v>45739</v>
      </c>
      <c r="K3355" t="s">
        <v>3458</v>
      </c>
      <c r="L3355" s="19" t="str">
        <f>_xlfn.XLOOKUP(A3355,Orders_Raw!A:A,Orders_Raw!D:D)</f>
        <v>Cancelled</v>
      </c>
      <c r="M3355" s="19" t="str">
        <f>_xlfn.XLOOKUP(_xlfn.XLOOKUP(A3355,Orders_Raw!A:A,Orders_Raw!B:B),Customers_Raw!A:A,Customers_Raw!E:E)</f>
        <v>Small Business</v>
      </c>
      <c r="N3355">
        <f>IF(COUNTIF($A$2:A3355,A3355)=1,1,0)</f>
        <v>0</v>
      </c>
    </row>
    <row r="3356" spans="1:14">
      <c r="A3356" t="s">
        <v>3389</v>
      </c>
      <c r="B3356" t="s">
        <v>3464</v>
      </c>
      <c r="C3356">
        <v>1</v>
      </c>
      <c r="D3356" s="18">
        <v>7597.28</v>
      </c>
      <c r="E3356" s="18">
        <f>_xlfn.XLOOKUP(Order_Items_Raw!B2519,Products_Raw!A:A,Products_Raw!D:D)</f>
        <v>4370.8</v>
      </c>
      <c r="F3356" s="18">
        <f t="shared" si="52"/>
        <v>3226.48</v>
      </c>
      <c r="G3356" s="18" t="str">
        <f>PROPER(TRIM(CLEAN(_xlfn.XLOOKUP(Order_Items_Raw!A2519,Orders_Raw!A:A,Orders_Raw!E:E))))</f>
        <v>Marketplace</v>
      </c>
      <c r="H3356" s="18" t="str">
        <f>_xlfn.XLOOKUP(B3356,Products_Raw!A:A,Products_Raw!C:C)</f>
        <v>Office Supplies</v>
      </c>
      <c r="I3356" t="str">
        <f>_xlfn.XLOOKUP(_xlfn.XLOOKUP(A3356,Orders_Raw!A:A,Orders_Raw!B:B),Customers_Raw!A:A,Customers_Raw!E:E)</f>
        <v>Corporate</v>
      </c>
      <c r="J3356" s="19">
        <f>_xlfn.XLOOKUP(Order_Items_Raw!A2519,Orders_Raw!A:A,Orders_Raw!C:C)</f>
        <v>45722</v>
      </c>
      <c r="K3356" t="s">
        <v>3458</v>
      </c>
      <c r="L3356" s="19" t="str">
        <f>_xlfn.XLOOKUP(A3356,Orders_Raw!A:A,Orders_Raw!D:D)</f>
        <v>Delivered</v>
      </c>
      <c r="M3356" s="19" t="str">
        <f>_xlfn.XLOOKUP(_xlfn.XLOOKUP(A3356,Orders_Raw!A:A,Orders_Raw!B:B),Customers_Raw!A:A,Customers_Raw!E:E)</f>
        <v>Corporate</v>
      </c>
      <c r="N3356">
        <f>IF(COUNTIF($A$2:A3356,A3356)=1,1,0)</f>
        <v>0</v>
      </c>
    </row>
    <row r="3357" spans="1:14">
      <c r="A3357" t="s">
        <v>1200</v>
      </c>
      <c r="B3357" t="s">
        <v>3465</v>
      </c>
      <c r="C3357">
        <v>2</v>
      </c>
      <c r="D3357" s="18">
        <v>5227.61</v>
      </c>
      <c r="E3357" s="18">
        <f>_xlfn.XLOOKUP(Order_Items_Raw!B2525,Products_Raw!A:A,Products_Raw!D:D)</f>
        <v>9947.76</v>
      </c>
      <c r="F3357" s="18">
        <f t="shared" si="52"/>
        <v>-14667.91</v>
      </c>
      <c r="G3357" s="18" t="str">
        <f>PROPER(TRIM(CLEAN(_xlfn.XLOOKUP(Order_Items_Raw!A2525,Orders_Raw!A:A,Orders_Raw!E:E))))</f>
        <v>Mobile App</v>
      </c>
      <c r="H3357" s="18" t="str">
        <f>_xlfn.XLOOKUP(B3357,Products_Raw!A:A,Products_Raw!C:C)</f>
        <v>Beauty</v>
      </c>
      <c r="I3357" t="str">
        <f>_xlfn.XLOOKUP(_xlfn.XLOOKUP(A3357,Orders_Raw!A:A,Orders_Raw!B:B),Customers_Raw!A:A,Customers_Raw!E:E)</f>
        <v>Consumer</v>
      </c>
      <c r="J3357" s="19">
        <f>_xlfn.XLOOKUP(Order_Items_Raw!A2525,Orders_Raw!A:A,Orders_Raw!C:C)</f>
        <v>45735</v>
      </c>
      <c r="K3357" t="s">
        <v>3458</v>
      </c>
      <c r="L3357" s="19" t="str">
        <f>_xlfn.XLOOKUP(A3357,Orders_Raw!A:A,Orders_Raw!D:D)</f>
        <v>Delivered</v>
      </c>
      <c r="M3357" s="19" t="str">
        <f>_xlfn.XLOOKUP(_xlfn.XLOOKUP(A3357,Orders_Raw!A:A,Orders_Raw!B:B),Customers_Raw!A:A,Customers_Raw!E:E)</f>
        <v>Consumer</v>
      </c>
      <c r="N3357">
        <f>IF(COUNTIF($A$2:A3357,A3357)=1,1,0)</f>
        <v>1</v>
      </c>
    </row>
    <row r="3358" spans="1:14">
      <c r="A3358" t="s">
        <v>1375</v>
      </c>
      <c r="B3358" t="s">
        <v>3465</v>
      </c>
      <c r="C3358">
        <v>4</v>
      </c>
      <c r="D3358" s="18">
        <v>8146.38</v>
      </c>
      <c r="E3358" s="18">
        <f>_xlfn.XLOOKUP(Order_Items_Raw!B2528,Products_Raw!A:A,Products_Raw!D:D)</f>
        <v>8551.81</v>
      </c>
      <c r="F3358" s="18">
        <f t="shared" si="52"/>
        <v>-26060.86</v>
      </c>
      <c r="G3358" s="18" t="str">
        <f>PROPER(TRIM(CLEAN(_xlfn.XLOOKUP(Order_Items_Raw!A2528,Orders_Raw!A:A,Orders_Raw!E:E))))</f>
        <v>Mobile App</v>
      </c>
      <c r="H3358" s="18" t="str">
        <f>_xlfn.XLOOKUP(B3358,Products_Raw!A:A,Products_Raw!C:C)</f>
        <v>Beauty</v>
      </c>
      <c r="I3358" t="str">
        <f>_xlfn.XLOOKUP(_xlfn.XLOOKUP(A3358,Orders_Raw!A:A,Orders_Raw!B:B),Customers_Raw!A:A,Customers_Raw!E:E)</f>
        <v>Consumer</v>
      </c>
      <c r="J3358" s="19">
        <f>_xlfn.XLOOKUP(Order_Items_Raw!A2528,Orders_Raw!A:A,Orders_Raw!C:C)</f>
        <v>45740</v>
      </c>
      <c r="K3358" t="s">
        <v>3458</v>
      </c>
      <c r="L3358" s="19" t="str">
        <f>_xlfn.XLOOKUP(A3358,Orders_Raw!A:A,Orders_Raw!D:D)</f>
        <v>Delivered</v>
      </c>
      <c r="M3358" s="19" t="str">
        <f>_xlfn.XLOOKUP(_xlfn.XLOOKUP(A3358,Orders_Raw!A:A,Orders_Raw!B:B),Customers_Raw!A:A,Customers_Raw!E:E)</f>
        <v>Consumer</v>
      </c>
      <c r="N3358">
        <f>IF(COUNTIF($A$2:A3358,A3358)=1,1,0)</f>
        <v>1</v>
      </c>
    </row>
    <row r="3359" spans="1:14">
      <c r="A3359" t="s">
        <v>1513</v>
      </c>
      <c r="B3359" t="s">
        <v>3465</v>
      </c>
      <c r="C3359">
        <v>1</v>
      </c>
      <c r="D3359" s="18">
        <v>2544.26</v>
      </c>
      <c r="E3359" s="18">
        <f>_xlfn.XLOOKUP(Order_Items_Raw!B2531,Products_Raw!A:A,Products_Raw!D:D)</f>
        <v>8551.81</v>
      </c>
      <c r="F3359" s="18">
        <f t="shared" si="52"/>
        <v>-6007.55</v>
      </c>
      <c r="G3359" s="18" t="str">
        <f>PROPER(TRIM(CLEAN(_xlfn.XLOOKUP(Order_Items_Raw!A2531,Orders_Raw!A:A,Orders_Raw!E:E))))</f>
        <v>Website</v>
      </c>
      <c r="H3359" s="18" t="str">
        <f>_xlfn.XLOOKUP(B3359,Products_Raw!A:A,Products_Raw!C:C)</f>
        <v>Beauty</v>
      </c>
      <c r="I3359" t="str">
        <f>_xlfn.XLOOKUP(_xlfn.XLOOKUP(A3359,Orders_Raw!A:A,Orders_Raw!B:B),Customers_Raw!A:A,Customers_Raw!E:E)</f>
        <v>Small Business</v>
      </c>
      <c r="J3359" s="19">
        <f>_xlfn.XLOOKUP(Order_Items_Raw!A2531,Orders_Raw!A:A,Orders_Raw!C:C)</f>
        <v>45728</v>
      </c>
      <c r="K3359" t="s">
        <v>3458</v>
      </c>
      <c r="L3359" s="19" t="str">
        <f>_xlfn.XLOOKUP(A3359,Orders_Raw!A:A,Orders_Raw!D:D)</f>
        <v>Delivered</v>
      </c>
      <c r="M3359" s="19" t="str">
        <f>_xlfn.XLOOKUP(_xlfn.XLOOKUP(A3359,Orders_Raw!A:A,Orders_Raw!B:B),Customers_Raw!A:A,Customers_Raw!E:E)</f>
        <v>Small Business</v>
      </c>
      <c r="N3359">
        <f>IF(COUNTIF($A$2:A3359,A3359)=1,1,0)</f>
        <v>0</v>
      </c>
    </row>
    <row r="3360" spans="1:14">
      <c r="A3360" t="s">
        <v>1646</v>
      </c>
      <c r="B3360" t="s">
        <v>3465</v>
      </c>
      <c r="C3360">
        <v>3</v>
      </c>
      <c r="D3360" s="18">
        <v>7372.94</v>
      </c>
      <c r="E3360" s="18">
        <f>_xlfn.XLOOKUP(Order_Items_Raw!B2535,Products_Raw!A:A,Products_Raw!D:D)</f>
        <v>2249.48</v>
      </c>
      <c r="F3360" s="18">
        <f t="shared" si="52"/>
        <v>624.499999999999</v>
      </c>
      <c r="G3360" s="18" t="str">
        <f>PROPER(TRIM(CLEAN(_xlfn.XLOOKUP(Order_Items_Raw!A2535,Orders_Raw!A:A,Orders_Raw!E:E))))</f>
        <v>Marketplace</v>
      </c>
      <c r="H3360" s="18" t="str">
        <f>_xlfn.XLOOKUP(B3360,Products_Raw!A:A,Products_Raw!C:C)</f>
        <v>Beauty</v>
      </c>
      <c r="I3360" t="str">
        <f>_xlfn.XLOOKUP(_xlfn.XLOOKUP(A3360,Orders_Raw!A:A,Orders_Raw!B:B),Customers_Raw!A:A,Customers_Raw!E:E)</f>
        <v>Consumer</v>
      </c>
      <c r="J3360" s="19">
        <f>_xlfn.XLOOKUP(Order_Items_Raw!A2535,Orders_Raw!A:A,Orders_Raw!C:C)</f>
        <v>45736</v>
      </c>
      <c r="K3360" t="s">
        <v>3458</v>
      </c>
      <c r="L3360" s="19" t="str">
        <f>_xlfn.XLOOKUP(A3360,Orders_Raw!A:A,Orders_Raw!D:D)</f>
        <v>Delivered</v>
      </c>
      <c r="M3360" s="19" t="str">
        <f>_xlfn.XLOOKUP(_xlfn.XLOOKUP(A3360,Orders_Raw!A:A,Orders_Raw!B:B),Customers_Raw!A:A,Customers_Raw!E:E)</f>
        <v>Consumer</v>
      </c>
      <c r="N3360">
        <f>IF(COUNTIF($A$2:A3360,A3360)=1,1,0)</f>
        <v>1</v>
      </c>
    </row>
    <row r="3361" spans="1:14">
      <c r="A3361" t="s">
        <v>3067</v>
      </c>
      <c r="B3361" t="s">
        <v>3465</v>
      </c>
      <c r="C3361">
        <v>2</v>
      </c>
      <c r="D3361" s="18">
        <v>3984.62</v>
      </c>
      <c r="E3361" s="18">
        <f>_xlfn.XLOOKUP(Order_Items_Raw!B2558,Products_Raw!A:A,Products_Raw!D:D)</f>
        <v>10244.32</v>
      </c>
      <c r="F3361" s="18">
        <f t="shared" si="52"/>
        <v>-16504.02</v>
      </c>
      <c r="G3361" s="18" t="str">
        <f>PROPER(TRIM(CLEAN(_xlfn.XLOOKUP(Order_Items_Raw!A2558,Orders_Raw!A:A,Orders_Raw!E:E))))</f>
        <v>Website</v>
      </c>
      <c r="H3361" s="18" t="str">
        <f>_xlfn.XLOOKUP(B3361,Products_Raw!A:A,Products_Raw!C:C)</f>
        <v>Beauty</v>
      </c>
      <c r="I3361" t="str">
        <f>_xlfn.XLOOKUP(_xlfn.XLOOKUP(A3361,Orders_Raw!A:A,Orders_Raw!B:B),Customers_Raw!A:A,Customers_Raw!E:E)</f>
        <v>Corporate</v>
      </c>
      <c r="J3361" s="19">
        <f>_xlfn.XLOOKUP(Order_Items_Raw!A2558,Orders_Raw!A:A,Orders_Raw!C:C)</f>
        <v>45808</v>
      </c>
      <c r="K3361" t="s">
        <v>3466</v>
      </c>
      <c r="L3361" s="19" t="str">
        <f>_xlfn.XLOOKUP(A3361,Orders_Raw!A:A,Orders_Raw!D:D)</f>
        <v>Delivered</v>
      </c>
      <c r="M3361" s="19" t="str">
        <f>_xlfn.XLOOKUP(_xlfn.XLOOKUP(A3361,Orders_Raw!A:A,Orders_Raw!B:B),Customers_Raw!A:A,Customers_Raw!E:E)</f>
        <v>Corporate</v>
      </c>
      <c r="N3361">
        <f>IF(COUNTIF($A$2:A3361,A3361)=1,1,0)</f>
        <v>0</v>
      </c>
    </row>
    <row r="3362" spans="1:14">
      <c r="A3362" t="s">
        <v>1169</v>
      </c>
      <c r="B3362" t="s">
        <v>3467</v>
      </c>
      <c r="C3362">
        <v>1</v>
      </c>
      <c r="D3362" s="18">
        <v>12323.22</v>
      </c>
      <c r="E3362" s="18">
        <f>_xlfn.XLOOKUP(Order_Items_Raw!B2565,Products_Raw!A:A,Products_Raw!D:D)</f>
        <v>4936.19</v>
      </c>
      <c r="F3362" s="18">
        <f t="shared" si="52"/>
        <v>7387.03</v>
      </c>
      <c r="G3362" s="18" t="str">
        <f>PROPER(TRIM(CLEAN(_xlfn.XLOOKUP(Order_Items_Raw!A2565,Orders_Raw!A:A,Orders_Raw!E:E))))</f>
        <v>Mobile App</v>
      </c>
      <c r="H3362" s="18" t="str">
        <f>_xlfn.XLOOKUP(B3362,Products_Raw!A:A,Products_Raw!C:C)</f>
        <v>Fashion</v>
      </c>
      <c r="I3362" t="str">
        <f>_xlfn.XLOOKUP(_xlfn.XLOOKUP(A3362,Orders_Raw!A:A,Orders_Raw!B:B),Customers_Raw!A:A,Customers_Raw!E:E)</f>
        <v>Consumer</v>
      </c>
      <c r="J3362" s="19">
        <f>_xlfn.XLOOKUP(Order_Items_Raw!A2565,Orders_Raw!A:A,Orders_Raw!C:C)</f>
        <v>45806</v>
      </c>
      <c r="K3362" t="s">
        <v>3466</v>
      </c>
      <c r="L3362" s="19" t="str">
        <f>_xlfn.XLOOKUP(A3362,Orders_Raw!A:A,Orders_Raw!D:D)</f>
        <v>Delivered</v>
      </c>
      <c r="M3362" s="19" t="str">
        <f>_xlfn.XLOOKUP(_xlfn.XLOOKUP(A3362,Orders_Raw!A:A,Orders_Raw!B:B),Customers_Raw!A:A,Customers_Raw!E:E)</f>
        <v>Consumer</v>
      </c>
      <c r="N3362">
        <f>IF(COUNTIF($A$2:A3362,A3362)=1,1,0)</f>
        <v>0</v>
      </c>
    </row>
    <row r="3363" spans="1:14">
      <c r="A3363" t="s">
        <v>2616</v>
      </c>
      <c r="B3363" t="s">
        <v>3467</v>
      </c>
      <c r="C3363">
        <v>1</v>
      </c>
      <c r="D3363" s="18">
        <v>15402.18</v>
      </c>
      <c r="E3363" s="18">
        <f>_xlfn.XLOOKUP(Order_Items_Raw!B2591,Products_Raw!A:A,Products_Raw!D:D)</f>
        <v>7014.31</v>
      </c>
      <c r="F3363" s="18">
        <f t="shared" si="52"/>
        <v>8387.87</v>
      </c>
      <c r="G3363" s="18" t="str">
        <f>PROPER(TRIM(CLEAN(_xlfn.XLOOKUP(Order_Items_Raw!A2591,Orders_Raw!A:A,Orders_Raw!E:E))))</f>
        <v>Mobile App</v>
      </c>
      <c r="H3363" s="18" t="str">
        <f>_xlfn.XLOOKUP(B3363,Products_Raw!A:A,Products_Raw!C:C)</f>
        <v>Fashion</v>
      </c>
      <c r="I3363" t="str">
        <f>_xlfn.XLOOKUP(_xlfn.XLOOKUP(A3363,Orders_Raw!A:A,Orders_Raw!B:B),Customers_Raw!A:A,Customers_Raw!E:E)</f>
        <v>Consumer</v>
      </c>
      <c r="J3363" s="19">
        <f>_xlfn.XLOOKUP(Order_Items_Raw!A2591,Orders_Raw!A:A,Orders_Raw!C:C)</f>
        <v>45805</v>
      </c>
      <c r="K3363" t="s">
        <v>3466</v>
      </c>
      <c r="L3363" s="19" t="str">
        <f>_xlfn.XLOOKUP(A3363,Orders_Raw!A:A,Orders_Raw!D:D)</f>
        <v>Processing</v>
      </c>
      <c r="M3363" s="19" t="str">
        <f>_xlfn.XLOOKUP(_xlfn.XLOOKUP(A3363,Orders_Raw!A:A,Orders_Raw!B:B),Customers_Raw!A:A,Customers_Raw!E:E)</f>
        <v>Consumer</v>
      </c>
      <c r="N3363">
        <f>IF(COUNTIF($A$2:A3363,A3363)=1,1,0)</f>
        <v>1</v>
      </c>
    </row>
    <row r="3364" spans="1:14">
      <c r="A3364" t="s">
        <v>1602</v>
      </c>
      <c r="B3364" t="s">
        <v>3468</v>
      </c>
      <c r="C3364">
        <v>4</v>
      </c>
      <c r="D3364" s="18">
        <v>21560.64</v>
      </c>
      <c r="E3364" s="18">
        <f>_xlfn.XLOOKUP(Order_Items_Raw!B2614,Products_Raw!A:A,Products_Raw!D:D)</f>
        <v>4806.74</v>
      </c>
      <c r="F3364" s="18">
        <f t="shared" si="52"/>
        <v>2333.68</v>
      </c>
      <c r="G3364" s="18" t="str">
        <f>PROPER(TRIM(CLEAN(_xlfn.XLOOKUP(Order_Items_Raw!A2614,Orders_Raw!A:A,Orders_Raw!E:E))))</f>
        <v>Marketplace</v>
      </c>
      <c r="H3364" s="18" t="str">
        <f>_xlfn.XLOOKUP(B3364,Products_Raw!A:A,Products_Raw!C:C)</f>
        <v>Office Supplies</v>
      </c>
      <c r="I3364" t="str">
        <f>_xlfn.XLOOKUP(_xlfn.XLOOKUP(A3364,Orders_Raw!A:A,Orders_Raw!B:B),Customers_Raw!A:A,Customers_Raw!E:E)</f>
        <v>Small Business</v>
      </c>
      <c r="J3364" s="19">
        <f>_xlfn.XLOOKUP(Order_Items_Raw!A2614,Orders_Raw!A:A,Orders_Raw!C:C)</f>
        <v>45784</v>
      </c>
      <c r="K3364" t="s">
        <v>3466</v>
      </c>
      <c r="L3364" s="19" t="str">
        <f>_xlfn.XLOOKUP(A3364,Orders_Raw!A:A,Orders_Raw!D:D)</f>
        <v>Delivered</v>
      </c>
      <c r="M3364" s="19" t="str">
        <f>_xlfn.XLOOKUP(_xlfn.XLOOKUP(A3364,Orders_Raw!A:A,Orders_Raw!B:B),Customers_Raw!A:A,Customers_Raw!E:E)</f>
        <v>Small Business</v>
      </c>
      <c r="N3364">
        <f>IF(COUNTIF($A$2:A3364,A3364)=1,1,0)</f>
        <v>0</v>
      </c>
    </row>
    <row r="3365" spans="1:14">
      <c r="A3365" t="s">
        <v>2855</v>
      </c>
      <c r="B3365" t="s">
        <v>3468</v>
      </c>
      <c r="C3365">
        <v>2</v>
      </c>
      <c r="D3365" s="18">
        <v>13230.13</v>
      </c>
      <c r="E3365" s="18">
        <f>_xlfn.XLOOKUP(Order_Items_Raw!B2633,Products_Raw!A:A,Products_Raw!D:D)</f>
        <v>680.62</v>
      </c>
      <c r="F3365" s="18">
        <f t="shared" si="52"/>
        <v>11868.89</v>
      </c>
      <c r="G3365" s="18" t="str">
        <f>PROPER(TRIM(CLEAN(_xlfn.XLOOKUP(Order_Items_Raw!A2633,Orders_Raw!A:A,Orders_Raw!E:E))))</f>
        <v>Mobile App</v>
      </c>
      <c r="H3365" s="18" t="str">
        <f>_xlfn.XLOOKUP(B3365,Products_Raw!A:A,Products_Raw!C:C)</f>
        <v>Office Supplies</v>
      </c>
      <c r="I3365" t="str">
        <f>_xlfn.XLOOKUP(_xlfn.XLOOKUP(A3365,Orders_Raw!A:A,Orders_Raw!B:B),Customers_Raw!A:A,Customers_Raw!E:E)</f>
        <v>Small Business</v>
      </c>
      <c r="J3365" s="19">
        <f>_xlfn.XLOOKUP(Order_Items_Raw!A2633,Orders_Raw!A:A,Orders_Raw!C:C)</f>
        <v>45808</v>
      </c>
      <c r="K3365" t="s">
        <v>3466</v>
      </c>
      <c r="L3365" s="19" t="str">
        <f>_xlfn.XLOOKUP(A3365,Orders_Raw!A:A,Orders_Raw!D:D)</f>
        <v>Delivered</v>
      </c>
      <c r="M3365" s="19" t="str">
        <f>_xlfn.XLOOKUP(_xlfn.XLOOKUP(A3365,Orders_Raw!A:A,Orders_Raw!B:B),Customers_Raw!A:A,Customers_Raw!E:E)</f>
        <v>Small Business</v>
      </c>
      <c r="N3365">
        <f>IF(COUNTIF($A$2:A3365,A3365)=1,1,0)</f>
        <v>1</v>
      </c>
    </row>
    <row r="3366" spans="1:14">
      <c r="A3366" t="s">
        <v>1098</v>
      </c>
      <c r="B3366" t="s">
        <v>3469</v>
      </c>
      <c r="C3366">
        <v>4</v>
      </c>
      <c r="D3366" s="18">
        <v>22400.78</v>
      </c>
      <c r="E3366" s="18">
        <f>_xlfn.XLOOKUP(Order_Items_Raw!B2651,Products_Raw!A:A,Products_Raw!D:D)</f>
        <v>6279.29</v>
      </c>
      <c r="F3366" s="18">
        <f t="shared" si="52"/>
        <v>-2716.38</v>
      </c>
      <c r="G3366" s="18" t="str">
        <f>PROPER(TRIM(CLEAN(_xlfn.XLOOKUP(Order_Items_Raw!A2651,Orders_Raw!A:A,Orders_Raw!E:E))))</f>
        <v>Website</v>
      </c>
      <c r="H3366" s="18" t="str">
        <f>_xlfn.XLOOKUP(B3366,Products_Raw!A:A,Products_Raw!C:C)</f>
        <v>Sports</v>
      </c>
      <c r="I3366" t="str">
        <f>_xlfn.XLOOKUP(_xlfn.XLOOKUP(A3366,Orders_Raw!A:A,Orders_Raw!B:B),Customers_Raw!A:A,Customers_Raw!E:E)</f>
        <v>Corporate</v>
      </c>
      <c r="J3366" s="19">
        <f>_xlfn.XLOOKUP(Order_Items_Raw!A2651,Orders_Raw!A:A,Orders_Raw!C:C)</f>
        <v>45789</v>
      </c>
      <c r="K3366" t="s">
        <v>3466</v>
      </c>
      <c r="L3366" s="19" t="str">
        <f>_xlfn.XLOOKUP(A3366,Orders_Raw!A:A,Orders_Raw!D:D)</f>
        <v>Delivered</v>
      </c>
      <c r="M3366" s="19" t="str">
        <f>_xlfn.XLOOKUP(_xlfn.XLOOKUP(A3366,Orders_Raw!A:A,Orders_Raw!B:B),Customers_Raw!A:A,Customers_Raw!E:E)</f>
        <v>Corporate</v>
      </c>
      <c r="N3366">
        <f>IF(COUNTIF($A$2:A3366,A3366)=1,1,0)</f>
        <v>1</v>
      </c>
    </row>
    <row r="3367" spans="1:14">
      <c r="A3367" t="s">
        <v>1945</v>
      </c>
      <c r="B3367" t="s">
        <v>3469</v>
      </c>
      <c r="C3367">
        <v>3</v>
      </c>
      <c r="D3367" s="18">
        <v>16477.78</v>
      </c>
      <c r="E3367" s="18">
        <f>_xlfn.XLOOKUP(Order_Items_Raw!B2667,Products_Raw!A:A,Products_Raw!D:D)</f>
        <v>10188.6</v>
      </c>
      <c r="F3367" s="18">
        <f t="shared" si="52"/>
        <v>-14088.02</v>
      </c>
      <c r="G3367" s="18" t="str">
        <f>PROPER(TRIM(CLEAN(_xlfn.XLOOKUP(Order_Items_Raw!A2667,Orders_Raw!A:A,Orders_Raw!E:E))))</f>
        <v>Marketplace</v>
      </c>
      <c r="H3367" s="18" t="str">
        <f>_xlfn.XLOOKUP(B3367,Products_Raw!A:A,Products_Raw!C:C)</f>
        <v>Sports</v>
      </c>
      <c r="I3367" t="str">
        <f>_xlfn.XLOOKUP(_xlfn.XLOOKUP(A3367,Orders_Raw!A:A,Orders_Raw!B:B),Customers_Raw!A:A,Customers_Raw!E:E)</f>
        <v>Consumer</v>
      </c>
      <c r="J3367" s="19">
        <f>_xlfn.XLOOKUP(Order_Items_Raw!A2667,Orders_Raw!A:A,Orders_Raw!C:C)</f>
        <v>45806</v>
      </c>
      <c r="K3367" t="s">
        <v>3466</v>
      </c>
      <c r="L3367" s="19" t="str">
        <f>_xlfn.XLOOKUP(A3367,Orders_Raw!A:A,Orders_Raw!D:D)</f>
        <v>Delivered</v>
      </c>
      <c r="M3367" s="19" t="str">
        <f>_xlfn.XLOOKUP(_xlfn.XLOOKUP(A3367,Orders_Raw!A:A,Orders_Raw!B:B),Customers_Raw!A:A,Customers_Raw!E:E)</f>
        <v>Consumer</v>
      </c>
      <c r="N3367">
        <f>IF(COUNTIF($A$2:A3367,A3367)=1,1,0)</f>
        <v>0</v>
      </c>
    </row>
    <row r="3368" spans="1:14">
      <c r="A3368" t="s">
        <v>2720</v>
      </c>
      <c r="B3368" t="s">
        <v>3469</v>
      </c>
      <c r="C3368">
        <v>4</v>
      </c>
      <c r="D3368" s="18">
        <v>26836.81</v>
      </c>
      <c r="E3368" s="18">
        <f>_xlfn.XLOOKUP(Order_Items_Raw!B2683,Products_Raw!A:A,Products_Raw!D:D)</f>
        <v>6782.31</v>
      </c>
      <c r="F3368" s="18">
        <f t="shared" si="52"/>
        <v>-292.43</v>
      </c>
      <c r="G3368" s="18" t="str">
        <f>PROPER(TRIM(CLEAN(_xlfn.XLOOKUP(Order_Items_Raw!A2683,Orders_Raw!A:A,Orders_Raw!E:E))))</f>
        <v>Mobile App</v>
      </c>
      <c r="H3368" s="18" t="str">
        <f>_xlfn.XLOOKUP(B3368,Products_Raw!A:A,Products_Raw!C:C)</f>
        <v>Sports</v>
      </c>
      <c r="I3368" t="str">
        <f>_xlfn.XLOOKUP(_xlfn.XLOOKUP(A3368,Orders_Raw!A:A,Orders_Raw!B:B),Customers_Raw!A:A,Customers_Raw!E:E)</f>
        <v>Consumer</v>
      </c>
      <c r="J3368" s="19">
        <f>_xlfn.XLOOKUP(Order_Items_Raw!A2683,Orders_Raw!A:A,Orders_Raw!C:C)</f>
        <v>45789</v>
      </c>
      <c r="K3368" t="s">
        <v>3466</v>
      </c>
      <c r="L3368" s="19" t="str">
        <f>_xlfn.XLOOKUP(A3368,Orders_Raw!A:A,Orders_Raw!D:D)</f>
        <v>Delivered</v>
      </c>
      <c r="M3368" s="19" t="str">
        <f>_xlfn.XLOOKUP(_xlfn.XLOOKUP(A3368,Orders_Raw!A:A,Orders_Raw!B:B),Customers_Raw!A:A,Customers_Raw!E:E)</f>
        <v>Consumer</v>
      </c>
      <c r="N3368">
        <f>IF(COUNTIF($A$2:A3368,A3368)=1,1,0)</f>
        <v>0</v>
      </c>
    </row>
    <row r="3369" spans="1:14">
      <c r="A3369" t="s">
        <v>2860</v>
      </c>
      <c r="B3369" t="s">
        <v>3469</v>
      </c>
      <c r="C3369">
        <v>4</v>
      </c>
      <c r="D3369" s="18">
        <v>24682.23</v>
      </c>
      <c r="E3369" s="18">
        <f>_xlfn.XLOOKUP(Order_Items_Raw!B2686,Products_Raw!A:A,Products_Raw!D:D)</f>
        <v>6782.31</v>
      </c>
      <c r="F3369" s="18">
        <f t="shared" si="52"/>
        <v>-2447.01</v>
      </c>
      <c r="G3369" s="18" t="str">
        <f>PROPER(TRIM(CLEAN(_xlfn.XLOOKUP(Order_Items_Raw!A2686,Orders_Raw!A:A,Orders_Raw!E:E))))</f>
        <v>Mobile App</v>
      </c>
      <c r="H3369" s="18" t="str">
        <f>_xlfn.XLOOKUP(B3369,Products_Raw!A:A,Products_Raw!C:C)</f>
        <v>Sports</v>
      </c>
      <c r="I3369" t="str">
        <f>_xlfn.XLOOKUP(_xlfn.XLOOKUP(A3369,Orders_Raw!A:A,Orders_Raw!B:B),Customers_Raw!A:A,Customers_Raw!E:E)</f>
        <v>Consumer</v>
      </c>
      <c r="J3369" s="19">
        <f>_xlfn.XLOOKUP(Order_Items_Raw!A2686,Orders_Raw!A:A,Orders_Raw!C:C)</f>
        <v>45778</v>
      </c>
      <c r="K3369" t="s">
        <v>3466</v>
      </c>
      <c r="L3369" s="19" t="str">
        <f>_xlfn.XLOOKUP(A3369,Orders_Raw!A:A,Orders_Raw!D:D)</f>
        <v>Delivered</v>
      </c>
      <c r="M3369" s="19" t="str">
        <f>_xlfn.XLOOKUP(_xlfn.XLOOKUP(A3369,Orders_Raw!A:A,Orders_Raw!B:B),Customers_Raw!A:A,Customers_Raw!E:E)</f>
        <v>Consumer</v>
      </c>
      <c r="N3369">
        <f>IF(COUNTIF($A$2:A3369,A3369)=1,1,0)</f>
        <v>1</v>
      </c>
    </row>
    <row r="3370" spans="1:14">
      <c r="A3370" t="s">
        <v>2874</v>
      </c>
      <c r="B3370" t="s">
        <v>3469</v>
      </c>
      <c r="C3370">
        <v>2</v>
      </c>
      <c r="D3370" s="18">
        <v>13869.72</v>
      </c>
      <c r="E3370" s="18">
        <f>_xlfn.XLOOKUP(Order_Items_Raw!B2687,Products_Raw!A:A,Products_Raw!D:D)</f>
        <v>6782.31</v>
      </c>
      <c r="F3370" s="18">
        <f t="shared" si="52"/>
        <v>305.099999999999</v>
      </c>
      <c r="G3370" s="18" t="str">
        <f>PROPER(TRIM(CLEAN(_xlfn.XLOOKUP(Order_Items_Raw!A2687,Orders_Raw!A:A,Orders_Raw!E:E))))</f>
        <v>Mobile App</v>
      </c>
      <c r="H3370" s="18" t="str">
        <f>_xlfn.XLOOKUP(B3370,Products_Raw!A:A,Products_Raw!C:C)</f>
        <v>Sports</v>
      </c>
      <c r="I3370" t="str">
        <f>_xlfn.XLOOKUP(_xlfn.XLOOKUP(A3370,Orders_Raw!A:A,Orders_Raw!B:B),Customers_Raw!A:A,Customers_Raw!E:E)</f>
        <v>Consumer</v>
      </c>
      <c r="J3370" s="19">
        <f>_xlfn.XLOOKUP(Order_Items_Raw!A2687,Orders_Raw!A:A,Orders_Raw!C:C)</f>
        <v>45794</v>
      </c>
      <c r="K3370" t="s">
        <v>3466</v>
      </c>
      <c r="L3370" s="19" t="str">
        <f>_xlfn.XLOOKUP(A3370,Orders_Raw!A:A,Orders_Raw!D:D)</f>
        <v>Delivered</v>
      </c>
      <c r="M3370" s="19" t="str">
        <f>_xlfn.XLOOKUP(_xlfn.XLOOKUP(A3370,Orders_Raw!A:A,Orders_Raw!B:B),Customers_Raw!A:A,Customers_Raw!E:E)</f>
        <v>Consumer</v>
      </c>
      <c r="N3370">
        <f>IF(COUNTIF($A$2:A3370,A3370)=1,1,0)</f>
        <v>0</v>
      </c>
    </row>
    <row r="3371" spans="1:14">
      <c r="A3371" t="s">
        <v>1180</v>
      </c>
      <c r="B3371" t="s">
        <v>3470</v>
      </c>
      <c r="C3371">
        <v>3</v>
      </c>
      <c r="D3371" s="18">
        <v>27971.24</v>
      </c>
      <c r="E3371" s="18">
        <f>_xlfn.XLOOKUP(Order_Items_Raw!B2701,Products_Raw!A:A,Products_Raw!D:D)</f>
        <v>2857.57</v>
      </c>
      <c r="F3371" s="18">
        <f t="shared" si="52"/>
        <v>19398.53</v>
      </c>
      <c r="G3371" s="18" t="str">
        <f>PROPER(TRIM(CLEAN(_xlfn.XLOOKUP(Order_Items_Raw!A2701,Orders_Raw!A:A,Orders_Raw!E:E))))</f>
        <v>Mobile App</v>
      </c>
      <c r="H3371" s="18" t="str">
        <f>_xlfn.XLOOKUP(B3371,Products_Raw!A:A,Products_Raw!C:C)</f>
        <v>Home &amp; Kitchen</v>
      </c>
      <c r="I3371" t="str">
        <f>_xlfn.XLOOKUP(_xlfn.XLOOKUP(A3371,Orders_Raw!A:A,Orders_Raw!B:B),Customers_Raw!A:A,Customers_Raw!E:E)</f>
        <v>Consumer</v>
      </c>
      <c r="J3371" s="19">
        <f>_xlfn.XLOOKUP(Order_Items_Raw!A2701,Orders_Raw!A:A,Orders_Raw!C:C)</f>
        <v>45786</v>
      </c>
      <c r="K3371" t="s">
        <v>3466</v>
      </c>
      <c r="L3371" s="19" t="str">
        <f>_xlfn.XLOOKUP(A3371,Orders_Raw!A:A,Orders_Raw!D:D)</f>
        <v>Delivered</v>
      </c>
      <c r="M3371" s="19" t="str">
        <f>_xlfn.XLOOKUP(_xlfn.XLOOKUP(A3371,Orders_Raw!A:A,Orders_Raw!B:B),Customers_Raw!A:A,Customers_Raw!E:E)</f>
        <v>Consumer</v>
      </c>
      <c r="N3371">
        <f>IF(COUNTIF($A$2:A3371,A3371)=1,1,0)</f>
        <v>1</v>
      </c>
    </row>
    <row r="3372" spans="1:14">
      <c r="A3372" t="s">
        <v>3043</v>
      </c>
      <c r="B3372" t="s">
        <v>3470</v>
      </c>
      <c r="C3372">
        <v>4</v>
      </c>
      <c r="D3372" s="18">
        <v>27505.82</v>
      </c>
      <c r="E3372" s="18">
        <f>_xlfn.XLOOKUP(Order_Items_Raw!B2739,Products_Raw!A:A,Products_Raw!D:D)</f>
        <v>5931.04</v>
      </c>
      <c r="F3372" s="18">
        <f t="shared" si="52"/>
        <v>3781.66</v>
      </c>
      <c r="G3372" s="18" t="str">
        <f>PROPER(TRIM(CLEAN(_xlfn.XLOOKUP(Order_Items_Raw!A2739,Orders_Raw!A:A,Orders_Raw!E:E))))</f>
        <v>Website</v>
      </c>
      <c r="H3372" s="18" t="str">
        <f>_xlfn.XLOOKUP(B3372,Products_Raw!A:A,Products_Raw!C:C)</f>
        <v>Home &amp; Kitchen</v>
      </c>
      <c r="I3372" t="str">
        <f>_xlfn.XLOOKUP(_xlfn.XLOOKUP(A3372,Orders_Raw!A:A,Orders_Raw!B:B),Customers_Raw!A:A,Customers_Raw!E:E)</f>
        <v>Consumer</v>
      </c>
      <c r="J3372" s="19">
        <f>_xlfn.XLOOKUP(Order_Items_Raw!A2739,Orders_Raw!A:A,Orders_Raw!C:C)</f>
        <v>45782</v>
      </c>
      <c r="K3372" t="s">
        <v>3466</v>
      </c>
      <c r="L3372" s="19" t="str">
        <f>_xlfn.XLOOKUP(A3372,Orders_Raw!A:A,Orders_Raw!D:D)</f>
        <v>Shipped</v>
      </c>
      <c r="M3372" s="19" t="str">
        <f>_xlfn.XLOOKUP(_xlfn.XLOOKUP(A3372,Orders_Raw!A:A,Orders_Raw!B:B),Customers_Raw!A:A,Customers_Raw!E:E)</f>
        <v>Consumer</v>
      </c>
      <c r="N3372">
        <f>IF(COUNTIF($A$2:A3372,A3372)=1,1,0)</f>
        <v>1</v>
      </c>
    </row>
    <row r="3373" spans="1:14">
      <c r="A3373" t="s">
        <v>3336</v>
      </c>
      <c r="B3373" t="s">
        <v>3470</v>
      </c>
      <c r="C3373">
        <v>1</v>
      </c>
      <c r="D3373" s="18">
        <v>8997.26</v>
      </c>
      <c r="E3373" s="18">
        <f>_xlfn.XLOOKUP(Order_Items_Raw!B2746,Products_Raw!A:A,Products_Raw!D:D)</f>
        <v>4539.2</v>
      </c>
      <c r="F3373" s="18">
        <f t="shared" si="52"/>
        <v>4458.06</v>
      </c>
      <c r="G3373" s="18" t="str">
        <f>PROPER(TRIM(CLEAN(_xlfn.XLOOKUP(Order_Items_Raw!A2746,Orders_Raw!A:A,Orders_Raw!E:E))))</f>
        <v>Marketplace</v>
      </c>
      <c r="H3373" s="18" t="str">
        <f>_xlfn.XLOOKUP(B3373,Products_Raw!A:A,Products_Raw!C:C)</f>
        <v>Home &amp; Kitchen</v>
      </c>
      <c r="I3373" t="str">
        <f>_xlfn.XLOOKUP(_xlfn.XLOOKUP(A3373,Orders_Raw!A:A,Orders_Raw!B:B),Customers_Raw!A:A,Customers_Raw!E:E)</f>
        <v>Consumer</v>
      </c>
      <c r="J3373" s="19">
        <f>_xlfn.XLOOKUP(Order_Items_Raw!A2746,Orders_Raw!A:A,Orders_Raw!C:C)</f>
        <v>45786</v>
      </c>
      <c r="K3373" t="s">
        <v>3466</v>
      </c>
      <c r="L3373" s="19" t="str">
        <f>_xlfn.XLOOKUP(A3373,Orders_Raw!A:A,Orders_Raw!D:D)</f>
        <v>Delivered</v>
      </c>
      <c r="M3373" s="19" t="str">
        <f>_xlfn.XLOOKUP(_xlfn.XLOOKUP(A3373,Orders_Raw!A:A,Orders_Raw!B:B),Customers_Raw!A:A,Customers_Raw!E:E)</f>
        <v>Consumer</v>
      </c>
      <c r="N3373">
        <f>IF(COUNTIF($A$2:A3373,A3373)=1,1,0)</f>
        <v>1</v>
      </c>
    </row>
    <row r="3374" spans="1:14">
      <c r="A3374" t="s">
        <v>1735</v>
      </c>
      <c r="B3374" t="s">
        <v>3471</v>
      </c>
      <c r="C3374">
        <v>3</v>
      </c>
      <c r="D3374" s="18">
        <v>21330.27</v>
      </c>
      <c r="E3374" s="18">
        <f>_xlfn.XLOOKUP(Order_Items_Raw!B2762,Products_Raw!A:A,Products_Raw!D:D)</f>
        <v>11939.07</v>
      </c>
      <c r="F3374" s="18">
        <f t="shared" si="52"/>
        <v>-14486.94</v>
      </c>
      <c r="G3374" s="18" t="str">
        <f>PROPER(TRIM(CLEAN(_xlfn.XLOOKUP(Order_Items_Raw!A2762,Orders_Raw!A:A,Orders_Raw!E:E))))</f>
        <v>Website</v>
      </c>
      <c r="H3374" s="18" t="str">
        <f>_xlfn.XLOOKUP(B3374,Products_Raw!A:A,Products_Raw!C:C)</f>
        <v>Sports</v>
      </c>
      <c r="I3374" t="str">
        <f>_xlfn.XLOOKUP(_xlfn.XLOOKUP(A3374,Orders_Raw!A:A,Orders_Raw!B:B),Customers_Raw!A:A,Customers_Raw!E:E)</f>
        <v>Consumer</v>
      </c>
      <c r="J3374" s="19">
        <f>_xlfn.XLOOKUP(Order_Items_Raw!A2762,Orders_Raw!A:A,Orders_Raw!C:C)</f>
        <v>45782</v>
      </c>
      <c r="K3374" t="s">
        <v>3466</v>
      </c>
      <c r="L3374" s="19" t="str">
        <f>_xlfn.XLOOKUP(A3374,Orders_Raw!A:A,Orders_Raw!D:D)</f>
        <v>Delivered</v>
      </c>
      <c r="M3374" s="19" t="str">
        <f>_xlfn.XLOOKUP(_xlfn.XLOOKUP(A3374,Orders_Raw!A:A,Orders_Raw!B:B),Customers_Raw!A:A,Customers_Raw!E:E)</f>
        <v>Consumer</v>
      </c>
      <c r="N3374">
        <f>IF(COUNTIF($A$2:A3374,A3374)=1,1,0)</f>
        <v>1</v>
      </c>
    </row>
    <row r="3375" spans="1:14">
      <c r="A3375" t="s">
        <v>1746</v>
      </c>
      <c r="B3375" t="s">
        <v>3471</v>
      </c>
      <c r="C3375">
        <v>1</v>
      </c>
      <c r="D3375" s="18">
        <v>7085.79</v>
      </c>
      <c r="E3375" s="18">
        <f>_xlfn.XLOOKUP(Order_Items_Raw!B2763,Products_Raw!A:A,Products_Raw!D:D)</f>
        <v>11939.07</v>
      </c>
      <c r="F3375" s="18">
        <f t="shared" si="52"/>
        <v>-4853.28</v>
      </c>
      <c r="G3375" s="18" t="str">
        <f>PROPER(TRIM(CLEAN(_xlfn.XLOOKUP(Order_Items_Raw!A2763,Orders_Raw!A:A,Orders_Raw!E:E))))</f>
        <v>Marketplace</v>
      </c>
      <c r="H3375" s="18" t="str">
        <f>_xlfn.XLOOKUP(B3375,Products_Raw!A:A,Products_Raw!C:C)</f>
        <v>Sports</v>
      </c>
      <c r="I3375" t="str">
        <f>_xlfn.XLOOKUP(_xlfn.XLOOKUP(A3375,Orders_Raw!A:A,Orders_Raw!B:B),Customers_Raw!A:A,Customers_Raw!E:E)</f>
        <v>Consumer</v>
      </c>
      <c r="J3375" s="19">
        <f>_xlfn.XLOOKUP(Order_Items_Raw!A2763,Orders_Raw!A:A,Orders_Raw!C:C)</f>
        <v>45784</v>
      </c>
      <c r="K3375" t="s">
        <v>3466</v>
      </c>
      <c r="L3375" s="19" t="str">
        <f>_xlfn.XLOOKUP(A3375,Orders_Raw!A:A,Orders_Raw!D:D)</f>
        <v>Shipped</v>
      </c>
      <c r="M3375" s="19" t="str">
        <f>_xlfn.XLOOKUP(_xlfn.XLOOKUP(A3375,Orders_Raw!A:A,Orders_Raw!B:B),Customers_Raw!A:A,Customers_Raw!E:E)</f>
        <v>Consumer</v>
      </c>
      <c r="N3375">
        <f>IF(COUNTIF($A$2:A3375,A3375)=1,1,0)</f>
        <v>0</v>
      </c>
    </row>
    <row r="3376" spans="1:14">
      <c r="A3376" t="s">
        <v>2634</v>
      </c>
      <c r="B3376" t="s">
        <v>3471</v>
      </c>
      <c r="C3376">
        <v>2</v>
      </c>
      <c r="D3376" s="18">
        <v>14861.21</v>
      </c>
      <c r="E3376" s="18">
        <f>_xlfn.XLOOKUP(Order_Items_Raw!B2777,Products_Raw!A:A,Products_Raw!D:D)</f>
        <v>1946.27</v>
      </c>
      <c r="F3376" s="18">
        <f t="shared" si="52"/>
        <v>10968.67</v>
      </c>
      <c r="G3376" s="18" t="str">
        <f>PROPER(TRIM(CLEAN(_xlfn.XLOOKUP(Order_Items_Raw!A2777,Orders_Raw!A:A,Orders_Raw!E:E))))</f>
        <v>Mobile App</v>
      </c>
      <c r="H3376" s="18" t="str">
        <f>_xlfn.XLOOKUP(B3376,Products_Raw!A:A,Products_Raw!C:C)</f>
        <v>Sports</v>
      </c>
      <c r="I3376" t="str">
        <f>_xlfn.XLOOKUP(_xlfn.XLOOKUP(A3376,Orders_Raw!A:A,Orders_Raw!B:B),Customers_Raw!A:A,Customers_Raw!E:E)</f>
        <v>Consumer</v>
      </c>
      <c r="J3376" s="19">
        <f>_xlfn.XLOOKUP(Order_Items_Raw!A2777,Orders_Raw!A:A,Orders_Raw!C:C)</f>
        <v>45806</v>
      </c>
      <c r="K3376" t="s">
        <v>3466</v>
      </c>
      <c r="L3376" s="19" t="str">
        <f>_xlfn.XLOOKUP(A3376,Orders_Raw!A:A,Orders_Raw!D:D)</f>
        <v>Delivered</v>
      </c>
      <c r="M3376" s="19" t="str">
        <f>_xlfn.XLOOKUP(_xlfn.XLOOKUP(A3376,Orders_Raw!A:A,Orders_Raw!B:B),Customers_Raw!A:A,Customers_Raw!E:E)</f>
        <v>Consumer</v>
      </c>
      <c r="N3376">
        <f>IF(COUNTIF($A$2:A3376,A3376)=1,1,0)</f>
        <v>1</v>
      </c>
    </row>
    <row r="3377" spans="1:14">
      <c r="A3377" t="s">
        <v>2017</v>
      </c>
      <c r="B3377" t="s">
        <v>3472</v>
      </c>
      <c r="C3377">
        <v>2</v>
      </c>
      <c r="D3377" s="18">
        <v>37032.98</v>
      </c>
      <c r="E3377" s="18">
        <f>_xlfn.XLOOKUP(Order_Items_Raw!B2813,Products_Raw!A:A,Products_Raw!D:D)</f>
        <v>4370.8</v>
      </c>
      <c r="F3377" s="18">
        <f t="shared" si="52"/>
        <v>28291.38</v>
      </c>
      <c r="G3377" s="18" t="str">
        <f>PROPER(TRIM(CLEAN(_xlfn.XLOOKUP(Order_Items_Raw!A2813,Orders_Raw!A:A,Orders_Raw!E:E))))</f>
        <v>Mobile App</v>
      </c>
      <c r="H3377" s="18" t="str">
        <f>_xlfn.XLOOKUP(B3377,Products_Raw!A:A,Products_Raw!C:C)</f>
        <v>Fashion</v>
      </c>
      <c r="I3377" t="str">
        <f>_xlfn.XLOOKUP(_xlfn.XLOOKUP(A3377,Orders_Raw!A:A,Orders_Raw!B:B),Customers_Raw!A:A,Customers_Raw!E:E)</f>
        <v>Consumer</v>
      </c>
      <c r="J3377" s="19">
        <f>_xlfn.XLOOKUP(Order_Items_Raw!A2813,Orders_Raw!A:A,Orders_Raw!C:C)</f>
        <v>45780</v>
      </c>
      <c r="K3377" t="s">
        <v>3466</v>
      </c>
      <c r="L3377" s="19" t="str">
        <f>_xlfn.XLOOKUP(A3377,Orders_Raw!A:A,Orders_Raw!D:D)</f>
        <v>Delivered</v>
      </c>
      <c r="M3377" s="19" t="str">
        <f>_xlfn.XLOOKUP(_xlfn.XLOOKUP(A3377,Orders_Raw!A:A,Orders_Raw!B:B),Customers_Raw!A:A,Customers_Raw!E:E)</f>
        <v>Consumer</v>
      </c>
      <c r="N3377">
        <f>IF(COUNTIF($A$2:A3377,A3377)=1,1,0)</f>
        <v>0</v>
      </c>
    </row>
    <row r="3378" spans="1:14">
      <c r="A3378" t="s">
        <v>2230</v>
      </c>
      <c r="B3378" t="s">
        <v>3472</v>
      </c>
      <c r="C3378">
        <v>1</v>
      </c>
      <c r="D3378" s="18">
        <v>19475.85</v>
      </c>
      <c r="E3378" s="18">
        <f>_xlfn.XLOOKUP(Order_Items_Raw!B2816,Products_Raw!A:A,Products_Raw!D:D)</f>
        <v>9947.76</v>
      </c>
      <c r="F3378" s="18">
        <f t="shared" si="52"/>
        <v>9528.09</v>
      </c>
      <c r="G3378" s="18" t="str">
        <f>PROPER(TRIM(CLEAN(_xlfn.XLOOKUP(Order_Items_Raw!A2816,Orders_Raw!A:A,Orders_Raw!E:E))))</f>
        <v>Website</v>
      </c>
      <c r="H3378" s="18" t="str">
        <f>_xlfn.XLOOKUP(B3378,Products_Raw!A:A,Products_Raw!C:C)</f>
        <v>Fashion</v>
      </c>
      <c r="I3378" t="str">
        <f>_xlfn.XLOOKUP(_xlfn.XLOOKUP(A3378,Orders_Raw!A:A,Orders_Raw!B:B),Customers_Raw!A:A,Customers_Raw!E:E)</f>
        <v>Consumer</v>
      </c>
      <c r="J3378" s="19">
        <f>_xlfn.XLOOKUP(Order_Items_Raw!A2816,Orders_Raw!A:A,Orders_Raw!C:C)</f>
        <v>45796</v>
      </c>
      <c r="K3378" t="s">
        <v>3466</v>
      </c>
      <c r="L3378" s="19" t="str">
        <f>_xlfn.XLOOKUP(A3378,Orders_Raw!A:A,Orders_Raw!D:D)</f>
        <v>Delivered</v>
      </c>
      <c r="M3378" s="19" t="str">
        <f>_xlfn.XLOOKUP(_xlfn.XLOOKUP(A3378,Orders_Raw!A:A,Orders_Raw!B:B),Customers_Raw!A:A,Customers_Raw!E:E)</f>
        <v>Consumer</v>
      </c>
      <c r="N3378">
        <f>IF(COUNTIF($A$2:A3378,A3378)=1,1,0)</f>
        <v>0</v>
      </c>
    </row>
    <row r="3379" spans="1:14">
      <c r="A3379" t="s">
        <v>3029</v>
      </c>
      <c r="B3379" t="s">
        <v>3472</v>
      </c>
      <c r="C3379">
        <v>1</v>
      </c>
      <c r="D3379" s="18">
        <v>15847.44</v>
      </c>
      <c r="E3379" s="18">
        <f>_xlfn.XLOOKUP(Order_Items_Raw!B2828,Products_Raw!A:A,Products_Raw!D:D)</f>
        <v>8177.04</v>
      </c>
      <c r="F3379" s="18">
        <f t="shared" si="52"/>
        <v>7670.4</v>
      </c>
      <c r="G3379" s="18" t="str">
        <f>PROPER(TRIM(CLEAN(_xlfn.XLOOKUP(Order_Items_Raw!A2828,Orders_Raw!A:A,Orders_Raw!E:E))))</f>
        <v>Website</v>
      </c>
      <c r="H3379" s="18" t="str">
        <f>_xlfn.XLOOKUP(B3379,Products_Raw!A:A,Products_Raw!C:C)</f>
        <v>Fashion</v>
      </c>
      <c r="I3379" t="str">
        <f>_xlfn.XLOOKUP(_xlfn.XLOOKUP(A3379,Orders_Raw!A:A,Orders_Raw!B:B),Customers_Raw!A:A,Customers_Raw!E:E)</f>
        <v>Consumer</v>
      </c>
      <c r="J3379" s="19">
        <f>_xlfn.XLOOKUP(Order_Items_Raw!A2828,Orders_Raw!A:A,Orders_Raw!C:C)</f>
        <v>45808</v>
      </c>
      <c r="K3379" t="s">
        <v>3466</v>
      </c>
      <c r="L3379" s="19" t="str">
        <f>_xlfn.XLOOKUP(A3379,Orders_Raw!A:A,Orders_Raw!D:D)</f>
        <v>Delivered</v>
      </c>
      <c r="M3379" s="19" t="str">
        <f>_xlfn.XLOOKUP(_xlfn.XLOOKUP(A3379,Orders_Raw!A:A,Orders_Raw!B:B),Customers_Raw!A:A,Customers_Raw!E:E)</f>
        <v>Consumer</v>
      </c>
      <c r="N3379">
        <f>IF(COUNTIF($A$2:A3379,A3379)=1,1,0)</f>
        <v>1</v>
      </c>
    </row>
    <row r="3380" spans="1:14">
      <c r="A3380" t="s">
        <v>2126</v>
      </c>
      <c r="B3380" t="s">
        <v>3473</v>
      </c>
      <c r="C3380">
        <v>4</v>
      </c>
      <c r="D3380" s="18">
        <v>41671.2</v>
      </c>
      <c r="E3380" s="18">
        <f>_xlfn.XLOOKUP(Order_Items_Raw!B2851,Products_Raw!A:A,Products_Raw!D:D)</f>
        <v>6579.03</v>
      </c>
      <c r="F3380" s="18">
        <f t="shared" si="52"/>
        <v>15355.08</v>
      </c>
      <c r="G3380" s="18" t="str">
        <f>PROPER(TRIM(CLEAN(_xlfn.XLOOKUP(Order_Items_Raw!A2851,Orders_Raw!A:A,Orders_Raw!E:E))))</f>
        <v>Website</v>
      </c>
      <c r="H3380" s="18" t="str">
        <f>_xlfn.XLOOKUP(B3380,Products_Raw!A:A,Products_Raw!C:C)</f>
        <v>Office Supplies</v>
      </c>
      <c r="I3380" t="str">
        <f>_xlfn.XLOOKUP(_xlfn.XLOOKUP(A3380,Orders_Raw!A:A,Orders_Raw!B:B),Customers_Raw!A:A,Customers_Raw!E:E)</f>
        <v>Consumer</v>
      </c>
      <c r="J3380" s="19">
        <f>_xlfn.XLOOKUP(Order_Items_Raw!A2851,Orders_Raw!A:A,Orders_Raw!C:C)</f>
        <v>45975</v>
      </c>
      <c r="K3380" t="s">
        <v>3474</v>
      </c>
      <c r="L3380" s="19" t="str">
        <f>_xlfn.XLOOKUP(A3380,Orders_Raw!A:A,Orders_Raw!D:D)</f>
        <v>Delivered</v>
      </c>
      <c r="M3380" s="19" t="str">
        <f>_xlfn.XLOOKUP(_xlfn.XLOOKUP(A3380,Orders_Raw!A:A,Orders_Raw!B:B),Customers_Raw!A:A,Customers_Raw!E:E)</f>
        <v>Consumer</v>
      </c>
      <c r="N3380">
        <f>IF(COUNTIF($A$2:A3380,A3380)=1,1,0)</f>
        <v>0</v>
      </c>
    </row>
    <row r="3381" spans="1:14">
      <c r="A3381" t="s">
        <v>2985</v>
      </c>
      <c r="B3381" t="s">
        <v>3473</v>
      </c>
      <c r="C3381">
        <v>4</v>
      </c>
      <c r="D3381" s="18">
        <v>34687.51</v>
      </c>
      <c r="E3381" s="18">
        <f>_xlfn.XLOOKUP(Order_Items_Raw!B2868,Products_Raw!A:A,Products_Raw!D:D)</f>
        <v>5483.96</v>
      </c>
      <c r="F3381" s="18">
        <f t="shared" si="52"/>
        <v>12751.67</v>
      </c>
      <c r="G3381" s="18" t="str">
        <f>PROPER(TRIM(CLEAN(_xlfn.XLOOKUP(Order_Items_Raw!A2868,Orders_Raw!A:A,Orders_Raw!E:E))))</f>
        <v>Website</v>
      </c>
      <c r="H3381" s="18" t="str">
        <f>_xlfn.XLOOKUP(B3381,Products_Raw!A:A,Products_Raw!C:C)</f>
        <v>Office Supplies</v>
      </c>
      <c r="I3381" t="str">
        <f>_xlfn.XLOOKUP(_xlfn.XLOOKUP(A3381,Orders_Raw!A:A,Orders_Raw!B:B),Customers_Raw!A:A,Customers_Raw!E:E)</f>
        <v>Corporate</v>
      </c>
      <c r="J3381" s="19">
        <f>_xlfn.XLOOKUP(Order_Items_Raw!A2868,Orders_Raw!A:A,Orders_Raw!C:C)</f>
        <v>45966</v>
      </c>
      <c r="K3381" t="s">
        <v>3474</v>
      </c>
      <c r="L3381" s="19" t="str">
        <f>_xlfn.XLOOKUP(A3381,Orders_Raw!A:A,Orders_Raw!D:D)</f>
        <v>Delivered</v>
      </c>
      <c r="M3381" s="19" t="str">
        <f>_xlfn.XLOOKUP(_xlfn.XLOOKUP(A3381,Orders_Raw!A:A,Orders_Raw!B:B),Customers_Raw!A:A,Customers_Raw!E:E)</f>
        <v>Corporate</v>
      </c>
      <c r="N3381">
        <f>IF(COUNTIF($A$2:A3381,A3381)=1,1,0)</f>
        <v>1</v>
      </c>
    </row>
    <row r="3382" spans="1:14">
      <c r="A3382" t="s">
        <v>3369</v>
      </c>
      <c r="B3382" t="s">
        <v>3473</v>
      </c>
      <c r="C3382">
        <v>4</v>
      </c>
      <c r="D3382" s="18">
        <v>32019.92</v>
      </c>
      <c r="E3382" s="18">
        <f>_xlfn.XLOOKUP(Order_Items_Raw!B2875,Products_Raw!A:A,Products_Raw!D:D)</f>
        <v>1321.65</v>
      </c>
      <c r="F3382" s="18">
        <f t="shared" si="52"/>
        <v>26733.32</v>
      </c>
      <c r="G3382" s="18" t="str">
        <f>PROPER(TRIM(CLEAN(_xlfn.XLOOKUP(Order_Items_Raw!A2875,Orders_Raw!A:A,Orders_Raw!E:E))))</f>
        <v>Website</v>
      </c>
      <c r="H3382" s="18" t="str">
        <f>_xlfn.XLOOKUP(B3382,Products_Raw!A:A,Products_Raw!C:C)</f>
        <v>Office Supplies</v>
      </c>
      <c r="I3382" t="str">
        <f>_xlfn.XLOOKUP(_xlfn.XLOOKUP(A3382,Orders_Raw!A:A,Orders_Raw!B:B),Customers_Raw!A:A,Customers_Raw!E:E)</f>
        <v>Corporate</v>
      </c>
      <c r="J3382" s="19">
        <f>_xlfn.XLOOKUP(Order_Items_Raw!A2875,Orders_Raw!A:A,Orders_Raw!C:C)</f>
        <v>45969</v>
      </c>
      <c r="K3382" t="s">
        <v>3474</v>
      </c>
      <c r="L3382" s="19" t="str">
        <f>_xlfn.XLOOKUP(A3382,Orders_Raw!A:A,Orders_Raw!D:D)</f>
        <v>Delivered</v>
      </c>
      <c r="M3382" s="19" t="str">
        <f>_xlfn.XLOOKUP(_xlfn.XLOOKUP(A3382,Orders_Raw!A:A,Orders_Raw!B:B),Customers_Raw!A:A,Customers_Raw!E:E)</f>
        <v>Corporate</v>
      </c>
      <c r="N3382">
        <f>IF(COUNTIF($A$2:A3382,A3382)=1,1,0)</f>
        <v>1</v>
      </c>
    </row>
    <row r="3383" spans="1:14">
      <c r="A3383" t="s">
        <v>1004</v>
      </c>
      <c r="B3383" t="s">
        <v>3476</v>
      </c>
      <c r="C3383">
        <v>1</v>
      </c>
      <c r="D3383" s="18">
        <v>10651.82</v>
      </c>
      <c r="E3383" s="18">
        <f>_xlfn.XLOOKUP(Order_Items_Raw!B2917,Products_Raw!A:A,Products_Raw!D:D)</f>
        <v>680.62</v>
      </c>
      <c r="F3383" s="18">
        <f t="shared" si="52"/>
        <v>9971.2</v>
      </c>
      <c r="G3383" s="18" t="str">
        <f>PROPER(TRIM(CLEAN(_xlfn.XLOOKUP(Order_Items_Raw!A2917,Orders_Raw!A:A,Orders_Raw!E:E))))</f>
        <v>Mobile App</v>
      </c>
      <c r="H3383" s="18" t="str">
        <f>_xlfn.XLOOKUP(B3383,Products_Raw!A:A,Products_Raw!C:C)</f>
        <v>Home &amp; Kitchen</v>
      </c>
      <c r="I3383" t="str">
        <f>_xlfn.XLOOKUP(_xlfn.XLOOKUP(A3383,Orders_Raw!A:A,Orders_Raw!B:B),Customers_Raw!A:A,Customers_Raw!E:E)</f>
        <v>Consumer</v>
      </c>
      <c r="J3383" s="19">
        <f>_xlfn.XLOOKUP(Order_Items_Raw!A2917,Orders_Raw!A:A,Orders_Raw!C:C)</f>
        <v>45972</v>
      </c>
      <c r="K3383" t="s">
        <v>3474</v>
      </c>
      <c r="L3383" s="19" t="str">
        <f>_xlfn.XLOOKUP(A3383,Orders_Raw!A:A,Orders_Raw!D:D)</f>
        <v>Delivered</v>
      </c>
      <c r="M3383" s="19" t="str">
        <f>_xlfn.XLOOKUP(_xlfn.XLOOKUP(A3383,Orders_Raw!A:A,Orders_Raw!B:B),Customers_Raw!A:A,Customers_Raw!E:E)</f>
        <v>Consumer</v>
      </c>
      <c r="N3383">
        <f>IF(COUNTIF($A$2:A3383,A3383)=1,1,0)</f>
        <v>0</v>
      </c>
    </row>
    <row r="3384" spans="1:14">
      <c r="A3384" t="s">
        <v>1970</v>
      </c>
      <c r="B3384" t="s">
        <v>3476</v>
      </c>
      <c r="C3384">
        <v>3</v>
      </c>
      <c r="D3384" s="18">
        <v>32984.71</v>
      </c>
      <c r="E3384" s="18">
        <f>_xlfn.XLOOKUP(Order_Items_Raw!B2938,Products_Raw!A:A,Products_Raw!D:D)</f>
        <v>6279.29</v>
      </c>
      <c r="F3384" s="18">
        <f t="shared" si="52"/>
        <v>14146.84</v>
      </c>
      <c r="G3384" s="18" t="str">
        <f>PROPER(TRIM(CLEAN(_xlfn.XLOOKUP(Order_Items_Raw!A2938,Orders_Raw!A:A,Orders_Raw!E:E))))</f>
        <v>Marketplace</v>
      </c>
      <c r="H3384" s="18" t="str">
        <f>_xlfn.XLOOKUP(B3384,Products_Raw!A:A,Products_Raw!C:C)</f>
        <v>Home &amp; Kitchen</v>
      </c>
      <c r="I3384" t="str">
        <f>_xlfn.XLOOKUP(_xlfn.XLOOKUP(A3384,Orders_Raw!A:A,Orders_Raw!B:B),Customers_Raw!A:A,Customers_Raw!E:E)</f>
        <v>Corporate</v>
      </c>
      <c r="J3384" s="19">
        <f>_xlfn.XLOOKUP(Order_Items_Raw!A2938,Orders_Raw!A:A,Orders_Raw!C:C)</f>
        <v>45970</v>
      </c>
      <c r="K3384" t="s">
        <v>3474</v>
      </c>
      <c r="L3384" s="19" t="str">
        <f>_xlfn.XLOOKUP(A3384,Orders_Raw!A:A,Orders_Raw!D:D)</f>
        <v>Delivered</v>
      </c>
      <c r="M3384" s="19" t="str">
        <f>_xlfn.XLOOKUP(_xlfn.XLOOKUP(A3384,Orders_Raw!A:A,Orders_Raw!B:B),Customers_Raw!A:A,Customers_Raw!E:E)</f>
        <v>Corporate</v>
      </c>
      <c r="N3384">
        <f>IF(COUNTIF($A$2:A3384,A3384)=1,1,0)</f>
        <v>1</v>
      </c>
    </row>
    <row r="3385" spans="1:14">
      <c r="A3385" t="s">
        <v>3239</v>
      </c>
      <c r="B3385" t="s">
        <v>3476</v>
      </c>
      <c r="C3385">
        <v>2</v>
      </c>
      <c r="D3385" s="18">
        <v>19837.34</v>
      </c>
      <c r="E3385" s="18">
        <f>_xlfn.XLOOKUP(Order_Items_Raw!B2957,Products_Raw!A:A,Products_Raw!D:D)</f>
        <v>1349.93</v>
      </c>
      <c r="F3385" s="18">
        <f t="shared" si="52"/>
        <v>17137.48</v>
      </c>
      <c r="G3385" s="18" t="str">
        <f>PROPER(TRIM(CLEAN(_xlfn.XLOOKUP(Order_Items_Raw!A2957,Orders_Raw!A:A,Orders_Raw!E:E))))</f>
        <v>Website</v>
      </c>
      <c r="H3385" s="18" t="str">
        <f>_xlfn.XLOOKUP(B3385,Products_Raw!A:A,Products_Raw!C:C)</f>
        <v>Home &amp; Kitchen</v>
      </c>
      <c r="I3385" t="str">
        <f>_xlfn.XLOOKUP(_xlfn.XLOOKUP(A3385,Orders_Raw!A:A,Orders_Raw!B:B),Customers_Raw!A:A,Customers_Raw!E:E)</f>
        <v>Consumer</v>
      </c>
      <c r="J3385" s="19">
        <f>_xlfn.XLOOKUP(Order_Items_Raw!A2957,Orders_Raw!A:A,Orders_Raw!C:C)</f>
        <v>45982</v>
      </c>
      <c r="K3385" t="s">
        <v>3474</v>
      </c>
      <c r="L3385" s="19" t="str">
        <f>_xlfn.XLOOKUP(A3385,Orders_Raw!A:A,Orders_Raw!D:D)</f>
        <v>Delivered</v>
      </c>
      <c r="M3385" s="19" t="str">
        <f>_xlfn.XLOOKUP(_xlfn.XLOOKUP(A3385,Orders_Raw!A:A,Orders_Raw!B:B),Customers_Raw!A:A,Customers_Raw!E:E)</f>
        <v>Consumer</v>
      </c>
      <c r="N3385">
        <f>IF(COUNTIF($A$2:A3385,A3385)=1,1,0)</f>
        <v>1</v>
      </c>
    </row>
    <row r="3386" spans="1:14">
      <c r="A3386" t="s">
        <v>3327</v>
      </c>
      <c r="B3386" t="s">
        <v>3476</v>
      </c>
      <c r="C3386">
        <v>1</v>
      </c>
      <c r="D3386" s="18">
        <v>8767.54</v>
      </c>
      <c r="E3386" s="18">
        <f>_xlfn.XLOOKUP(Order_Items_Raw!B2962,Products_Raw!A:A,Products_Raw!D:D)</f>
        <v>10124.42</v>
      </c>
      <c r="F3386" s="18">
        <f t="shared" si="52"/>
        <v>-1356.88</v>
      </c>
      <c r="G3386" s="18" t="str">
        <f>PROPER(TRIM(CLEAN(_xlfn.XLOOKUP(Order_Items_Raw!A2962,Orders_Raw!A:A,Orders_Raw!E:E))))</f>
        <v>Website</v>
      </c>
      <c r="H3386" s="18" t="str">
        <f>_xlfn.XLOOKUP(B3386,Products_Raw!A:A,Products_Raw!C:C)</f>
        <v>Home &amp; Kitchen</v>
      </c>
      <c r="I3386" t="str">
        <f>_xlfn.XLOOKUP(_xlfn.XLOOKUP(A3386,Orders_Raw!A:A,Orders_Raw!B:B),Customers_Raw!A:A,Customers_Raw!E:E)</f>
        <v>Consumer</v>
      </c>
      <c r="J3386" s="19">
        <f>_xlfn.XLOOKUP(Order_Items_Raw!A2962,Orders_Raw!A:A,Orders_Raw!C:C)</f>
        <v>45975</v>
      </c>
      <c r="K3386" t="s">
        <v>3474</v>
      </c>
      <c r="L3386" s="19" t="str">
        <f>_xlfn.XLOOKUP(A3386,Orders_Raw!A:A,Orders_Raw!D:D)</f>
        <v>Delivered</v>
      </c>
      <c r="M3386" s="19" t="str">
        <f>_xlfn.XLOOKUP(_xlfn.XLOOKUP(A3386,Orders_Raw!A:A,Orders_Raw!B:B),Customers_Raw!A:A,Customers_Raw!E:E)</f>
        <v>Consumer</v>
      </c>
      <c r="N3386">
        <f>IF(COUNTIF($A$2:A3386,A3386)=1,1,0)</f>
        <v>1</v>
      </c>
    </row>
    <row r="3387" spans="1:14">
      <c r="A3387" t="s">
        <v>1091</v>
      </c>
      <c r="B3387" t="s">
        <v>3477</v>
      </c>
      <c r="C3387">
        <v>2</v>
      </c>
      <c r="D3387" s="18">
        <v>5080.2</v>
      </c>
      <c r="E3387" s="18">
        <f>_xlfn.XLOOKUP(Order_Items_Raw!B2968,Products_Raw!A:A,Products_Raw!D:D)</f>
        <v>10124.42</v>
      </c>
      <c r="F3387" s="18">
        <f t="shared" si="52"/>
        <v>-15168.64</v>
      </c>
      <c r="G3387" s="18" t="str">
        <f>PROPER(TRIM(CLEAN(_xlfn.XLOOKUP(Order_Items_Raw!A2968,Orders_Raw!A:A,Orders_Raw!E:E))))</f>
        <v>Mobile App</v>
      </c>
      <c r="H3387" s="18" t="str">
        <f>_xlfn.XLOOKUP(B3387,Products_Raw!A:A,Products_Raw!C:C)</f>
        <v>Electronics</v>
      </c>
      <c r="I3387" t="str">
        <f>_xlfn.XLOOKUP(_xlfn.XLOOKUP(A3387,Orders_Raw!A:A,Orders_Raw!B:B),Customers_Raw!A:A,Customers_Raw!E:E)</f>
        <v>Consumer</v>
      </c>
      <c r="J3387" s="19">
        <f>_xlfn.XLOOKUP(Order_Items_Raw!A2968,Orders_Raw!A:A,Orders_Raw!C:C)</f>
        <v>45963</v>
      </c>
      <c r="K3387" t="s">
        <v>3474</v>
      </c>
      <c r="L3387" s="19" t="str">
        <f>_xlfn.XLOOKUP(A3387,Orders_Raw!A:A,Orders_Raw!D:D)</f>
        <v>Delivered</v>
      </c>
      <c r="M3387" s="19" t="str">
        <f>_xlfn.XLOOKUP(_xlfn.XLOOKUP(A3387,Orders_Raw!A:A,Orders_Raw!B:B),Customers_Raw!A:A,Customers_Raw!E:E)</f>
        <v>Consumer</v>
      </c>
      <c r="N3387">
        <f>IF(COUNTIF($A$2:A3387,A3387)=1,1,0)</f>
        <v>1</v>
      </c>
    </row>
    <row r="3388" spans="1:14">
      <c r="A3388" t="s">
        <v>2076</v>
      </c>
      <c r="B3388" t="s">
        <v>3477</v>
      </c>
      <c r="C3388">
        <v>2</v>
      </c>
      <c r="D3388" s="18">
        <v>6281.17</v>
      </c>
      <c r="E3388" s="18">
        <f>_xlfn.XLOOKUP(Order_Items_Raw!B2983,Products_Raw!A:A,Products_Raw!D:D)</f>
        <v>2133.21</v>
      </c>
      <c r="F3388" s="18">
        <f t="shared" si="52"/>
        <v>2014.75</v>
      </c>
      <c r="G3388" s="18" t="str">
        <f>PROPER(TRIM(CLEAN(_xlfn.XLOOKUP(Order_Items_Raw!A2983,Orders_Raw!A:A,Orders_Raw!E:E))))</f>
        <v>Website</v>
      </c>
      <c r="H3388" s="18" t="str">
        <f>_xlfn.XLOOKUP(B3388,Products_Raw!A:A,Products_Raw!C:C)</f>
        <v>Electronics</v>
      </c>
      <c r="I3388" t="str">
        <f>_xlfn.XLOOKUP(_xlfn.XLOOKUP(A3388,Orders_Raw!A:A,Orders_Raw!B:B),Customers_Raw!A:A,Customers_Raw!E:E)</f>
        <v>Consumer</v>
      </c>
      <c r="J3388" s="19">
        <f>_xlfn.XLOOKUP(Order_Items_Raw!A2983,Orders_Raw!A:A,Orders_Raw!C:C)</f>
        <v>45963</v>
      </c>
      <c r="K3388" t="s">
        <v>3474</v>
      </c>
      <c r="L3388" s="19" t="str">
        <f>_xlfn.XLOOKUP(A3388,Orders_Raw!A:A,Orders_Raw!D:D)</f>
        <v>Processing</v>
      </c>
      <c r="M3388" s="19" t="str">
        <f>_xlfn.XLOOKUP(_xlfn.XLOOKUP(A3388,Orders_Raw!A:A,Orders_Raw!B:B),Customers_Raw!A:A,Customers_Raw!E:E)</f>
        <v>Consumer</v>
      </c>
      <c r="N3388">
        <f>IF(COUNTIF($A$2:A3388,A3388)=1,1,0)</f>
        <v>1</v>
      </c>
    </row>
    <row r="3389" spans="1:14">
      <c r="A3389" t="s">
        <v>2616</v>
      </c>
      <c r="B3389" t="s">
        <v>3477</v>
      </c>
      <c r="C3389">
        <v>3</v>
      </c>
      <c r="D3389" s="18">
        <v>8251.56</v>
      </c>
      <c r="E3389" s="18">
        <f>_xlfn.XLOOKUP(Order_Items_Raw!B2994,Products_Raw!A:A,Products_Raw!D:D)</f>
        <v>2857.57</v>
      </c>
      <c r="F3389" s="18">
        <f t="shared" si="52"/>
        <v>-321.150000000001</v>
      </c>
      <c r="G3389" s="18" t="str">
        <f>PROPER(TRIM(CLEAN(_xlfn.XLOOKUP(Order_Items_Raw!A2994,Orders_Raw!A:A,Orders_Raw!E:E))))</f>
        <v>Website</v>
      </c>
      <c r="H3389" s="18" t="str">
        <f>_xlfn.XLOOKUP(B3389,Products_Raw!A:A,Products_Raw!C:C)</f>
        <v>Electronics</v>
      </c>
      <c r="I3389" t="str">
        <f>_xlfn.XLOOKUP(_xlfn.XLOOKUP(A3389,Orders_Raw!A:A,Orders_Raw!B:B),Customers_Raw!A:A,Customers_Raw!E:E)</f>
        <v>Consumer</v>
      </c>
      <c r="J3389" s="19">
        <f>_xlfn.XLOOKUP(Order_Items_Raw!A2994,Orders_Raw!A:A,Orders_Raw!C:C)</f>
        <v>45963</v>
      </c>
      <c r="K3389" t="s">
        <v>3474</v>
      </c>
      <c r="L3389" s="19" t="str">
        <f>_xlfn.XLOOKUP(A3389,Orders_Raw!A:A,Orders_Raw!D:D)</f>
        <v>Processing</v>
      </c>
      <c r="M3389" s="19" t="str">
        <f>_xlfn.XLOOKUP(_xlfn.XLOOKUP(A3389,Orders_Raw!A:A,Orders_Raw!B:B),Customers_Raw!A:A,Customers_Raw!E:E)</f>
        <v>Consumer</v>
      </c>
      <c r="N3389">
        <f>IF(COUNTIF($A$2:A3389,A3389)=1,1,0)</f>
        <v>0</v>
      </c>
    </row>
    <row r="3390" spans="1:14">
      <c r="A3390" t="s">
        <v>3247</v>
      </c>
      <c r="B3390" t="s">
        <v>3477</v>
      </c>
      <c r="C3390">
        <v>2</v>
      </c>
      <c r="D3390" s="18">
        <v>6326.64</v>
      </c>
      <c r="E3390" s="18">
        <f>_xlfn.XLOOKUP(Order_Items_Raw!B3004,Products_Raw!A:A,Products_Raw!D:D)</f>
        <v>1759.1</v>
      </c>
      <c r="F3390" s="18">
        <f t="shared" si="52"/>
        <v>2808.44</v>
      </c>
      <c r="G3390" s="18" t="str">
        <f>PROPER(TRIM(CLEAN(_xlfn.XLOOKUP(Order_Items_Raw!A3004,Orders_Raw!A:A,Orders_Raw!E:E))))</f>
        <v>Mobile App</v>
      </c>
      <c r="H3390" s="18" t="str">
        <f>_xlfn.XLOOKUP(B3390,Products_Raw!A:A,Products_Raw!C:C)</f>
        <v>Electronics</v>
      </c>
      <c r="I3390" t="str">
        <f>_xlfn.XLOOKUP(_xlfn.XLOOKUP(A3390,Orders_Raw!A:A,Orders_Raw!B:B),Customers_Raw!A:A,Customers_Raw!E:E)</f>
        <v>Corporate</v>
      </c>
      <c r="J3390" s="19">
        <f>_xlfn.XLOOKUP(Order_Items_Raw!A3004,Orders_Raw!A:A,Orders_Raw!C:C)</f>
        <v>45984</v>
      </c>
      <c r="K3390" t="s">
        <v>3474</v>
      </c>
      <c r="L3390" s="19" t="str">
        <f>_xlfn.XLOOKUP(A3390,Orders_Raw!A:A,Orders_Raw!D:D)</f>
        <v>Delivered</v>
      </c>
      <c r="M3390" s="19" t="str">
        <f>_xlfn.XLOOKUP(_xlfn.XLOOKUP(A3390,Orders_Raw!A:A,Orders_Raw!B:B),Customers_Raw!A:A,Customers_Raw!E:E)</f>
        <v>Corporate</v>
      </c>
      <c r="N3390">
        <f>IF(COUNTIF($A$2:A3390,A3390)=1,1,0)</f>
        <v>1</v>
      </c>
    </row>
    <row r="3391" spans="1:14">
      <c r="A3391" t="s">
        <v>2368</v>
      </c>
      <c r="B3391" t="s">
        <v>3478</v>
      </c>
      <c r="C3391">
        <v>4</v>
      </c>
      <c r="D3391" s="18">
        <v>2788.92</v>
      </c>
      <c r="E3391" s="18">
        <f>_xlfn.XLOOKUP(Order_Items_Raw!B3039,Products_Raw!A:A,Products_Raw!D:D)</f>
        <v>5931.04</v>
      </c>
      <c r="F3391" s="18">
        <f t="shared" si="52"/>
        <v>-20935.24</v>
      </c>
      <c r="G3391" s="18" t="str">
        <f>PROPER(TRIM(CLEAN(_xlfn.XLOOKUP(Order_Items_Raw!A3039,Orders_Raw!A:A,Orders_Raw!E:E))))</f>
        <v>Marketplace</v>
      </c>
      <c r="H3391" s="18" t="str">
        <f>_xlfn.XLOOKUP(B3391,Products_Raw!A:A,Products_Raw!C:C)</f>
        <v>Electronics</v>
      </c>
      <c r="I3391" t="str">
        <f>_xlfn.XLOOKUP(_xlfn.XLOOKUP(A3391,Orders_Raw!A:A,Orders_Raw!B:B),Customers_Raw!A:A,Customers_Raw!E:E)</f>
        <v>Corporate</v>
      </c>
      <c r="J3391" s="19">
        <f>_xlfn.XLOOKUP(Order_Items_Raw!A3039,Orders_Raw!A:A,Orders_Raw!C:C)</f>
        <v>45966</v>
      </c>
      <c r="K3391" t="s">
        <v>3474</v>
      </c>
      <c r="L3391" s="19" t="str">
        <f>_xlfn.XLOOKUP(A3391,Orders_Raw!A:A,Orders_Raw!D:D)</f>
        <v>Delivered</v>
      </c>
      <c r="M3391" s="19" t="str">
        <f>_xlfn.XLOOKUP(_xlfn.XLOOKUP(A3391,Orders_Raw!A:A,Orders_Raw!B:B),Customers_Raw!A:A,Customers_Raw!E:E)</f>
        <v>Corporate</v>
      </c>
      <c r="N3391">
        <f>IF(COUNTIF($A$2:A3391,A3391)=1,1,0)</f>
        <v>0</v>
      </c>
    </row>
    <row r="3392" spans="1:14">
      <c r="A3392" t="s">
        <v>3170</v>
      </c>
      <c r="B3392" t="s">
        <v>3478</v>
      </c>
      <c r="C3392">
        <v>2</v>
      </c>
      <c r="D3392" s="18">
        <v>1395.14</v>
      </c>
      <c r="E3392" s="18">
        <f>_xlfn.XLOOKUP(Order_Items_Raw!B3049,Products_Raw!A:A,Products_Raw!D:D)</f>
        <v>10050.44</v>
      </c>
      <c r="F3392" s="18">
        <f t="shared" si="52"/>
        <v>-18705.74</v>
      </c>
      <c r="G3392" s="18" t="str">
        <f>PROPER(TRIM(CLEAN(_xlfn.XLOOKUP(Order_Items_Raw!A3049,Orders_Raw!A:A,Orders_Raw!E:E))))</f>
        <v>Website</v>
      </c>
      <c r="H3392" s="18" t="str">
        <f>_xlfn.XLOOKUP(B3392,Products_Raw!A:A,Products_Raw!C:C)</f>
        <v>Electronics</v>
      </c>
      <c r="I3392" t="str">
        <f>_xlfn.XLOOKUP(_xlfn.XLOOKUP(A3392,Orders_Raw!A:A,Orders_Raw!B:B),Customers_Raw!A:A,Customers_Raw!E:E)</f>
        <v>Corporate</v>
      </c>
      <c r="J3392" s="19">
        <f>_xlfn.XLOOKUP(Order_Items_Raw!A3049,Orders_Raw!A:A,Orders_Raw!C:C)</f>
        <v>45967</v>
      </c>
      <c r="K3392" t="s">
        <v>3474</v>
      </c>
      <c r="L3392" s="19" t="str">
        <f>_xlfn.XLOOKUP(A3392,Orders_Raw!A:A,Orders_Raw!D:D)</f>
        <v>Delivered</v>
      </c>
      <c r="M3392" s="19" t="str">
        <f>_xlfn.XLOOKUP(_xlfn.XLOOKUP(A3392,Orders_Raw!A:A,Orders_Raw!B:B),Customers_Raw!A:A,Customers_Raw!E:E)</f>
        <v>Corporate</v>
      </c>
      <c r="N3392">
        <f>IF(COUNTIF($A$2:A3392,A3392)=1,1,0)</f>
        <v>0</v>
      </c>
    </row>
    <row r="3393" spans="1:14">
      <c r="A3393" t="s">
        <v>3180</v>
      </c>
      <c r="B3393" t="s">
        <v>3478</v>
      </c>
      <c r="C3393">
        <v>4</v>
      </c>
      <c r="D3393" s="18">
        <v>2838.17</v>
      </c>
      <c r="E3393" s="18">
        <f>_xlfn.XLOOKUP(Order_Items_Raw!B3050,Products_Raw!A:A,Products_Raw!D:D)</f>
        <v>4539.2</v>
      </c>
      <c r="F3393" s="18">
        <f t="shared" si="52"/>
        <v>-15318.63</v>
      </c>
      <c r="G3393" s="18" t="str">
        <f>PROPER(TRIM(CLEAN(_xlfn.XLOOKUP(Order_Items_Raw!A3050,Orders_Raw!A:A,Orders_Raw!E:E))))</f>
        <v>Website</v>
      </c>
      <c r="H3393" s="18" t="str">
        <f>_xlfn.XLOOKUP(B3393,Products_Raw!A:A,Products_Raw!C:C)</f>
        <v>Electronics</v>
      </c>
      <c r="I3393" t="str">
        <f>_xlfn.XLOOKUP(_xlfn.XLOOKUP(A3393,Orders_Raw!A:A,Orders_Raw!B:B),Customers_Raw!A:A,Customers_Raw!E:E)</f>
        <v>Consumer</v>
      </c>
      <c r="J3393" s="19">
        <f>_xlfn.XLOOKUP(Order_Items_Raw!A3050,Orders_Raw!A:A,Orders_Raw!C:C)</f>
        <v>45985</v>
      </c>
      <c r="K3393" t="s">
        <v>3474</v>
      </c>
      <c r="L3393" s="19" t="str">
        <f>_xlfn.XLOOKUP(A3393,Orders_Raw!A:A,Orders_Raw!D:D)</f>
        <v>Delivered</v>
      </c>
      <c r="M3393" s="19" t="str">
        <f>_xlfn.XLOOKUP(_xlfn.XLOOKUP(A3393,Orders_Raw!A:A,Orders_Raw!B:B),Customers_Raw!A:A,Customers_Raw!E:E)</f>
        <v>Consumer</v>
      </c>
      <c r="N3393">
        <f>IF(COUNTIF($A$2:A3393,A3393)=1,1,0)</f>
        <v>1</v>
      </c>
    </row>
    <row r="3394" spans="1:14">
      <c r="A3394" t="s">
        <v>1608</v>
      </c>
      <c r="B3394" t="s">
        <v>3479</v>
      </c>
      <c r="C3394">
        <v>2</v>
      </c>
      <c r="D3394" s="18">
        <v>37601.1</v>
      </c>
      <c r="E3394" s="18">
        <f>_xlfn.XLOOKUP(Order_Items_Raw!B3071,Products_Raw!A:A,Products_Raw!D:D)</f>
        <v>11939.07</v>
      </c>
      <c r="F3394" s="18">
        <f t="shared" ref="F3394:F3457" si="53">D3394-(C3394*E3394)</f>
        <v>13722.96</v>
      </c>
      <c r="G3394" s="18" t="str">
        <f>PROPER(TRIM(CLEAN(_xlfn.XLOOKUP(Order_Items_Raw!A3071,Orders_Raw!A:A,Orders_Raw!E:E))))</f>
        <v>Mobile App</v>
      </c>
      <c r="H3394" s="18" t="str">
        <f>_xlfn.XLOOKUP(B3394,Products_Raw!A:A,Products_Raw!C:C)</f>
        <v>Fashion</v>
      </c>
      <c r="I3394" t="str">
        <f>_xlfn.XLOOKUP(_xlfn.XLOOKUP(A3394,Orders_Raw!A:A,Orders_Raw!B:B),Customers_Raw!A:A,Customers_Raw!E:E)</f>
        <v>Corporate</v>
      </c>
      <c r="J3394" s="19">
        <f>_xlfn.XLOOKUP(Order_Items_Raw!A3071,Orders_Raw!A:A,Orders_Raw!C:C)</f>
        <v>45979</v>
      </c>
      <c r="K3394" t="s">
        <v>3474</v>
      </c>
      <c r="L3394" s="19" t="str">
        <f>_xlfn.XLOOKUP(A3394,Orders_Raw!A:A,Orders_Raw!D:D)</f>
        <v>Processing</v>
      </c>
      <c r="M3394" s="19" t="str">
        <f>_xlfn.XLOOKUP(_xlfn.XLOOKUP(A3394,Orders_Raw!A:A,Orders_Raw!B:B),Customers_Raw!A:A,Customers_Raw!E:E)</f>
        <v>Corporate</v>
      </c>
      <c r="N3394">
        <f>IF(COUNTIF($A$2:A3394,A3394)=1,1,0)</f>
        <v>0</v>
      </c>
    </row>
    <row r="3395" spans="1:14">
      <c r="A3395" t="s">
        <v>2303</v>
      </c>
      <c r="B3395" t="s">
        <v>3479</v>
      </c>
      <c r="C3395">
        <v>4</v>
      </c>
      <c r="D3395" s="18">
        <v>56528.15</v>
      </c>
      <c r="E3395" s="18">
        <f>_xlfn.XLOOKUP(Order_Items_Raw!B3083,Products_Raw!A:A,Products_Raw!D:D)</f>
        <v>7341.5</v>
      </c>
      <c r="F3395" s="18">
        <f t="shared" si="53"/>
        <v>27162.15</v>
      </c>
      <c r="G3395" s="18" t="str">
        <f>PROPER(TRIM(CLEAN(_xlfn.XLOOKUP(Order_Items_Raw!A3083,Orders_Raw!A:A,Orders_Raw!E:E))))</f>
        <v>Website</v>
      </c>
      <c r="H3395" s="18" t="str">
        <f>_xlfn.XLOOKUP(B3395,Products_Raw!A:A,Products_Raw!C:C)</f>
        <v>Fashion</v>
      </c>
      <c r="I3395" t="str">
        <f>_xlfn.XLOOKUP(_xlfn.XLOOKUP(A3395,Orders_Raw!A:A,Orders_Raw!B:B),Customers_Raw!A:A,Customers_Raw!E:E)</f>
        <v>Consumer</v>
      </c>
      <c r="J3395" s="19">
        <f>_xlfn.XLOOKUP(Order_Items_Raw!A3083,Orders_Raw!A:A,Orders_Raw!C:C)</f>
        <v>45990</v>
      </c>
      <c r="K3395" t="s">
        <v>3474</v>
      </c>
      <c r="L3395" s="19" t="str">
        <f>_xlfn.XLOOKUP(A3395,Orders_Raw!A:A,Orders_Raw!D:D)</f>
        <v>Delivered</v>
      </c>
      <c r="M3395" s="19" t="str">
        <f>_xlfn.XLOOKUP(_xlfn.XLOOKUP(A3395,Orders_Raw!A:A,Orders_Raw!B:B),Customers_Raw!A:A,Customers_Raw!E:E)</f>
        <v>Consumer</v>
      </c>
      <c r="N3395">
        <f>IF(COUNTIF($A$2:A3395,A3395)=1,1,0)</f>
        <v>1</v>
      </c>
    </row>
    <row r="3396" spans="1:14">
      <c r="A3396" t="s">
        <v>2817</v>
      </c>
      <c r="B3396" t="s">
        <v>3479</v>
      </c>
      <c r="C3396">
        <v>1</v>
      </c>
      <c r="D3396" s="18">
        <v>16698.08</v>
      </c>
      <c r="E3396" s="18">
        <f>_xlfn.XLOOKUP(Order_Items_Raw!B3096,Products_Raw!A:A,Products_Raw!D:D)</f>
        <v>11653.29</v>
      </c>
      <c r="F3396" s="18">
        <f t="shared" si="53"/>
        <v>5044.79</v>
      </c>
      <c r="G3396" s="18" t="str">
        <f>PROPER(TRIM(CLEAN(_xlfn.XLOOKUP(Order_Items_Raw!A3096,Orders_Raw!A:A,Orders_Raw!E:E))))</f>
        <v>Website</v>
      </c>
      <c r="H3396" s="18" t="str">
        <f>_xlfn.XLOOKUP(B3396,Products_Raw!A:A,Products_Raw!C:C)</f>
        <v>Fashion</v>
      </c>
      <c r="I3396" t="str">
        <f>_xlfn.XLOOKUP(_xlfn.XLOOKUP(A3396,Orders_Raw!A:A,Orders_Raw!B:B),Customers_Raw!A:A,Customers_Raw!E:E)</f>
        <v>Consumer</v>
      </c>
      <c r="J3396" s="19">
        <f>_xlfn.XLOOKUP(Order_Items_Raw!A3096,Orders_Raw!A:A,Orders_Raw!C:C)</f>
        <v>45966</v>
      </c>
      <c r="K3396" t="s">
        <v>3474</v>
      </c>
      <c r="L3396" s="19" t="str">
        <f>_xlfn.XLOOKUP(A3396,Orders_Raw!A:A,Orders_Raw!D:D)</f>
        <v>Delivered</v>
      </c>
      <c r="M3396" s="19" t="str">
        <f>_xlfn.XLOOKUP(_xlfn.XLOOKUP(A3396,Orders_Raw!A:A,Orders_Raw!B:B),Customers_Raw!A:A,Customers_Raw!E:E)</f>
        <v>Consumer</v>
      </c>
      <c r="N3396">
        <f>IF(COUNTIF($A$2:A3396,A3396)=1,1,0)</f>
        <v>1</v>
      </c>
    </row>
    <row r="3397" spans="1:14">
      <c r="A3397" t="s">
        <v>1458</v>
      </c>
      <c r="B3397" t="s">
        <v>3480</v>
      </c>
      <c r="C3397">
        <v>4</v>
      </c>
      <c r="D3397" s="18">
        <v>60067.82</v>
      </c>
      <c r="E3397" s="18">
        <f>_xlfn.XLOOKUP(Order_Items_Raw!B3120,Products_Raw!A:A,Products_Raw!D:D)</f>
        <v>2144.79</v>
      </c>
      <c r="F3397" s="18">
        <f t="shared" si="53"/>
        <v>51488.66</v>
      </c>
      <c r="G3397" s="18" t="str">
        <f>PROPER(TRIM(CLEAN(_xlfn.XLOOKUP(Order_Items_Raw!A3120,Orders_Raw!A:A,Orders_Raw!E:E))))</f>
        <v>Mobile App</v>
      </c>
      <c r="H3397" s="18" t="str">
        <f>_xlfn.XLOOKUP(B3397,Products_Raw!A:A,Products_Raw!C:C)</f>
        <v>Beauty</v>
      </c>
      <c r="I3397" t="str">
        <f>_xlfn.XLOOKUP(_xlfn.XLOOKUP(A3397,Orders_Raw!A:A,Orders_Raw!B:B),Customers_Raw!A:A,Customers_Raw!E:E)</f>
        <v>Small Business</v>
      </c>
      <c r="J3397" s="19">
        <f>_xlfn.XLOOKUP(Order_Items_Raw!A3120,Orders_Raw!A:A,Orders_Raw!C:C)</f>
        <v>45982</v>
      </c>
      <c r="K3397" t="s">
        <v>3474</v>
      </c>
      <c r="L3397" s="19" t="str">
        <f>_xlfn.XLOOKUP(A3397,Orders_Raw!A:A,Orders_Raw!D:D)</f>
        <v>Delivered</v>
      </c>
      <c r="M3397" s="19" t="str">
        <f>_xlfn.XLOOKUP(_xlfn.XLOOKUP(A3397,Orders_Raw!A:A,Orders_Raw!B:B),Customers_Raw!A:A,Customers_Raw!E:E)</f>
        <v>Small Business</v>
      </c>
      <c r="N3397">
        <f>IF(COUNTIF($A$2:A3397,A3397)=1,1,0)</f>
        <v>1</v>
      </c>
    </row>
    <row r="3398" spans="1:14">
      <c r="A3398" t="s">
        <v>1594</v>
      </c>
      <c r="B3398" t="s">
        <v>3480</v>
      </c>
      <c r="C3398">
        <v>1</v>
      </c>
      <c r="D3398" s="18">
        <v>11331.07</v>
      </c>
      <c r="E3398" s="18">
        <f>_xlfn.XLOOKUP(Order_Items_Raw!B3121,Products_Raw!A:A,Products_Raw!D:D)</f>
        <v>2144.79</v>
      </c>
      <c r="F3398" s="18">
        <f t="shared" si="53"/>
        <v>9186.28</v>
      </c>
      <c r="G3398" s="18" t="str">
        <f>PROPER(TRIM(CLEAN(_xlfn.XLOOKUP(Order_Items_Raw!A3121,Orders_Raw!A:A,Orders_Raw!E:E))))</f>
        <v>Website</v>
      </c>
      <c r="H3398" s="18" t="str">
        <f>_xlfn.XLOOKUP(B3398,Products_Raw!A:A,Products_Raw!C:C)</f>
        <v>Beauty</v>
      </c>
      <c r="I3398" t="str">
        <f>_xlfn.XLOOKUP(_xlfn.XLOOKUP(A3398,Orders_Raw!A:A,Orders_Raw!B:B),Customers_Raw!A:A,Customers_Raw!E:E)</f>
        <v>Consumer</v>
      </c>
      <c r="J3398" s="19">
        <f>_xlfn.XLOOKUP(Order_Items_Raw!A3121,Orders_Raw!A:A,Orders_Raw!C:C)</f>
        <v>45980</v>
      </c>
      <c r="K3398" t="s">
        <v>3474</v>
      </c>
      <c r="L3398" s="19" t="str">
        <f>_xlfn.XLOOKUP(A3398,Orders_Raw!A:A,Orders_Raw!D:D)</f>
        <v>Delivered</v>
      </c>
      <c r="M3398" s="19" t="str">
        <f>_xlfn.XLOOKUP(_xlfn.XLOOKUP(A3398,Orders_Raw!A:A,Orders_Raw!B:B),Customers_Raw!A:A,Customers_Raw!E:E)</f>
        <v>Consumer</v>
      </c>
      <c r="N3398">
        <f>IF(COUNTIF($A$2:A3398,A3398)=1,1,0)</f>
        <v>1</v>
      </c>
    </row>
    <row r="3399" spans="1:14">
      <c r="A3399" t="s">
        <v>2493</v>
      </c>
      <c r="B3399" t="s">
        <v>3480</v>
      </c>
      <c r="C3399">
        <v>2</v>
      </c>
      <c r="D3399" s="18">
        <v>21752.18</v>
      </c>
      <c r="E3399" s="18">
        <f>_xlfn.XLOOKUP(Order_Items_Raw!B3143,Products_Raw!A:A,Products_Raw!D:D)</f>
        <v>8551.81</v>
      </c>
      <c r="F3399" s="18">
        <f t="shared" si="53"/>
        <v>4648.56</v>
      </c>
      <c r="G3399" s="18" t="str">
        <f>PROPER(TRIM(CLEAN(_xlfn.XLOOKUP(Order_Items_Raw!A3143,Orders_Raw!A:A,Orders_Raw!E:E))))</f>
        <v>Mobile App</v>
      </c>
      <c r="H3399" s="18" t="str">
        <f>_xlfn.XLOOKUP(B3399,Products_Raw!A:A,Products_Raw!C:C)</f>
        <v>Beauty</v>
      </c>
      <c r="I3399" t="str">
        <f>_xlfn.XLOOKUP(_xlfn.XLOOKUP(A3399,Orders_Raw!A:A,Orders_Raw!B:B),Customers_Raw!A:A,Customers_Raw!E:E)</f>
        <v>Corporate</v>
      </c>
      <c r="J3399" s="19">
        <f>_xlfn.XLOOKUP(Order_Items_Raw!A3143,Orders_Raw!A:A,Orders_Raw!C:C)</f>
        <v>45963</v>
      </c>
      <c r="K3399" t="s">
        <v>3474</v>
      </c>
      <c r="L3399" s="19" t="str">
        <f>_xlfn.XLOOKUP(A3399,Orders_Raw!A:A,Orders_Raw!D:D)</f>
        <v>Delivered</v>
      </c>
      <c r="M3399" s="19" t="str">
        <f>_xlfn.XLOOKUP(_xlfn.XLOOKUP(A3399,Orders_Raw!A:A,Orders_Raw!B:B),Customers_Raw!A:A,Customers_Raw!E:E)</f>
        <v>Corporate</v>
      </c>
      <c r="N3399">
        <f>IF(COUNTIF($A$2:A3399,A3399)=1,1,0)</f>
        <v>0</v>
      </c>
    </row>
    <row r="3400" spans="1:14">
      <c r="A3400" t="s">
        <v>3322</v>
      </c>
      <c r="B3400" t="s">
        <v>3480</v>
      </c>
      <c r="C3400">
        <v>3</v>
      </c>
      <c r="D3400" s="18">
        <v>42065.5</v>
      </c>
      <c r="E3400" s="18">
        <f>_xlfn.XLOOKUP(Order_Items_Raw!B3156,Products_Raw!A:A,Products_Raw!D:D)</f>
        <v>2935.19</v>
      </c>
      <c r="F3400" s="18">
        <f t="shared" si="53"/>
        <v>33259.93</v>
      </c>
      <c r="G3400" s="18" t="str">
        <f>PROPER(TRIM(CLEAN(_xlfn.XLOOKUP(Order_Items_Raw!A3156,Orders_Raw!A:A,Orders_Raw!E:E))))</f>
        <v>Marketplace</v>
      </c>
      <c r="H3400" s="18" t="str">
        <f>_xlfn.XLOOKUP(B3400,Products_Raw!A:A,Products_Raw!C:C)</f>
        <v>Beauty</v>
      </c>
      <c r="I3400" t="str">
        <f>_xlfn.XLOOKUP(_xlfn.XLOOKUP(A3400,Orders_Raw!A:A,Orders_Raw!B:B),Customers_Raw!A:A,Customers_Raw!E:E)</f>
        <v>Consumer</v>
      </c>
      <c r="J3400" s="19">
        <f>_xlfn.XLOOKUP(Order_Items_Raw!A3156,Orders_Raw!A:A,Orders_Raw!C:C)</f>
        <v>45970</v>
      </c>
      <c r="K3400" t="s">
        <v>3474</v>
      </c>
      <c r="L3400" s="19" t="str">
        <f>_xlfn.XLOOKUP(A3400,Orders_Raw!A:A,Orders_Raw!D:D)</f>
        <v>Processing</v>
      </c>
      <c r="M3400" s="19" t="str">
        <f>_xlfn.XLOOKUP(_xlfn.XLOOKUP(A3400,Orders_Raw!A:A,Orders_Raw!B:B),Customers_Raw!A:A,Customers_Raw!E:E)</f>
        <v>Consumer</v>
      </c>
      <c r="N3400">
        <f>IF(COUNTIF($A$2:A3400,A3400)=1,1,0)</f>
        <v>1</v>
      </c>
    </row>
    <row r="3401" spans="1:14">
      <c r="A3401" t="s">
        <v>1608</v>
      </c>
      <c r="B3401" t="s">
        <v>3482</v>
      </c>
      <c r="C3401">
        <v>4</v>
      </c>
      <c r="D3401" s="18">
        <v>72374.68</v>
      </c>
      <c r="E3401" s="18">
        <f>_xlfn.XLOOKUP(Order_Items_Raw!B3178,Products_Raw!A:A,Products_Raw!D:D)</f>
        <v>6579.03</v>
      </c>
      <c r="F3401" s="18">
        <f t="shared" si="53"/>
        <v>46058.56</v>
      </c>
      <c r="G3401" s="18" t="str">
        <f>PROPER(TRIM(CLEAN(_xlfn.XLOOKUP(Order_Items_Raw!A3178,Orders_Raw!A:A,Orders_Raw!E:E))))</f>
        <v>Marketplace</v>
      </c>
      <c r="H3401" s="18" t="str">
        <f>_xlfn.XLOOKUP(B3401,Products_Raw!A:A,Products_Raw!C:C)</f>
        <v>Office Supplies</v>
      </c>
      <c r="I3401" t="str">
        <f>_xlfn.XLOOKUP(_xlfn.XLOOKUP(A3401,Orders_Raw!A:A,Orders_Raw!B:B),Customers_Raw!A:A,Customers_Raw!E:E)</f>
        <v>Corporate</v>
      </c>
      <c r="J3401" s="19">
        <f>_xlfn.XLOOKUP(Order_Items_Raw!A3178,Orders_Raw!A:A,Orders_Raw!C:C)</f>
        <v>45938</v>
      </c>
      <c r="K3401" t="s">
        <v>3481</v>
      </c>
      <c r="L3401" s="19" t="str">
        <f>_xlfn.XLOOKUP(A3401,Orders_Raw!A:A,Orders_Raw!D:D)</f>
        <v>Processing</v>
      </c>
      <c r="M3401" s="19" t="str">
        <f>_xlfn.XLOOKUP(_xlfn.XLOOKUP(A3401,Orders_Raw!A:A,Orders_Raw!B:B),Customers_Raw!A:A,Customers_Raw!E:E)</f>
        <v>Corporate</v>
      </c>
      <c r="N3401">
        <f>IF(COUNTIF($A$2:A3401,A3401)=1,1,0)</f>
        <v>0</v>
      </c>
    </row>
    <row r="3402" spans="1:14">
      <c r="A3402" t="s">
        <v>1820</v>
      </c>
      <c r="B3402" t="s">
        <v>3482</v>
      </c>
      <c r="C3402">
        <v>4</v>
      </c>
      <c r="D3402" s="18">
        <v>57777.47</v>
      </c>
      <c r="E3402" s="18">
        <f>_xlfn.XLOOKUP(Order_Items_Raw!B3180,Products_Raw!A:A,Products_Raw!D:D)</f>
        <v>6579.03</v>
      </c>
      <c r="F3402" s="18">
        <f t="shared" si="53"/>
        <v>31461.35</v>
      </c>
      <c r="G3402" s="18" t="str">
        <f>PROPER(TRIM(CLEAN(_xlfn.XLOOKUP(Order_Items_Raw!A3180,Orders_Raw!A:A,Orders_Raw!E:E))))</f>
        <v>Website</v>
      </c>
      <c r="H3402" s="18" t="str">
        <f>_xlfn.XLOOKUP(B3402,Products_Raw!A:A,Products_Raw!C:C)</f>
        <v>Office Supplies</v>
      </c>
      <c r="I3402" t="str">
        <f>_xlfn.XLOOKUP(_xlfn.XLOOKUP(A3402,Orders_Raw!A:A,Orders_Raw!B:B),Customers_Raw!A:A,Customers_Raw!E:E)</f>
        <v>Consumer</v>
      </c>
      <c r="J3402" s="19">
        <f>_xlfn.XLOOKUP(Order_Items_Raw!A3180,Orders_Raw!A:A,Orders_Raw!C:C)</f>
        <v>45938</v>
      </c>
      <c r="K3402" t="s">
        <v>3481</v>
      </c>
      <c r="L3402" s="19" t="str">
        <f>_xlfn.XLOOKUP(A3402,Orders_Raw!A:A,Orders_Raw!D:D)</f>
        <v>Delivered</v>
      </c>
      <c r="M3402" s="19" t="str">
        <f>_xlfn.XLOOKUP(_xlfn.XLOOKUP(A3402,Orders_Raw!A:A,Orders_Raw!B:B),Customers_Raw!A:A,Customers_Raw!E:E)</f>
        <v>Consumer</v>
      </c>
      <c r="N3402">
        <f>IF(COUNTIF($A$2:A3402,A3402)=1,1,0)</f>
        <v>1</v>
      </c>
    </row>
    <row r="3403" spans="1:14">
      <c r="A3403" t="s">
        <v>1098</v>
      </c>
      <c r="B3403" t="s">
        <v>3484</v>
      </c>
      <c r="C3403">
        <v>4</v>
      </c>
      <c r="D3403" s="18">
        <v>36629.45</v>
      </c>
      <c r="E3403" s="18">
        <f>_xlfn.XLOOKUP(Order_Items_Raw!B3261,Products_Raw!A:A,Products_Raw!D:D)</f>
        <v>4640.09</v>
      </c>
      <c r="F3403" s="18">
        <f t="shared" si="53"/>
        <v>18069.09</v>
      </c>
      <c r="G3403" s="18" t="str">
        <f>PROPER(TRIM(CLEAN(_xlfn.XLOOKUP(Order_Items_Raw!A3261,Orders_Raw!A:A,Orders_Raw!E:E))))</f>
        <v>Website</v>
      </c>
      <c r="H3403" s="18" t="str">
        <f>_xlfn.XLOOKUP(B3403,Products_Raw!A:A,Products_Raw!C:C)</f>
        <v>Electronics</v>
      </c>
      <c r="I3403" t="str">
        <f>_xlfn.XLOOKUP(_xlfn.XLOOKUP(A3403,Orders_Raw!A:A,Orders_Raw!B:B),Customers_Raw!A:A,Customers_Raw!E:E)</f>
        <v>Corporate</v>
      </c>
      <c r="J3403" s="19">
        <f>_xlfn.XLOOKUP(Order_Items_Raw!A3261,Orders_Raw!A:A,Orders_Raw!C:C)</f>
        <v>45935</v>
      </c>
      <c r="K3403" t="s">
        <v>3481</v>
      </c>
      <c r="L3403" s="19" t="str">
        <f>_xlfn.XLOOKUP(A3403,Orders_Raw!A:A,Orders_Raw!D:D)</f>
        <v>Delivered</v>
      </c>
      <c r="M3403" s="19" t="str">
        <f>_xlfn.XLOOKUP(_xlfn.XLOOKUP(A3403,Orders_Raw!A:A,Orders_Raw!B:B),Customers_Raw!A:A,Customers_Raw!E:E)</f>
        <v>Corporate</v>
      </c>
      <c r="N3403">
        <f>IF(COUNTIF($A$2:A3403,A3403)=1,1,0)</f>
        <v>0</v>
      </c>
    </row>
    <row r="3404" spans="1:14">
      <c r="A3404" t="s">
        <v>2956</v>
      </c>
      <c r="B3404" t="s">
        <v>3484</v>
      </c>
      <c r="C3404">
        <v>2</v>
      </c>
      <c r="D3404" s="18">
        <v>20510.76</v>
      </c>
      <c r="E3404" s="18">
        <f>_xlfn.XLOOKUP(Order_Items_Raw!B3290,Products_Raw!A:A,Products_Raw!D:D)</f>
        <v>7025.62</v>
      </c>
      <c r="F3404" s="18">
        <f t="shared" si="53"/>
        <v>6459.52</v>
      </c>
      <c r="G3404" s="18" t="str">
        <f>PROPER(TRIM(CLEAN(_xlfn.XLOOKUP(Order_Items_Raw!A3290,Orders_Raw!A:A,Orders_Raw!E:E))))</f>
        <v>Website</v>
      </c>
      <c r="H3404" s="18" t="str">
        <f>_xlfn.XLOOKUP(B3404,Products_Raw!A:A,Products_Raw!C:C)</f>
        <v>Electronics</v>
      </c>
      <c r="I3404" t="str">
        <f>_xlfn.XLOOKUP(_xlfn.XLOOKUP(A3404,Orders_Raw!A:A,Orders_Raw!B:B),Customers_Raw!A:A,Customers_Raw!E:E)</f>
        <v>Corporate</v>
      </c>
      <c r="J3404" s="19">
        <f>_xlfn.XLOOKUP(Order_Items_Raw!A3290,Orders_Raw!A:A,Orders_Raw!C:C)</f>
        <v>45933</v>
      </c>
      <c r="K3404" t="s">
        <v>3481</v>
      </c>
      <c r="L3404" s="19" t="str">
        <f>_xlfn.XLOOKUP(A3404,Orders_Raw!A:A,Orders_Raw!D:D)</f>
        <v>Delivered</v>
      </c>
      <c r="M3404" s="19" t="str">
        <f>_xlfn.XLOOKUP(_xlfn.XLOOKUP(A3404,Orders_Raw!A:A,Orders_Raw!B:B),Customers_Raw!A:A,Customers_Raw!E:E)</f>
        <v>Corporate</v>
      </c>
      <c r="N3404">
        <f>IF(COUNTIF($A$2:A3404,A3404)=1,1,0)</f>
        <v>0</v>
      </c>
    </row>
    <row r="3405" spans="1:14">
      <c r="A3405" t="s">
        <v>3120</v>
      </c>
      <c r="B3405" t="s">
        <v>3484</v>
      </c>
      <c r="C3405">
        <v>3</v>
      </c>
      <c r="D3405" s="18">
        <v>25096.64</v>
      </c>
      <c r="E3405" s="18">
        <f>_xlfn.XLOOKUP(Order_Items_Raw!B3293,Products_Raw!A:A,Products_Raw!D:D)</f>
        <v>6782.31</v>
      </c>
      <c r="F3405" s="18">
        <f t="shared" si="53"/>
        <v>4749.71</v>
      </c>
      <c r="G3405" s="18" t="str">
        <f>PROPER(TRIM(CLEAN(_xlfn.XLOOKUP(Order_Items_Raw!A3293,Orders_Raw!A:A,Orders_Raw!E:E))))</f>
        <v>Mobile App</v>
      </c>
      <c r="H3405" s="18" t="str">
        <f>_xlfn.XLOOKUP(B3405,Products_Raw!A:A,Products_Raw!C:C)</f>
        <v>Electronics</v>
      </c>
      <c r="I3405" t="str">
        <f>_xlfn.XLOOKUP(_xlfn.XLOOKUP(A3405,Orders_Raw!A:A,Orders_Raw!B:B),Customers_Raw!A:A,Customers_Raw!E:E)</f>
        <v>Corporate</v>
      </c>
      <c r="J3405" s="19">
        <f>_xlfn.XLOOKUP(Order_Items_Raw!A3293,Orders_Raw!A:A,Orders_Raw!C:C)</f>
        <v>45935</v>
      </c>
      <c r="K3405" t="s">
        <v>3481</v>
      </c>
      <c r="L3405" s="19" t="str">
        <f>_xlfn.XLOOKUP(A3405,Orders_Raw!A:A,Orders_Raw!D:D)</f>
        <v>Delivered</v>
      </c>
      <c r="M3405" s="19" t="str">
        <f>_xlfn.XLOOKUP(_xlfn.XLOOKUP(A3405,Orders_Raw!A:A,Orders_Raw!B:B),Customers_Raw!A:A,Customers_Raw!E:E)</f>
        <v>Corporate</v>
      </c>
      <c r="N3405">
        <f>IF(COUNTIF($A$2:A3405,A3405)=1,1,0)</f>
        <v>1</v>
      </c>
    </row>
    <row r="3406" spans="1:14">
      <c r="A3406" t="s">
        <v>1166</v>
      </c>
      <c r="B3406" t="s">
        <v>3485</v>
      </c>
      <c r="C3406">
        <v>2</v>
      </c>
      <c r="D3406" s="18">
        <v>5148.2</v>
      </c>
      <c r="E3406" s="18">
        <f>_xlfn.XLOOKUP(Order_Items_Raw!B3303,Products_Raw!A:A,Products_Raw!D:D)</f>
        <v>2133.21</v>
      </c>
      <c r="F3406" s="18">
        <f t="shared" si="53"/>
        <v>881.78</v>
      </c>
      <c r="G3406" s="18" t="str">
        <f>PROPER(TRIM(CLEAN(_xlfn.XLOOKUP(Order_Items_Raw!A3303,Orders_Raw!A:A,Orders_Raw!E:E))))</f>
        <v>Mobile App</v>
      </c>
      <c r="H3406" s="18" t="str">
        <f>_xlfn.XLOOKUP(B3406,Products_Raw!A:A,Products_Raw!C:C)</f>
        <v>Sports</v>
      </c>
      <c r="I3406" t="str">
        <f>_xlfn.XLOOKUP(_xlfn.XLOOKUP(A3406,Orders_Raw!A:A,Orders_Raw!B:B),Customers_Raw!A:A,Customers_Raw!E:E)</f>
        <v>Corporate</v>
      </c>
      <c r="J3406" s="19">
        <f>_xlfn.XLOOKUP(Order_Items_Raw!A3303,Orders_Raw!A:A,Orders_Raw!C:C)</f>
        <v>45936</v>
      </c>
      <c r="K3406" t="s">
        <v>3481</v>
      </c>
      <c r="L3406" s="19" t="str">
        <f>_xlfn.XLOOKUP(A3406,Orders_Raw!A:A,Orders_Raw!D:D)</f>
        <v>Delivered</v>
      </c>
      <c r="M3406" s="19" t="str">
        <f>_xlfn.XLOOKUP(_xlfn.XLOOKUP(A3406,Orders_Raw!A:A,Orders_Raw!B:B),Customers_Raw!A:A,Customers_Raw!E:E)</f>
        <v>Corporate</v>
      </c>
      <c r="N3406">
        <f>IF(COUNTIF($A$2:A3406,A3406)=1,1,0)</f>
        <v>0</v>
      </c>
    </row>
    <row r="3407" spans="1:14">
      <c r="A3407" t="s">
        <v>3071</v>
      </c>
      <c r="B3407" t="s">
        <v>3485</v>
      </c>
      <c r="C3407">
        <v>1</v>
      </c>
      <c r="D3407" s="18">
        <v>2554.28</v>
      </c>
      <c r="E3407" s="18">
        <f>_xlfn.XLOOKUP(Order_Items_Raw!B3337,Products_Raw!A:A,Products_Raw!D:D)</f>
        <v>11118.8</v>
      </c>
      <c r="F3407" s="18">
        <f t="shared" si="53"/>
        <v>-8564.52</v>
      </c>
      <c r="G3407" s="18" t="str">
        <f>PROPER(TRIM(CLEAN(_xlfn.XLOOKUP(Order_Items_Raw!A3337,Orders_Raw!A:A,Orders_Raw!E:E))))</f>
        <v>Website</v>
      </c>
      <c r="H3407" s="18" t="str">
        <f>_xlfn.XLOOKUP(B3407,Products_Raw!A:A,Products_Raw!C:C)</f>
        <v>Sports</v>
      </c>
      <c r="I3407" t="str">
        <f>_xlfn.XLOOKUP(_xlfn.XLOOKUP(A3407,Orders_Raw!A:A,Orders_Raw!B:B),Customers_Raw!A:A,Customers_Raw!E:E)</f>
        <v>Consumer</v>
      </c>
      <c r="J3407" s="19">
        <f>_xlfn.XLOOKUP(Order_Items_Raw!A3337,Orders_Raw!A:A,Orders_Raw!C:C)</f>
        <v>45946</v>
      </c>
      <c r="K3407" t="s">
        <v>3481</v>
      </c>
      <c r="L3407" s="19" t="str">
        <f>_xlfn.XLOOKUP(A3407,Orders_Raw!A:A,Orders_Raw!D:D)</f>
        <v>Delivered</v>
      </c>
      <c r="M3407" s="19" t="str">
        <f>_xlfn.XLOOKUP(_xlfn.XLOOKUP(A3407,Orders_Raw!A:A,Orders_Raw!B:B),Customers_Raw!A:A,Customers_Raw!E:E)</f>
        <v>Consumer</v>
      </c>
      <c r="N3407">
        <f>IF(COUNTIF($A$2:A3407,A3407)=1,1,0)</f>
        <v>1</v>
      </c>
    </row>
    <row r="3408" spans="1:14">
      <c r="A3408" t="s">
        <v>1439</v>
      </c>
      <c r="B3408" t="s">
        <v>3486</v>
      </c>
      <c r="C3408">
        <v>2</v>
      </c>
      <c r="D3408" s="18">
        <v>8691.91</v>
      </c>
      <c r="E3408" s="18">
        <f>_xlfn.XLOOKUP(Order_Items_Raw!B3349,Products_Raw!A:A,Products_Raw!D:D)</f>
        <v>3861.49</v>
      </c>
      <c r="F3408" s="18">
        <f t="shared" si="53"/>
        <v>968.93</v>
      </c>
      <c r="G3408" s="18" t="str">
        <f>PROPER(TRIM(CLEAN(_xlfn.XLOOKUP(Order_Items_Raw!A3349,Orders_Raw!A:A,Orders_Raw!E:E))))</f>
        <v>Mobile App</v>
      </c>
      <c r="H3408" s="18" t="str">
        <f>_xlfn.XLOOKUP(B3408,Products_Raw!A:A,Products_Raw!C:C)</f>
        <v>Home &amp; Kitchen</v>
      </c>
      <c r="I3408" t="str">
        <f>_xlfn.XLOOKUP(_xlfn.XLOOKUP(A3408,Orders_Raw!A:A,Orders_Raw!B:B),Customers_Raw!A:A,Customers_Raw!E:E)</f>
        <v>Small Business</v>
      </c>
      <c r="J3408" s="19">
        <f>_xlfn.XLOOKUP(Order_Items_Raw!A3349,Orders_Raw!A:A,Orders_Raw!C:C)</f>
        <v>45953</v>
      </c>
      <c r="K3408" t="s">
        <v>3481</v>
      </c>
      <c r="L3408" s="19" t="str">
        <f>_xlfn.XLOOKUP(A3408,Orders_Raw!A:A,Orders_Raw!D:D)</f>
        <v>Delivered</v>
      </c>
      <c r="M3408" s="19" t="str">
        <f>_xlfn.XLOOKUP(_xlfn.XLOOKUP(A3408,Orders_Raw!A:A,Orders_Raw!B:B),Customers_Raw!A:A,Customers_Raw!E:E)</f>
        <v>Small Business</v>
      </c>
      <c r="N3408">
        <f>IF(COUNTIF($A$2:A3408,A3408)=1,1,0)</f>
        <v>0</v>
      </c>
    </row>
    <row r="3409" spans="1:14">
      <c r="A3409" t="s">
        <v>1617</v>
      </c>
      <c r="B3409" t="s">
        <v>3486</v>
      </c>
      <c r="C3409">
        <v>4</v>
      </c>
      <c r="D3409" s="18">
        <v>14404.33</v>
      </c>
      <c r="E3409" s="18">
        <f>_xlfn.XLOOKUP(Order_Items_Raw!B3354,Products_Raw!A:A,Products_Raw!D:D)</f>
        <v>5931.04</v>
      </c>
      <c r="F3409" s="18">
        <f t="shared" si="53"/>
        <v>-9319.83</v>
      </c>
      <c r="G3409" s="18" t="str">
        <f>PROPER(TRIM(CLEAN(_xlfn.XLOOKUP(Order_Items_Raw!A3354,Orders_Raw!A:A,Orders_Raw!E:E))))</f>
        <v>Marketplace</v>
      </c>
      <c r="H3409" s="18" t="str">
        <f>_xlfn.XLOOKUP(B3409,Products_Raw!A:A,Products_Raw!C:C)</f>
        <v>Home &amp; Kitchen</v>
      </c>
      <c r="I3409" t="str">
        <f>_xlfn.XLOOKUP(_xlfn.XLOOKUP(A3409,Orders_Raw!A:A,Orders_Raw!B:B),Customers_Raw!A:A,Customers_Raw!E:E)</f>
        <v>Consumer</v>
      </c>
      <c r="J3409" s="19">
        <f>_xlfn.XLOOKUP(Order_Items_Raw!A3354,Orders_Raw!A:A,Orders_Raw!C:C)</f>
        <v>45952</v>
      </c>
      <c r="K3409" t="s">
        <v>3481</v>
      </c>
      <c r="L3409" s="19" t="str">
        <f>_xlfn.XLOOKUP(A3409,Orders_Raw!A:A,Orders_Raw!D:D)</f>
        <v>Delivered</v>
      </c>
      <c r="M3409" s="19" t="str">
        <f>_xlfn.XLOOKUP(_xlfn.XLOOKUP(A3409,Orders_Raw!A:A,Orders_Raw!B:B),Customers_Raw!A:A,Customers_Raw!E:E)</f>
        <v>Consumer</v>
      </c>
      <c r="N3409">
        <f>IF(COUNTIF($A$2:A3409,A3409)=1,1,0)</f>
        <v>1</v>
      </c>
    </row>
    <row r="3410" spans="1:14">
      <c r="A3410" t="s">
        <v>2136</v>
      </c>
      <c r="B3410" t="s">
        <v>3486</v>
      </c>
      <c r="C3410">
        <v>1</v>
      </c>
      <c r="D3410" s="18">
        <v>4124.19</v>
      </c>
      <c r="E3410" s="18">
        <f>_xlfn.XLOOKUP(Order_Items_Raw!B3359,Products_Raw!A:A,Products_Raw!D:D)</f>
        <v>1691.07</v>
      </c>
      <c r="F3410" s="18">
        <f t="shared" si="53"/>
        <v>2433.12</v>
      </c>
      <c r="G3410" s="18" t="str">
        <f>PROPER(TRIM(CLEAN(_xlfn.XLOOKUP(Order_Items_Raw!A3359,Orders_Raw!A:A,Orders_Raw!E:E))))</f>
        <v>Mobile App</v>
      </c>
      <c r="H3410" s="18" t="str">
        <f>_xlfn.XLOOKUP(B3410,Products_Raw!A:A,Products_Raw!C:C)</f>
        <v>Home &amp; Kitchen</v>
      </c>
      <c r="I3410" t="str">
        <f>_xlfn.XLOOKUP(_xlfn.XLOOKUP(A3410,Orders_Raw!A:A,Orders_Raw!B:B),Customers_Raw!A:A,Customers_Raw!E:E)</f>
        <v>Corporate</v>
      </c>
      <c r="J3410" s="19">
        <f>_xlfn.XLOOKUP(Order_Items_Raw!A3359,Orders_Raw!A:A,Orders_Raw!C:C)</f>
        <v>45951</v>
      </c>
      <c r="K3410" t="s">
        <v>3481</v>
      </c>
      <c r="L3410" s="19" t="str">
        <f>_xlfn.XLOOKUP(A3410,Orders_Raw!A:A,Orders_Raw!D:D)</f>
        <v>Delivered</v>
      </c>
      <c r="M3410" s="19" t="str">
        <f>_xlfn.XLOOKUP(_xlfn.XLOOKUP(A3410,Orders_Raw!A:A,Orders_Raw!B:B),Customers_Raw!A:A,Customers_Raw!E:E)</f>
        <v>Corporate</v>
      </c>
      <c r="N3410">
        <f>IF(COUNTIF($A$2:A3410,A3410)=1,1,0)</f>
        <v>0</v>
      </c>
    </row>
    <row r="3411" spans="1:14">
      <c r="A3411" t="s">
        <v>2860</v>
      </c>
      <c r="B3411" t="s">
        <v>3486</v>
      </c>
      <c r="C3411">
        <v>1</v>
      </c>
      <c r="D3411" s="18">
        <v>4201.81</v>
      </c>
      <c r="E3411" s="18">
        <f>_xlfn.XLOOKUP(Order_Items_Raw!B3367,Products_Raw!A:A,Products_Raw!D:D)</f>
        <v>4591.42</v>
      </c>
      <c r="F3411" s="18">
        <f t="shared" si="53"/>
        <v>-389.61</v>
      </c>
      <c r="G3411" s="18" t="str">
        <f>PROPER(TRIM(CLEAN(_xlfn.XLOOKUP(Order_Items_Raw!A3367,Orders_Raw!A:A,Orders_Raw!E:E))))</f>
        <v>Marketplace</v>
      </c>
      <c r="H3411" s="18" t="str">
        <f>_xlfn.XLOOKUP(B3411,Products_Raw!A:A,Products_Raw!C:C)</f>
        <v>Home &amp; Kitchen</v>
      </c>
      <c r="I3411" t="str">
        <f>_xlfn.XLOOKUP(_xlfn.XLOOKUP(A3411,Orders_Raw!A:A,Orders_Raw!B:B),Customers_Raw!A:A,Customers_Raw!E:E)</f>
        <v>Consumer</v>
      </c>
      <c r="J3411" s="19">
        <f>_xlfn.XLOOKUP(Order_Items_Raw!A3367,Orders_Raw!A:A,Orders_Raw!C:C)</f>
        <v>45934</v>
      </c>
      <c r="K3411" t="s">
        <v>3481</v>
      </c>
      <c r="L3411" s="19" t="str">
        <f>_xlfn.XLOOKUP(A3411,Orders_Raw!A:A,Orders_Raw!D:D)</f>
        <v>Delivered</v>
      </c>
      <c r="M3411" s="19" t="str">
        <f>_xlfn.XLOOKUP(_xlfn.XLOOKUP(A3411,Orders_Raw!A:A,Orders_Raw!B:B),Customers_Raw!A:A,Customers_Raw!E:E)</f>
        <v>Consumer</v>
      </c>
      <c r="N3411">
        <f>IF(COUNTIF($A$2:A3411,A3411)=1,1,0)</f>
        <v>0</v>
      </c>
    </row>
    <row r="3412" spans="1:14">
      <c r="A3412" t="s">
        <v>1782</v>
      </c>
      <c r="B3412" t="s">
        <v>3487</v>
      </c>
      <c r="C3412">
        <v>4</v>
      </c>
      <c r="D3412" s="18">
        <v>58619.71</v>
      </c>
      <c r="E3412" s="18">
        <f>_xlfn.XLOOKUP(Order_Items_Raw!B3397,Products_Raw!A:A,Products_Raw!D:D)</f>
        <v>9316.44</v>
      </c>
      <c r="F3412" s="18">
        <f t="shared" si="53"/>
        <v>21353.95</v>
      </c>
      <c r="G3412" s="18" t="str">
        <f>PROPER(TRIM(CLEAN(_xlfn.XLOOKUP(Order_Items_Raw!A3397,Orders_Raw!A:A,Orders_Raw!E:E))))</f>
        <v>Website</v>
      </c>
      <c r="H3412" s="18" t="str">
        <f>_xlfn.XLOOKUP(B3412,Products_Raw!A:A,Products_Raw!C:C)</f>
        <v>Sports</v>
      </c>
      <c r="I3412" t="str">
        <f>_xlfn.XLOOKUP(_xlfn.XLOOKUP(A3412,Orders_Raw!A:A,Orders_Raw!B:B),Customers_Raw!A:A,Customers_Raw!E:E)</f>
        <v>Consumer</v>
      </c>
      <c r="J3412" s="19">
        <f>_xlfn.XLOOKUP(Order_Items_Raw!A3397,Orders_Raw!A:A,Orders_Raw!C:C)</f>
        <v>45953</v>
      </c>
      <c r="K3412" t="s">
        <v>3481</v>
      </c>
      <c r="L3412" s="19" t="str">
        <f>_xlfn.XLOOKUP(A3412,Orders_Raw!A:A,Orders_Raw!D:D)</f>
        <v>Delivered</v>
      </c>
      <c r="M3412" s="19" t="str">
        <f>_xlfn.XLOOKUP(_xlfn.XLOOKUP(A3412,Orders_Raw!A:A,Orders_Raw!B:B),Customers_Raw!A:A,Customers_Raw!E:E)</f>
        <v>Consumer</v>
      </c>
      <c r="N3412">
        <f>IF(COUNTIF($A$2:A3412,A3412)=1,1,0)</f>
        <v>0</v>
      </c>
    </row>
    <row r="3413" spans="1:14">
      <c r="A3413" t="s">
        <v>2533</v>
      </c>
      <c r="B3413" t="s">
        <v>3487</v>
      </c>
      <c r="C3413">
        <v>2</v>
      </c>
      <c r="D3413" s="18">
        <v>24568.28</v>
      </c>
      <c r="E3413" s="18">
        <f>_xlfn.XLOOKUP(Order_Items_Raw!B3416,Products_Raw!A:A,Products_Raw!D:D)</f>
        <v>4370.8</v>
      </c>
      <c r="F3413" s="18">
        <f t="shared" si="53"/>
        <v>15826.68</v>
      </c>
      <c r="G3413" s="18" t="str">
        <f>PROPER(TRIM(CLEAN(_xlfn.XLOOKUP(Order_Items_Raw!A3416,Orders_Raw!A:A,Orders_Raw!E:E))))</f>
        <v>Mobile App</v>
      </c>
      <c r="H3413" s="18" t="str">
        <f>_xlfn.XLOOKUP(B3413,Products_Raw!A:A,Products_Raw!C:C)</f>
        <v>Sports</v>
      </c>
      <c r="I3413" t="str">
        <f>_xlfn.XLOOKUP(_xlfn.XLOOKUP(A3413,Orders_Raw!A:A,Orders_Raw!B:B),Customers_Raw!A:A,Customers_Raw!E:E)</f>
        <v>Corporate</v>
      </c>
      <c r="J3413" s="19">
        <f>_xlfn.XLOOKUP(Order_Items_Raw!A3416,Orders_Raw!A:A,Orders_Raw!C:C)</f>
        <v>45934</v>
      </c>
      <c r="K3413" t="s">
        <v>3481</v>
      </c>
      <c r="L3413" s="19" t="str">
        <f>_xlfn.XLOOKUP(A3413,Orders_Raw!A:A,Orders_Raw!D:D)</f>
        <v>Delivered</v>
      </c>
      <c r="M3413" s="19" t="str">
        <f>_xlfn.XLOOKUP(_xlfn.XLOOKUP(A3413,Orders_Raw!A:A,Orders_Raw!B:B),Customers_Raw!A:A,Customers_Raw!E:E)</f>
        <v>Corporate</v>
      </c>
      <c r="N3413">
        <f>IF(COUNTIF($A$2:A3413,A3413)=1,1,0)</f>
        <v>0</v>
      </c>
    </row>
    <row r="3414" spans="1:14">
      <c r="A3414" t="s">
        <v>2647</v>
      </c>
      <c r="B3414" t="s">
        <v>3487</v>
      </c>
      <c r="C3414">
        <v>4</v>
      </c>
      <c r="D3414" s="18">
        <v>64938.55</v>
      </c>
      <c r="E3414" s="18">
        <f>_xlfn.XLOOKUP(Order_Items_Raw!B3422,Products_Raw!A:A,Products_Raw!D:D)</f>
        <v>4370.8</v>
      </c>
      <c r="F3414" s="18">
        <f t="shared" si="53"/>
        <v>47455.35</v>
      </c>
      <c r="G3414" s="18" t="str">
        <f>PROPER(TRIM(CLEAN(_xlfn.XLOOKUP(Order_Items_Raw!A3422,Orders_Raw!A:A,Orders_Raw!E:E))))</f>
        <v>Website</v>
      </c>
      <c r="H3414" s="18" t="str">
        <f>_xlfn.XLOOKUP(B3414,Products_Raw!A:A,Products_Raw!C:C)</f>
        <v>Sports</v>
      </c>
      <c r="I3414" t="str">
        <f>_xlfn.XLOOKUP(_xlfn.XLOOKUP(A3414,Orders_Raw!A:A,Orders_Raw!B:B),Customers_Raw!A:A,Customers_Raw!E:E)</f>
        <v>Consumer</v>
      </c>
      <c r="J3414" s="19">
        <f>_xlfn.XLOOKUP(Order_Items_Raw!A3422,Orders_Raw!A:A,Orders_Raw!C:C)</f>
        <v>45936</v>
      </c>
      <c r="K3414" t="s">
        <v>3481</v>
      </c>
      <c r="L3414" s="19" t="str">
        <f>_xlfn.XLOOKUP(A3414,Orders_Raw!A:A,Orders_Raw!D:D)</f>
        <v>Delivered</v>
      </c>
      <c r="M3414" s="19" t="str">
        <f>_xlfn.XLOOKUP(_xlfn.XLOOKUP(A3414,Orders_Raw!A:A,Orders_Raw!B:B),Customers_Raw!A:A,Customers_Raw!E:E)</f>
        <v>Consumer</v>
      </c>
      <c r="N3414">
        <f>IF(COUNTIF($A$2:A3414,A3414)=1,1,0)</f>
        <v>1</v>
      </c>
    </row>
    <row r="3415" spans="1:14">
      <c r="A3415" t="s">
        <v>1086</v>
      </c>
      <c r="B3415" t="s">
        <v>3488</v>
      </c>
      <c r="C3415">
        <v>1</v>
      </c>
      <c r="D3415" s="18">
        <v>5668.97</v>
      </c>
      <c r="E3415" s="18">
        <f>_xlfn.XLOOKUP(Order_Items_Raw!B3443,Products_Raw!A:A,Products_Raw!D:D)</f>
        <v>6163.24</v>
      </c>
      <c r="F3415" s="18">
        <f t="shared" si="53"/>
        <v>-494.27</v>
      </c>
      <c r="G3415" s="18" t="str">
        <f>PROPER(TRIM(CLEAN(_xlfn.XLOOKUP(Order_Items_Raw!A3443,Orders_Raw!A:A,Orders_Raw!E:E))))</f>
        <v>Website</v>
      </c>
      <c r="H3415" s="18" t="str">
        <f>_xlfn.XLOOKUP(B3415,Products_Raw!A:A,Products_Raw!C:C)</f>
        <v>Sports</v>
      </c>
      <c r="I3415" t="str">
        <f>_xlfn.XLOOKUP(_xlfn.XLOOKUP(A3415,Orders_Raw!A:A,Orders_Raw!B:B),Customers_Raw!A:A,Customers_Raw!E:E)</f>
        <v>Corporate</v>
      </c>
      <c r="J3415" s="19">
        <f>_xlfn.XLOOKUP(Order_Items_Raw!A3443,Orders_Raw!A:A,Orders_Raw!C:C)</f>
        <v>45935</v>
      </c>
      <c r="K3415" t="s">
        <v>3481</v>
      </c>
      <c r="L3415" s="19" t="str">
        <f>_xlfn.XLOOKUP(A3415,Orders_Raw!A:A,Orders_Raw!D:D)</f>
        <v>Delivered</v>
      </c>
      <c r="M3415" s="19" t="str">
        <f>_xlfn.XLOOKUP(_xlfn.XLOOKUP(A3415,Orders_Raw!A:A,Orders_Raw!B:B),Customers_Raw!A:A,Customers_Raw!E:E)</f>
        <v>Corporate</v>
      </c>
      <c r="N3415">
        <f>IF(COUNTIF($A$2:A3415,A3415)=1,1,0)</f>
        <v>1</v>
      </c>
    </row>
    <row r="3416" spans="1:14">
      <c r="A3416" t="s">
        <v>1180</v>
      </c>
      <c r="B3416" t="s">
        <v>3488</v>
      </c>
      <c r="C3416">
        <v>3</v>
      </c>
      <c r="D3416" s="18">
        <v>19359.49</v>
      </c>
      <c r="E3416" s="18">
        <f>_xlfn.XLOOKUP(Order_Items_Raw!B3447,Products_Raw!A:A,Products_Raw!D:D)</f>
        <v>6163.24</v>
      </c>
      <c r="F3416" s="18">
        <f t="shared" si="53"/>
        <v>869.77</v>
      </c>
      <c r="G3416" s="18" t="str">
        <f>PROPER(TRIM(CLEAN(_xlfn.XLOOKUP(Order_Items_Raw!A3447,Orders_Raw!A:A,Orders_Raw!E:E))))</f>
        <v>Mobile App</v>
      </c>
      <c r="H3416" s="18" t="str">
        <f>_xlfn.XLOOKUP(B3416,Products_Raw!A:A,Products_Raw!C:C)</f>
        <v>Sports</v>
      </c>
      <c r="I3416" t="str">
        <f>_xlfn.XLOOKUP(_xlfn.XLOOKUP(A3416,Orders_Raw!A:A,Orders_Raw!B:B),Customers_Raw!A:A,Customers_Raw!E:E)</f>
        <v>Consumer</v>
      </c>
      <c r="J3416" s="19">
        <f>_xlfn.XLOOKUP(Order_Items_Raw!A3447,Orders_Raw!A:A,Orders_Raw!C:C)</f>
        <v>45957</v>
      </c>
      <c r="K3416" t="s">
        <v>3481</v>
      </c>
      <c r="L3416" s="19" t="str">
        <f>_xlfn.XLOOKUP(A3416,Orders_Raw!A:A,Orders_Raw!D:D)</f>
        <v>Delivered</v>
      </c>
      <c r="M3416" s="19" t="str">
        <f>_xlfn.XLOOKUP(_xlfn.XLOOKUP(A3416,Orders_Raw!A:A,Orders_Raw!B:B),Customers_Raw!A:A,Customers_Raw!E:E)</f>
        <v>Consumer</v>
      </c>
      <c r="N3416">
        <f>IF(COUNTIF($A$2:A3416,A3416)=1,1,0)</f>
        <v>0</v>
      </c>
    </row>
    <row r="3417" spans="1:14">
      <c r="A3417" t="s">
        <v>1375</v>
      </c>
      <c r="B3417" t="s">
        <v>3488</v>
      </c>
      <c r="C3417">
        <v>1</v>
      </c>
      <c r="D3417" s="18">
        <v>6143.09</v>
      </c>
      <c r="E3417" s="18">
        <f>_xlfn.XLOOKUP(Order_Items_Raw!B3449,Products_Raw!A:A,Products_Raw!D:D)</f>
        <v>6163.24</v>
      </c>
      <c r="F3417" s="18">
        <f t="shared" si="53"/>
        <v>-20.1499999999996</v>
      </c>
      <c r="G3417" s="18" t="str">
        <f>PROPER(TRIM(CLEAN(_xlfn.XLOOKUP(Order_Items_Raw!A3449,Orders_Raw!A:A,Orders_Raw!E:E))))</f>
        <v>Marketplace</v>
      </c>
      <c r="H3417" s="18" t="str">
        <f>_xlfn.XLOOKUP(B3417,Products_Raw!A:A,Products_Raw!C:C)</f>
        <v>Sports</v>
      </c>
      <c r="I3417" t="str">
        <f>_xlfn.XLOOKUP(_xlfn.XLOOKUP(A3417,Orders_Raw!A:A,Orders_Raw!B:B),Customers_Raw!A:A,Customers_Raw!E:E)</f>
        <v>Consumer</v>
      </c>
      <c r="J3417" s="19">
        <f>_xlfn.XLOOKUP(Order_Items_Raw!A3449,Orders_Raw!A:A,Orders_Raw!C:C)</f>
        <v>45945</v>
      </c>
      <c r="K3417" t="s">
        <v>3481</v>
      </c>
      <c r="L3417" s="19" t="str">
        <f>_xlfn.XLOOKUP(A3417,Orders_Raw!A:A,Orders_Raw!D:D)</f>
        <v>Delivered</v>
      </c>
      <c r="M3417" s="19" t="str">
        <f>_xlfn.XLOOKUP(_xlfn.XLOOKUP(A3417,Orders_Raw!A:A,Orders_Raw!B:B),Customers_Raw!A:A,Customers_Raw!E:E)</f>
        <v>Consumer</v>
      </c>
      <c r="N3417">
        <f>IF(COUNTIF($A$2:A3417,A3417)=1,1,0)</f>
        <v>0</v>
      </c>
    </row>
    <row r="3418" spans="1:14">
      <c r="A3418" t="s">
        <v>1653</v>
      </c>
      <c r="B3418" t="s">
        <v>3488</v>
      </c>
      <c r="C3418">
        <v>2</v>
      </c>
      <c r="D3418" s="18">
        <v>10223.57</v>
      </c>
      <c r="E3418" s="18">
        <f>_xlfn.XLOOKUP(Order_Items_Raw!B3457,Products_Raw!A:A,Products_Raw!D:D)</f>
        <v>2935.19</v>
      </c>
      <c r="F3418" s="18">
        <f t="shared" si="53"/>
        <v>4353.19</v>
      </c>
      <c r="G3418" s="18" t="str">
        <f>PROPER(TRIM(CLEAN(_xlfn.XLOOKUP(Order_Items_Raw!A3457,Orders_Raw!A:A,Orders_Raw!E:E))))</f>
        <v>Website</v>
      </c>
      <c r="H3418" s="18" t="str">
        <f>_xlfn.XLOOKUP(B3418,Products_Raw!A:A,Products_Raw!C:C)</f>
        <v>Sports</v>
      </c>
      <c r="I3418" t="str">
        <f>_xlfn.XLOOKUP(_xlfn.XLOOKUP(A3418,Orders_Raw!A:A,Orders_Raw!B:B),Customers_Raw!A:A,Customers_Raw!E:E)</f>
        <v>Corporate</v>
      </c>
      <c r="J3418" s="19">
        <f>_xlfn.XLOOKUP(Order_Items_Raw!A3457,Orders_Raw!A:A,Orders_Raw!C:C)</f>
        <v>45959</v>
      </c>
      <c r="K3418" t="s">
        <v>3481</v>
      </c>
      <c r="L3418" s="19" t="str">
        <f>_xlfn.XLOOKUP(A3418,Orders_Raw!A:A,Orders_Raw!D:D)</f>
        <v>Delivered</v>
      </c>
      <c r="M3418" s="19" t="str">
        <f>_xlfn.XLOOKUP(_xlfn.XLOOKUP(A3418,Orders_Raw!A:A,Orders_Raw!B:B),Customers_Raw!A:A,Customers_Raw!E:E)</f>
        <v>Corporate</v>
      </c>
      <c r="N3418">
        <f>IF(COUNTIF($A$2:A3418,A3418)=1,1,0)</f>
        <v>1</v>
      </c>
    </row>
    <row r="3419" spans="1:14">
      <c r="A3419" t="s">
        <v>1991</v>
      </c>
      <c r="B3419" t="s">
        <v>3488</v>
      </c>
      <c r="C3419">
        <v>1</v>
      </c>
      <c r="D3419" s="18">
        <v>5130.09</v>
      </c>
      <c r="E3419" s="18">
        <f>_xlfn.XLOOKUP(Order_Items_Raw!B3467,Products_Raw!A:A,Products_Raw!D:D)</f>
        <v>4936.19</v>
      </c>
      <c r="F3419" s="18">
        <f t="shared" si="53"/>
        <v>193.900000000001</v>
      </c>
      <c r="G3419" s="18" t="str">
        <f>PROPER(TRIM(CLEAN(_xlfn.XLOOKUP(Order_Items_Raw!A3467,Orders_Raw!A:A,Orders_Raw!E:E))))</f>
        <v>Mobile App</v>
      </c>
      <c r="H3419" s="18" t="str">
        <f>_xlfn.XLOOKUP(B3419,Products_Raw!A:A,Products_Raw!C:C)</f>
        <v>Sports</v>
      </c>
      <c r="I3419" t="str">
        <f>_xlfn.XLOOKUP(_xlfn.XLOOKUP(A3419,Orders_Raw!A:A,Orders_Raw!B:B),Customers_Raw!A:A,Customers_Raw!E:E)</f>
        <v>Corporate</v>
      </c>
      <c r="J3419" s="19">
        <f>_xlfn.XLOOKUP(Order_Items_Raw!A3467,Orders_Raw!A:A,Orders_Raw!C:C)</f>
        <v>45920</v>
      </c>
      <c r="K3419" t="s">
        <v>3489</v>
      </c>
      <c r="L3419" s="19" t="str">
        <f>_xlfn.XLOOKUP(A3419,Orders_Raw!A:A,Orders_Raw!D:D)</f>
        <v>Delivered</v>
      </c>
      <c r="M3419" s="19" t="str">
        <f>_xlfn.XLOOKUP(_xlfn.XLOOKUP(A3419,Orders_Raw!A:A,Orders_Raw!B:B),Customers_Raw!A:A,Customers_Raw!E:E)</f>
        <v>Corporate</v>
      </c>
      <c r="N3419">
        <f>IF(COUNTIF($A$2:A3419,A3419)=1,1,0)</f>
        <v>0</v>
      </c>
    </row>
    <row r="3420" spans="1:14">
      <c r="A3420" t="s">
        <v>2230</v>
      </c>
      <c r="B3420" t="s">
        <v>3488</v>
      </c>
      <c r="C3420">
        <v>3</v>
      </c>
      <c r="D3420" s="18">
        <v>16777.21</v>
      </c>
      <c r="E3420" s="18">
        <f>_xlfn.XLOOKUP(Order_Items_Raw!B3472,Products_Raw!A:A,Products_Raw!D:D)</f>
        <v>6579.03</v>
      </c>
      <c r="F3420" s="18">
        <f t="shared" si="53"/>
        <v>-2959.88</v>
      </c>
      <c r="G3420" s="18" t="str">
        <f>PROPER(TRIM(CLEAN(_xlfn.XLOOKUP(Order_Items_Raw!A3472,Orders_Raw!A:A,Orders_Raw!E:E))))</f>
        <v>Website</v>
      </c>
      <c r="H3420" s="18" t="str">
        <f>_xlfn.XLOOKUP(B3420,Products_Raw!A:A,Products_Raw!C:C)</f>
        <v>Sports</v>
      </c>
      <c r="I3420" t="str">
        <f>_xlfn.XLOOKUP(_xlfn.XLOOKUP(A3420,Orders_Raw!A:A,Orders_Raw!B:B),Customers_Raw!A:A,Customers_Raw!E:E)</f>
        <v>Consumer</v>
      </c>
      <c r="J3420" s="19">
        <f>_xlfn.XLOOKUP(Order_Items_Raw!A3472,Orders_Raw!A:A,Orders_Raw!C:C)</f>
        <v>45901</v>
      </c>
      <c r="K3420" t="s">
        <v>3489</v>
      </c>
      <c r="L3420" s="19" t="str">
        <f>_xlfn.XLOOKUP(A3420,Orders_Raw!A:A,Orders_Raw!D:D)</f>
        <v>Delivered</v>
      </c>
      <c r="M3420" s="19" t="str">
        <f>_xlfn.XLOOKUP(_xlfn.XLOOKUP(A3420,Orders_Raw!A:A,Orders_Raw!B:B),Customers_Raw!A:A,Customers_Raw!E:E)</f>
        <v>Consumer</v>
      </c>
      <c r="N3420">
        <f>IF(COUNTIF($A$2:A3420,A3420)=1,1,0)</f>
        <v>0</v>
      </c>
    </row>
    <row r="3421" spans="1:14">
      <c r="A3421" t="s">
        <v>2521</v>
      </c>
      <c r="B3421" t="s">
        <v>3488</v>
      </c>
      <c r="C3421">
        <v>2</v>
      </c>
      <c r="D3421" s="18">
        <v>10131.6</v>
      </c>
      <c r="E3421" s="18">
        <f>_xlfn.XLOOKUP(Order_Items_Raw!B3477,Products_Raw!A:A,Products_Raw!D:D)</f>
        <v>7144.88</v>
      </c>
      <c r="F3421" s="18">
        <f t="shared" si="53"/>
        <v>-4158.16</v>
      </c>
      <c r="G3421" s="18" t="str">
        <f>PROPER(TRIM(CLEAN(_xlfn.XLOOKUP(Order_Items_Raw!A3477,Orders_Raw!A:A,Orders_Raw!E:E))))</f>
        <v>Mobile App</v>
      </c>
      <c r="H3421" s="18" t="str">
        <f>_xlfn.XLOOKUP(B3421,Products_Raw!A:A,Products_Raw!C:C)</f>
        <v>Sports</v>
      </c>
      <c r="I3421" t="str">
        <f>_xlfn.XLOOKUP(_xlfn.XLOOKUP(A3421,Orders_Raw!A:A,Orders_Raw!B:B),Customers_Raw!A:A,Customers_Raw!E:E)</f>
        <v>Small Business</v>
      </c>
      <c r="J3421" s="19">
        <f>_xlfn.XLOOKUP(Order_Items_Raw!A3477,Orders_Raw!A:A,Orders_Raw!C:C)</f>
        <v>45921</v>
      </c>
      <c r="K3421" t="s">
        <v>3489</v>
      </c>
      <c r="L3421" s="19" t="str">
        <f>_xlfn.XLOOKUP(A3421,Orders_Raw!A:A,Orders_Raw!D:D)</f>
        <v>Processing</v>
      </c>
      <c r="M3421" s="19" t="str">
        <f>_xlfn.XLOOKUP(_xlfn.XLOOKUP(A3421,Orders_Raw!A:A,Orders_Raw!B:B),Customers_Raw!A:A,Customers_Raw!E:E)</f>
        <v>Small Business</v>
      </c>
      <c r="N3421">
        <f>IF(COUNTIF($A$2:A3421,A3421)=1,1,0)</f>
        <v>1</v>
      </c>
    </row>
    <row r="3422" spans="1:14">
      <c r="A3422" t="s">
        <v>2981</v>
      </c>
      <c r="B3422" t="s">
        <v>3488</v>
      </c>
      <c r="C3422">
        <v>3</v>
      </c>
      <c r="D3422" s="18">
        <v>18109.98</v>
      </c>
      <c r="E3422" s="18">
        <f>_xlfn.XLOOKUP(Order_Items_Raw!B3482,Products_Raw!A:A,Products_Raw!D:D)</f>
        <v>2831.41</v>
      </c>
      <c r="F3422" s="18">
        <f t="shared" si="53"/>
        <v>9615.75</v>
      </c>
      <c r="G3422" s="18" t="str">
        <f>PROPER(TRIM(CLEAN(_xlfn.XLOOKUP(Order_Items_Raw!A3482,Orders_Raw!A:A,Orders_Raw!E:E))))</f>
        <v>Mobile App</v>
      </c>
      <c r="H3422" s="18" t="str">
        <f>_xlfn.XLOOKUP(B3422,Products_Raw!A:A,Products_Raw!C:C)</f>
        <v>Sports</v>
      </c>
      <c r="I3422" t="str">
        <f>_xlfn.XLOOKUP(_xlfn.XLOOKUP(A3422,Orders_Raw!A:A,Orders_Raw!B:B),Customers_Raw!A:A,Customers_Raw!E:E)</f>
        <v>Corporate</v>
      </c>
      <c r="J3422" s="19">
        <f>_xlfn.XLOOKUP(Order_Items_Raw!A3482,Orders_Raw!A:A,Orders_Raw!C:C)</f>
        <v>45912</v>
      </c>
      <c r="K3422" t="s">
        <v>3489</v>
      </c>
      <c r="L3422" s="19" t="str">
        <f>_xlfn.XLOOKUP(A3422,Orders_Raw!A:A,Orders_Raw!D:D)</f>
        <v>Shipped</v>
      </c>
      <c r="M3422" s="19" t="str">
        <f>_xlfn.XLOOKUP(_xlfn.XLOOKUP(A3422,Orders_Raw!A:A,Orders_Raw!B:B),Customers_Raw!A:A,Customers_Raw!E:E)</f>
        <v>Corporate</v>
      </c>
      <c r="N3422">
        <f>IF(COUNTIF($A$2:A3422,A3422)=1,1,0)</f>
        <v>1</v>
      </c>
    </row>
    <row r="3423" spans="1:14">
      <c r="A3423" t="s">
        <v>3212</v>
      </c>
      <c r="B3423" t="s">
        <v>3488</v>
      </c>
      <c r="C3423">
        <v>1</v>
      </c>
      <c r="D3423" s="18">
        <v>6155.12</v>
      </c>
      <c r="E3423" s="18">
        <f>_xlfn.XLOOKUP(Order_Items_Raw!B3486,Products_Raw!A:A,Products_Raw!D:D)</f>
        <v>4703.24</v>
      </c>
      <c r="F3423" s="18">
        <f t="shared" si="53"/>
        <v>1451.88</v>
      </c>
      <c r="G3423" s="18" t="str">
        <f>PROPER(TRIM(CLEAN(_xlfn.XLOOKUP(Order_Items_Raw!A3486,Orders_Raw!A:A,Orders_Raw!E:E))))</f>
        <v>Website</v>
      </c>
      <c r="H3423" s="18" t="str">
        <f>_xlfn.XLOOKUP(B3423,Products_Raw!A:A,Products_Raw!C:C)</f>
        <v>Sports</v>
      </c>
      <c r="I3423" t="str">
        <f>_xlfn.XLOOKUP(_xlfn.XLOOKUP(A3423,Orders_Raw!A:A,Orders_Raw!B:B),Customers_Raw!A:A,Customers_Raw!E:E)</f>
        <v>Consumer</v>
      </c>
      <c r="J3423" s="19">
        <f>_xlfn.XLOOKUP(Order_Items_Raw!A3486,Orders_Raw!A:A,Orders_Raw!C:C)</f>
        <v>45928</v>
      </c>
      <c r="K3423" t="s">
        <v>3489</v>
      </c>
      <c r="L3423" s="19" t="str">
        <f>_xlfn.XLOOKUP(A3423,Orders_Raw!A:A,Orders_Raw!D:D)</f>
        <v>Delivered</v>
      </c>
      <c r="M3423" s="19" t="str">
        <f>_xlfn.XLOOKUP(_xlfn.XLOOKUP(A3423,Orders_Raw!A:A,Orders_Raw!B:B),Customers_Raw!A:A,Customers_Raw!E:E)</f>
        <v>Consumer</v>
      </c>
      <c r="N3423">
        <f>IF(COUNTIF($A$2:A3423,A3423)=1,1,0)</f>
        <v>1</v>
      </c>
    </row>
    <row r="3424" spans="1:14">
      <c r="A3424" t="s">
        <v>3391</v>
      </c>
      <c r="B3424" t="s">
        <v>3488</v>
      </c>
      <c r="C3424">
        <v>4</v>
      </c>
      <c r="D3424" s="18">
        <v>21013.15</v>
      </c>
      <c r="E3424" s="18">
        <f>_xlfn.XLOOKUP(Order_Items_Raw!B3489,Products_Raw!A:A,Products_Raw!D:D)</f>
        <v>5483.96</v>
      </c>
      <c r="F3424" s="18">
        <f t="shared" si="53"/>
        <v>-922.689999999999</v>
      </c>
      <c r="G3424" s="18" t="str">
        <f>PROPER(TRIM(CLEAN(_xlfn.XLOOKUP(Order_Items_Raw!A3489,Orders_Raw!A:A,Orders_Raw!E:E))))</f>
        <v>Website</v>
      </c>
      <c r="H3424" s="18" t="str">
        <f>_xlfn.XLOOKUP(B3424,Products_Raw!A:A,Products_Raw!C:C)</f>
        <v>Sports</v>
      </c>
      <c r="I3424" t="str">
        <f>_xlfn.XLOOKUP(_xlfn.XLOOKUP(A3424,Orders_Raw!A:A,Orders_Raw!B:B),Customers_Raw!A:A,Customers_Raw!E:E)</f>
        <v>Corporate</v>
      </c>
      <c r="J3424" s="19">
        <f>_xlfn.XLOOKUP(Order_Items_Raw!A3489,Orders_Raw!A:A,Orders_Raw!C:C)</f>
        <v>45912</v>
      </c>
      <c r="K3424" t="s">
        <v>3489</v>
      </c>
      <c r="L3424" s="19" t="str">
        <f>_xlfn.XLOOKUP(A3424,Orders_Raw!A:A,Orders_Raw!D:D)</f>
        <v>Shipped</v>
      </c>
      <c r="M3424" s="19" t="str">
        <f>_xlfn.XLOOKUP(_xlfn.XLOOKUP(A3424,Orders_Raw!A:A,Orders_Raw!B:B),Customers_Raw!A:A,Customers_Raw!E:E)</f>
        <v>Corporate</v>
      </c>
      <c r="N3424">
        <f>IF(COUNTIF($A$2:A3424,A3424)=1,1,0)</f>
        <v>1</v>
      </c>
    </row>
    <row r="3425" spans="1:14">
      <c r="A3425" t="s">
        <v>1180</v>
      </c>
      <c r="B3425" t="s">
        <v>3490</v>
      </c>
      <c r="C3425">
        <v>2</v>
      </c>
      <c r="D3425" s="18">
        <v>29339.59</v>
      </c>
      <c r="E3425" s="18">
        <f>_xlfn.XLOOKUP(Order_Items_Raw!B3494,Products_Raw!A:A,Products_Raw!D:D)</f>
        <v>7014.31</v>
      </c>
      <c r="F3425" s="18">
        <f t="shared" si="53"/>
        <v>15310.97</v>
      </c>
      <c r="G3425" s="18" t="str">
        <f>PROPER(TRIM(CLEAN(_xlfn.XLOOKUP(Order_Items_Raw!A3494,Orders_Raw!A:A,Orders_Raw!E:E))))</f>
        <v>Marketplace</v>
      </c>
      <c r="H3425" s="18" t="str">
        <f>_xlfn.XLOOKUP(B3425,Products_Raw!A:A,Products_Raw!C:C)</f>
        <v>Fashion</v>
      </c>
      <c r="I3425" t="str">
        <f>_xlfn.XLOOKUP(_xlfn.XLOOKUP(A3425,Orders_Raw!A:A,Orders_Raw!B:B),Customers_Raw!A:A,Customers_Raw!E:E)</f>
        <v>Consumer</v>
      </c>
      <c r="J3425" s="19">
        <f>_xlfn.XLOOKUP(Order_Items_Raw!A3494,Orders_Raw!A:A,Orders_Raw!C:C)</f>
        <v>45905</v>
      </c>
      <c r="K3425" t="s">
        <v>3489</v>
      </c>
      <c r="L3425" s="19" t="str">
        <f>_xlfn.XLOOKUP(A3425,Orders_Raw!A:A,Orders_Raw!D:D)</f>
        <v>Delivered</v>
      </c>
      <c r="M3425" s="19" t="str">
        <f>_xlfn.XLOOKUP(_xlfn.XLOOKUP(A3425,Orders_Raw!A:A,Orders_Raw!B:B),Customers_Raw!A:A,Customers_Raw!E:E)</f>
        <v>Consumer</v>
      </c>
      <c r="N3425">
        <f>IF(COUNTIF($A$2:A3425,A3425)=1,1,0)</f>
        <v>0</v>
      </c>
    </row>
    <row r="3426" spans="1:14">
      <c r="A3426" t="s">
        <v>1594</v>
      </c>
      <c r="B3426" t="s">
        <v>3490</v>
      </c>
      <c r="C3426">
        <v>3</v>
      </c>
      <c r="D3426" s="18">
        <v>45180.8</v>
      </c>
      <c r="E3426" s="18">
        <f>_xlfn.XLOOKUP(Order_Items_Raw!B3502,Products_Raw!A:A,Products_Raw!D:D)</f>
        <v>1321.65</v>
      </c>
      <c r="F3426" s="18">
        <f t="shared" si="53"/>
        <v>41215.85</v>
      </c>
      <c r="G3426" s="18" t="str">
        <f>PROPER(TRIM(CLEAN(_xlfn.XLOOKUP(Order_Items_Raw!A3502,Orders_Raw!A:A,Orders_Raw!E:E))))</f>
        <v>Marketplace</v>
      </c>
      <c r="H3426" s="18" t="str">
        <f>_xlfn.XLOOKUP(B3426,Products_Raw!A:A,Products_Raw!C:C)</f>
        <v>Fashion</v>
      </c>
      <c r="I3426" t="str">
        <f>_xlfn.XLOOKUP(_xlfn.XLOOKUP(A3426,Orders_Raw!A:A,Orders_Raw!B:B),Customers_Raw!A:A,Customers_Raw!E:E)</f>
        <v>Consumer</v>
      </c>
      <c r="J3426" s="19">
        <f>_xlfn.XLOOKUP(Order_Items_Raw!A3502,Orders_Raw!A:A,Orders_Raw!C:C)</f>
        <v>45928</v>
      </c>
      <c r="K3426" t="s">
        <v>3489</v>
      </c>
      <c r="L3426" s="19" t="str">
        <f>_xlfn.XLOOKUP(A3426,Orders_Raw!A:A,Orders_Raw!D:D)</f>
        <v>Delivered</v>
      </c>
      <c r="M3426" s="19" t="str">
        <f>_xlfn.XLOOKUP(_xlfn.XLOOKUP(A3426,Orders_Raw!A:A,Orders_Raw!B:B),Customers_Raw!A:A,Customers_Raw!E:E)</f>
        <v>Consumer</v>
      </c>
      <c r="N3426">
        <f>IF(COUNTIF($A$2:A3426,A3426)=1,1,0)</f>
        <v>0</v>
      </c>
    </row>
    <row r="3427" spans="1:14">
      <c r="A3427" t="s">
        <v>1834</v>
      </c>
      <c r="B3427" t="s">
        <v>3490</v>
      </c>
      <c r="C3427">
        <v>4</v>
      </c>
      <c r="D3427" s="18">
        <v>54981.4</v>
      </c>
      <c r="E3427" s="18">
        <f>_xlfn.XLOOKUP(Order_Items_Raw!B3504,Products_Raw!A:A,Products_Raw!D:D)</f>
        <v>1321.65</v>
      </c>
      <c r="F3427" s="18">
        <f t="shared" si="53"/>
        <v>49694.8</v>
      </c>
      <c r="G3427" s="18" t="str">
        <f>PROPER(TRIM(CLEAN(_xlfn.XLOOKUP(Order_Items_Raw!A3504,Orders_Raw!A:A,Orders_Raw!E:E))))</f>
        <v>Website</v>
      </c>
      <c r="H3427" s="18" t="str">
        <f>_xlfn.XLOOKUP(B3427,Products_Raw!A:A,Products_Raw!C:C)</f>
        <v>Fashion</v>
      </c>
      <c r="I3427" t="str">
        <f>_xlfn.XLOOKUP(_xlfn.XLOOKUP(A3427,Orders_Raw!A:A,Orders_Raw!B:B),Customers_Raw!A:A,Customers_Raw!E:E)</f>
        <v>Small Business</v>
      </c>
      <c r="J3427" s="19">
        <f>_xlfn.XLOOKUP(Order_Items_Raw!A3504,Orders_Raw!A:A,Orders_Raw!C:C)</f>
        <v>45903</v>
      </c>
      <c r="K3427" t="s">
        <v>3489</v>
      </c>
      <c r="L3427" s="19" t="str">
        <f>_xlfn.XLOOKUP(A3427,Orders_Raw!A:A,Orders_Raw!D:D)</f>
        <v>Delivered</v>
      </c>
      <c r="M3427" s="19" t="str">
        <f>_xlfn.XLOOKUP(_xlfn.XLOOKUP(A3427,Orders_Raw!A:A,Orders_Raw!B:B),Customers_Raw!A:A,Customers_Raw!E:E)</f>
        <v>Small Business</v>
      </c>
      <c r="N3427">
        <f>IF(COUNTIF($A$2:A3427,A3427)=1,1,0)</f>
        <v>1</v>
      </c>
    </row>
    <row r="3428" spans="1:14">
      <c r="A3428" t="s">
        <v>2993</v>
      </c>
      <c r="B3428" t="s">
        <v>3490</v>
      </c>
      <c r="C3428">
        <v>2</v>
      </c>
      <c r="D3428" s="18">
        <v>23209.77</v>
      </c>
      <c r="E3428" s="18">
        <f>_xlfn.XLOOKUP(Order_Items_Raw!B3521,Products_Raw!A:A,Products_Raw!D:D)</f>
        <v>4806.74</v>
      </c>
      <c r="F3428" s="18">
        <f t="shared" si="53"/>
        <v>13596.29</v>
      </c>
      <c r="G3428" s="18" t="str">
        <f>PROPER(TRIM(CLEAN(_xlfn.XLOOKUP(Order_Items_Raw!A3521,Orders_Raw!A:A,Orders_Raw!E:E))))</f>
        <v>Marketplace</v>
      </c>
      <c r="H3428" s="18" t="str">
        <f>_xlfn.XLOOKUP(B3428,Products_Raw!A:A,Products_Raw!C:C)</f>
        <v>Fashion</v>
      </c>
      <c r="I3428" t="str">
        <f>_xlfn.XLOOKUP(_xlfn.XLOOKUP(A3428,Orders_Raw!A:A,Orders_Raw!B:B),Customers_Raw!A:A,Customers_Raw!E:E)</f>
        <v>Consumer</v>
      </c>
      <c r="J3428" s="19">
        <f>_xlfn.XLOOKUP(Order_Items_Raw!A3521,Orders_Raw!A:A,Orders_Raw!C:C)</f>
        <v>45922</v>
      </c>
      <c r="K3428" t="s">
        <v>3489</v>
      </c>
      <c r="L3428" s="19" t="str">
        <f>_xlfn.XLOOKUP(A3428,Orders_Raw!A:A,Orders_Raw!D:D)</f>
        <v>Delivered</v>
      </c>
      <c r="M3428" s="19" t="str">
        <f>_xlfn.XLOOKUP(_xlfn.XLOOKUP(A3428,Orders_Raw!A:A,Orders_Raw!B:B),Customers_Raw!A:A,Customers_Raw!E:E)</f>
        <v>Consumer</v>
      </c>
      <c r="N3428">
        <f>IF(COUNTIF($A$2:A3428,A3428)=1,1,0)</f>
        <v>0</v>
      </c>
    </row>
    <row r="3429" spans="1:14">
      <c r="A3429" t="s">
        <v>3031</v>
      </c>
      <c r="B3429" t="s">
        <v>3490</v>
      </c>
      <c r="C3429">
        <v>1</v>
      </c>
      <c r="D3429" s="18">
        <v>15316.53</v>
      </c>
      <c r="E3429" s="18">
        <f>_xlfn.XLOOKUP(Order_Items_Raw!B3523,Products_Raw!A:A,Products_Raw!D:D)</f>
        <v>6380.88</v>
      </c>
      <c r="F3429" s="18">
        <f t="shared" si="53"/>
        <v>8935.65</v>
      </c>
      <c r="G3429" s="18" t="str">
        <f>PROPER(TRIM(CLEAN(_xlfn.XLOOKUP(Order_Items_Raw!A3523,Orders_Raw!A:A,Orders_Raw!E:E))))</f>
        <v>Mobile App</v>
      </c>
      <c r="H3429" s="18" t="str">
        <f>_xlfn.XLOOKUP(B3429,Products_Raw!A:A,Products_Raw!C:C)</f>
        <v>Fashion</v>
      </c>
      <c r="I3429" t="str">
        <f>_xlfn.XLOOKUP(_xlfn.XLOOKUP(A3429,Orders_Raw!A:A,Orders_Raw!B:B),Customers_Raw!A:A,Customers_Raw!E:E)</f>
        <v>Corporate</v>
      </c>
      <c r="J3429" s="19">
        <f>_xlfn.XLOOKUP(Order_Items_Raw!A3523,Orders_Raw!A:A,Orders_Raw!C:C)</f>
        <v>45902</v>
      </c>
      <c r="K3429" t="s">
        <v>3489</v>
      </c>
      <c r="L3429" s="19" t="str">
        <f>_xlfn.XLOOKUP(A3429,Orders_Raw!A:A,Orders_Raw!D:D)</f>
        <v>Delivered</v>
      </c>
      <c r="M3429" s="19" t="str">
        <f>_xlfn.XLOOKUP(_xlfn.XLOOKUP(A3429,Orders_Raw!A:A,Orders_Raw!B:B),Customers_Raw!A:A,Customers_Raw!E:E)</f>
        <v>Corporate</v>
      </c>
      <c r="N3429">
        <f>IF(COUNTIF($A$2:A3429,A3429)=1,1,0)</f>
        <v>0</v>
      </c>
    </row>
    <row r="3430" spans="1:14">
      <c r="A3430" t="s">
        <v>3170</v>
      </c>
      <c r="B3430" t="s">
        <v>3490</v>
      </c>
      <c r="C3430">
        <v>2</v>
      </c>
      <c r="D3430" s="18">
        <v>27557.52</v>
      </c>
      <c r="E3430" s="18">
        <f>_xlfn.XLOOKUP(Order_Items_Raw!B3525,Products_Raw!A:A,Products_Raw!D:D)</f>
        <v>6380.88</v>
      </c>
      <c r="F3430" s="18">
        <f t="shared" si="53"/>
        <v>14795.76</v>
      </c>
      <c r="G3430" s="18" t="str">
        <f>PROPER(TRIM(CLEAN(_xlfn.XLOOKUP(Order_Items_Raw!A3525,Orders_Raw!A:A,Orders_Raw!E:E))))</f>
        <v>Mobile App</v>
      </c>
      <c r="H3430" s="18" t="str">
        <f>_xlfn.XLOOKUP(B3430,Products_Raw!A:A,Products_Raw!C:C)</f>
        <v>Fashion</v>
      </c>
      <c r="I3430" t="str">
        <f>_xlfn.XLOOKUP(_xlfn.XLOOKUP(A3430,Orders_Raw!A:A,Orders_Raw!B:B),Customers_Raw!A:A,Customers_Raw!E:E)</f>
        <v>Corporate</v>
      </c>
      <c r="J3430" s="19">
        <f>_xlfn.XLOOKUP(Order_Items_Raw!A3525,Orders_Raw!A:A,Orders_Raw!C:C)</f>
        <v>45920</v>
      </c>
      <c r="K3430" t="s">
        <v>3489</v>
      </c>
      <c r="L3430" s="19" t="str">
        <f>_xlfn.XLOOKUP(A3430,Orders_Raw!A:A,Orders_Raw!D:D)</f>
        <v>Delivered</v>
      </c>
      <c r="M3430" s="19" t="str">
        <f>_xlfn.XLOOKUP(_xlfn.XLOOKUP(A3430,Orders_Raw!A:A,Orders_Raw!B:B),Customers_Raw!A:A,Customers_Raw!E:E)</f>
        <v>Corporate</v>
      </c>
      <c r="N3430">
        <f>IF(COUNTIF($A$2:A3430,A3430)=1,1,0)</f>
        <v>0</v>
      </c>
    </row>
    <row r="3431" spans="1:14">
      <c r="A3431" t="s">
        <v>1584</v>
      </c>
      <c r="B3431" t="s">
        <v>3491</v>
      </c>
      <c r="C3431">
        <v>4</v>
      </c>
      <c r="D3431" s="18">
        <v>40650.12</v>
      </c>
      <c r="E3431" s="18">
        <f>_xlfn.XLOOKUP(Order_Items_Raw!B3538,Products_Raw!A:A,Products_Raw!D:D)</f>
        <v>2112.7</v>
      </c>
      <c r="F3431" s="18">
        <f t="shared" si="53"/>
        <v>32199.32</v>
      </c>
      <c r="G3431" s="18" t="str">
        <f>PROPER(TRIM(CLEAN(_xlfn.XLOOKUP(Order_Items_Raw!A3538,Orders_Raw!A:A,Orders_Raw!E:E))))</f>
        <v>Mobile App</v>
      </c>
      <c r="H3431" s="18" t="str">
        <f>_xlfn.XLOOKUP(B3431,Products_Raw!A:A,Products_Raw!C:C)</f>
        <v>Electronics</v>
      </c>
      <c r="I3431" t="str">
        <f>_xlfn.XLOOKUP(_xlfn.XLOOKUP(A3431,Orders_Raw!A:A,Orders_Raw!B:B),Customers_Raw!A:A,Customers_Raw!E:E)</f>
        <v>Consumer</v>
      </c>
      <c r="J3431" s="19">
        <f>_xlfn.XLOOKUP(Order_Items_Raw!A3538,Orders_Raw!A:A,Orders_Raw!C:C)</f>
        <v>45910</v>
      </c>
      <c r="K3431" t="s">
        <v>3489</v>
      </c>
      <c r="L3431" s="19" t="str">
        <f>_xlfn.XLOOKUP(A3431,Orders_Raw!A:A,Orders_Raw!D:D)</f>
        <v>Delivered</v>
      </c>
      <c r="M3431" s="19" t="str">
        <f>_xlfn.XLOOKUP(_xlfn.XLOOKUP(A3431,Orders_Raw!A:A,Orders_Raw!B:B),Customers_Raw!A:A,Customers_Raw!E:E)</f>
        <v>Consumer</v>
      </c>
      <c r="N3431">
        <f>IF(COUNTIF($A$2:A3431,A3431)=1,1,0)</f>
        <v>0</v>
      </c>
    </row>
    <row r="3432" spans="1:14">
      <c r="A3432" t="s">
        <v>1973</v>
      </c>
      <c r="B3432" t="s">
        <v>3491</v>
      </c>
      <c r="C3432">
        <v>1</v>
      </c>
      <c r="D3432" s="18">
        <v>12181.61</v>
      </c>
      <c r="E3432" s="18">
        <f>_xlfn.XLOOKUP(Order_Items_Raw!B3550,Products_Raw!A:A,Products_Raw!D:D)</f>
        <v>9178.6</v>
      </c>
      <c r="F3432" s="18">
        <f t="shared" si="53"/>
        <v>3003.01</v>
      </c>
      <c r="G3432" s="18" t="str">
        <f>PROPER(TRIM(CLEAN(_xlfn.XLOOKUP(Order_Items_Raw!A3550,Orders_Raw!A:A,Orders_Raw!E:E))))</f>
        <v>Website</v>
      </c>
      <c r="H3432" s="18" t="str">
        <f>_xlfn.XLOOKUP(B3432,Products_Raw!A:A,Products_Raw!C:C)</f>
        <v>Electronics</v>
      </c>
      <c r="I3432" t="str">
        <f>_xlfn.XLOOKUP(_xlfn.XLOOKUP(A3432,Orders_Raw!A:A,Orders_Raw!B:B),Customers_Raw!A:A,Customers_Raw!E:E)</f>
        <v>Consumer</v>
      </c>
      <c r="J3432" s="19">
        <f>_xlfn.XLOOKUP(Order_Items_Raw!A3550,Orders_Raw!A:A,Orders_Raw!C:C)</f>
        <v>45920</v>
      </c>
      <c r="K3432" t="s">
        <v>3489</v>
      </c>
      <c r="L3432" s="19" t="str">
        <f>_xlfn.XLOOKUP(A3432,Orders_Raw!A:A,Orders_Raw!D:D)</f>
        <v>Delivered</v>
      </c>
      <c r="M3432" s="19" t="str">
        <f>_xlfn.XLOOKUP(_xlfn.XLOOKUP(A3432,Orders_Raw!A:A,Orders_Raw!B:B),Customers_Raw!A:A,Customers_Raw!E:E)</f>
        <v>Consumer</v>
      </c>
      <c r="N3432">
        <f>IF(COUNTIF($A$2:A3432,A3432)=1,1,0)</f>
        <v>1</v>
      </c>
    </row>
    <row r="3433" spans="1:14">
      <c r="A3433" t="s">
        <v>2303</v>
      </c>
      <c r="B3433" t="s">
        <v>3491</v>
      </c>
      <c r="C3433">
        <v>4</v>
      </c>
      <c r="D3433" s="18">
        <v>48102.96</v>
      </c>
      <c r="E3433" s="18">
        <f>_xlfn.XLOOKUP(Order_Items_Raw!B3552,Products_Raw!A:A,Products_Raw!D:D)</f>
        <v>11367.74</v>
      </c>
      <c r="F3433" s="18">
        <f t="shared" si="53"/>
        <v>2632</v>
      </c>
      <c r="G3433" s="18" t="str">
        <f>PROPER(TRIM(CLEAN(_xlfn.XLOOKUP(Order_Items_Raw!A3552,Orders_Raw!A:A,Orders_Raw!E:E))))</f>
        <v>Website</v>
      </c>
      <c r="H3433" s="18" t="str">
        <f>_xlfn.XLOOKUP(B3433,Products_Raw!A:A,Products_Raw!C:C)</f>
        <v>Electronics</v>
      </c>
      <c r="I3433" t="str">
        <f>_xlfn.XLOOKUP(_xlfn.XLOOKUP(A3433,Orders_Raw!A:A,Orders_Raw!B:B),Customers_Raw!A:A,Customers_Raw!E:E)</f>
        <v>Consumer</v>
      </c>
      <c r="J3433" s="19">
        <f>_xlfn.XLOOKUP(Order_Items_Raw!A3552,Orders_Raw!A:A,Orders_Raw!C:C)</f>
        <v>45930</v>
      </c>
      <c r="K3433" t="s">
        <v>3489</v>
      </c>
      <c r="L3433" s="19" t="str">
        <f>_xlfn.XLOOKUP(A3433,Orders_Raw!A:A,Orders_Raw!D:D)</f>
        <v>Delivered</v>
      </c>
      <c r="M3433" s="19" t="str">
        <f>_xlfn.XLOOKUP(_xlfn.XLOOKUP(A3433,Orders_Raw!A:A,Orders_Raw!B:B),Customers_Raw!A:A,Customers_Raw!E:E)</f>
        <v>Consumer</v>
      </c>
      <c r="N3433">
        <f>IF(COUNTIF($A$2:A3433,A3433)=1,1,0)</f>
        <v>0</v>
      </c>
    </row>
    <row r="3434" spans="1:14">
      <c r="A3434" t="s">
        <v>2647</v>
      </c>
      <c r="B3434" t="s">
        <v>3491</v>
      </c>
      <c r="C3434">
        <v>1</v>
      </c>
      <c r="D3434" s="18">
        <v>11247.7</v>
      </c>
      <c r="E3434" s="18">
        <f>_xlfn.XLOOKUP(Order_Items_Raw!B3557,Products_Raw!A:A,Products_Raw!D:D)</f>
        <v>4176.26</v>
      </c>
      <c r="F3434" s="18">
        <f t="shared" si="53"/>
        <v>7071.44</v>
      </c>
      <c r="G3434" s="18" t="str">
        <f>PROPER(TRIM(CLEAN(_xlfn.XLOOKUP(Order_Items_Raw!A3557,Orders_Raw!A:A,Orders_Raw!E:E))))</f>
        <v>Website</v>
      </c>
      <c r="H3434" s="18" t="str">
        <f>_xlfn.XLOOKUP(B3434,Products_Raw!A:A,Products_Raw!C:C)</f>
        <v>Electronics</v>
      </c>
      <c r="I3434" t="str">
        <f>_xlfn.XLOOKUP(_xlfn.XLOOKUP(A3434,Orders_Raw!A:A,Orders_Raw!B:B),Customers_Raw!A:A,Customers_Raw!E:E)</f>
        <v>Consumer</v>
      </c>
      <c r="J3434" s="19">
        <f>_xlfn.XLOOKUP(Order_Items_Raw!A3557,Orders_Raw!A:A,Orders_Raw!C:C)</f>
        <v>45923</v>
      </c>
      <c r="K3434" t="s">
        <v>3489</v>
      </c>
      <c r="L3434" s="19" t="str">
        <f>_xlfn.XLOOKUP(A3434,Orders_Raw!A:A,Orders_Raw!D:D)</f>
        <v>Delivered</v>
      </c>
      <c r="M3434" s="19" t="str">
        <f>_xlfn.XLOOKUP(_xlfn.XLOOKUP(A3434,Orders_Raw!A:A,Orders_Raw!B:B),Customers_Raw!A:A,Customers_Raw!E:E)</f>
        <v>Consumer</v>
      </c>
      <c r="N3434">
        <f>IF(COUNTIF($A$2:A3434,A3434)=1,1,0)</f>
        <v>0</v>
      </c>
    </row>
    <row r="3435" spans="1:14">
      <c r="A3435" t="s">
        <v>2817</v>
      </c>
      <c r="B3435" t="s">
        <v>3491</v>
      </c>
      <c r="C3435">
        <v>2</v>
      </c>
      <c r="D3435" s="18">
        <v>22878.18</v>
      </c>
      <c r="E3435" s="18">
        <f>_xlfn.XLOOKUP(Order_Items_Raw!B3562,Products_Raw!A:A,Products_Raw!D:D)</f>
        <v>4640.09</v>
      </c>
      <c r="F3435" s="18">
        <f t="shared" si="53"/>
        <v>13598</v>
      </c>
      <c r="G3435" s="18" t="str">
        <f>PROPER(TRIM(CLEAN(_xlfn.XLOOKUP(Order_Items_Raw!A3562,Orders_Raw!A:A,Orders_Raw!E:E))))</f>
        <v>Mobile App</v>
      </c>
      <c r="H3435" s="18" t="str">
        <f>_xlfn.XLOOKUP(B3435,Products_Raw!A:A,Products_Raw!C:C)</f>
        <v>Electronics</v>
      </c>
      <c r="I3435" t="str">
        <f>_xlfn.XLOOKUP(_xlfn.XLOOKUP(A3435,Orders_Raw!A:A,Orders_Raw!B:B),Customers_Raw!A:A,Customers_Raw!E:E)</f>
        <v>Consumer</v>
      </c>
      <c r="J3435" s="19">
        <f>_xlfn.XLOOKUP(Order_Items_Raw!A3562,Orders_Raw!A:A,Orders_Raw!C:C)</f>
        <v>45922</v>
      </c>
      <c r="K3435" t="s">
        <v>3489</v>
      </c>
      <c r="L3435" s="19" t="str">
        <f>_xlfn.XLOOKUP(A3435,Orders_Raw!A:A,Orders_Raw!D:D)</f>
        <v>Delivered</v>
      </c>
      <c r="M3435" s="19" t="str">
        <f>_xlfn.XLOOKUP(_xlfn.XLOOKUP(A3435,Orders_Raw!A:A,Orders_Raw!B:B),Customers_Raw!A:A,Customers_Raw!E:E)</f>
        <v>Consumer</v>
      </c>
      <c r="N3435">
        <f>IF(COUNTIF($A$2:A3435,A3435)=1,1,0)</f>
        <v>0</v>
      </c>
    </row>
    <row r="3436" spans="1:14">
      <c r="A3436" t="s">
        <v>2831</v>
      </c>
      <c r="B3436" t="s">
        <v>3491</v>
      </c>
      <c r="C3436">
        <v>3</v>
      </c>
      <c r="D3436" s="18">
        <v>31581.51</v>
      </c>
      <c r="E3436" s="18">
        <f>_xlfn.XLOOKUP(Order_Items_Raw!B3563,Products_Raw!A:A,Products_Raw!D:D)</f>
        <v>4640.09</v>
      </c>
      <c r="F3436" s="18">
        <f t="shared" si="53"/>
        <v>17661.24</v>
      </c>
      <c r="G3436" s="18" t="str">
        <f>PROPER(TRIM(CLEAN(_xlfn.XLOOKUP(Order_Items_Raw!A3563,Orders_Raw!A:A,Orders_Raw!E:E))))</f>
        <v>Website</v>
      </c>
      <c r="H3436" s="18" t="str">
        <f>_xlfn.XLOOKUP(B3436,Products_Raw!A:A,Products_Raw!C:C)</f>
        <v>Electronics</v>
      </c>
      <c r="I3436" t="str">
        <f>_xlfn.XLOOKUP(_xlfn.XLOOKUP(A3436,Orders_Raw!A:A,Orders_Raw!B:B),Customers_Raw!A:A,Customers_Raw!E:E)</f>
        <v>Consumer</v>
      </c>
      <c r="J3436" s="19">
        <f>_xlfn.XLOOKUP(Order_Items_Raw!A3563,Orders_Raw!A:A,Orders_Raw!C:C)</f>
        <v>45915</v>
      </c>
      <c r="K3436" t="s">
        <v>3489</v>
      </c>
      <c r="L3436" s="19" t="str">
        <f>_xlfn.XLOOKUP(A3436,Orders_Raw!A:A,Orders_Raw!D:D)</f>
        <v>Delivered</v>
      </c>
      <c r="M3436" s="19" t="str">
        <f>_xlfn.XLOOKUP(_xlfn.XLOOKUP(A3436,Orders_Raw!A:A,Orders_Raw!B:B),Customers_Raw!A:A,Customers_Raw!E:E)</f>
        <v>Consumer</v>
      </c>
      <c r="N3436">
        <f>IF(COUNTIF($A$2:A3436,A3436)=1,1,0)</f>
        <v>0</v>
      </c>
    </row>
    <row r="3437" spans="1:14">
      <c r="A3437" t="s">
        <v>1137</v>
      </c>
      <c r="B3437" t="s">
        <v>3492</v>
      </c>
      <c r="C3437">
        <v>4</v>
      </c>
      <c r="D3437" s="18">
        <v>13234.98</v>
      </c>
      <c r="E3437" s="18">
        <f>_xlfn.XLOOKUP(Order_Items_Raw!B3579,Products_Raw!A:A,Products_Raw!D:D)</f>
        <v>4722.61</v>
      </c>
      <c r="F3437" s="18">
        <f t="shared" si="53"/>
        <v>-5655.46</v>
      </c>
      <c r="G3437" s="18" t="str">
        <f>PROPER(TRIM(CLEAN(_xlfn.XLOOKUP(Order_Items_Raw!A3579,Orders_Raw!A:A,Orders_Raw!E:E))))</f>
        <v>Mobile App</v>
      </c>
      <c r="H3437" s="18" t="str">
        <f>_xlfn.XLOOKUP(B3437,Products_Raw!A:A,Products_Raw!C:C)</f>
        <v>Electronics</v>
      </c>
      <c r="I3437" t="str">
        <f>_xlfn.XLOOKUP(_xlfn.XLOOKUP(A3437,Orders_Raw!A:A,Orders_Raw!B:B),Customers_Raw!A:A,Customers_Raw!E:E)</f>
        <v>Small Business</v>
      </c>
      <c r="J3437" s="19">
        <f>_xlfn.XLOOKUP(Order_Items_Raw!A3579,Orders_Raw!A:A,Orders_Raw!C:C)</f>
        <v>45901</v>
      </c>
      <c r="K3437" t="s">
        <v>3489</v>
      </c>
      <c r="L3437" s="19" t="str">
        <f>_xlfn.XLOOKUP(A3437,Orders_Raw!A:A,Orders_Raw!D:D)</f>
        <v>Delivered</v>
      </c>
      <c r="M3437" s="19" t="str">
        <f>_xlfn.XLOOKUP(_xlfn.XLOOKUP(A3437,Orders_Raw!A:A,Orders_Raw!B:B),Customers_Raw!A:A,Customers_Raw!E:E)</f>
        <v>Small Business</v>
      </c>
      <c r="N3437">
        <f>IF(COUNTIF($A$2:A3437,A3437)=1,1,0)</f>
        <v>1</v>
      </c>
    </row>
    <row r="3438" spans="1:14">
      <c r="A3438" t="s">
        <v>1414</v>
      </c>
      <c r="B3438" t="s">
        <v>3492</v>
      </c>
      <c r="C3438">
        <v>3</v>
      </c>
      <c r="D3438" s="18">
        <v>10466.82</v>
      </c>
      <c r="E3438" s="18">
        <f>_xlfn.XLOOKUP(Order_Items_Raw!B3584,Products_Raw!A:A,Products_Raw!D:D)</f>
        <v>7212.47</v>
      </c>
      <c r="F3438" s="18">
        <f t="shared" si="53"/>
        <v>-11170.59</v>
      </c>
      <c r="G3438" s="18" t="str">
        <f>PROPER(TRIM(CLEAN(_xlfn.XLOOKUP(Order_Items_Raw!A3584,Orders_Raw!A:A,Orders_Raw!E:E))))</f>
        <v>Mobile App</v>
      </c>
      <c r="H3438" s="18" t="str">
        <f>_xlfn.XLOOKUP(B3438,Products_Raw!A:A,Products_Raw!C:C)</f>
        <v>Electronics</v>
      </c>
      <c r="I3438" t="str">
        <f>_xlfn.XLOOKUP(_xlfn.XLOOKUP(A3438,Orders_Raw!A:A,Orders_Raw!B:B),Customers_Raw!A:A,Customers_Raw!E:E)</f>
        <v>Small Business</v>
      </c>
      <c r="J3438" s="19">
        <f>_xlfn.XLOOKUP(Order_Items_Raw!A3584,Orders_Raw!A:A,Orders_Raw!C:C)</f>
        <v>45910</v>
      </c>
      <c r="K3438" t="s">
        <v>3489</v>
      </c>
      <c r="L3438" s="19" t="str">
        <f>_xlfn.XLOOKUP(A3438,Orders_Raw!A:A,Orders_Raw!D:D)</f>
        <v>Shipped</v>
      </c>
      <c r="M3438" s="19" t="str">
        <f>_xlfn.XLOOKUP(_xlfn.XLOOKUP(A3438,Orders_Raw!A:A,Orders_Raw!B:B),Customers_Raw!A:A,Customers_Raw!E:E)</f>
        <v>Small Business</v>
      </c>
      <c r="N3438">
        <f>IF(COUNTIF($A$2:A3438,A3438)=1,1,0)</f>
        <v>0</v>
      </c>
    </row>
    <row r="3439" spans="1:14">
      <c r="A3439" t="s">
        <v>2574</v>
      </c>
      <c r="B3439" t="s">
        <v>3492</v>
      </c>
      <c r="C3439">
        <v>3</v>
      </c>
      <c r="D3439" s="18">
        <v>9920.08</v>
      </c>
      <c r="E3439" s="18">
        <f>_xlfn.XLOOKUP(Order_Items_Raw!B3604,Products_Raw!A:A,Products_Raw!D:D)</f>
        <v>6443.36</v>
      </c>
      <c r="F3439" s="18">
        <f t="shared" si="53"/>
        <v>-9410</v>
      </c>
      <c r="G3439" s="18" t="str">
        <f>PROPER(TRIM(CLEAN(_xlfn.XLOOKUP(Order_Items_Raw!A3604,Orders_Raw!A:A,Orders_Raw!E:E))))</f>
        <v>Mobile App</v>
      </c>
      <c r="H3439" s="18" t="str">
        <f>_xlfn.XLOOKUP(B3439,Products_Raw!A:A,Products_Raw!C:C)</f>
        <v>Electronics</v>
      </c>
      <c r="I3439" t="str">
        <f>_xlfn.XLOOKUP(_xlfn.XLOOKUP(A3439,Orders_Raw!A:A,Orders_Raw!B:B),Customers_Raw!A:A,Customers_Raw!E:E)</f>
        <v>Corporate</v>
      </c>
      <c r="J3439" s="19">
        <f>_xlfn.XLOOKUP(Order_Items_Raw!A3604,Orders_Raw!A:A,Orders_Raw!C:C)</f>
        <v>45918</v>
      </c>
      <c r="K3439" t="s">
        <v>3489</v>
      </c>
      <c r="L3439" s="19" t="str">
        <f>_xlfn.XLOOKUP(A3439,Orders_Raw!A:A,Orders_Raw!D:D)</f>
        <v>Delivered</v>
      </c>
      <c r="M3439" s="19" t="str">
        <f>_xlfn.XLOOKUP(_xlfn.XLOOKUP(A3439,Orders_Raw!A:A,Orders_Raw!B:B),Customers_Raw!A:A,Customers_Raw!E:E)</f>
        <v>Corporate</v>
      </c>
      <c r="N3439">
        <f>IF(COUNTIF($A$2:A3439,A3439)=1,1,0)</f>
        <v>1</v>
      </c>
    </row>
    <row r="3440" spans="1:14">
      <c r="A3440" t="s">
        <v>2724</v>
      </c>
      <c r="B3440" t="s">
        <v>3492</v>
      </c>
      <c r="C3440">
        <v>2</v>
      </c>
      <c r="D3440" s="18">
        <v>6834.68</v>
      </c>
      <c r="E3440" s="18">
        <f>_xlfn.XLOOKUP(Order_Items_Raw!B3608,Products_Raw!A:A,Products_Raw!D:D)</f>
        <v>7025.62</v>
      </c>
      <c r="F3440" s="18">
        <f t="shared" si="53"/>
        <v>-7216.56</v>
      </c>
      <c r="G3440" s="18" t="str">
        <f>PROPER(TRIM(CLEAN(_xlfn.XLOOKUP(Order_Items_Raw!A3608,Orders_Raw!A:A,Orders_Raw!E:E))))</f>
        <v>Website</v>
      </c>
      <c r="H3440" s="18" t="str">
        <f>_xlfn.XLOOKUP(B3440,Products_Raw!A:A,Products_Raw!C:C)</f>
        <v>Electronics</v>
      </c>
      <c r="I3440" t="str">
        <f>_xlfn.XLOOKUP(_xlfn.XLOOKUP(A3440,Orders_Raw!A:A,Orders_Raw!B:B),Customers_Raw!A:A,Customers_Raw!E:E)</f>
        <v>Small Business</v>
      </c>
      <c r="J3440" s="19">
        <f>_xlfn.XLOOKUP(Order_Items_Raw!A3608,Orders_Raw!A:A,Orders_Raw!C:C)</f>
        <v>45901</v>
      </c>
      <c r="K3440" t="s">
        <v>3489</v>
      </c>
      <c r="L3440" s="19" t="str">
        <f>_xlfn.XLOOKUP(A3440,Orders_Raw!A:A,Orders_Raw!D:D)</f>
        <v>Delivered</v>
      </c>
      <c r="M3440" s="19" t="str">
        <f>_xlfn.XLOOKUP(_xlfn.XLOOKUP(A3440,Orders_Raw!A:A,Orders_Raw!B:B),Customers_Raw!A:A,Customers_Raw!E:E)</f>
        <v>Small Business</v>
      </c>
      <c r="N3440">
        <f>IF(COUNTIF($A$2:A3440,A3440)=1,1,0)</f>
        <v>1</v>
      </c>
    </row>
    <row r="3441" spans="1:14">
      <c r="A3441" t="s">
        <v>3166</v>
      </c>
      <c r="B3441" t="s">
        <v>3492</v>
      </c>
      <c r="C3441">
        <v>4</v>
      </c>
      <c r="D3441" s="18">
        <v>12901.16</v>
      </c>
      <c r="E3441" s="18">
        <f>_xlfn.XLOOKUP(Order_Items_Raw!B3615,Products_Raw!A:A,Products_Raw!D:D)</f>
        <v>1397.32</v>
      </c>
      <c r="F3441" s="18">
        <f t="shared" si="53"/>
        <v>7311.88</v>
      </c>
      <c r="G3441" s="18" t="str">
        <f>PROPER(TRIM(CLEAN(_xlfn.XLOOKUP(Order_Items_Raw!A3615,Orders_Raw!A:A,Orders_Raw!E:E))))</f>
        <v>Marketplace</v>
      </c>
      <c r="H3441" s="18" t="str">
        <f>_xlfn.XLOOKUP(B3441,Products_Raw!A:A,Products_Raw!C:C)</f>
        <v>Electronics</v>
      </c>
      <c r="I3441" t="str">
        <f>_xlfn.XLOOKUP(_xlfn.XLOOKUP(A3441,Orders_Raw!A:A,Orders_Raw!B:B),Customers_Raw!A:A,Customers_Raw!E:E)</f>
        <v>Consumer</v>
      </c>
      <c r="J3441" s="19">
        <f>_xlfn.XLOOKUP(Order_Items_Raw!A3615,Orders_Raw!A:A,Orders_Raw!C:C)</f>
        <v>45928</v>
      </c>
      <c r="K3441" t="s">
        <v>3489</v>
      </c>
      <c r="L3441" s="19" t="str">
        <f>_xlfn.XLOOKUP(A3441,Orders_Raw!A:A,Orders_Raw!D:D)</f>
        <v>Processing</v>
      </c>
      <c r="M3441" s="19" t="str">
        <f>_xlfn.XLOOKUP(_xlfn.XLOOKUP(A3441,Orders_Raw!A:A,Orders_Raw!B:B),Customers_Raw!A:A,Customers_Raw!E:E)</f>
        <v>Consumer</v>
      </c>
      <c r="N3441">
        <f>IF(COUNTIF($A$2:A3441,A3441)=1,1,0)</f>
        <v>0</v>
      </c>
    </row>
    <row r="3442" spans="1:14">
      <c r="A3442" t="s">
        <v>3213</v>
      </c>
      <c r="B3442" t="s">
        <v>3492</v>
      </c>
      <c r="C3442">
        <v>1</v>
      </c>
      <c r="D3442" s="18">
        <v>3603.93</v>
      </c>
      <c r="E3442" s="18">
        <f>_xlfn.XLOOKUP(Order_Items_Raw!B3616,Products_Raw!A:A,Products_Raw!D:D)</f>
        <v>1397.32</v>
      </c>
      <c r="F3442" s="18">
        <f t="shared" si="53"/>
        <v>2206.61</v>
      </c>
      <c r="G3442" s="18" t="str">
        <f>PROPER(TRIM(CLEAN(_xlfn.XLOOKUP(Order_Items_Raw!A3616,Orders_Raw!A:A,Orders_Raw!E:E))))</f>
        <v>Mobile App</v>
      </c>
      <c r="H3442" s="18" t="str">
        <f>_xlfn.XLOOKUP(B3442,Products_Raw!A:A,Products_Raw!C:C)</f>
        <v>Electronics</v>
      </c>
      <c r="I3442" t="str">
        <f>_xlfn.XLOOKUP(_xlfn.XLOOKUP(A3442,Orders_Raw!A:A,Orders_Raw!B:B),Customers_Raw!A:A,Customers_Raw!E:E)</f>
        <v>Corporate</v>
      </c>
      <c r="J3442" s="19">
        <f>_xlfn.XLOOKUP(Order_Items_Raw!A3616,Orders_Raw!A:A,Orders_Raw!C:C)</f>
        <v>45924</v>
      </c>
      <c r="K3442" t="s">
        <v>3489</v>
      </c>
      <c r="L3442" s="19" t="str">
        <f>_xlfn.XLOOKUP(A3442,Orders_Raw!A:A,Orders_Raw!D:D)</f>
        <v>Cancelled</v>
      </c>
      <c r="M3442" s="19" t="str">
        <f>_xlfn.XLOOKUP(_xlfn.XLOOKUP(A3442,Orders_Raw!A:A,Orders_Raw!B:B),Customers_Raw!A:A,Customers_Raw!E:E)</f>
        <v>Corporate</v>
      </c>
      <c r="N3442">
        <f>IF(COUNTIF($A$2:A3442,A3442)=1,1,0)</f>
        <v>1</v>
      </c>
    </row>
    <row r="3443" spans="1:14">
      <c r="A3443" t="s">
        <v>1470</v>
      </c>
      <c r="B3443" t="s">
        <v>3493</v>
      </c>
      <c r="C3443">
        <v>1</v>
      </c>
      <c r="D3443" s="18">
        <v>10147.89</v>
      </c>
      <c r="E3443" s="18">
        <f>_xlfn.XLOOKUP(Order_Items_Raw!B3627,Products_Raw!A:A,Products_Raw!D:D)</f>
        <v>2857.57</v>
      </c>
      <c r="F3443" s="18">
        <f t="shared" si="53"/>
        <v>7290.32</v>
      </c>
      <c r="G3443" s="18" t="str">
        <f>PROPER(TRIM(CLEAN(_xlfn.XLOOKUP(Order_Items_Raw!A3627,Orders_Raw!A:A,Orders_Raw!E:E))))</f>
        <v>Mobile App</v>
      </c>
      <c r="H3443" s="18" t="str">
        <f>_xlfn.XLOOKUP(B3443,Products_Raw!A:A,Products_Raw!C:C)</f>
        <v>Electronics</v>
      </c>
      <c r="I3443" t="str">
        <f>_xlfn.XLOOKUP(_xlfn.XLOOKUP(A3443,Orders_Raw!A:A,Orders_Raw!B:B),Customers_Raw!A:A,Customers_Raw!E:E)</f>
        <v>Corporate</v>
      </c>
      <c r="J3443" s="19">
        <f>_xlfn.XLOOKUP(Order_Items_Raw!A3627,Orders_Raw!A:A,Orders_Raw!C:C)</f>
        <v>45919</v>
      </c>
      <c r="K3443" t="s">
        <v>3489</v>
      </c>
      <c r="L3443" s="19" t="str">
        <f>_xlfn.XLOOKUP(A3443,Orders_Raw!A:A,Orders_Raw!D:D)</f>
        <v>Delivered</v>
      </c>
      <c r="M3443" s="19" t="str">
        <f>_xlfn.XLOOKUP(_xlfn.XLOOKUP(A3443,Orders_Raw!A:A,Orders_Raw!B:B),Customers_Raw!A:A,Customers_Raw!E:E)</f>
        <v>Corporate</v>
      </c>
      <c r="N3443">
        <f>IF(COUNTIF($A$2:A3443,A3443)=1,1,0)</f>
        <v>1</v>
      </c>
    </row>
    <row r="3444" spans="1:14">
      <c r="A3444" t="s">
        <v>1884</v>
      </c>
      <c r="B3444" t="s">
        <v>3493</v>
      </c>
      <c r="C3444">
        <v>3</v>
      </c>
      <c r="D3444" s="18">
        <v>24676.43</v>
      </c>
      <c r="E3444" s="18">
        <f>_xlfn.XLOOKUP(Order_Items_Raw!B3632,Products_Raw!A:A,Products_Raw!D:D)</f>
        <v>2857.57</v>
      </c>
      <c r="F3444" s="18">
        <f t="shared" si="53"/>
        <v>16103.72</v>
      </c>
      <c r="G3444" s="18" t="str">
        <f>PROPER(TRIM(CLEAN(_xlfn.XLOOKUP(Order_Items_Raw!A3632,Orders_Raw!A:A,Orders_Raw!E:E))))</f>
        <v>Marketplace</v>
      </c>
      <c r="H3444" s="18" t="str">
        <f>_xlfn.XLOOKUP(B3444,Products_Raw!A:A,Products_Raw!C:C)</f>
        <v>Electronics</v>
      </c>
      <c r="I3444" t="str">
        <f>_xlfn.XLOOKUP(_xlfn.XLOOKUP(A3444,Orders_Raw!A:A,Orders_Raw!B:B),Customers_Raw!A:A,Customers_Raw!E:E)</f>
        <v>Consumer</v>
      </c>
      <c r="J3444" s="19">
        <f>_xlfn.XLOOKUP(Order_Items_Raw!A3632,Orders_Raw!A:A,Orders_Raw!C:C)</f>
        <v>45930</v>
      </c>
      <c r="K3444" t="s">
        <v>3489</v>
      </c>
      <c r="L3444" s="19" t="str">
        <f>_xlfn.XLOOKUP(A3444,Orders_Raw!A:A,Orders_Raw!D:D)</f>
        <v>Delivered</v>
      </c>
      <c r="M3444" s="19" t="str">
        <f>_xlfn.XLOOKUP(_xlfn.XLOOKUP(A3444,Orders_Raw!A:A,Orders_Raw!B:B),Customers_Raw!A:A,Customers_Raw!E:E)</f>
        <v>Consumer</v>
      </c>
      <c r="N3444">
        <f>IF(COUNTIF($A$2:A3444,A3444)=1,1,0)</f>
        <v>1</v>
      </c>
    </row>
    <row r="3445" spans="1:14">
      <c r="A3445" t="s">
        <v>1963</v>
      </c>
      <c r="B3445" t="s">
        <v>3493</v>
      </c>
      <c r="C3445">
        <v>1</v>
      </c>
      <c r="D3445" s="18">
        <v>8710.27</v>
      </c>
      <c r="E3445" s="18">
        <f>_xlfn.XLOOKUP(Order_Items_Raw!B3634,Products_Raw!A:A,Products_Raw!D:D)</f>
        <v>11732.81</v>
      </c>
      <c r="F3445" s="18">
        <f t="shared" si="53"/>
        <v>-3022.54</v>
      </c>
      <c r="G3445" s="18" t="str">
        <f>PROPER(TRIM(CLEAN(_xlfn.XLOOKUP(Order_Items_Raw!A3634,Orders_Raw!A:A,Orders_Raw!E:E))))</f>
        <v>Website</v>
      </c>
      <c r="H3445" s="18" t="str">
        <f>_xlfn.XLOOKUP(B3445,Products_Raw!A:A,Products_Raw!C:C)</f>
        <v>Electronics</v>
      </c>
      <c r="I3445" t="str">
        <f>_xlfn.XLOOKUP(_xlfn.XLOOKUP(A3445,Orders_Raw!A:A,Orders_Raw!B:B),Customers_Raw!A:A,Customers_Raw!E:E)</f>
        <v>Consumer</v>
      </c>
      <c r="J3445" s="19">
        <f>_xlfn.XLOOKUP(Order_Items_Raw!A3634,Orders_Raw!A:A,Orders_Raw!C:C)</f>
        <v>45923</v>
      </c>
      <c r="K3445" t="s">
        <v>3489</v>
      </c>
      <c r="L3445" s="19" t="str">
        <f>_xlfn.XLOOKUP(A3445,Orders_Raw!A:A,Orders_Raw!D:D)</f>
        <v>Delivered</v>
      </c>
      <c r="M3445" s="19" t="str">
        <f>_xlfn.XLOOKUP(_xlfn.XLOOKUP(A3445,Orders_Raw!A:A,Orders_Raw!B:B),Customers_Raw!A:A,Customers_Raw!E:E)</f>
        <v>Consumer</v>
      </c>
      <c r="N3445">
        <f>IF(COUNTIF($A$2:A3445,A3445)=1,1,0)</f>
        <v>1</v>
      </c>
    </row>
    <row r="3446" spans="1:14">
      <c r="A3446" t="s">
        <v>2228</v>
      </c>
      <c r="B3446" t="s">
        <v>3493</v>
      </c>
      <c r="C3446">
        <v>4</v>
      </c>
      <c r="D3446" s="18">
        <v>31920.02</v>
      </c>
      <c r="E3446" s="18">
        <f>_xlfn.XLOOKUP(Order_Items_Raw!B3639,Products_Raw!A:A,Products_Raw!D:D)</f>
        <v>6453.17</v>
      </c>
      <c r="F3446" s="18">
        <f t="shared" si="53"/>
        <v>6107.34</v>
      </c>
      <c r="G3446" s="18" t="str">
        <f>PROPER(TRIM(CLEAN(_xlfn.XLOOKUP(Order_Items_Raw!A3639,Orders_Raw!A:A,Orders_Raw!E:E))))</f>
        <v>Website</v>
      </c>
      <c r="H3446" s="18" t="str">
        <f>_xlfn.XLOOKUP(B3446,Products_Raw!A:A,Products_Raw!C:C)</f>
        <v>Electronics</v>
      </c>
      <c r="I3446" t="str">
        <f>_xlfn.XLOOKUP(_xlfn.XLOOKUP(A3446,Orders_Raw!A:A,Orders_Raw!B:B),Customers_Raw!A:A,Customers_Raw!E:E)</f>
        <v>Consumer</v>
      </c>
      <c r="J3446" s="19">
        <f>_xlfn.XLOOKUP(Order_Items_Raw!A3639,Orders_Raw!A:A,Orders_Raw!C:C)</f>
        <v>45903</v>
      </c>
      <c r="K3446" t="s">
        <v>3489</v>
      </c>
      <c r="L3446" s="19" t="str">
        <f>_xlfn.XLOOKUP(A3446,Orders_Raw!A:A,Orders_Raw!D:D)</f>
        <v>Processing</v>
      </c>
      <c r="M3446" s="19" t="str">
        <f>_xlfn.XLOOKUP(_xlfn.XLOOKUP(A3446,Orders_Raw!A:A,Orders_Raw!B:B),Customers_Raw!A:A,Customers_Raw!E:E)</f>
        <v>Consumer</v>
      </c>
      <c r="N3446">
        <f>IF(COUNTIF($A$2:A3446,A3446)=1,1,0)</f>
        <v>0</v>
      </c>
    </row>
    <row r="3447" spans="1:14">
      <c r="A3447" t="s">
        <v>2642</v>
      </c>
      <c r="B3447" t="s">
        <v>3493</v>
      </c>
      <c r="C3447">
        <v>1</v>
      </c>
      <c r="D3447" s="18">
        <v>7483.92</v>
      </c>
      <c r="E3447" s="18">
        <f>_xlfn.XLOOKUP(Order_Items_Raw!B3647,Products_Raw!A:A,Products_Raw!D:D)</f>
        <v>5057.68</v>
      </c>
      <c r="F3447" s="18">
        <f t="shared" si="53"/>
        <v>2426.24</v>
      </c>
      <c r="G3447" s="18" t="str">
        <f>PROPER(TRIM(CLEAN(_xlfn.XLOOKUP(Order_Items_Raw!A3647,Orders_Raw!A:A,Orders_Raw!E:E))))</f>
        <v>Marketplace</v>
      </c>
      <c r="H3447" s="18" t="str">
        <f>_xlfn.XLOOKUP(B3447,Products_Raw!A:A,Products_Raw!C:C)</f>
        <v>Electronics</v>
      </c>
      <c r="I3447" t="str">
        <f>_xlfn.XLOOKUP(_xlfn.XLOOKUP(A3447,Orders_Raw!A:A,Orders_Raw!B:B),Customers_Raw!A:A,Customers_Raw!E:E)</f>
        <v>Consumer</v>
      </c>
      <c r="J3447" s="19">
        <f>_xlfn.XLOOKUP(Order_Items_Raw!A3647,Orders_Raw!A:A,Orders_Raw!C:C)</f>
        <v>45925</v>
      </c>
      <c r="K3447" t="s">
        <v>3489</v>
      </c>
      <c r="L3447" s="19" t="str">
        <f>_xlfn.XLOOKUP(A3447,Orders_Raw!A:A,Orders_Raw!D:D)</f>
        <v>Delivered</v>
      </c>
      <c r="M3447" s="19" t="str">
        <f>_xlfn.XLOOKUP(_xlfn.XLOOKUP(A3447,Orders_Raw!A:A,Orders_Raw!B:B),Customers_Raw!A:A,Customers_Raw!E:E)</f>
        <v>Consumer</v>
      </c>
      <c r="N3447">
        <f>IF(COUNTIF($A$2:A3447,A3447)=1,1,0)</f>
        <v>1</v>
      </c>
    </row>
    <row r="3448" spans="1:14">
      <c r="A3448" t="s">
        <v>2724</v>
      </c>
      <c r="B3448" t="s">
        <v>3493</v>
      </c>
      <c r="C3448">
        <v>1</v>
      </c>
      <c r="D3448" s="18">
        <v>8440.35</v>
      </c>
      <c r="E3448" s="18">
        <f>_xlfn.XLOOKUP(Order_Items_Raw!B3650,Products_Raw!A:A,Products_Raw!D:D)</f>
        <v>5057.68</v>
      </c>
      <c r="F3448" s="18">
        <f t="shared" si="53"/>
        <v>3382.67</v>
      </c>
      <c r="G3448" s="18" t="str">
        <f>PROPER(TRIM(CLEAN(_xlfn.XLOOKUP(Order_Items_Raw!A3650,Orders_Raw!A:A,Orders_Raw!E:E))))</f>
        <v>Website</v>
      </c>
      <c r="H3448" s="18" t="str">
        <f>_xlfn.XLOOKUP(B3448,Products_Raw!A:A,Products_Raw!C:C)</f>
        <v>Electronics</v>
      </c>
      <c r="I3448" t="str">
        <f>_xlfn.XLOOKUP(_xlfn.XLOOKUP(A3448,Orders_Raw!A:A,Orders_Raw!B:B),Customers_Raw!A:A,Customers_Raw!E:E)</f>
        <v>Small Business</v>
      </c>
      <c r="J3448" s="19">
        <f>_xlfn.XLOOKUP(Order_Items_Raw!A3650,Orders_Raw!A:A,Orders_Raw!C:C)</f>
        <v>45912</v>
      </c>
      <c r="K3448" t="s">
        <v>3489</v>
      </c>
      <c r="L3448" s="19" t="str">
        <f>_xlfn.XLOOKUP(A3448,Orders_Raw!A:A,Orders_Raw!D:D)</f>
        <v>Delivered</v>
      </c>
      <c r="M3448" s="19" t="str">
        <f>_xlfn.XLOOKUP(_xlfn.XLOOKUP(A3448,Orders_Raw!A:A,Orders_Raw!B:B),Customers_Raw!A:A,Customers_Raw!E:E)</f>
        <v>Small Business</v>
      </c>
      <c r="N3448">
        <f>IF(COUNTIF($A$2:A3448,A3448)=1,1,0)</f>
        <v>0</v>
      </c>
    </row>
    <row r="3449" spans="1:14">
      <c r="A3449" t="s">
        <v>3028</v>
      </c>
      <c r="B3449" t="s">
        <v>3493</v>
      </c>
      <c r="C3449">
        <v>4</v>
      </c>
      <c r="D3449" s="18">
        <v>38463.22</v>
      </c>
      <c r="E3449" s="18">
        <f>_xlfn.XLOOKUP(Order_Items_Raw!B3655,Products_Raw!A:A,Products_Raw!D:D)</f>
        <v>3861.49</v>
      </c>
      <c r="F3449" s="18">
        <f t="shared" si="53"/>
        <v>23017.26</v>
      </c>
      <c r="G3449" s="18" t="str">
        <f>PROPER(TRIM(CLEAN(_xlfn.XLOOKUP(Order_Items_Raw!A3655,Orders_Raw!A:A,Orders_Raw!E:E))))</f>
        <v>Mobile App</v>
      </c>
      <c r="H3449" s="18" t="str">
        <f>_xlfn.XLOOKUP(B3449,Products_Raw!A:A,Products_Raw!C:C)</f>
        <v>Electronics</v>
      </c>
      <c r="I3449" t="str">
        <f>_xlfn.XLOOKUP(_xlfn.XLOOKUP(A3449,Orders_Raw!A:A,Orders_Raw!B:B),Customers_Raw!A:A,Customers_Raw!E:E)</f>
        <v>Small Business</v>
      </c>
      <c r="J3449" s="19">
        <f>_xlfn.XLOOKUP(Order_Items_Raw!A3655,Orders_Raw!A:A,Orders_Raw!C:C)</f>
        <v>45913</v>
      </c>
      <c r="K3449" t="s">
        <v>3489</v>
      </c>
      <c r="L3449" s="19" t="str">
        <f>_xlfn.XLOOKUP(A3449,Orders_Raw!A:A,Orders_Raw!D:D)</f>
        <v>Delivered</v>
      </c>
      <c r="M3449" s="19" t="str">
        <f>_xlfn.XLOOKUP(_xlfn.XLOOKUP(A3449,Orders_Raw!A:A,Orders_Raw!B:B),Customers_Raw!A:A,Customers_Raw!E:E)</f>
        <v>Small Business</v>
      </c>
      <c r="N3449">
        <f>IF(COUNTIF($A$2:A3449,A3449)=1,1,0)</f>
        <v>1</v>
      </c>
    </row>
    <row r="3450" spans="1:14">
      <c r="A3450" t="s">
        <v>3029</v>
      </c>
      <c r="B3450" t="s">
        <v>3493</v>
      </c>
      <c r="C3450">
        <v>2</v>
      </c>
      <c r="D3450" s="18">
        <v>15151.47</v>
      </c>
      <c r="E3450" s="18">
        <f>_xlfn.XLOOKUP(Order_Items_Raw!B3656,Products_Raw!A:A,Products_Raw!D:D)</f>
        <v>3861.49</v>
      </c>
      <c r="F3450" s="18">
        <f t="shared" si="53"/>
        <v>7428.49</v>
      </c>
      <c r="G3450" s="18" t="str">
        <f>PROPER(TRIM(CLEAN(_xlfn.XLOOKUP(Order_Items_Raw!A3656,Orders_Raw!A:A,Orders_Raw!E:E))))</f>
        <v>Website</v>
      </c>
      <c r="H3450" s="18" t="str">
        <f>_xlfn.XLOOKUP(B3450,Products_Raw!A:A,Products_Raw!C:C)</f>
        <v>Electronics</v>
      </c>
      <c r="I3450" t="str">
        <f>_xlfn.XLOOKUP(_xlfn.XLOOKUP(A3450,Orders_Raw!A:A,Orders_Raw!B:B),Customers_Raw!A:A,Customers_Raw!E:E)</f>
        <v>Consumer</v>
      </c>
      <c r="J3450" s="19">
        <f>_xlfn.XLOOKUP(Order_Items_Raw!A3656,Orders_Raw!A:A,Orders_Raw!C:C)</f>
        <v>45908</v>
      </c>
      <c r="K3450" t="s">
        <v>3489</v>
      </c>
      <c r="L3450" s="19" t="str">
        <f>_xlfn.XLOOKUP(A3450,Orders_Raw!A:A,Orders_Raw!D:D)</f>
        <v>Delivered</v>
      </c>
      <c r="M3450" s="19" t="str">
        <f>_xlfn.XLOOKUP(_xlfn.XLOOKUP(A3450,Orders_Raw!A:A,Orders_Raw!B:B),Customers_Raw!A:A,Customers_Raw!E:E)</f>
        <v>Consumer</v>
      </c>
      <c r="N3450">
        <f>IF(COUNTIF($A$2:A3450,A3450)=1,1,0)</f>
        <v>0</v>
      </c>
    </row>
    <row r="3451" spans="1:14">
      <c r="A3451" t="s">
        <v>1487</v>
      </c>
      <c r="B3451" t="s">
        <v>3494</v>
      </c>
      <c r="C3451">
        <v>2</v>
      </c>
      <c r="D3451" s="18">
        <v>23746.27</v>
      </c>
      <c r="E3451" s="18">
        <f>_xlfn.XLOOKUP(Order_Items_Raw!B3676,Products_Raw!A:A,Products_Raw!D:D)</f>
        <v>10050.44</v>
      </c>
      <c r="F3451" s="18">
        <f t="shared" si="53"/>
        <v>3645.39</v>
      </c>
      <c r="G3451" s="18" t="str">
        <f>PROPER(TRIM(CLEAN(_xlfn.XLOOKUP(Order_Items_Raw!A3676,Orders_Raw!A:A,Orders_Raw!E:E))))</f>
        <v>Mobile App</v>
      </c>
      <c r="H3451" s="18" t="str">
        <f>_xlfn.XLOOKUP(B3451,Products_Raw!A:A,Products_Raw!C:C)</f>
        <v>Fashion</v>
      </c>
      <c r="I3451" t="str">
        <f>_xlfn.XLOOKUP(_xlfn.XLOOKUP(A3451,Orders_Raw!A:A,Orders_Raw!B:B),Customers_Raw!A:A,Customers_Raw!E:E)</f>
        <v>Corporate</v>
      </c>
      <c r="J3451" s="19">
        <f>_xlfn.XLOOKUP(Order_Items_Raw!A3676,Orders_Raw!A:A,Orders_Raw!C:C)</f>
        <v>45915</v>
      </c>
      <c r="K3451" t="s">
        <v>3489</v>
      </c>
      <c r="L3451" s="19" t="str">
        <f>_xlfn.XLOOKUP(A3451,Orders_Raw!A:A,Orders_Raw!D:D)</f>
        <v>Delivered</v>
      </c>
      <c r="M3451" s="19" t="str">
        <f>_xlfn.XLOOKUP(_xlfn.XLOOKUP(A3451,Orders_Raw!A:A,Orders_Raw!B:B),Customers_Raw!A:A,Customers_Raw!E:E)</f>
        <v>Corporate</v>
      </c>
      <c r="N3451">
        <f>IF(COUNTIF($A$2:A3451,A3451)=1,1,0)</f>
        <v>1</v>
      </c>
    </row>
    <row r="3452" spans="1:14">
      <c r="A3452" t="s">
        <v>2413</v>
      </c>
      <c r="B3452" t="s">
        <v>3494</v>
      </c>
      <c r="C3452">
        <v>2</v>
      </c>
      <c r="D3452" s="18">
        <v>25920.64</v>
      </c>
      <c r="E3452" s="18">
        <f>_xlfn.XLOOKUP(Order_Items_Raw!B3688,Products_Raw!A:A,Products_Raw!D:D)</f>
        <v>5766.98</v>
      </c>
      <c r="F3452" s="18">
        <f t="shared" si="53"/>
        <v>14386.68</v>
      </c>
      <c r="G3452" s="18" t="str">
        <f>PROPER(TRIM(CLEAN(_xlfn.XLOOKUP(Order_Items_Raw!A3688,Orders_Raw!A:A,Orders_Raw!E:E))))</f>
        <v>Mobile App</v>
      </c>
      <c r="H3452" s="18" t="str">
        <f>_xlfn.XLOOKUP(B3452,Products_Raw!A:A,Products_Raw!C:C)</f>
        <v>Fashion</v>
      </c>
      <c r="I3452" t="str">
        <f>_xlfn.XLOOKUP(_xlfn.XLOOKUP(A3452,Orders_Raw!A:A,Orders_Raw!B:B),Customers_Raw!A:A,Customers_Raw!E:E)</f>
        <v>Consumer</v>
      </c>
      <c r="J3452" s="19">
        <f>_xlfn.XLOOKUP(Order_Items_Raw!A3688,Orders_Raw!A:A,Orders_Raw!C:C)</f>
        <v>45928</v>
      </c>
      <c r="K3452" t="s">
        <v>3489</v>
      </c>
      <c r="L3452" s="19" t="str">
        <f>_xlfn.XLOOKUP(A3452,Orders_Raw!A:A,Orders_Raw!D:D)</f>
        <v>Delivered</v>
      </c>
      <c r="M3452" s="19" t="str">
        <f>_xlfn.XLOOKUP(_xlfn.XLOOKUP(A3452,Orders_Raw!A:A,Orders_Raw!B:B),Customers_Raw!A:A,Customers_Raw!E:E)</f>
        <v>Consumer</v>
      </c>
      <c r="N3452">
        <f>IF(COUNTIF($A$2:A3452,A3452)=1,1,0)</f>
        <v>0</v>
      </c>
    </row>
    <row r="3453" spans="1:14">
      <c r="A3453" t="s">
        <v>2501</v>
      </c>
      <c r="B3453" t="s">
        <v>3494</v>
      </c>
      <c r="C3453">
        <v>2</v>
      </c>
      <c r="D3453" s="18">
        <v>19652.03</v>
      </c>
      <c r="E3453" s="18">
        <f>_xlfn.XLOOKUP(Order_Items_Raw!B3689,Products_Raw!A:A,Products_Raw!D:D)</f>
        <v>5766.98</v>
      </c>
      <c r="F3453" s="18">
        <f t="shared" si="53"/>
        <v>8118.07</v>
      </c>
      <c r="G3453" s="18" t="str">
        <f>PROPER(TRIM(CLEAN(_xlfn.XLOOKUP(Order_Items_Raw!A3689,Orders_Raw!A:A,Orders_Raw!E:E))))</f>
        <v>Mobile App</v>
      </c>
      <c r="H3453" s="18" t="str">
        <f>_xlfn.XLOOKUP(B3453,Products_Raw!A:A,Products_Raw!C:C)</f>
        <v>Fashion</v>
      </c>
      <c r="I3453" t="str">
        <f>_xlfn.XLOOKUP(_xlfn.XLOOKUP(A3453,Orders_Raw!A:A,Orders_Raw!B:B),Customers_Raw!A:A,Customers_Raw!E:E)</f>
        <v>Consumer</v>
      </c>
      <c r="J3453" s="19">
        <f>_xlfn.XLOOKUP(Order_Items_Raw!A3689,Orders_Raw!A:A,Orders_Raw!C:C)</f>
        <v>45906</v>
      </c>
      <c r="K3453" t="s">
        <v>3489</v>
      </c>
      <c r="L3453" s="19" t="str">
        <f>_xlfn.XLOOKUP(A3453,Orders_Raw!A:A,Orders_Raw!D:D)</f>
        <v>Delivered</v>
      </c>
      <c r="M3453" s="19" t="str">
        <f>_xlfn.XLOOKUP(_xlfn.XLOOKUP(A3453,Orders_Raw!A:A,Orders_Raw!B:B),Customers_Raw!A:A,Customers_Raw!E:E)</f>
        <v>Consumer</v>
      </c>
      <c r="N3453">
        <f>IF(COUNTIF($A$2:A3453,A3453)=1,1,0)</f>
        <v>0</v>
      </c>
    </row>
    <row r="3454" spans="1:14">
      <c r="A3454" t="s">
        <v>2850</v>
      </c>
      <c r="B3454" t="s">
        <v>3494</v>
      </c>
      <c r="C3454">
        <v>2</v>
      </c>
      <c r="D3454" s="18">
        <v>21429.69</v>
      </c>
      <c r="E3454" s="18">
        <f>_xlfn.XLOOKUP(Order_Items_Raw!B3694,Products_Raw!A:A,Products_Raw!D:D)</f>
        <v>5412.91</v>
      </c>
      <c r="F3454" s="18">
        <f t="shared" si="53"/>
        <v>10603.87</v>
      </c>
      <c r="G3454" s="18" t="str">
        <f>PROPER(TRIM(CLEAN(_xlfn.XLOOKUP(Order_Items_Raw!A3694,Orders_Raw!A:A,Orders_Raw!E:E))))</f>
        <v>Website</v>
      </c>
      <c r="H3454" s="18" t="str">
        <f>_xlfn.XLOOKUP(B3454,Products_Raw!A:A,Products_Raw!C:C)</f>
        <v>Fashion</v>
      </c>
      <c r="I3454" t="str">
        <f>_xlfn.XLOOKUP(_xlfn.XLOOKUP(A3454,Orders_Raw!A:A,Orders_Raw!B:B),Customers_Raw!A:A,Customers_Raw!E:E)</f>
        <v>Small Business</v>
      </c>
      <c r="J3454" s="19">
        <f>_xlfn.XLOOKUP(Order_Items_Raw!A3694,Orders_Raw!A:A,Orders_Raw!C:C)</f>
        <v>45912</v>
      </c>
      <c r="K3454" t="s">
        <v>3489</v>
      </c>
      <c r="L3454" s="19" t="str">
        <f>_xlfn.XLOOKUP(A3454,Orders_Raw!A:A,Orders_Raw!D:D)</f>
        <v>Delivered</v>
      </c>
      <c r="M3454" s="19" t="str">
        <f>_xlfn.XLOOKUP(_xlfn.XLOOKUP(A3454,Orders_Raw!A:A,Orders_Raw!B:B),Customers_Raw!A:A,Customers_Raw!E:E)</f>
        <v>Small Business</v>
      </c>
      <c r="N3454">
        <f>IF(COUNTIF($A$2:A3454,A3454)=1,1,0)</f>
        <v>1</v>
      </c>
    </row>
    <row r="3455" spans="1:14">
      <c r="A3455" t="s">
        <v>1375</v>
      </c>
      <c r="B3455" t="s">
        <v>3495</v>
      </c>
      <c r="C3455">
        <v>3</v>
      </c>
      <c r="D3455" s="18">
        <v>14039.83</v>
      </c>
      <c r="E3455" s="18">
        <f>_xlfn.XLOOKUP(Order_Items_Raw!B3709,Products_Raw!A:A,Products_Raw!D:D)</f>
        <v>1195.19</v>
      </c>
      <c r="F3455" s="18">
        <f t="shared" si="53"/>
        <v>10454.26</v>
      </c>
      <c r="G3455" s="18" t="str">
        <f>PROPER(TRIM(CLEAN(_xlfn.XLOOKUP(Order_Items_Raw!A3709,Orders_Raw!A:A,Orders_Raw!E:E))))</f>
        <v>Mobile App</v>
      </c>
      <c r="H3455" s="18" t="str">
        <f>_xlfn.XLOOKUP(B3455,Products_Raw!A:A,Products_Raw!C:C)</f>
        <v>Beauty</v>
      </c>
      <c r="I3455" t="str">
        <f>_xlfn.XLOOKUP(_xlfn.XLOOKUP(A3455,Orders_Raw!A:A,Orders_Raw!B:B),Customers_Raw!A:A,Customers_Raw!E:E)</f>
        <v>Consumer</v>
      </c>
      <c r="J3455" s="19">
        <f>_xlfn.XLOOKUP(Order_Items_Raw!A3709,Orders_Raw!A:A,Orders_Raw!C:C)</f>
        <v>45926</v>
      </c>
      <c r="K3455" t="s">
        <v>3489</v>
      </c>
      <c r="L3455" s="19" t="str">
        <f>_xlfn.XLOOKUP(A3455,Orders_Raw!A:A,Orders_Raw!D:D)</f>
        <v>Delivered</v>
      </c>
      <c r="M3455" s="19" t="str">
        <f>_xlfn.XLOOKUP(_xlfn.XLOOKUP(A3455,Orders_Raw!A:A,Orders_Raw!B:B),Customers_Raw!A:A,Customers_Raw!E:E)</f>
        <v>Consumer</v>
      </c>
      <c r="N3455">
        <f>IF(COUNTIF($A$2:A3455,A3455)=1,1,0)</f>
        <v>0</v>
      </c>
    </row>
    <row r="3456" spans="1:14">
      <c r="A3456" t="s">
        <v>1574</v>
      </c>
      <c r="B3456" t="s">
        <v>3495</v>
      </c>
      <c r="C3456">
        <v>4</v>
      </c>
      <c r="D3456" s="18">
        <v>18488.43</v>
      </c>
      <c r="E3456" s="18">
        <f>_xlfn.XLOOKUP(Order_Items_Raw!B3713,Products_Raw!A:A,Products_Raw!D:D)</f>
        <v>1946.27</v>
      </c>
      <c r="F3456" s="18">
        <f t="shared" si="53"/>
        <v>10703.35</v>
      </c>
      <c r="G3456" s="18" t="str">
        <f>PROPER(TRIM(CLEAN(_xlfn.XLOOKUP(Order_Items_Raw!A3713,Orders_Raw!A:A,Orders_Raw!E:E))))</f>
        <v>Mobile App</v>
      </c>
      <c r="H3456" s="18" t="str">
        <f>_xlfn.XLOOKUP(B3456,Products_Raw!A:A,Products_Raw!C:C)</f>
        <v>Beauty</v>
      </c>
      <c r="I3456" t="str">
        <f>_xlfn.XLOOKUP(_xlfn.XLOOKUP(A3456,Orders_Raw!A:A,Orders_Raw!B:B),Customers_Raw!A:A,Customers_Raw!E:E)</f>
        <v>Consumer</v>
      </c>
      <c r="J3456" s="19">
        <f>_xlfn.XLOOKUP(Order_Items_Raw!A3713,Orders_Raw!A:A,Orders_Raw!C:C)</f>
        <v>45911</v>
      </c>
      <c r="K3456" t="s">
        <v>3489</v>
      </c>
      <c r="L3456" s="19" t="str">
        <f>_xlfn.XLOOKUP(A3456,Orders_Raw!A:A,Orders_Raw!D:D)</f>
        <v>Delivered</v>
      </c>
      <c r="M3456" s="19" t="str">
        <f>_xlfn.XLOOKUP(_xlfn.XLOOKUP(A3456,Orders_Raw!A:A,Orders_Raw!B:B),Customers_Raw!A:A,Customers_Raw!E:E)</f>
        <v>Consumer</v>
      </c>
      <c r="N3456">
        <f>IF(COUNTIF($A$2:A3456,A3456)=1,1,0)</f>
        <v>1</v>
      </c>
    </row>
    <row r="3457" spans="1:14">
      <c r="A3457" t="s">
        <v>2141</v>
      </c>
      <c r="B3457" t="s">
        <v>3495</v>
      </c>
      <c r="C3457">
        <v>4</v>
      </c>
      <c r="D3457" s="18">
        <v>19003.4</v>
      </c>
      <c r="E3457" s="18">
        <f>_xlfn.XLOOKUP(Order_Items_Raw!B3725,Products_Raw!A:A,Products_Raw!D:D)</f>
        <v>9316.44</v>
      </c>
      <c r="F3457" s="18">
        <f t="shared" si="53"/>
        <v>-18262.36</v>
      </c>
      <c r="G3457" s="18" t="str">
        <f>PROPER(TRIM(CLEAN(_xlfn.XLOOKUP(Order_Items_Raw!A3725,Orders_Raw!A:A,Orders_Raw!E:E))))</f>
        <v>Website</v>
      </c>
      <c r="H3457" s="18" t="str">
        <f>_xlfn.XLOOKUP(B3457,Products_Raw!A:A,Products_Raw!C:C)</f>
        <v>Beauty</v>
      </c>
      <c r="I3457" t="str">
        <f>_xlfn.XLOOKUP(_xlfn.XLOOKUP(A3457,Orders_Raw!A:A,Orders_Raw!B:B),Customers_Raw!A:A,Customers_Raw!E:E)</f>
        <v>Corporate</v>
      </c>
      <c r="J3457" s="19">
        <f>_xlfn.XLOOKUP(Order_Items_Raw!A3725,Orders_Raw!A:A,Orders_Raw!C:C)</f>
        <v>45903</v>
      </c>
      <c r="K3457" t="s">
        <v>3489</v>
      </c>
      <c r="L3457" s="19" t="str">
        <f>_xlfn.XLOOKUP(A3457,Orders_Raw!A:A,Orders_Raw!D:D)</f>
        <v>Delivered</v>
      </c>
      <c r="M3457" s="19" t="str">
        <f>_xlfn.XLOOKUP(_xlfn.XLOOKUP(A3457,Orders_Raw!A:A,Orders_Raw!B:B),Customers_Raw!A:A,Customers_Raw!E:E)</f>
        <v>Corporate</v>
      </c>
      <c r="N3457">
        <f>IF(COUNTIF($A$2:A3457,A3457)=1,1,0)</f>
        <v>1</v>
      </c>
    </row>
    <row r="3458" spans="1:14">
      <c r="A3458" t="s">
        <v>2371</v>
      </c>
      <c r="B3458" t="s">
        <v>3495</v>
      </c>
      <c r="C3458">
        <v>1</v>
      </c>
      <c r="D3458" s="18">
        <v>3892.61</v>
      </c>
      <c r="E3458" s="18">
        <f>_xlfn.XLOOKUP(Order_Items_Raw!B3729,Products_Raw!A:A,Products_Raw!D:D)</f>
        <v>11764.29</v>
      </c>
      <c r="F3458" s="18">
        <f t="shared" ref="F3458:F3521" si="54">D3458-(C3458*E3458)</f>
        <v>-7871.68</v>
      </c>
      <c r="G3458" s="18" t="str">
        <f>PROPER(TRIM(CLEAN(_xlfn.XLOOKUP(Order_Items_Raw!A3729,Orders_Raw!A:A,Orders_Raw!E:E))))</f>
        <v>Website</v>
      </c>
      <c r="H3458" s="18" t="str">
        <f>_xlfn.XLOOKUP(B3458,Products_Raw!A:A,Products_Raw!C:C)</f>
        <v>Beauty</v>
      </c>
      <c r="I3458" t="str">
        <f>_xlfn.XLOOKUP(_xlfn.XLOOKUP(A3458,Orders_Raw!A:A,Orders_Raw!B:B),Customers_Raw!A:A,Customers_Raw!E:E)</f>
        <v>Small Business</v>
      </c>
      <c r="J3458" s="19">
        <f>_xlfn.XLOOKUP(Order_Items_Raw!A3729,Orders_Raw!A:A,Orders_Raw!C:C)</f>
        <v>45905</v>
      </c>
      <c r="K3458" t="s">
        <v>3489</v>
      </c>
      <c r="L3458" s="19" t="str">
        <f>_xlfn.XLOOKUP(A3458,Orders_Raw!A:A,Orders_Raw!D:D)</f>
        <v>Delivered</v>
      </c>
      <c r="M3458" s="19" t="str">
        <f>_xlfn.XLOOKUP(_xlfn.XLOOKUP(A3458,Orders_Raw!A:A,Orders_Raw!B:B),Customers_Raw!A:A,Customers_Raw!E:E)</f>
        <v>Small Business</v>
      </c>
      <c r="N3458">
        <f>IF(COUNTIF($A$2:A3458,A3458)=1,1,0)</f>
        <v>0</v>
      </c>
    </row>
    <row r="3459" spans="1:14">
      <c r="A3459" t="s">
        <v>2521</v>
      </c>
      <c r="B3459" t="s">
        <v>3495</v>
      </c>
      <c r="C3459">
        <v>3</v>
      </c>
      <c r="D3459" s="18">
        <v>13252.04</v>
      </c>
      <c r="E3459" s="18">
        <f>_xlfn.XLOOKUP(Order_Items_Raw!B3733,Products_Raw!A:A,Products_Raw!D:D)</f>
        <v>5812.86</v>
      </c>
      <c r="F3459" s="18">
        <f t="shared" si="54"/>
        <v>-4186.54</v>
      </c>
      <c r="G3459" s="18" t="str">
        <f>PROPER(TRIM(CLEAN(_xlfn.XLOOKUP(Order_Items_Raw!A3733,Orders_Raw!A:A,Orders_Raw!E:E))))</f>
        <v>Mobile App</v>
      </c>
      <c r="H3459" s="18" t="str">
        <f>_xlfn.XLOOKUP(B3459,Products_Raw!A:A,Products_Raw!C:C)</f>
        <v>Beauty</v>
      </c>
      <c r="I3459" t="str">
        <f>_xlfn.XLOOKUP(_xlfn.XLOOKUP(A3459,Orders_Raw!A:A,Orders_Raw!B:B),Customers_Raw!A:A,Customers_Raw!E:E)</f>
        <v>Small Business</v>
      </c>
      <c r="J3459" s="19">
        <f>_xlfn.XLOOKUP(Order_Items_Raw!A3733,Orders_Raw!A:A,Orders_Raw!C:C)</f>
        <v>45908</v>
      </c>
      <c r="K3459" t="s">
        <v>3489</v>
      </c>
      <c r="L3459" s="19" t="str">
        <f>_xlfn.XLOOKUP(A3459,Orders_Raw!A:A,Orders_Raw!D:D)</f>
        <v>Processing</v>
      </c>
      <c r="M3459" s="19" t="str">
        <f>_xlfn.XLOOKUP(_xlfn.XLOOKUP(A3459,Orders_Raw!A:A,Orders_Raw!B:B),Customers_Raw!A:A,Customers_Raw!E:E)</f>
        <v>Small Business</v>
      </c>
      <c r="N3459">
        <f>IF(COUNTIF($A$2:A3459,A3459)=1,1,0)</f>
        <v>0</v>
      </c>
    </row>
    <row r="3460" spans="1:14">
      <c r="A3460" t="s">
        <v>1002</v>
      </c>
      <c r="B3460" t="s">
        <v>3406</v>
      </c>
      <c r="C3460">
        <v>2</v>
      </c>
      <c r="D3460" s="18">
        <v>15159.81</v>
      </c>
      <c r="E3460" s="18">
        <f>_xlfn.XLOOKUP(Order_Items_Raw!B3,Products_Raw!A:A,Products_Raw!D:D)</f>
        <v>4740.6</v>
      </c>
      <c r="F3460" s="18">
        <f t="shared" si="54"/>
        <v>5678.61</v>
      </c>
      <c r="G3460" s="18" t="str">
        <f>PROPER(TRIM(CLEAN(_xlfn.XLOOKUP(Order_Items_Raw!A3,Orders_Raw!A:A,Orders_Raw!E:E))))</f>
        <v>Website</v>
      </c>
      <c r="H3460" s="18" t="str">
        <f>_xlfn.XLOOKUP(B3460,Products_Raw!A:A,Products_Raw!C:C)</f>
        <v>Sports</v>
      </c>
      <c r="I3460" t="str">
        <f>_xlfn.XLOOKUP(_xlfn.XLOOKUP(A3460,Orders_Raw!A:A,Orders_Raw!B:B),Customers_Raw!A:A,Customers_Raw!E:E)</f>
        <v>Consumer</v>
      </c>
      <c r="J3460" s="19">
        <f>_xlfn.XLOOKUP(Order_Items_Raw!A3,Orders_Raw!A:A,Orders_Raw!C:C)</f>
        <v>45758</v>
      </c>
      <c r="K3460" t="s">
        <v>3407</v>
      </c>
      <c r="L3460" s="19" t="str">
        <f>_xlfn.XLOOKUP(A3460,Orders_Raw!A:A,Orders_Raw!D:D)</f>
        <v>Delivered</v>
      </c>
      <c r="M3460" s="19" t="str">
        <f>_xlfn.XLOOKUP(_xlfn.XLOOKUP(A3460,Orders_Raw!A:A,Orders_Raw!B:B),Customers_Raw!A:A,Customers_Raw!E:E)</f>
        <v>Consumer</v>
      </c>
      <c r="N3460">
        <f>IF(COUNTIF($A$2:A3460,A3460)=1,1,0)</f>
        <v>1</v>
      </c>
    </row>
    <row r="3461" spans="1:14">
      <c r="A3461" t="s">
        <v>1631</v>
      </c>
      <c r="B3461" t="s">
        <v>3406</v>
      </c>
      <c r="C3461">
        <v>3</v>
      </c>
      <c r="D3461" s="18">
        <v>16388.54</v>
      </c>
      <c r="E3461" s="18">
        <f>_xlfn.XLOOKUP(Order_Items_Raw!B19,Products_Raw!A:A,Products_Raw!D:D)</f>
        <v>6579.03</v>
      </c>
      <c r="F3461" s="18">
        <f t="shared" si="54"/>
        <v>-3348.55</v>
      </c>
      <c r="G3461" s="18" t="str">
        <f>PROPER(TRIM(CLEAN(_xlfn.XLOOKUP(Order_Items_Raw!A19,Orders_Raw!A:A,Orders_Raw!E:E))))</f>
        <v>Mobile App</v>
      </c>
      <c r="H3461" s="18" t="str">
        <f>_xlfn.XLOOKUP(B3461,Products_Raw!A:A,Products_Raw!C:C)</f>
        <v>Sports</v>
      </c>
      <c r="I3461" t="str">
        <f>_xlfn.XLOOKUP(_xlfn.XLOOKUP(A3461,Orders_Raw!A:A,Orders_Raw!B:B),Customers_Raw!A:A,Customers_Raw!E:E)</f>
        <v>Consumer</v>
      </c>
      <c r="J3461" s="19">
        <f>_xlfn.XLOOKUP(Order_Items_Raw!A19,Orders_Raw!A:A,Orders_Raw!C:C)</f>
        <v>45760</v>
      </c>
      <c r="K3461" t="s">
        <v>3407</v>
      </c>
      <c r="L3461" s="19" t="str">
        <f>_xlfn.XLOOKUP(A3461,Orders_Raw!A:A,Orders_Raw!D:D)</f>
        <v>Delivered</v>
      </c>
      <c r="M3461" s="19" t="str">
        <f>_xlfn.XLOOKUP(_xlfn.XLOOKUP(A3461,Orders_Raw!A:A,Orders_Raw!B:B),Customers_Raw!A:A,Customers_Raw!E:E)</f>
        <v>Consumer</v>
      </c>
      <c r="N3461">
        <f>IF(COUNTIF($A$2:A3461,A3461)=1,1,0)</f>
        <v>1</v>
      </c>
    </row>
    <row r="3462" spans="1:14">
      <c r="A3462" t="s">
        <v>2152</v>
      </c>
      <c r="B3462" t="s">
        <v>3406</v>
      </c>
      <c r="C3462">
        <v>1</v>
      </c>
      <c r="D3462" s="18">
        <v>6176.75</v>
      </c>
      <c r="E3462" s="18">
        <f>_xlfn.XLOOKUP(Order_Items_Raw!B23,Products_Raw!A:A,Products_Raw!D:D)</f>
        <v>10361.65</v>
      </c>
      <c r="F3462" s="18">
        <f t="shared" si="54"/>
        <v>-4184.9</v>
      </c>
      <c r="G3462" s="18" t="str">
        <f>PROPER(TRIM(CLEAN(_xlfn.XLOOKUP(Order_Items_Raw!A23,Orders_Raw!A:A,Orders_Raw!E:E))))</f>
        <v>Website</v>
      </c>
      <c r="H3462" s="18" t="str">
        <f>_xlfn.XLOOKUP(B3462,Products_Raw!A:A,Products_Raw!C:C)</f>
        <v>Sports</v>
      </c>
      <c r="I3462" t="str">
        <f>_xlfn.XLOOKUP(_xlfn.XLOOKUP(A3462,Orders_Raw!A:A,Orders_Raw!B:B),Customers_Raw!A:A,Customers_Raw!E:E)</f>
        <v>Corporate</v>
      </c>
      <c r="J3462" s="19">
        <f>_xlfn.XLOOKUP(Order_Items_Raw!A23,Orders_Raw!A:A,Orders_Raw!C:C)</f>
        <v>45750</v>
      </c>
      <c r="K3462" t="s">
        <v>3407</v>
      </c>
      <c r="L3462" s="19" t="str">
        <f>_xlfn.XLOOKUP(A3462,Orders_Raw!A:A,Orders_Raw!D:D)</f>
        <v>Delivered</v>
      </c>
      <c r="M3462" s="19" t="str">
        <f>_xlfn.XLOOKUP(_xlfn.XLOOKUP(A3462,Orders_Raw!A:A,Orders_Raw!B:B),Customers_Raw!A:A,Customers_Raw!E:E)</f>
        <v>Corporate</v>
      </c>
      <c r="N3462">
        <f>IF(COUNTIF($A$2:A3462,A3462)=1,1,0)</f>
        <v>1</v>
      </c>
    </row>
    <row r="3463" spans="1:14">
      <c r="A3463" t="s">
        <v>2342</v>
      </c>
      <c r="B3463" t="s">
        <v>3406</v>
      </c>
      <c r="C3463">
        <v>4</v>
      </c>
      <c r="D3463" s="18">
        <v>26022.28</v>
      </c>
      <c r="E3463" s="18">
        <f>_xlfn.XLOOKUP(Order_Items_Raw!B31,Products_Raw!A:A,Products_Raw!D:D)</f>
        <v>5483.96</v>
      </c>
      <c r="F3463" s="18">
        <f t="shared" si="54"/>
        <v>4086.44</v>
      </c>
      <c r="G3463" s="18" t="str">
        <f>PROPER(TRIM(CLEAN(_xlfn.XLOOKUP(Order_Items_Raw!A31,Orders_Raw!A:A,Orders_Raw!E:E))))</f>
        <v>Mobile App</v>
      </c>
      <c r="H3463" s="18" t="str">
        <f>_xlfn.XLOOKUP(B3463,Products_Raw!A:A,Products_Raw!C:C)</f>
        <v>Sports</v>
      </c>
      <c r="I3463" t="str">
        <f>_xlfn.XLOOKUP(_xlfn.XLOOKUP(A3463,Orders_Raw!A:A,Orders_Raw!B:B),Customers_Raw!A:A,Customers_Raw!E:E)</f>
        <v>Consumer</v>
      </c>
      <c r="J3463" s="19">
        <f>_xlfn.XLOOKUP(Order_Items_Raw!A31,Orders_Raw!A:A,Orders_Raw!C:C)</f>
        <v>45760</v>
      </c>
      <c r="K3463" t="s">
        <v>3407</v>
      </c>
      <c r="L3463" s="19" t="str">
        <f>_xlfn.XLOOKUP(A3463,Orders_Raw!A:A,Orders_Raw!D:D)</f>
        <v>Delivered</v>
      </c>
      <c r="M3463" s="19" t="str">
        <f>_xlfn.XLOOKUP(_xlfn.XLOOKUP(A3463,Orders_Raw!A:A,Orders_Raw!B:B),Customers_Raw!A:A,Customers_Raw!E:E)</f>
        <v>Consumer</v>
      </c>
      <c r="N3463">
        <f>IF(COUNTIF($A$2:A3463,A3463)=1,1,0)</f>
        <v>1</v>
      </c>
    </row>
    <row r="3464" spans="1:14">
      <c r="A3464" t="s">
        <v>1693</v>
      </c>
      <c r="B3464" t="s">
        <v>3408</v>
      </c>
      <c r="C3464">
        <v>3</v>
      </c>
      <c r="D3464" s="18">
        <v>41273.8</v>
      </c>
      <c r="E3464" s="18">
        <f>_xlfn.XLOOKUP(Order_Items_Raw!B58,Products_Raw!A:A,Products_Raw!D:D)</f>
        <v>4535.12</v>
      </c>
      <c r="F3464" s="18">
        <f t="shared" si="54"/>
        <v>27668.44</v>
      </c>
      <c r="G3464" s="18" t="str">
        <f>PROPER(TRIM(CLEAN(_xlfn.XLOOKUP(Order_Items_Raw!A58,Orders_Raw!A:A,Orders_Raw!E:E))))</f>
        <v>Website</v>
      </c>
      <c r="H3464" s="18" t="str">
        <f>_xlfn.XLOOKUP(B3464,Products_Raw!A:A,Products_Raw!C:C)</f>
        <v>Sports</v>
      </c>
      <c r="I3464" t="str">
        <f>_xlfn.XLOOKUP(_xlfn.XLOOKUP(A3464,Orders_Raw!A:A,Orders_Raw!B:B),Customers_Raw!A:A,Customers_Raw!E:E)</f>
        <v>Consumer</v>
      </c>
      <c r="J3464" s="19">
        <f>_xlfn.XLOOKUP(Order_Items_Raw!A58,Orders_Raw!A:A,Orders_Raw!C:C)</f>
        <v>45769</v>
      </c>
      <c r="K3464" t="s">
        <v>3407</v>
      </c>
      <c r="L3464" s="19" t="str">
        <f>_xlfn.XLOOKUP(A3464,Orders_Raw!A:A,Orders_Raw!D:D)</f>
        <v>Delivered</v>
      </c>
      <c r="M3464" s="19" t="str">
        <f>_xlfn.XLOOKUP(_xlfn.XLOOKUP(A3464,Orders_Raw!A:A,Orders_Raw!B:B),Customers_Raw!A:A,Customers_Raw!E:E)</f>
        <v>Consumer</v>
      </c>
      <c r="N3464">
        <f>IF(COUNTIF($A$2:A3464,A3464)=1,1,0)</f>
        <v>1</v>
      </c>
    </row>
    <row r="3465" spans="1:14">
      <c r="A3465" t="s">
        <v>1974</v>
      </c>
      <c r="B3465" t="s">
        <v>3408</v>
      </c>
      <c r="C3465">
        <v>2</v>
      </c>
      <c r="D3465" s="18">
        <v>26076.78</v>
      </c>
      <c r="E3465" s="18">
        <f>_xlfn.XLOOKUP(Order_Items_Raw!B64,Products_Raw!A:A,Products_Raw!D:D)</f>
        <v>4806.74</v>
      </c>
      <c r="F3465" s="18">
        <f t="shared" si="54"/>
        <v>16463.3</v>
      </c>
      <c r="G3465" s="18" t="str">
        <f>PROPER(TRIM(CLEAN(_xlfn.XLOOKUP(Order_Items_Raw!A64,Orders_Raw!A:A,Orders_Raw!E:E))))</f>
        <v>Website</v>
      </c>
      <c r="H3465" s="18" t="str">
        <f>_xlfn.XLOOKUP(B3465,Products_Raw!A:A,Products_Raw!C:C)</f>
        <v>Sports</v>
      </c>
      <c r="I3465" t="str">
        <f>_xlfn.XLOOKUP(_xlfn.XLOOKUP(A3465,Orders_Raw!A:A,Orders_Raw!B:B),Customers_Raw!A:A,Customers_Raw!E:E)</f>
        <v>Small Business</v>
      </c>
      <c r="J3465" s="19">
        <f>_xlfn.XLOOKUP(Order_Items_Raw!A64,Orders_Raw!A:A,Orders_Raw!C:C)</f>
        <v>45773</v>
      </c>
      <c r="K3465" t="s">
        <v>3407</v>
      </c>
      <c r="L3465" s="19" t="str">
        <f>_xlfn.XLOOKUP(A3465,Orders_Raw!A:A,Orders_Raw!D:D)</f>
        <v>Delivered</v>
      </c>
      <c r="M3465" s="19" t="str">
        <f>_xlfn.XLOOKUP(_xlfn.XLOOKUP(A3465,Orders_Raw!A:A,Orders_Raw!B:B),Customers_Raw!A:A,Customers_Raw!E:E)</f>
        <v>Small Business</v>
      </c>
      <c r="N3465">
        <f>IF(COUNTIF($A$2:A3465,A3465)=1,1,0)</f>
        <v>1</v>
      </c>
    </row>
    <row r="3466" spans="1:14">
      <c r="A3466" t="s">
        <v>2172</v>
      </c>
      <c r="B3466" t="s">
        <v>3408</v>
      </c>
      <c r="C3466">
        <v>4</v>
      </c>
      <c r="D3466" s="18">
        <v>49790.08</v>
      </c>
      <c r="E3466" s="18">
        <f>_xlfn.XLOOKUP(Order_Items_Raw!B68,Products_Raw!A:A,Products_Raw!D:D)</f>
        <v>4806.74</v>
      </c>
      <c r="F3466" s="18">
        <f t="shared" si="54"/>
        <v>30563.12</v>
      </c>
      <c r="G3466" s="18" t="str">
        <f>PROPER(TRIM(CLEAN(_xlfn.XLOOKUP(Order_Items_Raw!A68,Orders_Raw!A:A,Orders_Raw!E:E))))</f>
        <v>Mobile App</v>
      </c>
      <c r="H3466" s="18" t="str">
        <f>_xlfn.XLOOKUP(B3466,Products_Raw!A:A,Products_Raw!C:C)</f>
        <v>Sports</v>
      </c>
      <c r="I3466" t="str">
        <f>_xlfn.XLOOKUP(_xlfn.XLOOKUP(A3466,Orders_Raw!A:A,Orders_Raw!B:B),Customers_Raw!A:A,Customers_Raw!E:E)</f>
        <v>Consumer</v>
      </c>
      <c r="J3466" s="19">
        <f>_xlfn.XLOOKUP(Order_Items_Raw!A68,Orders_Raw!A:A,Orders_Raw!C:C)</f>
        <v>45772</v>
      </c>
      <c r="K3466" t="s">
        <v>3407</v>
      </c>
      <c r="L3466" s="19" t="str">
        <f>_xlfn.XLOOKUP(A3466,Orders_Raw!A:A,Orders_Raw!D:D)</f>
        <v>Delivered</v>
      </c>
      <c r="M3466" s="19" t="str">
        <f>_xlfn.XLOOKUP(_xlfn.XLOOKUP(A3466,Orders_Raw!A:A,Orders_Raw!B:B),Customers_Raw!A:A,Customers_Raw!E:E)</f>
        <v>Consumer</v>
      </c>
      <c r="N3466">
        <f>IF(COUNTIF($A$2:A3466,A3466)=1,1,0)</f>
        <v>1</v>
      </c>
    </row>
    <row r="3467" spans="1:14">
      <c r="A3467" t="s">
        <v>1124</v>
      </c>
      <c r="B3467" t="s">
        <v>3409</v>
      </c>
      <c r="C3467">
        <v>4</v>
      </c>
      <c r="D3467" s="18">
        <v>31888.51</v>
      </c>
      <c r="E3467" s="18">
        <f>_xlfn.XLOOKUP(Order_Items_Raw!B93,Products_Raw!A:A,Products_Raw!D:D)</f>
        <v>11367.74</v>
      </c>
      <c r="F3467" s="18">
        <f t="shared" si="54"/>
        <v>-13582.45</v>
      </c>
      <c r="G3467" s="18" t="str">
        <f>PROPER(TRIM(CLEAN(_xlfn.XLOOKUP(Order_Items_Raw!A93,Orders_Raw!A:A,Orders_Raw!E:E))))</f>
        <v>Mobile App</v>
      </c>
      <c r="H3467" s="18" t="str">
        <f>_xlfn.XLOOKUP(B3467,Products_Raw!A:A,Products_Raw!C:C)</f>
        <v>Sports</v>
      </c>
      <c r="I3467" t="str">
        <f>_xlfn.XLOOKUP(_xlfn.XLOOKUP(A3467,Orders_Raw!A:A,Orders_Raw!B:B),Customers_Raw!A:A,Customers_Raw!E:E)</f>
        <v>Consumer</v>
      </c>
      <c r="J3467" s="19">
        <f>_xlfn.XLOOKUP(Order_Items_Raw!A93,Orders_Raw!A:A,Orders_Raw!C:C)</f>
        <v>45775</v>
      </c>
      <c r="K3467" t="s">
        <v>3407</v>
      </c>
      <c r="L3467" s="19" t="str">
        <f>_xlfn.XLOOKUP(A3467,Orders_Raw!A:A,Orders_Raw!D:D)</f>
        <v>Delivered</v>
      </c>
      <c r="M3467" s="19" t="str">
        <f>_xlfn.XLOOKUP(_xlfn.XLOOKUP(A3467,Orders_Raw!A:A,Orders_Raw!B:B),Customers_Raw!A:A,Customers_Raw!E:E)</f>
        <v>Consumer</v>
      </c>
      <c r="N3467">
        <f>IF(COUNTIF($A$2:A3467,A3467)=1,1,0)</f>
        <v>1</v>
      </c>
    </row>
    <row r="3468" spans="1:14">
      <c r="A3468" t="s">
        <v>1075</v>
      </c>
      <c r="B3468" t="s">
        <v>3410</v>
      </c>
      <c r="C3468">
        <v>2</v>
      </c>
      <c r="D3468" s="18">
        <v>3016.2</v>
      </c>
      <c r="E3468" s="18">
        <f>_xlfn.XLOOKUP(Order_Items_Raw!B143,Products_Raw!A:A,Products_Raw!D:D)</f>
        <v>6443.36</v>
      </c>
      <c r="F3468" s="18">
        <f t="shared" si="54"/>
        <v>-9870.52</v>
      </c>
      <c r="G3468" s="18" t="str">
        <f>PROPER(TRIM(CLEAN(_xlfn.XLOOKUP(Order_Items_Raw!A143,Orders_Raw!A:A,Orders_Raw!E:E))))</f>
        <v>Website</v>
      </c>
      <c r="H3468" s="18" t="str">
        <f>_xlfn.XLOOKUP(B3468,Products_Raw!A:A,Products_Raw!C:C)</f>
        <v>Beauty</v>
      </c>
      <c r="I3468" t="str">
        <f>_xlfn.XLOOKUP(_xlfn.XLOOKUP(A3468,Orders_Raw!A:A,Orders_Raw!B:B),Customers_Raw!A:A,Customers_Raw!E:E)</f>
        <v>Corporate</v>
      </c>
      <c r="J3468" s="19">
        <f>_xlfn.XLOOKUP(Order_Items_Raw!A143,Orders_Raw!A:A,Orders_Raw!C:C)</f>
        <v>45760</v>
      </c>
      <c r="K3468" t="s">
        <v>3407</v>
      </c>
      <c r="L3468" s="19" t="str">
        <f>_xlfn.XLOOKUP(A3468,Orders_Raw!A:A,Orders_Raw!D:D)</f>
        <v>Cancelled</v>
      </c>
      <c r="M3468" s="19" t="str">
        <f>_xlfn.XLOOKUP(_xlfn.XLOOKUP(A3468,Orders_Raw!A:A,Orders_Raw!B:B),Customers_Raw!A:A,Customers_Raw!E:E)</f>
        <v>Corporate</v>
      </c>
      <c r="N3468">
        <f>IF(COUNTIF($A$2:A3468,A3468)=1,1,0)</f>
        <v>1</v>
      </c>
    </row>
    <row r="3469" spans="1:14">
      <c r="A3469" t="s">
        <v>3360</v>
      </c>
      <c r="B3469" t="s">
        <v>3410</v>
      </c>
      <c r="C3469">
        <v>3</v>
      </c>
      <c r="D3469" s="18">
        <v>4456.18</v>
      </c>
      <c r="E3469" s="18">
        <f>_xlfn.XLOOKUP(Order_Items_Raw!B180,Products_Raw!A:A,Products_Raw!D:D)</f>
        <v>11732.81</v>
      </c>
      <c r="F3469" s="18">
        <f t="shared" si="54"/>
        <v>-30742.25</v>
      </c>
      <c r="G3469" s="18" t="str">
        <f>PROPER(TRIM(CLEAN(_xlfn.XLOOKUP(Order_Items_Raw!A180,Orders_Raw!A:A,Orders_Raw!E:E))))</f>
        <v>Mobile App</v>
      </c>
      <c r="H3469" s="18" t="str">
        <f>_xlfn.XLOOKUP(B3469,Products_Raw!A:A,Products_Raw!C:C)</f>
        <v>Beauty</v>
      </c>
      <c r="I3469" t="str">
        <f>_xlfn.XLOOKUP(_xlfn.XLOOKUP(A3469,Orders_Raw!A:A,Orders_Raw!B:B),Customers_Raw!A:A,Customers_Raw!E:E)</f>
        <v>Consumer</v>
      </c>
      <c r="J3469" s="19">
        <f>_xlfn.XLOOKUP(Order_Items_Raw!A180,Orders_Raw!A:A,Orders_Raw!C:C)</f>
        <v>45762</v>
      </c>
      <c r="K3469" t="s">
        <v>3407</v>
      </c>
      <c r="L3469" s="19" t="str">
        <f>_xlfn.XLOOKUP(A3469,Orders_Raw!A:A,Orders_Raw!D:D)</f>
        <v>Delivered</v>
      </c>
      <c r="M3469" s="19" t="str">
        <f>_xlfn.XLOOKUP(_xlfn.XLOOKUP(A3469,Orders_Raw!A:A,Orders_Raw!B:B),Customers_Raw!A:A,Customers_Raw!E:E)</f>
        <v>Consumer</v>
      </c>
      <c r="N3469">
        <f>IF(COUNTIF($A$2:A3469,A3469)=1,1,0)</f>
        <v>1</v>
      </c>
    </row>
    <row r="3470" spans="1:14">
      <c r="A3470" t="s">
        <v>913</v>
      </c>
      <c r="B3470" t="s">
        <v>3411</v>
      </c>
      <c r="C3470">
        <v>3</v>
      </c>
      <c r="D3470" s="18">
        <v>24389.44</v>
      </c>
      <c r="E3470" s="18">
        <f>_xlfn.XLOOKUP(Order_Items_Raw!B181,Products_Raw!A:A,Products_Raw!D:D)</f>
        <v>11732.81</v>
      </c>
      <c r="F3470" s="18">
        <f t="shared" si="54"/>
        <v>-10808.99</v>
      </c>
      <c r="G3470" s="18" t="str">
        <f>PROPER(TRIM(CLEAN(_xlfn.XLOOKUP(Order_Items_Raw!A181,Orders_Raw!A:A,Orders_Raw!E:E))))</f>
        <v>Website</v>
      </c>
      <c r="H3470" s="18" t="str">
        <f>_xlfn.XLOOKUP(B3470,Products_Raw!A:A,Products_Raw!C:C)</f>
        <v>Sports</v>
      </c>
      <c r="I3470" t="str">
        <f>_xlfn.XLOOKUP(_xlfn.XLOOKUP(A3470,Orders_Raw!A:A,Orders_Raw!B:B),Customers_Raw!A:A,Customers_Raw!E:E)</f>
        <v>Consumer</v>
      </c>
      <c r="J3470" s="19">
        <f>_xlfn.XLOOKUP(Order_Items_Raw!A181,Orders_Raw!A:A,Orders_Raw!C:C)</f>
        <v>45750</v>
      </c>
      <c r="K3470" t="s">
        <v>3407</v>
      </c>
      <c r="L3470" s="19" t="str">
        <f>_xlfn.XLOOKUP(A3470,Orders_Raw!A:A,Orders_Raw!D:D)</f>
        <v>Processing</v>
      </c>
      <c r="M3470" s="19" t="str">
        <f>_xlfn.XLOOKUP(_xlfn.XLOOKUP(A3470,Orders_Raw!A:A,Orders_Raw!B:B),Customers_Raw!A:A,Customers_Raw!E:E)</f>
        <v>Consumer</v>
      </c>
      <c r="N3470">
        <f>IF(COUNTIF($A$2:A3470,A3470)=1,1,0)</f>
        <v>1</v>
      </c>
    </row>
    <row r="3471" spans="1:14">
      <c r="A3471" t="s">
        <v>1481</v>
      </c>
      <c r="B3471" t="s">
        <v>3411</v>
      </c>
      <c r="C3471">
        <v>4</v>
      </c>
      <c r="D3471" s="18">
        <v>43370.69</v>
      </c>
      <c r="E3471" s="18">
        <f>_xlfn.XLOOKUP(Order_Items_Raw!B195,Products_Raw!A:A,Products_Raw!D:D)</f>
        <v>1326.73</v>
      </c>
      <c r="F3471" s="18">
        <f t="shared" si="54"/>
        <v>38063.77</v>
      </c>
      <c r="G3471" s="18" t="str">
        <f>PROPER(TRIM(CLEAN(_xlfn.XLOOKUP(Order_Items_Raw!A195,Orders_Raw!A:A,Orders_Raw!E:E))))</f>
        <v>Mobile App</v>
      </c>
      <c r="H3471" s="18" t="str">
        <f>_xlfn.XLOOKUP(B3471,Products_Raw!A:A,Products_Raw!C:C)</f>
        <v>Sports</v>
      </c>
      <c r="I3471" t="str">
        <f>_xlfn.XLOOKUP(_xlfn.XLOOKUP(A3471,Orders_Raw!A:A,Orders_Raw!B:B),Customers_Raw!A:A,Customers_Raw!E:E)</f>
        <v>Corporate</v>
      </c>
      <c r="J3471" s="19">
        <f>_xlfn.XLOOKUP(Order_Items_Raw!A195,Orders_Raw!A:A,Orders_Raw!C:C)</f>
        <v>45775</v>
      </c>
      <c r="K3471" t="s">
        <v>3407</v>
      </c>
      <c r="L3471" s="19" t="str">
        <f>_xlfn.XLOOKUP(A3471,Orders_Raw!A:A,Orders_Raw!D:D)</f>
        <v>Delivered</v>
      </c>
      <c r="M3471" s="19" t="str">
        <f>_xlfn.XLOOKUP(_xlfn.XLOOKUP(A3471,Orders_Raw!A:A,Orders_Raw!B:B),Customers_Raw!A:A,Customers_Raw!E:E)</f>
        <v>Corporate</v>
      </c>
      <c r="N3471">
        <f>IF(COUNTIF($A$2:A3471,A3471)=1,1,0)</f>
        <v>1</v>
      </c>
    </row>
    <row r="3472" spans="1:14">
      <c r="A3472" t="s">
        <v>1598</v>
      </c>
      <c r="B3472" t="s">
        <v>3411</v>
      </c>
      <c r="C3472">
        <v>1</v>
      </c>
      <c r="D3472" s="18">
        <v>8111.33</v>
      </c>
      <c r="E3472" s="18">
        <f>_xlfn.XLOOKUP(Order_Items_Raw!B200,Products_Raw!A:A,Products_Raw!D:D)</f>
        <v>2625.04</v>
      </c>
      <c r="F3472" s="18">
        <f t="shared" si="54"/>
        <v>5486.29</v>
      </c>
      <c r="G3472" s="18" t="str">
        <f>PROPER(TRIM(CLEAN(_xlfn.XLOOKUP(Order_Items_Raw!A200,Orders_Raw!A:A,Orders_Raw!E:E))))</f>
        <v>Website</v>
      </c>
      <c r="H3472" s="18" t="str">
        <f>_xlfn.XLOOKUP(B3472,Products_Raw!A:A,Products_Raw!C:C)</f>
        <v>Sports</v>
      </c>
      <c r="I3472" t="str">
        <f>_xlfn.XLOOKUP(_xlfn.XLOOKUP(A3472,Orders_Raw!A:A,Orders_Raw!B:B),Customers_Raw!A:A,Customers_Raw!E:E)</f>
        <v>Small Business</v>
      </c>
      <c r="J3472" s="19">
        <f>_xlfn.XLOOKUP(Order_Items_Raw!A200,Orders_Raw!A:A,Orders_Raw!C:C)</f>
        <v>45770</v>
      </c>
      <c r="K3472" t="s">
        <v>3407</v>
      </c>
      <c r="L3472" s="19" t="str">
        <f>_xlfn.XLOOKUP(A3472,Orders_Raw!A:A,Orders_Raw!D:D)</f>
        <v>Delivered</v>
      </c>
      <c r="M3472" s="19" t="str">
        <f>_xlfn.XLOOKUP(_xlfn.XLOOKUP(A3472,Orders_Raw!A:A,Orders_Raw!B:B),Customers_Raw!A:A,Customers_Raw!E:E)</f>
        <v>Small Business</v>
      </c>
      <c r="N3472">
        <f>IF(COUNTIF($A$2:A3472,A3472)=1,1,0)</f>
        <v>1</v>
      </c>
    </row>
    <row r="3473" spans="1:14">
      <c r="A3473" t="s">
        <v>2705</v>
      </c>
      <c r="B3473" t="s">
        <v>3411</v>
      </c>
      <c r="C3473">
        <v>4</v>
      </c>
      <c r="D3473" s="18">
        <v>31434.8</v>
      </c>
      <c r="E3473" s="18">
        <f>_xlfn.XLOOKUP(Order_Items_Raw!B221,Products_Raw!A:A,Products_Raw!D:D)</f>
        <v>10050.44</v>
      </c>
      <c r="F3473" s="18">
        <f t="shared" si="54"/>
        <v>-8766.96</v>
      </c>
      <c r="G3473" s="18" t="str">
        <f>PROPER(TRIM(CLEAN(_xlfn.XLOOKUP(Order_Items_Raw!A221,Orders_Raw!A:A,Orders_Raw!E:E))))</f>
        <v>Website</v>
      </c>
      <c r="H3473" s="18" t="str">
        <f>_xlfn.XLOOKUP(B3473,Products_Raw!A:A,Products_Raw!C:C)</f>
        <v>Sports</v>
      </c>
      <c r="I3473" t="str">
        <f>_xlfn.XLOOKUP(_xlfn.XLOOKUP(A3473,Orders_Raw!A:A,Orders_Raw!B:B),Customers_Raw!A:A,Customers_Raw!E:E)</f>
        <v>Consumer</v>
      </c>
      <c r="J3473" s="19">
        <f>_xlfn.XLOOKUP(Order_Items_Raw!A221,Orders_Raw!A:A,Orders_Raw!C:C)</f>
        <v>45765</v>
      </c>
      <c r="K3473" t="s">
        <v>3407</v>
      </c>
      <c r="L3473" s="19" t="str">
        <f>_xlfn.XLOOKUP(A3473,Orders_Raw!A:A,Orders_Raw!D:D)</f>
        <v>Processing</v>
      </c>
      <c r="M3473" s="19" t="str">
        <f>_xlfn.XLOOKUP(_xlfn.XLOOKUP(A3473,Orders_Raw!A:A,Orders_Raw!B:B),Customers_Raw!A:A,Customers_Raw!E:E)</f>
        <v>Consumer</v>
      </c>
      <c r="N3473">
        <f>IF(COUNTIF($A$2:A3473,A3473)=1,1,0)</f>
        <v>1</v>
      </c>
    </row>
    <row r="3474" spans="1:14">
      <c r="A3474" t="s">
        <v>1744</v>
      </c>
      <c r="B3474" t="s">
        <v>3412</v>
      </c>
      <c r="C3474">
        <v>2</v>
      </c>
      <c r="D3474" s="18">
        <v>27541.9</v>
      </c>
      <c r="E3474" s="18">
        <f>_xlfn.XLOOKUP(Order_Items_Raw!B255,Products_Raw!A:A,Products_Raw!D:D)</f>
        <v>1946.27</v>
      </c>
      <c r="F3474" s="18">
        <f t="shared" si="54"/>
        <v>23649.36</v>
      </c>
      <c r="G3474" s="18" t="str">
        <f>PROPER(TRIM(CLEAN(_xlfn.XLOOKUP(Order_Items_Raw!A255,Orders_Raw!A:A,Orders_Raw!E:E))))</f>
        <v>Mobile App</v>
      </c>
      <c r="H3474" s="18" t="str">
        <f>_xlfn.XLOOKUP(B3474,Products_Raw!A:A,Products_Raw!C:C)</f>
        <v>Electronics</v>
      </c>
      <c r="I3474" t="str">
        <f>_xlfn.XLOOKUP(_xlfn.XLOOKUP(A3474,Orders_Raw!A:A,Orders_Raw!B:B),Customers_Raw!A:A,Customers_Raw!E:E)</f>
        <v>Corporate</v>
      </c>
      <c r="J3474" s="19">
        <f>_xlfn.XLOOKUP(Order_Items_Raw!A255,Orders_Raw!A:A,Orders_Raw!C:C)</f>
        <v>45762</v>
      </c>
      <c r="K3474" t="s">
        <v>3407</v>
      </c>
      <c r="L3474" s="19" t="str">
        <f>_xlfn.XLOOKUP(A3474,Orders_Raw!A:A,Orders_Raw!D:D)</f>
        <v>Delivered</v>
      </c>
      <c r="M3474" s="19" t="str">
        <f>_xlfn.XLOOKUP(_xlfn.XLOOKUP(A3474,Orders_Raw!A:A,Orders_Raw!B:B),Customers_Raw!A:A,Customers_Raw!E:E)</f>
        <v>Corporate</v>
      </c>
      <c r="N3474">
        <f>IF(COUNTIF($A$2:A3474,A3474)=1,1,0)</f>
        <v>1</v>
      </c>
    </row>
    <row r="3475" spans="1:14">
      <c r="A3475" t="s">
        <v>3264</v>
      </c>
      <c r="B3475" t="s">
        <v>3412</v>
      </c>
      <c r="C3475">
        <v>2</v>
      </c>
      <c r="D3475" s="18">
        <v>29912.49</v>
      </c>
      <c r="E3475" s="18">
        <f>_xlfn.XLOOKUP(Order_Items_Raw!B278,Products_Raw!A:A,Products_Raw!D:D)</f>
        <v>11764.29</v>
      </c>
      <c r="F3475" s="18">
        <f t="shared" si="54"/>
        <v>6383.91</v>
      </c>
      <c r="G3475" s="18" t="str">
        <f>PROPER(TRIM(CLEAN(_xlfn.XLOOKUP(Order_Items_Raw!A278,Orders_Raw!A:A,Orders_Raw!E:E))))</f>
        <v>Marketplace</v>
      </c>
      <c r="H3475" s="18" t="str">
        <f>_xlfn.XLOOKUP(B3475,Products_Raw!A:A,Products_Raw!C:C)</f>
        <v>Electronics</v>
      </c>
      <c r="I3475" t="str">
        <f>_xlfn.XLOOKUP(_xlfn.XLOOKUP(A3475,Orders_Raw!A:A,Orders_Raw!B:B),Customers_Raw!A:A,Customers_Raw!E:E)</f>
        <v>Consumer</v>
      </c>
      <c r="J3475" s="19">
        <f>_xlfn.XLOOKUP(Order_Items_Raw!A278,Orders_Raw!A:A,Orders_Raw!C:C)</f>
        <v>45757</v>
      </c>
      <c r="K3475" t="s">
        <v>3407</v>
      </c>
      <c r="L3475" s="19" t="str">
        <f>_xlfn.XLOOKUP(A3475,Orders_Raw!A:A,Orders_Raw!D:D)</f>
        <v>Delivered</v>
      </c>
      <c r="M3475" s="19" t="str">
        <f>_xlfn.XLOOKUP(_xlfn.XLOOKUP(A3475,Orders_Raw!A:A,Orders_Raw!B:B),Customers_Raw!A:A,Customers_Raw!E:E)</f>
        <v>Consumer</v>
      </c>
      <c r="N3475">
        <f>IF(COUNTIF($A$2:A3475,A3475)=1,1,0)</f>
        <v>1</v>
      </c>
    </row>
    <row r="3476" spans="1:14">
      <c r="A3476" t="s">
        <v>3286</v>
      </c>
      <c r="B3476" t="s">
        <v>3412</v>
      </c>
      <c r="C3476">
        <v>2</v>
      </c>
      <c r="D3476" s="18">
        <v>31446.05</v>
      </c>
      <c r="E3476" s="18">
        <f>_xlfn.XLOOKUP(Order_Items_Raw!B279,Products_Raw!A:A,Products_Raw!D:D)</f>
        <v>5812.86</v>
      </c>
      <c r="F3476" s="18">
        <f t="shared" si="54"/>
        <v>19820.33</v>
      </c>
      <c r="G3476" s="18" t="str">
        <f>PROPER(TRIM(CLEAN(_xlfn.XLOOKUP(Order_Items_Raw!A279,Orders_Raw!A:A,Orders_Raw!E:E))))</f>
        <v>Marketplace</v>
      </c>
      <c r="H3476" s="18" t="str">
        <f>_xlfn.XLOOKUP(B3476,Products_Raw!A:A,Products_Raw!C:C)</f>
        <v>Electronics</v>
      </c>
      <c r="I3476" t="str">
        <f>_xlfn.XLOOKUP(_xlfn.XLOOKUP(A3476,Orders_Raw!A:A,Orders_Raw!B:B),Customers_Raw!A:A,Customers_Raw!E:E)</f>
        <v>Consumer</v>
      </c>
      <c r="J3476" s="19">
        <f>_xlfn.XLOOKUP(Order_Items_Raw!A279,Orders_Raw!A:A,Orders_Raw!C:C)</f>
        <v>45776</v>
      </c>
      <c r="K3476" t="s">
        <v>3407</v>
      </c>
      <c r="L3476" s="19" t="str">
        <f>_xlfn.XLOOKUP(A3476,Orders_Raw!A:A,Orders_Raw!D:D)</f>
        <v>Cancelled</v>
      </c>
      <c r="M3476" s="19" t="str">
        <f>_xlfn.XLOOKUP(_xlfn.XLOOKUP(A3476,Orders_Raw!A:A,Orders_Raw!B:B),Customers_Raw!A:A,Customers_Raw!E:E)</f>
        <v>Consumer</v>
      </c>
      <c r="N3476">
        <f>IF(COUNTIF($A$2:A3476,A3476)=1,1,0)</f>
        <v>1</v>
      </c>
    </row>
    <row r="3477" spans="1:14">
      <c r="A3477" t="s">
        <v>1006</v>
      </c>
      <c r="B3477" t="s">
        <v>3413</v>
      </c>
      <c r="C3477">
        <v>2</v>
      </c>
      <c r="D3477" s="18">
        <v>21188.23</v>
      </c>
      <c r="E3477" s="18">
        <f>_xlfn.XLOOKUP(Order_Items_Raw!B281,Products_Raw!A:A,Products_Raw!D:D)</f>
        <v>5812.86</v>
      </c>
      <c r="F3477" s="18">
        <f t="shared" si="54"/>
        <v>9562.51</v>
      </c>
      <c r="G3477" s="18" t="str">
        <f>PROPER(TRIM(CLEAN(_xlfn.XLOOKUP(Order_Items_Raw!A281,Orders_Raw!A:A,Orders_Raw!E:E))))</f>
        <v>Website</v>
      </c>
      <c r="H3477" s="18" t="str">
        <f>_xlfn.XLOOKUP(B3477,Products_Raw!A:A,Products_Raw!C:C)</f>
        <v>Sports</v>
      </c>
      <c r="I3477" t="str">
        <f>_xlfn.XLOOKUP(_xlfn.XLOOKUP(A3477,Orders_Raw!A:A,Orders_Raw!B:B),Customers_Raw!A:A,Customers_Raw!E:E)</f>
        <v>Corporate</v>
      </c>
      <c r="J3477" s="19">
        <f>_xlfn.XLOOKUP(Order_Items_Raw!A281,Orders_Raw!A:A,Orders_Raw!C:C)</f>
        <v>45758</v>
      </c>
      <c r="K3477" t="s">
        <v>3407</v>
      </c>
      <c r="L3477" s="19" t="str">
        <f>_xlfn.XLOOKUP(A3477,Orders_Raw!A:A,Orders_Raw!D:D)</f>
        <v>Delivered</v>
      </c>
      <c r="M3477" s="19" t="str">
        <f>_xlfn.XLOOKUP(_xlfn.XLOOKUP(A3477,Orders_Raw!A:A,Orders_Raw!B:B),Customers_Raw!A:A,Customers_Raw!E:E)</f>
        <v>Corporate</v>
      </c>
      <c r="N3477">
        <f>IF(COUNTIF($A$2:A3477,A3477)=1,1,0)</f>
        <v>1</v>
      </c>
    </row>
    <row r="3478" spans="1:14">
      <c r="A3478" t="s">
        <v>1511</v>
      </c>
      <c r="B3478" t="s">
        <v>3413</v>
      </c>
      <c r="C3478">
        <v>3</v>
      </c>
      <c r="D3478" s="18">
        <v>30778.46</v>
      </c>
      <c r="E3478" s="18">
        <f>_xlfn.XLOOKUP(Order_Items_Raw!B287,Products_Raw!A:A,Products_Raw!D:D)</f>
        <v>3075.85</v>
      </c>
      <c r="F3478" s="18">
        <f t="shared" si="54"/>
        <v>21550.91</v>
      </c>
      <c r="G3478" s="18" t="str">
        <f>PROPER(TRIM(CLEAN(_xlfn.XLOOKUP(Order_Items_Raw!A287,Orders_Raw!A:A,Orders_Raw!E:E))))</f>
        <v>Marketplace</v>
      </c>
      <c r="H3478" s="18" t="str">
        <f>_xlfn.XLOOKUP(B3478,Products_Raw!A:A,Products_Raw!C:C)</f>
        <v>Sports</v>
      </c>
      <c r="I3478" t="str">
        <f>_xlfn.XLOOKUP(_xlfn.XLOOKUP(A3478,Orders_Raw!A:A,Orders_Raw!B:B),Customers_Raw!A:A,Customers_Raw!E:E)</f>
        <v>Consumer</v>
      </c>
      <c r="J3478" s="19">
        <f>_xlfn.XLOOKUP(Order_Items_Raw!A287,Orders_Raw!A:A,Orders_Raw!C:C)</f>
        <v>45754</v>
      </c>
      <c r="K3478" t="s">
        <v>3407</v>
      </c>
      <c r="L3478" s="19" t="str">
        <f>_xlfn.XLOOKUP(A3478,Orders_Raw!A:A,Orders_Raw!D:D)</f>
        <v>Delivered</v>
      </c>
      <c r="M3478" s="19" t="str">
        <f>_xlfn.XLOOKUP(_xlfn.XLOOKUP(A3478,Orders_Raw!A:A,Orders_Raw!B:B),Customers_Raw!A:A,Customers_Raw!E:E)</f>
        <v>Consumer</v>
      </c>
      <c r="N3478">
        <f>IF(COUNTIF($A$2:A3478,A3478)=1,1,0)</f>
        <v>1</v>
      </c>
    </row>
    <row r="3479" spans="1:14">
      <c r="A3479" t="s">
        <v>2337</v>
      </c>
      <c r="B3479" t="s">
        <v>3413</v>
      </c>
      <c r="C3479">
        <v>1</v>
      </c>
      <c r="D3479" s="18">
        <v>11083.37</v>
      </c>
      <c r="E3479" s="18">
        <f>_xlfn.XLOOKUP(Order_Items_Raw!B311,Products_Raw!A:A,Products_Raw!D:D)</f>
        <v>8551.81</v>
      </c>
      <c r="F3479" s="18">
        <f t="shared" si="54"/>
        <v>2531.56</v>
      </c>
      <c r="G3479" s="18" t="str">
        <f>PROPER(TRIM(CLEAN(_xlfn.XLOOKUP(Order_Items_Raw!A311,Orders_Raw!A:A,Orders_Raw!E:E))))</f>
        <v>Marketplace</v>
      </c>
      <c r="H3479" s="18" t="str">
        <f>_xlfn.XLOOKUP(B3479,Products_Raw!A:A,Products_Raw!C:C)</f>
        <v>Sports</v>
      </c>
      <c r="I3479" t="str">
        <f>_xlfn.XLOOKUP(_xlfn.XLOOKUP(A3479,Orders_Raw!A:A,Orders_Raw!B:B),Customers_Raw!A:A,Customers_Raw!E:E)</f>
        <v>Consumer</v>
      </c>
      <c r="J3479" s="19">
        <f>_xlfn.XLOOKUP(Order_Items_Raw!A311,Orders_Raw!A:A,Orders_Raw!C:C)</f>
        <v>45763</v>
      </c>
      <c r="K3479" t="s">
        <v>3407</v>
      </c>
      <c r="L3479" s="19" t="str">
        <f>_xlfn.XLOOKUP(A3479,Orders_Raw!A:A,Orders_Raw!D:D)</f>
        <v>Delivered</v>
      </c>
      <c r="M3479" s="19" t="str">
        <f>_xlfn.XLOOKUP(_xlfn.XLOOKUP(A3479,Orders_Raw!A:A,Orders_Raw!B:B),Customers_Raw!A:A,Customers_Raw!E:E)</f>
        <v>Consumer</v>
      </c>
      <c r="N3479">
        <f>IF(COUNTIF($A$2:A3479,A3479)=1,1,0)</f>
        <v>1</v>
      </c>
    </row>
    <row r="3480" spans="1:14">
      <c r="A3480" t="s">
        <v>2976</v>
      </c>
      <c r="B3480" t="s">
        <v>3413</v>
      </c>
      <c r="C3480">
        <v>4</v>
      </c>
      <c r="D3480" s="18">
        <v>34015.26</v>
      </c>
      <c r="E3480" s="18">
        <f>_xlfn.XLOOKUP(Order_Items_Raw!B325,Products_Raw!A:A,Products_Raw!D:D)</f>
        <v>8177.04</v>
      </c>
      <c r="F3480" s="18">
        <f t="shared" si="54"/>
        <v>1307.1</v>
      </c>
      <c r="G3480" s="18" t="str">
        <f>PROPER(TRIM(CLEAN(_xlfn.XLOOKUP(Order_Items_Raw!A325,Orders_Raw!A:A,Orders_Raw!E:E))))</f>
        <v>Website</v>
      </c>
      <c r="H3480" s="18" t="str">
        <f>_xlfn.XLOOKUP(B3480,Products_Raw!A:A,Products_Raw!C:C)</f>
        <v>Sports</v>
      </c>
      <c r="I3480" t="str">
        <f>_xlfn.XLOOKUP(_xlfn.XLOOKUP(A3480,Orders_Raw!A:A,Orders_Raw!B:B),Customers_Raw!A:A,Customers_Raw!E:E)</f>
        <v>Small Business</v>
      </c>
      <c r="J3480" s="19">
        <f>_xlfn.XLOOKUP(Order_Items_Raw!A325,Orders_Raw!A:A,Orders_Raw!C:C)</f>
        <v>45755</v>
      </c>
      <c r="K3480" t="s">
        <v>3407</v>
      </c>
      <c r="L3480" s="19" t="str">
        <f>_xlfn.XLOOKUP(A3480,Orders_Raw!A:A,Orders_Raw!D:D)</f>
        <v>Delivered</v>
      </c>
      <c r="M3480" s="19" t="str">
        <f>_xlfn.XLOOKUP(_xlfn.XLOOKUP(A3480,Orders_Raw!A:A,Orders_Raw!B:B),Customers_Raw!A:A,Customers_Raw!E:E)</f>
        <v>Small Business</v>
      </c>
      <c r="N3480">
        <f>IF(COUNTIF($A$2:A3480,A3480)=1,1,0)</f>
        <v>1</v>
      </c>
    </row>
    <row r="3481" spans="1:14">
      <c r="A3481" t="s">
        <v>1462</v>
      </c>
      <c r="B3481" t="s">
        <v>3496</v>
      </c>
      <c r="C3481">
        <v>2</v>
      </c>
      <c r="D3481" s="18">
        <v>7486.7</v>
      </c>
      <c r="E3481" s="18">
        <f>_xlfn.XLOOKUP(Order_Items_Raw!B342,Products_Raw!A:A,Products_Raw!D:D)</f>
        <v>1069.73</v>
      </c>
      <c r="F3481" s="18">
        <f t="shared" si="54"/>
        <v>5347.24</v>
      </c>
      <c r="G3481" s="18" t="str">
        <f>PROPER(TRIM(CLEAN(_xlfn.XLOOKUP(Order_Items_Raw!A342,Orders_Raw!A:A,Orders_Raw!E:E))))</f>
        <v>Mobile App</v>
      </c>
      <c r="H3481" s="18" t="str">
        <f>_xlfn.XLOOKUP(B3481,Products_Raw!A:A,Products_Raw!C:C)</f>
        <v>Home &amp; Kitchen</v>
      </c>
      <c r="I3481" t="str">
        <f>_xlfn.XLOOKUP(_xlfn.XLOOKUP(A3481,Orders_Raw!A:A,Orders_Raw!B:B),Customers_Raw!A:A,Customers_Raw!E:E)</f>
        <v>Small Business</v>
      </c>
      <c r="J3481" s="19">
        <f>_xlfn.XLOOKUP(Order_Items_Raw!A342,Orders_Raw!A:A,Orders_Raw!C:C)</f>
        <v>45878</v>
      </c>
      <c r="K3481" t="s">
        <v>3415</v>
      </c>
      <c r="L3481" s="19" t="str">
        <f>_xlfn.XLOOKUP(A3481,Orders_Raw!A:A,Orders_Raw!D:D)</f>
        <v>Processing</v>
      </c>
      <c r="M3481" s="19" t="str">
        <f>_xlfn.XLOOKUP(_xlfn.XLOOKUP(A3481,Orders_Raw!A:A,Orders_Raw!B:B),Customers_Raw!A:A,Customers_Raw!E:E)</f>
        <v>Small Business</v>
      </c>
      <c r="N3481">
        <f>IF(COUNTIF($A$2:A3481,A3481)=1,1,0)</f>
        <v>1</v>
      </c>
    </row>
    <row r="3482" spans="1:14">
      <c r="A3482" t="s">
        <v>1797</v>
      </c>
      <c r="B3482" t="s">
        <v>3496</v>
      </c>
      <c r="C3482">
        <v>2</v>
      </c>
      <c r="D3482" s="18">
        <v>8129.18</v>
      </c>
      <c r="E3482" s="18">
        <f>_xlfn.XLOOKUP(Order_Items_Raw!B346,Products_Raw!A:A,Products_Raw!D:D)</f>
        <v>6579.03</v>
      </c>
      <c r="F3482" s="18">
        <f t="shared" si="54"/>
        <v>-5028.88</v>
      </c>
      <c r="G3482" s="18" t="str">
        <f>PROPER(TRIM(CLEAN(_xlfn.XLOOKUP(Order_Items_Raw!A346,Orders_Raw!A:A,Orders_Raw!E:E))))</f>
        <v>Website</v>
      </c>
      <c r="H3482" s="18" t="str">
        <f>_xlfn.XLOOKUP(B3482,Products_Raw!A:A,Products_Raw!C:C)</f>
        <v>Home &amp; Kitchen</v>
      </c>
      <c r="I3482" t="str">
        <f>_xlfn.XLOOKUP(_xlfn.XLOOKUP(A3482,Orders_Raw!A:A,Orders_Raw!B:B),Customers_Raw!A:A,Customers_Raw!E:E)</f>
        <v>Small Business</v>
      </c>
      <c r="J3482" s="19">
        <f>_xlfn.XLOOKUP(Order_Items_Raw!A346,Orders_Raw!A:A,Orders_Raw!C:C)</f>
        <v>45895</v>
      </c>
      <c r="K3482" t="s">
        <v>3415</v>
      </c>
      <c r="L3482" s="19" t="str">
        <f>_xlfn.XLOOKUP(A3482,Orders_Raw!A:A,Orders_Raw!D:D)</f>
        <v>Shipped</v>
      </c>
      <c r="M3482" s="19" t="str">
        <f>_xlfn.XLOOKUP(_xlfn.XLOOKUP(A3482,Orders_Raw!A:A,Orders_Raw!B:B),Customers_Raw!A:A,Customers_Raw!E:E)</f>
        <v>Small Business</v>
      </c>
      <c r="N3482">
        <f>IF(COUNTIF($A$2:A3482,A3482)=1,1,0)</f>
        <v>1</v>
      </c>
    </row>
    <row r="3483" spans="1:14">
      <c r="A3483" t="s">
        <v>2786</v>
      </c>
      <c r="B3483" t="s">
        <v>3496</v>
      </c>
      <c r="C3483">
        <v>3</v>
      </c>
      <c r="D3483" s="18">
        <v>10366.44</v>
      </c>
      <c r="E3483" s="18">
        <f>_xlfn.XLOOKUP(Order_Items_Raw!B369,Products_Raw!A:A,Products_Raw!D:D)</f>
        <v>7014.31</v>
      </c>
      <c r="F3483" s="18">
        <f t="shared" si="54"/>
        <v>-10676.49</v>
      </c>
      <c r="G3483" s="18" t="str">
        <f>PROPER(TRIM(CLEAN(_xlfn.XLOOKUP(Order_Items_Raw!A369,Orders_Raw!A:A,Orders_Raw!E:E))))</f>
        <v>Marketplace</v>
      </c>
      <c r="H3483" s="18" t="str">
        <f>_xlfn.XLOOKUP(B3483,Products_Raw!A:A,Products_Raw!C:C)</f>
        <v>Home &amp; Kitchen</v>
      </c>
      <c r="I3483" t="str">
        <f>_xlfn.XLOOKUP(_xlfn.XLOOKUP(A3483,Orders_Raw!A:A,Orders_Raw!B:B),Customers_Raw!A:A,Customers_Raw!E:E)</f>
        <v>Small Business</v>
      </c>
      <c r="J3483" s="19">
        <f>_xlfn.XLOOKUP(Order_Items_Raw!A369,Orders_Raw!A:A,Orders_Raw!C:C)</f>
        <v>45873</v>
      </c>
      <c r="K3483" t="s">
        <v>3415</v>
      </c>
      <c r="L3483" s="19" t="str">
        <f>_xlfn.XLOOKUP(A3483,Orders_Raw!A:A,Orders_Raw!D:D)</f>
        <v>Delivered</v>
      </c>
      <c r="M3483" s="19" t="str">
        <f>_xlfn.XLOOKUP(_xlfn.XLOOKUP(A3483,Orders_Raw!A:A,Orders_Raw!B:B),Customers_Raw!A:A,Customers_Raw!E:E)</f>
        <v>Small Business</v>
      </c>
      <c r="N3483">
        <f>IF(COUNTIF($A$2:A3483,A3483)=1,1,0)</f>
        <v>1</v>
      </c>
    </row>
    <row r="3484" spans="1:14">
      <c r="A3484" t="s">
        <v>3359</v>
      </c>
      <c r="B3484" t="s">
        <v>3496</v>
      </c>
      <c r="C3484">
        <v>3</v>
      </c>
      <c r="D3484" s="18">
        <v>12420.82</v>
      </c>
      <c r="E3484" s="18">
        <f>_xlfn.XLOOKUP(Order_Items_Raw!B377,Products_Raw!A:A,Products_Raw!D:D)</f>
        <v>1321.65</v>
      </c>
      <c r="F3484" s="18">
        <f t="shared" si="54"/>
        <v>8455.87</v>
      </c>
      <c r="G3484" s="18" t="str">
        <f>PROPER(TRIM(CLEAN(_xlfn.XLOOKUP(Order_Items_Raw!A377,Orders_Raw!A:A,Orders_Raw!E:E))))</f>
        <v>Mobile App</v>
      </c>
      <c r="H3484" s="18" t="str">
        <f>_xlfn.XLOOKUP(B3484,Products_Raw!A:A,Products_Raw!C:C)</f>
        <v>Home &amp; Kitchen</v>
      </c>
      <c r="I3484" t="str">
        <f>_xlfn.XLOOKUP(_xlfn.XLOOKUP(A3484,Orders_Raw!A:A,Orders_Raw!B:B),Customers_Raw!A:A,Customers_Raw!E:E)</f>
        <v>Consumer</v>
      </c>
      <c r="J3484" s="19">
        <f>_xlfn.XLOOKUP(Order_Items_Raw!A377,Orders_Raw!A:A,Orders_Raw!C:C)</f>
        <v>45874</v>
      </c>
      <c r="K3484" t="s">
        <v>3415</v>
      </c>
      <c r="L3484" s="19" t="str">
        <f>_xlfn.XLOOKUP(A3484,Orders_Raw!A:A,Orders_Raw!D:D)</f>
        <v>Delivered</v>
      </c>
      <c r="M3484" s="19" t="str">
        <f>_xlfn.XLOOKUP(_xlfn.XLOOKUP(A3484,Orders_Raw!A:A,Orders_Raw!B:B),Customers_Raw!A:A,Customers_Raw!E:E)</f>
        <v>Consumer</v>
      </c>
      <c r="N3484">
        <f>IF(COUNTIF($A$2:A3484,A3484)=1,1,0)</f>
        <v>1</v>
      </c>
    </row>
    <row r="3485" spans="1:14">
      <c r="A3485" t="s">
        <v>1014</v>
      </c>
      <c r="B3485" t="s">
        <v>3414</v>
      </c>
      <c r="C3485">
        <v>4</v>
      </c>
      <c r="D3485" s="18">
        <v>24400.69</v>
      </c>
      <c r="E3485" s="18">
        <f>_xlfn.XLOOKUP(Order_Items_Raw!B381,Products_Raw!A:A,Products_Raw!D:D)</f>
        <v>1321.65</v>
      </c>
      <c r="F3485" s="18">
        <f t="shared" si="54"/>
        <v>19114.09</v>
      </c>
      <c r="G3485" s="18" t="str">
        <f>PROPER(TRIM(CLEAN(_xlfn.XLOOKUP(Order_Items_Raw!A381,Orders_Raw!A:A,Orders_Raw!E:E))))</f>
        <v>Marketplace</v>
      </c>
      <c r="H3485" s="18" t="str">
        <f>_xlfn.XLOOKUP(B3485,Products_Raw!A:A,Products_Raw!C:C)</f>
        <v>Beauty</v>
      </c>
      <c r="I3485" t="str">
        <f>_xlfn.XLOOKUP(_xlfn.XLOOKUP(A3485,Orders_Raw!A:A,Orders_Raw!B:B),Customers_Raw!A:A,Customers_Raw!E:E)</f>
        <v>Small Business</v>
      </c>
      <c r="J3485" s="19">
        <f>_xlfn.XLOOKUP(Order_Items_Raw!A381,Orders_Raw!A:A,Orders_Raw!C:C)</f>
        <v>45882</v>
      </c>
      <c r="K3485" t="s">
        <v>3415</v>
      </c>
      <c r="L3485" s="19" t="str">
        <f>_xlfn.XLOOKUP(A3485,Orders_Raw!A:A,Orders_Raw!D:D)</f>
        <v>Processing</v>
      </c>
      <c r="M3485" s="19" t="str">
        <f>_xlfn.XLOOKUP(_xlfn.XLOOKUP(A3485,Orders_Raw!A:A,Orders_Raw!B:B),Customers_Raw!A:A,Customers_Raw!E:E)</f>
        <v>Small Business</v>
      </c>
      <c r="N3485">
        <f>IF(COUNTIF($A$2:A3485,A3485)=1,1,0)</f>
        <v>1</v>
      </c>
    </row>
    <row r="3486" spans="1:14">
      <c r="A3486" t="s">
        <v>1362</v>
      </c>
      <c r="B3486" t="s">
        <v>3414</v>
      </c>
      <c r="C3486">
        <v>4</v>
      </c>
      <c r="D3486" s="18">
        <v>25700.84</v>
      </c>
      <c r="E3486" s="18">
        <f>_xlfn.XLOOKUP(Order_Items_Raw!B384,Products_Raw!A:A,Products_Raw!D:D)</f>
        <v>10692.38</v>
      </c>
      <c r="F3486" s="18">
        <f t="shared" si="54"/>
        <v>-17068.68</v>
      </c>
      <c r="G3486" s="18" t="str">
        <f>PROPER(TRIM(CLEAN(_xlfn.XLOOKUP(Order_Items_Raw!A384,Orders_Raw!A:A,Orders_Raw!E:E))))</f>
        <v>Marketplace</v>
      </c>
      <c r="H3486" s="18" t="str">
        <f>_xlfn.XLOOKUP(B3486,Products_Raw!A:A,Products_Raw!C:C)</f>
        <v>Beauty</v>
      </c>
      <c r="I3486" t="str">
        <f>_xlfn.XLOOKUP(_xlfn.XLOOKUP(A3486,Orders_Raw!A:A,Orders_Raw!B:B),Customers_Raw!A:A,Customers_Raw!E:E)</f>
        <v>Consumer</v>
      </c>
      <c r="J3486" s="19">
        <f>_xlfn.XLOOKUP(Order_Items_Raw!A384,Orders_Raw!A:A,Orders_Raw!C:C)</f>
        <v>45881</v>
      </c>
      <c r="K3486" t="s">
        <v>3415</v>
      </c>
      <c r="L3486" s="19" t="str">
        <f>_xlfn.XLOOKUP(A3486,Orders_Raw!A:A,Orders_Raw!D:D)</f>
        <v>Delivered</v>
      </c>
      <c r="M3486" s="19" t="str">
        <f>_xlfn.XLOOKUP(_xlfn.XLOOKUP(A3486,Orders_Raw!A:A,Orders_Raw!B:B),Customers_Raw!A:A,Customers_Raw!E:E)</f>
        <v>Consumer</v>
      </c>
      <c r="N3486">
        <f>IF(COUNTIF($A$2:A3486,A3486)=1,1,0)</f>
        <v>1</v>
      </c>
    </row>
    <row r="3487" spans="1:14">
      <c r="A3487" t="s">
        <v>3390</v>
      </c>
      <c r="B3487" t="s">
        <v>3414</v>
      </c>
      <c r="C3487">
        <v>1</v>
      </c>
      <c r="D3487" s="18">
        <v>7573.05</v>
      </c>
      <c r="E3487" s="18">
        <f>_xlfn.XLOOKUP(Order_Items_Raw!B422,Products_Raw!A:A,Products_Raw!D:D)</f>
        <v>2112.7</v>
      </c>
      <c r="F3487" s="18">
        <f t="shared" si="54"/>
        <v>5460.35</v>
      </c>
      <c r="G3487" s="18" t="str">
        <f>PROPER(TRIM(CLEAN(_xlfn.XLOOKUP(Order_Items_Raw!A422,Orders_Raw!A:A,Orders_Raw!E:E))))</f>
        <v>Mobile App</v>
      </c>
      <c r="H3487" s="18" t="str">
        <f>_xlfn.XLOOKUP(B3487,Products_Raw!A:A,Products_Raw!C:C)</f>
        <v>Beauty</v>
      </c>
      <c r="I3487" t="str">
        <f>_xlfn.XLOOKUP(_xlfn.XLOOKUP(A3487,Orders_Raw!A:A,Orders_Raw!B:B),Customers_Raw!A:A,Customers_Raw!E:E)</f>
        <v>Consumer</v>
      </c>
      <c r="J3487" s="19">
        <f>_xlfn.XLOOKUP(Order_Items_Raw!A422,Orders_Raw!A:A,Orders_Raw!C:C)</f>
        <v>45887</v>
      </c>
      <c r="K3487" t="s">
        <v>3415</v>
      </c>
      <c r="L3487" s="19" t="str">
        <f>_xlfn.XLOOKUP(A3487,Orders_Raw!A:A,Orders_Raw!D:D)</f>
        <v>Shipped</v>
      </c>
      <c r="M3487" s="19" t="str">
        <f>_xlfn.XLOOKUP(_xlfn.XLOOKUP(A3487,Orders_Raw!A:A,Orders_Raw!B:B),Customers_Raw!A:A,Customers_Raw!E:E)</f>
        <v>Consumer</v>
      </c>
      <c r="N3487">
        <f>IF(COUNTIF($A$2:A3487,A3487)=1,1,0)</f>
        <v>1</v>
      </c>
    </row>
    <row r="3488" spans="1:14">
      <c r="A3488" t="s">
        <v>1027</v>
      </c>
      <c r="B3488" t="s">
        <v>3416</v>
      </c>
      <c r="C3488">
        <v>4</v>
      </c>
      <c r="D3488" s="18">
        <v>30267.25</v>
      </c>
      <c r="E3488" s="18">
        <f>_xlfn.XLOOKUP(Order_Items_Raw!B424,Products_Raw!A:A,Products_Raw!D:D)</f>
        <v>2112.7</v>
      </c>
      <c r="F3488" s="18">
        <f t="shared" si="54"/>
        <v>21816.45</v>
      </c>
      <c r="G3488" s="18" t="str">
        <f>PROPER(TRIM(CLEAN(_xlfn.XLOOKUP(Order_Items_Raw!A424,Orders_Raw!A:A,Orders_Raw!E:E))))</f>
        <v>Mobile App</v>
      </c>
      <c r="H3488" s="18" t="str">
        <f>_xlfn.XLOOKUP(B3488,Products_Raw!A:A,Products_Raw!C:C)</f>
        <v>Home &amp; Kitchen</v>
      </c>
      <c r="I3488" t="str">
        <f>_xlfn.XLOOKUP(_xlfn.XLOOKUP(A3488,Orders_Raw!A:A,Orders_Raw!B:B),Customers_Raw!A:A,Customers_Raw!E:E)</f>
        <v>Consumer</v>
      </c>
      <c r="J3488" s="19">
        <f>_xlfn.XLOOKUP(Order_Items_Raw!A424,Orders_Raw!A:A,Orders_Raw!C:C)</f>
        <v>45892</v>
      </c>
      <c r="K3488" t="s">
        <v>3415</v>
      </c>
      <c r="L3488" s="19" t="str">
        <f>_xlfn.XLOOKUP(A3488,Orders_Raw!A:A,Orders_Raw!D:D)</f>
        <v>Delivered</v>
      </c>
      <c r="M3488" s="19" t="str">
        <f>_xlfn.XLOOKUP(_xlfn.XLOOKUP(A3488,Orders_Raw!A:A,Orders_Raw!B:B),Customers_Raw!A:A,Customers_Raw!E:E)</f>
        <v>Consumer</v>
      </c>
      <c r="N3488">
        <f>IF(COUNTIF($A$2:A3488,A3488)=1,1,0)</f>
        <v>1</v>
      </c>
    </row>
    <row r="3489" spans="1:14">
      <c r="A3489" t="s">
        <v>1676</v>
      </c>
      <c r="B3489" t="s">
        <v>3416</v>
      </c>
      <c r="C3489">
        <v>1</v>
      </c>
      <c r="D3489" s="18">
        <v>7745.55</v>
      </c>
      <c r="E3489" s="18">
        <f>_xlfn.XLOOKUP(Order_Items_Raw!B440,Products_Raw!A:A,Products_Raw!D:D)</f>
        <v>6279.29</v>
      </c>
      <c r="F3489" s="18">
        <f t="shared" si="54"/>
        <v>1466.26</v>
      </c>
      <c r="G3489" s="18" t="str">
        <f>PROPER(TRIM(CLEAN(_xlfn.XLOOKUP(Order_Items_Raw!A440,Orders_Raw!A:A,Orders_Raw!E:E))))</f>
        <v>Mobile App</v>
      </c>
      <c r="H3489" s="18" t="str">
        <f>_xlfn.XLOOKUP(B3489,Products_Raw!A:A,Products_Raw!C:C)</f>
        <v>Home &amp; Kitchen</v>
      </c>
      <c r="I3489" t="str">
        <f>_xlfn.XLOOKUP(_xlfn.XLOOKUP(A3489,Orders_Raw!A:A,Orders_Raw!B:B),Customers_Raw!A:A,Customers_Raw!E:E)</f>
        <v>Consumer</v>
      </c>
      <c r="J3489" s="19">
        <f>_xlfn.XLOOKUP(Order_Items_Raw!A440,Orders_Raw!A:A,Orders_Raw!C:C)</f>
        <v>45884</v>
      </c>
      <c r="K3489" t="s">
        <v>3415</v>
      </c>
      <c r="L3489" s="19" t="str">
        <f>_xlfn.XLOOKUP(A3489,Orders_Raw!A:A,Orders_Raw!D:D)</f>
        <v>Delivered</v>
      </c>
      <c r="M3489" s="19" t="str">
        <f>_xlfn.XLOOKUP(_xlfn.XLOOKUP(A3489,Orders_Raw!A:A,Orders_Raw!B:B),Customers_Raw!A:A,Customers_Raw!E:E)</f>
        <v>Consumer</v>
      </c>
      <c r="N3489">
        <f>IF(COUNTIF($A$2:A3489,A3489)=1,1,0)</f>
        <v>1</v>
      </c>
    </row>
    <row r="3490" spans="1:14">
      <c r="A3490" t="s">
        <v>2464</v>
      </c>
      <c r="B3490" t="s">
        <v>3416</v>
      </c>
      <c r="C3490">
        <v>4</v>
      </c>
      <c r="D3490" s="18">
        <v>31345.97</v>
      </c>
      <c r="E3490" s="18">
        <f>_xlfn.XLOOKUP(Order_Items_Raw!B452,Products_Raw!A:A,Products_Raw!D:D)</f>
        <v>229.52</v>
      </c>
      <c r="F3490" s="18">
        <f t="shared" si="54"/>
        <v>30427.89</v>
      </c>
      <c r="G3490" s="18" t="str">
        <f>PROPER(TRIM(CLEAN(_xlfn.XLOOKUP(Order_Items_Raw!A452,Orders_Raw!A:A,Orders_Raw!E:E))))</f>
        <v>Website</v>
      </c>
      <c r="H3490" s="18" t="str">
        <f>_xlfn.XLOOKUP(B3490,Products_Raw!A:A,Products_Raw!C:C)</f>
        <v>Home &amp; Kitchen</v>
      </c>
      <c r="I3490" t="str">
        <f>_xlfn.XLOOKUP(_xlfn.XLOOKUP(A3490,Orders_Raw!A:A,Orders_Raw!B:B),Customers_Raw!A:A,Customers_Raw!E:E)</f>
        <v>Consumer</v>
      </c>
      <c r="J3490" s="19">
        <f>_xlfn.XLOOKUP(Order_Items_Raw!A452,Orders_Raw!A:A,Orders_Raw!C:C)</f>
        <v>45885</v>
      </c>
      <c r="K3490" t="s">
        <v>3415</v>
      </c>
      <c r="L3490" s="19" t="str">
        <f>_xlfn.XLOOKUP(A3490,Orders_Raw!A:A,Orders_Raw!D:D)</f>
        <v>Delivered</v>
      </c>
      <c r="M3490" s="19" t="str">
        <f>_xlfn.XLOOKUP(_xlfn.XLOOKUP(A3490,Orders_Raw!A:A,Orders_Raw!B:B),Customers_Raw!A:A,Customers_Raw!E:E)</f>
        <v>Consumer</v>
      </c>
      <c r="N3490">
        <f>IF(COUNTIF($A$2:A3490,A3490)=1,1,0)</f>
        <v>1</v>
      </c>
    </row>
    <row r="3491" spans="1:14">
      <c r="A3491" t="s">
        <v>2849</v>
      </c>
      <c r="B3491" t="s">
        <v>3416</v>
      </c>
      <c r="C3491">
        <v>3</v>
      </c>
      <c r="D3491" s="18">
        <v>20137.75</v>
      </c>
      <c r="E3491" s="18">
        <f>_xlfn.XLOOKUP(Order_Items_Raw!B459,Products_Raw!A:A,Products_Raw!D:D)</f>
        <v>4722.61</v>
      </c>
      <c r="F3491" s="18">
        <f t="shared" si="54"/>
        <v>5969.92</v>
      </c>
      <c r="G3491" s="18" t="str">
        <f>PROPER(TRIM(CLEAN(_xlfn.XLOOKUP(Order_Items_Raw!A459,Orders_Raw!A:A,Orders_Raw!E:E))))</f>
        <v>Website</v>
      </c>
      <c r="H3491" s="18" t="str">
        <f>_xlfn.XLOOKUP(B3491,Products_Raw!A:A,Products_Raw!C:C)</f>
        <v>Home &amp; Kitchen</v>
      </c>
      <c r="I3491" t="str">
        <f>_xlfn.XLOOKUP(_xlfn.XLOOKUP(A3491,Orders_Raw!A:A,Orders_Raw!B:B),Customers_Raw!A:A,Customers_Raw!E:E)</f>
        <v>Consumer</v>
      </c>
      <c r="J3491" s="19">
        <f>_xlfn.XLOOKUP(Order_Items_Raw!A459,Orders_Raw!A:A,Orders_Raw!C:C)</f>
        <v>45898</v>
      </c>
      <c r="K3491" t="s">
        <v>3415</v>
      </c>
      <c r="L3491" s="19" t="str">
        <f>_xlfn.XLOOKUP(A3491,Orders_Raw!A:A,Orders_Raw!D:D)</f>
        <v>Cancelled</v>
      </c>
      <c r="M3491" s="19" t="str">
        <f>_xlfn.XLOOKUP(_xlfn.XLOOKUP(A3491,Orders_Raw!A:A,Orders_Raw!B:B),Customers_Raw!A:A,Customers_Raw!E:E)</f>
        <v>Consumer</v>
      </c>
      <c r="N3491">
        <f>IF(COUNTIF($A$2:A3491,A3491)=1,1,0)</f>
        <v>1</v>
      </c>
    </row>
    <row r="3492" spans="1:14">
      <c r="A3492" t="s">
        <v>1268</v>
      </c>
      <c r="B3492" t="s">
        <v>3417</v>
      </c>
      <c r="C3492">
        <v>1</v>
      </c>
      <c r="D3492" s="18">
        <v>11038.62</v>
      </c>
      <c r="E3492" s="18">
        <f>_xlfn.XLOOKUP(Order_Items_Raw!B475,Products_Raw!A:A,Products_Raw!D:D)</f>
        <v>6443.36</v>
      </c>
      <c r="F3492" s="18">
        <f t="shared" si="54"/>
        <v>4595.26</v>
      </c>
      <c r="G3492" s="18" t="str">
        <f>PROPER(TRIM(CLEAN(_xlfn.XLOOKUP(Order_Items_Raw!A475,Orders_Raw!A:A,Orders_Raw!E:E))))</f>
        <v>Website</v>
      </c>
      <c r="H3492" s="18" t="str">
        <f>_xlfn.XLOOKUP(B3492,Products_Raw!A:A,Products_Raw!C:C)</f>
        <v>Sports</v>
      </c>
      <c r="I3492" t="str">
        <f>_xlfn.XLOOKUP(_xlfn.XLOOKUP(A3492,Orders_Raw!A:A,Orders_Raw!B:B),Customers_Raw!A:A,Customers_Raw!E:E)</f>
        <v>Small Business</v>
      </c>
      <c r="J3492" s="19">
        <f>_xlfn.XLOOKUP(Order_Items_Raw!A475,Orders_Raw!A:A,Orders_Raw!C:C)</f>
        <v>45893</v>
      </c>
      <c r="K3492" t="s">
        <v>3415</v>
      </c>
      <c r="L3492" s="19" t="str">
        <f>_xlfn.XLOOKUP(A3492,Orders_Raw!A:A,Orders_Raw!D:D)</f>
        <v>Delivered</v>
      </c>
      <c r="M3492" s="19" t="str">
        <f>_xlfn.XLOOKUP(_xlfn.XLOOKUP(A3492,Orders_Raw!A:A,Orders_Raw!B:B),Customers_Raw!A:A,Customers_Raw!E:E)</f>
        <v>Small Business</v>
      </c>
      <c r="N3492">
        <f>IF(COUNTIF($A$2:A3492,A3492)=1,1,0)</f>
        <v>1</v>
      </c>
    </row>
    <row r="3493" spans="1:14">
      <c r="A3493" t="s">
        <v>1738</v>
      </c>
      <c r="B3493" t="s">
        <v>3417</v>
      </c>
      <c r="C3493">
        <v>1</v>
      </c>
      <c r="D3493" s="18">
        <v>11072.08</v>
      </c>
      <c r="E3493" s="18">
        <f>_xlfn.XLOOKUP(Order_Items_Raw!B487,Products_Raw!A:A,Products_Raw!D:D)</f>
        <v>6782.31</v>
      </c>
      <c r="F3493" s="18">
        <f t="shared" si="54"/>
        <v>4289.77</v>
      </c>
      <c r="G3493" s="18" t="str">
        <f>PROPER(TRIM(CLEAN(_xlfn.XLOOKUP(Order_Items_Raw!A487,Orders_Raw!A:A,Orders_Raw!E:E))))</f>
        <v>Marketplace</v>
      </c>
      <c r="H3493" s="18" t="str">
        <f>_xlfn.XLOOKUP(B3493,Products_Raw!A:A,Products_Raw!C:C)</f>
        <v>Sports</v>
      </c>
      <c r="I3493" t="str">
        <f>_xlfn.XLOOKUP(_xlfn.XLOOKUP(A3493,Orders_Raw!A:A,Orders_Raw!B:B),Customers_Raw!A:A,Customers_Raw!E:E)</f>
        <v>Consumer</v>
      </c>
      <c r="J3493" s="19">
        <f>_xlfn.XLOOKUP(Order_Items_Raw!A487,Orders_Raw!A:A,Orders_Raw!C:C)</f>
        <v>45899</v>
      </c>
      <c r="K3493" t="s">
        <v>3415</v>
      </c>
      <c r="L3493" s="19" t="str">
        <f>_xlfn.XLOOKUP(A3493,Orders_Raw!A:A,Orders_Raw!D:D)</f>
        <v>Delivered</v>
      </c>
      <c r="M3493" s="19" t="str">
        <f>_xlfn.XLOOKUP(_xlfn.XLOOKUP(A3493,Orders_Raw!A:A,Orders_Raw!B:B),Customers_Raw!A:A,Customers_Raw!E:E)</f>
        <v>Consumer</v>
      </c>
      <c r="N3493">
        <f>IF(COUNTIF($A$2:A3493,A3493)=1,1,0)</f>
        <v>1</v>
      </c>
    </row>
    <row r="3494" spans="1:14">
      <c r="A3494" t="s">
        <v>2367</v>
      </c>
      <c r="B3494" t="s">
        <v>3417</v>
      </c>
      <c r="C3494">
        <v>1</v>
      </c>
      <c r="D3494" s="18">
        <v>8567.49</v>
      </c>
      <c r="E3494" s="18">
        <f>_xlfn.XLOOKUP(Order_Items_Raw!B504,Products_Raw!A:A,Products_Raw!D:D)</f>
        <v>2857.57</v>
      </c>
      <c r="F3494" s="18">
        <f t="shared" si="54"/>
        <v>5709.92</v>
      </c>
      <c r="G3494" s="18" t="str">
        <f>PROPER(TRIM(CLEAN(_xlfn.XLOOKUP(Order_Items_Raw!A504,Orders_Raw!A:A,Orders_Raw!E:E))))</f>
        <v>Website</v>
      </c>
      <c r="H3494" s="18" t="str">
        <f>_xlfn.XLOOKUP(B3494,Products_Raw!A:A,Products_Raw!C:C)</f>
        <v>Sports</v>
      </c>
      <c r="I3494" t="str">
        <f>_xlfn.XLOOKUP(_xlfn.XLOOKUP(A3494,Orders_Raw!A:A,Orders_Raw!B:B),Customers_Raw!A:A,Customers_Raw!E:E)</f>
        <v>Consumer</v>
      </c>
      <c r="J3494" s="19">
        <f>_xlfn.XLOOKUP(Order_Items_Raw!A504,Orders_Raw!A:A,Orders_Raw!C:C)</f>
        <v>45875</v>
      </c>
      <c r="K3494" t="s">
        <v>3415</v>
      </c>
      <c r="L3494" s="19" t="str">
        <f>_xlfn.XLOOKUP(A3494,Orders_Raw!A:A,Orders_Raw!D:D)</f>
        <v>Delivered</v>
      </c>
      <c r="M3494" s="19" t="str">
        <f>_xlfn.XLOOKUP(_xlfn.XLOOKUP(A3494,Orders_Raw!A:A,Orders_Raw!B:B),Customers_Raw!A:A,Customers_Raw!E:E)</f>
        <v>Consumer</v>
      </c>
      <c r="N3494">
        <f>IF(COUNTIF($A$2:A3494,A3494)=1,1,0)</f>
        <v>1</v>
      </c>
    </row>
    <row r="3495" spans="1:14">
      <c r="A3495" t="s">
        <v>2975</v>
      </c>
      <c r="B3495" t="s">
        <v>3417</v>
      </c>
      <c r="C3495">
        <v>4</v>
      </c>
      <c r="D3495" s="18">
        <v>34843.31</v>
      </c>
      <c r="E3495" s="18">
        <f>_xlfn.XLOOKUP(Order_Items_Raw!B516,Products_Raw!A:A,Products_Raw!D:D)</f>
        <v>11732.81</v>
      </c>
      <c r="F3495" s="18">
        <f t="shared" si="54"/>
        <v>-12087.93</v>
      </c>
      <c r="G3495" s="18" t="str">
        <f>PROPER(TRIM(CLEAN(_xlfn.XLOOKUP(Order_Items_Raw!A516,Orders_Raw!A:A,Orders_Raw!E:E))))</f>
        <v>Mobile App</v>
      </c>
      <c r="H3495" s="18" t="str">
        <f>_xlfn.XLOOKUP(B3495,Products_Raw!A:A,Products_Raw!C:C)</f>
        <v>Sports</v>
      </c>
      <c r="I3495" t="str">
        <f>_xlfn.XLOOKUP(_xlfn.XLOOKUP(A3495,Orders_Raw!A:A,Orders_Raw!B:B),Customers_Raw!A:A,Customers_Raw!E:E)</f>
        <v>Consumer</v>
      </c>
      <c r="J3495" s="19">
        <f>_xlfn.XLOOKUP(Order_Items_Raw!A516,Orders_Raw!A:A,Orders_Raw!C:C)</f>
        <v>45890</v>
      </c>
      <c r="K3495" t="s">
        <v>3415</v>
      </c>
      <c r="L3495" s="19" t="str">
        <f>_xlfn.XLOOKUP(A3495,Orders_Raw!A:A,Orders_Raw!D:D)</f>
        <v>Processing</v>
      </c>
      <c r="M3495" s="19" t="str">
        <f>_xlfn.XLOOKUP(_xlfn.XLOOKUP(A3495,Orders_Raw!A:A,Orders_Raw!B:B),Customers_Raw!A:A,Customers_Raw!E:E)</f>
        <v>Consumer</v>
      </c>
      <c r="N3495">
        <f>IF(COUNTIF($A$2:A3495,A3495)=1,1,0)</f>
        <v>1</v>
      </c>
    </row>
    <row r="3496" spans="1:14">
      <c r="A3496" t="s">
        <v>3177</v>
      </c>
      <c r="B3496" t="s">
        <v>3417</v>
      </c>
      <c r="C3496">
        <v>2</v>
      </c>
      <c r="D3496" s="18">
        <v>19510.94</v>
      </c>
      <c r="E3496" s="18">
        <f>_xlfn.XLOOKUP(Order_Items_Raw!B522,Products_Raw!A:A,Products_Raw!D:D)</f>
        <v>1759.1</v>
      </c>
      <c r="F3496" s="18">
        <f t="shared" si="54"/>
        <v>15992.74</v>
      </c>
      <c r="G3496" s="18" t="str">
        <f>PROPER(TRIM(CLEAN(_xlfn.XLOOKUP(Order_Items_Raw!A522,Orders_Raw!A:A,Orders_Raw!E:E))))</f>
        <v>Website</v>
      </c>
      <c r="H3496" s="18" t="str">
        <f>_xlfn.XLOOKUP(B3496,Products_Raw!A:A,Products_Raw!C:C)</f>
        <v>Sports</v>
      </c>
      <c r="I3496" t="str">
        <f>_xlfn.XLOOKUP(_xlfn.XLOOKUP(A3496,Orders_Raw!A:A,Orders_Raw!B:B),Customers_Raw!A:A,Customers_Raw!E:E)</f>
        <v>Corporate</v>
      </c>
      <c r="J3496" s="19">
        <f>_xlfn.XLOOKUP(Order_Items_Raw!A522,Orders_Raw!A:A,Orders_Raw!C:C)</f>
        <v>45896</v>
      </c>
      <c r="K3496" t="s">
        <v>3415</v>
      </c>
      <c r="L3496" s="19" t="str">
        <f>_xlfn.XLOOKUP(A3496,Orders_Raw!A:A,Orders_Raw!D:D)</f>
        <v>Shipped</v>
      </c>
      <c r="M3496" s="19" t="str">
        <f>_xlfn.XLOOKUP(_xlfn.XLOOKUP(A3496,Orders_Raw!A:A,Orders_Raw!B:B),Customers_Raw!A:A,Customers_Raw!E:E)</f>
        <v>Corporate</v>
      </c>
      <c r="N3496">
        <f>IF(COUNTIF($A$2:A3496,A3496)=1,1,0)</f>
        <v>1</v>
      </c>
    </row>
    <row r="3497" spans="1:14">
      <c r="A3497" t="s">
        <v>3284</v>
      </c>
      <c r="B3497" t="s">
        <v>3417</v>
      </c>
      <c r="C3497">
        <v>2</v>
      </c>
      <c r="D3497" s="18">
        <v>16453.62</v>
      </c>
      <c r="E3497" s="18">
        <f>_xlfn.XLOOKUP(Order_Items_Raw!B523,Products_Raw!A:A,Products_Raw!D:D)</f>
        <v>1326.73</v>
      </c>
      <c r="F3497" s="18">
        <f t="shared" si="54"/>
        <v>13800.16</v>
      </c>
      <c r="G3497" s="18" t="str">
        <f>PROPER(TRIM(CLEAN(_xlfn.XLOOKUP(Order_Items_Raw!A523,Orders_Raw!A:A,Orders_Raw!E:E))))</f>
        <v>Website</v>
      </c>
      <c r="H3497" s="18" t="str">
        <f>_xlfn.XLOOKUP(B3497,Products_Raw!A:A,Products_Raw!C:C)</f>
        <v>Sports</v>
      </c>
      <c r="I3497" t="str">
        <f>_xlfn.XLOOKUP(_xlfn.XLOOKUP(A3497,Orders_Raw!A:A,Orders_Raw!B:B),Customers_Raw!A:A,Customers_Raw!E:E)</f>
        <v>Consumer</v>
      </c>
      <c r="J3497" s="19">
        <f>_xlfn.XLOOKUP(Order_Items_Raw!A523,Orders_Raw!A:A,Orders_Raw!C:C)</f>
        <v>45886</v>
      </c>
      <c r="K3497" t="s">
        <v>3415</v>
      </c>
      <c r="L3497" s="19" t="str">
        <f>_xlfn.XLOOKUP(A3497,Orders_Raw!A:A,Orders_Raw!D:D)</f>
        <v>Shipped</v>
      </c>
      <c r="M3497" s="19" t="str">
        <f>_xlfn.XLOOKUP(_xlfn.XLOOKUP(A3497,Orders_Raw!A:A,Orders_Raw!B:B),Customers_Raw!A:A,Customers_Raw!E:E)</f>
        <v>Consumer</v>
      </c>
      <c r="N3497">
        <f>IF(COUNTIF($A$2:A3497,A3497)=1,1,0)</f>
        <v>1</v>
      </c>
    </row>
    <row r="3498" spans="1:14">
      <c r="A3498" t="s">
        <v>2013</v>
      </c>
      <c r="B3498" t="s">
        <v>3418</v>
      </c>
      <c r="C3498">
        <v>3</v>
      </c>
      <c r="D3498" s="18">
        <v>37221.15</v>
      </c>
      <c r="E3498" s="18">
        <f>_xlfn.XLOOKUP(Order_Items_Raw!B541,Products_Raw!A:A,Products_Raw!D:D)</f>
        <v>3861.49</v>
      </c>
      <c r="F3498" s="18">
        <f t="shared" si="54"/>
        <v>25636.68</v>
      </c>
      <c r="G3498" s="18" t="str">
        <f>PROPER(TRIM(CLEAN(_xlfn.XLOOKUP(Order_Items_Raw!A541,Orders_Raw!A:A,Orders_Raw!E:E))))</f>
        <v>Website</v>
      </c>
      <c r="H3498" s="18" t="str">
        <f>_xlfn.XLOOKUP(B3498,Products_Raw!A:A,Products_Raw!C:C)</f>
        <v>Electronics</v>
      </c>
      <c r="I3498" t="str">
        <f>_xlfn.XLOOKUP(_xlfn.XLOOKUP(A3498,Orders_Raw!A:A,Orders_Raw!B:B),Customers_Raw!A:A,Customers_Raw!E:E)</f>
        <v>Consumer</v>
      </c>
      <c r="J3498" s="19">
        <f>_xlfn.XLOOKUP(Order_Items_Raw!A541,Orders_Raw!A:A,Orders_Raw!C:C)</f>
        <v>45897</v>
      </c>
      <c r="K3498" t="s">
        <v>3415</v>
      </c>
      <c r="L3498" s="19" t="str">
        <f>_xlfn.XLOOKUP(A3498,Orders_Raw!A:A,Orders_Raw!D:D)</f>
        <v>Shipped</v>
      </c>
      <c r="M3498" s="19" t="str">
        <f>_xlfn.XLOOKUP(_xlfn.XLOOKUP(A3498,Orders_Raw!A:A,Orders_Raw!B:B),Customers_Raw!A:A,Customers_Raw!E:E)</f>
        <v>Consumer</v>
      </c>
      <c r="N3498">
        <f>IF(COUNTIF($A$2:A3498,A3498)=1,1,0)</f>
        <v>1</v>
      </c>
    </row>
    <row r="3499" spans="1:14">
      <c r="A3499" t="s">
        <v>3014</v>
      </c>
      <c r="B3499" t="s">
        <v>3418</v>
      </c>
      <c r="C3499">
        <v>2</v>
      </c>
      <c r="D3499" s="18">
        <v>23458.8</v>
      </c>
      <c r="E3499" s="18">
        <f>_xlfn.XLOOKUP(Order_Items_Raw!B563,Products_Raw!A:A,Products_Raw!D:D)</f>
        <v>5766.98</v>
      </c>
      <c r="F3499" s="18">
        <f t="shared" si="54"/>
        <v>11924.84</v>
      </c>
      <c r="G3499" s="18" t="str">
        <f>PROPER(TRIM(CLEAN(_xlfn.XLOOKUP(Order_Items_Raw!A563,Orders_Raw!A:A,Orders_Raw!E:E))))</f>
        <v>Website</v>
      </c>
      <c r="H3499" s="18" t="str">
        <f>_xlfn.XLOOKUP(B3499,Products_Raw!A:A,Products_Raw!C:C)</f>
        <v>Electronics</v>
      </c>
      <c r="I3499" t="str">
        <f>_xlfn.XLOOKUP(_xlfn.XLOOKUP(A3499,Orders_Raw!A:A,Orders_Raw!B:B),Customers_Raw!A:A,Customers_Raw!E:E)</f>
        <v>Consumer</v>
      </c>
      <c r="J3499" s="19">
        <f>_xlfn.XLOOKUP(Order_Items_Raw!A563,Orders_Raw!A:A,Orders_Raw!C:C)</f>
        <v>45873</v>
      </c>
      <c r="K3499" t="s">
        <v>3415</v>
      </c>
      <c r="L3499" s="19" t="str">
        <f>_xlfn.XLOOKUP(A3499,Orders_Raw!A:A,Orders_Raw!D:D)</f>
        <v>Delivered</v>
      </c>
      <c r="M3499" s="19" t="str">
        <f>_xlfn.XLOOKUP(_xlfn.XLOOKUP(A3499,Orders_Raw!A:A,Orders_Raw!B:B),Customers_Raw!A:A,Customers_Raw!E:E)</f>
        <v>Consumer</v>
      </c>
      <c r="N3499">
        <f>IF(COUNTIF($A$2:A3499,A3499)=1,1,0)</f>
        <v>1</v>
      </c>
    </row>
    <row r="3500" spans="1:14">
      <c r="A3500" t="s">
        <v>3060</v>
      </c>
      <c r="B3500" t="s">
        <v>3418</v>
      </c>
      <c r="C3500">
        <v>3</v>
      </c>
      <c r="D3500" s="18">
        <v>40550.45</v>
      </c>
      <c r="E3500" s="18">
        <f>_xlfn.XLOOKUP(Order_Items_Raw!B565,Products_Raw!A:A,Products_Raw!D:D)</f>
        <v>5766.98</v>
      </c>
      <c r="F3500" s="18">
        <f t="shared" si="54"/>
        <v>23249.51</v>
      </c>
      <c r="G3500" s="18" t="str">
        <f>PROPER(TRIM(CLEAN(_xlfn.XLOOKUP(Order_Items_Raw!A565,Orders_Raw!A:A,Orders_Raw!E:E))))</f>
        <v>Mobile App</v>
      </c>
      <c r="H3500" s="18" t="str">
        <f>_xlfn.XLOOKUP(B3500,Products_Raw!A:A,Products_Raw!C:C)</f>
        <v>Electronics</v>
      </c>
      <c r="I3500" t="str">
        <f>_xlfn.XLOOKUP(_xlfn.XLOOKUP(A3500,Orders_Raw!A:A,Orders_Raw!B:B),Customers_Raw!A:A,Customers_Raw!E:E)</f>
        <v>Consumer</v>
      </c>
      <c r="J3500" s="19">
        <f>_xlfn.XLOOKUP(Order_Items_Raw!A565,Orders_Raw!A:A,Orders_Raw!C:C)</f>
        <v>45870</v>
      </c>
      <c r="K3500" t="s">
        <v>3415</v>
      </c>
      <c r="L3500" s="19" t="str">
        <f>_xlfn.XLOOKUP(A3500,Orders_Raw!A:A,Orders_Raw!D:D)</f>
        <v>Delivered</v>
      </c>
      <c r="M3500" s="19" t="str">
        <f>_xlfn.XLOOKUP(_xlfn.XLOOKUP(A3500,Orders_Raw!A:A,Orders_Raw!B:B),Customers_Raw!A:A,Customers_Raw!E:E)</f>
        <v>Consumer</v>
      </c>
      <c r="N3500">
        <f>IF(COUNTIF($A$2:A3500,A3500)=1,1,0)</f>
        <v>1</v>
      </c>
    </row>
    <row r="3501" spans="1:14">
      <c r="A3501" t="s">
        <v>2369</v>
      </c>
      <c r="B3501" t="s">
        <v>3419</v>
      </c>
      <c r="C3501">
        <v>4</v>
      </c>
      <c r="D3501" s="18">
        <v>6855.18</v>
      </c>
      <c r="E3501" s="18">
        <f>_xlfn.XLOOKUP(Order_Items_Raw!B594,Products_Raw!A:A,Products_Raw!D:D)</f>
        <v>11653.29</v>
      </c>
      <c r="F3501" s="18">
        <f t="shared" si="54"/>
        <v>-39757.98</v>
      </c>
      <c r="G3501" s="18" t="str">
        <f>PROPER(TRIM(CLEAN(_xlfn.XLOOKUP(Order_Items_Raw!A594,Orders_Raw!A:A,Orders_Raw!E:E))))</f>
        <v>Marketplace</v>
      </c>
      <c r="H3501" s="18" t="str">
        <f>_xlfn.XLOOKUP(B3501,Products_Raw!A:A,Products_Raw!C:C)</f>
        <v>Office Supplies</v>
      </c>
      <c r="I3501" t="str">
        <f>_xlfn.XLOOKUP(_xlfn.XLOOKUP(A3501,Orders_Raw!A:A,Orders_Raw!B:B),Customers_Raw!A:A,Customers_Raw!E:E)</f>
        <v>Consumer</v>
      </c>
      <c r="J3501" s="19">
        <f>_xlfn.XLOOKUP(Order_Items_Raw!A594,Orders_Raw!A:A,Orders_Raw!C:C)</f>
        <v>45899</v>
      </c>
      <c r="K3501" t="s">
        <v>3415</v>
      </c>
      <c r="L3501" s="19" t="str">
        <f>_xlfn.XLOOKUP(A3501,Orders_Raw!A:A,Orders_Raw!D:D)</f>
        <v>Delivered</v>
      </c>
      <c r="M3501" s="19" t="str">
        <f>_xlfn.XLOOKUP(_xlfn.XLOOKUP(A3501,Orders_Raw!A:A,Orders_Raw!B:B),Customers_Raw!A:A,Customers_Raw!E:E)</f>
        <v>Consumer</v>
      </c>
      <c r="N3501">
        <f>IF(COUNTIF($A$2:A3501,A3501)=1,1,0)</f>
        <v>1</v>
      </c>
    </row>
    <row r="3502" spans="1:14">
      <c r="A3502" t="s">
        <v>2462</v>
      </c>
      <c r="B3502" t="s">
        <v>3419</v>
      </c>
      <c r="C3502">
        <v>4</v>
      </c>
      <c r="D3502" s="18">
        <v>6219.61</v>
      </c>
      <c r="E3502" s="18">
        <f>_xlfn.XLOOKUP(Order_Items_Raw!B598,Products_Raw!A:A,Products_Raw!D:D)</f>
        <v>9316.44</v>
      </c>
      <c r="F3502" s="18">
        <f t="shared" si="54"/>
        <v>-31046.15</v>
      </c>
      <c r="G3502" s="18" t="str">
        <f>PROPER(TRIM(CLEAN(_xlfn.XLOOKUP(Order_Items_Raw!A598,Orders_Raw!A:A,Orders_Raw!E:E))))</f>
        <v>Mobile App</v>
      </c>
      <c r="H3502" s="18" t="str">
        <f>_xlfn.XLOOKUP(B3502,Products_Raw!A:A,Products_Raw!C:C)</f>
        <v>Office Supplies</v>
      </c>
      <c r="I3502" t="str">
        <f>_xlfn.XLOOKUP(_xlfn.XLOOKUP(A3502,Orders_Raw!A:A,Orders_Raw!B:B),Customers_Raw!A:A,Customers_Raw!E:E)</f>
        <v>Small Business</v>
      </c>
      <c r="J3502" s="19">
        <f>_xlfn.XLOOKUP(Order_Items_Raw!A598,Orders_Raw!A:A,Orders_Raw!C:C)</f>
        <v>45881</v>
      </c>
      <c r="K3502" t="s">
        <v>3415</v>
      </c>
      <c r="L3502" s="19" t="str">
        <f>_xlfn.XLOOKUP(A3502,Orders_Raw!A:A,Orders_Raw!D:D)</f>
        <v>Shipped</v>
      </c>
      <c r="M3502" s="19" t="str">
        <f>_xlfn.XLOOKUP(_xlfn.XLOOKUP(A3502,Orders_Raw!A:A,Orders_Raw!B:B),Customers_Raw!A:A,Customers_Raw!E:E)</f>
        <v>Small Business</v>
      </c>
      <c r="N3502">
        <f>IF(COUNTIF($A$2:A3502,A3502)=1,1,0)</f>
        <v>1</v>
      </c>
    </row>
    <row r="3503" spans="1:14">
      <c r="A3503" t="s">
        <v>2546</v>
      </c>
      <c r="B3503" t="s">
        <v>3419</v>
      </c>
      <c r="C3503">
        <v>2</v>
      </c>
      <c r="D3503" s="18">
        <v>4024.69</v>
      </c>
      <c r="E3503" s="18">
        <f>_xlfn.XLOOKUP(Order_Items_Raw!B599,Products_Raw!A:A,Products_Raw!D:D)</f>
        <v>11764.29</v>
      </c>
      <c r="F3503" s="18">
        <f t="shared" si="54"/>
        <v>-19503.89</v>
      </c>
      <c r="G3503" s="18" t="str">
        <f>PROPER(TRIM(CLEAN(_xlfn.XLOOKUP(Order_Items_Raw!A599,Orders_Raw!A:A,Orders_Raw!E:E))))</f>
        <v>Mobile App</v>
      </c>
      <c r="H3503" s="18" t="str">
        <f>_xlfn.XLOOKUP(B3503,Products_Raw!A:A,Products_Raw!C:C)</f>
        <v>Office Supplies</v>
      </c>
      <c r="I3503" t="str">
        <f>_xlfn.XLOOKUP(_xlfn.XLOOKUP(A3503,Orders_Raw!A:A,Orders_Raw!B:B),Customers_Raw!A:A,Customers_Raw!E:E)</f>
        <v>Consumer</v>
      </c>
      <c r="J3503" s="19">
        <f>_xlfn.XLOOKUP(Order_Items_Raw!A599,Orders_Raw!A:A,Orders_Raw!C:C)</f>
        <v>45894</v>
      </c>
      <c r="K3503" t="s">
        <v>3415</v>
      </c>
      <c r="L3503" s="19" t="str">
        <f>_xlfn.XLOOKUP(A3503,Orders_Raw!A:A,Orders_Raw!D:D)</f>
        <v>Delivered</v>
      </c>
      <c r="M3503" s="19" t="str">
        <f>_xlfn.XLOOKUP(_xlfn.XLOOKUP(A3503,Orders_Raw!A:A,Orders_Raw!B:B),Customers_Raw!A:A,Customers_Raw!E:E)</f>
        <v>Consumer</v>
      </c>
      <c r="N3503">
        <f>IF(COUNTIF($A$2:A3503,A3503)=1,1,0)</f>
        <v>1</v>
      </c>
    </row>
    <row r="3504" spans="1:14">
      <c r="A3504" t="s">
        <v>2768</v>
      </c>
      <c r="B3504" t="s">
        <v>3419</v>
      </c>
      <c r="C3504">
        <v>1</v>
      </c>
      <c r="D3504" s="18">
        <v>1739.13</v>
      </c>
      <c r="E3504" s="18">
        <f>_xlfn.XLOOKUP(Order_Items_Raw!B601,Products_Raw!A:A,Products_Raw!D:D)</f>
        <v>11764.29</v>
      </c>
      <c r="F3504" s="18">
        <f t="shared" si="54"/>
        <v>-10025.16</v>
      </c>
      <c r="G3504" s="18" t="str">
        <f>PROPER(TRIM(CLEAN(_xlfn.XLOOKUP(Order_Items_Raw!A601,Orders_Raw!A:A,Orders_Raw!E:E))))</f>
        <v>Website</v>
      </c>
      <c r="H3504" s="18" t="str">
        <f>_xlfn.XLOOKUP(B3504,Products_Raw!A:A,Products_Raw!C:C)</f>
        <v>Office Supplies</v>
      </c>
      <c r="I3504" t="str">
        <f>_xlfn.XLOOKUP(_xlfn.XLOOKUP(A3504,Orders_Raw!A:A,Orders_Raw!B:B),Customers_Raw!A:A,Customers_Raw!E:E)</f>
        <v>Consumer</v>
      </c>
      <c r="J3504" s="19">
        <f>_xlfn.XLOOKUP(Order_Items_Raw!A601,Orders_Raw!A:A,Orders_Raw!C:C)</f>
        <v>45892</v>
      </c>
      <c r="K3504" t="s">
        <v>3415</v>
      </c>
      <c r="L3504" s="19" t="str">
        <f>_xlfn.XLOOKUP(A3504,Orders_Raw!A:A,Orders_Raw!D:D)</f>
        <v>Delivered</v>
      </c>
      <c r="M3504" s="19" t="str">
        <f>_xlfn.XLOOKUP(_xlfn.XLOOKUP(A3504,Orders_Raw!A:A,Orders_Raw!B:B),Customers_Raw!A:A,Customers_Raw!E:E)</f>
        <v>Consumer</v>
      </c>
      <c r="N3504">
        <f>IF(COUNTIF($A$2:A3504,A3504)=1,1,0)</f>
        <v>1</v>
      </c>
    </row>
    <row r="3505" spans="1:14">
      <c r="A3505" t="s">
        <v>3097</v>
      </c>
      <c r="B3505" t="s">
        <v>3419</v>
      </c>
      <c r="C3505">
        <v>4</v>
      </c>
      <c r="D3505" s="18">
        <v>6836.16</v>
      </c>
      <c r="E3505" s="18">
        <f>_xlfn.XLOOKUP(Order_Items_Raw!B605,Products_Raw!A:A,Products_Raw!D:D)</f>
        <v>5812.86</v>
      </c>
      <c r="F3505" s="18">
        <f t="shared" si="54"/>
        <v>-16415.28</v>
      </c>
      <c r="G3505" s="18" t="str">
        <f>PROPER(TRIM(CLEAN(_xlfn.XLOOKUP(Order_Items_Raw!A605,Orders_Raw!A:A,Orders_Raw!E:E))))</f>
        <v>Marketplace</v>
      </c>
      <c r="H3505" s="18" t="str">
        <f>_xlfn.XLOOKUP(B3505,Products_Raw!A:A,Products_Raw!C:C)</f>
        <v>Office Supplies</v>
      </c>
      <c r="I3505" t="str">
        <f>_xlfn.XLOOKUP(_xlfn.XLOOKUP(A3505,Orders_Raw!A:A,Orders_Raw!B:B),Customers_Raw!A:A,Customers_Raw!E:E)</f>
        <v>Small Business</v>
      </c>
      <c r="J3505" s="19">
        <f>_xlfn.XLOOKUP(Order_Items_Raw!A605,Orders_Raw!A:A,Orders_Raw!C:C)</f>
        <v>45899</v>
      </c>
      <c r="K3505" t="s">
        <v>3415</v>
      </c>
      <c r="L3505" s="19" t="str">
        <f>_xlfn.XLOOKUP(A3505,Orders_Raw!A:A,Orders_Raw!D:D)</f>
        <v>Delivered</v>
      </c>
      <c r="M3505" s="19" t="str">
        <f>_xlfn.XLOOKUP(_xlfn.XLOOKUP(A3505,Orders_Raw!A:A,Orders_Raw!B:B),Customers_Raw!A:A,Customers_Raw!E:E)</f>
        <v>Small Business</v>
      </c>
      <c r="N3505">
        <f>IF(COUNTIF($A$2:A3505,A3505)=1,1,0)</f>
        <v>1</v>
      </c>
    </row>
    <row r="3506" spans="1:14">
      <c r="A3506" t="s">
        <v>1362</v>
      </c>
      <c r="B3506" t="s">
        <v>3420</v>
      </c>
      <c r="C3506">
        <v>3</v>
      </c>
      <c r="D3506" s="18">
        <v>49039.97</v>
      </c>
      <c r="E3506" s="18">
        <f>_xlfn.XLOOKUP(Order_Items_Raw!B617,Products_Raw!A:A,Products_Raw!D:D)</f>
        <v>10086.81</v>
      </c>
      <c r="F3506" s="18">
        <f t="shared" si="54"/>
        <v>18779.54</v>
      </c>
      <c r="G3506" s="18" t="str">
        <f>PROPER(TRIM(CLEAN(_xlfn.XLOOKUP(Order_Items_Raw!A617,Orders_Raw!A:A,Orders_Raw!E:E))))</f>
        <v>Mobile App</v>
      </c>
      <c r="H3506" s="18" t="str">
        <f>_xlfn.XLOOKUP(B3506,Products_Raw!A:A,Products_Raw!C:C)</f>
        <v>Fashion</v>
      </c>
      <c r="I3506" t="str">
        <f>_xlfn.XLOOKUP(_xlfn.XLOOKUP(A3506,Orders_Raw!A:A,Orders_Raw!B:B),Customers_Raw!A:A,Customers_Raw!E:E)</f>
        <v>Consumer</v>
      </c>
      <c r="J3506" s="19">
        <f>_xlfn.XLOOKUP(Order_Items_Raw!A617,Orders_Raw!A:A,Orders_Raw!C:C)</f>
        <v>45894</v>
      </c>
      <c r="K3506" t="s">
        <v>3415</v>
      </c>
      <c r="L3506" s="19" t="str">
        <f>_xlfn.XLOOKUP(A3506,Orders_Raw!A:A,Orders_Raw!D:D)</f>
        <v>Delivered</v>
      </c>
      <c r="M3506" s="19" t="str">
        <f>_xlfn.XLOOKUP(_xlfn.XLOOKUP(A3506,Orders_Raw!A:A,Orders_Raw!B:B),Customers_Raw!A:A,Customers_Raw!E:E)</f>
        <v>Consumer</v>
      </c>
      <c r="N3506">
        <f>IF(COUNTIF($A$2:A3506,A3506)=1,1,0)</f>
        <v>0</v>
      </c>
    </row>
    <row r="3507" spans="1:14">
      <c r="A3507" t="s">
        <v>1773</v>
      </c>
      <c r="B3507" t="s">
        <v>3420</v>
      </c>
      <c r="C3507">
        <v>3</v>
      </c>
      <c r="D3507" s="18">
        <v>41708.25</v>
      </c>
      <c r="E3507" s="18">
        <f>_xlfn.XLOOKUP(Order_Items_Raw!B626,Products_Raw!A:A,Products_Raw!D:D)</f>
        <v>9947.76</v>
      </c>
      <c r="F3507" s="18">
        <f t="shared" si="54"/>
        <v>11864.97</v>
      </c>
      <c r="G3507" s="18" t="str">
        <f>PROPER(TRIM(CLEAN(_xlfn.XLOOKUP(Order_Items_Raw!A626,Orders_Raw!A:A,Orders_Raw!E:E))))</f>
        <v>Mobile App</v>
      </c>
      <c r="H3507" s="18" t="str">
        <f>_xlfn.XLOOKUP(B3507,Products_Raw!A:A,Products_Raw!C:C)</f>
        <v>Fashion</v>
      </c>
      <c r="I3507" t="str">
        <f>_xlfn.XLOOKUP(_xlfn.XLOOKUP(A3507,Orders_Raw!A:A,Orders_Raw!B:B),Customers_Raw!A:A,Customers_Raw!E:E)</f>
        <v>Consumer</v>
      </c>
      <c r="J3507" s="19">
        <f>_xlfn.XLOOKUP(Order_Items_Raw!A626,Orders_Raw!A:A,Orders_Raw!C:C)</f>
        <v>45883</v>
      </c>
      <c r="K3507" t="s">
        <v>3415</v>
      </c>
      <c r="L3507" s="19" t="str">
        <f>_xlfn.XLOOKUP(A3507,Orders_Raw!A:A,Orders_Raw!D:D)</f>
        <v>Cancelled</v>
      </c>
      <c r="M3507" s="19" t="str">
        <f>_xlfn.XLOOKUP(_xlfn.XLOOKUP(A3507,Orders_Raw!A:A,Orders_Raw!B:B),Customers_Raw!A:A,Customers_Raw!E:E)</f>
        <v>Consumer</v>
      </c>
      <c r="N3507">
        <f>IF(COUNTIF($A$2:A3507,A3507)=1,1,0)</f>
        <v>1</v>
      </c>
    </row>
    <row r="3508" spans="1:14">
      <c r="A3508" t="s">
        <v>2462</v>
      </c>
      <c r="B3508" t="s">
        <v>3420</v>
      </c>
      <c r="C3508">
        <v>4</v>
      </c>
      <c r="D3508" s="18">
        <v>66434.78</v>
      </c>
      <c r="E3508" s="18">
        <f>_xlfn.XLOOKUP(Order_Items_Raw!B636,Products_Raw!A:A,Products_Raw!D:D)</f>
        <v>6163.24</v>
      </c>
      <c r="F3508" s="18">
        <f t="shared" si="54"/>
        <v>41781.82</v>
      </c>
      <c r="G3508" s="18" t="str">
        <f>PROPER(TRIM(CLEAN(_xlfn.XLOOKUP(Order_Items_Raw!A636,Orders_Raw!A:A,Orders_Raw!E:E))))</f>
        <v>Website</v>
      </c>
      <c r="H3508" s="18" t="str">
        <f>_xlfn.XLOOKUP(B3508,Products_Raw!A:A,Products_Raw!C:C)</f>
        <v>Fashion</v>
      </c>
      <c r="I3508" t="str">
        <f>_xlfn.XLOOKUP(_xlfn.XLOOKUP(A3508,Orders_Raw!A:A,Orders_Raw!B:B),Customers_Raw!A:A,Customers_Raw!E:E)</f>
        <v>Small Business</v>
      </c>
      <c r="J3508" s="19">
        <f>_xlfn.XLOOKUP(Order_Items_Raw!A636,Orders_Raw!A:A,Orders_Raw!C:C)</f>
        <v>45877</v>
      </c>
      <c r="K3508" t="s">
        <v>3415</v>
      </c>
      <c r="L3508" s="19" t="str">
        <f>_xlfn.XLOOKUP(A3508,Orders_Raw!A:A,Orders_Raw!D:D)</f>
        <v>Shipped</v>
      </c>
      <c r="M3508" s="19" t="str">
        <f>_xlfn.XLOOKUP(_xlfn.XLOOKUP(A3508,Orders_Raw!A:A,Orders_Raw!B:B),Customers_Raw!A:A,Customers_Raw!E:E)</f>
        <v>Small Business</v>
      </c>
      <c r="N3508">
        <f>IF(COUNTIF($A$2:A3508,A3508)=1,1,0)</f>
        <v>0</v>
      </c>
    </row>
    <row r="3509" spans="1:14">
      <c r="A3509" t="s">
        <v>2782</v>
      </c>
      <c r="B3509" t="s">
        <v>3420</v>
      </c>
      <c r="C3509">
        <v>2</v>
      </c>
      <c r="D3509" s="18">
        <v>34786.21</v>
      </c>
      <c r="E3509" s="18">
        <f>_xlfn.XLOOKUP(Order_Items_Raw!B644,Products_Raw!A:A,Products_Raw!D:D)</f>
        <v>2935.19</v>
      </c>
      <c r="F3509" s="18">
        <f t="shared" si="54"/>
        <v>28915.83</v>
      </c>
      <c r="G3509" s="18" t="str">
        <f>PROPER(TRIM(CLEAN(_xlfn.XLOOKUP(Order_Items_Raw!A644,Orders_Raw!A:A,Orders_Raw!E:E))))</f>
        <v>Website</v>
      </c>
      <c r="H3509" s="18" t="str">
        <f>_xlfn.XLOOKUP(B3509,Products_Raw!A:A,Products_Raw!C:C)</f>
        <v>Fashion</v>
      </c>
      <c r="I3509" t="str">
        <f>_xlfn.XLOOKUP(_xlfn.XLOOKUP(A3509,Orders_Raw!A:A,Orders_Raw!B:B),Customers_Raw!A:A,Customers_Raw!E:E)</f>
        <v>Consumer</v>
      </c>
      <c r="J3509" s="19">
        <f>_xlfn.XLOOKUP(Order_Items_Raw!A644,Orders_Raw!A:A,Orders_Raw!C:C)</f>
        <v>45899</v>
      </c>
      <c r="K3509" t="s">
        <v>3415</v>
      </c>
      <c r="L3509" s="19" t="str">
        <f>_xlfn.XLOOKUP(A3509,Orders_Raw!A:A,Orders_Raw!D:D)</f>
        <v>Delivered</v>
      </c>
      <c r="M3509" s="19" t="str">
        <f>_xlfn.XLOOKUP(_xlfn.XLOOKUP(A3509,Orders_Raw!A:A,Orders_Raw!B:B),Customers_Raw!A:A,Customers_Raw!E:E)</f>
        <v>Consumer</v>
      </c>
      <c r="N3509">
        <f>IF(COUNTIF($A$2:A3509,A3509)=1,1,0)</f>
        <v>1</v>
      </c>
    </row>
    <row r="3510" spans="1:14">
      <c r="A3510" t="s">
        <v>3279</v>
      </c>
      <c r="B3510" t="s">
        <v>3420</v>
      </c>
      <c r="C3510">
        <v>4</v>
      </c>
      <c r="D3510" s="18">
        <v>70480.9</v>
      </c>
      <c r="E3510" s="18">
        <f>_xlfn.XLOOKUP(Order_Items_Raw!B652,Products_Raw!A:A,Products_Raw!D:D)</f>
        <v>4936.19</v>
      </c>
      <c r="F3510" s="18">
        <f t="shared" si="54"/>
        <v>50736.14</v>
      </c>
      <c r="G3510" s="18" t="str">
        <f>PROPER(TRIM(CLEAN(_xlfn.XLOOKUP(Order_Items_Raw!A652,Orders_Raw!A:A,Orders_Raw!E:E))))</f>
        <v>Mobile App</v>
      </c>
      <c r="H3510" s="18" t="str">
        <f>_xlfn.XLOOKUP(B3510,Products_Raw!A:A,Products_Raw!C:C)</f>
        <v>Fashion</v>
      </c>
      <c r="I3510" t="str">
        <f>_xlfn.XLOOKUP(_xlfn.XLOOKUP(A3510,Orders_Raw!A:A,Orders_Raw!B:B),Customers_Raw!A:A,Customers_Raw!E:E)</f>
        <v>Consumer</v>
      </c>
      <c r="J3510" s="19">
        <f>_xlfn.XLOOKUP(Order_Items_Raw!A652,Orders_Raw!A:A,Orders_Raw!C:C)</f>
        <v>46006</v>
      </c>
      <c r="K3510" t="s">
        <v>3421</v>
      </c>
      <c r="L3510" s="19" t="str">
        <f>_xlfn.XLOOKUP(A3510,Orders_Raw!A:A,Orders_Raw!D:D)</f>
        <v>Delivered</v>
      </c>
      <c r="M3510" s="19" t="str">
        <f>_xlfn.XLOOKUP(_xlfn.XLOOKUP(A3510,Orders_Raw!A:A,Orders_Raw!B:B),Customers_Raw!A:A,Customers_Raw!E:E)</f>
        <v>Consumer</v>
      </c>
      <c r="N3510">
        <f>IF(COUNTIF($A$2:A3510,A3510)=1,1,0)</f>
        <v>1</v>
      </c>
    </row>
    <row r="3511" spans="1:14">
      <c r="A3511" t="s">
        <v>1330</v>
      </c>
      <c r="B3511" t="s">
        <v>3422</v>
      </c>
      <c r="C3511">
        <v>2</v>
      </c>
      <c r="D3511" s="18">
        <v>712.26</v>
      </c>
      <c r="E3511" s="18">
        <f>_xlfn.XLOOKUP(Order_Items_Raw!B662,Products_Raw!A:A,Products_Raw!D:D)</f>
        <v>6579.03</v>
      </c>
      <c r="F3511" s="18">
        <f t="shared" si="54"/>
        <v>-12445.8</v>
      </c>
      <c r="G3511" s="18" t="str">
        <f>PROPER(TRIM(CLEAN(_xlfn.XLOOKUP(Order_Items_Raw!A662,Orders_Raw!A:A,Orders_Raw!E:E))))</f>
        <v>Marketplace</v>
      </c>
      <c r="H3511" s="18" t="str">
        <f>_xlfn.XLOOKUP(B3511,Products_Raw!A:A,Products_Raw!C:C)</f>
        <v>Fashion</v>
      </c>
      <c r="I3511" t="str">
        <f>_xlfn.XLOOKUP(_xlfn.XLOOKUP(A3511,Orders_Raw!A:A,Orders_Raw!B:B),Customers_Raw!A:A,Customers_Raw!E:E)</f>
        <v>Corporate</v>
      </c>
      <c r="J3511" s="19">
        <f>_xlfn.XLOOKUP(Order_Items_Raw!A662,Orders_Raw!A:A,Orders_Raw!C:C)</f>
        <v>46013</v>
      </c>
      <c r="K3511" t="s">
        <v>3421</v>
      </c>
      <c r="L3511" s="19" t="str">
        <f>_xlfn.XLOOKUP(A3511,Orders_Raw!A:A,Orders_Raw!D:D)</f>
        <v>Delivered</v>
      </c>
      <c r="M3511" s="19" t="str">
        <f>_xlfn.XLOOKUP(_xlfn.XLOOKUP(A3511,Orders_Raw!A:A,Orders_Raw!B:B),Customers_Raw!A:A,Customers_Raw!E:E)</f>
        <v>Corporate</v>
      </c>
      <c r="N3511">
        <f>IF(COUNTIF($A$2:A3511,A3511)=1,1,0)</f>
        <v>1</v>
      </c>
    </row>
    <row r="3512" spans="1:14">
      <c r="A3512" t="s">
        <v>1498</v>
      </c>
      <c r="B3512" t="s">
        <v>3422</v>
      </c>
      <c r="C3512">
        <v>2</v>
      </c>
      <c r="D3512" s="18">
        <v>910.02</v>
      </c>
      <c r="E3512" s="18">
        <f>_xlfn.XLOOKUP(Order_Items_Raw!B665,Products_Raw!A:A,Products_Raw!D:D)</f>
        <v>6579.03</v>
      </c>
      <c r="F3512" s="18">
        <f t="shared" si="54"/>
        <v>-12248.04</v>
      </c>
      <c r="G3512" s="18" t="str">
        <f>PROPER(TRIM(CLEAN(_xlfn.XLOOKUP(Order_Items_Raw!A665,Orders_Raw!A:A,Orders_Raw!E:E))))</f>
        <v>Website</v>
      </c>
      <c r="H3512" s="18" t="str">
        <f>_xlfn.XLOOKUP(B3512,Products_Raw!A:A,Products_Raw!C:C)</f>
        <v>Fashion</v>
      </c>
      <c r="I3512" t="str">
        <f>_xlfn.XLOOKUP(_xlfn.XLOOKUP(A3512,Orders_Raw!A:A,Orders_Raw!B:B),Customers_Raw!A:A,Customers_Raw!E:E)</f>
        <v>Consumer</v>
      </c>
      <c r="J3512" s="19">
        <f>_xlfn.XLOOKUP(Order_Items_Raw!A665,Orders_Raw!A:A,Orders_Raw!C:C)</f>
        <v>46011</v>
      </c>
      <c r="K3512" t="s">
        <v>3421</v>
      </c>
      <c r="L3512" s="19" t="str">
        <f>_xlfn.XLOOKUP(A3512,Orders_Raw!A:A,Orders_Raw!D:D)</f>
        <v>Processing</v>
      </c>
      <c r="M3512" s="19" t="str">
        <f>_xlfn.XLOOKUP(_xlfn.XLOOKUP(A3512,Orders_Raw!A:A,Orders_Raw!B:B),Customers_Raw!A:A,Customers_Raw!E:E)</f>
        <v>Consumer</v>
      </c>
      <c r="N3512">
        <f>IF(COUNTIF($A$2:A3512,A3512)=1,1,0)</f>
        <v>1</v>
      </c>
    </row>
    <row r="3513" spans="1:14">
      <c r="A3513" t="s">
        <v>2646</v>
      </c>
      <c r="B3513" t="s">
        <v>3422</v>
      </c>
      <c r="C3513">
        <v>4</v>
      </c>
      <c r="D3513" s="18">
        <v>1793.51</v>
      </c>
      <c r="E3513" s="18">
        <f>_xlfn.XLOOKUP(Order_Items_Raw!B688,Products_Raw!A:A,Products_Raw!D:D)</f>
        <v>7014.31</v>
      </c>
      <c r="F3513" s="18">
        <f t="shared" si="54"/>
        <v>-26263.73</v>
      </c>
      <c r="G3513" s="18" t="str">
        <f>PROPER(TRIM(CLEAN(_xlfn.XLOOKUP(Order_Items_Raw!A688,Orders_Raw!A:A,Orders_Raw!E:E))))</f>
        <v>Mobile App</v>
      </c>
      <c r="H3513" s="18" t="str">
        <f>_xlfn.XLOOKUP(B3513,Products_Raw!A:A,Products_Raw!C:C)</f>
        <v>Fashion</v>
      </c>
      <c r="I3513" t="str">
        <f>_xlfn.XLOOKUP(_xlfn.XLOOKUP(A3513,Orders_Raw!A:A,Orders_Raw!B:B),Customers_Raw!A:A,Customers_Raw!E:E)</f>
        <v>Corporate</v>
      </c>
      <c r="J3513" s="19">
        <f>_xlfn.XLOOKUP(Order_Items_Raw!A688,Orders_Raw!A:A,Orders_Raw!C:C)</f>
        <v>46016</v>
      </c>
      <c r="K3513" t="s">
        <v>3421</v>
      </c>
      <c r="L3513" s="19" t="str">
        <f>_xlfn.XLOOKUP(A3513,Orders_Raw!A:A,Orders_Raw!D:D)</f>
        <v>Delivered</v>
      </c>
      <c r="M3513" s="19" t="str">
        <f>_xlfn.XLOOKUP(_xlfn.XLOOKUP(A3513,Orders_Raw!A:A,Orders_Raw!B:B),Customers_Raw!A:A,Customers_Raw!E:E)</f>
        <v>Corporate</v>
      </c>
      <c r="N3513">
        <f>IF(COUNTIF($A$2:A3513,A3513)=1,1,0)</f>
        <v>1</v>
      </c>
    </row>
    <row r="3514" spans="1:14">
      <c r="A3514" t="s">
        <v>889</v>
      </c>
      <c r="B3514" t="s">
        <v>3423</v>
      </c>
      <c r="C3514">
        <v>2</v>
      </c>
      <c r="D3514" s="18">
        <v>13086.15</v>
      </c>
      <c r="E3514" s="18">
        <f>_xlfn.XLOOKUP(Order_Items_Raw!B709,Products_Raw!A:A,Products_Raw!D:D)</f>
        <v>4535.12</v>
      </c>
      <c r="F3514" s="18">
        <f t="shared" si="54"/>
        <v>4015.91</v>
      </c>
      <c r="G3514" s="18" t="str">
        <f>PROPER(TRIM(CLEAN(_xlfn.XLOOKUP(Order_Items_Raw!A709,Orders_Raw!A:A,Orders_Raw!E:E))))</f>
        <v>Mobile App</v>
      </c>
      <c r="H3514" s="18" t="str">
        <f>_xlfn.XLOOKUP(B3514,Products_Raw!A:A,Products_Raw!C:C)</f>
        <v>Sports</v>
      </c>
      <c r="I3514" t="str">
        <f>_xlfn.XLOOKUP(_xlfn.XLOOKUP(A3514,Orders_Raw!A:A,Orders_Raw!B:B),Customers_Raw!A:A,Customers_Raw!E:E)</f>
        <v>Consumer</v>
      </c>
      <c r="J3514" s="19">
        <f>_xlfn.XLOOKUP(Order_Items_Raw!A709,Orders_Raw!A:A,Orders_Raw!C:C)</f>
        <v>46011</v>
      </c>
      <c r="K3514" t="s">
        <v>3421</v>
      </c>
      <c r="L3514" s="19" t="str">
        <f>_xlfn.XLOOKUP(A3514,Orders_Raw!A:A,Orders_Raw!D:D)</f>
        <v>Shipped</v>
      </c>
      <c r="M3514" s="19" t="str">
        <f>_xlfn.XLOOKUP(_xlfn.XLOOKUP(A3514,Orders_Raw!A:A,Orders_Raw!B:B),Customers_Raw!A:A,Customers_Raw!E:E)</f>
        <v>Consumer</v>
      </c>
      <c r="N3514">
        <f>IF(COUNTIF($A$2:A3514,A3514)=1,1,0)</f>
        <v>1</v>
      </c>
    </row>
    <row r="3515" spans="1:14">
      <c r="A3515" t="s">
        <v>1457</v>
      </c>
      <c r="B3515" t="s">
        <v>3423</v>
      </c>
      <c r="C3515">
        <v>1</v>
      </c>
      <c r="D3515" s="18">
        <v>7045.11</v>
      </c>
      <c r="E3515" s="18">
        <f>_xlfn.XLOOKUP(Order_Items_Raw!B726,Products_Raw!A:A,Products_Raw!D:D)</f>
        <v>6380.88</v>
      </c>
      <c r="F3515" s="18">
        <f t="shared" si="54"/>
        <v>664.23</v>
      </c>
      <c r="G3515" s="18" t="str">
        <f>PROPER(TRIM(CLEAN(_xlfn.XLOOKUP(Order_Items_Raw!A726,Orders_Raw!A:A,Orders_Raw!E:E))))</f>
        <v>Mobile App</v>
      </c>
      <c r="H3515" s="18" t="str">
        <f>_xlfn.XLOOKUP(B3515,Products_Raw!A:A,Products_Raw!C:C)</f>
        <v>Sports</v>
      </c>
      <c r="I3515" t="str">
        <f>_xlfn.XLOOKUP(_xlfn.XLOOKUP(A3515,Orders_Raw!A:A,Orders_Raw!B:B),Customers_Raw!A:A,Customers_Raw!E:E)</f>
        <v>Small Business</v>
      </c>
      <c r="J3515" s="19">
        <f>_xlfn.XLOOKUP(Order_Items_Raw!A726,Orders_Raw!A:A,Orders_Raw!C:C)</f>
        <v>46007</v>
      </c>
      <c r="K3515" t="s">
        <v>3421</v>
      </c>
      <c r="L3515" s="19" t="str">
        <f>_xlfn.XLOOKUP(A3515,Orders_Raw!A:A,Orders_Raw!D:D)</f>
        <v>Delivered</v>
      </c>
      <c r="M3515" s="19" t="str">
        <f>_xlfn.XLOOKUP(_xlfn.XLOOKUP(A3515,Orders_Raw!A:A,Orders_Raw!B:B),Customers_Raw!A:A,Customers_Raw!E:E)</f>
        <v>Small Business</v>
      </c>
      <c r="N3515">
        <f>IF(COUNTIF($A$2:A3515,A3515)=1,1,0)</f>
        <v>1</v>
      </c>
    </row>
    <row r="3516" spans="1:14">
      <c r="A3516" t="s">
        <v>2697</v>
      </c>
      <c r="B3516" t="s">
        <v>3423</v>
      </c>
      <c r="C3516">
        <v>4</v>
      </c>
      <c r="D3516" s="18">
        <v>24678.17</v>
      </c>
      <c r="E3516" s="18">
        <f>_xlfn.XLOOKUP(Order_Items_Raw!B743,Products_Raw!A:A,Products_Raw!D:D)</f>
        <v>680.62</v>
      </c>
      <c r="F3516" s="18">
        <f t="shared" si="54"/>
        <v>21955.69</v>
      </c>
      <c r="G3516" s="18" t="str">
        <f>PROPER(TRIM(CLEAN(_xlfn.XLOOKUP(Order_Items_Raw!A743,Orders_Raw!A:A,Orders_Raw!E:E))))</f>
        <v>Website</v>
      </c>
      <c r="H3516" s="18" t="str">
        <f>_xlfn.XLOOKUP(B3516,Products_Raw!A:A,Products_Raw!C:C)</f>
        <v>Sports</v>
      </c>
      <c r="I3516" t="str">
        <f>_xlfn.XLOOKUP(_xlfn.XLOOKUP(A3516,Orders_Raw!A:A,Orders_Raw!B:B),Customers_Raw!A:A,Customers_Raw!E:E)</f>
        <v>Corporate</v>
      </c>
      <c r="J3516" s="19">
        <f>_xlfn.XLOOKUP(Order_Items_Raw!A743,Orders_Raw!A:A,Orders_Raw!C:C)</f>
        <v>45994</v>
      </c>
      <c r="K3516" t="s">
        <v>3421</v>
      </c>
      <c r="L3516" s="19" t="str">
        <f>_xlfn.XLOOKUP(A3516,Orders_Raw!A:A,Orders_Raw!D:D)</f>
        <v>Delivered</v>
      </c>
      <c r="M3516" s="19" t="str">
        <f>_xlfn.XLOOKUP(_xlfn.XLOOKUP(A3516,Orders_Raw!A:A,Orders_Raw!B:B),Customers_Raw!A:A,Customers_Raw!E:E)</f>
        <v>Corporate</v>
      </c>
      <c r="N3516">
        <f>IF(COUNTIF($A$2:A3516,A3516)=1,1,0)</f>
        <v>1</v>
      </c>
    </row>
    <row r="3517" spans="1:14">
      <c r="A3517" t="s">
        <v>1676</v>
      </c>
      <c r="B3517" t="s">
        <v>3424</v>
      </c>
      <c r="C3517">
        <v>2</v>
      </c>
      <c r="D3517" s="18">
        <v>1417.09</v>
      </c>
      <c r="E3517" s="18">
        <f>_xlfn.XLOOKUP(Order_Items_Raw!B772,Products_Raw!A:A,Products_Raw!D:D)</f>
        <v>4722.61</v>
      </c>
      <c r="F3517" s="18">
        <f t="shared" si="54"/>
        <v>-8028.13</v>
      </c>
      <c r="G3517" s="18" t="str">
        <f>PROPER(TRIM(CLEAN(_xlfn.XLOOKUP(Order_Items_Raw!A772,Orders_Raw!A:A,Orders_Raw!E:E))))</f>
        <v>Mobile App</v>
      </c>
      <c r="H3517" s="18" t="str">
        <f>_xlfn.XLOOKUP(B3517,Products_Raw!A:A,Products_Raw!C:C)</f>
        <v>Electronics</v>
      </c>
      <c r="I3517" t="str">
        <f>_xlfn.XLOOKUP(_xlfn.XLOOKUP(A3517,Orders_Raw!A:A,Orders_Raw!B:B),Customers_Raw!A:A,Customers_Raw!E:E)</f>
        <v>Consumer</v>
      </c>
      <c r="J3517" s="19">
        <f>_xlfn.XLOOKUP(Order_Items_Raw!A772,Orders_Raw!A:A,Orders_Raw!C:C)</f>
        <v>45994</v>
      </c>
      <c r="K3517" t="s">
        <v>3421</v>
      </c>
      <c r="L3517" s="19" t="str">
        <f>_xlfn.XLOOKUP(A3517,Orders_Raw!A:A,Orders_Raw!D:D)</f>
        <v>Delivered</v>
      </c>
      <c r="M3517" s="19" t="str">
        <f>_xlfn.XLOOKUP(_xlfn.XLOOKUP(A3517,Orders_Raw!A:A,Orders_Raw!B:B),Customers_Raw!A:A,Customers_Raw!E:E)</f>
        <v>Consumer</v>
      </c>
      <c r="N3517">
        <f>IF(COUNTIF($A$2:A3517,A3517)=1,1,0)</f>
        <v>0</v>
      </c>
    </row>
    <row r="3518" spans="1:14">
      <c r="A3518" t="s">
        <v>1812</v>
      </c>
      <c r="B3518" t="s">
        <v>3424</v>
      </c>
      <c r="C3518">
        <v>2</v>
      </c>
      <c r="D3518" s="18">
        <v>1391.83</v>
      </c>
      <c r="E3518" s="18">
        <f>_xlfn.XLOOKUP(Order_Items_Raw!B778,Products_Raw!A:A,Products_Raw!D:D)</f>
        <v>7212.47</v>
      </c>
      <c r="F3518" s="18">
        <f t="shared" si="54"/>
        <v>-13033.11</v>
      </c>
      <c r="G3518" s="18" t="str">
        <f>PROPER(TRIM(CLEAN(_xlfn.XLOOKUP(Order_Items_Raw!A778,Orders_Raw!A:A,Orders_Raw!E:E))))</f>
        <v>Website</v>
      </c>
      <c r="H3518" s="18" t="str">
        <f>_xlfn.XLOOKUP(B3518,Products_Raw!A:A,Products_Raw!C:C)</f>
        <v>Electronics</v>
      </c>
      <c r="I3518" t="str">
        <f>_xlfn.XLOOKUP(_xlfn.XLOOKUP(A3518,Orders_Raw!A:A,Orders_Raw!B:B),Customers_Raw!A:A,Customers_Raw!E:E)</f>
        <v>Corporate</v>
      </c>
      <c r="J3518" s="19">
        <f>_xlfn.XLOOKUP(Order_Items_Raw!A778,Orders_Raw!A:A,Orders_Raw!C:C)</f>
        <v>45998</v>
      </c>
      <c r="K3518" t="s">
        <v>3421</v>
      </c>
      <c r="L3518" s="19" t="str">
        <f>_xlfn.XLOOKUP(A3518,Orders_Raw!A:A,Orders_Raw!D:D)</f>
        <v>Shipped</v>
      </c>
      <c r="M3518" s="19" t="str">
        <f>_xlfn.XLOOKUP(_xlfn.XLOOKUP(A3518,Orders_Raw!A:A,Orders_Raw!B:B),Customers_Raw!A:A,Customers_Raw!E:E)</f>
        <v>Corporate</v>
      </c>
      <c r="N3518">
        <f>IF(COUNTIF($A$2:A3518,A3518)=1,1,0)</f>
        <v>1</v>
      </c>
    </row>
    <row r="3519" spans="1:14">
      <c r="A3519" t="s">
        <v>2151</v>
      </c>
      <c r="B3519" t="s">
        <v>3424</v>
      </c>
      <c r="C3519">
        <v>1</v>
      </c>
      <c r="D3519" s="18">
        <v>555.15</v>
      </c>
      <c r="E3519" s="18">
        <f>_xlfn.XLOOKUP(Order_Items_Raw!B786,Products_Raw!A:A,Products_Raw!D:D)</f>
        <v>10188.6</v>
      </c>
      <c r="F3519" s="18">
        <f t="shared" si="54"/>
        <v>-9633.45</v>
      </c>
      <c r="G3519" s="18" t="str">
        <f>PROPER(TRIM(CLEAN(_xlfn.XLOOKUP(Order_Items_Raw!A786,Orders_Raw!A:A,Orders_Raw!E:E))))</f>
        <v>Mobile App</v>
      </c>
      <c r="H3519" s="18" t="str">
        <f>_xlfn.XLOOKUP(B3519,Products_Raw!A:A,Products_Raw!C:C)</f>
        <v>Electronics</v>
      </c>
      <c r="I3519" t="str">
        <f>_xlfn.XLOOKUP(_xlfn.XLOOKUP(A3519,Orders_Raw!A:A,Orders_Raw!B:B),Customers_Raw!A:A,Customers_Raw!E:E)</f>
        <v>Corporate</v>
      </c>
      <c r="J3519" s="19">
        <f>_xlfn.XLOOKUP(Order_Items_Raw!A786,Orders_Raw!A:A,Orders_Raw!C:C)</f>
        <v>46022</v>
      </c>
      <c r="K3519" t="s">
        <v>3421</v>
      </c>
      <c r="L3519" s="19" t="str">
        <f>_xlfn.XLOOKUP(A3519,Orders_Raw!A:A,Orders_Raw!D:D)</f>
        <v>Delivered</v>
      </c>
      <c r="M3519" s="19" t="str">
        <f>_xlfn.XLOOKUP(_xlfn.XLOOKUP(A3519,Orders_Raw!A:A,Orders_Raw!B:B),Customers_Raw!A:A,Customers_Raw!E:E)</f>
        <v>Corporate</v>
      </c>
      <c r="N3519">
        <f>IF(COUNTIF($A$2:A3519,A3519)=1,1,0)</f>
        <v>1</v>
      </c>
    </row>
    <row r="3520" spans="1:14">
      <c r="A3520" t="s">
        <v>2369</v>
      </c>
      <c r="B3520" t="s">
        <v>3424</v>
      </c>
      <c r="C3520">
        <v>1</v>
      </c>
      <c r="D3520" s="18">
        <v>698.44</v>
      </c>
      <c r="E3520" s="18">
        <f>_xlfn.XLOOKUP(Order_Items_Raw!B789,Products_Raw!A:A,Products_Raw!D:D)</f>
        <v>10188.6</v>
      </c>
      <c r="F3520" s="18">
        <f t="shared" si="54"/>
        <v>-9490.16</v>
      </c>
      <c r="G3520" s="18" t="str">
        <f>PROPER(TRIM(CLEAN(_xlfn.XLOOKUP(Order_Items_Raw!A789,Orders_Raw!A:A,Orders_Raw!E:E))))</f>
        <v>Mobile App</v>
      </c>
      <c r="H3520" s="18" t="str">
        <f>_xlfn.XLOOKUP(B3520,Products_Raw!A:A,Products_Raw!C:C)</f>
        <v>Electronics</v>
      </c>
      <c r="I3520" t="str">
        <f>_xlfn.XLOOKUP(_xlfn.XLOOKUP(A3520,Orders_Raw!A:A,Orders_Raw!B:B),Customers_Raw!A:A,Customers_Raw!E:E)</f>
        <v>Consumer</v>
      </c>
      <c r="J3520" s="19">
        <f>_xlfn.XLOOKUP(Order_Items_Raw!A789,Orders_Raw!A:A,Orders_Raw!C:C)</f>
        <v>46012</v>
      </c>
      <c r="K3520" t="s">
        <v>3421</v>
      </c>
      <c r="L3520" s="19" t="str">
        <f>_xlfn.XLOOKUP(A3520,Orders_Raw!A:A,Orders_Raw!D:D)</f>
        <v>Delivered</v>
      </c>
      <c r="M3520" s="19" t="str">
        <f>_xlfn.XLOOKUP(_xlfn.XLOOKUP(A3520,Orders_Raw!A:A,Orders_Raw!B:B),Customers_Raw!A:A,Customers_Raw!E:E)</f>
        <v>Consumer</v>
      </c>
      <c r="N3520">
        <f>IF(COUNTIF($A$2:A3520,A3520)=1,1,0)</f>
        <v>0</v>
      </c>
    </row>
    <row r="3521" spans="1:14">
      <c r="A3521" t="s">
        <v>1066</v>
      </c>
      <c r="B3521" t="s">
        <v>3425</v>
      </c>
      <c r="C3521">
        <v>3</v>
      </c>
      <c r="D3521" s="18">
        <v>21823.42</v>
      </c>
      <c r="E3521" s="18">
        <f>_xlfn.XLOOKUP(Order_Items_Raw!B809,Products_Raw!A:A,Products_Raw!D:D)</f>
        <v>11668.5</v>
      </c>
      <c r="F3521" s="18">
        <f t="shared" si="54"/>
        <v>-13182.08</v>
      </c>
      <c r="G3521" s="18" t="str">
        <f>PROPER(TRIM(CLEAN(_xlfn.XLOOKUP(Order_Items_Raw!A809,Orders_Raw!A:A,Orders_Raw!E:E))))</f>
        <v>Mobile App</v>
      </c>
      <c r="H3521" s="18" t="str">
        <f>_xlfn.XLOOKUP(B3521,Products_Raw!A:A,Products_Raw!C:C)</f>
        <v>Beauty</v>
      </c>
      <c r="I3521" t="str">
        <f>_xlfn.XLOOKUP(_xlfn.XLOOKUP(A3521,Orders_Raw!A:A,Orders_Raw!B:B),Customers_Raw!A:A,Customers_Raw!E:E)</f>
        <v>Consumer</v>
      </c>
      <c r="J3521" s="19">
        <f>_xlfn.XLOOKUP(Order_Items_Raw!A809,Orders_Raw!A:A,Orders_Raw!C:C)</f>
        <v>45993</v>
      </c>
      <c r="K3521" t="s">
        <v>3421</v>
      </c>
      <c r="L3521" s="19" t="str">
        <f>_xlfn.XLOOKUP(A3521,Orders_Raw!A:A,Orders_Raw!D:D)</f>
        <v>Delivered</v>
      </c>
      <c r="M3521" s="19" t="str">
        <f>_xlfn.XLOOKUP(_xlfn.XLOOKUP(A3521,Orders_Raw!A:A,Orders_Raw!B:B),Customers_Raw!A:A,Customers_Raw!E:E)</f>
        <v>Consumer</v>
      </c>
      <c r="N3521">
        <f>IF(COUNTIF($A$2:A3521,A3521)=1,1,0)</f>
        <v>1</v>
      </c>
    </row>
    <row r="3522" spans="1:14">
      <c r="A3522" t="s">
        <v>3134</v>
      </c>
      <c r="B3522" t="s">
        <v>3425</v>
      </c>
      <c r="C3522">
        <v>4</v>
      </c>
      <c r="D3522" s="18">
        <v>30840.09</v>
      </c>
      <c r="E3522" s="18">
        <f>_xlfn.XLOOKUP(Order_Items_Raw!B848,Products_Raw!A:A,Products_Raw!D:D)</f>
        <v>5057.68</v>
      </c>
      <c r="F3522" s="18">
        <f t="shared" ref="F3522:F3585" si="55">D3522-(C3522*E3522)</f>
        <v>10609.37</v>
      </c>
      <c r="G3522" s="18" t="str">
        <f>PROPER(TRIM(CLEAN(_xlfn.XLOOKUP(Order_Items_Raw!A848,Orders_Raw!A:A,Orders_Raw!E:E))))</f>
        <v>Website</v>
      </c>
      <c r="H3522" s="18" t="str">
        <f>_xlfn.XLOOKUP(B3522,Products_Raw!A:A,Products_Raw!C:C)</f>
        <v>Beauty</v>
      </c>
      <c r="I3522" t="str">
        <f>_xlfn.XLOOKUP(_xlfn.XLOOKUP(A3522,Orders_Raw!A:A,Orders_Raw!B:B),Customers_Raw!A:A,Customers_Raw!E:E)</f>
        <v>Corporate</v>
      </c>
      <c r="J3522" s="19">
        <f>_xlfn.XLOOKUP(Order_Items_Raw!A848,Orders_Raw!A:A,Orders_Raw!C:C)</f>
        <v>46021</v>
      </c>
      <c r="K3522" t="s">
        <v>3421</v>
      </c>
      <c r="L3522" s="19" t="str">
        <f>_xlfn.XLOOKUP(A3522,Orders_Raw!A:A,Orders_Raw!D:D)</f>
        <v>Delivered</v>
      </c>
      <c r="M3522" s="19" t="str">
        <f>_xlfn.XLOOKUP(_xlfn.XLOOKUP(A3522,Orders_Raw!A:A,Orders_Raw!B:B),Customers_Raw!A:A,Customers_Raw!E:E)</f>
        <v>Corporate</v>
      </c>
      <c r="N3522">
        <f>IF(COUNTIF($A$2:A3522,A3522)=1,1,0)</f>
        <v>1</v>
      </c>
    </row>
    <row r="3523" spans="1:14">
      <c r="A3523" t="s">
        <v>1040</v>
      </c>
      <c r="B3523" t="s">
        <v>3426</v>
      </c>
      <c r="C3523">
        <v>2</v>
      </c>
      <c r="D3523" s="18">
        <v>16845.68</v>
      </c>
      <c r="E3523" s="18">
        <f>_xlfn.XLOOKUP(Order_Items_Raw!B857,Products_Raw!A:A,Products_Raw!D:D)</f>
        <v>1691.07</v>
      </c>
      <c r="F3523" s="18">
        <f t="shared" si="55"/>
        <v>13463.54</v>
      </c>
      <c r="G3523" s="18" t="str">
        <f>PROPER(TRIM(CLEAN(_xlfn.XLOOKUP(Order_Items_Raw!A857,Orders_Raw!A:A,Orders_Raw!E:E))))</f>
        <v>Website</v>
      </c>
      <c r="H3523" s="18" t="str">
        <f>_xlfn.XLOOKUP(B3523,Products_Raw!A:A,Products_Raw!C:C)</f>
        <v>Home &amp; Kitchen</v>
      </c>
      <c r="I3523" t="str">
        <f>_xlfn.XLOOKUP(_xlfn.XLOOKUP(A3523,Orders_Raw!A:A,Orders_Raw!B:B),Customers_Raw!A:A,Customers_Raw!E:E)</f>
        <v>Corporate</v>
      </c>
      <c r="J3523" s="19">
        <f>_xlfn.XLOOKUP(Order_Items_Raw!A857,Orders_Raw!A:A,Orders_Raw!C:C)</f>
        <v>46019</v>
      </c>
      <c r="K3523" t="s">
        <v>3421</v>
      </c>
      <c r="L3523" s="19" t="str">
        <f>_xlfn.XLOOKUP(A3523,Orders_Raw!A:A,Orders_Raw!D:D)</f>
        <v>Shipped</v>
      </c>
      <c r="M3523" s="19" t="str">
        <f>_xlfn.XLOOKUP(_xlfn.XLOOKUP(A3523,Orders_Raw!A:A,Orders_Raw!B:B),Customers_Raw!A:A,Customers_Raw!E:E)</f>
        <v>Corporate</v>
      </c>
      <c r="N3523">
        <f>IF(COUNTIF($A$2:A3523,A3523)=1,1,0)</f>
        <v>1</v>
      </c>
    </row>
    <row r="3524" spans="1:14">
      <c r="A3524" t="s">
        <v>1402</v>
      </c>
      <c r="B3524" t="s">
        <v>3426</v>
      </c>
      <c r="C3524">
        <v>3</v>
      </c>
      <c r="D3524" s="18">
        <v>27604.48</v>
      </c>
      <c r="E3524" s="18">
        <f>_xlfn.XLOOKUP(Order_Items_Raw!B866,Products_Raw!A:A,Products_Raw!D:D)</f>
        <v>4539.2</v>
      </c>
      <c r="F3524" s="18">
        <f t="shared" si="55"/>
        <v>13986.88</v>
      </c>
      <c r="G3524" s="18" t="str">
        <f>PROPER(TRIM(CLEAN(_xlfn.XLOOKUP(Order_Items_Raw!A866,Orders_Raw!A:A,Orders_Raw!E:E))))</f>
        <v>Website</v>
      </c>
      <c r="H3524" s="18" t="str">
        <f>_xlfn.XLOOKUP(B3524,Products_Raw!A:A,Products_Raw!C:C)</f>
        <v>Home &amp; Kitchen</v>
      </c>
      <c r="I3524" t="str">
        <f>_xlfn.XLOOKUP(_xlfn.XLOOKUP(A3524,Orders_Raw!A:A,Orders_Raw!B:B),Customers_Raw!A:A,Customers_Raw!E:E)</f>
        <v>Consumer</v>
      </c>
      <c r="J3524" s="19">
        <f>_xlfn.XLOOKUP(Order_Items_Raw!A866,Orders_Raw!A:A,Orders_Raw!C:C)</f>
        <v>45996</v>
      </c>
      <c r="K3524" t="s">
        <v>3421</v>
      </c>
      <c r="L3524" s="19" t="str">
        <f>_xlfn.XLOOKUP(A3524,Orders_Raw!A:A,Orders_Raw!D:D)</f>
        <v>Shipped</v>
      </c>
      <c r="M3524" s="19" t="str">
        <f>_xlfn.XLOOKUP(_xlfn.XLOOKUP(A3524,Orders_Raw!A:A,Orders_Raw!B:B),Customers_Raw!A:A,Customers_Raw!E:E)</f>
        <v>Consumer</v>
      </c>
      <c r="N3524">
        <f>IF(COUNTIF($A$2:A3524,A3524)=1,1,0)</f>
        <v>1</v>
      </c>
    </row>
    <row r="3525" spans="1:14">
      <c r="A3525" t="s">
        <v>1705</v>
      </c>
      <c r="B3525" t="s">
        <v>3426</v>
      </c>
      <c r="C3525">
        <v>1</v>
      </c>
      <c r="D3525" s="18">
        <v>10425</v>
      </c>
      <c r="E3525" s="18">
        <f>_xlfn.XLOOKUP(Order_Items_Raw!B871,Products_Raw!A:A,Products_Raw!D:D)</f>
        <v>5412.91</v>
      </c>
      <c r="F3525" s="18">
        <f t="shared" si="55"/>
        <v>5012.09</v>
      </c>
      <c r="G3525" s="18" t="str">
        <f>PROPER(TRIM(CLEAN(_xlfn.XLOOKUP(Order_Items_Raw!A871,Orders_Raw!A:A,Orders_Raw!E:E))))</f>
        <v>Mobile App</v>
      </c>
      <c r="H3525" s="18" t="str">
        <f>_xlfn.XLOOKUP(B3525,Products_Raw!A:A,Products_Raw!C:C)</f>
        <v>Home &amp; Kitchen</v>
      </c>
      <c r="I3525" t="str">
        <f>_xlfn.XLOOKUP(_xlfn.XLOOKUP(A3525,Orders_Raw!A:A,Orders_Raw!B:B),Customers_Raw!A:A,Customers_Raw!E:E)</f>
        <v>Consumer</v>
      </c>
      <c r="J3525" s="19">
        <f>_xlfn.XLOOKUP(Order_Items_Raw!A871,Orders_Raw!A:A,Orders_Raw!C:C)</f>
        <v>45998</v>
      </c>
      <c r="K3525" t="s">
        <v>3421</v>
      </c>
      <c r="L3525" s="19" t="str">
        <f>_xlfn.XLOOKUP(A3525,Orders_Raw!A:A,Orders_Raw!D:D)</f>
        <v>Delivered</v>
      </c>
      <c r="M3525" s="19" t="str">
        <f>_xlfn.XLOOKUP(_xlfn.XLOOKUP(A3525,Orders_Raw!A:A,Orders_Raw!B:B),Customers_Raw!A:A,Customers_Raw!E:E)</f>
        <v>Consumer</v>
      </c>
      <c r="N3525">
        <f>IF(COUNTIF($A$2:A3525,A3525)=1,1,0)</f>
        <v>1</v>
      </c>
    </row>
    <row r="3526" spans="1:14">
      <c r="A3526" t="s">
        <v>2152</v>
      </c>
      <c r="B3526" t="s">
        <v>3426</v>
      </c>
      <c r="C3526">
        <v>3</v>
      </c>
      <c r="D3526" s="18">
        <v>23041.64</v>
      </c>
      <c r="E3526" s="18">
        <f>_xlfn.XLOOKUP(Order_Items_Raw!B874,Products_Raw!A:A,Products_Raw!D:D)</f>
        <v>11939.07</v>
      </c>
      <c r="F3526" s="18">
        <f t="shared" si="55"/>
        <v>-12775.57</v>
      </c>
      <c r="G3526" s="18" t="str">
        <f>PROPER(TRIM(CLEAN(_xlfn.XLOOKUP(Order_Items_Raw!A874,Orders_Raw!A:A,Orders_Raw!E:E))))</f>
        <v>Mobile App</v>
      </c>
      <c r="H3526" s="18" t="str">
        <f>_xlfn.XLOOKUP(B3526,Products_Raw!A:A,Products_Raw!C:C)</f>
        <v>Home &amp; Kitchen</v>
      </c>
      <c r="I3526" t="str">
        <f>_xlfn.XLOOKUP(_xlfn.XLOOKUP(A3526,Orders_Raw!A:A,Orders_Raw!B:B),Customers_Raw!A:A,Customers_Raw!E:E)</f>
        <v>Corporate</v>
      </c>
      <c r="J3526" s="19">
        <f>_xlfn.XLOOKUP(Order_Items_Raw!A874,Orders_Raw!A:A,Orders_Raw!C:C)</f>
        <v>46005</v>
      </c>
      <c r="K3526" t="s">
        <v>3421</v>
      </c>
      <c r="L3526" s="19" t="str">
        <f>_xlfn.XLOOKUP(A3526,Orders_Raw!A:A,Orders_Raw!D:D)</f>
        <v>Delivered</v>
      </c>
      <c r="M3526" s="19" t="str">
        <f>_xlfn.XLOOKUP(_xlfn.XLOOKUP(A3526,Orders_Raw!A:A,Orders_Raw!B:B),Customers_Raw!A:A,Customers_Raw!E:E)</f>
        <v>Corporate</v>
      </c>
      <c r="N3526">
        <f>IF(COUNTIF($A$2:A3526,A3526)=1,1,0)</f>
        <v>0</v>
      </c>
    </row>
    <row r="3527" spans="1:14">
      <c r="A3527" t="s">
        <v>2695</v>
      </c>
      <c r="B3527" t="s">
        <v>3426</v>
      </c>
      <c r="C3527">
        <v>2</v>
      </c>
      <c r="D3527" s="18">
        <v>19690.56</v>
      </c>
      <c r="E3527" s="18">
        <f>_xlfn.XLOOKUP(Order_Items_Raw!B889,Products_Raw!A:A,Products_Raw!D:D)</f>
        <v>516.61</v>
      </c>
      <c r="F3527" s="18">
        <f t="shared" si="55"/>
        <v>18657.34</v>
      </c>
      <c r="G3527" s="18" t="str">
        <f>PROPER(TRIM(CLEAN(_xlfn.XLOOKUP(Order_Items_Raw!A889,Orders_Raw!A:A,Orders_Raw!E:E))))</f>
        <v>Website</v>
      </c>
      <c r="H3527" s="18" t="str">
        <f>_xlfn.XLOOKUP(B3527,Products_Raw!A:A,Products_Raw!C:C)</f>
        <v>Home &amp; Kitchen</v>
      </c>
      <c r="I3527" t="str">
        <f>_xlfn.XLOOKUP(_xlfn.XLOOKUP(A3527,Orders_Raw!A:A,Orders_Raw!B:B),Customers_Raw!A:A,Customers_Raw!E:E)</f>
        <v>Consumer</v>
      </c>
      <c r="J3527" s="19">
        <f>_xlfn.XLOOKUP(Order_Items_Raw!A889,Orders_Raw!A:A,Orders_Raw!C:C)</f>
        <v>46016</v>
      </c>
      <c r="K3527" t="s">
        <v>3421</v>
      </c>
      <c r="L3527" s="19" t="str">
        <f>_xlfn.XLOOKUP(A3527,Orders_Raw!A:A,Orders_Raw!D:D)</f>
        <v>Delivered</v>
      </c>
      <c r="M3527" s="19" t="str">
        <f>_xlfn.XLOOKUP(_xlfn.XLOOKUP(A3527,Orders_Raw!A:A,Orders_Raw!B:B),Customers_Raw!A:A,Customers_Raw!E:E)</f>
        <v>Consumer</v>
      </c>
      <c r="N3527">
        <f>IF(COUNTIF($A$2:A3527,A3527)=1,1,0)</f>
        <v>1</v>
      </c>
    </row>
    <row r="3528" spans="1:14">
      <c r="A3528" t="s">
        <v>3040</v>
      </c>
      <c r="B3528" t="s">
        <v>3426</v>
      </c>
      <c r="C3528">
        <v>2</v>
      </c>
      <c r="D3528" s="18">
        <v>19765.23</v>
      </c>
      <c r="E3528" s="18">
        <f>_xlfn.XLOOKUP(Order_Items_Raw!B895,Products_Raw!A:A,Products_Raw!D:D)</f>
        <v>9316.44</v>
      </c>
      <c r="F3528" s="18">
        <f t="shared" si="55"/>
        <v>1132.35</v>
      </c>
      <c r="G3528" s="18" t="str">
        <f>PROPER(TRIM(CLEAN(_xlfn.XLOOKUP(Order_Items_Raw!A895,Orders_Raw!A:A,Orders_Raw!E:E))))</f>
        <v>Mobile App</v>
      </c>
      <c r="H3528" s="18" t="str">
        <f>_xlfn.XLOOKUP(B3528,Products_Raw!A:A,Products_Raw!C:C)</f>
        <v>Home &amp; Kitchen</v>
      </c>
      <c r="I3528" t="str">
        <f>_xlfn.XLOOKUP(_xlfn.XLOOKUP(A3528,Orders_Raw!A:A,Orders_Raw!B:B),Customers_Raw!A:A,Customers_Raw!E:E)</f>
        <v>Consumer</v>
      </c>
      <c r="J3528" s="19">
        <f>_xlfn.XLOOKUP(Order_Items_Raw!A895,Orders_Raw!A:A,Orders_Raw!C:C)</f>
        <v>45992</v>
      </c>
      <c r="K3528" t="s">
        <v>3421</v>
      </c>
      <c r="L3528" s="19" t="str">
        <f>_xlfn.XLOOKUP(A3528,Orders_Raw!A:A,Orders_Raw!D:D)</f>
        <v>Delivered</v>
      </c>
      <c r="M3528" s="19" t="str">
        <f>_xlfn.XLOOKUP(_xlfn.XLOOKUP(A3528,Orders_Raw!A:A,Orders_Raw!B:B),Customers_Raw!A:A,Customers_Raw!E:E)</f>
        <v>Consumer</v>
      </c>
      <c r="N3528">
        <f>IF(COUNTIF($A$2:A3528,A3528)=1,1,0)</f>
        <v>1</v>
      </c>
    </row>
    <row r="3529" spans="1:14">
      <c r="A3529" t="s">
        <v>3295</v>
      </c>
      <c r="B3529" t="s">
        <v>3426</v>
      </c>
      <c r="C3529">
        <v>4</v>
      </c>
      <c r="D3529" s="18">
        <v>33915.92</v>
      </c>
      <c r="E3529" s="18">
        <f>_xlfn.XLOOKUP(Order_Items_Raw!B900,Products_Raw!A:A,Products_Raw!D:D)</f>
        <v>9316.44</v>
      </c>
      <c r="F3529" s="18">
        <f t="shared" si="55"/>
        <v>-3349.84</v>
      </c>
      <c r="G3529" s="18" t="str">
        <f>PROPER(TRIM(CLEAN(_xlfn.XLOOKUP(Order_Items_Raw!A900,Orders_Raw!A:A,Orders_Raw!E:E))))</f>
        <v>Website</v>
      </c>
      <c r="H3529" s="18" t="str">
        <f>_xlfn.XLOOKUP(B3529,Products_Raw!A:A,Products_Raw!C:C)</f>
        <v>Home &amp; Kitchen</v>
      </c>
      <c r="I3529" t="str">
        <f>_xlfn.XLOOKUP(_xlfn.XLOOKUP(A3529,Orders_Raw!A:A,Orders_Raw!B:B),Customers_Raw!A:A,Customers_Raw!E:E)</f>
        <v>Corporate</v>
      </c>
      <c r="J3529" s="19">
        <f>_xlfn.XLOOKUP(Order_Items_Raw!A900,Orders_Raw!A:A,Orders_Raw!C:C)</f>
        <v>45996</v>
      </c>
      <c r="K3529" t="s">
        <v>3421</v>
      </c>
      <c r="L3529" s="19" t="str">
        <f>_xlfn.XLOOKUP(A3529,Orders_Raw!A:A,Orders_Raw!D:D)</f>
        <v>Delivered</v>
      </c>
      <c r="M3529" s="19" t="str">
        <f>_xlfn.XLOOKUP(_xlfn.XLOOKUP(A3529,Orders_Raw!A:A,Orders_Raw!B:B),Customers_Raw!A:A,Customers_Raw!E:E)</f>
        <v>Corporate</v>
      </c>
      <c r="N3529">
        <f>IF(COUNTIF($A$2:A3529,A3529)=1,1,0)</f>
        <v>1</v>
      </c>
    </row>
    <row r="3530" spans="1:14">
      <c r="A3530" t="s">
        <v>1728</v>
      </c>
      <c r="B3530" t="s">
        <v>3427</v>
      </c>
      <c r="C3530">
        <v>2</v>
      </c>
      <c r="D3530" s="18">
        <v>17693.79</v>
      </c>
      <c r="E3530" s="18">
        <f>_xlfn.XLOOKUP(Order_Items_Raw!B916,Products_Raw!A:A,Products_Raw!D:D)</f>
        <v>3075.85</v>
      </c>
      <c r="F3530" s="18">
        <f t="shared" si="55"/>
        <v>11542.09</v>
      </c>
      <c r="G3530" s="18" t="str">
        <f>PROPER(TRIM(CLEAN(_xlfn.XLOOKUP(Order_Items_Raw!A916,Orders_Raw!A:A,Orders_Raw!E:E))))</f>
        <v>Mobile App</v>
      </c>
      <c r="H3530" s="18" t="str">
        <f>_xlfn.XLOOKUP(B3530,Products_Raw!A:A,Products_Raw!C:C)</f>
        <v>Home &amp; Kitchen</v>
      </c>
      <c r="I3530" t="str">
        <f>_xlfn.XLOOKUP(_xlfn.XLOOKUP(A3530,Orders_Raw!A:A,Orders_Raw!B:B),Customers_Raw!A:A,Customers_Raw!E:E)</f>
        <v>Corporate</v>
      </c>
      <c r="J3530" s="19">
        <f>_xlfn.XLOOKUP(Order_Items_Raw!A916,Orders_Raw!A:A,Orders_Raw!C:C)</f>
        <v>46010</v>
      </c>
      <c r="K3530" t="s">
        <v>3421</v>
      </c>
      <c r="L3530" s="19" t="str">
        <f>_xlfn.XLOOKUP(A3530,Orders_Raw!A:A,Orders_Raw!D:D)</f>
        <v>Cancelled</v>
      </c>
      <c r="M3530" s="19" t="str">
        <f>_xlfn.XLOOKUP(_xlfn.XLOOKUP(A3530,Orders_Raw!A:A,Orders_Raw!B:B),Customers_Raw!A:A,Customers_Raw!E:E)</f>
        <v>Corporate</v>
      </c>
      <c r="N3530">
        <f>IF(COUNTIF($A$2:A3530,A3530)=1,1,0)</f>
        <v>1</v>
      </c>
    </row>
    <row r="3531" spans="1:14">
      <c r="A3531" t="s">
        <v>2012</v>
      </c>
      <c r="B3531" t="s">
        <v>3427</v>
      </c>
      <c r="C3531">
        <v>2</v>
      </c>
      <c r="D3531" s="18">
        <v>16616.41</v>
      </c>
      <c r="E3531" s="18">
        <f>_xlfn.XLOOKUP(Order_Items_Raw!B919,Products_Raw!A:A,Products_Raw!D:D)</f>
        <v>10086.81</v>
      </c>
      <c r="F3531" s="18">
        <f t="shared" si="55"/>
        <v>-3557.21</v>
      </c>
      <c r="G3531" s="18" t="str">
        <f>PROPER(TRIM(CLEAN(_xlfn.XLOOKUP(Order_Items_Raw!A919,Orders_Raw!A:A,Orders_Raw!E:E))))</f>
        <v>Marketplace</v>
      </c>
      <c r="H3531" s="18" t="str">
        <f>_xlfn.XLOOKUP(B3531,Products_Raw!A:A,Products_Raw!C:C)</f>
        <v>Home &amp; Kitchen</v>
      </c>
      <c r="I3531" t="str">
        <f>_xlfn.XLOOKUP(_xlfn.XLOOKUP(A3531,Orders_Raw!A:A,Orders_Raw!B:B),Customers_Raw!A:A,Customers_Raw!E:E)</f>
        <v>Consumer</v>
      </c>
      <c r="J3531" s="19">
        <f>_xlfn.XLOOKUP(Order_Items_Raw!A919,Orders_Raw!A:A,Orders_Raw!C:C)</f>
        <v>45993</v>
      </c>
      <c r="K3531" t="s">
        <v>3421</v>
      </c>
      <c r="L3531" s="19" t="str">
        <f>_xlfn.XLOOKUP(A3531,Orders_Raw!A:A,Orders_Raw!D:D)</f>
        <v>Cancelled</v>
      </c>
      <c r="M3531" s="19" t="str">
        <f>_xlfn.XLOOKUP(_xlfn.XLOOKUP(A3531,Orders_Raw!A:A,Orders_Raw!B:B),Customers_Raw!A:A,Customers_Raw!E:E)</f>
        <v>Consumer</v>
      </c>
      <c r="N3531">
        <f>IF(COUNTIF($A$2:A3531,A3531)=1,1,0)</f>
        <v>1</v>
      </c>
    </row>
    <row r="3532" spans="1:14">
      <c r="A3532" t="s">
        <v>2146</v>
      </c>
      <c r="B3532" t="s">
        <v>3427</v>
      </c>
      <c r="C3532">
        <v>1</v>
      </c>
      <c r="D3532" s="18">
        <v>10151.98</v>
      </c>
      <c r="E3532" s="18">
        <f>_xlfn.XLOOKUP(Order_Items_Raw!B923,Products_Raw!A:A,Products_Raw!D:D)</f>
        <v>9947.76</v>
      </c>
      <c r="F3532" s="18">
        <f t="shared" si="55"/>
        <v>204.219999999999</v>
      </c>
      <c r="G3532" s="18" t="str">
        <f>PROPER(TRIM(CLEAN(_xlfn.XLOOKUP(Order_Items_Raw!A923,Orders_Raw!A:A,Orders_Raw!E:E))))</f>
        <v>Website</v>
      </c>
      <c r="H3532" s="18" t="str">
        <f>_xlfn.XLOOKUP(B3532,Products_Raw!A:A,Products_Raw!C:C)</f>
        <v>Home &amp; Kitchen</v>
      </c>
      <c r="I3532" t="str">
        <f>_xlfn.XLOOKUP(_xlfn.XLOOKUP(A3532,Orders_Raw!A:A,Orders_Raw!B:B),Customers_Raw!A:A,Customers_Raw!E:E)</f>
        <v>Consumer</v>
      </c>
      <c r="J3532" s="19">
        <f>_xlfn.XLOOKUP(Order_Items_Raw!A923,Orders_Raw!A:A,Orders_Raw!C:C)</f>
        <v>46008</v>
      </c>
      <c r="K3532" t="s">
        <v>3421</v>
      </c>
      <c r="L3532" s="19" t="str">
        <f>_xlfn.XLOOKUP(A3532,Orders_Raw!A:A,Orders_Raw!D:D)</f>
        <v>Cancelled</v>
      </c>
      <c r="M3532" s="19" t="str">
        <f>_xlfn.XLOOKUP(_xlfn.XLOOKUP(A3532,Orders_Raw!A:A,Orders_Raw!B:B),Customers_Raw!A:A,Customers_Raw!E:E)</f>
        <v>Consumer</v>
      </c>
      <c r="N3532">
        <f>IF(COUNTIF($A$2:A3532,A3532)=1,1,0)</f>
        <v>1</v>
      </c>
    </row>
    <row r="3533" spans="1:14">
      <c r="A3533" t="s">
        <v>2314</v>
      </c>
      <c r="B3533" t="s">
        <v>3427</v>
      </c>
      <c r="C3533">
        <v>1</v>
      </c>
      <c r="D3533" s="18">
        <v>10178.73</v>
      </c>
      <c r="E3533" s="18">
        <f>_xlfn.XLOOKUP(Order_Items_Raw!B927,Products_Raw!A:A,Products_Raw!D:D)</f>
        <v>8551.81</v>
      </c>
      <c r="F3533" s="18">
        <f t="shared" si="55"/>
        <v>1626.92</v>
      </c>
      <c r="G3533" s="18" t="str">
        <f>PROPER(TRIM(CLEAN(_xlfn.XLOOKUP(Order_Items_Raw!A927,Orders_Raw!A:A,Orders_Raw!E:E))))</f>
        <v>Mobile App</v>
      </c>
      <c r="H3533" s="18" t="str">
        <f>_xlfn.XLOOKUP(B3533,Products_Raw!A:A,Products_Raw!C:C)</f>
        <v>Home &amp; Kitchen</v>
      </c>
      <c r="I3533" t="str">
        <f>_xlfn.XLOOKUP(_xlfn.XLOOKUP(A3533,Orders_Raw!A:A,Orders_Raw!B:B),Customers_Raw!A:A,Customers_Raw!E:E)</f>
        <v>Consumer</v>
      </c>
      <c r="J3533" s="19">
        <f>_xlfn.XLOOKUP(Order_Items_Raw!A927,Orders_Raw!A:A,Orders_Raw!C:C)</f>
        <v>46022</v>
      </c>
      <c r="K3533" t="s">
        <v>3421</v>
      </c>
      <c r="L3533" s="19" t="str">
        <f>_xlfn.XLOOKUP(A3533,Orders_Raw!A:A,Orders_Raw!D:D)</f>
        <v>Delivered</v>
      </c>
      <c r="M3533" s="19" t="str">
        <f>_xlfn.XLOOKUP(_xlfn.XLOOKUP(A3533,Orders_Raw!A:A,Orders_Raw!B:B),Customers_Raw!A:A,Customers_Raw!E:E)</f>
        <v>Consumer</v>
      </c>
      <c r="N3533">
        <f>IF(COUNTIF($A$2:A3533,A3533)=1,1,0)</f>
        <v>1</v>
      </c>
    </row>
    <row r="3534" spans="1:14">
      <c r="A3534" t="s">
        <v>2605</v>
      </c>
      <c r="B3534" t="s">
        <v>3427</v>
      </c>
      <c r="C3534">
        <v>2</v>
      </c>
      <c r="D3534" s="18">
        <v>17551.99</v>
      </c>
      <c r="E3534" s="18">
        <f>_xlfn.XLOOKUP(Order_Items_Raw!B934,Products_Raw!A:A,Products_Raw!D:D)</f>
        <v>4740.6</v>
      </c>
      <c r="F3534" s="18">
        <f t="shared" si="55"/>
        <v>8070.79</v>
      </c>
      <c r="G3534" s="18" t="str">
        <f>PROPER(TRIM(CLEAN(_xlfn.XLOOKUP(Order_Items_Raw!A934,Orders_Raw!A:A,Orders_Raw!E:E))))</f>
        <v>Website</v>
      </c>
      <c r="H3534" s="18" t="str">
        <f>_xlfn.XLOOKUP(B3534,Products_Raw!A:A,Products_Raw!C:C)</f>
        <v>Home &amp; Kitchen</v>
      </c>
      <c r="I3534" t="str">
        <f>_xlfn.XLOOKUP(_xlfn.XLOOKUP(A3534,Orders_Raw!A:A,Orders_Raw!B:B),Customers_Raw!A:A,Customers_Raw!E:E)</f>
        <v>Consumer</v>
      </c>
      <c r="J3534" s="19">
        <f>_xlfn.XLOOKUP(Order_Items_Raw!A934,Orders_Raw!A:A,Orders_Raw!C:C)</f>
        <v>45709</v>
      </c>
      <c r="K3534" t="s">
        <v>3429</v>
      </c>
      <c r="L3534" s="19" t="str">
        <f>_xlfn.XLOOKUP(A3534,Orders_Raw!A:A,Orders_Raw!D:D)</f>
        <v>Processing</v>
      </c>
      <c r="M3534" s="19" t="str">
        <f>_xlfn.XLOOKUP(_xlfn.XLOOKUP(A3534,Orders_Raw!A:A,Orders_Raw!B:B),Customers_Raw!A:A,Customers_Raw!E:E)</f>
        <v>Consumer</v>
      </c>
      <c r="N3534">
        <f>IF(COUNTIF($A$2:A3534,A3534)=1,1,0)</f>
        <v>1</v>
      </c>
    </row>
    <row r="3535" spans="1:14">
      <c r="A3535" t="s">
        <v>2695</v>
      </c>
      <c r="B3535" t="s">
        <v>3427</v>
      </c>
      <c r="C3535">
        <v>1</v>
      </c>
      <c r="D3535" s="18">
        <v>9776.05</v>
      </c>
      <c r="E3535" s="18">
        <f>_xlfn.XLOOKUP(Order_Items_Raw!B941,Products_Raw!A:A,Products_Raw!D:D)</f>
        <v>4936.19</v>
      </c>
      <c r="F3535" s="18">
        <f t="shared" si="55"/>
        <v>4839.86</v>
      </c>
      <c r="G3535" s="18" t="str">
        <f>PROPER(TRIM(CLEAN(_xlfn.XLOOKUP(Order_Items_Raw!A941,Orders_Raw!A:A,Orders_Raw!E:E))))</f>
        <v>Mobile App</v>
      </c>
      <c r="H3535" s="18" t="str">
        <f>_xlfn.XLOOKUP(B3535,Products_Raw!A:A,Products_Raw!C:C)</f>
        <v>Home &amp; Kitchen</v>
      </c>
      <c r="I3535" t="str">
        <f>_xlfn.XLOOKUP(_xlfn.XLOOKUP(A3535,Orders_Raw!A:A,Orders_Raw!B:B),Customers_Raw!A:A,Customers_Raw!E:E)</f>
        <v>Consumer</v>
      </c>
      <c r="J3535" s="19">
        <f>_xlfn.XLOOKUP(Order_Items_Raw!A941,Orders_Raw!A:A,Orders_Raw!C:C)</f>
        <v>45706</v>
      </c>
      <c r="K3535" t="s">
        <v>3429</v>
      </c>
      <c r="L3535" s="19" t="str">
        <f>_xlfn.XLOOKUP(A3535,Orders_Raw!A:A,Orders_Raw!D:D)</f>
        <v>Delivered</v>
      </c>
      <c r="M3535" s="19" t="str">
        <f>_xlfn.XLOOKUP(_xlfn.XLOOKUP(A3535,Orders_Raw!A:A,Orders_Raw!B:B),Customers_Raw!A:A,Customers_Raw!E:E)</f>
        <v>Consumer</v>
      </c>
      <c r="N3535">
        <f>IF(COUNTIF($A$2:A3535,A3535)=1,1,0)</f>
        <v>0</v>
      </c>
    </row>
    <row r="3536" spans="1:14">
      <c r="A3536" t="s">
        <v>2935</v>
      </c>
      <c r="B3536" t="s">
        <v>3427</v>
      </c>
      <c r="C3536">
        <v>1</v>
      </c>
      <c r="D3536" s="18">
        <v>8605.3</v>
      </c>
      <c r="E3536" s="18">
        <f>_xlfn.XLOOKUP(Order_Items_Raw!B946,Products_Raw!A:A,Products_Raw!D:D)</f>
        <v>6579.03</v>
      </c>
      <c r="F3536" s="18">
        <f t="shared" si="55"/>
        <v>2026.27</v>
      </c>
      <c r="G3536" s="18" t="str">
        <f>PROPER(TRIM(CLEAN(_xlfn.XLOOKUP(Order_Items_Raw!A946,Orders_Raw!A:A,Orders_Raw!E:E))))</f>
        <v>Mobile App</v>
      </c>
      <c r="H3536" s="18" t="str">
        <f>_xlfn.XLOOKUP(B3536,Products_Raw!A:A,Products_Raw!C:C)</f>
        <v>Home &amp; Kitchen</v>
      </c>
      <c r="I3536" t="str">
        <f>_xlfn.XLOOKUP(_xlfn.XLOOKUP(A3536,Orders_Raw!A:A,Orders_Raw!B:B),Customers_Raw!A:A,Customers_Raw!E:E)</f>
        <v>Consumer</v>
      </c>
      <c r="J3536" s="19">
        <f>_xlfn.XLOOKUP(Order_Items_Raw!A946,Orders_Raw!A:A,Orders_Raw!C:C)</f>
        <v>45689</v>
      </c>
      <c r="K3536" t="s">
        <v>3429</v>
      </c>
      <c r="L3536" s="19" t="str">
        <f>_xlfn.XLOOKUP(A3536,Orders_Raw!A:A,Orders_Raw!D:D)</f>
        <v>Delivered</v>
      </c>
      <c r="M3536" s="19" t="str">
        <f>_xlfn.XLOOKUP(_xlfn.XLOOKUP(A3536,Orders_Raw!A:A,Orders_Raw!B:B),Customers_Raw!A:A,Customers_Raw!E:E)</f>
        <v>Consumer</v>
      </c>
      <c r="N3536">
        <f>IF(COUNTIF($A$2:A3536,A3536)=1,1,0)</f>
        <v>1</v>
      </c>
    </row>
    <row r="3537" spans="1:14">
      <c r="A3537" t="s">
        <v>1124</v>
      </c>
      <c r="B3537" t="s">
        <v>3428</v>
      </c>
      <c r="C3537">
        <v>1</v>
      </c>
      <c r="D3537" s="18">
        <v>3460.87</v>
      </c>
      <c r="E3537" s="18">
        <f>_xlfn.XLOOKUP(Order_Items_Raw!B959,Products_Raw!A:A,Products_Raw!D:D)</f>
        <v>5483.96</v>
      </c>
      <c r="F3537" s="18">
        <f t="shared" si="55"/>
        <v>-2023.09</v>
      </c>
      <c r="G3537" s="18" t="str">
        <f>PROPER(TRIM(CLEAN(_xlfn.XLOOKUP(Order_Items_Raw!A959,Orders_Raw!A:A,Orders_Raw!E:E))))</f>
        <v>Mobile App</v>
      </c>
      <c r="H3537" s="18" t="str">
        <f>_xlfn.XLOOKUP(B3537,Products_Raw!A:A,Products_Raw!C:C)</f>
        <v>Home &amp; Kitchen</v>
      </c>
      <c r="I3537" t="str">
        <f>_xlfn.XLOOKUP(_xlfn.XLOOKUP(A3537,Orders_Raw!A:A,Orders_Raw!B:B),Customers_Raw!A:A,Customers_Raw!E:E)</f>
        <v>Consumer</v>
      </c>
      <c r="J3537" s="19">
        <f>_xlfn.XLOOKUP(Order_Items_Raw!A959,Orders_Raw!A:A,Orders_Raw!C:C)</f>
        <v>45713</v>
      </c>
      <c r="K3537" t="s">
        <v>3429</v>
      </c>
      <c r="L3537" s="19" t="str">
        <f>_xlfn.XLOOKUP(A3537,Orders_Raw!A:A,Orders_Raw!D:D)</f>
        <v>Delivered</v>
      </c>
      <c r="M3537" s="19" t="str">
        <f>_xlfn.XLOOKUP(_xlfn.XLOOKUP(A3537,Orders_Raw!A:A,Orders_Raw!B:B),Customers_Raw!A:A,Customers_Raw!E:E)</f>
        <v>Consumer</v>
      </c>
      <c r="N3537">
        <f>IF(COUNTIF($A$2:A3537,A3537)=1,1,0)</f>
        <v>0</v>
      </c>
    </row>
    <row r="3538" spans="1:14">
      <c r="A3538" t="s">
        <v>1426</v>
      </c>
      <c r="B3538" t="s">
        <v>3428</v>
      </c>
      <c r="C3538">
        <v>4</v>
      </c>
      <c r="D3538" s="18">
        <v>11382.9</v>
      </c>
      <c r="E3538" s="18">
        <f>_xlfn.XLOOKUP(Order_Items_Raw!B973,Products_Raw!A:A,Products_Raw!D:D)</f>
        <v>9148.31</v>
      </c>
      <c r="F3538" s="18">
        <f t="shared" si="55"/>
        <v>-25210.34</v>
      </c>
      <c r="G3538" s="18" t="str">
        <f>PROPER(TRIM(CLEAN(_xlfn.XLOOKUP(Order_Items_Raw!A973,Orders_Raw!A:A,Orders_Raw!E:E))))</f>
        <v>Website</v>
      </c>
      <c r="H3538" s="18" t="str">
        <f>_xlfn.XLOOKUP(B3538,Products_Raw!A:A,Products_Raw!C:C)</f>
        <v>Home &amp; Kitchen</v>
      </c>
      <c r="I3538" t="str">
        <f>_xlfn.XLOOKUP(_xlfn.XLOOKUP(A3538,Orders_Raw!A:A,Orders_Raw!B:B),Customers_Raw!A:A,Customers_Raw!E:E)</f>
        <v>Small Business</v>
      </c>
      <c r="J3538" s="19">
        <f>_xlfn.XLOOKUP(Order_Items_Raw!A973,Orders_Raw!A:A,Orders_Raw!C:C)</f>
        <v>45708</v>
      </c>
      <c r="K3538" t="s">
        <v>3429</v>
      </c>
      <c r="L3538" s="19" t="str">
        <f>_xlfn.XLOOKUP(A3538,Orders_Raw!A:A,Orders_Raw!D:D)</f>
        <v>Delivered</v>
      </c>
      <c r="M3538" s="19" t="str">
        <f>_xlfn.XLOOKUP(_xlfn.XLOOKUP(A3538,Orders_Raw!A:A,Orders_Raw!B:B),Customers_Raw!A:A,Customers_Raw!E:E)</f>
        <v>Small Business</v>
      </c>
      <c r="N3538">
        <f>IF(COUNTIF($A$2:A3538,A3538)=1,1,0)</f>
        <v>1</v>
      </c>
    </row>
    <row r="3539" spans="1:14">
      <c r="A3539" t="s">
        <v>1524</v>
      </c>
      <c r="B3539" t="s">
        <v>3428</v>
      </c>
      <c r="C3539">
        <v>3</v>
      </c>
      <c r="D3539" s="18">
        <v>8407.27</v>
      </c>
      <c r="E3539" s="18">
        <f>_xlfn.XLOOKUP(Order_Items_Raw!B976,Products_Raw!A:A,Products_Raw!D:D)</f>
        <v>10692.38</v>
      </c>
      <c r="F3539" s="18">
        <f t="shared" si="55"/>
        <v>-23669.87</v>
      </c>
      <c r="G3539" s="18" t="str">
        <f>PROPER(TRIM(CLEAN(_xlfn.XLOOKUP(Order_Items_Raw!A976,Orders_Raw!A:A,Orders_Raw!E:E))))</f>
        <v>Website</v>
      </c>
      <c r="H3539" s="18" t="str">
        <f>_xlfn.XLOOKUP(B3539,Products_Raw!A:A,Products_Raw!C:C)</f>
        <v>Home &amp; Kitchen</v>
      </c>
      <c r="I3539" t="str">
        <f>_xlfn.XLOOKUP(_xlfn.XLOOKUP(A3539,Orders_Raw!A:A,Orders_Raw!B:B),Customers_Raw!A:A,Customers_Raw!E:E)</f>
        <v>Consumer</v>
      </c>
      <c r="J3539" s="19">
        <f>_xlfn.XLOOKUP(Order_Items_Raw!A976,Orders_Raw!A:A,Orders_Raw!C:C)</f>
        <v>45696</v>
      </c>
      <c r="K3539" t="s">
        <v>3429</v>
      </c>
      <c r="L3539" s="19" t="str">
        <f>_xlfn.XLOOKUP(A3539,Orders_Raw!A:A,Orders_Raw!D:D)</f>
        <v>Delivered</v>
      </c>
      <c r="M3539" s="19" t="str">
        <f>_xlfn.XLOOKUP(_xlfn.XLOOKUP(A3539,Orders_Raw!A:A,Orders_Raw!B:B),Customers_Raw!A:A,Customers_Raw!E:E)</f>
        <v>Consumer</v>
      </c>
      <c r="N3539">
        <f>IF(COUNTIF($A$2:A3539,A3539)=1,1,0)</f>
        <v>1</v>
      </c>
    </row>
    <row r="3540" spans="1:14">
      <c r="A3540" t="s">
        <v>1921</v>
      </c>
      <c r="B3540" t="s">
        <v>3428</v>
      </c>
      <c r="C3540">
        <v>3</v>
      </c>
      <c r="D3540" s="18">
        <v>9687.97</v>
      </c>
      <c r="E3540" s="18">
        <f>_xlfn.XLOOKUP(Order_Items_Raw!B989,Products_Raw!A:A,Products_Raw!D:D)</f>
        <v>6213.42</v>
      </c>
      <c r="F3540" s="18">
        <f t="shared" si="55"/>
        <v>-8952.29</v>
      </c>
      <c r="G3540" s="18" t="str">
        <f>PROPER(TRIM(CLEAN(_xlfn.XLOOKUP(Order_Items_Raw!A989,Orders_Raw!A:A,Orders_Raw!E:E))))</f>
        <v>Marketplace</v>
      </c>
      <c r="H3540" s="18" t="str">
        <f>_xlfn.XLOOKUP(B3540,Products_Raw!A:A,Products_Raw!C:C)</f>
        <v>Home &amp; Kitchen</v>
      </c>
      <c r="I3540" t="str">
        <f>_xlfn.XLOOKUP(_xlfn.XLOOKUP(A3540,Orders_Raw!A:A,Orders_Raw!B:B),Customers_Raw!A:A,Customers_Raw!E:E)</f>
        <v>Consumer</v>
      </c>
      <c r="J3540" s="19">
        <f>_xlfn.XLOOKUP(Order_Items_Raw!A989,Orders_Raw!A:A,Orders_Raw!C:C)</f>
        <v>45689</v>
      </c>
      <c r="K3540" t="s">
        <v>3429</v>
      </c>
      <c r="L3540" s="19" t="str">
        <f>_xlfn.XLOOKUP(A3540,Orders_Raw!A:A,Orders_Raw!D:D)</f>
        <v>Delivered</v>
      </c>
      <c r="M3540" s="19" t="str">
        <f>_xlfn.XLOOKUP(_xlfn.XLOOKUP(A3540,Orders_Raw!A:A,Orders_Raw!B:B),Customers_Raw!A:A,Customers_Raw!E:E)</f>
        <v>Consumer</v>
      </c>
      <c r="N3540">
        <f>IF(COUNTIF($A$2:A3540,A3540)=1,1,0)</f>
        <v>1</v>
      </c>
    </row>
    <row r="3541" spans="1:14">
      <c r="A3541" t="s">
        <v>2564</v>
      </c>
      <c r="B3541" t="s">
        <v>3428</v>
      </c>
      <c r="C3541">
        <v>4</v>
      </c>
      <c r="D3541" s="18">
        <v>11236.71</v>
      </c>
      <c r="E3541" s="18">
        <f>_xlfn.XLOOKUP(Order_Items_Raw!B997,Products_Raw!A:A,Products_Raw!D:D)</f>
        <v>2112.7</v>
      </c>
      <c r="F3541" s="18">
        <f t="shared" si="55"/>
        <v>2785.91</v>
      </c>
      <c r="G3541" s="18" t="str">
        <f>PROPER(TRIM(CLEAN(_xlfn.XLOOKUP(Order_Items_Raw!A997,Orders_Raw!A:A,Orders_Raw!E:E))))</f>
        <v>Website</v>
      </c>
      <c r="H3541" s="18" t="str">
        <f>_xlfn.XLOOKUP(B3541,Products_Raw!A:A,Products_Raw!C:C)</f>
        <v>Home &amp; Kitchen</v>
      </c>
      <c r="I3541" t="str">
        <f>_xlfn.XLOOKUP(_xlfn.XLOOKUP(A3541,Orders_Raw!A:A,Orders_Raw!B:B),Customers_Raw!A:A,Customers_Raw!E:E)</f>
        <v>Consumer</v>
      </c>
      <c r="J3541" s="19">
        <f>_xlfn.XLOOKUP(Order_Items_Raw!A997,Orders_Raw!A:A,Orders_Raw!C:C)</f>
        <v>45713</v>
      </c>
      <c r="K3541" t="s">
        <v>3429</v>
      </c>
      <c r="L3541" s="19" t="str">
        <f>_xlfn.XLOOKUP(A3541,Orders_Raw!A:A,Orders_Raw!D:D)</f>
        <v>Shipped</v>
      </c>
      <c r="M3541" s="19" t="str">
        <f>_xlfn.XLOOKUP(_xlfn.XLOOKUP(A3541,Orders_Raw!A:A,Orders_Raw!B:B),Customers_Raw!A:A,Customers_Raw!E:E)</f>
        <v>Consumer</v>
      </c>
      <c r="N3541">
        <f>IF(COUNTIF($A$2:A3541,A3541)=1,1,0)</f>
        <v>1</v>
      </c>
    </row>
    <row r="3542" spans="1:14">
      <c r="A3542" t="s">
        <v>1449</v>
      </c>
      <c r="B3542" t="s">
        <v>3430</v>
      </c>
      <c r="C3542">
        <v>4</v>
      </c>
      <c r="D3542" s="18">
        <v>37679.64</v>
      </c>
      <c r="E3542" s="18">
        <f>_xlfn.XLOOKUP(Order_Items_Raw!B1025,Products_Raw!A:A,Products_Raw!D:D)</f>
        <v>6279.29</v>
      </c>
      <c r="F3542" s="18">
        <f t="shared" si="55"/>
        <v>12562.48</v>
      </c>
      <c r="G3542" s="18" t="str">
        <f>PROPER(TRIM(CLEAN(_xlfn.XLOOKUP(Order_Items_Raw!A1025,Orders_Raw!A:A,Orders_Raw!E:E))))</f>
        <v>Mobile App</v>
      </c>
      <c r="H3542" s="18" t="str">
        <f>_xlfn.XLOOKUP(B3542,Products_Raw!A:A,Products_Raw!C:C)</f>
        <v>Beauty</v>
      </c>
      <c r="I3542" t="str">
        <f>_xlfn.XLOOKUP(_xlfn.XLOOKUP(A3542,Orders_Raw!A:A,Orders_Raw!B:B),Customers_Raw!A:A,Customers_Raw!E:E)</f>
        <v>Consumer</v>
      </c>
      <c r="J3542" s="19">
        <f>_xlfn.XLOOKUP(Order_Items_Raw!A1025,Orders_Raw!A:A,Orders_Raw!C:C)</f>
        <v>45696</v>
      </c>
      <c r="K3542" t="s">
        <v>3429</v>
      </c>
      <c r="L3542" s="19" t="str">
        <f>_xlfn.XLOOKUP(A3542,Orders_Raw!A:A,Orders_Raw!D:D)</f>
        <v>Delivered</v>
      </c>
      <c r="M3542" s="19" t="str">
        <f>_xlfn.XLOOKUP(_xlfn.XLOOKUP(A3542,Orders_Raw!A:A,Orders_Raw!B:B),Customers_Raw!A:A,Customers_Raw!E:E)</f>
        <v>Consumer</v>
      </c>
      <c r="N3542">
        <f>IF(COUNTIF($A$2:A3542,A3542)=1,1,0)</f>
        <v>1</v>
      </c>
    </row>
    <row r="3543" spans="1:14">
      <c r="A3543" t="s">
        <v>1575</v>
      </c>
      <c r="B3543" t="s">
        <v>3430</v>
      </c>
      <c r="C3543">
        <v>3</v>
      </c>
      <c r="D3543" s="18">
        <v>32753.4</v>
      </c>
      <c r="E3543" s="18">
        <f>_xlfn.XLOOKUP(Order_Items_Raw!B1031,Products_Raw!A:A,Products_Raw!D:D)</f>
        <v>229.52</v>
      </c>
      <c r="F3543" s="18">
        <f t="shared" si="55"/>
        <v>32064.84</v>
      </c>
      <c r="G3543" s="18" t="str">
        <f>PROPER(TRIM(CLEAN(_xlfn.XLOOKUP(Order_Items_Raw!A1031,Orders_Raw!A:A,Orders_Raw!E:E))))</f>
        <v>Mobile App</v>
      </c>
      <c r="H3543" s="18" t="str">
        <f>_xlfn.XLOOKUP(B3543,Products_Raw!A:A,Products_Raw!C:C)</f>
        <v>Beauty</v>
      </c>
      <c r="I3543" t="str">
        <f>_xlfn.XLOOKUP(_xlfn.XLOOKUP(A3543,Orders_Raw!A:A,Orders_Raw!B:B),Customers_Raw!A:A,Customers_Raw!E:E)</f>
        <v>Corporate</v>
      </c>
      <c r="J3543" s="19">
        <f>_xlfn.XLOOKUP(Order_Items_Raw!A1031,Orders_Raw!A:A,Orders_Raw!C:C)</f>
        <v>45701</v>
      </c>
      <c r="K3543" t="s">
        <v>3429</v>
      </c>
      <c r="L3543" s="19" t="str">
        <f>_xlfn.XLOOKUP(A3543,Orders_Raw!A:A,Orders_Raw!D:D)</f>
        <v>Shipped</v>
      </c>
      <c r="M3543" s="19" t="str">
        <f>_xlfn.XLOOKUP(_xlfn.XLOOKUP(A3543,Orders_Raw!A:A,Orders_Raw!B:B),Customers_Raw!A:A,Customers_Raw!E:E)</f>
        <v>Corporate</v>
      </c>
      <c r="N3543">
        <f>IF(COUNTIF($A$2:A3543,A3543)=1,1,0)</f>
        <v>1</v>
      </c>
    </row>
    <row r="3544" spans="1:14">
      <c r="A3544" t="s">
        <v>2130</v>
      </c>
      <c r="B3544" t="s">
        <v>3430</v>
      </c>
      <c r="C3544">
        <v>1</v>
      </c>
      <c r="D3544" s="18">
        <v>10103.21</v>
      </c>
      <c r="E3544" s="18">
        <f>_xlfn.XLOOKUP(Order_Items_Raw!B1042,Products_Raw!A:A,Products_Raw!D:D)</f>
        <v>7212.47</v>
      </c>
      <c r="F3544" s="18">
        <f t="shared" si="55"/>
        <v>2890.74</v>
      </c>
      <c r="G3544" s="18" t="str">
        <f>PROPER(TRIM(CLEAN(_xlfn.XLOOKUP(Order_Items_Raw!A1042,Orders_Raw!A:A,Orders_Raw!E:E))))</f>
        <v>Mobile App</v>
      </c>
      <c r="H3544" s="18" t="str">
        <f>_xlfn.XLOOKUP(B3544,Products_Raw!A:A,Products_Raw!C:C)</f>
        <v>Beauty</v>
      </c>
      <c r="I3544" t="str">
        <f>_xlfn.XLOOKUP(_xlfn.XLOOKUP(A3544,Orders_Raw!A:A,Orders_Raw!B:B),Customers_Raw!A:A,Customers_Raw!E:E)</f>
        <v>Consumer</v>
      </c>
      <c r="J3544" s="19">
        <f>_xlfn.XLOOKUP(Order_Items_Raw!A1042,Orders_Raw!A:A,Orders_Raw!C:C)</f>
        <v>45696</v>
      </c>
      <c r="K3544" t="s">
        <v>3429</v>
      </c>
      <c r="L3544" s="19" t="str">
        <f>_xlfn.XLOOKUP(A3544,Orders_Raw!A:A,Orders_Raw!D:D)</f>
        <v>Delivered</v>
      </c>
      <c r="M3544" s="19" t="str">
        <f>_xlfn.XLOOKUP(_xlfn.XLOOKUP(A3544,Orders_Raw!A:A,Orders_Raw!B:B),Customers_Raw!A:A,Customers_Raw!E:E)</f>
        <v>Consumer</v>
      </c>
      <c r="N3544">
        <f>IF(COUNTIF($A$2:A3544,A3544)=1,1,0)</f>
        <v>1</v>
      </c>
    </row>
    <row r="3545" spans="1:14">
      <c r="A3545" t="s">
        <v>2926</v>
      </c>
      <c r="B3545" t="s">
        <v>3431</v>
      </c>
      <c r="C3545">
        <v>1</v>
      </c>
      <c r="D3545" s="18">
        <v>1076.94</v>
      </c>
      <c r="E3545" s="18">
        <f>_xlfn.XLOOKUP(Order_Items_Raw!B1103,Products_Raw!A:A,Products_Raw!D:D)</f>
        <v>1691.07</v>
      </c>
      <c r="F3545" s="18">
        <f t="shared" si="55"/>
        <v>-614.13</v>
      </c>
      <c r="G3545" s="18" t="str">
        <f>PROPER(TRIM(CLEAN(_xlfn.XLOOKUP(Order_Items_Raw!A1103,Orders_Raw!A:A,Orders_Raw!E:E))))</f>
        <v>Mobile App</v>
      </c>
      <c r="H3545" s="18" t="str">
        <f>_xlfn.XLOOKUP(B3545,Products_Raw!A:A,Products_Raw!C:C)</f>
        <v>Fashion</v>
      </c>
      <c r="I3545" t="str">
        <f>_xlfn.XLOOKUP(_xlfn.XLOOKUP(A3545,Orders_Raw!A:A,Orders_Raw!B:B),Customers_Raw!A:A,Customers_Raw!E:E)</f>
        <v>Consumer</v>
      </c>
      <c r="J3545" s="19">
        <f>_xlfn.XLOOKUP(Order_Items_Raw!A1103,Orders_Raw!A:A,Orders_Raw!C:C)</f>
        <v>45704</v>
      </c>
      <c r="K3545" t="s">
        <v>3429</v>
      </c>
      <c r="L3545" s="19" t="str">
        <f>_xlfn.XLOOKUP(A3545,Orders_Raw!A:A,Orders_Raw!D:D)</f>
        <v>Delivered</v>
      </c>
      <c r="M3545" s="19" t="str">
        <f>_xlfn.XLOOKUP(_xlfn.XLOOKUP(A3545,Orders_Raw!A:A,Orders_Raw!B:B),Customers_Raw!A:A,Customers_Raw!E:E)</f>
        <v>Consumer</v>
      </c>
      <c r="N3545">
        <f>IF(COUNTIF($A$2:A3545,A3545)=1,1,0)</f>
        <v>1</v>
      </c>
    </row>
    <row r="3546" spans="1:14">
      <c r="A3546" t="s">
        <v>3018</v>
      </c>
      <c r="B3546" t="s">
        <v>3431</v>
      </c>
      <c r="C3546">
        <v>1</v>
      </c>
      <c r="D3546" s="18">
        <v>838.88</v>
      </c>
      <c r="E3546" s="18">
        <f>_xlfn.XLOOKUP(Order_Items_Raw!B1105,Products_Raw!A:A,Products_Raw!D:D)</f>
        <v>1691.07</v>
      </c>
      <c r="F3546" s="18">
        <f t="shared" si="55"/>
        <v>-852.19</v>
      </c>
      <c r="G3546" s="18" t="str">
        <f>PROPER(TRIM(CLEAN(_xlfn.XLOOKUP(Order_Items_Raw!A1105,Orders_Raw!A:A,Orders_Raw!E:E))))</f>
        <v>Website</v>
      </c>
      <c r="H3546" s="18" t="str">
        <f>_xlfn.XLOOKUP(B3546,Products_Raw!A:A,Products_Raw!C:C)</f>
        <v>Fashion</v>
      </c>
      <c r="I3546" t="str">
        <f>_xlfn.XLOOKUP(_xlfn.XLOOKUP(A3546,Orders_Raw!A:A,Orders_Raw!B:B),Customers_Raw!A:A,Customers_Raw!E:E)</f>
        <v>Consumer</v>
      </c>
      <c r="J3546" s="19">
        <f>_xlfn.XLOOKUP(Order_Items_Raw!A1105,Orders_Raw!A:A,Orders_Raw!C:C)</f>
        <v>45713</v>
      </c>
      <c r="K3546" t="s">
        <v>3429</v>
      </c>
      <c r="L3546" s="19" t="str">
        <f>_xlfn.XLOOKUP(A3546,Orders_Raw!A:A,Orders_Raw!D:D)</f>
        <v>Delivered</v>
      </c>
      <c r="M3546" s="19" t="str">
        <f>_xlfn.XLOOKUP(_xlfn.XLOOKUP(A3546,Orders_Raw!A:A,Orders_Raw!B:B),Customers_Raw!A:A,Customers_Raw!E:E)</f>
        <v>Consumer</v>
      </c>
      <c r="N3546">
        <f>IF(COUNTIF($A$2:A3546,A3546)=1,1,0)</f>
        <v>1</v>
      </c>
    </row>
    <row r="3547" spans="1:14">
      <c r="A3547" t="s">
        <v>3027</v>
      </c>
      <c r="B3547" t="s">
        <v>3431</v>
      </c>
      <c r="C3547">
        <v>2</v>
      </c>
      <c r="D3547" s="18">
        <v>1645.29</v>
      </c>
      <c r="E3547" s="18">
        <f>_xlfn.XLOOKUP(Order_Items_Raw!B1106,Products_Raw!A:A,Products_Raw!D:D)</f>
        <v>10050.44</v>
      </c>
      <c r="F3547" s="18">
        <f t="shared" si="55"/>
        <v>-18455.59</v>
      </c>
      <c r="G3547" s="18" t="str">
        <f>PROPER(TRIM(CLEAN(_xlfn.XLOOKUP(Order_Items_Raw!A1106,Orders_Raw!A:A,Orders_Raw!E:E))))</f>
        <v>Website</v>
      </c>
      <c r="H3547" s="18" t="str">
        <f>_xlfn.XLOOKUP(B3547,Products_Raw!A:A,Products_Raw!C:C)</f>
        <v>Fashion</v>
      </c>
      <c r="I3547" t="str">
        <f>_xlfn.XLOOKUP(_xlfn.XLOOKUP(A3547,Orders_Raw!A:A,Orders_Raw!B:B),Customers_Raw!A:A,Customers_Raw!E:E)</f>
        <v>Consumer</v>
      </c>
      <c r="J3547" s="19">
        <f>_xlfn.XLOOKUP(Order_Items_Raw!A1106,Orders_Raw!A:A,Orders_Raw!C:C)</f>
        <v>45693</v>
      </c>
      <c r="K3547" t="s">
        <v>3429</v>
      </c>
      <c r="L3547" s="19" t="str">
        <f>_xlfn.XLOOKUP(A3547,Orders_Raw!A:A,Orders_Raw!D:D)</f>
        <v>Delivered</v>
      </c>
      <c r="M3547" s="19" t="str">
        <f>_xlfn.XLOOKUP(_xlfn.XLOOKUP(A3547,Orders_Raw!A:A,Orders_Raw!B:B),Customers_Raw!A:A,Customers_Raw!E:E)</f>
        <v>Consumer</v>
      </c>
      <c r="N3547">
        <f>IF(COUNTIF($A$2:A3547,A3547)=1,1,0)</f>
        <v>1</v>
      </c>
    </row>
    <row r="3548" spans="1:14">
      <c r="A3548" t="s">
        <v>3051</v>
      </c>
      <c r="B3548" t="s">
        <v>3431</v>
      </c>
      <c r="C3548">
        <v>3</v>
      </c>
      <c r="D3548" s="18">
        <v>2788.74</v>
      </c>
      <c r="E3548" s="18">
        <f>_xlfn.XLOOKUP(Order_Items_Raw!B1107,Products_Raw!A:A,Products_Raw!D:D)</f>
        <v>10050.44</v>
      </c>
      <c r="F3548" s="18">
        <f t="shared" si="55"/>
        <v>-27362.58</v>
      </c>
      <c r="G3548" s="18" t="str">
        <f>PROPER(TRIM(CLEAN(_xlfn.XLOOKUP(Order_Items_Raw!A1107,Orders_Raw!A:A,Orders_Raw!E:E))))</f>
        <v>Website</v>
      </c>
      <c r="H3548" s="18" t="str">
        <f>_xlfn.XLOOKUP(B3548,Products_Raw!A:A,Products_Raw!C:C)</f>
        <v>Fashion</v>
      </c>
      <c r="I3548" t="str">
        <f>_xlfn.XLOOKUP(_xlfn.XLOOKUP(A3548,Orders_Raw!A:A,Orders_Raw!B:B),Customers_Raw!A:A,Customers_Raw!E:E)</f>
        <v>Consumer</v>
      </c>
      <c r="J3548" s="19">
        <f>_xlfn.XLOOKUP(Order_Items_Raw!A1107,Orders_Raw!A:A,Orders_Raw!C:C)</f>
        <v>45691</v>
      </c>
      <c r="K3548" t="s">
        <v>3429</v>
      </c>
      <c r="L3548" s="19" t="str">
        <f>_xlfn.XLOOKUP(A3548,Orders_Raw!A:A,Orders_Raw!D:D)</f>
        <v>Delivered</v>
      </c>
      <c r="M3548" s="19" t="str">
        <f>_xlfn.XLOOKUP(_xlfn.XLOOKUP(A3548,Orders_Raw!A:A,Orders_Raw!B:B),Customers_Raw!A:A,Customers_Raw!E:E)</f>
        <v>Consumer</v>
      </c>
      <c r="N3548">
        <f>IF(COUNTIF($A$2:A3548,A3548)=1,1,0)</f>
        <v>1</v>
      </c>
    </row>
    <row r="3549" spans="1:14">
      <c r="A3549" t="s">
        <v>3273</v>
      </c>
      <c r="B3549" t="s">
        <v>3431</v>
      </c>
      <c r="C3549">
        <v>3</v>
      </c>
      <c r="D3549" s="18">
        <v>3078.19</v>
      </c>
      <c r="E3549" s="18">
        <f>_xlfn.XLOOKUP(Order_Items_Raw!B1115,Products_Raw!A:A,Products_Raw!D:D)</f>
        <v>4539.2</v>
      </c>
      <c r="F3549" s="18">
        <f t="shared" si="55"/>
        <v>-10539.41</v>
      </c>
      <c r="G3549" s="18" t="str">
        <f>PROPER(TRIM(CLEAN(_xlfn.XLOOKUP(Order_Items_Raw!A1115,Orders_Raw!A:A,Orders_Raw!E:E))))</f>
        <v>Website</v>
      </c>
      <c r="H3549" s="18" t="str">
        <f>_xlfn.XLOOKUP(B3549,Products_Raw!A:A,Products_Raw!C:C)</f>
        <v>Fashion</v>
      </c>
      <c r="I3549" t="str">
        <f>_xlfn.XLOOKUP(_xlfn.XLOOKUP(A3549,Orders_Raw!A:A,Orders_Raw!B:B),Customers_Raw!A:A,Customers_Raw!E:E)</f>
        <v>Corporate</v>
      </c>
      <c r="J3549" s="19">
        <f>_xlfn.XLOOKUP(Order_Items_Raw!A1115,Orders_Raw!A:A,Orders_Raw!C:C)</f>
        <v>45705</v>
      </c>
      <c r="K3549" t="s">
        <v>3429</v>
      </c>
      <c r="L3549" s="19" t="str">
        <f>_xlfn.XLOOKUP(A3549,Orders_Raw!A:A,Orders_Raw!D:D)</f>
        <v>Delivered</v>
      </c>
      <c r="M3549" s="19" t="str">
        <f>_xlfn.XLOOKUP(_xlfn.XLOOKUP(A3549,Orders_Raw!A:A,Orders_Raw!B:B),Customers_Raw!A:A,Customers_Raw!E:E)</f>
        <v>Corporate</v>
      </c>
      <c r="N3549">
        <f>IF(COUNTIF($A$2:A3549,A3549)=1,1,0)</f>
        <v>1</v>
      </c>
    </row>
    <row r="3550" spans="1:14">
      <c r="A3550" t="s">
        <v>2966</v>
      </c>
      <c r="B3550" t="s">
        <v>3432</v>
      </c>
      <c r="C3550">
        <v>1</v>
      </c>
      <c r="D3550" s="18">
        <v>10568.94</v>
      </c>
      <c r="E3550" s="18">
        <f>_xlfn.XLOOKUP(Order_Items_Raw!B1153,Products_Raw!A:A,Products_Raw!D:D)</f>
        <v>6457.25</v>
      </c>
      <c r="F3550" s="18">
        <f t="shared" si="55"/>
        <v>4111.69</v>
      </c>
      <c r="G3550" s="18" t="str">
        <f>PROPER(TRIM(CLEAN(_xlfn.XLOOKUP(Order_Items_Raw!A1153,Orders_Raw!A:A,Orders_Raw!E:E))))</f>
        <v>Website</v>
      </c>
      <c r="H3550" s="18" t="str">
        <f>_xlfn.XLOOKUP(B3550,Products_Raw!A:A,Products_Raw!C:C)</f>
        <v>Electronics</v>
      </c>
      <c r="I3550" t="str">
        <f>_xlfn.XLOOKUP(_xlfn.XLOOKUP(A3550,Orders_Raw!A:A,Orders_Raw!B:B),Customers_Raw!A:A,Customers_Raw!E:E)</f>
        <v>Consumer</v>
      </c>
      <c r="J3550" s="19">
        <f>_xlfn.XLOOKUP(Order_Items_Raw!A1153,Orders_Raw!A:A,Orders_Raw!C:C)</f>
        <v>45706</v>
      </c>
      <c r="K3550" t="s">
        <v>3429</v>
      </c>
      <c r="L3550" s="19" t="str">
        <f>_xlfn.XLOOKUP(A3550,Orders_Raw!A:A,Orders_Raw!D:D)</f>
        <v>Delivered</v>
      </c>
      <c r="M3550" s="19" t="str">
        <f>_xlfn.XLOOKUP(_xlfn.XLOOKUP(A3550,Orders_Raw!A:A,Orders_Raw!B:B),Customers_Raw!A:A,Customers_Raw!E:E)</f>
        <v>Consumer</v>
      </c>
      <c r="N3550">
        <f>IF(COUNTIF($A$2:A3550,A3550)=1,1,0)</f>
        <v>1</v>
      </c>
    </row>
    <row r="3551" spans="1:14">
      <c r="A3551" t="s">
        <v>3237</v>
      </c>
      <c r="B3551" t="s">
        <v>3432</v>
      </c>
      <c r="C3551">
        <v>4</v>
      </c>
      <c r="D3551" s="18">
        <v>54317.2</v>
      </c>
      <c r="E3551" s="18">
        <f>_xlfn.XLOOKUP(Order_Items_Raw!B1154,Products_Raw!A:A,Products_Raw!D:D)</f>
        <v>6457.25</v>
      </c>
      <c r="F3551" s="18">
        <f t="shared" si="55"/>
        <v>28488.2</v>
      </c>
      <c r="G3551" s="18" t="str">
        <f>PROPER(TRIM(CLEAN(_xlfn.XLOOKUP(Order_Items_Raw!A1154,Orders_Raw!A:A,Orders_Raw!E:E))))</f>
        <v>Website</v>
      </c>
      <c r="H3551" s="18" t="str">
        <f>_xlfn.XLOOKUP(B3551,Products_Raw!A:A,Products_Raw!C:C)</f>
        <v>Electronics</v>
      </c>
      <c r="I3551" t="str">
        <f>_xlfn.XLOOKUP(_xlfn.XLOOKUP(A3551,Orders_Raw!A:A,Orders_Raw!B:B),Customers_Raw!A:A,Customers_Raw!E:E)</f>
        <v>Consumer</v>
      </c>
      <c r="J3551" s="19">
        <f>_xlfn.XLOOKUP(Order_Items_Raw!A1154,Orders_Raw!A:A,Orders_Raw!C:C)</f>
        <v>45706</v>
      </c>
      <c r="K3551" t="s">
        <v>3429</v>
      </c>
      <c r="L3551" s="19" t="str">
        <f>_xlfn.XLOOKUP(A3551,Orders_Raw!A:A,Orders_Raw!D:D)</f>
        <v>Delivered</v>
      </c>
      <c r="M3551" s="19" t="str">
        <f>_xlfn.XLOOKUP(_xlfn.XLOOKUP(A3551,Orders_Raw!A:A,Orders_Raw!B:B),Customers_Raw!A:A,Customers_Raw!E:E)</f>
        <v>Consumer</v>
      </c>
      <c r="N3551">
        <f>IF(COUNTIF($A$2:A3551,A3551)=1,1,0)</f>
        <v>1</v>
      </c>
    </row>
    <row r="3552" spans="1:14">
      <c r="A3552" t="s">
        <v>1330</v>
      </c>
      <c r="B3552" t="s">
        <v>3433</v>
      </c>
      <c r="C3552">
        <v>2</v>
      </c>
      <c r="D3552" s="18">
        <v>28629.62</v>
      </c>
      <c r="E3552" s="18">
        <f>_xlfn.XLOOKUP(Order_Items_Raw!B1165,Products_Raw!A:A,Products_Raw!D:D)</f>
        <v>10086.81</v>
      </c>
      <c r="F3552" s="18">
        <f t="shared" si="55"/>
        <v>8456</v>
      </c>
      <c r="G3552" s="18" t="str">
        <f>PROPER(TRIM(CLEAN(_xlfn.XLOOKUP(Order_Items_Raw!A1165,Orders_Raw!A:A,Orders_Raw!E:E))))</f>
        <v>Website</v>
      </c>
      <c r="H3552" s="18" t="str">
        <f>_xlfn.XLOOKUP(B3552,Products_Raw!A:A,Products_Raw!C:C)</f>
        <v>Beauty</v>
      </c>
      <c r="I3552" t="str">
        <f>_xlfn.XLOOKUP(_xlfn.XLOOKUP(A3552,Orders_Raw!A:A,Orders_Raw!B:B),Customers_Raw!A:A,Customers_Raw!E:E)</f>
        <v>Corporate</v>
      </c>
      <c r="J3552" s="19">
        <f>_xlfn.XLOOKUP(Order_Items_Raw!A1165,Orders_Raw!A:A,Orders_Raw!C:C)</f>
        <v>45716</v>
      </c>
      <c r="K3552" t="s">
        <v>3429</v>
      </c>
      <c r="L3552" s="19" t="str">
        <f>_xlfn.XLOOKUP(A3552,Orders_Raw!A:A,Orders_Raw!D:D)</f>
        <v>Delivered</v>
      </c>
      <c r="M3552" s="19" t="str">
        <f>_xlfn.XLOOKUP(_xlfn.XLOOKUP(A3552,Orders_Raw!A:A,Orders_Raw!B:B),Customers_Raw!A:A,Customers_Raw!E:E)</f>
        <v>Corporate</v>
      </c>
      <c r="N3552">
        <f>IF(COUNTIF($A$2:A3552,A3552)=1,1,0)</f>
        <v>0</v>
      </c>
    </row>
    <row r="3553" spans="1:14">
      <c r="A3553" t="s">
        <v>1981</v>
      </c>
      <c r="B3553" t="s">
        <v>3433</v>
      </c>
      <c r="C3553">
        <v>1</v>
      </c>
      <c r="D3553" s="18">
        <v>17942.32</v>
      </c>
      <c r="E3553" s="18">
        <f>_xlfn.XLOOKUP(Order_Items_Raw!B1171,Products_Raw!A:A,Products_Raw!D:D)</f>
        <v>10086.81</v>
      </c>
      <c r="F3553" s="18">
        <f t="shared" si="55"/>
        <v>7855.51</v>
      </c>
      <c r="G3553" s="18" t="str">
        <f>PROPER(TRIM(CLEAN(_xlfn.XLOOKUP(Order_Items_Raw!A1171,Orders_Raw!A:A,Orders_Raw!E:E))))</f>
        <v>Mobile App</v>
      </c>
      <c r="H3553" s="18" t="str">
        <f>_xlfn.XLOOKUP(B3553,Products_Raw!A:A,Products_Raw!C:C)</f>
        <v>Beauty</v>
      </c>
      <c r="I3553" t="str">
        <f>_xlfn.XLOOKUP(_xlfn.XLOOKUP(A3553,Orders_Raw!A:A,Orders_Raw!B:B),Customers_Raw!A:A,Customers_Raw!E:E)</f>
        <v>Consumer</v>
      </c>
      <c r="J3553" s="19">
        <f>_xlfn.XLOOKUP(Order_Items_Raw!A1171,Orders_Raw!A:A,Orders_Raw!C:C)</f>
        <v>45696</v>
      </c>
      <c r="K3553" t="s">
        <v>3429</v>
      </c>
      <c r="L3553" s="19" t="str">
        <f>_xlfn.XLOOKUP(A3553,Orders_Raw!A:A,Orders_Raw!D:D)</f>
        <v>Processing</v>
      </c>
      <c r="M3553" s="19" t="str">
        <f>_xlfn.XLOOKUP(_xlfn.XLOOKUP(A3553,Orders_Raw!A:A,Orders_Raw!B:B),Customers_Raw!A:A,Customers_Raw!E:E)</f>
        <v>Consumer</v>
      </c>
      <c r="N3553">
        <f>IF(COUNTIF($A$2:A3553,A3553)=1,1,0)</f>
        <v>1</v>
      </c>
    </row>
    <row r="3554" spans="1:14">
      <c r="A3554" t="s">
        <v>2590</v>
      </c>
      <c r="B3554" t="s">
        <v>3433</v>
      </c>
      <c r="C3554">
        <v>2</v>
      </c>
      <c r="D3554" s="18">
        <v>28612.71</v>
      </c>
      <c r="E3554" s="18">
        <f>_xlfn.XLOOKUP(Order_Items_Raw!B1183,Products_Raw!A:A,Products_Raw!D:D)</f>
        <v>8551.81</v>
      </c>
      <c r="F3554" s="18">
        <f t="shared" si="55"/>
        <v>11509.09</v>
      </c>
      <c r="G3554" s="18" t="str">
        <f>PROPER(TRIM(CLEAN(_xlfn.XLOOKUP(Order_Items_Raw!A1183,Orders_Raw!A:A,Orders_Raw!E:E))))</f>
        <v>Mobile App</v>
      </c>
      <c r="H3554" s="18" t="str">
        <f>_xlfn.XLOOKUP(B3554,Products_Raw!A:A,Products_Raw!C:C)</f>
        <v>Beauty</v>
      </c>
      <c r="I3554" t="str">
        <f>_xlfn.XLOOKUP(_xlfn.XLOOKUP(A3554,Orders_Raw!A:A,Orders_Raw!B:B),Customers_Raw!A:A,Customers_Raw!E:E)</f>
        <v>Consumer</v>
      </c>
      <c r="J3554" s="19">
        <f>_xlfn.XLOOKUP(Order_Items_Raw!A1183,Orders_Raw!A:A,Orders_Raw!C:C)</f>
        <v>45695</v>
      </c>
      <c r="K3554" t="s">
        <v>3429</v>
      </c>
      <c r="L3554" s="19" t="str">
        <f>_xlfn.XLOOKUP(A3554,Orders_Raw!A:A,Orders_Raw!D:D)</f>
        <v>Shipped</v>
      </c>
      <c r="M3554" s="19" t="str">
        <f>_xlfn.XLOOKUP(_xlfn.XLOOKUP(A3554,Orders_Raw!A:A,Orders_Raw!B:B),Customers_Raw!A:A,Customers_Raw!E:E)</f>
        <v>Consumer</v>
      </c>
      <c r="N3554">
        <f>IF(COUNTIF($A$2:A3554,A3554)=1,1,0)</f>
        <v>1</v>
      </c>
    </row>
    <row r="3555" spans="1:14">
      <c r="A3555" t="s">
        <v>988</v>
      </c>
      <c r="B3555" t="s">
        <v>3434</v>
      </c>
      <c r="C3555">
        <v>1</v>
      </c>
      <c r="D3555" s="18">
        <v>6545.4</v>
      </c>
      <c r="E3555" s="18">
        <f>_xlfn.XLOOKUP(Order_Items_Raw!B1204,Products_Raw!A:A,Products_Raw!D:D)</f>
        <v>4740.6</v>
      </c>
      <c r="F3555" s="18">
        <f t="shared" si="55"/>
        <v>1804.8</v>
      </c>
      <c r="G3555" s="18" t="str">
        <f>PROPER(TRIM(CLEAN(_xlfn.XLOOKUP(Order_Items_Raw!A1204,Orders_Raw!A:A,Orders_Raw!E:E))))</f>
        <v>Marketplace</v>
      </c>
      <c r="H3555" s="18" t="str">
        <f>_xlfn.XLOOKUP(B3555,Products_Raw!A:A,Products_Raw!C:C)</f>
        <v>Home &amp; Kitchen</v>
      </c>
      <c r="I3555" t="str">
        <f>_xlfn.XLOOKUP(_xlfn.XLOOKUP(A3555,Orders_Raw!A:A,Orders_Raw!B:B),Customers_Raw!A:A,Customers_Raw!E:E)</f>
        <v>Consumer</v>
      </c>
      <c r="J3555" s="19">
        <f>_xlfn.XLOOKUP(Order_Items_Raw!A1204,Orders_Raw!A:A,Orders_Raw!C:C)</f>
        <v>45681</v>
      </c>
      <c r="K3555" t="s">
        <v>3435</v>
      </c>
      <c r="L3555" s="19" t="str">
        <f>_xlfn.XLOOKUP(A3555,Orders_Raw!A:A,Orders_Raw!D:D)</f>
        <v>Delivered</v>
      </c>
      <c r="M3555" s="19" t="str">
        <f>_xlfn.XLOOKUP(_xlfn.XLOOKUP(A3555,Orders_Raw!A:A,Orders_Raw!B:B),Customers_Raw!A:A,Customers_Raw!E:E)</f>
        <v>Consumer</v>
      </c>
      <c r="N3555">
        <f>IF(COUNTIF($A$2:A3555,A3555)=1,1,0)</f>
        <v>1</v>
      </c>
    </row>
    <row r="3556" spans="1:14">
      <c r="A3556" t="s">
        <v>1363</v>
      </c>
      <c r="B3556" t="s">
        <v>3434</v>
      </c>
      <c r="C3556">
        <v>2</v>
      </c>
      <c r="D3556" s="18">
        <v>11906.68</v>
      </c>
      <c r="E3556" s="18">
        <f>_xlfn.XLOOKUP(Order_Items_Raw!B1209,Products_Raw!A:A,Products_Raw!D:D)</f>
        <v>10244.32</v>
      </c>
      <c r="F3556" s="18">
        <f t="shared" si="55"/>
        <v>-8581.96</v>
      </c>
      <c r="G3556" s="18" t="str">
        <f>PROPER(TRIM(CLEAN(_xlfn.XLOOKUP(Order_Items_Raw!A1209,Orders_Raw!A:A,Orders_Raw!E:E))))</f>
        <v>Mobile App</v>
      </c>
      <c r="H3556" s="18" t="str">
        <f>_xlfn.XLOOKUP(B3556,Products_Raw!A:A,Products_Raw!C:C)</f>
        <v>Home &amp; Kitchen</v>
      </c>
      <c r="I3556" t="str">
        <f>_xlfn.XLOOKUP(_xlfn.XLOOKUP(A3556,Orders_Raw!A:A,Orders_Raw!B:B),Customers_Raw!A:A,Customers_Raw!E:E)</f>
        <v>Consumer</v>
      </c>
      <c r="J3556" s="19">
        <f>_xlfn.XLOOKUP(Order_Items_Raw!A1209,Orders_Raw!A:A,Orders_Raw!C:C)</f>
        <v>45667</v>
      </c>
      <c r="K3556" t="s">
        <v>3435</v>
      </c>
      <c r="L3556" s="19" t="str">
        <f>_xlfn.XLOOKUP(A3556,Orders_Raw!A:A,Orders_Raw!D:D)</f>
        <v>Delivered</v>
      </c>
      <c r="M3556" s="19" t="str">
        <f>_xlfn.XLOOKUP(_xlfn.XLOOKUP(A3556,Orders_Raw!A:A,Orders_Raw!B:B),Customers_Raw!A:A,Customers_Raw!E:E)</f>
        <v>Consumer</v>
      </c>
      <c r="N3556">
        <f>IF(COUNTIF($A$2:A3556,A3556)=1,1,0)</f>
        <v>1</v>
      </c>
    </row>
    <row r="3557" spans="1:14">
      <c r="A3557" t="s">
        <v>1402</v>
      </c>
      <c r="B3557" t="s">
        <v>3434</v>
      </c>
      <c r="C3557">
        <v>4</v>
      </c>
      <c r="D3557" s="18">
        <v>26205.87</v>
      </c>
      <c r="E3557" s="18">
        <f>_xlfn.XLOOKUP(Order_Items_Raw!B1211,Products_Raw!A:A,Products_Raw!D:D)</f>
        <v>10244.32</v>
      </c>
      <c r="F3557" s="18">
        <f t="shared" si="55"/>
        <v>-14771.41</v>
      </c>
      <c r="G3557" s="18" t="str">
        <f>PROPER(TRIM(CLEAN(_xlfn.XLOOKUP(Order_Items_Raw!A1211,Orders_Raw!A:A,Orders_Raw!E:E))))</f>
        <v>Marketplace</v>
      </c>
      <c r="H3557" s="18" t="str">
        <f>_xlfn.XLOOKUP(B3557,Products_Raw!A:A,Products_Raw!C:C)</f>
        <v>Home &amp; Kitchen</v>
      </c>
      <c r="I3557" t="str">
        <f>_xlfn.XLOOKUP(_xlfn.XLOOKUP(A3557,Orders_Raw!A:A,Orders_Raw!B:B),Customers_Raw!A:A,Customers_Raw!E:E)</f>
        <v>Consumer</v>
      </c>
      <c r="J3557" s="19">
        <f>_xlfn.XLOOKUP(Order_Items_Raw!A1211,Orders_Raw!A:A,Orders_Raw!C:C)</f>
        <v>45669</v>
      </c>
      <c r="K3557" t="s">
        <v>3435</v>
      </c>
      <c r="L3557" s="19" t="str">
        <f>_xlfn.XLOOKUP(A3557,Orders_Raw!A:A,Orders_Raw!D:D)</f>
        <v>Shipped</v>
      </c>
      <c r="M3557" s="19" t="str">
        <f>_xlfn.XLOOKUP(_xlfn.XLOOKUP(A3557,Orders_Raw!A:A,Orders_Raw!B:B),Customers_Raw!A:A,Customers_Raw!E:E)</f>
        <v>Consumer</v>
      </c>
      <c r="N3557">
        <f>IF(COUNTIF($A$2:A3557,A3557)=1,1,0)</f>
        <v>0</v>
      </c>
    </row>
    <row r="3558" spans="1:14">
      <c r="A3558" t="s">
        <v>1560</v>
      </c>
      <c r="B3558" t="s">
        <v>3434</v>
      </c>
      <c r="C3558">
        <v>4</v>
      </c>
      <c r="D3558" s="18">
        <v>21282.2</v>
      </c>
      <c r="E3558" s="18">
        <f>_xlfn.XLOOKUP(Order_Items_Raw!B1214,Products_Raw!A:A,Products_Raw!D:D)</f>
        <v>4936.19</v>
      </c>
      <c r="F3558" s="18">
        <f t="shared" si="55"/>
        <v>1537.44</v>
      </c>
      <c r="G3558" s="18" t="str">
        <f>PROPER(TRIM(CLEAN(_xlfn.XLOOKUP(Order_Items_Raw!A1214,Orders_Raw!A:A,Orders_Raw!E:E))))</f>
        <v>Marketplace</v>
      </c>
      <c r="H3558" s="18" t="str">
        <f>_xlfn.XLOOKUP(B3558,Products_Raw!A:A,Products_Raw!C:C)</f>
        <v>Home &amp; Kitchen</v>
      </c>
      <c r="I3558" t="str">
        <f>_xlfn.XLOOKUP(_xlfn.XLOOKUP(A3558,Orders_Raw!A:A,Orders_Raw!B:B),Customers_Raw!A:A,Customers_Raw!E:E)</f>
        <v>Corporate</v>
      </c>
      <c r="J3558" s="19">
        <f>_xlfn.XLOOKUP(Order_Items_Raw!A1214,Orders_Raw!A:A,Orders_Raw!C:C)</f>
        <v>45673</v>
      </c>
      <c r="K3558" t="s">
        <v>3435</v>
      </c>
      <c r="L3558" s="19" t="str">
        <f>_xlfn.XLOOKUP(A3558,Orders_Raw!A:A,Orders_Raw!D:D)</f>
        <v>Delivered</v>
      </c>
      <c r="M3558" s="19" t="str">
        <f>_xlfn.XLOOKUP(_xlfn.XLOOKUP(A3558,Orders_Raw!A:A,Orders_Raw!B:B),Customers_Raw!A:A,Customers_Raw!E:E)</f>
        <v>Corporate</v>
      </c>
      <c r="N3558">
        <f>IF(COUNTIF($A$2:A3558,A3558)=1,1,0)</f>
        <v>1</v>
      </c>
    </row>
    <row r="3559" spans="1:14">
      <c r="A3559" t="s">
        <v>1330</v>
      </c>
      <c r="B3559" t="s">
        <v>3436</v>
      </c>
      <c r="C3559">
        <v>1</v>
      </c>
      <c r="D3559" s="18">
        <v>9024.95</v>
      </c>
      <c r="E3559" s="18">
        <f>_xlfn.XLOOKUP(Order_Items_Raw!B1274,Products_Raw!A:A,Products_Raw!D:D)</f>
        <v>4535.12</v>
      </c>
      <c r="F3559" s="18">
        <f t="shared" si="55"/>
        <v>4489.83</v>
      </c>
      <c r="G3559" s="18" t="str">
        <f>PROPER(TRIM(CLEAN(_xlfn.XLOOKUP(Order_Items_Raw!A1274,Orders_Raw!A:A,Orders_Raw!E:E))))</f>
        <v>Website</v>
      </c>
      <c r="H3559" s="18" t="str">
        <f>_xlfn.XLOOKUP(B3559,Products_Raw!A:A,Products_Raw!C:C)</f>
        <v>Sports</v>
      </c>
      <c r="I3559" t="str">
        <f>_xlfn.XLOOKUP(_xlfn.XLOOKUP(A3559,Orders_Raw!A:A,Orders_Raw!B:B),Customers_Raw!A:A,Customers_Raw!E:E)</f>
        <v>Corporate</v>
      </c>
      <c r="J3559" s="19">
        <f>_xlfn.XLOOKUP(Order_Items_Raw!A1274,Orders_Raw!A:A,Orders_Raw!C:C)</f>
        <v>45684</v>
      </c>
      <c r="K3559" t="s">
        <v>3435</v>
      </c>
      <c r="L3559" s="19" t="str">
        <f>_xlfn.XLOOKUP(A3559,Orders_Raw!A:A,Orders_Raw!D:D)</f>
        <v>Delivered</v>
      </c>
      <c r="M3559" s="19" t="str">
        <f>_xlfn.XLOOKUP(_xlfn.XLOOKUP(A3559,Orders_Raw!A:A,Orders_Raw!B:B),Customers_Raw!A:A,Customers_Raw!E:E)</f>
        <v>Corporate</v>
      </c>
      <c r="N3559">
        <f>IF(COUNTIF($A$2:A3559,A3559)=1,1,0)</f>
        <v>0</v>
      </c>
    </row>
    <row r="3560" spans="1:14">
      <c r="A3560" t="s">
        <v>2337</v>
      </c>
      <c r="B3560" t="s">
        <v>3436</v>
      </c>
      <c r="C3560">
        <v>3</v>
      </c>
      <c r="D3560" s="18">
        <v>25493.61</v>
      </c>
      <c r="E3560" s="18">
        <f>_xlfn.XLOOKUP(Order_Items_Raw!B1287,Products_Raw!A:A,Products_Raw!D:D)</f>
        <v>4806.74</v>
      </c>
      <c r="F3560" s="18">
        <f t="shared" si="55"/>
        <v>11073.39</v>
      </c>
      <c r="G3560" s="18" t="str">
        <f>PROPER(TRIM(CLEAN(_xlfn.XLOOKUP(Order_Items_Raw!A1287,Orders_Raw!A:A,Orders_Raw!E:E))))</f>
        <v>Marketplace</v>
      </c>
      <c r="H3560" s="18" t="str">
        <f>_xlfn.XLOOKUP(B3560,Products_Raw!A:A,Products_Raw!C:C)</f>
        <v>Sports</v>
      </c>
      <c r="I3560" t="str">
        <f>_xlfn.XLOOKUP(_xlfn.XLOOKUP(A3560,Orders_Raw!A:A,Orders_Raw!B:B),Customers_Raw!A:A,Customers_Raw!E:E)</f>
        <v>Consumer</v>
      </c>
      <c r="J3560" s="19">
        <f>_xlfn.XLOOKUP(Order_Items_Raw!A1287,Orders_Raw!A:A,Orders_Raw!C:C)</f>
        <v>45683</v>
      </c>
      <c r="K3560" t="s">
        <v>3435</v>
      </c>
      <c r="L3560" s="19" t="str">
        <f>_xlfn.XLOOKUP(A3560,Orders_Raw!A:A,Orders_Raw!D:D)</f>
        <v>Delivered</v>
      </c>
      <c r="M3560" s="19" t="str">
        <f>_xlfn.XLOOKUP(_xlfn.XLOOKUP(A3560,Orders_Raw!A:A,Orders_Raw!B:B),Customers_Raw!A:A,Customers_Raw!E:E)</f>
        <v>Consumer</v>
      </c>
      <c r="N3560">
        <f>IF(COUNTIF($A$2:A3560,A3560)=1,1,0)</f>
        <v>0</v>
      </c>
    </row>
    <row r="3561" spans="1:14">
      <c r="A3561" t="s">
        <v>991</v>
      </c>
      <c r="B3561" t="s">
        <v>3437</v>
      </c>
      <c r="C3561">
        <v>3</v>
      </c>
      <c r="D3561" s="18">
        <v>16377.05</v>
      </c>
      <c r="E3561" s="18">
        <f>_xlfn.XLOOKUP(Order_Items_Raw!B1306,Products_Raw!A:A,Products_Raw!D:D)</f>
        <v>680.62</v>
      </c>
      <c r="F3561" s="18">
        <f t="shared" si="55"/>
        <v>14335.19</v>
      </c>
      <c r="G3561" s="18" t="str">
        <f>PROPER(TRIM(CLEAN(_xlfn.XLOOKUP(Order_Items_Raw!A1306,Orders_Raw!A:A,Orders_Raw!E:E))))</f>
        <v>Website</v>
      </c>
      <c r="H3561" s="18" t="str">
        <f>_xlfn.XLOOKUP(B3561,Products_Raw!A:A,Products_Raw!C:C)</f>
        <v>Office Supplies</v>
      </c>
      <c r="I3561" t="str">
        <f>_xlfn.XLOOKUP(_xlfn.XLOOKUP(A3561,Orders_Raw!A:A,Orders_Raw!B:B),Customers_Raw!A:A,Customers_Raw!E:E)</f>
        <v>Consumer</v>
      </c>
      <c r="J3561" s="19">
        <f>_xlfn.XLOOKUP(Order_Items_Raw!A1306,Orders_Raw!A:A,Orders_Raw!C:C)</f>
        <v>45668</v>
      </c>
      <c r="K3561" t="s">
        <v>3435</v>
      </c>
      <c r="L3561" s="19" t="str">
        <f>_xlfn.XLOOKUP(A3561,Orders_Raw!A:A,Orders_Raw!D:D)</f>
        <v>Shipped</v>
      </c>
      <c r="M3561" s="19" t="str">
        <f>_xlfn.XLOOKUP(_xlfn.XLOOKUP(A3561,Orders_Raw!A:A,Orders_Raw!B:B),Customers_Raw!A:A,Customers_Raw!E:E)</f>
        <v>Consumer</v>
      </c>
      <c r="N3561">
        <f>IF(COUNTIF($A$2:A3561,A3561)=1,1,0)</f>
        <v>1</v>
      </c>
    </row>
    <row r="3562" spans="1:14">
      <c r="A3562" t="s">
        <v>1358</v>
      </c>
      <c r="B3562" t="s">
        <v>3437</v>
      </c>
      <c r="C3562">
        <v>1</v>
      </c>
      <c r="D3562" s="18">
        <v>7012.53</v>
      </c>
      <c r="E3562" s="18">
        <f>_xlfn.XLOOKUP(Order_Items_Raw!B1314,Products_Raw!A:A,Products_Raw!D:D)</f>
        <v>11367.74</v>
      </c>
      <c r="F3562" s="18">
        <f t="shared" si="55"/>
        <v>-4355.21</v>
      </c>
      <c r="G3562" s="18" t="str">
        <f>PROPER(TRIM(CLEAN(_xlfn.XLOOKUP(Order_Items_Raw!A1314,Orders_Raw!A:A,Orders_Raw!E:E))))</f>
        <v>Website</v>
      </c>
      <c r="H3562" s="18" t="str">
        <f>_xlfn.XLOOKUP(B3562,Products_Raw!A:A,Products_Raw!C:C)</f>
        <v>Office Supplies</v>
      </c>
      <c r="I3562" t="str">
        <f>_xlfn.XLOOKUP(_xlfn.XLOOKUP(A3562,Orders_Raw!A:A,Orders_Raw!B:B),Customers_Raw!A:A,Customers_Raw!E:E)</f>
        <v>Corporate</v>
      </c>
      <c r="J3562" s="19">
        <f>_xlfn.XLOOKUP(Order_Items_Raw!A1314,Orders_Raw!A:A,Orders_Raw!C:C)</f>
        <v>45662</v>
      </c>
      <c r="K3562" t="s">
        <v>3435</v>
      </c>
      <c r="L3562" s="19" t="str">
        <f>_xlfn.XLOOKUP(A3562,Orders_Raw!A:A,Orders_Raw!D:D)</f>
        <v>Shipped</v>
      </c>
      <c r="M3562" s="19" t="str">
        <f>_xlfn.XLOOKUP(_xlfn.XLOOKUP(A3562,Orders_Raw!A:A,Orders_Raw!B:B),Customers_Raw!A:A,Customers_Raw!E:E)</f>
        <v>Corporate</v>
      </c>
      <c r="N3562">
        <f>IF(COUNTIF($A$2:A3562,A3562)=1,1,0)</f>
        <v>1</v>
      </c>
    </row>
    <row r="3563" spans="1:14">
      <c r="A3563" t="s">
        <v>1622</v>
      </c>
      <c r="B3563" t="s">
        <v>3437</v>
      </c>
      <c r="C3563">
        <v>4</v>
      </c>
      <c r="D3563" s="18">
        <v>28691.81</v>
      </c>
      <c r="E3563" s="18">
        <f>_xlfn.XLOOKUP(Order_Items_Raw!B1321,Products_Raw!A:A,Products_Raw!D:D)</f>
        <v>4176.26</v>
      </c>
      <c r="F3563" s="18">
        <f t="shared" si="55"/>
        <v>11986.77</v>
      </c>
      <c r="G3563" s="18" t="str">
        <f>PROPER(TRIM(CLEAN(_xlfn.XLOOKUP(Order_Items_Raw!A1321,Orders_Raw!A:A,Orders_Raw!E:E))))</f>
        <v>Marketplace</v>
      </c>
      <c r="H3563" s="18" t="str">
        <f>_xlfn.XLOOKUP(B3563,Products_Raw!A:A,Products_Raw!C:C)</f>
        <v>Office Supplies</v>
      </c>
      <c r="I3563" t="str">
        <f>_xlfn.XLOOKUP(_xlfn.XLOOKUP(A3563,Orders_Raw!A:A,Orders_Raw!B:B),Customers_Raw!A:A,Customers_Raw!E:E)</f>
        <v>Consumer</v>
      </c>
      <c r="J3563" s="19">
        <f>_xlfn.XLOOKUP(Order_Items_Raw!A1321,Orders_Raw!A:A,Orders_Raw!C:C)</f>
        <v>45677</v>
      </c>
      <c r="K3563" t="s">
        <v>3435</v>
      </c>
      <c r="L3563" s="19" t="str">
        <f>_xlfn.XLOOKUP(A3563,Orders_Raw!A:A,Orders_Raw!D:D)</f>
        <v>Delivered</v>
      </c>
      <c r="M3563" s="19" t="str">
        <f>_xlfn.XLOOKUP(_xlfn.XLOOKUP(A3563,Orders_Raw!A:A,Orders_Raw!B:B),Customers_Raw!A:A,Customers_Raw!E:E)</f>
        <v>Consumer</v>
      </c>
      <c r="N3563">
        <f>IF(COUNTIF($A$2:A3563,A3563)=1,1,0)</f>
        <v>1</v>
      </c>
    </row>
    <row r="3564" spans="1:14">
      <c r="A3564" t="s">
        <v>1682</v>
      </c>
      <c r="B3564" t="s">
        <v>3437</v>
      </c>
      <c r="C3564">
        <v>2</v>
      </c>
      <c r="D3564" s="18">
        <v>14054.41</v>
      </c>
      <c r="E3564" s="18">
        <f>_xlfn.XLOOKUP(Order_Items_Raw!B1324,Products_Raw!A:A,Products_Raw!D:D)</f>
        <v>4176.26</v>
      </c>
      <c r="F3564" s="18">
        <f t="shared" si="55"/>
        <v>5701.89</v>
      </c>
      <c r="G3564" s="18" t="str">
        <f>PROPER(TRIM(CLEAN(_xlfn.XLOOKUP(Order_Items_Raw!A1324,Orders_Raw!A:A,Orders_Raw!E:E))))</f>
        <v>Website</v>
      </c>
      <c r="H3564" s="18" t="str">
        <f>_xlfn.XLOOKUP(B3564,Products_Raw!A:A,Products_Raw!C:C)</f>
        <v>Office Supplies</v>
      </c>
      <c r="I3564" t="str">
        <f>_xlfn.XLOOKUP(_xlfn.XLOOKUP(A3564,Orders_Raw!A:A,Orders_Raw!B:B),Customers_Raw!A:A,Customers_Raw!E:E)</f>
        <v>Consumer</v>
      </c>
      <c r="J3564" s="19">
        <f>_xlfn.XLOOKUP(Order_Items_Raw!A1324,Orders_Raw!A:A,Orders_Raw!C:C)</f>
        <v>45659</v>
      </c>
      <c r="K3564" t="s">
        <v>3435</v>
      </c>
      <c r="L3564" s="19" t="str">
        <f>_xlfn.XLOOKUP(A3564,Orders_Raw!A:A,Orders_Raw!D:D)</f>
        <v>Delivered</v>
      </c>
      <c r="M3564" s="19" t="str">
        <f>_xlfn.XLOOKUP(_xlfn.XLOOKUP(A3564,Orders_Raw!A:A,Orders_Raw!B:B),Customers_Raw!A:A,Customers_Raw!E:E)</f>
        <v>Consumer</v>
      </c>
      <c r="N3564">
        <f>IF(COUNTIF($A$2:A3564,A3564)=1,1,0)</f>
        <v>1</v>
      </c>
    </row>
    <row r="3565" spans="1:14">
      <c r="A3565" t="s">
        <v>2463</v>
      </c>
      <c r="B3565" t="s">
        <v>3437</v>
      </c>
      <c r="C3565">
        <v>1</v>
      </c>
      <c r="D3565" s="18">
        <v>6344.16</v>
      </c>
      <c r="E3565" s="18">
        <f>_xlfn.XLOOKUP(Order_Items_Raw!B1343,Products_Raw!A:A,Products_Raw!D:D)</f>
        <v>7212.47</v>
      </c>
      <c r="F3565" s="18">
        <f t="shared" si="55"/>
        <v>-868.31</v>
      </c>
      <c r="G3565" s="18" t="str">
        <f>PROPER(TRIM(CLEAN(_xlfn.XLOOKUP(Order_Items_Raw!A1343,Orders_Raw!A:A,Orders_Raw!E:E))))</f>
        <v>Mobile App</v>
      </c>
      <c r="H3565" s="18" t="str">
        <f>_xlfn.XLOOKUP(B3565,Products_Raw!A:A,Products_Raw!C:C)</f>
        <v>Office Supplies</v>
      </c>
      <c r="I3565" t="str">
        <f>_xlfn.XLOOKUP(_xlfn.XLOOKUP(A3565,Orders_Raw!A:A,Orders_Raw!B:B),Customers_Raw!A:A,Customers_Raw!E:E)</f>
        <v>Consumer</v>
      </c>
      <c r="J3565" s="19">
        <f>_xlfn.XLOOKUP(Order_Items_Raw!A1343,Orders_Raw!A:A,Orders_Raw!C:C)</f>
        <v>45671</v>
      </c>
      <c r="K3565" t="s">
        <v>3435</v>
      </c>
      <c r="L3565" s="19" t="str">
        <f>_xlfn.XLOOKUP(A3565,Orders_Raw!A:A,Orders_Raw!D:D)</f>
        <v>Delivered</v>
      </c>
      <c r="M3565" s="19" t="str">
        <f>_xlfn.XLOOKUP(_xlfn.XLOOKUP(A3565,Orders_Raw!A:A,Orders_Raw!B:B),Customers_Raw!A:A,Customers_Raw!E:E)</f>
        <v>Consumer</v>
      </c>
      <c r="N3565">
        <f>IF(COUNTIF($A$2:A3565,A3565)=1,1,0)</f>
        <v>1</v>
      </c>
    </row>
    <row r="3566" spans="1:14">
      <c r="A3566" t="s">
        <v>2479</v>
      </c>
      <c r="B3566" t="s">
        <v>3437</v>
      </c>
      <c r="C3566">
        <v>2</v>
      </c>
      <c r="D3566" s="18">
        <v>12184.7</v>
      </c>
      <c r="E3566" s="18">
        <f>_xlfn.XLOOKUP(Order_Items_Raw!B1344,Products_Raw!A:A,Products_Raw!D:D)</f>
        <v>7212.47</v>
      </c>
      <c r="F3566" s="18">
        <f t="shared" si="55"/>
        <v>-2240.24</v>
      </c>
      <c r="G3566" s="18" t="str">
        <f>PROPER(TRIM(CLEAN(_xlfn.XLOOKUP(Order_Items_Raw!A1344,Orders_Raw!A:A,Orders_Raw!E:E))))</f>
        <v>Marketplace</v>
      </c>
      <c r="H3566" s="18" t="str">
        <f>_xlfn.XLOOKUP(B3566,Products_Raw!A:A,Products_Raw!C:C)</f>
        <v>Office Supplies</v>
      </c>
      <c r="I3566" t="str">
        <f>_xlfn.XLOOKUP(_xlfn.XLOOKUP(A3566,Orders_Raw!A:A,Orders_Raw!B:B),Customers_Raw!A:A,Customers_Raw!E:E)</f>
        <v>Consumer</v>
      </c>
      <c r="J3566" s="19">
        <f>_xlfn.XLOOKUP(Order_Items_Raw!A1344,Orders_Raw!A:A,Orders_Raw!C:C)</f>
        <v>45665</v>
      </c>
      <c r="K3566" t="s">
        <v>3435</v>
      </c>
      <c r="L3566" s="19" t="str">
        <f>_xlfn.XLOOKUP(A3566,Orders_Raw!A:A,Orders_Raw!D:D)</f>
        <v>Delivered</v>
      </c>
      <c r="M3566" s="19" t="str">
        <f>_xlfn.XLOOKUP(_xlfn.XLOOKUP(A3566,Orders_Raw!A:A,Orders_Raw!B:B),Customers_Raw!A:A,Customers_Raw!E:E)</f>
        <v>Consumer</v>
      </c>
      <c r="N3566">
        <f>IF(COUNTIF($A$2:A3566,A3566)=1,1,0)</f>
        <v>1</v>
      </c>
    </row>
    <row r="3567" spans="1:14">
      <c r="A3567" t="s">
        <v>2919</v>
      </c>
      <c r="B3567" t="s">
        <v>3437</v>
      </c>
      <c r="C3567">
        <v>1</v>
      </c>
      <c r="D3567" s="18">
        <v>5929.95</v>
      </c>
      <c r="E3567" s="18">
        <f>_xlfn.XLOOKUP(Order_Items_Raw!B1349,Products_Raw!A:A,Products_Raw!D:D)</f>
        <v>1349.93</v>
      </c>
      <c r="F3567" s="18">
        <f t="shared" si="55"/>
        <v>4580.02</v>
      </c>
      <c r="G3567" s="18" t="str">
        <f>PROPER(TRIM(CLEAN(_xlfn.XLOOKUP(Order_Items_Raw!A1349,Orders_Raw!A:A,Orders_Raw!E:E))))</f>
        <v>Website</v>
      </c>
      <c r="H3567" s="18" t="str">
        <f>_xlfn.XLOOKUP(B3567,Products_Raw!A:A,Products_Raw!C:C)</f>
        <v>Office Supplies</v>
      </c>
      <c r="I3567" t="str">
        <f>_xlfn.XLOOKUP(_xlfn.XLOOKUP(A3567,Orders_Raw!A:A,Orders_Raw!B:B),Customers_Raw!A:A,Customers_Raw!E:E)</f>
        <v>Corporate</v>
      </c>
      <c r="J3567" s="19">
        <f>_xlfn.XLOOKUP(Order_Items_Raw!A1349,Orders_Raw!A:A,Orders_Raw!C:C)</f>
        <v>45673</v>
      </c>
      <c r="K3567" t="s">
        <v>3435</v>
      </c>
      <c r="L3567" s="19" t="str">
        <f>_xlfn.XLOOKUP(A3567,Orders_Raw!A:A,Orders_Raw!D:D)</f>
        <v>Cancelled</v>
      </c>
      <c r="M3567" s="19" t="str">
        <f>_xlfn.XLOOKUP(_xlfn.XLOOKUP(A3567,Orders_Raw!A:A,Orders_Raw!B:B),Customers_Raw!A:A,Customers_Raw!E:E)</f>
        <v>Corporate</v>
      </c>
      <c r="N3567">
        <f>IF(COUNTIF($A$2:A3567,A3567)=1,1,0)</f>
        <v>1</v>
      </c>
    </row>
    <row r="3568" spans="1:14">
      <c r="A3568" t="s">
        <v>3018</v>
      </c>
      <c r="B3568" t="s">
        <v>3437</v>
      </c>
      <c r="C3568">
        <v>4</v>
      </c>
      <c r="D3568" s="18">
        <v>28595.38</v>
      </c>
      <c r="E3568" s="18">
        <f>_xlfn.XLOOKUP(Order_Items_Raw!B1352,Products_Raw!A:A,Products_Raw!D:D)</f>
        <v>1349.93</v>
      </c>
      <c r="F3568" s="18">
        <f t="shared" si="55"/>
        <v>23195.66</v>
      </c>
      <c r="G3568" s="18" t="str">
        <f>PROPER(TRIM(CLEAN(_xlfn.XLOOKUP(Order_Items_Raw!A1352,Orders_Raw!A:A,Orders_Raw!E:E))))</f>
        <v>Marketplace</v>
      </c>
      <c r="H3568" s="18" t="str">
        <f>_xlfn.XLOOKUP(B3568,Products_Raw!A:A,Products_Raw!C:C)</f>
        <v>Office Supplies</v>
      </c>
      <c r="I3568" t="str">
        <f>_xlfn.XLOOKUP(_xlfn.XLOOKUP(A3568,Orders_Raw!A:A,Orders_Raw!B:B),Customers_Raw!A:A,Customers_Raw!E:E)</f>
        <v>Consumer</v>
      </c>
      <c r="J3568" s="19">
        <f>_xlfn.XLOOKUP(Order_Items_Raw!A1352,Orders_Raw!A:A,Orders_Raw!C:C)</f>
        <v>45667</v>
      </c>
      <c r="K3568" t="s">
        <v>3435</v>
      </c>
      <c r="L3568" s="19" t="str">
        <f>_xlfn.XLOOKUP(A3568,Orders_Raw!A:A,Orders_Raw!D:D)</f>
        <v>Delivered</v>
      </c>
      <c r="M3568" s="19" t="str">
        <f>_xlfn.XLOOKUP(_xlfn.XLOOKUP(A3568,Orders_Raw!A:A,Orders_Raw!B:B),Customers_Raw!A:A,Customers_Raw!E:E)</f>
        <v>Consumer</v>
      </c>
      <c r="N3568">
        <f>IF(COUNTIF($A$2:A3568,A3568)=1,1,0)</f>
        <v>0</v>
      </c>
    </row>
    <row r="3569" spans="1:14">
      <c r="A3569" t="s">
        <v>3388</v>
      </c>
      <c r="B3569" t="s">
        <v>3437</v>
      </c>
      <c r="C3569">
        <v>1</v>
      </c>
      <c r="D3569" s="18">
        <v>5606.15</v>
      </c>
      <c r="E3569" s="18">
        <f>_xlfn.XLOOKUP(Order_Items_Raw!B1362,Products_Raw!A:A,Products_Raw!D:D)</f>
        <v>7025.62</v>
      </c>
      <c r="F3569" s="18">
        <f t="shared" si="55"/>
        <v>-1419.47</v>
      </c>
      <c r="G3569" s="18" t="str">
        <f>PROPER(TRIM(CLEAN(_xlfn.XLOOKUP(Order_Items_Raw!A1362,Orders_Raw!A:A,Orders_Raw!E:E))))</f>
        <v>Website</v>
      </c>
      <c r="H3569" s="18" t="str">
        <f>_xlfn.XLOOKUP(B3569,Products_Raw!A:A,Products_Raw!C:C)</f>
        <v>Office Supplies</v>
      </c>
      <c r="I3569" t="str">
        <f>_xlfn.XLOOKUP(_xlfn.XLOOKUP(A3569,Orders_Raw!A:A,Orders_Raw!B:B),Customers_Raw!A:A,Customers_Raw!E:E)</f>
        <v>Corporate</v>
      </c>
      <c r="J3569" s="19">
        <f>_xlfn.XLOOKUP(Order_Items_Raw!A1362,Orders_Raw!A:A,Orders_Raw!C:C)</f>
        <v>45673</v>
      </c>
      <c r="K3569" t="s">
        <v>3435</v>
      </c>
      <c r="L3569" s="19" t="str">
        <f>_xlfn.XLOOKUP(A3569,Orders_Raw!A:A,Orders_Raw!D:D)</f>
        <v>Delivered</v>
      </c>
      <c r="M3569" s="19" t="str">
        <f>_xlfn.XLOOKUP(_xlfn.XLOOKUP(A3569,Orders_Raw!A:A,Orders_Raw!B:B),Customers_Raw!A:A,Customers_Raw!E:E)</f>
        <v>Corporate</v>
      </c>
      <c r="N3569">
        <f>IF(COUNTIF($A$2:A3569,A3569)=1,1,0)</f>
        <v>1</v>
      </c>
    </row>
    <row r="3570" spans="1:14">
      <c r="A3570" t="s">
        <v>1165</v>
      </c>
      <c r="B3570" t="s">
        <v>3438</v>
      </c>
      <c r="C3570">
        <v>1</v>
      </c>
      <c r="D3570" s="18">
        <v>336.89</v>
      </c>
      <c r="E3570" s="18">
        <f>_xlfn.XLOOKUP(Order_Items_Raw!B1366,Products_Raw!A:A,Products_Raw!D:D)</f>
        <v>7025.62</v>
      </c>
      <c r="F3570" s="18">
        <f t="shared" si="55"/>
        <v>-6688.73</v>
      </c>
      <c r="G3570" s="18" t="str">
        <f>PROPER(TRIM(CLEAN(_xlfn.XLOOKUP(Order_Items_Raw!A1366,Orders_Raw!A:A,Orders_Raw!E:E))))</f>
        <v>Mobile App</v>
      </c>
      <c r="H3570" s="18" t="str">
        <f>_xlfn.XLOOKUP(B3570,Products_Raw!A:A,Products_Raw!C:C)</f>
        <v>Beauty</v>
      </c>
      <c r="I3570" t="str">
        <f>_xlfn.XLOOKUP(_xlfn.XLOOKUP(A3570,Orders_Raw!A:A,Orders_Raw!B:B),Customers_Raw!A:A,Customers_Raw!E:E)</f>
        <v>Consumer</v>
      </c>
      <c r="J3570" s="19">
        <f>_xlfn.XLOOKUP(Order_Items_Raw!A1366,Orders_Raw!A:A,Orders_Raw!C:C)</f>
        <v>45672</v>
      </c>
      <c r="K3570" t="s">
        <v>3435</v>
      </c>
      <c r="L3570" s="19" t="str">
        <f>_xlfn.XLOOKUP(A3570,Orders_Raw!A:A,Orders_Raw!D:D)</f>
        <v>Delivered</v>
      </c>
      <c r="M3570" s="19" t="str">
        <f>_xlfn.XLOOKUP(_xlfn.XLOOKUP(A3570,Orders_Raw!A:A,Orders_Raw!B:B),Customers_Raw!A:A,Customers_Raw!E:E)</f>
        <v>Consumer</v>
      </c>
      <c r="N3570">
        <f>IF(COUNTIF($A$2:A3570,A3570)=1,1,0)</f>
        <v>1</v>
      </c>
    </row>
    <row r="3571" spans="1:14">
      <c r="A3571" t="s">
        <v>1504</v>
      </c>
      <c r="B3571" t="s">
        <v>3438</v>
      </c>
      <c r="C3571">
        <v>3</v>
      </c>
      <c r="D3571" s="18">
        <v>872.54</v>
      </c>
      <c r="E3571" s="18">
        <f>_xlfn.XLOOKUP(Order_Items_Raw!B1373,Products_Raw!A:A,Products_Raw!D:D)</f>
        <v>1397.32</v>
      </c>
      <c r="F3571" s="18">
        <f t="shared" si="55"/>
        <v>-3319.42</v>
      </c>
      <c r="G3571" s="18" t="str">
        <f>PROPER(TRIM(CLEAN(_xlfn.XLOOKUP(Order_Items_Raw!A1373,Orders_Raw!A:A,Orders_Raw!E:E))))</f>
        <v>Marketplace</v>
      </c>
      <c r="H3571" s="18" t="str">
        <f>_xlfn.XLOOKUP(B3571,Products_Raw!A:A,Products_Raw!C:C)</f>
        <v>Beauty</v>
      </c>
      <c r="I3571" t="str">
        <f>_xlfn.XLOOKUP(_xlfn.XLOOKUP(A3571,Orders_Raw!A:A,Orders_Raw!B:B),Customers_Raw!A:A,Customers_Raw!E:E)</f>
        <v>Consumer</v>
      </c>
      <c r="J3571" s="19">
        <f>_xlfn.XLOOKUP(Order_Items_Raw!A1373,Orders_Raw!A:A,Orders_Raw!C:C)</f>
        <v>45681</v>
      </c>
      <c r="K3571" t="s">
        <v>3435</v>
      </c>
      <c r="L3571" s="19" t="str">
        <f>_xlfn.XLOOKUP(A3571,Orders_Raw!A:A,Orders_Raw!D:D)</f>
        <v>Processing</v>
      </c>
      <c r="M3571" s="19" t="str">
        <f>_xlfn.XLOOKUP(_xlfn.XLOOKUP(A3571,Orders_Raw!A:A,Orders_Raw!B:B),Customers_Raw!A:A,Customers_Raw!E:E)</f>
        <v>Consumer</v>
      </c>
      <c r="N3571">
        <f>IF(COUNTIF($A$2:A3571,A3571)=1,1,0)</f>
        <v>1</v>
      </c>
    </row>
    <row r="3572" spans="1:14">
      <c r="A3572" t="s">
        <v>2768</v>
      </c>
      <c r="B3572" t="s">
        <v>3438</v>
      </c>
      <c r="C3572">
        <v>1</v>
      </c>
      <c r="D3572" s="18">
        <v>348.69</v>
      </c>
      <c r="E3572" s="18">
        <f>_xlfn.XLOOKUP(Order_Items_Raw!B1396,Products_Raw!A:A,Products_Raw!D:D)</f>
        <v>1326.73</v>
      </c>
      <c r="F3572" s="18">
        <f t="shared" si="55"/>
        <v>-978.04</v>
      </c>
      <c r="G3572" s="18" t="str">
        <f>PROPER(TRIM(CLEAN(_xlfn.XLOOKUP(Order_Items_Raw!A1396,Orders_Raw!A:A,Orders_Raw!E:E))))</f>
        <v>Marketplace</v>
      </c>
      <c r="H3572" s="18" t="str">
        <f>_xlfn.XLOOKUP(B3572,Products_Raw!A:A,Products_Raw!C:C)</f>
        <v>Beauty</v>
      </c>
      <c r="I3572" t="str">
        <f>_xlfn.XLOOKUP(_xlfn.XLOOKUP(A3572,Orders_Raw!A:A,Orders_Raw!B:B),Customers_Raw!A:A,Customers_Raw!E:E)</f>
        <v>Consumer</v>
      </c>
      <c r="J3572" s="19">
        <f>_xlfn.XLOOKUP(Order_Items_Raw!A1396,Orders_Raw!A:A,Orders_Raw!C:C)</f>
        <v>45678</v>
      </c>
      <c r="K3572" t="s">
        <v>3435</v>
      </c>
      <c r="L3572" s="19" t="str">
        <f>_xlfn.XLOOKUP(A3572,Orders_Raw!A:A,Orders_Raw!D:D)</f>
        <v>Delivered</v>
      </c>
      <c r="M3572" s="19" t="str">
        <f>_xlfn.XLOOKUP(_xlfn.XLOOKUP(A3572,Orders_Raw!A:A,Orders_Raw!B:B),Customers_Raw!A:A,Customers_Raw!E:E)</f>
        <v>Consumer</v>
      </c>
      <c r="N3572">
        <f>IF(COUNTIF($A$2:A3572,A3572)=1,1,0)</f>
        <v>0</v>
      </c>
    </row>
    <row r="3573" spans="1:14">
      <c r="A3573" t="s">
        <v>3083</v>
      </c>
      <c r="B3573" t="s">
        <v>3438</v>
      </c>
      <c r="C3573">
        <v>4</v>
      </c>
      <c r="D3573" s="18">
        <v>1512.99</v>
      </c>
      <c r="E3573" s="18">
        <f>_xlfn.XLOOKUP(Order_Items_Raw!B1402,Products_Raw!A:A,Products_Raw!D:D)</f>
        <v>11118.8</v>
      </c>
      <c r="F3573" s="18">
        <f t="shared" si="55"/>
        <v>-42962.21</v>
      </c>
      <c r="G3573" s="18" t="str">
        <f>PROPER(TRIM(CLEAN(_xlfn.XLOOKUP(Order_Items_Raw!A1402,Orders_Raw!A:A,Orders_Raw!E:E))))</f>
        <v>Website</v>
      </c>
      <c r="H3573" s="18" t="str">
        <f>_xlfn.XLOOKUP(B3573,Products_Raw!A:A,Products_Raw!C:C)</f>
        <v>Beauty</v>
      </c>
      <c r="I3573" t="str">
        <f>_xlfn.XLOOKUP(_xlfn.XLOOKUP(A3573,Orders_Raw!A:A,Orders_Raw!B:B),Customers_Raw!A:A,Customers_Raw!E:E)</f>
        <v>Small Business</v>
      </c>
      <c r="J3573" s="19">
        <f>_xlfn.XLOOKUP(Order_Items_Raw!A1402,Orders_Raw!A:A,Orders_Raw!C:C)</f>
        <v>45676</v>
      </c>
      <c r="K3573" t="s">
        <v>3435</v>
      </c>
      <c r="L3573" s="19" t="str">
        <f>_xlfn.XLOOKUP(A3573,Orders_Raw!A:A,Orders_Raw!D:D)</f>
        <v>Delivered</v>
      </c>
      <c r="M3573" s="19" t="str">
        <f>_xlfn.XLOOKUP(_xlfn.XLOOKUP(A3573,Orders_Raw!A:A,Orders_Raw!B:B),Customers_Raw!A:A,Customers_Raw!E:E)</f>
        <v>Small Business</v>
      </c>
      <c r="N3573">
        <f>IF(COUNTIF($A$2:A3573,A3573)=1,1,0)</f>
        <v>1</v>
      </c>
    </row>
    <row r="3574" spans="1:14">
      <c r="A3574" t="s">
        <v>1135</v>
      </c>
      <c r="B3574" t="s">
        <v>3497</v>
      </c>
      <c r="C3574">
        <v>2</v>
      </c>
      <c r="D3574" s="18">
        <v>11627.26</v>
      </c>
      <c r="E3574" s="18">
        <f>_xlfn.XLOOKUP(Order_Items_Raw!B1414,Products_Raw!A:A,Products_Raw!D:D)</f>
        <v>4835.9</v>
      </c>
      <c r="F3574" s="18">
        <f t="shared" si="55"/>
        <v>1955.46</v>
      </c>
      <c r="G3574" s="18" t="str">
        <f>PROPER(TRIM(CLEAN(_xlfn.XLOOKUP(Order_Items_Raw!A1414,Orders_Raw!A:A,Orders_Raw!E:E))))</f>
        <v>Mobile App</v>
      </c>
      <c r="H3574" s="18" t="str">
        <f>_xlfn.XLOOKUP(B3574,Products_Raw!A:A,Products_Raw!C:C)</f>
        <v>Beauty</v>
      </c>
      <c r="I3574" t="str">
        <f>_xlfn.XLOOKUP(_xlfn.XLOOKUP(A3574,Orders_Raw!A:A,Orders_Raw!B:B),Customers_Raw!A:A,Customers_Raw!E:E)</f>
        <v>Consumer</v>
      </c>
      <c r="J3574" s="19">
        <f>_xlfn.XLOOKUP(Order_Items_Raw!A1414,Orders_Raw!A:A,Orders_Raw!C:C)</f>
        <v>45673</v>
      </c>
      <c r="K3574" t="s">
        <v>3435</v>
      </c>
      <c r="L3574" s="19" t="str">
        <f>_xlfn.XLOOKUP(A3574,Orders_Raw!A:A,Orders_Raw!D:D)</f>
        <v>Shipped</v>
      </c>
      <c r="M3574" s="19" t="str">
        <f>_xlfn.XLOOKUP(_xlfn.XLOOKUP(A3574,Orders_Raw!A:A,Orders_Raw!B:B),Customers_Raw!A:A,Customers_Raw!E:E)</f>
        <v>Consumer</v>
      </c>
      <c r="N3574">
        <f>IF(COUNTIF($A$2:A3574,A3574)=1,1,0)</f>
        <v>1</v>
      </c>
    </row>
    <row r="3575" spans="1:14">
      <c r="A3575" t="s">
        <v>1377</v>
      </c>
      <c r="B3575" t="s">
        <v>3497</v>
      </c>
      <c r="C3575">
        <v>4</v>
      </c>
      <c r="D3575" s="18">
        <v>25007.4</v>
      </c>
      <c r="E3575" s="18">
        <f>_xlfn.XLOOKUP(Order_Items_Raw!B1418,Products_Raw!A:A,Products_Raw!D:D)</f>
        <v>3861.49</v>
      </c>
      <c r="F3575" s="18">
        <f t="shared" si="55"/>
        <v>9561.44</v>
      </c>
      <c r="G3575" s="18" t="str">
        <f>PROPER(TRIM(CLEAN(_xlfn.XLOOKUP(Order_Items_Raw!A1418,Orders_Raw!A:A,Orders_Raw!E:E))))</f>
        <v>Mobile App</v>
      </c>
      <c r="H3575" s="18" t="str">
        <f>_xlfn.XLOOKUP(B3575,Products_Raw!A:A,Products_Raw!C:C)</f>
        <v>Beauty</v>
      </c>
      <c r="I3575" t="str">
        <f>_xlfn.XLOOKUP(_xlfn.XLOOKUP(A3575,Orders_Raw!A:A,Orders_Raw!B:B),Customers_Raw!A:A,Customers_Raw!E:E)</f>
        <v>Consumer</v>
      </c>
      <c r="J3575" s="19">
        <f>_xlfn.XLOOKUP(Order_Items_Raw!A1418,Orders_Raw!A:A,Orders_Raw!C:C)</f>
        <v>45675</v>
      </c>
      <c r="K3575" t="s">
        <v>3435</v>
      </c>
      <c r="L3575" s="19" t="str">
        <f>_xlfn.XLOOKUP(A3575,Orders_Raw!A:A,Orders_Raw!D:D)</f>
        <v>Delivered</v>
      </c>
      <c r="M3575" s="19" t="str">
        <f>_xlfn.XLOOKUP(_xlfn.XLOOKUP(A3575,Orders_Raw!A:A,Orders_Raw!B:B),Customers_Raw!A:A,Customers_Raw!E:E)</f>
        <v>Consumer</v>
      </c>
      <c r="N3575">
        <f>IF(COUNTIF($A$2:A3575,A3575)=1,1,0)</f>
        <v>1</v>
      </c>
    </row>
    <row r="3576" spans="1:14">
      <c r="A3576" t="s">
        <v>1524</v>
      </c>
      <c r="B3576" t="s">
        <v>3497</v>
      </c>
      <c r="C3576">
        <v>3</v>
      </c>
      <c r="D3576" s="18">
        <v>20567.89</v>
      </c>
      <c r="E3576" s="18">
        <f>_xlfn.XLOOKUP(Order_Items_Raw!B1420,Products_Raw!A:A,Products_Raw!D:D)</f>
        <v>3861.49</v>
      </c>
      <c r="F3576" s="18">
        <f t="shared" si="55"/>
        <v>8983.42</v>
      </c>
      <c r="G3576" s="18" t="str">
        <f>PROPER(TRIM(CLEAN(_xlfn.XLOOKUP(Order_Items_Raw!A1420,Orders_Raw!A:A,Orders_Raw!E:E))))</f>
        <v>Mobile App</v>
      </c>
      <c r="H3576" s="18" t="str">
        <f>_xlfn.XLOOKUP(B3576,Products_Raw!A:A,Products_Raw!C:C)</f>
        <v>Beauty</v>
      </c>
      <c r="I3576" t="str">
        <f>_xlfn.XLOOKUP(_xlfn.XLOOKUP(A3576,Orders_Raw!A:A,Orders_Raw!B:B),Customers_Raw!A:A,Customers_Raw!E:E)</f>
        <v>Consumer</v>
      </c>
      <c r="J3576" s="19">
        <f>_xlfn.XLOOKUP(Order_Items_Raw!A1420,Orders_Raw!A:A,Orders_Raw!C:C)</f>
        <v>45659</v>
      </c>
      <c r="K3576" t="s">
        <v>3435</v>
      </c>
      <c r="L3576" s="19" t="str">
        <f>_xlfn.XLOOKUP(A3576,Orders_Raw!A:A,Orders_Raw!D:D)</f>
        <v>Delivered</v>
      </c>
      <c r="M3576" s="19" t="str">
        <f>_xlfn.XLOOKUP(_xlfn.XLOOKUP(A3576,Orders_Raw!A:A,Orders_Raw!B:B),Customers_Raw!A:A,Customers_Raw!E:E)</f>
        <v>Consumer</v>
      </c>
      <c r="N3576">
        <f>IF(COUNTIF($A$2:A3576,A3576)=1,1,0)</f>
        <v>0</v>
      </c>
    </row>
    <row r="3577" spans="1:14">
      <c r="A3577" t="s">
        <v>1589</v>
      </c>
      <c r="B3577" t="s">
        <v>3497</v>
      </c>
      <c r="C3577">
        <v>2</v>
      </c>
      <c r="D3577" s="18">
        <v>15215.2</v>
      </c>
      <c r="E3577" s="18">
        <f>_xlfn.XLOOKUP(Order_Items_Raw!B1422,Products_Raw!A:A,Products_Raw!D:D)</f>
        <v>1892.68</v>
      </c>
      <c r="F3577" s="18">
        <f t="shared" si="55"/>
        <v>11429.84</v>
      </c>
      <c r="G3577" s="18" t="str">
        <f>PROPER(TRIM(CLEAN(_xlfn.XLOOKUP(Order_Items_Raw!A1422,Orders_Raw!A:A,Orders_Raw!E:E))))</f>
        <v>Marketplace</v>
      </c>
      <c r="H3577" s="18" t="str">
        <f>_xlfn.XLOOKUP(B3577,Products_Raw!A:A,Products_Raw!C:C)</f>
        <v>Beauty</v>
      </c>
      <c r="I3577" t="str">
        <f>_xlfn.XLOOKUP(_xlfn.XLOOKUP(A3577,Orders_Raw!A:A,Orders_Raw!B:B),Customers_Raw!A:A,Customers_Raw!E:E)</f>
        <v>Small Business</v>
      </c>
      <c r="J3577" s="19">
        <f>_xlfn.XLOOKUP(Order_Items_Raw!A1422,Orders_Raw!A:A,Orders_Raw!C:C)</f>
        <v>45671</v>
      </c>
      <c r="K3577" t="s">
        <v>3435</v>
      </c>
      <c r="L3577" s="19" t="str">
        <f>_xlfn.XLOOKUP(A3577,Orders_Raw!A:A,Orders_Raw!D:D)</f>
        <v>Cancelled</v>
      </c>
      <c r="M3577" s="19" t="str">
        <f>_xlfn.XLOOKUP(_xlfn.XLOOKUP(A3577,Orders_Raw!A:A,Orders_Raw!B:B),Customers_Raw!A:A,Customers_Raw!E:E)</f>
        <v>Small Business</v>
      </c>
      <c r="N3577">
        <f>IF(COUNTIF($A$2:A3577,A3577)=1,1,0)</f>
        <v>1</v>
      </c>
    </row>
    <row r="3578" spans="1:14">
      <c r="A3578" t="s">
        <v>2537</v>
      </c>
      <c r="B3578" t="s">
        <v>3497</v>
      </c>
      <c r="C3578">
        <v>2</v>
      </c>
      <c r="D3578" s="18">
        <v>12530.21</v>
      </c>
      <c r="E3578" s="18">
        <f>_xlfn.XLOOKUP(Order_Items_Raw!B1435,Products_Raw!A:A,Products_Raw!D:D)</f>
        <v>10050.44</v>
      </c>
      <c r="F3578" s="18">
        <f t="shared" si="55"/>
        <v>-7570.67</v>
      </c>
      <c r="G3578" s="18" t="str">
        <f>PROPER(TRIM(CLEAN(_xlfn.XLOOKUP(Order_Items_Raw!A1435,Orders_Raw!A:A,Orders_Raw!E:E))))</f>
        <v>Marketplace</v>
      </c>
      <c r="H3578" s="18" t="str">
        <f>_xlfn.XLOOKUP(B3578,Products_Raw!A:A,Products_Raw!C:C)</f>
        <v>Beauty</v>
      </c>
      <c r="I3578" t="str">
        <f>_xlfn.XLOOKUP(_xlfn.XLOOKUP(A3578,Orders_Raw!A:A,Orders_Raw!B:B),Customers_Raw!A:A,Customers_Raw!E:E)</f>
        <v>Consumer</v>
      </c>
      <c r="J3578" s="19">
        <f>_xlfn.XLOOKUP(Order_Items_Raw!A1435,Orders_Raw!A:A,Orders_Raw!C:C)</f>
        <v>45658</v>
      </c>
      <c r="K3578" t="s">
        <v>3435</v>
      </c>
      <c r="L3578" s="19" t="str">
        <f>_xlfn.XLOOKUP(A3578,Orders_Raw!A:A,Orders_Raw!D:D)</f>
        <v>Delivered</v>
      </c>
      <c r="M3578" s="19" t="str">
        <f>_xlfn.XLOOKUP(_xlfn.XLOOKUP(A3578,Orders_Raw!A:A,Orders_Raw!B:B),Customers_Raw!A:A,Customers_Raw!E:E)</f>
        <v>Consumer</v>
      </c>
      <c r="N3578">
        <f>IF(COUNTIF($A$2:A3578,A3578)=1,1,0)</f>
        <v>1</v>
      </c>
    </row>
    <row r="3579" spans="1:14">
      <c r="A3579" t="s">
        <v>2546</v>
      </c>
      <c r="B3579" t="s">
        <v>3497</v>
      </c>
      <c r="C3579">
        <v>3</v>
      </c>
      <c r="D3579" s="18">
        <v>17293.5</v>
      </c>
      <c r="E3579" s="18">
        <f>_xlfn.XLOOKUP(Order_Items_Raw!B1436,Products_Raw!A:A,Products_Raw!D:D)</f>
        <v>4539.2</v>
      </c>
      <c r="F3579" s="18">
        <f t="shared" si="55"/>
        <v>3675.9</v>
      </c>
      <c r="G3579" s="18" t="str">
        <f>PROPER(TRIM(CLEAN(_xlfn.XLOOKUP(Order_Items_Raw!A1436,Orders_Raw!A:A,Orders_Raw!E:E))))</f>
        <v>Website</v>
      </c>
      <c r="H3579" s="18" t="str">
        <f>_xlfn.XLOOKUP(B3579,Products_Raw!A:A,Products_Raw!C:C)</f>
        <v>Beauty</v>
      </c>
      <c r="I3579" t="str">
        <f>_xlfn.XLOOKUP(_xlfn.XLOOKUP(A3579,Orders_Raw!A:A,Orders_Raw!B:B),Customers_Raw!A:A,Customers_Raw!E:E)</f>
        <v>Consumer</v>
      </c>
      <c r="J3579" s="19">
        <f>_xlfn.XLOOKUP(Order_Items_Raw!A1436,Orders_Raw!A:A,Orders_Raw!C:C)</f>
        <v>45658</v>
      </c>
      <c r="K3579" t="s">
        <v>3435</v>
      </c>
      <c r="L3579" s="19" t="str">
        <f>_xlfn.XLOOKUP(A3579,Orders_Raw!A:A,Orders_Raw!D:D)</f>
        <v>Delivered</v>
      </c>
      <c r="M3579" s="19" t="str">
        <f>_xlfn.XLOOKUP(_xlfn.XLOOKUP(A3579,Orders_Raw!A:A,Orders_Raw!B:B),Customers_Raw!A:A,Customers_Raw!E:E)</f>
        <v>Consumer</v>
      </c>
      <c r="N3579">
        <f>IF(COUNTIF($A$2:A3579,A3579)=1,1,0)</f>
        <v>0</v>
      </c>
    </row>
    <row r="3580" spans="1:14">
      <c r="A3580" t="s">
        <v>2667</v>
      </c>
      <c r="B3580" t="s">
        <v>3497</v>
      </c>
      <c r="C3580">
        <v>2</v>
      </c>
      <c r="D3580" s="18">
        <v>11702.19</v>
      </c>
      <c r="E3580" s="18">
        <f>_xlfn.XLOOKUP(Order_Items_Raw!B1440,Products_Raw!A:A,Products_Raw!D:D)</f>
        <v>4539.2</v>
      </c>
      <c r="F3580" s="18">
        <f t="shared" si="55"/>
        <v>2623.79</v>
      </c>
      <c r="G3580" s="18" t="str">
        <f>PROPER(TRIM(CLEAN(_xlfn.XLOOKUP(Order_Items_Raw!A1440,Orders_Raw!A:A,Orders_Raw!E:E))))</f>
        <v>Mobile App</v>
      </c>
      <c r="H3580" s="18" t="str">
        <f>_xlfn.XLOOKUP(B3580,Products_Raw!A:A,Products_Raw!C:C)</f>
        <v>Beauty</v>
      </c>
      <c r="I3580" t="str">
        <f>_xlfn.XLOOKUP(_xlfn.XLOOKUP(A3580,Orders_Raw!A:A,Orders_Raw!B:B),Customers_Raw!A:A,Customers_Raw!E:E)</f>
        <v>Consumer</v>
      </c>
      <c r="J3580" s="19">
        <f>_xlfn.XLOOKUP(Order_Items_Raw!A1440,Orders_Raw!A:A,Orders_Raw!C:C)</f>
        <v>45682</v>
      </c>
      <c r="K3580" t="s">
        <v>3435</v>
      </c>
      <c r="L3580" s="19" t="str">
        <f>_xlfn.XLOOKUP(A3580,Orders_Raw!A:A,Orders_Raw!D:D)</f>
        <v>Delivered</v>
      </c>
      <c r="M3580" s="19" t="str">
        <f>_xlfn.XLOOKUP(_xlfn.XLOOKUP(A3580,Orders_Raw!A:A,Orders_Raw!B:B),Customers_Raw!A:A,Customers_Raw!E:E)</f>
        <v>Consumer</v>
      </c>
      <c r="N3580">
        <f>IF(COUNTIF($A$2:A3580,A3580)=1,1,0)</f>
        <v>1</v>
      </c>
    </row>
    <row r="3581" spans="1:14">
      <c r="A3581" t="s">
        <v>3324</v>
      </c>
      <c r="B3581" t="s">
        <v>3497</v>
      </c>
      <c r="C3581">
        <v>2</v>
      </c>
      <c r="D3581" s="18">
        <v>15565.23</v>
      </c>
      <c r="E3581" s="18">
        <f>_xlfn.XLOOKUP(Order_Items_Raw!B1451,Products_Raw!A:A,Products_Raw!D:D)</f>
        <v>5766.98</v>
      </c>
      <c r="F3581" s="18">
        <f t="shared" si="55"/>
        <v>4031.27</v>
      </c>
      <c r="G3581" s="18" t="str">
        <f>PROPER(TRIM(CLEAN(_xlfn.XLOOKUP(Order_Items_Raw!A1451,Orders_Raw!A:A,Orders_Raw!E:E))))</f>
        <v>Website</v>
      </c>
      <c r="H3581" s="18" t="str">
        <f>_xlfn.XLOOKUP(B3581,Products_Raw!A:A,Products_Raw!C:C)</f>
        <v>Beauty</v>
      </c>
      <c r="I3581" t="str">
        <f>_xlfn.XLOOKUP(_xlfn.XLOOKUP(A3581,Orders_Raw!A:A,Orders_Raw!B:B),Customers_Raw!A:A,Customers_Raw!E:E)</f>
        <v>Consumer</v>
      </c>
      <c r="J3581" s="19">
        <f>_xlfn.XLOOKUP(Order_Items_Raw!A1451,Orders_Raw!A:A,Orders_Raw!C:C)</f>
        <v>45686</v>
      </c>
      <c r="K3581" t="s">
        <v>3435</v>
      </c>
      <c r="L3581" s="19" t="str">
        <f>_xlfn.XLOOKUP(A3581,Orders_Raw!A:A,Orders_Raw!D:D)</f>
        <v>Delivered</v>
      </c>
      <c r="M3581" s="19" t="str">
        <f>_xlfn.XLOOKUP(_xlfn.XLOOKUP(A3581,Orders_Raw!A:A,Orders_Raw!B:B),Customers_Raw!A:A,Customers_Raw!E:E)</f>
        <v>Consumer</v>
      </c>
      <c r="N3581">
        <f>IF(COUNTIF($A$2:A3581,A3581)=1,1,0)</f>
        <v>1</v>
      </c>
    </row>
    <row r="3582" spans="1:14">
      <c r="A3582" t="s">
        <v>3304</v>
      </c>
      <c r="B3582" t="s">
        <v>3439</v>
      </c>
      <c r="C3582">
        <v>1</v>
      </c>
      <c r="D3582" s="18">
        <v>15044.18</v>
      </c>
      <c r="E3582" s="18">
        <f>_xlfn.XLOOKUP(Order_Items_Raw!B1501,Products_Raw!A:A,Products_Raw!D:D)</f>
        <v>9316.44</v>
      </c>
      <c r="F3582" s="18">
        <f t="shared" si="55"/>
        <v>5727.74</v>
      </c>
      <c r="G3582" s="18" t="str">
        <f>PROPER(TRIM(CLEAN(_xlfn.XLOOKUP(Order_Items_Raw!A1501,Orders_Raw!A:A,Orders_Raw!E:E))))</f>
        <v>Mobile App</v>
      </c>
      <c r="H3582" s="18" t="str">
        <f>_xlfn.XLOOKUP(B3582,Products_Raw!A:A,Products_Raw!C:C)</f>
        <v>Electronics</v>
      </c>
      <c r="I3582" t="str">
        <f>_xlfn.XLOOKUP(_xlfn.XLOOKUP(A3582,Orders_Raw!A:A,Orders_Raw!B:B),Customers_Raw!A:A,Customers_Raw!E:E)</f>
        <v>Consumer</v>
      </c>
      <c r="J3582" s="19">
        <f>_xlfn.XLOOKUP(Order_Items_Raw!A1501,Orders_Raw!A:A,Orders_Raw!C:C)</f>
        <v>45664</v>
      </c>
      <c r="K3582" t="s">
        <v>3435</v>
      </c>
      <c r="L3582" s="19" t="str">
        <f>_xlfn.XLOOKUP(A3582,Orders_Raw!A:A,Orders_Raw!D:D)</f>
        <v>Delivered</v>
      </c>
      <c r="M3582" s="19" t="str">
        <f>_xlfn.XLOOKUP(_xlfn.XLOOKUP(A3582,Orders_Raw!A:A,Orders_Raw!B:B),Customers_Raw!A:A,Customers_Raw!E:E)</f>
        <v>Consumer</v>
      </c>
      <c r="N3582">
        <f>IF(COUNTIF($A$2:A3582,A3582)=1,1,0)</f>
        <v>1</v>
      </c>
    </row>
    <row r="3583" spans="1:14">
      <c r="A3583" t="s">
        <v>3311</v>
      </c>
      <c r="B3583" t="s">
        <v>3439</v>
      </c>
      <c r="C3583">
        <v>2</v>
      </c>
      <c r="D3583" s="18">
        <v>25343.19</v>
      </c>
      <c r="E3583" s="18">
        <f>_xlfn.XLOOKUP(Order_Items_Raw!B1502,Products_Raw!A:A,Products_Raw!D:D)</f>
        <v>9316.44</v>
      </c>
      <c r="F3583" s="18">
        <f t="shared" si="55"/>
        <v>6710.31</v>
      </c>
      <c r="G3583" s="18" t="str">
        <f>PROPER(TRIM(CLEAN(_xlfn.XLOOKUP(Order_Items_Raw!A1502,Orders_Raw!A:A,Orders_Raw!E:E))))</f>
        <v>Website</v>
      </c>
      <c r="H3583" s="18" t="str">
        <f>_xlfn.XLOOKUP(B3583,Products_Raw!A:A,Products_Raw!C:C)</f>
        <v>Electronics</v>
      </c>
      <c r="I3583" t="str">
        <f>_xlfn.XLOOKUP(_xlfn.XLOOKUP(A3583,Orders_Raw!A:A,Orders_Raw!B:B),Customers_Raw!A:A,Customers_Raw!E:E)</f>
        <v>Consumer</v>
      </c>
      <c r="J3583" s="19">
        <f>_xlfn.XLOOKUP(Order_Items_Raw!A1502,Orders_Raw!A:A,Orders_Raw!C:C)</f>
        <v>45678</v>
      </c>
      <c r="K3583" t="s">
        <v>3435</v>
      </c>
      <c r="L3583" s="19" t="str">
        <f>_xlfn.XLOOKUP(A3583,Orders_Raw!A:A,Orders_Raw!D:D)</f>
        <v>Delivered</v>
      </c>
      <c r="M3583" s="19" t="str">
        <f>_xlfn.XLOOKUP(_xlfn.XLOOKUP(A3583,Orders_Raw!A:A,Orders_Raw!B:B),Customers_Raw!A:A,Customers_Raw!E:E)</f>
        <v>Consumer</v>
      </c>
      <c r="N3583">
        <f>IF(COUNTIF($A$2:A3583,A3583)=1,1,0)</f>
        <v>1</v>
      </c>
    </row>
    <row r="3584" spans="1:14">
      <c r="A3584" t="s">
        <v>988</v>
      </c>
      <c r="B3584" t="s">
        <v>3440</v>
      </c>
      <c r="C3584">
        <v>3</v>
      </c>
      <c r="D3584" s="18">
        <v>28875.45</v>
      </c>
      <c r="E3584" s="18">
        <f>_xlfn.XLOOKUP(Order_Items_Raw!B1505,Products_Raw!A:A,Products_Raw!D:D)</f>
        <v>11764.29</v>
      </c>
      <c r="F3584" s="18">
        <f t="shared" si="55"/>
        <v>-6417.42</v>
      </c>
      <c r="G3584" s="18" t="str">
        <f>PROPER(TRIM(CLEAN(_xlfn.XLOOKUP(Order_Items_Raw!A1505,Orders_Raw!A:A,Orders_Raw!E:E))))</f>
        <v>Website</v>
      </c>
      <c r="H3584" s="18" t="str">
        <f>_xlfn.XLOOKUP(B3584,Products_Raw!A:A,Products_Raw!C:C)</f>
        <v>Electronics</v>
      </c>
      <c r="I3584" t="str">
        <f>_xlfn.XLOOKUP(_xlfn.XLOOKUP(A3584,Orders_Raw!A:A,Orders_Raw!B:B),Customers_Raw!A:A,Customers_Raw!E:E)</f>
        <v>Consumer</v>
      </c>
      <c r="J3584" s="19">
        <f>_xlfn.XLOOKUP(Order_Items_Raw!A1505,Orders_Raw!A:A,Orders_Raw!C:C)</f>
        <v>45677</v>
      </c>
      <c r="K3584" t="s">
        <v>3435</v>
      </c>
      <c r="L3584" s="19" t="str">
        <f>_xlfn.XLOOKUP(A3584,Orders_Raw!A:A,Orders_Raw!D:D)</f>
        <v>Delivered</v>
      </c>
      <c r="M3584" s="19" t="str">
        <f>_xlfn.XLOOKUP(_xlfn.XLOOKUP(A3584,Orders_Raw!A:A,Orders_Raw!B:B),Customers_Raw!A:A,Customers_Raw!E:E)</f>
        <v>Consumer</v>
      </c>
      <c r="N3584">
        <f>IF(COUNTIF($A$2:A3584,A3584)=1,1,0)</f>
        <v>0</v>
      </c>
    </row>
    <row r="3585" spans="1:14">
      <c r="A3585" t="s">
        <v>1598</v>
      </c>
      <c r="B3585" t="s">
        <v>3440</v>
      </c>
      <c r="C3585">
        <v>2</v>
      </c>
      <c r="D3585" s="18">
        <v>17424.39</v>
      </c>
      <c r="E3585" s="18">
        <f>_xlfn.XLOOKUP(Order_Items_Raw!B1518,Products_Raw!A:A,Products_Raw!D:D)</f>
        <v>2144.79</v>
      </c>
      <c r="F3585" s="18">
        <f t="shared" si="55"/>
        <v>13134.81</v>
      </c>
      <c r="G3585" s="18" t="str">
        <f>PROPER(TRIM(CLEAN(_xlfn.XLOOKUP(Order_Items_Raw!A1518,Orders_Raw!A:A,Orders_Raw!E:E))))</f>
        <v>Mobile App</v>
      </c>
      <c r="H3585" s="18" t="str">
        <f>_xlfn.XLOOKUP(B3585,Products_Raw!A:A,Products_Raw!C:C)</f>
        <v>Electronics</v>
      </c>
      <c r="I3585" t="str">
        <f>_xlfn.XLOOKUP(_xlfn.XLOOKUP(A3585,Orders_Raw!A:A,Orders_Raw!B:B),Customers_Raw!A:A,Customers_Raw!E:E)</f>
        <v>Small Business</v>
      </c>
      <c r="J3585" s="19">
        <f>_xlfn.XLOOKUP(Order_Items_Raw!A1518,Orders_Raw!A:A,Orders_Raw!C:C)</f>
        <v>45667</v>
      </c>
      <c r="K3585" t="s">
        <v>3435</v>
      </c>
      <c r="L3585" s="19" t="str">
        <f>_xlfn.XLOOKUP(A3585,Orders_Raw!A:A,Orders_Raw!D:D)</f>
        <v>Delivered</v>
      </c>
      <c r="M3585" s="19" t="str">
        <f>_xlfn.XLOOKUP(_xlfn.XLOOKUP(A3585,Orders_Raw!A:A,Orders_Raw!B:B),Customers_Raw!A:A,Customers_Raw!E:E)</f>
        <v>Small Business</v>
      </c>
      <c r="N3585">
        <f>IF(COUNTIF($A$2:A3585,A3585)=1,1,0)</f>
        <v>0</v>
      </c>
    </row>
    <row r="3586" spans="1:14">
      <c r="A3586" t="s">
        <v>1811</v>
      </c>
      <c r="B3586" t="s">
        <v>3440</v>
      </c>
      <c r="C3586">
        <v>4</v>
      </c>
      <c r="D3586" s="18">
        <v>41642.43</v>
      </c>
      <c r="E3586" s="18">
        <f>_xlfn.XLOOKUP(Order_Items_Raw!B1521,Products_Raw!A:A,Products_Raw!D:D)</f>
        <v>2144.79</v>
      </c>
      <c r="F3586" s="18">
        <f t="shared" ref="F3586:F3649" si="56">D3586-(C3586*E3586)</f>
        <v>33063.27</v>
      </c>
      <c r="G3586" s="18" t="str">
        <f>PROPER(TRIM(CLEAN(_xlfn.XLOOKUP(Order_Items_Raw!A1521,Orders_Raw!A:A,Orders_Raw!E:E))))</f>
        <v>Marketplace</v>
      </c>
      <c r="H3586" s="18" t="str">
        <f>_xlfn.XLOOKUP(B3586,Products_Raw!A:A,Products_Raw!C:C)</f>
        <v>Electronics</v>
      </c>
      <c r="I3586" t="str">
        <f>_xlfn.XLOOKUP(_xlfn.XLOOKUP(A3586,Orders_Raw!A:A,Orders_Raw!B:B),Customers_Raw!A:A,Customers_Raw!E:E)</f>
        <v>Consumer</v>
      </c>
      <c r="J3586" s="19">
        <f>_xlfn.XLOOKUP(Order_Items_Raw!A1521,Orders_Raw!A:A,Orders_Raw!C:C)</f>
        <v>45677</v>
      </c>
      <c r="K3586" t="s">
        <v>3435</v>
      </c>
      <c r="L3586" s="19" t="str">
        <f>_xlfn.XLOOKUP(A3586,Orders_Raw!A:A,Orders_Raw!D:D)</f>
        <v>Processing</v>
      </c>
      <c r="M3586" s="19" t="str">
        <f>_xlfn.XLOOKUP(_xlfn.XLOOKUP(A3586,Orders_Raw!A:A,Orders_Raw!B:B),Customers_Raw!A:A,Customers_Raw!E:E)</f>
        <v>Consumer</v>
      </c>
      <c r="N3586">
        <f>IF(COUNTIF($A$2:A3586,A3586)=1,1,0)</f>
        <v>1</v>
      </c>
    </row>
    <row r="3587" spans="1:14">
      <c r="A3587" t="s">
        <v>2151</v>
      </c>
      <c r="B3587" t="s">
        <v>3440</v>
      </c>
      <c r="C3587">
        <v>3</v>
      </c>
      <c r="D3587" s="18">
        <v>25226.19</v>
      </c>
      <c r="E3587" s="18">
        <f>_xlfn.XLOOKUP(Order_Items_Raw!B1526,Products_Raw!A:A,Products_Raw!D:D)</f>
        <v>10086.81</v>
      </c>
      <c r="F3587" s="18">
        <f t="shared" si="56"/>
        <v>-5034.24</v>
      </c>
      <c r="G3587" s="18" t="str">
        <f>PROPER(TRIM(CLEAN(_xlfn.XLOOKUP(Order_Items_Raw!A1526,Orders_Raw!A:A,Orders_Raw!E:E))))</f>
        <v>Website</v>
      </c>
      <c r="H3587" s="18" t="str">
        <f>_xlfn.XLOOKUP(B3587,Products_Raw!A:A,Products_Raw!C:C)</f>
        <v>Electronics</v>
      </c>
      <c r="I3587" t="str">
        <f>_xlfn.XLOOKUP(_xlfn.XLOOKUP(A3587,Orders_Raw!A:A,Orders_Raw!B:B),Customers_Raw!A:A,Customers_Raw!E:E)</f>
        <v>Corporate</v>
      </c>
      <c r="J3587" s="19">
        <f>_xlfn.XLOOKUP(Order_Items_Raw!A1526,Orders_Raw!A:A,Orders_Raw!C:C)</f>
        <v>45679</v>
      </c>
      <c r="K3587" t="s">
        <v>3435</v>
      </c>
      <c r="L3587" s="19" t="str">
        <f>_xlfn.XLOOKUP(A3587,Orders_Raw!A:A,Orders_Raw!D:D)</f>
        <v>Delivered</v>
      </c>
      <c r="M3587" s="19" t="str">
        <f>_xlfn.XLOOKUP(_xlfn.XLOOKUP(A3587,Orders_Raw!A:A,Orders_Raw!B:B),Customers_Raw!A:A,Customers_Raw!E:E)</f>
        <v>Corporate</v>
      </c>
      <c r="N3587">
        <f>IF(COUNTIF($A$2:A3587,A3587)=1,1,0)</f>
        <v>0</v>
      </c>
    </row>
    <row r="3588" spans="1:14">
      <c r="A3588" t="s">
        <v>2396</v>
      </c>
      <c r="B3588" t="s">
        <v>3440</v>
      </c>
      <c r="C3588">
        <v>3</v>
      </c>
      <c r="D3588" s="18">
        <v>32674.63</v>
      </c>
      <c r="E3588" s="18">
        <f>_xlfn.XLOOKUP(Order_Items_Raw!B1530,Products_Raw!A:A,Products_Raw!D:D)</f>
        <v>10086.81</v>
      </c>
      <c r="F3588" s="18">
        <f t="shared" si="56"/>
        <v>2414.2</v>
      </c>
      <c r="G3588" s="18" t="str">
        <f>PROPER(TRIM(CLEAN(_xlfn.XLOOKUP(Order_Items_Raw!A1530,Orders_Raw!A:A,Orders_Raw!E:E))))</f>
        <v>Website</v>
      </c>
      <c r="H3588" s="18" t="str">
        <f>_xlfn.XLOOKUP(B3588,Products_Raw!A:A,Products_Raw!C:C)</f>
        <v>Electronics</v>
      </c>
      <c r="I3588" t="str">
        <f>_xlfn.XLOOKUP(_xlfn.XLOOKUP(A3588,Orders_Raw!A:A,Orders_Raw!B:B),Customers_Raw!A:A,Customers_Raw!E:E)</f>
        <v>Small Business</v>
      </c>
      <c r="J3588" s="19">
        <f>_xlfn.XLOOKUP(Order_Items_Raw!A1530,Orders_Raw!A:A,Orders_Raw!C:C)</f>
        <v>45683</v>
      </c>
      <c r="K3588" t="s">
        <v>3435</v>
      </c>
      <c r="L3588" s="19" t="str">
        <f>_xlfn.XLOOKUP(A3588,Orders_Raw!A:A,Orders_Raw!D:D)</f>
        <v>Delivered</v>
      </c>
      <c r="M3588" s="19" t="str">
        <f>_xlfn.XLOOKUP(_xlfn.XLOOKUP(A3588,Orders_Raw!A:A,Orders_Raw!B:B),Customers_Raw!A:A,Customers_Raw!E:E)</f>
        <v>Small Business</v>
      </c>
      <c r="N3588">
        <f>IF(COUNTIF($A$2:A3588,A3588)=1,1,0)</f>
        <v>1</v>
      </c>
    </row>
    <row r="3589" spans="1:14">
      <c r="A3589" t="s">
        <v>3083</v>
      </c>
      <c r="B3589" t="s">
        <v>3440</v>
      </c>
      <c r="C3589">
        <v>1</v>
      </c>
      <c r="D3589" s="18">
        <v>11558.22</v>
      </c>
      <c r="E3589" s="18">
        <f>_xlfn.XLOOKUP(Order_Items_Raw!B1533,Products_Raw!A:A,Products_Raw!D:D)</f>
        <v>4370.8</v>
      </c>
      <c r="F3589" s="18">
        <f t="shared" si="56"/>
        <v>7187.42</v>
      </c>
      <c r="G3589" s="18" t="str">
        <f>PROPER(TRIM(CLEAN(_xlfn.XLOOKUP(Order_Items_Raw!A1533,Orders_Raw!A:A,Orders_Raw!E:E))))</f>
        <v>Website</v>
      </c>
      <c r="H3589" s="18" t="str">
        <f>_xlfn.XLOOKUP(B3589,Products_Raw!A:A,Products_Raw!C:C)</f>
        <v>Electronics</v>
      </c>
      <c r="I3589" t="str">
        <f>_xlfn.XLOOKUP(_xlfn.XLOOKUP(A3589,Orders_Raw!A:A,Orders_Raw!B:B),Customers_Raw!A:A,Customers_Raw!E:E)</f>
        <v>Small Business</v>
      </c>
      <c r="J3589" s="19">
        <f>_xlfn.XLOOKUP(Order_Items_Raw!A1533,Orders_Raw!A:A,Orders_Raw!C:C)</f>
        <v>45658</v>
      </c>
      <c r="K3589" t="s">
        <v>3435</v>
      </c>
      <c r="L3589" s="19" t="str">
        <f>_xlfn.XLOOKUP(A3589,Orders_Raw!A:A,Orders_Raw!D:D)</f>
        <v>Delivered</v>
      </c>
      <c r="M3589" s="19" t="str">
        <f>_xlfn.XLOOKUP(_xlfn.XLOOKUP(A3589,Orders_Raw!A:A,Orders_Raw!B:B),Customers_Raw!A:A,Customers_Raw!E:E)</f>
        <v>Small Business</v>
      </c>
      <c r="N3589">
        <f>IF(COUNTIF($A$2:A3589,A3589)=1,1,0)</f>
        <v>0</v>
      </c>
    </row>
    <row r="3590" spans="1:14">
      <c r="A3590" t="s">
        <v>2096</v>
      </c>
      <c r="B3590" t="s">
        <v>3441</v>
      </c>
      <c r="C3590">
        <v>1</v>
      </c>
      <c r="D3590" s="18">
        <v>2003.11</v>
      </c>
      <c r="E3590" s="18">
        <f>_xlfn.XLOOKUP(Order_Items_Raw!B1560,Products_Raw!A:A,Products_Raw!D:D)</f>
        <v>4740.6</v>
      </c>
      <c r="F3590" s="18">
        <f t="shared" si="56"/>
        <v>-2737.49</v>
      </c>
      <c r="G3590" s="18" t="str">
        <f>PROPER(TRIM(CLEAN(_xlfn.XLOOKUP(Order_Items_Raw!A1560,Orders_Raw!A:A,Orders_Raw!E:E))))</f>
        <v>Mobile App</v>
      </c>
      <c r="H3590" s="18" t="str">
        <f>_xlfn.XLOOKUP(B3590,Products_Raw!A:A,Products_Raw!C:C)</f>
        <v>Beauty</v>
      </c>
      <c r="I3590" t="str">
        <f>_xlfn.XLOOKUP(_xlfn.XLOOKUP(A3590,Orders_Raw!A:A,Orders_Raw!B:B),Customers_Raw!A:A,Customers_Raw!E:E)</f>
        <v>Corporate</v>
      </c>
      <c r="J3590" s="19">
        <f>_xlfn.XLOOKUP(Order_Items_Raw!A1560,Orders_Raw!A:A,Orders_Raw!C:C)</f>
        <v>45862</v>
      </c>
      <c r="K3590" t="s">
        <v>3442</v>
      </c>
      <c r="L3590" s="19" t="str">
        <f>_xlfn.XLOOKUP(A3590,Orders_Raw!A:A,Orders_Raw!D:D)</f>
        <v>Delivered</v>
      </c>
      <c r="M3590" s="19" t="str">
        <f>_xlfn.XLOOKUP(_xlfn.XLOOKUP(A3590,Orders_Raw!A:A,Orders_Raw!B:B),Customers_Raw!A:A,Customers_Raw!E:E)</f>
        <v>Corporate</v>
      </c>
      <c r="N3590">
        <f>IF(COUNTIF($A$2:A3590,A3590)=1,1,0)</f>
        <v>1</v>
      </c>
    </row>
    <row r="3591" spans="1:14">
      <c r="A3591" t="s">
        <v>1192</v>
      </c>
      <c r="B3591" t="s">
        <v>3443</v>
      </c>
      <c r="C3591">
        <v>4</v>
      </c>
      <c r="D3591" s="18">
        <v>49740.94</v>
      </c>
      <c r="E3591" s="18">
        <f>_xlfn.XLOOKUP(Order_Items_Raw!B1589,Products_Raw!A:A,Products_Raw!D:D)</f>
        <v>2831.41</v>
      </c>
      <c r="F3591" s="18">
        <f t="shared" si="56"/>
        <v>38415.3</v>
      </c>
      <c r="G3591" s="18" t="str">
        <f>PROPER(TRIM(CLEAN(_xlfn.XLOOKUP(Order_Items_Raw!A1589,Orders_Raw!A:A,Orders_Raw!E:E))))</f>
        <v>Mobile App</v>
      </c>
      <c r="H3591" s="18" t="str">
        <f>_xlfn.XLOOKUP(B3591,Products_Raw!A:A,Products_Raw!C:C)</f>
        <v>Home &amp; Kitchen</v>
      </c>
      <c r="I3591" t="str">
        <f>_xlfn.XLOOKUP(_xlfn.XLOOKUP(A3591,Orders_Raw!A:A,Orders_Raw!B:B),Customers_Raw!A:A,Customers_Raw!E:E)</f>
        <v>Consumer</v>
      </c>
      <c r="J3591" s="19">
        <f>_xlfn.XLOOKUP(Order_Items_Raw!A1589,Orders_Raw!A:A,Orders_Raw!C:C)</f>
        <v>45861</v>
      </c>
      <c r="K3591" t="s">
        <v>3442</v>
      </c>
      <c r="L3591" s="19" t="str">
        <f>_xlfn.XLOOKUP(A3591,Orders_Raw!A:A,Orders_Raw!D:D)</f>
        <v>Delivered</v>
      </c>
      <c r="M3591" s="19" t="str">
        <f>_xlfn.XLOOKUP(_xlfn.XLOOKUP(A3591,Orders_Raw!A:A,Orders_Raw!B:B),Customers_Raw!A:A,Customers_Raw!E:E)</f>
        <v>Consumer</v>
      </c>
      <c r="N3591">
        <f>IF(COUNTIF($A$2:A3591,A3591)=1,1,0)</f>
        <v>1</v>
      </c>
    </row>
    <row r="3592" spans="1:14">
      <c r="A3592" t="s">
        <v>1511</v>
      </c>
      <c r="B3592" t="s">
        <v>3443</v>
      </c>
      <c r="C3592">
        <v>2</v>
      </c>
      <c r="D3592" s="18">
        <v>27525.14</v>
      </c>
      <c r="E3592" s="18">
        <f>_xlfn.XLOOKUP(Order_Items_Raw!B1597,Products_Raw!A:A,Products_Raw!D:D)</f>
        <v>5483.96</v>
      </c>
      <c r="F3592" s="18">
        <f t="shared" si="56"/>
        <v>16557.22</v>
      </c>
      <c r="G3592" s="18" t="str">
        <f>PROPER(TRIM(CLEAN(_xlfn.XLOOKUP(Order_Items_Raw!A1597,Orders_Raw!A:A,Orders_Raw!E:E))))</f>
        <v>Mobile App</v>
      </c>
      <c r="H3592" s="18" t="str">
        <f>_xlfn.XLOOKUP(B3592,Products_Raw!A:A,Products_Raw!C:C)</f>
        <v>Home &amp; Kitchen</v>
      </c>
      <c r="I3592" t="str">
        <f>_xlfn.XLOOKUP(_xlfn.XLOOKUP(A3592,Orders_Raw!A:A,Orders_Raw!B:B),Customers_Raw!A:A,Customers_Raw!E:E)</f>
        <v>Consumer</v>
      </c>
      <c r="J3592" s="19">
        <f>_xlfn.XLOOKUP(Order_Items_Raw!A1597,Orders_Raw!A:A,Orders_Raw!C:C)</f>
        <v>45861</v>
      </c>
      <c r="K3592" t="s">
        <v>3442</v>
      </c>
      <c r="L3592" s="19" t="str">
        <f>_xlfn.XLOOKUP(A3592,Orders_Raw!A:A,Orders_Raw!D:D)</f>
        <v>Delivered</v>
      </c>
      <c r="M3592" s="19" t="str">
        <f>_xlfn.XLOOKUP(_xlfn.XLOOKUP(A3592,Orders_Raw!A:A,Orders_Raw!B:B),Customers_Raw!A:A,Customers_Raw!E:E)</f>
        <v>Consumer</v>
      </c>
      <c r="N3592">
        <f>IF(COUNTIF($A$2:A3592,A3592)=1,1,0)</f>
        <v>0</v>
      </c>
    </row>
    <row r="3593" spans="1:14">
      <c r="A3593" t="s">
        <v>1523</v>
      </c>
      <c r="B3593" t="s">
        <v>3443</v>
      </c>
      <c r="C3593">
        <v>3</v>
      </c>
      <c r="D3593" s="18">
        <v>39945.97</v>
      </c>
      <c r="E3593" s="18">
        <f>_xlfn.XLOOKUP(Order_Items_Raw!B1598,Products_Raw!A:A,Products_Raw!D:D)</f>
        <v>5483.96</v>
      </c>
      <c r="F3593" s="18">
        <f t="shared" si="56"/>
        <v>23494.09</v>
      </c>
      <c r="G3593" s="18" t="str">
        <f>PROPER(TRIM(CLEAN(_xlfn.XLOOKUP(Order_Items_Raw!A1598,Orders_Raw!A:A,Orders_Raw!E:E))))</f>
        <v>Mobile App</v>
      </c>
      <c r="H3593" s="18" t="str">
        <f>_xlfn.XLOOKUP(B3593,Products_Raw!A:A,Products_Raw!C:C)</f>
        <v>Home &amp; Kitchen</v>
      </c>
      <c r="I3593" t="str">
        <f>_xlfn.XLOOKUP(_xlfn.XLOOKUP(A3593,Orders_Raw!A:A,Orders_Raw!B:B),Customers_Raw!A:A,Customers_Raw!E:E)</f>
        <v>Consumer</v>
      </c>
      <c r="J3593" s="19">
        <f>_xlfn.XLOOKUP(Order_Items_Raw!A1598,Orders_Raw!A:A,Orders_Raw!C:C)</f>
        <v>45839</v>
      </c>
      <c r="K3593" t="s">
        <v>3442</v>
      </c>
      <c r="L3593" s="19" t="str">
        <f>_xlfn.XLOOKUP(A3593,Orders_Raw!A:A,Orders_Raw!D:D)</f>
        <v>Delivered</v>
      </c>
      <c r="M3593" s="19" t="str">
        <f>_xlfn.XLOOKUP(_xlfn.XLOOKUP(A3593,Orders_Raw!A:A,Orders_Raw!B:B),Customers_Raw!A:A,Customers_Raw!E:E)</f>
        <v>Consumer</v>
      </c>
      <c r="N3593">
        <f>IF(COUNTIF($A$2:A3593,A3593)=1,1,0)</f>
        <v>1</v>
      </c>
    </row>
    <row r="3594" spans="1:14">
      <c r="A3594" t="s">
        <v>1622</v>
      </c>
      <c r="B3594" t="s">
        <v>3443</v>
      </c>
      <c r="C3594">
        <v>4</v>
      </c>
      <c r="D3594" s="18">
        <v>48245.32</v>
      </c>
      <c r="E3594" s="18">
        <f>_xlfn.XLOOKUP(Order_Items_Raw!B1599,Products_Raw!A:A,Products_Raw!D:D)</f>
        <v>5483.96</v>
      </c>
      <c r="F3594" s="18">
        <f t="shared" si="56"/>
        <v>26309.48</v>
      </c>
      <c r="G3594" s="18" t="str">
        <f>PROPER(TRIM(CLEAN(_xlfn.XLOOKUP(Order_Items_Raw!A1599,Orders_Raw!A:A,Orders_Raw!E:E))))</f>
        <v>Mobile App</v>
      </c>
      <c r="H3594" s="18" t="str">
        <f>_xlfn.XLOOKUP(B3594,Products_Raw!A:A,Products_Raw!C:C)</f>
        <v>Home &amp; Kitchen</v>
      </c>
      <c r="I3594" t="str">
        <f>_xlfn.XLOOKUP(_xlfn.XLOOKUP(A3594,Orders_Raw!A:A,Orders_Raw!B:B),Customers_Raw!A:A,Customers_Raw!E:E)</f>
        <v>Consumer</v>
      </c>
      <c r="J3594" s="19">
        <f>_xlfn.XLOOKUP(Order_Items_Raw!A1599,Orders_Raw!A:A,Orders_Raw!C:C)</f>
        <v>45860</v>
      </c>
      <c r="K3594" t="s">
        <v>3442</v>
      </c>
      <c r="L3594" s="19" t="str">
        <f>_xlfn.XLOOKUP(A3594,Orders_Raw!A:A,Orders_Raw!D:D)</f>
        <v>Delivered</v>
      </c>
      <c r="M3594" s="19" t="str">
        <f>_xlfn.XLOOKUP(_xlfn.XLOOKUP(A3594,Orders_Raw!A:A,Orders_Raw!B:B),Customers_Raw!A:A,Customers_Raw!E:E)</f>
        <v>Consumer</v>
      </c>
      <c r="N3594">
        <f>IF(COUNTIF($A$2:A3594,A3594)=1,1,0)</f>
        <v>0</v>
      </c>
    </row>
    <row r="3595" spans="1:14">
      <c r="A3595" t="s">
        <v>1676</v>
      </c>
      <c r="B3595" t="s">
        <v>3443</v>
      </c>
      <c r="C3595">
        <v>4</v>
      </c>
      <c r="D3595" s="18">
        <v>59899.24</v>
      </c>
      <c r="E3595" s="18">
        <f>_xlfn.XLOOKUP(Order_Items_Raw!B1600,Products_Raw!A:A,Products_Raw!D:D)</f>
        <v>7014.31</v>
      </c>
      <c r="F3595" s="18">
        <f t="shared" si="56"/>
        <v>31842</v>
      </c>
      <c r="G3595" s="18" t="str">
        <f>PROPER(TRIM(CLEAN(_xlfn.XLOOKUP(Order_Items_Raw!A1600,Orders_Raw!A:A,Orders_Raw!E:E))))</f>
        <v>Marketplace</v>
      </c>
      <c r="H3595" s="18" t="str">
        <f>_xlfn.XLOOKUP(B3595,Products_Raw!A:A,Products_Raw!C:C)</f>
        <v>Home &amp; Kitchen</v>
      </c>
      <c r="I3595" t="str">
        <f>_xlfn.XLOOKUP(_xlfn.XLOOKUP(A3595,Orders_Raw!A:A,Orders_Raw!B:B),Customers_Raw!A:A,Customers_Raw!E:E)</f>
        <v>Consumer</v>
      </c>
      <c r="J3595" s="19">
        <f>_xlfn.XLOOKUP(Order_Items_Raw!A1600,Orders_Raw!A:A,Orders_Raw!C:C)</f>
        <v>45845</v>
      </c>
      <c r="K3595" t="s">
        <v>3442</v>
      </c>
      <c r="L3595" s="19" t="str">
        <f>_xlfn.XLOOKUP(A3595,Orders_Raw!A:A,Orders_Raw!D:D)</f>
        <v>Delivered</v>
      </c>
      <c r="M3595" s="19" t="str">
        <f>_xlfn.XLOOKUP(_xlfn.XLOOKUP(A3595,Orders_Raw!A:A,Orders_Raw!B:B),Customers_Raw!A:A,Customers_Raw!E:E)</f>
        <v>Consumer</v>
      </c>
      <c r="N3595">
        <f>IF(COUNTIF($A$2:A3595,A3595)=1,1,0)</f>
        <v>0</v>
      </c>
    </row>
    <row r="3596" spans="1:14">
      <c r="A3596" t="s">
        <v>1882</v>
      </c>
      <c r="B3596" t="s">
        <v>3443</v>
      </c>
      <c r="C3596">
        <v>3</v>
      </c>
      <c r="D3596" s="18">
        <v>43850.9</v>
      </c>
      <c r="E3596" s="18">
        <f>_xlfn.XLOOKUP(Order_Items_Raw!B1605,Products_Raw!A:A,Products_Raw!D:D)</f>
        <v>9148.31</v>
      </c>
      <c r="F3596" s="18">
        <f t="shared" si="56"/>
        <v>16405.97</v>
      </c>
      <c r="G3596" s="18" t="str">
        <f>PROPER(TRIM(CLEAN(_xlfn.XLOOKUP(Order_Items_Raw!A1605,Orders_Raw!A:A,Orders_Raw!E:E))))</f>
        <v>Website</v>
      </c>
      <c r="H3596" s="18" t="str">
        <f>_xlfn.XLOOKUP(B3596,Products_Raw!A:A,Products_Raw!C:C)</f>
        <v>Home &amp; Kitchen</v>
      </c>
      <c r="I3596" t="str">
        <f>_xlfn.XLOOKUP(_xlfn.XLOOKUP(A3596,Orders_Raw!A:A,Orders_Raw!B:B),Customers_Raw!A:A,Customers_Raw!E:E)</f>
        <v>Consumer</v>
      </c>
      <c r="J3596" s="19">
        <f>_xlfn.XLOOKUP(Order_Items_Raw!A1605,Orders_Raw!A:A,Orders_Raw!C:C)</f>
        <v>45857</v>
      </c>
      <c r="K3596" t="s">
        <v>3442</v>
      </c>
      <c r="L3596" s="19" t="str">
        <f>_xlfn.XLOOKUP(A3596,Orders_Raw!A:A,Orders_Raw!D:D)</f>
        <v>Delivered</v>
      </c>
      <c r="M3596" s="19" t="str">
        <f>_xlfn.XLOOKUP(_xlfn.XLOOKUP(A3596,Orders_Raw!A:A,Orders_Raw!B:B),Customers_Raw!A:A,Customers_Raw!E:E)</f>
        <v>Consumer</v>
      </c>
      <c r="N3596">
        <f>IF(COUNTIF($A$2:A3596,A3596)=1,1,0)</f>
        <v>1</v>
      </c>
    </row>
    <row r="3597" spans="1:14">
      <c r="A3597" t="s">
        <v>2046</v>
      </c>
      <c r="B3597" t="s">
        <v>3443</v>
      </c>
      <c r="C3597">
        <v>4</v>
      </c>
      <c r="D3597" s="18">
        <v>54529.27</v>
      </c>
      <c r="E3597" s="18">
        <f>_xlfn.XLOOKUP(Order_Items_Raw!B1610,Products_Raw!A:A,Products_Raw!D:D)</f>
        <v>1321.65</v>
      </c>
      <c r="F3597" s="18">
        <f t="shared" si="56"/>
        <v>49242.67</v>
      </c>
      <c r="G3597" s="18" t="str">
        <f>PROPER(TRIM(CLEAN(_xlfn.XLOOKUP(Order_Items_Raw!A1610,Orders_Raw!A:A,Orders_Raw!E:E))))</f>
        <v>Marketplace</v>
      </c>
      <c r="H3597" s="18" t="str">
        <f>_xlfn.XLOOKUP(B3597,Products_Raw!A:A,Products_Raw!C:C)</f>
        <v>Home &amp; Kitchen</v>
      </c>
      <c r="I3597" t="str">
        <f>_xlfn.XLOOKUP(_xlfn.XLOOKUP(A3597,Orders_Raw!A:A,Orders_Raw!B:B),Customers_Raw!A:A,Customers_Raw!E:E)</f>
        <v>Corporate</v>
      </c>
      <c r="J3597" s="19">
        <f>_xlfn.XLOOKUP(Order_Items_Raw!A1610,Orders_Raw!A:A,Orders_Raw!C:C)</f>
        <v>45839</v>
      </c>
      <c r="K3597" t="s">
        <v>3442</v>
      </c>
      <c r="L3597" s="19" t="str">
        <f>_xlfn.XLOOKUP(A3597,Orders_Raw!A:A,Orders_Raw!D:D)</f>
        <v>Delivered</v>
      </c>
      <c r="M3597" s="19" t="str">
        <f>_xlfn.XLOOKUP(_xlfn.XLOOKUP(A3597,Orders_Raw!A:A,Orders_Raw!B:B),Customers_Raw!A:A,Customers_Raw!E:E)</f>
        <v>Corporate</v>
      </c>
      <c r="N3597">
        <f>IF(COUNTIF($A$2:A3597,A3597)=1,1,0)</f>
        <v>1</v>
      </c>
    </row>
    <row r="3598" spans="1:14">
      <c r="A3598" t="s">
        <v>2375</v>
      </c>
      <c r="B3598" t="s">
        <v>3443</v>
      </c>
      <c r="C3598">
        <v>4</v>
      </c>
      <c r="D3598" s="18">
        <v>47671.34</v>
      </c>
      <c r="E3598" s="18">
        <f>_xlfn.XLOOKUP(Order_Items_Raw!B1614,Products_Raw!A:A,Products_Raw!D:D)</f>
        <v>10692.38</v>
      </c>
      <c r="F3598" s="18">
        <f t="shared" si="56"/>
        <v>4901.82</v>
      </c>
      <c r="G3598" s="18" t="str">
        <f>PROPER(TRIM(CLEAN(_xlfn.XLOOKUP(Order_Items_Raw!A1614,Orders_Raw!A:A,Orders_Raw!E:E))))</f>
        <v>Website</v>
      </c>
      <c r="H3598" s="18" t="str">
        <f>_xlfn.XLOOKUP(B3598,Products_Raw!A:A,Products_Raw!C:C)</f>
        <v>Home &amp; Kitchen</v>
      </c>
      <c r="I3598" t="str">
        <f>_xlfn.XLOOKUP(_xlfn.XLOOKUP(A3598,Orders_Raw!A:A,Orders_Raw!B:B),Customers_Raw!A:A,Customers_Raw!E:E)</f>
        <v>Small Business</v>
      </c>
      <c r="J3598" s="19">
        <f>_xlfn.XLOOKUP(Order_Items_Raw!A1614,Orders_Raw!A:A,Orders_Raw!C:C)</f>
        <v>45861</v>
      </c>
      <c r="K3598" t="s">
        <v>3442</v>
      </c>
      <c r="L3598" s="19" t="str">
        <f>_xlfn.XLOOKUP(A3598,Orders_Raw!A:A,Orders_Raw!D:D)</f>
        <v>Delivered</v>
      </c>
      <c r="M3598" s="19" t="str">
        <f>_xlfn.XLOOKUP(_xlfn.XLOOKUP(A3598,Orders_Raw!A:A,Orders_Raw!B:B),Customers_Raw!A:A,Customers_Raw!E:E)</f>
        <v>Small Business</v>
      </c>
      <c r="N3598">
        <f>IF(COUNTIF($A$2:A3598,A3598)=1,1,0)</f>
        <v>1</v>
      </c>
    </row>
    <row r="3599" spans="1:14">
      <c r="A3599" t="s">
        <v>2858</v>
      </c>
      <c r="B3599" t="s">
        <v>3443</v>
      </c>
      <c r="C3599">
        <v>3</v>
      </c>
      <c r="D3599" s="18">
        <v>43229.42</v>
      </c>
      <c r="E3599" s="18">
        <f>_xlfn.XLOOKUP(Order_Items_Raw!B1627,Products_Raw!A:A,Products_Raw!D:D)</f>
        <v>4806.74</v>
      </c>
      <c r="F3599" s="18">
        <f t="shared" si="56"/>
        <v>28809.2</v>
      </c>
      <c r="G3599" s="18" t="str">
        <f>PROPER(TRIM(CLEAN(_xlfn.XLOOKUP(Order_Items_Raw!A1627,Orders_Raw!A:A,Orders_Raw!E:E))))</f>
        <v>Website</v>
      </c>
      <c r="H3599" s="18" t="str">
        <f>_xlfn.XLOOKUP(B3599,Products_Raw!A:A,Products_Raw!C:C)</f>
        <v>Home &amp; Kitchen</v>
      </c>
      <c r="I3599" t="str">
        <f>_xlfn.XLOOKUP(_xlfn.XLOOKUP(A3599,Orders_Raw!A:A,Orders_Raw!B:B),Customers_Raw!A:A,Customers_Raw!E:E)</f>
        <v>Consumer</v>
      </c>
      <c r="J3599" s="19">
        <f>_xlfn.XLOOKUP(Order_Items_Raw!A1627,Orders_Raw!A:A,Orders_Raw!C:C)</f>
        <v>45845</v>
      </c>
      <c r="K3599" t="s">
        <v>3442</v>
      </c>
      <c r="L3599" s="19" t="str">
        <f>_xlfn.XLOOKUP(A3599,Orders_Raw!A:A,Orders_Raw!D:D)</f>
        <v>Delivered</v>
      </c>
      <c r="M3599" s="19" t="str">
        <f>_xlfn.XLOOKUP(_xlfn.XLOOKUP(A3599,Orders_Raw!A:A,Orders_Raw!B:B),Customers_Raw!A:A,Customers_Raw!E:E)</f>
        <v>Consumer</v>
      </c>
      <c r="N3599">
        <f>IF(COUNTIF($A$2:A3599,A3599)=1,1,0)</f>
        <v>1</v>
      </c>
    </row>
    <row r="3600" spans="1:14">
      <c r="A3600" t="s">
        <v>1005</v>
      </c>
      <c r="B3600" t="s">
        <v>3444</v>
      </c>
      <c r="C3600">
        <v>3</v>
      </c>
      <c r="D3600" s="18">
        <v>24242.68</v>
      </c>
      <c r="E3600" s="18">
        <f>_xlfn.XLOOKUP(Order_Items_Raw!B1641,Products_Raw!A:A,Products_Raw!D:D)</f>
        <v>7802.03</v>
      </c>
      <c r="F3600" s="18">
        <f t="shared" si="56"/>
        <v>836.59</v>
      </c>
      <c r="G3600" s="18" t="str">
        <f>PROPER(TRIM(CLEAN(_xlfn.XLOOKUP(Order_Items_Raw!A1641,Orders_Raw!A:A,Orders_Raw!E:E))))</f>
        <v>Mobile App</v>
      </c>
      <c r="H3600" s="18" t="str">
        <f>_xlfn.XLOOKUP(B3600,Products_Raw!A:A,Products_Raw!C:C)</f>
        <v>Office Supplies</v>
      </c>
      <c r="I3600" t="str">
        <f>_xlfn.XLOOKUP(_xlfn.XLOOKUP(A3600,Orders_Raw!A:A,Orders_Raw!B:B),Customers_Raw!A:A,Customers_Raw!E:E)</f>
        <v>Consumer</v>
      </c>
      <c r="J3600" s="19">
        <f>_xlfn.XLOOKUP(Order_Items_Raw!A1641,Orders_Raw!A:A,Orders_Raw!C:C)</f>
        <v>45858</v>
      </c>
      <c r="K3600" t="s">
        <v>3442</v>
      </c>
      <c r="L3600" s="19" t="str">
        <f>_xlfn.XLOOKUP(A3600,Orders_Raw!A:A,Orders_Raw!D:D)</f>
        <v>Delivered</v>
      </c>
      <c r="M3600" s="19" t="str">
        <f>_xlfn.XLOOKUP(_xlfn.XLOOKUP(A3600,Orders_Raw!A:A,Orders_Raw!B:B),Customers_Raw!A:A,Customers_Raw!E:E)</f>
        <v>Consumer</v>
      </c>
      <c r="N3600">
        <f>IF(COUNTIF($A$2:A3600,A3600)=1,1,0)</f>
        <v>1</v>
      </c>
    </row>
    <row r="3601" spans="1:14">
      <c r="A3601" t="s">
        <v>1728</v>
      </c>
      <c r="B3601" t="s">
        <v>3444</v>
      </c>
      <c r="C3601">
        <v>4</v>
      </c>
      <c r="D3601" s="18">
        <v>41696.46</v>
      </c>
      <c r="E3601" s="18">
        <f>_xlfn.XLOOKUP(Order_Items_Raw!B1651,Products_Raw!A:A,Products_Raw!D:D)</f>
        <v>4176.26</v>
      </c>
      <c r="F3601" s="18">
        <f t="shared" si="56"/>
        <v>24991.42</v>
      </c>
      <c r="G3601" s="18" t="str">
        <f>PROPER(TRIM(CLEAN(_xlfn.XLOOKUP(Order_Items_Raw!A1651,Orders_Raw!A:A,Orders_Raw!E:E))))</f>
        <v>Website</v>
      </c>
      <c r="H3601" s="18" t="str">
        <f>_xlfn.XLOOKUP(B3601,Products_Raw!A:A,Products_Raw!C:C)</f>
        <v>Office Supplies</v>
      </c>
      <c r="I3601" t="str">
        <f>_xlfn.XLOOKUP(_xlfn.XLOOKUP(A3601,Orders_Raw!A:A,Orders_Raw!B:B),Customers_Raw!A:A,Customers_Raw!E:E)</f>
        <v>Corporate</v>
      </c>
      <c r="J3601" s="19">
        <f>_xlfn.XLOOKUP(Order_Items_Raw!A1651,Orders_Raw!A:A,Orders_Raw!C:C)</f>
        <v>45841</v>
      </c>
      <c r="K3601" t="s">
        <v>3442</v>
      </c>
      <c r="L3601" s="19" t="str">
        <f>_xlfn.XLOOKUP(A3601,Orders_Raw!A:A,Orders_Raw!D:D)</f>
        <v>Cancelled</v>
      </c>
      <c r="M3601" s="19" t="str">
        <f>_xlfn.XLOOKUP(_xlfn.XLOOKUP(A3601,Orders_Raw!A:A,Orders_Raw!B:B),Customers_Raw!A:A,Customers_Raw!E:E)</f>
        <v>Corporate</v>
      </c>
      <c r="N3601">
        <f>IF(COUNTIF($A$2:A3601,A3601)=1,1,0)</f>
        <v>0</v>
      </c>
    </row>
    <row r="3602" spans="1:14">
      <c r="A3602" t="s">
        <v>2217</v>
      </c>
      <c r="B3602" t="s">
        <v>3444</v>
      </c>
      <c r="C3602">
        <v>1</v>
      </c>
      <c r="D3602" s="18">
        <v>8527.61</v>
      </c>
      <c r="E3602" s="18">
        <f>_xlfn.XLOOKUP(Order_Items_Raw!B1661,Products_Raw!A:A,Products_Raw!D:D)</f>
        <v>229.52</v>
      </c>
      <c r="F3602" s="18">
        <f t="shared" si="56"/>
        <v>8298.09</v>
      </c>
      <c r="G3602" s="18" t="str">
        <f>PROPER(TRIM(CLEAN(_xlfn.XLOOKUP(Order_Items_Raw!A1661,Orders_Raw!A:A,Orders_Raw!E:E))))</f>
        <v>Marketplace</v>
      </c>
      <c r="H3602" s="18" t="str">
        <f>_xlfn.XLOOKUP(B3602,Products_Raw!A:A,Products_Raw!C:C)</f>
        <v>Office Supplies</v>
      </c>
      <c r="I3602" t="str">
        <f>_xlfn.XLOOKUP(_xlfn.XLOOKUP(A3602,Orders_Raw!A:A,Orders_Raw!B:B),Customers_Raw!A:A,Customers_Raw!E:E)</f>
        <v>Small Business</v>
      </c>
      <c r="J3602" s="19">
        <f>_xlfn.XLOOKUP(Order_Items_Raw!A1661,Orders_Raw!A:A,Orders_Raw!C:C)</f>
        <v>45843</v>
      </c>
      <c r="K3602" t="s">
        <v>3442</v>
      </c>
      <c r="L3602" s="19" t="str">
        <f>_xlfn.XLOOKUP(A3602,Orders_Raw!A:A,Orders_Raw!D:D)</f>
        <v>Delivered</v>
      </c>
      <c r="M3602" s="19" t="str">
        <f>_xlfn.XLOOKUP(_xlfn.XLOOKUP(A3602,Orders_Raw!A:A,Orders_Raw!B:B),Customers_Raw!A:A,Customers_Raw!E:E)</f>
        <v>Small Business</v>
      </c>
      <c r="N3602">
        <f>IF(COUNTIF($A$2:A3602,A3602)=1,1,0)</f>
        <v>1</v>
      </c>
    </row>
    <row r="3603" spans="1:14">
      <c r="A3603" t="s">
        <v>2838</v>
      </c>
      <c r="B3603" t="s">
        <v>3444</v>
      </c>
      <c r="C3603">
        <v>2</v>
      </c>
      <c r="D3603" s="18">
        <v>16248.18</v>
      </c>
      <c r="E3603" s="18">
        <f>_xlfn.XLOOKUP(Order_Items_Raw!B1672,Products_Raw!A:A,Products_Raw!D:D)</f>
        <v>7212.47</v>
      </c>
      <c r="F3603" s="18">
        <f t="shared" si="56"/>
        <v>1823.24</v>
      </c>
      <c r="G3603" s="18" t="str">
        <f>PROPER(TRIM(CLEAN(_xlfn.XLOOKUP(Order_Items_Raw!A1672,Orders_Raw!A:A,Orders_Raw!E:E))))</f>
        <v>Marketplace</v>
      </c>
      <c r="H3603" s="18" t="str">
        <f>_xlfn.XLOOKUP(B3603,Products_Raw!A:A,Products_Raw!C:C)</f>
        <v>Office Supplies</v>
      </c>
      <c r="I3603" t="str">
        <f>_xlfn.XLOOKUP(_xlfn.XLOOKUP(A3603,Orders_Raw!A:A,Orders_Raw!B:B),Customers_Raw!A:A,Customers_Raw!E:E)</f>
        <v>Consumer</v>
      </c>
      <c r="J3603" s="19">
        <f>_xlfn.XLOOKUP(Order_Items_Raw!A1672,Orders_Raw!A:A,Orders_Raw!C:C)</f>
        <v>45857</v>
      </c>
      <c r="K3603" t="s">
        <v>3442</v>
      </c>
      <c r="L3603" s="19" t="str">
        <f>_xlfn.XLOOKUP(A3603,Orders_Raw!A:A,Orders_Raw!D:D)</f>
        <v>Delivered</v>
      </c>
      <c r="M3603" s="19" t="str">
        <f>_xlfn.XLOOKUP(_xlfn.XLOOKUP(A3603,Orders_Raw!A:A,Orders_Raw!B:B),Customers_Raw!A:A,Customers_Raw!E:E)</f>
        <v>Consumer</v>
      </c>
      <c r="N3603">
        <f>IF(COUNTIF($A$2:A3603,A3603)=1,1,0)</f>
        <v>1</v>
      </c>
    </row>
    <row r="3604" spans="1:14">
      <c r="A3604" t="s">
        <v>3204</v>
      </c>
      <c r="B3604" t="s">
        <v>3444</v>
      </c>
      <c r="C3604">
        <v>2</v>
      </c>
      <c r="D3604" s="18">
        <v>19988.65</v>
      </c>
      <c r="E3604" s="18">
        <f>_xlfn.XLOOKUP(Order_Items_Raw!B1678,Products_Raw!A:A,Products_Raw!D:D)</f>
        <v>1349.93</v>
      </c>
      <c r="F3604" s="18">
        <f t="shared" si="56"/>
        <v>17288.79</v>
      </c>
      <c r="G3604" s="18" t="str">
        <f>PROPER(TRIM(CLEAN(_xlfn.XLOOKUP(Order_Items_Raw!A1678,Orders_Raw!A:A,Orders_Raw!E:E))))</f>
        <v>Mobile App</v>
      </c>
      <c r="H3604" s="18" t="str">
        <f>_xlfn.XLOOKUP(B3604,Products_Raw!A:A,Products_Raw!C:C)</f>
        <v>Office Supplies</v>
      </c>
      <c r="I3604" t="str">
        <f>_xlfn.XLOOKUP(_xlfn.XLOOKUP(A3604,Orders_Raw!A:A,Orders_Raw!B:B),Customers_Raw!A:A,Customers_Raw!E:E)</f>
        <v>Consumer</v>
      </c>
      <c r="J3604" s="19">
        <f>_xlfn.XLOOKUP(Order_Items_Raw!A1678,Orders_Raw!A:A,Orders_Raw!C:C)</f>
        <v>45843</v>
      </c>
      <c r="K3604" t="s">
        <v>3442</v>
      </c>
      <c r="L3604" s="19" t="str">
        <f>_xlfn.XLOOKUP(A3604,Orders_Raw!A:A,Orders_Raw!D:D)</f>
        <v>Cancelled</v>
      </c>
      <c r="M3604" s="19" t="str">
        <f>_xlfn.XLOOKUP(_xlfn.XLOOKUP(A3604,Orders_Raw!A:A,Orders_Raw!B:B),Customers_Raw!A:A,Customers_Raw!E:E)</f>
        <v>Consumer</v>
      </c>
      <c r="N3604">
        <f>IF(COUNTIF($A$2:A3604,A3604)=1,1,0)</f>
        <v>1</v>
      </c>
    </row>
    <row r="3605" spans="1:14">
      <c r="A3605" t="s">
        <v>3359</v>
      </c>
      <c r="B3605" t="s">
        <v>3444</v>
      </c>
      <c r="C3605">
        <v>2</v>
      </c>
      <c r="D3605" s="18">
        <v>19567.17</v>
      </c>
      <c r="E3605" s="18">
        <f>_xlfn.XLOOKUP(Order_Items_Raw!B1680,Products_Raw!A:A,Products_Raw!D:D)</f>
        <v>10188.6</v>
      </c>
      <c r="F3605" s="18">
        <f t="shared" si="56"/>
        <v>-810.030000000002</v>
      </c>
      <c r="G3605" s="18" t="str">
        <f>PROPER(TRIM(CLEAN(_xlfn.XLOOKUP(Order_Items_Raw!A1680,Orders_Raw!A:A,Orders_Raw!E:E))))</f>
        <v>Mobile App</v>
      </c>
      <c r="H3605" s="18" t="str">
        <f>_xlfn.XLOOKUP(B3605,Products_Raw!A:A,Products_Raw!C:C)</f>
        <v>Office Supplies</v>
      </c>
      <c r="I3605" t="str">
        <f>_xlfn.XLOOKUP(_xlfn.XLOOKUP(A3605,Orders_Raw!A:A,Orders_Raw!B:B),Customers_Raw!A:A,Customers_Raw!E:E)</f>
        <v>Consumer</v>
      </c>
      <c r="J3605" s="19">
        <f>_xlfn.XLOOKUP(Order_Items_Raw!A1680,Orders_Raw!A:A,Orders_Raw!C:C)</f>
        <v>45839</v>
      </c>
      <c r="K3605" t="s">
        <v>3442</v>
      </c>
      <c r="L3605" s="19" t="str">
        <f>_xlfn.XLOOKUP(A3605,Orders_Raw!A:A,Orders_Raw!D:D)</f>
        <v>Delivered</v>
      </c>
      <c r="M3605" s="19" t="str">
        <f>_xlfn.XLOOKUP(_xlfn.XLOOKUP(A3605,Orders_Raw!A:A,Orders_Raw!B:B),Customers_Raw!A:A,Customers_Raw!E:E)</f>
        <v>Consumer</v>
      </c>
      <c r="N3605">
        <f>IF(COUNTIF($A$2:A3605,A3605)=1,1,0)</f>
        <v>0</v>
      </c>
    </row>
    <row r="3606" spans="1:14">
      <c r="A3606" t="s">
        <v>3027</v>
      </c>
      <c r="B3606" t="s">
        <v>3445</v>
      </c>
      <c r="C3606">
        <v>3</v>
      </c>
      <c r="D3606" s="18">
        <v>47929.64</v>
      </c>
      <c r="E3606" s="18">
        <f>_xlfn.XLOOKUP(Order_Items_Raw!B1719,Products_Raw!A:A,Products_Raw!D:D)</f>
        <v>2857.57</v>
      </c>
      <c r="F3606" s="18">
        <f t="shared" si="56"/>
        <v>39356.93</v>
      </c>
      <c r="G3606" s="18" t="str">
        <f>PROPER(TRIM(CLEAN(_xlfn.XLOOKUP(Order_Items_Raw!A1719,Orders_Raw!A:A,Orders_Raw!E:E))))</f>
        <v>Website</v>
      </c>
      <c r="H3606" s="18" t="str">
        <f>_xlfn.XLOOKUP(B3606,Products_Raw!A:A,Products_Raw!C:C)</f>
        <v>Electronics</v>
      </c>
      <c r="I3606" t="str">
        <f>_xlfn.XLOOKUP(_xlfn.XLOOKUP(A3606,Orders_Raw!A:A,Orders_Raw!B:B),Customers_Raw!A:A,Customers_Raw!E:E)</f>
        <v>Consumer</v>
      </c>
      <c r="J3606" s="19">
        <f>_xlfn.XLOOKUP(Order_Items_Raw!A1719,Orders_Raw!A:A,Orders_Raw!C:C)</f>
        <v>45846</v>
      </c>
      <c r="K3606" t="s">
        <v>3442</v>
      </c>
      <c r="L3606" s="19" t="str">
        <f>_xlfn.XLOOKUP(A3606,Orders_Raw!A:A,Orders_Raw!D:D)</f>
        <v>Delivered</v>
      </c>
      <c r="M3606" s="19" t="str">
        <f>_xlfn.XLOOKUP(_xlfn.XLOOKUP(A3606,Orders_Raw!A:A,Orders_Raw!B:B),Customers_Raw!A:A,Customers_Raw!E:E)</f>
        <v>Consumer</v>
      </c>
      <c r="N3606">
        <f>IF(COUNTIF($A$2:A3606,A3606)=1,1,0)</f>
        <v>0</v>
      </c>
    </row>
    <row r="3607" spans="1:14">
      <c r="A3607" t="s">
        <v>1268</v>
      </c>
      <c r="B3607" t="s">
        <v>3446</v>
      </c>
      <c r="C3607">
        <v>3</v>
      </c>
      <c r="D3607" s="18">
        <v>34178.6</v>
      </c>
      <c r="E3607" s="18">
        <f>_xlfn.XLOOKUP(Order_Items_Raw!B1734,Products_Raw!A:A,Products_Raw!D:D)</f>
        <v>1326.73</v>
      </c>
      <c r="F3607" s="18">
        <f t="shared" si="56"/>
        <v>30198.41</v>
      </c>
      <c r="G3607" s="18" t="str">
        <f>PROPER(TRIM(CLEAN(_xlfn.XLOOKUP(Order_Items_Raw!A1734,Orders_Raw!A:A,Orders_Raw!E:E))))</f>
        <v>Mobile App</v>
      </c>
      <c r="H3607" s="18" t="str">
        <f>_xlfn.XLOOKUP(B3607,Products_Raw!A:A,Products_Raw!C:C)</f>
        <v>Home &amp; Kitchen</v>
      </c>
      <c r="I3607" t="str">
        <f>_xlfn.XLOOKUP(_xlfn.XLOOKUP(A3607,Orders_Raw!A:A,Orders_Raw!B:B),Customers_Raw!A:A,Customers_Raw!E:E)</f>
        <v>Small Business</v>
      </c>
      <c r="J3607" s="19">
        <f>_xlfn.XLOOKUP(Order_Items_Raw!A1734,Orders_Raw!A:A,Orders_Raw!C:C)</f>
        <v>45853</v>
      </c>
      <c r="K3607" t="s">
        <v>3442</v>
      </c>
      <c r="L3607" s="19" t="str">
        <f>_xlfn.XLOOKUP(A3607,Orders_Raw!A:A,Orders_Raw!D:D)</f>
        <v>Delivered</v>
      </c>
      <c r="M3607" s="19" t="str">
        <f>_xlfn.XLOOKUP(_xlfn.XLOOKUP(A3607,Orders_Raw!A:A,Orders_Raw!B:B),Customers_Raw!A:A,Customers_Raw!E:E)</f>
        <v>Small Business</v>
      </c>
      <c r="N3607">
        <f>IF(COUNTIF($A$2:A3607,A3607)=1,1,0)</f>
        <v>0</v>
      </c>
    </row>
    <row r="3608" spans="1:14">
      <c r="A3608" t="s">
        <v>1598</v>
      </c>
      <c r="B3608" t="s">
        <v>3446</v>
      </c>
      <c r="C3608">
        <v>1</v>
      </c>
      <c r="D3608" s="18">
        <v>8600.63</v>
      </c>
      <c r="E3608" s="18">
        <f>_xlfn.XLOOKUP(Order_Items_Raw!B1738,Products_Raw!A:A,Products_Raw!D:D)</f>
        <v>2625.04</v>
      </c>
      <c r="F3608" s="18">
        <f t="shared" si="56"/>
        <v>5975.59</v>
      </c>
      <c r="G3608" s="18" t="str">
        <f>PROPER(TRIM(CLEAN(_xlfn.XLOOKUP(Order_Items_Raw!A1738,Orders_Raw!A:A,Orders_Raw!E:E))))</f>
        <v>Marketplace</v>
      </c>
      <c r="H3608" s="18" t="str">
        <f>_xlfn.XLOOKUP(B3608,Products_Raw!A:A,Products_Raw!C:C)</f>
        <v>Home &amp; Kitchen</v>
      </c>
      <c r="I3608" t="str">
        <f>_xlfn.XLOOKUP(_xlfn.XLOOKUP(A3608,Orders_Raw!A:A,Orders_Raw!B:B),Customers_Raw!A:A,Customers_Raw!E:E)</f>
        <v>Small Business</v>
      </c>
      <c r="J3608" s="19">
        <f>_xlfn.XLOOKUP(Order_Items_Raw!A1738,Orders_Raw!A:A,Orders_Raw!C:C)</f>
        <v>45855</v>
      </c>
      <c r="K3608" t="s">
        <v>3442</v>
      </c>
      <c r="L3608" s="19" t="str">
        <f>_xlfn.XLOOKUP(A3608,Orders_Raw!A:A,Orders_Raw!D:D)</f>
        <v>Delivered</v>
      </c>
      <c r="M3608" s="19" t="str">
        <f>_xlfn.XLOOKUP(_xlfn.XLOOKUP(A3608,Orders_Raw!A:A,Orders_Raw!B:B),Customers_Raw!A:A,Customers_Raw!E:E)</f>
        <v>Small Business</v>
      </c>
      <c r="N3608">
        <f>IF(COUNTIF($A$2:A3608,A3608)=1,1,0)</f>
        <v>0</v>
      </c>
    </row>
    <row r="3609" spans="1:14">
      <c r="A3609" t="s">
        <v>3058</v>
      </c>
      <c r="B3609" t="s">
        <v>3446</v>
      </c>
      <c r="C3609">
        <v>4</v>
      </c>
      <c r="D3609" s="18">
        <v>44012.93</v>
      </c>
      <c r="E3609" s="18">
        <f>_xlfn.XLOOKUP(Order_Items_Raw!B1761,Products_Raw!A:A,Products_Raw!D:D)</f>
        <v>4835.9</v>
      </c>
      <c r="F3609" s="18">
        <f t="shared" si="56"/>
        <v>24669.33</v>
      </c>
      <c r="G3609" s="18" t="str">
        <f>PROPER(TRIM(CLEAN(_xlfn.XLOOKUP(Order_Items_Raw!A1761,Orders_Raw!A:A,Orders_Raw!E:E))))</f>
        <v>Website</v>
      </c>
      <c r="H3609" s="18" t="str">
        <f>_xlfn.XLOOKUP(B3609,Products_Raw!A:A,Products_Raw!C:C)</f>
        <v>Home &amp; Kitchen</v>
      </c>
      <c r="I3609" t="str">
        <f>_xlfn.XLOOKUP(_xlfn.XLOOKUP(A3609,Orders_Raw!A:A,Orders_Raw!B:B),Customers_Raw!A:A,Customers_Raw!E:E)</f>
        <v>Consumer</v>
      </c>
      <c r="J3609" s="19">
        <f>_xlfn.XLOOKUP(Order_Items_Raw!A1761,Orders_Raw!A:A,Orders_Raw!C:C)</f>
        <v>45862</v>
      </c>
      <c r="K3609" t="s">
        <v>3442</v>
      </c>
      <c r="L3609" s="19" t="str">
        <f>_xlfn.XLOOKUP(A3609,Orders_Raw!A:A,Orders_Raw!D:D)</f>
        <v>Shipped</v>
      </c>
      <c r="M3609" s="19" t="str">
        <f>_xlfn.XLOOKUP(_xlfn.XLOOKUP(A3609,Orders_Raw!A:A,Orders_Raw!B:B),Customers_Raw!A:A,Customers_Raw!E:E)</f>
        <v>Consumer</v>
      </c>
      <c r="N3609">
        <f>IF(COUNTIF($A$2:A3609,A3609)=1,1,0)</f>
        <v>1</v>
      </c>
    </row>
    <row r="3610" spans="1:14">
      <c r="A3610" t="s">
        <v>2014</v>
      </c>
      <c r="B3610" t="s">
        <v>3447</v>
      </c>
      <c r="C3610">
        <v>3</v>
      </c>
      <c r="D3610" s="18">
        <v>27053.57</v>
      </c>
      <c r="E3610" s="18">
        <f>_xlfn.XLOOKUP(Order_Items_Raw!B1788,Products_Raw!A:A,Products_Raw!D:D)</f>
        <v>5766.98</v>
      </c>
      <c r="F3610" s="18">
        <f t="shared" si="56"/>
        <v>9752.63</v>
      </c>
      <c r="G3610" s="18" t="str">
        <f>PROPER(TRIM(CLEAN(_xlfn.XLOOKUP(Order_Items_Raw!A1788,Orders_Raw!A:A,Orders_Raw!E:E))))</f>
        <v>Mobile App</v>
      </c>
      <c r="H3610" s="18" t="str">
        <f>_xlfn.XLOOKUP(B3610,Products_Raw!A:A,Products_Raw!C:C)</f>
        <v>Sports</v>
      </c>
      <c r="I3610" t="str">
        <f>_xlfn.XLOOKUP(_xlfn.XLOOKUP(A3610,Orders_Raw!A:A,Orders_Raw!B:B),Customers_Raw!A:A,Customers_Raw!E:E)</f>
        <v>Consumer</v>
      </c>
      <c r="J3610" s="19">
        <f>_xlfn.XLOOKUP(Order_Items_Raw!A1788,Orders_Raw!A:A,Orders_Raw!C:C)</f>
        <v>45867</v>
      </c>
      <c r="K3610" t="s">
        <v>3442</v>
      </c>
      <c r="L3610" s="19" t="str">
        <f>_xlfn.XLOOKUP(A3610,Orders_Raw!A:A,Orders_Raw!D:D)</f>
        <v>Delivered</v>
      </c>
      <c r="M3610" s="19" t="str">
        <f>_xlfn.XLOOKUP(_xlfn.XLOOKUP(A3610,Orders_Raw!A:A,Orders_Raw!B:B),Customers_Raw!A:A,Customers_Raw!E:E)</f>
        <v>Consumer</v>
      </c>
      <c r="N3610">
        <f>IF(COUNTIF($A$2:A3610,A3610)=1,1,0)</f>
        <v>1</v>
      </c>
    </row>
    <row r="3611" spans="1:14">
      <c r="A3611" t="s">
        <v>2130</v>
      </c>
      <c r="B3611" t="s">
        <v>3447</v>
      </c>
      <c r="C3611">
        <v>2</v>
      </c>
      <c r="D3611" s="18">
        <v>21789.73</v>
      </c>
      <c r="E3611" s="18">
        <f>_xlfn.XLOOKUP(Order_Items_Raw!B1791,Products_Raw!A:A,Products_Raw!D:D)</f>
        <v>5766.98</v>
      </c>
      <c r="F3611" s="18">
        <f t="shared" si="56"/>
        <v>10255.77</v>
      </c>
      <c r="G3611" s="18" t="str">
        <f>PROPER(TRIM(CLEAN(_xlfn.XLOOKUP(Order_Items_Raw!A1791,Orders_Raw!A:A,Orders_Raw!E:E))))</f>
        <v>Marketplace</v>
      </c>
      <c r="H3611" s="18" t="str">
        <f>_xlfn.XLOOKUP(B3611,Products_Raw!A:A,Products_Raw!C:C)</f>
        <v>Sports</v>
      </c>
      <c r="I3611" t="str">
        <f>_xlfn.XLOOKUP(_xlfn.XLOOKUP(A3611,Orders_Raw!A:A,Orders_Raw!B:B),Customers_Raw!A:A,Customers_Raw!E:E)</f>
        <v>Consumer</v>
      </c>
      <c r="J3611" s="19">
        <f>_xlfn.XLOOKUP(Order_Items_Raw!A1791,Orders_Raw!A:A,Orders_Raw!C:C)</f>
        <v>45856</v>
      </c>
      <c r="K3611" t="s">
        <v>3442</v>
      </c>
      <c r="L3611" s="19" t="str">
        <f>_xlfn.XLOOKUP(A3611,Orders_Raw!A:A,Orders_Raw!D:D)</f>
        <v>Delivered</v>
      </c>
      <c r="M3611" s="19" t="str">
        <f>_xlfn.XLOOKUP(_xlfn.XLOOKUP(A3611,Orders_Raw!A:A,Orders_Raw!B:B),Customers_Raw!A:A,Customers_Raw!E:E)</f>
        <v>Consumer</v>
      </c>
      <c r="N3611">
        <f>IF(COUNTIF($A$2:A3611,A3611)=1,1,0)</f>
        <v>0</v>
      </c>
    </row>
    <row r="3612" spans="1:14">
      <c r="A3612" t="s">
        <v>2769</v>
      </c>
      <c r="B3612" t="s">
        <v>3447</v>
      </c>
      <c r="C3612">
        <v>4</v>
      </c>
      <c r="D3612" s="18">
        <v>31847.3</v>
      </c>
      <c r="E3612" s="18">
        <f>_xlfn.XLOOKUP(Order_Items_Raw!B1806,Products_Raw!A:A,Products_Raw!D:D)</f>
        <v>7341.5</v>
      </c>
      <c r="F3612" s="18">
        <f t="shared" si="56"/>
        <v>2481.3</v>
      </c>
      <c r="G3612" s="18" t="str">
        <f>PROPER(TRIM(CLEAN(_xlfn.XLOOKUP(Order_Items_Raw!A1806,Orders_Raw!A:A,Orders_Raw!E:E))))</f>
        <v>Website</v>
      </c>
      <c r="H3612" s="18" t="str">
        <f>_xlfn.XLOOKUP(B3612,Products_Raw!A:A,Products_Raw!C:C)</f>
        <v>Sports</v>
      </c>
      <c r="I3612" t="str">
        <f>_xlfn.XLOOKUP(_xlfn.XLOOKUP(A3612,Orders_Raw!A:A,Orders_Raw!B:B),Customers_Raw!A:A,Customers_Raw!E:E)</f>
        <v>Consumer</v>
      </c>
      <c r="J3612" s="19">
        <f>_xlfn.XLOOKUP(Order_Items_Raw!A1806,Orders_Raw!A:A,Orders_Raw!C:C)</f>
        <v>45855</v>
      </c>
      <c r="K3612" t="s">
        <v>3442</v>
      </c>
      <c r="L3612" s="19" t="str">
        <f>_xlfn.XLOOKUP(A3612,Orders_Raw!A:A,Orders_Raw!D:D)</f>
        <v>Delivered</v>
      </c>
      <c r="M3612" s="19" t="str">
        <f>_xlfn.XLOOKUP(_xlfn.XLOOKUP(A3612,Orders_Raw!A:A,Orders_Raw!B:B),Customers_Raw!A:A,Customers_Raw!E:E)</f>
        <v>Consumer</v>
      </c>
      <c r="N3612">
        <f>IF(COUNTIF($A$2:A3612,A3612)=1,1,0)</f>
        <v>1</v>
      </c>
    </row>
    <row r="3613" spans="1:14">
      <c r="A3613" t="s">
        <v>3014</v>
      </c>
      <c r="B3613" t="s">
        <v>3447</v>
      </c>
      <c r="C3613">
        <v>4</v>
      </c>
      <c r="D3613" s="18">
        <v>44272.59</v>
      </c>
      <c r="E3613" s="18">
        <f>_xlfn.XLOOKUP(Order_Items_Raw!B1812,Products_Raw!A:A,Products_Raw!D:D)</f>
        <v>516.61</v>
      </c>
      <c r="F3613" s="18">
        <f t="shared" si="56"/>
        <v>42206.15</v>
      </c>
      <c r="G3613" s="18" t="str">
        <f>PROPER(TRIM(CLEAN(_xlfn.XLOOKUP(Order_Items_Raw!A1812,Orders_Raw!A:A,Orders_Raw!E:E))))</f>
        <v>Website</v>
      </c>
      <c r="H3613" s="18" t="str">
        <f>_xlfn.XLOOKUP(B3613,Products_Raw!A:A,Products_Raw!C:C)</f>
        <v>Sports</v>
      </c>
      <c r="I3613" t="str">
        <f>_xlfn.XLOOKUP(_xlfn.XLOOKUP(A3613,Orders_Raw!A:A,Orders_Raw!B:B),Customers_Raw!A:A,Customers_Raw!E:E)</f>
        <v>Consumer</v>
      </c>
      <c r="J3613" s="19">
        <f>_xlfn.XLOOKUP(Order_Items_Raw!A1812,Orders_Raw!A:A,Orders_Raw!C:C)</f>
        <v>45846</v>
      </c>
      <c r="K3613" t="s">
        <v>3442</v>
      </c>
      <c r="L3613" s="19" t="str">
        <f>_xlfn.XLOOKUP(A3613,Orders_Raw!A:A,Orders_Raw!D:D)</f>
        <v>Delivered</v>
      </c>
      <c r="M3613" s="19" t="str">
        <f>_xlfn.XLOOKUP(_xlfn.XLOOKUP(A3613,Orders_Raw!A:A,Orders_Raw!B:B),Customers_Raw!A:A,Customers_Raw!E:E)</f>
        <v>Consumer</v>
      </c>
      <c r="N3613">
        <f>IF(COUNTIF($A$2:A3613,A3613)=1,1,0)</f>
        <v>0</v>
      </c>
    </row>
    <row r="3614" spans="1:14">
      <c r="A3614" t="s">
        <v>3156</v>
      </c>
      <c r="B3614" t="s">
        <v>3447</v>
      </c>
      <c r="C3614">
        <v>1</v>
      </c>
      <c r="D3614" s="18">
        <v>7994.54</v>
      </c>
      <c r="E3614" s="18">
        <f>_xlfn.XLOOKUP(Order_Items_Raw!B1817,Products_Raw!A:A,Products_Raw!D:D)</f>
        <v>516.61</v>
      </c>
      <c r="F3614" s="18">
        <f t="shared" si="56"/>
        <v>7477.93</v>
      </c>
      <c r="G3614" s="18" t="str">
        <f>PROPER(TRIM(CLEAN(_xlfn.XLOOKUP(Order_Items_Raw!A1817,Orders_Raw!A:A,Orders_Raw!E:E))))</f>
        <v>Website</v>
      </c>
      <c r="H3614" s="18" t="str">
        <f>_xlfn.XLOOKUP(B3614,Products_Raw!A:A,Products_Raw!C:C)</f>
        <v>Sports</v>
      </c>
      <c r="I3614" t="str">
        <f>_xlfn.XLOOKUP(_xlfn.XLOOKUP(A3614,Orders_Raw!A:A,Orders_Raw!B:B),Customers_Raw!A:A,Customers_Raw!E:E)</f>
        <v>Consumer</v>
      </c>
      <c r="J3614" s="19">
        <f>_xlfn.XLOOKUP(Order_Items_Raw!A1817,Orders_Raw!A:A,Orders_Raw!C:C)</f>
        <v>45854</v>
      </c>
      <c r="K3614" t="s">
        <v>3442</v>
      </c>
      <c r="L3614" s="19" t="str">
        <f>_xlfn.XLOOKUP(A3614,Orders_Raw!A:A,Orders_Raw!D:D)</f>
        <v>Shipped</v>
      </c>
      <c r="M3614" s="19" t="str">
        <f>_xlfn.XLOOKUP(_xlfn.XLOOKUP(A3614,Orders_Raw!A:A,Orders_Raw!B:B),Customers_Raw!A:A,Customers_Raw!E:E)</f>
        <v>Consumer</v>
      </c>
      <c r="N3614">
        <f>IF(COUNTIF($A$2:A3614,A3614)=1,1,0)</f>
        <v>1</v>
      </c>
    </row>
    <row r="3615" spans="1:14">
      <c r="A3615" t="s">
        <v>1305</v>
      </c>
      <c r="B3615" t="s">
        <v>3448</v>
      </c>
      <c r="C3615">
        <v>3</v>
      </c>
      <c r="D3615" s="18">
        <v>6223.76</v>
      </c>
      <c r="E3615" s="18">
        <f>_xlfn.XLOOKUP(Order_Items_Raw!B1826,Products_Raw!A:A,Products_Raw!D:D)</f>
        <v>11764.29</v>
      </c>
      <c r="F3615" s="18">
        <f t="shared" si="56"/>
        <v>-29069.11</v>
      </c>
      <c r="G3615" s="18" t="str">
        <f>PROPER(TRIM(CLEAN(_xlfn.XLOOKUP(Order_Items_Raw!A1826,Orders_Raw!A:A,Orders_Raw!E:E))))</f>
        <v>Website</v>
      </c>
      <c r="H3615" s="18" t="str">
        <f>_xlfn.XLOOKUP(B3615,Products_Raw!A:A,Products_Raw!C:C)</f>
        <v>Electronics</v>
      </c>
      <c r="I3615" t="str">
        <f>_xlfn.XLOOKUP(_xlfn.XLOOKUP(A3615,Orders_Raw!A:A,Orders_Raw!B:B),Customers_Raw!A:A,Customers_Raw!E:E)</f>
        <v>Consumer</v>
      </c>
      <c r="J3615" s="19">
        <f>_xlfn.XLOOKUP(Order_Items_Raw!A1826,Orders_Raw!A:A,Orders_Raw!C:C)</f>
        <v>45867</v>
      </c>
      <c r="K3615" t="s">
        <v>3442</v>
      </c>
      <c r="L3615" s="19" t="str">
        <f>_xlfn.XLOOKUP(A3615,Orders_Raw!A:A,Orders_Raw!D:D)</f>
        <v>Delivered</v>
      </c>
      <c r="M3615" s="19" t="str">
        <f>_xlfn.XLOOKUP(_xlfn.XLOOKUP(A3615,Orders_Raw!A:A,Orders_Raw!B:B),Customers_Raw!A:A,Customers_Raw!E:E)</f>
        <v>Consumer</v>
      </c>
      <c r="N3615">
        <f>IF(COUNTIF($A$2:A3615,A3615)=1,1,0)</f>
        <v>1</v>
      </c>
    </row>
    <row r="3616" spans="1:14">
      <c r="A3616" t="s">
        <v>1544</v>
      </c>
      <c r="B3616" t="s">
        <v>3448</v>
      </c>
      <c r="C3616">
        <v>1</v>
      </c>
      <c r="D3616" s="18">
        <v>2025.19</v>
      </c>
      <c r="E3616" s="18">
        <f>_xlfn.XLOOKUP(Order_Items_Raw!B1830,Products_Raw!A:A,Products_Raw!D:D)</f>
        <v>11764.29</v>
      </c>
      <c r="F3616" s="18">
        <f t="shared" si="56"/>
        <v>-9739.1</v>
      </c>
      <c r="G3616" s="18" t="str">
        <f>PROPER(TRIM(CLEAN(_xlfn.XLOOKUP(Order_Items_Raw!A1830,Orders_Raw!A:A,Orders_Raw!E:E))))</f>
        <v>Website</v>
      </c>
      <c r="H3616" s="18" t="str">
        <f>_xlfn.XLOOKUP(B3616,Products_Raw!A:A,Products_Raw!C:C)</f>
        <v>Electronics</v>
      </c>
      <c r="I3616" t="str">
        <f>_xlfn.XLOOKUP(_xlfn.XLOOKUP(A3616,Orders_Raw!A:A,Orders_Raw!B:B),Customers_Raw!A:A,Customers_Raw!E:E)</f>
        <v>Consumer</v>
      </c>
      <c r="J3616" s="19">
        <f>_xlfn.XLOOKUP(Order_Items_Raw!A1830,Orders_Raw!A:A,Orders_Raw!C:C)</f>
        <v>45853</v>
      </c>
      <c r="K3616" t="s">
        <v>3442</v>
      </c>
      <c r="L3616" s="19" t="str">
        <f>_xlfn.XLOOKUP(A3616,Orders_Raw!A:A,Orders_Raw!D:D)</f>
        <v>Delivered</v>
      </c>
      <c r="M3616" s="19" t="str">
        <f>_xlfn.XLOOKUP(_xlfn.XLOOKUP(A3616,Orders_Raw!A:A,Orders_Raw!B:B),Customers_Raw!A:A,Customers_Raw!E:E)</f>
        <v>Consumer</v>
      </c>
      <c r="N3616">
        <f>IF(COUNTIF($A$2:A3616,A3616)=1,1,0)</f>
        <v>1</v>
      </c>
    </row>
    <row r="3617" spans="1:14">
      <c r="A3617" t="s">
        <v>1728</v>
      </c>
      <c r="B3617" t="s">
        <v>3448</v>
      </c>
      <c r="C3617">
        <v>1</v>
      </c>
      <c r="D3617" s="18">
        <v>2245.53</v>
      </c>
      <c r="E3617" s="18">
        <f>_xlfn.XLOOKUP(Order_Items_Raw!B1833,Products_Raw!A:A,Products_Raw!D:D)</f>
        <v>5812.86</v>
      </c>
      <c r="F3617" s="18">
        <f t="shared" si="56"/>
        <v>-3567.33</v>
      </c>
      <c r="G3617" s="18" t="str">
        <f>PROPER(TRIM(CLEAN(_xlfn.XLOOKUP(Order_Items_Raw!A1833,Orders_Raw!A:A,Orders_Raw!E:E))))</f>
        <v>Website</v>
      </c>
      <c r="H3617" s="18" t="str">
        <f>_xlfn.XLOOKUP(B3617,Products_Raw!A:A,Products_Raw!C:C)</f>
        <v>Electronics</v>
      </c>
      <c r="I3617" t="str">
        <f>_xlfn.XLOOKUP(_xlfn.XLOOKUP(A3617,Orders_Raw!A:A,Orders_Raw!B:B),Customers_Raw!A:A,Customers_Raw!E:E)</f>
        <v>Corporate</v>
      </c>
      <c r="J3617" s="19">
        <f>_xlfn.XLOOKUP(Order_Items_Raw!A1833,Orders_Raw!A:A,Orders_Raw!C:C)</f>
        <v>45849</v>
      </c>
      <c r="K3617" t="s">
        <v>3442</v>
      </c>
      <c r="L3617" s="19" t="str">
        <f>_xlfn.XLOOKUP(A3617,Orders_Raw!A:A,Orders_Raw!D:D)</f>
        <v>Cancelled</v>
      </c>
      <c r="M3617" s="19" t="str">
        <f>_xlfn.XLOOKUP(_xlfn.XLOOKUP(A3617,Orders_Raw!A:A,Orders_Raw!B:B),Customers_Raw!A:A,Customers_Raw!E:E)</f>
        <v>Corporate</v>
      </c>
      <c r="N3617">
        <f>IF(COUNTIF($A$2:A3617,A3617)=1,1,0)</f>
        <v>0</v>
      </c>
    </row>
    <row r="3618" spans="1:14">
      <c r="A3618" t="s">
        <v>2926</v>
      </c>
      <c r="B3618" t="s">
        <v>3448</v>
      </c>
      <c r="C3618">
        <v>4</v>
      </c>
      <c r="D3618" s="18">
        <v>8353.43</v>
      </c>
      <c r="E3618" s="18">
        <f>_xlfn.XLOOKUP(Order_Items_Raw!B1859,Products_Raw!A:A,Products_Raw!D:D)</f>
        <v>10086.81</v>
      </c>
      <c r="F3618" s="18">
        <f t="shared" si="56"/>
        <v>-31993.81</v>
      </c>
      <c r="G3618" s="18" t="str">
        <f>PROPER(TRIM(CLEAN(_xlfn.XLOOKUP(Order_Items_Raw!A1859,Orders_Raw!A:A,Orders_Raw!E:E))))</f>
        <v>Website</v>
      </c>
      <c r="H3618" s="18" t="str">
        <f>_xlfn.XLOOKUP(B3618,Products_Raw!A:A,Products_Raw!C:C)</f>
        <v>Electronics</v>
      </c>
      <c r="I3618" t="str">
        <f>_xlfn.XLOOKUP(_xlfn.XLOOKUP(A3618,Orders_Raw!A:A,Orders_Raw!B:B),Customers_Raw!A:A,Customers_Raw!E:E)</f>
        <v>Consumer</v>
      </c>
      <c r="J3618" s="19">
        <f>_xlfn.XLOOKUP(Order_Items_Raw!A1859,Orders_Raw!A:A,Orders_Raw!C:C)</f>
        <v>45863</v>
      </c>
      <c r="K3618" t="s">
        <v>3442</v>
      </c>
      <c r="L3618" s="19" t="str">
        <f>_xlfn.XLOOKUP(A3618,Orders_Raw!A:A,Orders_Raw!D:D)</f>
        <v>Delivered</v>
      </c>
      <c r="M3618" s="19" t="str">
        <f>_xlfn.XLOOKUP(_xlfn.XLOOKUP(A3618,Orders_Raw!A:A,Orders_Raw!B:B),Customers_Raw!A:A,Customers_Raw!E:E)</f>
        <v>Consumer</v>
      </c>
      <c r="N3618">
        <f>IF(COUNTIF($A$2:A3618,A3618)=1,1,0)</f>
        <v>0</v>
      </c>
    </row>
    <row r="3619" spans="1:14">
      <c r="A3619" t="s">
        <v>1017</v>
      </c>
      <c r="B3619" t="s">
        <v>3449</v>
      </c>
      <c r="C3619">
        <v>2</v>
      </c>
      <c r="D3619" s="18">
        <v>6371.66</v>
      </c>
      <c r="E3619" s="18">
        <f>_xlfn.XLOOKUP(Order_Items_Raw!B1872,Products_Raw!A:A,Products_Raw!D:D)</f>
        <v>2249.48</v>
      </c>
      <c r="F3619" s="18">
        <f t="shared" si="56"/>
        <v>1872.7</v>
      </c>
      <c r="G3619" s="18" t="str">
        <f>PROPER(TRIM(CLEAN(_xlfn.XLOOKUP(Order_Items_Raw!A1872,Orders_Raw!A:A,Orders_Raw!E:E))))</f>
        <v>Website</v>
      </c>
      <c r="H3619" s="18" t="str">
        <f>_xlfn.XLOOKUP(B3619,Products_Raw!A:A,Products_Raw!C:C)</f>
        <v>Home &amp; Kitchen</v>
      </c>
      <c r="I3619" t="str">
        <f>_xlfn.XLOOKUP(_xlfn.XLOOKUP(A3619,Orders_Raw!A:A,Orders_Raw!B:B),Customers_Raw!A:A,Customers_Raw!E:E)</f>
        <v>Corporate</v>
      </c>
      <c r="J3619" s="19">
        <f>_xlfn.XLOOKUP(Order_Items_Raw!A1872,Orders_Raw!A:A,Orders_Raw!C:C)</f>
        <v>45854</v>
      </c>
      <c r="K3619" t="s">
        <v>3442</v>
      </c>
      <c r="L3619" s="19" t="str">
        <f>_xlfn.XLOOKUP(A3619,Orders_Raw!A:A,Orders_Raw!D:D)</f>
        <v>Delivered</v>
      </c>
      <c r="M3619" s="19" t="str">
        <f>_xlfn.XLOOKUP(_xlfn.XLOOKUP(A3619,Orders_Raw!A:A,Orders_Raw!B:B),Customers_Raw!A:A,Customers_Raw!E:E)</f>
        <v>Corporate</v>
      </c>
      <c r="N3619">
        <f>IF(COUNTIF($A$2:A3619,A3619)=1,1,0)</f>
        <v>1</v>
      </c>
    </row>
    <row r="3620" spans="1:14">
      <c r="A3620" t="s">
        <v>2373</v>
      </c>
      <c r="B3620" t="s">
        <v>3449</v>
      </c>
      <c r="C3620">
        <v>4</v>
      </c>
      <c r="D3620" s="18">
        <v>13783.46</v>
      </c>
      <c r="E3620" s="18">
        <f>_xlfn.XLOOKUP(Order_Items_Raw!B1898,Products_Raw!A:A,Products_Raw!D:D)</f>
        <v>10361.65</v>
      </c>
      <c r="F3620" s="18">
        <f t="shared" si="56"/>
        <v>-27663.14</v>
      </c>
      <c r="G3620" s="18" t="str">
        <f>PROPER(TRIM(CLEAN(_xlfn.XLOOKUP(Order_Items_Raw!A1898,Orders_Raw!A:A,Orders_Raw!E:E))))</f>
        <v>Website</v>
      </c>
      <c r="H3620" s="18" t="str">
        <f>_xlfn.XLOOKUP(B3620,Products_Raw!A:A,Products_Raw!C:C)</f>
        <v>Home &amp; Kitchen</v>
      </c>
      <c r="I3620" t="str">
        <f>_xlfn.XLOOKUP(_xlfn.XLOOKUP(A3620,Orders_Raw!A:A,Orders_Raw!B:B),Customers_Raw!A:A,Customers_Raw!E:E)</f>
        <v>Consumer</v>
      </c>
      <c r="J3620" s="19">
        <f>_xlfn.XLOOKUP(Order_Items_Raw!A1898,Orders_Raw!A:A,Orders_Raw!C:C)</f>
        <v>45838</v>
      </c>
      <c r="K3620" t="s">
        <v>3450</v>
      </c>
      <c r="L3620" s="19" t="str">
        <f>_xlfn.XLOOKUP(A3620,Orders_Raw!A:A,Orders_Raw!D:D)</f>
        <v>Cancelled</v>
      </c>
      <c r="M3620" s="19" t="str">
        <f>_xlfn.XLOOKUP(_xlfn.XLOOKUP(A3620,Orders_Raw!A:A,Orders_Raw!B:B),Customers_Raw!A:A,Customers_Raw!E:E)</f>
        <v>Consumer</v>
      </c>
      <c r="N3620">
        <f>IF(COUNTIF($A$2:A3620,A3620)=1,1,0)</f>
        <v>1</v>
      </c>
    </row>
    <row r="3621" spans="1:14">
      <c r="A3621" t="s">
        <v>1481</v>
      </c>
      <c r="B3621" t="s">
        <v>3451</v>
      </c>
      <c r="C3621">
        <v>3</v>
      </c>
      <c r="D3621" s="18">
        <v>52579.27</v>
      </c>
      <c r="E3621" s="18">
        <f>_xlfn.XLOOKUP(Order_Items_Raw!B1927,Products_Raw!A:A,Products_Raw!D:D)</f>
        <v>7014.31</v>
      </c>
      <c r="F3621" s="18">
        <f t="shared" si="56"/>
        <v>31536.34</v>
      </c>
      <c r="G3621" s="18" t="str">
        <f>PROPER(TRIM(CLEAN(_xlfn.XLOOKUP(Order_Items_Raw!A1927,Orders_Raw!A:A,Orders_Raw!E:E))))</f>
        <v>Website</v>
      </c>
      <c r="H3621" s="18" t="str">
        <f>_xlfn.XLOOKUP(B3621,Products_Raw!A:A,Products_Raw!C:C)</f>
        <v>Home &amp; Kitchen</v>
      </c>
      <c r="I3621" t="str">
        <f>_xlfn.XLOOKUP(_xlfn.XLOOKUP(A3621,Orders_Raw!A:A,Orders_Raw!B:B),Customers_Raw!A:A,Customers_Raw!E:E)</f>
        <v>Corporate</v>
      </c>
      <c r="J3621" s="19">
        <f>_xlfn.XLOOKUP(Order_Items_Raw!A1927,Orders_Raw!A:A,Orders_Raw!C:C)</f>
        <v>45833</v>
      </c>
      <c r="K3621" t="s">
        <v>3450</v>
      </c>
      <c r="L3621" s="19" t="str">
        <f>_xlfn.XLOOKUP(A3621,Orders_Raw!A:A,Orders_Raw!D:D)</f>
        <v>Delivered</v>
      </c>
      <c r="M3621" s="19" t="str">
        <f>_xlfn.XLOOKUP(_xlfn.XLOOKUP(A3621,Orders_Raw!A:A,Orders_Raw!B:B),Customers_Raw!A:A,Customers_Raw!E:E)</f>
        <v>Corporate</v>
      </c>
      <c r="N3621">
        <f>IF(COUNTIF($A$2:A3621,A3621)=1,1,0)</f>
        <v>0</v>
      </c>
    </row>
    <row r="3622" spans="1:14">
      <c r="A3622" t="s">
        <v>1829</v>
      </c>
      <c r="B3622" t="s">
        <v>3451</v>
      </c>
      <c r="C3622">
        <v>3</v>
      </c>
      <c r="D3622" s="18">
        <v>55490.85</v>
      </c>
      <c r="E3622" s="18">
        <f>_xlfn.XLOOKUP(Order_Items_Raw!B1935,Products_Raw!A:A,Products_Raw!D:D)</f>
        <v>295.87</v>
      </c>
      <c r="F3622" s="18">
        <f t="shared" si="56"/>
        <v>54603.24</v>
      </c>
      <c r="G3622" s="18" t="str">
        <f>PROPER(TRIM(CLEAN(_xlfn.XLOOKUP(Order_Items_Raw!A1935,Orders_Raw!A:A,Orders_Raw!E:E))))</f>
        <v>Marketplace</v>
      </c>
      <c r="H3622" s="18" t="str">
        <f>_xlfn.XLOOKUP(B3622,Products_Raw!A:A,Products_Raw!C:C)</f>
        <v>Home &amp; Kitchen</v>
      </c>
      <c r="I3622" t="str">
        <f>_xlfn.XLOOKUP(_xlfn.XLOOKUP(A3622,Orders_Raw!A:A,Orders_Raw!B:B),Customers_Raw!A:A,Customers_Raw!E:E)</f>
        <v>Corporate</v>
      </c>
      <c r="J3622" s="19">
        <f>_xlfn.XLOOKUP(Order_Items_Raw!A1935,Orders_Raw!A:A,Orders_Raw!C:C)</f>
        <v>45812</v>
      </c>
      <c r="K3622" t="s">
        <v>3450</v>
      </c>
      <c r="L3622" s="19" t="str">
        <f>_xlfn.XLOOKUP(A3622,Orders_Raw!A:A,Orders_Raw!D:D)</f>
        <v>Delivered</v>
      </c>
      <c r="M3622" s="19" t="str">
        <f>_xlfn.XLOOKUP(_xlfn.XLOOKUP(A3622,Orders_Raw!A:A,Orders_Raw!B:B),Customers_Raw!A:A,Customers_Raw!E:E)</f>
        <v>Corporate</v>
      </c>
      <c r="N3622">
        <f>IF(COUNTIF($A$2:A3622,A3622)=1,1,0)</f>
        <v>1</v>
      </c>
    </row>
    <row r="3623" spans="1:14">
      <c r="A3623" t="s">
        <v>1875</v>
      </c>
      <c r="B3623" t="s">
        <v>3451</v>
      </c>
      <c r="C3623">
        <v>4</v>
      </c>
      <c r="D3623" s="18">
        <v>63491.67</v>
      </c>
      <c r="E3623" s="18">
        <f>_xlfn.XLOOKUP(Order_Items_Raw!B1936,Products_Raw!A:A,Products_Raw!D:D)</f>
        <v>295.87</v>
      </c>
      <c r="F3623" s="18">
        <f t="shared" si="56"/>
        <v>62308.19</v>
      </c>
      <c r="G3623" s="18" t="str">
        <f>PROPER(TRIM(CLEAN(_xlfn.XLOOKUP(Order_Items_Raw!A1936,Orders_Raw!A:A,Orders_Raw!E:E))))</f>
        <v>Website</v>
      </c>
      <c r="H3623" s="18" t="str">
        <f>_xlfn.XLOOKUP(B3623,Products_Raw!A:A,Products_Raw!C:C)</f>
        <v>Home &amp; Kitchen</v>
      </c>
      <c r="I3623" t="str">
        <f>_xlfn.XLOOKUP(_xlfn.XLOOKUP(A3623,Orders_Raw!A:A,Orders_Raw!B:B),Customers_Raw!A:A,Customers_Raw!E:E)</f>
        <v>Small Business</v>
      </c>
      <c r="J3623" s="19">
        <f>_xlfn.XLOOKUP(Order_Items_Raw!A1936,Orders_Raw!A:A,Orders_Raw!C:C)</f>
        <v>45834</v>
      </c>
      <c r="K3623" t="s">
        <v>3450</v>
      </c>
      <c r="L3623" s="19" t="str">
        <f>_xlfn.XLOOKUP(A3623,Orders_Raw!A:A,Orders_Raw!D:D)</f>
        <v>Delivered</v>
      </c>
      <c r="M3623" s="19" t="str">
        <f>_xlfn.XLOOKUP(_xlfn.XLOOKUP(A3623,Orders_Raw!A:A,Orders_Raw!B:B),Customers_Raw!A:A,Customers_Raw!E:E)</f>
        <v>Small Business</v>
      </c>
      <c r="N3623">
        <f>IF(COUNTIF($A$2:A3623,A3623)=1,1,0)</f>
        <v>1</v>
      </c>
    </row>
    <row r="3624" spans="1:14">
      <c r="A3624" t="s">
        <v>2947</v>
      </c>
      <c r="B3624" t="s">
        <v>3451</v>
      </c>
      <c r="C3624">
        <v>1</v>
      </c>
      <c r="D3624" s="18">
        <v>18175.05</v>
      </c>
      <c r="E3624" s="18">
        <f>_xlfn.XLOOKUP(Order_Items_Raw!B1960,Products_Raw!A:A,Products_Raw!D:D)</f>
        <v>6213.42</v>
      </c>
      <c r="F3624" s="18">
        <f t="shared" si="56"/>
        <v>11961.63</v>
      </c>
      <c r="G3624" s="18" t="str">
        <f>PROPER(TRIM(CLEAN(_xlfn.XLOOKUP(Order_Items_Raw!A1960,Orders_Raw!A:A,Orders_Raw!E:E))))</f>
        <v>Website</v>
      </c>
      <c r="H3624" s="18" t="str">
        <f>_xlfn.XLOOKUP(B3624,Products_Raw!A:A,Products_Raw!C:C)</f>
        <v>Home &amp; Kitchen</v>
      </c>
      <c r="I3624" t="str">
        <f>_xlfn.XLOOKUP(_xlfn.XLOOKUP(A3624,Orders_Raw!A:A,Orders_Raw!B:B),Customers_Raw!A:A,Customers_Raw!E:E)</f>
        <v>Small Business</v>
      </c>
      <c r="J3624" s="19">
        <f>_xlfn.XLOOKUP(Order_Items_Raw!A1960,Orders_Raw!A:A,Orders_Raw!C:C)</f>
        <v>45832</v>
      </c>
      <c r="K3624" t="s">
        <v>3450</v>
      </c>
      <c r="L3624" s="19" t="str">
        <f>_xlfn.XLOOKUP(A3624,Orders_Raw!A:A,Orders_Raw!D:D)</f>
        <v>Delivered</v>
      </c>
      <c r="M3624" s="19" t="str">
        <f>_xlfn.XLOOKUP(_xlfn.XLOOKUP(A3624,Orders_Raw!A:A,Orders_Raw!B:B),Customers_Raw!A:A,Customers_Raw!E:E)</f>
        <v>Small Business</v>
      </c>
      <c r="N3624">
        <f>IF(COUNTIF($A$2:A3624,A3624)=1,1,0)</f>
        <v>1</v>
      </c>
    </row>
    <row r="3625" spans="1:14">
      <c r="A3625" t="s">
        <v>3232</v>
      </c>
      <c r="B3625" t="s">
        <v>3451</v>
      </c>
      <c r="C3625">
        <v>1</v>
      </c>
      <c r="D3625" s="18">
        <v>18530.98</v>
      </c>
      <c r="E3625" s="18">
        <f>_xlfn.XLOOKUP(Order_Items_Raw!B1964,Products_Raw!A:A,Products_Raw!D:D)</f>
        <v>2112.7</v>
      </c>
      <c r="F3625" s="18">
        <f t="shared" si="56"/>
        <v>16418.28</v>
      </c>
      <c r="G3625" s="18" t="str">
        <f>PROPER(TRIM(CLEAN(_xlfn.XLOOKUP(Order_Items_Raw!A1964,Orders_Raw!A:A,Orders_Raw!E:E))))</f>
        <v>Website</v>
      </c>
      <c r="H3625" s="18" t="str">
        <f>_xlfn.XLOOKUP(B3625,Products_Raw!A:A,Products_Raw!C:C)</f>
        <v>Home &amp; Kitchen</v>
      </c>
      <c r="I3625" t="str">
        <f>_xlfn.XLOOKUP(_xlfn.XLOOKUP(A3625,Orders_Raw!A:A,Orders_Raw!B:B),Customers_Raw!A:A,Customers_Raw!E:E)</f>
        <v>Consumer</v>
      </c>
      <c r="J3625" s="19">
        <f>_xlfn.XLOOKUP(Order_Items_Raw!A1964,Orders_Raw!A:A,Orders_Raw!C:C)</f>
        <v>45838</v>
      </c>
      <c r="K3625" t="s">
        <v>3450</v>
      </c>
      <c r="L3625" s="19" t="str">
        <f>_xlfn.XLOOKUP(A3625,Orders_Raw!A:A,Orders_Raw!D:D)</f>
        <v>Processing</v>
      </c>
      <c r="M3625" s="19" t="str">
        <f>_xlfn.XLOOKUP(_xlfn.XLOOKUP(A3625,Orders_Raw!A:A,Orders_Raw!B:B),Customers_Raw!A:A,Customers_Raw!E:E)</f>
        <v>Consumer</v>
      </c>
      <c r="N3625">
        <f>IF(COUNTIF($A$2:A3625,A3625)=1,1,0)</f>
        <v>1</v>
      </c>
    </row>
    <row r="3626" spans="1:14">
      <c r="A3626" t="s">
        <v>1115</v>
      </c>
      <c r="B3626" t="s">
        <v>3452</v>
      </c>
      <c r="C3626">
        <v>1</v>
      </c>
      <c r="D3626" s="18">
        <v>3591.15</v>
      </c>
      <c r="E3626" s="18">
        <f>_xlfn.XLOOKUP(Order_Items_Raw!B1974,Products_Raw!A:A,Products_Raw!D:D)</f>
        <v>680.62</v>
      </c>
      <c r="F3626" s="18">
        <f t="shared" si="56"/>
        <v>2910.53</v>
      </c>
      <c r="G3626" s="18" t="str">
        <f>PROPER(TRIM(CLEAN(_xlfn.XLOOKUP(Order_Items_Raw!A1974,Orders_Raw!A:A,Orders_Raw!E:E))))</f>
        <v>Marketplace</v>
      </c>
      <c r="H3626" s="18" t="str">
        <f>_xlfn.XLOOKUP(B3626,Products_Raw!A:A,Products_Raw!C:C)</f>
        <v>Office Supplies</v>
      </c>
      <c r="I3626" t="str">
        <f>_xlfn.XLOOKUP(_xlfn.XLOOKUP(A3626,Orders_Raw!A:A,Orders_Raw!B:B),Customers_Raw!A:A,Customers_Raw!E:E)</f>
        <v>Consumer</v>
      </c>
      <c r="J3626" s="19">
        <f>_xlfn.XLOOKUP(Order_Items_Raw!A1974,Orders_Raw!A:A,Orders_Raw!C:C)</f>
        <v>45838</v>
      </c>
      <c r="K3626" t="s">
        <v>3450</v>
      </c>
      <c r="L3626" s="19" t="str">
        <f>_xlfn.XLOOKUP(A3626,Orders_Raw!A:A,Orders_Raw!D:D)</f>
        <v>Delivered</v>
      </c>
      <c r="M3626" s="19" t="str">
        <f>_xlfn.XLOOKUP(_xlfn.XLOOKUP(A3626,Orders_Raw!A:A,Orders_Raw!B:B),Customers_Raw!A:A,Customers_Raw!E:E)</f>
        <v>Consumer</v>
      </c>
      <c r="N3626">
        <f>IF(COUNTIF($A$2:A3626,A3626)=1,1,0)</f>
        <v>1</v>
      </c>
    </row>
    <row r="3627" spans="1:14">
      <c r="A3627" t="s">
        <v>1541</v>
      </c>
      <c r="B3627" t="s">
        <v>3452</v>
      </c>
      <c r="C3627">
        <v>1</v>
      </c>
      <c r="D3627" s="18">
        <v>4565.15</v>
      </c>
      <c r="E3627" s="18">
        <f>_xlfn.XLOOKUP(Order_Items_Raw!B1986,Products_Raw!A:A,Products_Raw!D:D)</f>
        <v>4176.26</v>
      </c>
      <c r="F3627" s="18">
        <f t="shared" si="56"/>
        <v>388.889999999999</v>
      </c>
      <c r="G3627" s="18" t="str">
        <f>PROPER(TRIM(CLEAN(_xlfn.XLOOKUP(Order_Items_Raw!A1986,Orders_Raw!A:A,Orders_Raw!E:E))))</f>
        <v>Website</v>
      </c>
      <c r="H3627" s="18" t="str">
        <f>_xlfn.XLOOKUP(B3627,Products_Raw!A:A,Products_Raw!C:C)</f>
        <v>Office Supplies</v>
      </c>
      <c r="I3627" t="str">
        <f>_xlfn.XLOOKUP(_xlfn.XLOOKUP(A3627,Orders_Raw!A:A,Orders_Raw!B:B),Customers_Raw!A:A,Customers_Raw!E:E)</f>
        <v>Small Business</v>
      </c>
      <c r="J3627" s="19">
        <f>_xlfn.XLOOKUP(Order_Items_Raw!A1986,Orders_Raw!A:A,Orders_Raw!C:C)</f>
        <v>45818</v>
      </c>
      <c r="K3627" t="s">
        <v>3450</v>
      </c>
      <c r="L3627" s="19" t="str">
        <f>_xlfn.XLOOKUP(A3627,Orders_Raw!A:A,Orders_Raw!D:D)</f>
        <v>Delivered</v>
      </c>
      <c r="M3627" s="19" t="str">
        <f>_xlfn.XLOOKUP(_xlfn.XLOOKUP(A3627,Orders_Raw!A:A,Orders_Raw!B:B),Customers_Raw!A:A,Customers_Raw!E:E)</f>
        <v>Small Business</v>
      </c>
      <c r="N3627">
        <f>IF(COUNTIF($A$2:A3627,A3627)=1,1,0)</f>
        <v>1</v>
      </c>
    </row>
    <row r="3628" spans="1:14">
      <c r="A3628" t="s">
        <v>2040</v>
      </c>
      <c r="B3628" t="s">
        <v>3452</v>
      </c>
      <c r="C3628">
        <v>2</v>
      </c>
      <c r="D3628" s="18">
        <v>7397.21</v>
      </c>
      <c r="E3628" s="18">
        <f>_xlfn.XLOOKUP(Order_Items_Raw!B2000,Products_Raw!A:A,Products_Raw!D:D)</f>
        <v>4640.09</v>
      </c>
      <c r="F3628" s="18">
        <f t="shared" si="56"/>
        <v>-1882.97</v>
      </c>
      <c r="G3628" s="18" t="str">
        <f>PROPER(TRIM(CLEAN(_xlfn.XLOOKUP(Order_Items_Raw!A2000,Orders_Raw!A:A,Orders_Raw!E:E))))</f>
        <v>Website</v>
      </c>
      <c r="H3628" s="18" t="str">
        <f>_xlfn.XLOOKUP(B3628,Products_Raw!A:A,Products_Raw!C:C)</f>
        <v>Office Supplies</v>
      </c>
      <c r="I3628" t="str">
        <f>_xlfn.XLOOKUP(_xlfn.XLOOKUP(A3628,Orders_Raw!A:A,Orders_Raw!B:B),Customers_Raw!A:A,Customers_Raw!E:E)</f>
        <v>Consumer</v>
      </c>
      <c r="J3628" s="19">
        <f>_xlfn.XLOOKUP(Order_Items_Raw!A2000,Orders_Raw!A:A,Orders_Raw!C:C)</f>
        <v>45830</v>
      </c>
      <c r="K3628" t="s">
        <v>3450</v>
      </c>
      <c r="L3628" s="19" t="str">
        <f>_xlfn.XLOOKUP(A3628,Orders_Raw!A:A,Orders_Raw!D:D)</f>
        <v>Cancelled</v>
      </c>
      <c r="M3628" s="19" t="str">
        <f>_xlfn.XLOOKUP(_xlfn.XLOOKUP(A3628,Orders_Raw!A:A,Orders_Raw!B:B),Customers_Raw!A:A,Customers_Raw!E:E)</f>
        <v>Consumer</v>
      </c>
      <c r="N3628">
        <f>IF(COUNTIF($A$2:A3628,A3628)=1,1,0)</f>
        <v>1</v>
      </c>
    </row>
    <row r="3629" spans="1:14">
      <c r="A3629" t="s">
        <v>2661</v>
      </c>
      <c r="B3629" t="s">
        <v>3452</v>
      </c>
      <c r="C3629">
        <v>2</v>
      </c>
      <c r="D3629" s="18">
        <v>9080.12</v>
      </c>
      <c r="E3629" s="18">
        <f>_xlfn.XLOOKUP(Order_Items_Raw!B2006,Products_Raw!A:A,Products_Raw!D:D)</f>
        <v>4722.61</v>
      </c>
      <c r="F3629" s="18">
        <f t="shared" si="56"/>
        <v>-365.099999999999</v>
      </c>
      <c r="G3629" s="18" t="str">
        <f>PROPER(TRIM(CLEAN(_xlfn.XLOOKUP(Order_Items_Raw!A2006,Orders_Raw!A:A,Orders_Raw!E:E))))</f>
        <v>Marketplace</v>
      </c>
      <c r="H3629" s="18" t="str">
        <f>_xlfn.XLOOKUP(B3629,Products_Raw!A:A,Products_Raw!C:C)</f>
        <v>Office Supplies</v>
      </c>
      <c r="I3629" t="str">
        <f>_xlfn.XLOOKUP(_xlfn.XLOOKUP(A3629,Orders_Raw!A:A,Orders_Raw!B:B),Customers_Raw!A:A,Customers_Raw!E:E)</f>
        <v>Corporate</v>
      </c>
      <c r="J3629" s="19">
        <f>_xlfn.XLOOKUP(Order_Items_Raw!A2006,Orders_Raw!A:A,Orders_Raw!C:C)</f>
        <v>45812</v>
      </c>
      <c r="K3629" t="s">
        <v>3450</v>
      </c>
      <c r="L3629" s="19" t="str">
        <f>_xlfn.XLOOKUP(A3629,Orders_Raw!A:A,Orders_Raw!D:D)</f>
        <v>Delivered</v>
      </c>
      <c r="M3629" s="19" t="str">
        <f>_xlfn.XLOOKUP(_xlfn.XLOOKUP(A3629,Orders_Raw!A:A,Orders_Raw!B:B),Customers_Raw!A:A,Customers_Raw!E:E)</f>
        <v>Corporate</v>
      </c>
      <c r="N3629">
        <f>IF(COUNTIF($A$2:A3629,A3629)=1,1,0)</f>
        <v>1</v>
      </c>
    </row>
    <row r="3630" spans="1:14">
      <c r="A3630" t="s">
        <v>2873</v>
      </c>
      <c r="B3630" t="s">
        <v>3452</v>
      </c>
      <c r="C3630">
        <v>4</v>
      </c>
      <c r="D3630" s="18">
        <v>13562.58</v>
      </c>
      <c r="E3630" s="18">
        <f>_xlfn.XLOOKUP(Order_Items_Raw!B2012,Products_Raw!A:A,Products_Raw!D:D)</f>
        <v>9531.89</v>
      </c>
      <c r="F3630" s="18">
        <f t="shared" si="56"/>
        <v>-24564.98</v>
      </c>
      <c r="G3630" s="18" t="str">
        <f>PROPER(TRIM(CLEAN(_xlfn.XLOOKUP(Order_Items_Raw!A2012,Orders_Raw!A:A,Orders_Raw!E:E))))</f>
        <v>Mobile App</v>
      </c>
      <c r="H3630" s="18" t="str">
        <f>_xlfn.XLOOKUP(B3630,Products_Raw!A:A,Products_Raw!C:C)</f>
        <v>Office Supplies</v>
      </c>
      <c r="I3630" t="str">
        <f>_xlfn.XLOOKUP(_xlfn.XLOOKUP(A3630,Orders_Raw!A:A,Orders_Raw!B:B),Customers_Raw!A:A,Customers_Raw!E:E)</f>
        <v>Consumer</v>
      </c>
      <c r="J3630" s="19">
        <f>_xlfn.XLOOKUP(Order_Items_Raw!A2012,Orders_Raw!A:A,Orders_Raw!C:C)</f>
        <v>45827</v>
      </c>
      <c r="K3630" t="s">
        <v>3450</v>
      </c>
      <c r="L3630" s="19" t="str">
        <f>_xlfn.XLOOKUP(A3630,Orders_Raw!A:A,Orders_Raw!D:D)</f>
        <v>Delivered</v>
      </c>
      <c r="M3630" s="19" t="str">
        <f>_xlfn.XLOOKUP(_xlfn.XLOOKUP(A3630,Orders_Raw!A:A,Orders_Raw!B:B),Customers_Raw!A:A,Customers_Raw!E:E)</f>
        <v>Consumer</v>
      </c>
      <c r="N3630">
        <f>IF(COUNTIF($A$2:A3630,A3630)=1,1,0)</f>
        <v>1</v>
      </c>
    </row>
    <row r="3631" spans="1:14">
      <c r="A3631" t="s">
        <v>3273</v>
      </c>
      <c r="B3631" t="s">
        <v>3452</v>
      </c>
      <c r="C3631">
        <v>2</v>
      </c>
      <c r="D3631" s="18">
        <v>8699.22</v>
      </c>
      <c r="E3631" s="18">
        <f>_xlfn.XLOOKUP(Order_Items_Raw!B2023,Products_Raw!A:A,Products_Raw!D:D)</f>
        <v>10188.6</v>
      </c>
      <c r="F3631" s="18">
        <f t="shared" si="56"/>
        <v>-11677.98</v>
      </c>
      <c r="G3631" s="18" t="str">
        <f>PROPER(TRIM(CLEAN(_xlfn.XLOOKUP(Order_Items_Raw!A2023,Orders_Raw!A:A,Orders_Raw!E:E))))</f>
        <v>Website</v>
      </c>
      <c r="H3631" s="18" t="str">
        <f>_xlfn.XLOOKUP(B3631,Products_Raw!A:A,Products_Raw!C:C)</f>
        <v>Office Supplies</v>
      </c>
      <c r="I3631" t="str">
        <f>_xlfn.XLOOKUP(_xlfn.XLOOKUP(A3631,Orders_Raw!A:A,Orders_Raw!B:B),Customers_Raw!A:A,Customers_Raw!E:E)</f>
        <v>Corporate</v>
      </c>
      <c r="J3631" s="19">
        <f>_xlfn.XLOOKUP(Order_Items_Raw!A2023,Orders_Raw!A:A,Orders_Raw!C:C)</f>
        <v>45818</v>
      </c>
      <c r="K3631" t="s">
        <v>3450</v>
      </c>
      <c r="L3631" s="19" t="str">
        <f>_xlfn.XLOOKUP(A3631,Orders_Raw!A:A,Orders_Raw!D:D)</f>
        <v>Delivered</v>
      </c>
      <c r="M3631" s="19" t="str">
        <f>_xlfn.XLOOKUP(_xlfn.XLOOKUP(A3631,Orders_Raw!A:A,Orders_Raw!B:B),Customers_Raw!A:A,Customers_Raw!E:E)</f>
        <v>Corporate</v>
      </c>
      <c r="N3631">
        <f>IF(COUNTIF($A$2:A3631,A3631)=1,1,0)</f>
        <v>0</v>
      </c>
    </row>
    <row r="3632" spans="1:14">
      <c r="A3632" t="s">
        <v>3310</v>
      </c>
      <c r="B3632" t="s">
        <v>3452</v>
      </c>
      <c r="C3632">
        <v>3</v>
      </c>
      <c r="D3632" s="18">
        <v>10976.74</v>
      </c>
      <c r="E3632" s="18">
        <f>_xlfn.XLOOKUP(Order_Items_Raw!B2027,Products_Raw!A:A,Products_Raw!D:D)</f>
        <v>6443.36</v>
      </c>
      <c r="F3632" s="18">
        <f t="shared" si="56"/>
        <v>-8353.34</v>
      </c>
      <c r="G3632" s="18" t="str">
        <f>PROPER(TRIM(CLEAN(_xlfn.XLOOKUP(Order_Items_Raw!A2027,Orders_Raw!A:A,Orders_Raw!E:E))))</f>
        <v>Website</v>
      </c>
      <c r="H3632" s="18" t="str">
        <f>_xlfn.XLOOKUP(B3632,Products_Raw!A:A,Products_Raw!C:C)</f>
        <v>Office Supplies</v>
      </c>
      <c r="I3632" t="str">
        <f>_xlfn.XLOOKUP(_xlfn.XLOOKUP(A3632,Orders_Raw!A:A,Orders_Raw!B:B),Customers_Raw!A:A,Customers_Raw!E:E)</f>
        <v>Consumer</v>
      </c>
      <c r="J3632" s="19">
        <f>_xlfn.XLOOKUP(Order_Items_Raw!A2027,Orders_Raw!A:A,Orders_Raw!C:C)</f>
        <v>45838</v>
      </c>
      <c r="K3632" t="s">
        <v>3450</v>
      </c>
      <c r="L3632" s="19" t="str">
        <f>_xlfn.XLOOKUP(A3632,Orders_Raw!A:A,Orders_Raw!D:D)</f>
        <v>Delivered</v>
      </c>
      <c r="M3632" s="19" t="str">
        <f>_xlfn.XLOOKUP(_xlfn.XLOOKUP(A3632,Orders_Raw!A:A,Orders_Raw!B:B),Customers_Raw!A:A,Customers_Raw!E:E)</f>
        <v>Consumer</v>
      </c>
      <c r="N3632">
        <f>IF(COUNTIF($A$2:A3632,A3632)=1,1,0)</f>
        <v>1</v>
      </c>
    </row>
    <row r="3633" spans="1:14">
      <c r="A3633" t="s">
        <v>1671</v>
      </c>
      <c r="B3633" t="s">
        <v>3453</v>
      </c>
      <c r="C3633">
        <v>4</v>
      </c>
      <c r="D3633" s="18">
        <v>62374.85</v>
      </c>
      <c r="E3633" s="18">
        <f>_xlfn.XLOOKUP(Order_Items_Raw!B2045,Products_Raw!A:A,Products_Raw!D:D)</f>
        <v>2133.21</v>
      </c>
      <c r="F3633" s="18">
        <f t="shared" si="56"/>
        <v>53842.01</v>
      </c>
      <c r="G3633" s="18" t="str">
        <f>PROPER(TRIM(CLEAN(_xlfn.XLOOKUP(Order_Items_Raw!A2045,Orders_Raw!A:A,Orders_Raw!E:E))))</f>
        <v>Mobile App</v>
      </c>
      <c r="H3633" s="18" t="str">
        <f>_xlfn.XLOOKUP(B3633,Products_Raw!A:A,Products_Raw!C:C)</f>
        <v>Office Supplies</v>
      </c>
      <c r="I3633" t="str">
        <f>_xlfn.XLOOKUP(_xlfn.XLOOKUP(A3633,Orders_Raw!A:A,Orders_Raw!B:B),Customers_Raw!A:A,Customers_Raw!E:E)</f>
        <v>Consumer</v>
      </c>
      <c r="J3633" s="19">
        <f>_xlfn.XLOOKUP(Order_Items_Raw!A2045,Orders_Raw!A:A,Orders_Raw!C:C)</f>
        <v>45822</v>
      </c>
      <c r="K3633" t="s">
        <v>3450</v>
      </c>
      <c r="L3633" s="19" t="str">
        <f>_xlfn.XLOOKUP(A3633,Orders_Raw!A:A,Orders_Raw!D:D)</f>
        <v>Delivered</v>
      </c>
      <c r="M3633" s="19" t="str">
        <f>_xlfn.XLOOKUP(_xlfn.XLOOKUP(A3633,Orders_Raw!A:A,Orders_Raw!B:B),Customers_Raw!A:A,Customers_Raw!E:E)</f>
        <v>Consumer</v>
      </c>
      <c r="N3633">
        <f>IF(COUNTIF($A$2:A3633,A3633)=1,1,0)</f>
        <v>1</v>
      </c>
    </row>
    <row r="3634" spans="1:14">
      <c r="A3634" t="s">
        <v>1919</v>
      </c>
      <c r="B3634" t="s">
        <v>3453</v>
      </c>
      <c r="C3634">
        <v>2</v>
      </c>
      <c r="D3634" s="18">
        <v>31834.41</v>
      </c>
      <c r="E3634" s="18">
        <f>_xlfn.XLOOKUP(Order_Items_Raw!B2051,Products_Raw!A:A,Products_Raw!D:D)</f>
        <v>11668.5</v>
      </c>
      <c r="F3634" s="18">
        <f t="shared" si="56"/>
        <v>8497.41</v>
      </c>
      <c r="G3634" s="18" t="str">
        <f>PROPER(TRIM(CLEAN(_xlfn.XLOOKUP(Order_Items_Raw!A2051,Orders_Raw!A:A,Orders_Raw!E:E))))</f>
        <v>Mobile App</v>
      </c>
      <c r="H3634" s="18" t="str">
        <f>_xlfn.XLOOKUP(B3634,Products_Raw!A:A,Products_Raw!C:C)</f>
        <v>Office Supplies</v>
      </c>
      <c r="I3634" t="str">
        <f>_xlfn.XLOOKUP(_xlfn.XLOOKUP(A3634,Orders_Raw!A:A,Orders_Raw!B:B),Customers_Raw!A:A,Customers_Raw!E:E)</f>
        <v>Consumer</v>
      </c>
      <c r="J3634" s="19">
        <f>_xlfn.XLOOKUP(Order_Items_Raw!A2051,Orders_Raw!A:A,Orders_Raw!C:C)</f>
        <v>45824</v>
      </c>
      <c r="K3634" t="s">
        <v>3450</v>
      </c>
      <c r="L3634" s="19" t="str">
        <f>_xlfn.XLOOKUP(A3634,Orders_Raw!A:A,Orders_Raw!D:D)</f>
        <v>Shipped</v>
      </c>
      <c r="M3634" s="19" t="str">
        <f>_xlfn.XLOOKUP(_xlfn.XLOOKUP(A3634,Orders_Raw!A:A,Orders_Raw!B:B),Customers_Raw!A:A,Customers_Raw!E:E)</f>
        <v>Consumer</v>
      </c>
      <c r="N3634">
        <f>IF(COUNTIF($A$2:A3634,A3634)=1,1,0)</f>
        <v>1</v>
      </c>
    </row>
    <row r="3635" spans="1:14">
      <c r="A3635" t="s">
        <v>2130</v>
      </c>
      <c r="B3635" t="s">
        <v>3453</v>
      </c>
      <c r="C3635">
        <v>4</v>
      </c>
      <c r="D3635" s="18">
        <v>58175.21</v>
      </c>
      <c r="E3635" s="18">
        <f>_xlfn.XLOOKUP(Order_Items_Raw!B2055,Products_Raw!A:A,Products_Raw!D:D)</f>
        <v>11668.5</v>
      </c>
      <c r="F3635" s="18">
        <f t="shared" si="56"/>
        <v>11501.21</v>
      </c>
      <c r="G3635" s="18" t="str">
        <f>PROPER(TRIM(CLEAN(_xlfn.XLOOKUP(Order_Items_Raw!A2055,Orders_Raw!A:A,Orders_Raw!E:E))))</f>
        <v>Website</v>
      </c>
      <c r="H3635" s="18" t="str">
        <f>_xlfn.XLOOKUP(B3635,Products_Raw!A:A,Products_Raw!C:C)</f>
        <v>Office Supplies</v>
      </c>
      <c r="I3635" t="str">
        <f>_xlfn.XLOOKUP(_xlfn.XLOOKUP(A3635,Orders_Raw!A:A,Orders_Raw!B:B),Customers_Raw!A:A,Customers_Raw!E:E)</f>
        <v>Consumer</v>
      </c>
      <c r="J3635" s="19">
        <f>_xlfn.XLOOKUP(Order_Items_Raw!A2055,Orders_Raw!A:A,Orders_Raw!C:C)</f>
        <v>45819</v>
      </c>
      <c r="K3635" t="s">
        <v>3450</v>
      </c>
      <c r="L3635" s="19" t="str">
        <f>_xlfn.XLOOKUP(A3635,Orders_Raw!A:A,Orders_Raw!D:D)</f>
        <v>Delivered</v>
      </c>
      <c r="M3635" s="19" t="str">
        <f>_xlfn.XLOOKUP(_xlfn.XLOOKUP(A3635,Orders_Raw!A:A,Orders_Raw!B:B),Customers_Raw!A:A,Customers_Raw!E:E)</f>
        <v>Consumer</v>
      </c>
      <c r="N3635">
        <f>IF(COUNTIF($A$2:A3635,A3635)=1,1,0)</f>
        <v>0</v>
      </c>
    </row>
    <row r="3636" spans="1:14">
      <c r="A3636" t="s">
        <v>3156</v>
      </c>
      <c r="B3636" t="s">
        <v>3453</v>
      </c>
      <c r="C3636">
        <v>1</v>
      </c>
      <c r="D3636" s="18">
        <v>14126.22</v>
      </c>
      <c r="E3636" s="18">
        <f>_xlfn.XLOOKUP(Order_Items_Raw!B2082,Products_Raw!A:A,Products_Raw!D:D)</f>
        <v>5057.68</v>
      </c>
      <c r="F3636" s="18">
        <f t="shared" si="56"/>
        <v>9068.54</v>
      </c>
      <c r="G3636" s="18" t="str">
        <f>PROPER(TRIM(CLEAN(_xlfn.XLOOKUP(Order_Items_Raw!A2082,Orders_Raw!A:A,Orders_Raw!E:E))))</f>
        <v>Marketplace</v>
      </c>
      <c r="H3636" s="18" t="str">
        <f>_xlfn.XLOOKUP(B3636,Products_Raw!A:A,Products_Raw!C:C)</f>
        <v>Office Supplies</v>
      </c>
      <c r="I3636" t="str">
        <f>_xlfn.XLOOKUP(_xlfn.XLOOKUP(A3636,Orders_Raw!A:A,Orders_Raw!B:B),Customers_Raw!A:A,Customers_Raw!E:E)</f>
        <v>Consumer</v>
      </c>
      <c r="J3636" s="19">
        <f>_xlfn.XLOOKUP(Order_Items_Raw!A2082,Orders_Raw!A:A,Orders_Raw!C:C)</f>
        <v>45816</v>
      </c>
      <c r="K3636" t="s">
        <v>3450</v>
      </c>
      <c r="L3636" s="19" t="str">
        <f>_xlfn.XLOOKUP(A3636,Orders_Raw!A:A,Orders_Raw!D:D)</f>
        <v>Shipped</v>
      </c>
      <c r="M3636" s="19" t="str">
        <f>_xlfn.XLOOKUP(_xlfn.XLOOKUP(A3636,Orders_Raw!A:A,Orders_Raw!B:B),Customers_Raw!A:A,Customers_Raw!E:E)</f>
        <v>Consumer</v>
      </c>
      <c r="N3636">
        <f>IF(COUNTIF($A$2:A3636,A3636)=1,1,0)</f>
        <v>0</v>
      </c>
    </row>
    <row r="3637" spans="1:14">
      <c r="A3637" t="s">
        <v>889</v>
      </c>
      <c r="B3637" t="s">
        <v>3454</v>
      </c>
      <c r="C3637">
        <v>1</v>
      </c>
      <c r="D3637" s="18">
        <v>9077.75</v>
      </c>
      <c r="E3637" s="18">
        <f>_xlfn.XLOOKUP(Order_Items_Raw!B2088,Products_Raw!A:A,Products_Raw!D:D)</f>
        <v>3861.49</v>
      </c>
      <c r="F3637" s="18">
        <f t="shared" si="56"/>
        <v>5216.26</v>
      </c>
      <c r="G3637" s="18" t="str">
        <f>PROPER(TRIM(CLEAN(_xlfn.XLOOKUP(Order_Items_Raw!A2088,Orders_Raw!A:A,Orders_Raw!E:E))))</f>
        <v>Marketplace</v>
      </c>
      <c r="H3637" s="18" t="str">
        <f>_xlfn.XLOOKUP(B3637,Products_Raw!A:A,Products_Raw!C:C)</f>
        <v>Sports</v>
      </c>
      <c r="I3637" t="str">
        <f>_xlfn.XLOOKUP(_xlfn.XLOOKUP(A3637,Orders_Raw!A:A,Orders_Raw!B:B),Customers_Raw!A:A,Customers_Raw!E:E)</f>
        <v>Consumer</v>
      </c>
      <c r="J3637" s="19">
        <f>_xlfn.XLOOKUP(Order_Items_Raw!A2088,Orders_Raw!A:A,Orders_Raw!C:C)</f>
        <v>45837</v>
      </c>
      <c r="K3637" t="s">
        <v>3450</v>
      </c>
      <c r="L3637" s="19" t="str">
        <f>_xlfn.XLOOKUP(A3637,Orders_Raw!A:A,Orders_Raw!D:D)</f>
        <v>Shipped</v>
      </c>
      <c r="M3637" s="19" t="str">
        <f>_xlfn.XLOOKUP(_xlfn.XLOOKUP(A3637,Orders_Raw!A:A,Orders_Raw!B:B),Customers_Raw!A:A,Customers_Raw!E:E)</f>
        <v>Consumer</v>
      </c>
      <c r="N3637">
        <f>IF(COUNTIF($A$2:A3637,A3637)=1,1,0)</f>
        <v>0</v>
      </c>
    </row>
    <row r="3638" spans="1:14">
      <c r="A3638" t="s">
        <v>1163</v>
      </c>
      <c r="B3638" t="s">
        <v>3454</v>
      </c>
      <c r="C3638">
        <v>3</v>
      </c>
      <c r="D3638" s="18">
        <v>29451.44</v>
      </c>
      <c r="E3638" s="18">
        <f>_xlfn.XLOOKUP(Order_Items_Raw!B2093,Products_Raw!A:A,Products_Raw!D:D)</f>
        <v>1892.68</v>
      </c>
      <c r="F3638" s="18">
        <f t="shared" si="56"/>
        <v>23773.4</v>
      </c>
      <c r="G3638" s="18" t="str">
        <f>PROPER(TRIM(CLEAN(_xlfn.XLOOKUP(Order_Items_Raw!A2093,Orders_Raw!A:A,Orders_Raw!E:E))))</f>
        <v>Marketplace</v>
      </c>
      <c r="H3638" s="18" t="str">
        <f>_xlfn.XLOOKUP(B3638,Products_Raw!A:A,Products_Raw!C:C)</f>
        <v>Sports</v>
      </c>
      <c r="I3638" t="str">
        <f>_xlfn.XLOOKUP(_xlfn.XLOOKUP(A3638,Orders_Raw!A:A,Orders_Raw!B:B),Customers_Raw!A:A,Customers_Raw!E:E)</f>
        <v>Corporate</v>
      </c>
      <c r="J3638" s="19">
        <f>_xlfn.XLOOKUP(Order_Items_Raw!A2093,Orders_Raw!A:A,Orders_Raw!C:C)</f>
        <v>45833</v>
      </c>
      <c r="K3638" t="s">
        <v>3450</v>
      </c>
      <c r="L3638" s="19" t="str">
        <f>_xlfn.XLOOKUP(A3638,Orders_Raw!A:A,Orders_Raw!D:D)</f>
        <v>Delivered</v>
      </c>
      <c r="M3638" s="19" t="str">
        <f>_xlfn.XLOOKUP(_xlfn.XLOOKUP(A3638,Orders_Raw!A:A,Orders_Raw!B:B),Customers_Raw!A:A,Customers_Raw!E:E)</f>
        <v>Corporate</v>
      </c>
      <c r="N3638">
        <f>IF(COUNTIF($A$2:A3638,A3638)=1,1,0)</f>
        <v>1</v>
      </c>
    </row>
    <row r="3639" spans="1:14">
      <c r="A3639" t="s">
        <v>1475</v>
      </c>
      <c r="B3639" t="s">
        <v>3454</v>
      </c>
      <c r="C3639">
        <v>2</v>
      </c>
      <c r="D3639" s="18">
        <v>20499.19</v>
      </c>
      <c r="E3639" s="18">
        <f>_xlfn.XLOOKUP(Order_Items_Raw!B2103,Products_Raw!A:A,Products_Raw!D:D)</f>
        <v>10050.44</v>
      </c>
      <c r="F3639" s="18">
        <f t="shared" si="56"/>
        <v>398.309999999998</v>
      </c>
      <c r="G3639" s="18" t="str">
        <f>PROPER(TRIM(CLEAN(_xlfn.XLOOKUP(Order_Items_Raw!A2103,Orders_Raw!A:A,Orders_Raw!E:E))))</f>
        <v>Mobile App</v>
      </c>
      <c r="H3639" s="18" t="str">
        <f>_xlfn.XLOOKUP(B3639,Products_Raw!A:A,Products_Raw!C:C)</f>
        <v>Sports</v>
      </c>
      <c r="I3639" t="str">
        <f>_xlfn.XLOOKUP(_xlfn.XLOOKUP(A3639,Orders_Raw!A:A,Orders_Raw!B:B),Customers_Raw!A:A,Customers_Raw!E:E)</f>
        <v>Corporate</v>
      </c>
      <c r="J3639" s="19">
        <f>_xlfn.XLOOKUP(Order_Items_Raw!A2103,Orders_Raw!A:A,Orders_Raw!C:C)</f>
        <v>45822</v>
      </c>
      <c r="K3639" t="s">
        <v>3450</v>
      </c>
      <c r="L3639" s="19" t="str">
        <f>_xlfn.XLOOKUP(A3639,Orders_Raw!A:A,Orders_Raw!D:D)</f>
        <v>Shipped</v>
      </c>
      <c r="M3639" s="19" t="str">
        <f>_xlfn.XLOOKUP(_xlfn.XLOOKUP(A3639,Orders_Raw!A:A,Orders_Raw!B:B),Customers_Raw!A:A,Customers_Raw!E:E)</f>
        <v>Corporate</v>
      </c>
      <c r="N3639">
        <f>IF(COUNTIF($A$2:A3639,A3639)=1,1,0)</f>
        <v>1</v>
      </c>
    </row>
    <row r="3640" spans="1:14">
      <c r="A3640" t="s">
        <v>2919</v>
      </c>
      <c r="B3640" t="s">
        <v>3454</v>
      </c>
      <c r="C3640">
        <v>2</v>
      </c>
      <c r="D3640" s="18">
        <v>18571.45</v>
      </c>
      <c r="E3640" s="18">
        <f>_xlfn.XLOOKUP(Order_Items_Raw!B2130,Products_Raw!A:A,Products_Raw!D:D)</f>
        <v>1195.19</v>
      </c>
      <c r="F3640" s="18">
        <f t="shared" si="56"/>
        <v>16181.07</v>
      </c>
      <c r="G3640" s="18" t="str">
        <f>PROPER(TRIM(CLEAN(_xlfn.XLOOKUP(Order_Items_Raw!A2130,Orders_Raw!A:A,Orders_Raw!E:E))))</f>
        <v>Marketplace</v>
      </c>
      <c r="H3640" s="18" t="str">
        <f>_xlfn.XLOOKUP(B3640,Products_Raw!A:A,Products_Raw!C:C)</f>
        <v>Sports</v>
      </c>
      <c r="I3640" t="str">
        <f>_xlfn.XLOOKUP(_xlfn.XLOOKUP(A3640,Orders_Raw!A:A,Orders_Raw!B:B),Customers_Raw!A:A,Customers_Raw!E:E)</f>
        <v>Corporate</v>
      </c>
      <c r="J3640" s="19">
        <f>_xlfn.XLOOKUP(Order_Items_Raw!A2130,Orders_Raw!A:A,Orders_Raw!C:C)</f>
        <v>45811</v>
      </c>
      <c r="K3640" t="s">
        <v>3450</v>
      </c>
      <c r="L3640" s="19" t="str">
        <f>_xlfn.XLOOKUP(A3640,Orders_Raw!A:A,Orders_Raw!D:D)</f>
        <v>Cancelled</v>
      </c>
      <c r="M3640" s="19" t="str">
        <f>_xlfn.XLOOKUP(_xlfn.XLOOKUP(A3640,Orders_Raw!A:A,Orders_Raw!B:B),Customers_Raw!A:A,Customers_Raw!E:E)</f>
        <v>Corporate</v>
      </c>
      <c r="N3640">
        <f>IF(COUNTIF($A$2:A3640,A3640)=1,1,0)</f>
        <v>0</v>
      </c>
    </row>
    <row r="3641" spans="1:14">
      <c r="A3641" t="s">
        <v>2796</v>
      </c>
      <c r="B3641" t="s">
        <v>3456</v>
      </c>
      <c r="C3641">
        <v>3</v>
      </c>
      <c r="D3641" s="18">
        <v>4638.27</v>
      </c>
      <c r="E3641" s="18">
        <f>_xlfn.XLOOKUP(Order_Items_Raw!B2198,Products_Raw!A:A,Products_Raw!D:D)</f>
        <v>2935.19</v>
      </c>
      <c r="F3641" s="18">
        <f t="shared" si="56"/>
        <v>-4167.3</v>
      </c>
      <c r="G3641" s="18" t="str">
        <f>PROPER(TRIM(CLEAN(_xlfn.XLOOKUP(Order_Items_Raw!A2198,Orders_Raw!A:A,Orders_Raw!E:E))))</f>
        <v>Website</v>
      </c>
      <c r="H3641" s="18" t="str">
        <f>_xlfn.XLOOKUP(B3641,Products_Raw!A:A,Products_Raw!C:C)</f>
        <v>Fashion</v>
      </c>
      <c r="I3641" t="str">
        <f>_xlfn.XLOOKUP(_xlfn.XLOOKUP(A3641,Orders_Raw!A:A,Orders_Raw!B:B),Customers_Raw!A:A,Customers_Raw!E:E)</f>
        <v>Corporate</v>
      </c>
      <c r="J3641" s="19">
        <f>_xlfn.XLOOKUP(Order_Items_Raw!A2198,Orders_Raw!A:A,Orders_Raw!C:C)</f>
        <v>45837</v>
      </c>
      <c r="K3641" t="s">
        <v>3450</v>
      </c>
      <c r="L3641" s="19" t="str">
        <f>_xlfn.XLOOKUP(A3641,Orders_Raw!A:A,Orders_Raw!D:D)</f>
        <v>Delivered</v>
      </c>
      <c r="M3641" s="19" t="str">
        <f>_xlfn.XLOOKUP(_xlfn.XLOOKUP(A3641,Orders_Raw!A:A,Orders_Raw!B:B),Customers_Raw!A:A,Customers_Raw!E:E)</f>
        <v>Corporate</v>
      </c>
      <c r="N3641">
        <f>IF(COUNTIF($A$2:A3641,A3641)=1,1,0)</f>
        <v>1</v>
      </c>
    </row>
    <row r="3642" spans="1:14">
      <c r="A3642" t="s">
        <v>1434</v>
      </c>
      <c r="B3642" t="s">
        <v>3457</v>
      </c>
      <c r="C3642">
        <v>2</v>
      </c>
      <c r="D3642" s="18">
        <v>6583.79</v>
      </c>
      <c r="E3642" s="18">
        <f>_xlfn.XLOOKUP(Order_Items_Raw!B2215,Products_Raw!A:A,Products_Raw!D:D)</f>
        <v>10244.32</v>
      </c>
      <c r="F3642" s="18">
        <f t="shared" si="56"/>
        <v>-13904.85</v>
      </c>
      <c r="G3642" s="18" t="str">
        <f>PROPER(TRIM(CLEAN(_xlfn.XLOOKUP(Order_Items_Raw!A2215,Orders_Raw!A:A,Orders_Raw!E:E))))</f>
        <v>Mobile App</v>
      </c>
      <c r="H3642" s="18" t="str">
        <f>_xlfn.XLOOKUP(B3642,Products_Raw!A:A,Products_Raw!C:C)</f>
        <v>Home &amp; Kitchen</v>
      </c>
      <c r="I3642" t="str">
        <f>_xlfn.XLOOKUP(_xlfn.XLOOKUP(A3642,Orders_Raw!A:A,Orders_Raw!B:B),Customers_Raw!A:A,Customers_Raw!E:E)</f>
        <v>Corporate</v>
      </c>
      <c r="J3642" s="19">
        <f>_xlfn.XLOOKUP(Order_Items_Raw!A2215,Orders_Raw!A:A,Orders_Raw!C:C)</f>
        <v>45740</v>
      </c>
      <c r="K3642" t="s">
        <v>3458</v>
      </c>
      <c r="L3642" s="19" t="str">
        <f>_xlfn.XLOOKUP(A3642,Orders_Raw!A:A,Orders_Raw!D:D)</f>
        <v>Delivered</v>
      </c>
      <c r="M3642" s="19" t="str">
        <f>_xlfn.XLOOKUP(_xlfn.XLOOKUP(A3642,Orders_Raw!A:A,Orders_Raw!B:B),Customers_Raw!A:A,Customers_Raw!E:E)</f>
        <v>Corporate</v>
      </c>
      <c r="N3642">
        <f>IF(COUNTIF($A$2:A3642,A3642)=1,1,0)</f>
        <v>1</v>
      </c>
    </row>
    <row r="3643" spans="1:14">
      <c r="A3643" t="s">
        <v>1797</v>
      </c>
      <c r="B3643" t="s">
        <v>3457</v>
      </c>
      <c r="C3643">
        <v>3</v>
      </c>
      <c r="D3643" s="18">
        <v>11784.82</v>
      </c>
      <c r="E3643" s="18">
        <f>_xlfn.XLOOKUP(Order_Items_Raw!B2220,Products_Raw!A:A,Products_Raw!D:D)</f>
        <v>4936.19</v>
      </c>
      <c r="F3643" s="18">
        <f t="shared" si="56"/>
        <v>-3023.75</v>
      </c>
      <c r="G3643" s="18" t="str">
        <f>PROPER(TRIM(CLEAN(_xlfn.XLOOKUP(Order_Items_Raw!A2220,Orders_Raw!A:A,Orders_Raw!E:E))))</f>
        <v>Website</v>
      </c>
      <c r="H3643" s="18" t="str">
        <f>_xlfn.XLOOKUP(B3643,Products_Raw!A:A,Products_Raw!C:C)</f>
        <v>Home &amp; Kitchen</v>
      </c>
      <c r="I3643" t="str">
        <f>_xlfn.XLOOKUP(_xlfn.XLOOKUP(A3643,Orders_Raw!A:A,Orders_Raw!B:B),Customers_Raw!A:A,Customers_Raw!E:E)</f>
        <v>Small Business</v>
      </c>
      <c r="J3643" s="19">
        <f>_xlfn.XLOOKUP(Order_Items_Raw!A2220,Orders_Raw!A:A,Orders_Raw!C:C)</f>
        <v>45731</v>
      </c>
      <c r="K3643" t="s">
        <v>3458</v>
      </c>
      <c r="L3643" s="19" t="str">
        <f>_xlfn.XLOOKUP(A3643,Orders_Raw!A:A,Orders_Raw!D:D)</f>
        <v>Shipped</v>
      </c>
      <c r="M3643" s="19" t="str">
        <f>_xlfn.XLOOKUP(_xlfn.XLOOKUP(A3643,Orders_Raw!A:A,Orders_Raw!B:B),Customers_Raw!A:A,Customers_Raw!E:E)</f>
        <v>Small Business</v>
      </c>
      <c r="N3643">
        <f>IF(COUNTIF($A$2:A3643,A3643)=1,1,0)</f>
        <v>0</v>
      </c>
    </row>
    <row r="3644" spans="1:14">
      <c r="A3644" t="s">
        <v>1377</v>
      </c>
      <c r="B3644" t="s">
        <v>3459</v>
      </c>
      <c r="C3644">
        <v>2</v>
      </c>
      <c r="D3644" s="18">
        <v>32697.54</v>
      </c>
      <c r="E3644" s="18">
        <f>_xlfn.XLOOKUP(Order_Items_Raw!B2260,Products_Raw!A:A,Products_Raw!D:D)</f>
        <v>9148.31</v>
      </c>
      <c r="F3644" s="18">
        <f t="shared" si="56"/>
        <v>14400.92</v>
      </c>
      <c r="G3644" s="18" t="str">
        <f>PROPER(TRIM(CLEAN(_xlfn.XLOOKUP(Order_Items_Raw!A2260,Orders_Raw!A:A,Orders_Raw!E:E))))</f>
        <v>Website</v>
      </c>
      <c r="H3644" s="18" t="str">
        <f>_xlfn.XLOOKUP(B3644,Products_Raw!A:A,Products_Raw!C:C)</f>
        <v>Office Supplies</v>
      </c>
      <c r="I3644" t="str">
        <f>_xlfn.XLOOKUP(_xlfn.XLOOKUP(A3644,Orders_Raw!A:A,Orders_Raw!B:B),Customers_Raw!A:A,Customers_Raw!E:E)</f>
        <v>Consumer</v>
      </c>
      <c r="J3644" s="19">
        <f>_xlfn.XLOOKUP(Order_Items_Raw!A2260,Orders_Raw!A:A,Orders_Raw!C:C)</f>
        <v>45733</v>
      </c>
      <c r="K3644" t="s">
        <v>3458</v>
      </c>
      <c r="L3644" s="19" t="str">
        <f>_xlfn.XLOOKUP(A3644,Orders_Raw!A:A,Orders_Raw!D:D)</f>
        <v>Delivered</v>
      </c>
      <c r="M3644" s="19" t="str">
        <f>_xlfn.XLOOKUP(_xlfn.XLOOKUP(A3644,Orders_Raw!A:A,Orders_Raw!B:B),Customers_Raw!A:A,Customers_Raw!E:E)</f>
        <v>Consumer</v>
      </c>
      <c r="N3644">
        <f>IF(COUNTIF($A$2:A3644,A3644)=1,1,0)</f>
        <v>0</v>
      </c>
    </row>
    <row r="3645" spans="1:14">
      <c r="A3645" t="s">
        <v>1898</v>
      </c>
      <c r="B3645" t="s">
        <v>3459</v>
      </c>
      <c r="C3645">
        <v>3</v>
      </c>
      <c r="D3645" s="18">
        <v>41859.06</v>
      </c>
      <c r="E3645" s="18">
        <f>_xlfn.XLOOKUP(Order_Items_Raw!B2267,Products_Raw!A:A,Products_Raw!D:D)</f>
        <v>10692.38</v>
      </c>
      <c r="F3645" s="18">
        <f t="shared" si="56"/>
        <v>9781.92</v>
      </c>
      <c r="G3645" s="18" t="str">
        <f>PROPER(TRIM(CLEAN(_xlfn.XLOOKUP(Order_Items_Raw!A2267,Orders_Raw!A:A,Orders_Raw!E:E))))</f>
        <v>Mobile App</v>
      </c>
      <c r="H3645" s="18" t="str">
        <f>_xlfn.XLOOKUP(B3645,Products_Raw!A:A,Products_Raw!C:C)</f>
        <v>Office Supplies</v>
      </c>
      <c r="I3645" t="str">
        <f>_xlfn.XLOOKUP(_xlfn.XLOOKUP(A3645,Orders_Raw!A:A,Orders_Raw!B:B),Customers_Raw!A:A,Customers_Raw!E:E)</f>
        <v>Corporate</v>
      </c>
      <c r="J3645" s="19">
        <f>_xlfn.XLOOKUP(Order_Items_Raw!A2267,Orders_Raw!A:A,Orders_Raw!C:C)</f>
        <v>45735</v>
      </c>
      <c r="K3645" t="s">
        <v>3458</v>
      </c>
      <c r="L3645" s="19" t="str">
        <f>_xlfn.XLOOKUP(A3645,Orders_Raw!A:A,Orders_Raw!D:D)</f>
        <v>Delivered</v>
      </c>
      <c r="M3645" s="19" t="str">
        <f>_xlfn.XLOOKUP(_xlfn.XLOOKUP(A3645,Orders_Raw!A:A,Orders_Raw!B:B),Customers_Raw!A:A,Customers_Raw!E:E)</f>
        <v>Corporate</v>
      </c>
      <c r="N3645">
        <f>IF(COUNTIF($A$2:A3645,A3645)=1,1,0)</f>
        <v>1</v>
      </c>
    </row>
    <row r="3646" spans="1:14">
      <c r="A3646" t="s">
        <v>2359</v>
      </c>
      <c r="B3646" t="s">
        <v>3459</v>
      </c>
      <c r="C3646">
        <v>3</v>
      </c>
      <c r="D3646" s="18">
        <v>46114.67</v>
      </c>
      <c r="E3646" s="18">
        <f>_xlfn.XLOOKUP(Order_Items_Raw!B2272,Products_Raw!A:A,Products_Raw!D:D)</f>
        <v>10692.38</v>
      </c>
      <c r="F3646" s="18">
        <f t="shared" si="56"/>
        <v>14037.53</v>
      </c>
      <c r="G3646" s="18" t="str">
        <f>PROPER(TRIM(CLEAN(_xlfn.XLOOKUP(Order_Items_Raw!A2272,Orders_Raw!A:A,Orders_Raw!E:E))))</f>
        <v>Marketplace</v>
      </c>
      <c r="H3646" s="18" t="str">
        <f>_xlfn.XLOOKUP(B3646,Products_Raw!A:A,Products_Raw!C:C)</f>
        <v>Office Supplies</v>
      </c>
      <c r="I3646" t="str">
        <f>_xlfn.XLOOKUP(_xlfn.XLOOKUP(A3646,Orders_Raw!A:A,Orders_Raw!B:B),Customers_Raw!A:A,Customers_Raw!E:E)</f>
        <v>Consumer</v>
      </c>
      <c r="J3646" s="19">
        <f>_xlfn.XLOOKUP(Order_Items_Raw!A2272,Orders_Raw!A:A,Orders_Raw!C:C)</f>
        <v>45724</v>
      </c>
      <c r="K3646" t="s">
        <v>3458</v>
      </c>
      <c r="L3646" s="19" t="str">
        <f>_xlfn.XLOOKUP(A3646,Orders_Raw!A:A,Orders_Raw!D:D)</f>
        <v>Delivered</v>
      </c>
      <c r="M3646" s="19" t="str">
        <f>_xlfn.XLOOKUP(_xlfn.XLOOKUP(A3646,Orders_Raw!A:A,Orders_Raw!B:B),Customers_Raw!A:A,Customers_Raw!E:E)</f>
        <v>Consumer</v>
      </c>
      <c r="N3646">
        <f>IF(COUNTIF($A$2:A3646,A3646)=1,1,0)</f>
        <v>1</v>
      </c>
    </row>
    <row r="3647" spans="1:14">
      <c r="A3647" t="s">
        <v>2000</v>
      </c>
      <c r="B3647" t="s">
        <v>3460</v>
      </c>
      <c r="C3647">
        <v>4</v>
      </c>
      <c r="D3647" s="18">
        <v>28605.69</v>
      </c>
      <c r="E3647" s="18">
        <f>_xlfn.XLOOKUP(Order_Items_Raw!B2318,Products_Raw!A:A,Products_Raw!D:D)</f>
        <v>680.62</v>
      </c>
      <c r="F3647" s="18">
        <f t="shared" si="56"/>
        <v>25883.21</v>
      </c>
      <c r="G3647" s="18" t="str">
        <f>PROPER(TRIM(CLEAN(_xlfn.XLOOKUP(Order_Items_Raw!A2318,Orders_Raw!A:A,Orders_Raw!E:E))))</f>
        <v>Website</v>
      </c>
      <c r="H3647" s="18" t="str">
        <f>_xlfn.XLOOKUP(B3647,Products_Raw!A:A,Products_Raw!C:C)</f>
        <v>Fashion</v>
      </c>
      <c r="I3647" t="str">
        <f>_xlfn.XLOOKUP(_xlfn.XLOOKUP(A3647,Orders_Raw!A:A,Orders_Raw!B:B),Customers_Raw!A:A,Customers_Raw!E:E)</f>
        <v>Consumer</v>
      </c>
      <c r="J3647" s="19">
        <f>_xlfn.XLOOKUP(Order_Items_Raw!A2318,Orders_Raw!A:A,Orders_Raw!C:C)</f>
        <v>45738</v>
      </c>
      <c r="K3647" t="s">
        <v>3458</v>
      </c>
      <c r="L3647" s="19" t="str">
        <f>_xlfn.XLOOKUP(A3647,Orders_Raw!A:A,Orders_Raw!D:D)</f>
        <v>Delivered</v>
      </c>
      <c r="M3647" s="19" t="str">
        <f>_xlfn.XLOOKUP(_xlfn.XLOOKUP(A3647,Orders_Raw!A:A,Orders_Raw!B:B),Customers_Raw!A:A,Customers_Raw!E:E)</f>
        <v>Consumer</v>
      </c>
      <c r="N3647">
        <f>IF(COUNTIF($A$2:A3647,A3647)=1,1,0)</f>
        <v>1</v>
      </c>
    </row>
    <row r="3648" spans="1:14">
      <c r="A3648" t="s">
        <v>2145</v>
      </c>
      <c r="B3648" t="s">
        <v>3460</v>
      </c>
      <c r="C3648">
        <v>4</v>
      </c>
      <c r="D3648" s="18">
        <v>26656.25</v>
      </c>
      <c r="E3648" s="18">
        <f>_xlfn.XLOOKUP(Order_Items_Raw!B2323,Products_Raw!A:A,Products_Raw!D:D)</f>
        <v>680.62</v>
      </c>
      <c r="F3648" s="18">
        <f t="shared" si="56"/>
        <v>23933.77</v>
      </c>
      <c r="G3648" s="18" t="str">
        <f>PROPER(TRIM(CLEAN(_xlfn.XLOOKUP(Order_Items_Raw!A2323,Orders_Raw!A:A,Orders_Raw!E:E))))</f>
        <v>Mobile App</v>
      </c>
      <c r="H3648" s="18" t="str">
        <f>_xlfn.XLOOKUP(B3648,Products_Raw!A:A,Products_Raw!C:C)</f>
        <v>Fashion</v>
      </c>
      <c r="I3648" t="str">
        <f>_xlfn.XLOOKUP(_xlfn.XLOOKUP(A3648,Orders_Raw!A:A,Orders_Raw!B:B),Customers_Raw!A:A,Customers_Raw!E:E)</f>
        <v>Corporate</v>
      </c>
      <c r="J3648" s="19">
        <f>_xlfn.XLOOKUP(Order_Items_Raw!A2323,Orders_Raw!A:A,Orders_Raw!C:C)</f>
        <v>45745</v>
      </c>
      <c r="K3648" t="s">
        <v>3458</v>
      </c>
      <c r="L3648" s="19" t="str">
        <f>_xlfn.XLOOKUP(A3648,Orders_Raw!A:A,Orders_Raw!D:D)</f>
        <v>Shipped</v>
      </c>
      <c r="M3648" s="19" t="str">
        <f>_xlfn.XLOOKUP(_xlfn.XLOOKUP(A3648,Orders_Raw!A:A,Orders_Raw!B:B),Customers_Raw!A:A,Customers_Raw!E:E)</f>
        <v>Corporate</v>
      </c>
      <c r="N3648">
        <f>IF(COUNTIF($A$2:A3648,A3648)=1,1,0)</f>
        <v>1</v>
      </c>
    </row>
    <row r="3649" spans="1:14">
      <c r="A3649" t="s">
        <v>2737</v>
      </c>
      <c r="B3649" t="s">
        <v>3460</v>
      </c>
      <c r="C3649">
        <v>2</v>
      </c>
      <c r="D3649" s="18">
        <v>12086.29</v>
      </c>
      <c r="E3649" s="18">
        <f>_xlfn.XLOOKUP(Order_Items_Raw!B2339,Products_Raw!A:A,Products_Raw!D:D)</f>
        <v>4640.09</v>
      </c>
      <c r="F3649" s="18">
        <f t="shared" si="56"/>
        <v>2806.11</v>
      </c>
      <c r="G3649" s="18" t="str">
        <f>PROPER(TRIM(CLEAN(_xlfn.XLOOKUP(Order_Items_Raw!A2339,Orders_Raw!A:A,Orders_Raw!E:E))))</f>
        <v>Mobile App</v>
      </c>
      <c r="H3649" s="18" t="str">
        <f>_xlfn.XLOOKUP(B3649,Products_Raw!A:A,Products_Raw!C:C)</f>
        <v>Fashion</v>
      </c>
      <c r="I3649" t="str">
        <f>_xlfn.XLOOKUP(_xlfn.XLOOKUP(A3649,Orders_Raw!A:A,Orders_Raw!B:B),Customers_Raw!A:A,Customers_Raw!E:E)</f>
        <v>Consumer</v>
      </c>
      <c r="J3649" s="19">
        <f>_xlfn.XLOOKUP(Order_Items_Raw!A2339,Orders_Raw!A:A,Orders_Raw!C:C)</f>
        <v>45726</v>
      </c>
      <c r="K3649" t="s">
        <v>3458</v>
      </c>
      <c r="L3649" s="19" t="str">
        <f>_xlfn.XLOOKUP(A3649,Orders_Raw!A:A,Orders_Raw!D:D)</f>
        <v>Cancelled</v>
      </c>
      <c r="M3649" s="19" t="str">
        <f>_xlfn.XLOOKUP(_xlfn.XLOOKUP(A3649,Orders_Raw!A:A,Orders_Raw!B:B),Customers_Raw!A:A,Customers_Raw!E:E)</f>
        <v>Consumer</v>
      </c>
      <c r="N3649">
        <f>IF(COUNTIF($A$2:A3649,A3649)=1,1,0)</f>
        <v>1</v>
      </c>
    </row>
    <row r="3650" spans="1:14">
      <c r="A3650" t="s">
        <v>2907</v>
      </c>
      <c r="B3650" t="s">
        <v>3460</v>
      </c>
      <c r="C3650">
        <v>2</v>
      </c>
      <c r="D3650" s="18">
        <v>15232.04</v>
      </c>
      <c r="E3650" s="18">
        <f>_xlfn.XLOOKUP(Order_Items_Raw!B2344,Products_Raw!A:A,Products_Raw!D:D)</f>
        <v>229.52</v>
      </c>
      <c r="F3650" s="18">
        <f t="shared" ref="F3650:F3713" si="57">D3650-(C3650*E3650)</f>
        <v>14773</v>
      </c>
      <c r="G3650" s="18" t="str">
        <f>PROPER(TRIM(CLEAN(_xlfn.XLOOKUP(Order_Items_Raw!A2344,Orders_Raw!A:A,Orders_Raw!E:E))))</f>
        <v>Website</v>
      </c>
      <c r="H3650" s="18" t="str">
        <f>_xlfn.XLOOKUP(B3650,Products_Raw!A:A,Products_Raw!C:C)</f>
        <v>Fashion</v>
      </c>
      <c r="I3650" t="str">
        <f>_xlfn.XLOOKUP(_xlfn.XLOOKUP(A3650,Orders_Raw!A:A,Orders_Raw!B:B),Customers_Raw!A:A,Customers_Raw!E:E)</f>
        <v>Consumer</v>
      </c>
      <c r="J3650" s="19">
        <f>_xlfn.XLOOKUP(Order_Items_Raw!A2344,Orders_Raw!A:A,Orders_Raw!C:C)</f>
        <v>45735</v>
      </c>
      <c r="K3650" t="s">
        <v>3458</v>
      </c>
      <c r="L3650" s="19" t="str">
        <f>_xlfn.XLOOKUP(A3650,Orders_Raw!A:A,Orders_Raw!D:D)</f>
        <v>Shipped</v>
      </c>
      <c r="M3650" s="19" t="str">
        <f>_xlfn.XLOOKUP(_xlfn.XLOOKUP(A3650,Orders_Raw!A:A,Orders_Raw!B:B),Customers_Raw!A:A,Customers_Raw!E:E)</f>
        <v>Consumer</v>
      </c>
      <c r="N3650">
        <f>IF(COUNTIF($A$2:A3650,A3650)=1,1,0)</f>
        <v>1</v>
      </c>
    </row>
    <row r="3651" spans="1:14">
      <c r="A3651" t="s">
        <v>987</v>
      </c>
      <c r="B3651" t="s">
        <v>3461</v>
      </c>
      <c r="C3651">
        <v>4</v>
      </c>
      <c r="D3651" s="18">
        <v>22862.25</v>
      </c>
      <c r="E3651" s="18">
        <f>_xlfn.XLOOKUP(Order_Items_Raw!B2356,Products_Raw!A:A,Products_Raw!D:D)</f>
        <v>9531.89</v>
      </c>
      <c r="F3651" s="18">
        <f t="shared" si="57"/>
        <v>-15265.31</v>
      </c>
      <c r="G3651" s="18" t="str">
        <f>PROPER(TRIM(CLEAN(_xlfn.XLOOKUP(Order_Items_Raw!A2356,Orders_Raw!A:A,Orders_Raw!E:E))))</f>
        <v>Website</v>
      </c>
      <c r="H3651" s="18" t="str">
        <f>_xlfn.XLOOKUP(B3651,Products_Raw!A:A,Products_Raw!C:C)</f>
        <v>Electronics</v>
      </c>
      <c r="I3651" t="str">
        <f>_xlfn.XLOOKUP(_xlfn.XLOOKUP(A3651,Orders_Raw!A:A,Orders_Raw!B:B),Customers_Raw!A:A,Customers_Raw!E:E)</f>
        <v>Corporate</v>
      </c>
      <c r="J3651" s="19">
        <f>_xlfn.XLOOKUP(Order_Items_Raw!A2356,Orders_Raw!A:A,Orders_Raw!C:C)</f>
        <v>45721</v>
      </c>
      <c r="K3651" t="s">
        <v>3458</v>
      </c>
      <c r="L3651" s="19" t="str">
        <f>_xlfn.XLOOKUP(A3651,Orders_Raw!A:A,Orders_Raw!D:D)</f>
        <v>Delivered</v>
      </c>
      <c r="M3651" s="19" t="str">
        <f>_xlfn.XLOOKUP(_xlfn.XLOOKUP(A3651,Orders_Raw!A:A,Orders_Raw!B:B),Customers_Raw!A:A,Customers_Raw!E:E)</f>
        <v>Corporate</v>
      </c>
      <c r="N3651">
        <f>IF(COUNTIF($A$2:A3651,A3651)=1,1,0)</f>
        <v>1</v>
      </c>
    </row>
    <row r="3652" spans="1:14">
      <c r="A3652" t="s">
        <v>2880</v>
      </c>
      <c r="B3652" t="s">
        <v>3461</v>
      </c>
      <c r="C3652">
        <v>3</v>
      </c>
      <c r="D3652" s="18">
        <v>19965.99</v>
      </c>
      <c r="E3652" s="18">
        <f>_xlfn.XLOOKUP(Order_Items_Raw!B2384,Products_Raw!A:A,Products_Raw!D:D)</f>
        <v>6782.31</v>
      </c>
      <c r="F3652" s="18">
        <f t="shared" si="57"/>
        <v>-380.939999999999</v>
      </c>
      <c r="G3652" s="18" t="str">
        <f>PROPER(TRIM(CLEAN(_xlfn.XLOOKUP(Order_Items_Raw!A2384,Orders_Raw!A:A,Orders_Raw!E:E))))</f>
        <v>Mobile App</v>
      </c>
      <c r="H3652" s="18" t="str">
        <f>_xlfn.XLOOKUP(B3652,Products_Raw!A:A,Products_Raw!C:C)</f>
        <v>Electronics</v>
      </c>
      <c r="I3652" t="str">
        <f>_xlfn.XLOOKUP(_xlfn.XLOOKUP(A3652,Orders_Raw!A:A,Orders_Raw!B:B),Customers_Raw!A:A,Customers_Raw!E:E)</f>
        <v>Consumer</v>
      </c>
      <c r="J3652" s="19">
        <f>_xlfn.XLOOKUP(Order_Items_Raw!A2384,Orders_Raw!A:A,Orders_Raw!C:C)</f>
        <v>45726</v>
      </c>
      <c r="K3652" t="s">
        <v>3458</v>
      </c>
      <c r="L3652" s="19" t="str">
        <f>_xlfn.XLOOKUP(A3652,Orders_Raw!A:A,Orders_Raw!D:D)</f>
        <v>Delivered</v>
      </c>
      <c r="M3652" s="19" t="str">
        <f>_xlfn.XLOOKUP(_xlfn.XLOOKUP(A3652,Orders_Raw!A:A,Orders_Raw!B:B),Customers_Raw!A:A,Customers_Raw!E:E)</f>
        <v>Consumer</v>
      </c>
      <c r="N3652">
        <f>IF(COUNTIF($A$2:A3652,A3652)=1,1,0)</f>
        <v>1</v>
      </c>
    </row>
    <row r="3653" spans="1:14">
      <c r="A3653" t="s">
        <v>3096</v>
      </c>
      <c r="B3653" t="s">
        <v>3461</v>
      </c>
      <c r="C3653">
        <v>4</v>
      </c>
      <c r="D3653" s="18">
        <v>25545.07</v>
      </c>
      <c r="E3653" s="18">
        <f>_xlfn.XLOOKUP(Order_Items_Raw!B2388,Products_Raw!A:A,Products_Raw!D:D)</f>
        <v>1397.32</v>
      </c>
      <c r="F3653" s="18">
        <f t="shared" si="57"/>
        <v>19955.79</v>
      </c>
      <c r="G3653" s="18" t="str">
        <f>PROPER(TRIM(CLEAN(_xlfn.XLOOKUP(Order_Items_Raw!A2388,Orders_Raw!A:A,Orders_Raw!E:E))))</f>
        <v>Website</v>
      </c>
      <c r="H3653" s="18" t="str">
        <f>_xlfn.XLOOKUP(B3653,Products_Raw!A:A,Products_Raw!C:C)</f>
        <v>Electronics</v>
      </c>
      <c r="I3653" t="str">
        <f>_xlfn.XLOOKUP(_xlfn.XLOOKUP(A3653,Orders_Raw!A:A,Orders_Raw!B:B),Customers_Raw!A:A,Customers_Raw!E:E)</f>
        <v>Corporate</v>
      </c>
      <c r="J3653" s="19">
        <f>_xlfn.XLOOKUP(Order_Items_Raw!A2388,Orders_Raw!A:A,Orders_Raw!C:C)</f>
        <v>45739</v>
      </c>
      <c r="K3653" t="s">
        <v>3458</v>
      </c>
      <c r="L3653" s="19" t="str">
        <f>_xlfn.XLOOKUP(A3653,Orders_Raw!A:A,Orders_Raw!D:D)</f>
        <v>Delivered</v>
      </c>
      <c r="M3653" s="19" t="str">
        <f>_xlfn.XLOOKUP(_xlfn.XLOOKUP(A3653,Orders_Raw!A:A,Orders_Raw!B:B),Customers_Raw!A:A,Customers_Raw!E:E)</f>
        <v>Corporate</v>
      </c>
      <c r="N3653">
        <f>IF(COUNTIF($A$2:A3653,A3653)=1,1,0)</f>
        <v>1</v>
      </c>
    </row>
    <row r="3654" spans="1:14">
      <c r="A3654" t="s">
        <v>1629</v>
      </c>
      <c r="B3654" t="s">
        <v>3462</v>
      </c>
      <c r="C3654">
        <v>3</v>
      </c>
      <c r="D3654" s="18">
        <v>15525.77</v>
      </c>
      <c r="E3654" s="18">
        <f>_xlfn.XLOOKUP(Order_Items_Raw!B2401,Products_Raw!A:A,Products_Raw!D:D)</f>
        <v>2857.57</v>
      </c>
      <c r="F3654" s="18">
        <f t="shared" si="57"/>
        <v>6953.06</v>
      </c>
      <c r="G3654" s="18" t="str">
        <f>PROPER(TRIM(CLEAN(_xlfn.XLOOKUP(Order_Items_Raw!A2401,Orders_Raw!A:A,Orders_Raw!E:E))))</f>
        <v>Website</v>
      </c>
      <c r="H3654" s="18" t="str">
        <f>_xlfn.XLOOKUP(B3654,Products_Raw!A:A,Products_Raw!C:C)</f>
        <v>Electronics</v>
      </c>
      <c r="I3654" t="str">
        <f>_xlfn.XLOOKUP(_xlfn.XLOOKUP(A3654,Orders_Raw!A:A,Orders_Raw!B:B),Customers_Raw!A:A,Customers_Raw!E:E)</f>
        <v>Corporate</v>
      </c>
      <c r="J3654" s="19">
        <f>_xlfn.XLOOKUP(Order_Items_Raw!A2401,Orders_Raw!A:A,Orders_Raw!C:C)</f>
        <v>45730</v>
      </c>
      <c r="K3654" t="s">
        <v>3458</v>
      </c>
      <c r="L3654" s="19" t="str">
        <f>_xlfn.XLOOKUP(A3654,Orders_Raw!A:A,Orders_Raw!D:D)</f>
        <v>Processing</v>
      </c>
      <c r="M3654" s="19" t="str">
        <f>_xlfn.XLOOKUP(_xlfn.XLOOKUP(A3654,Orders_Raw!A:A,Orders_Raw!B:B),Customers_Raw!A:A,Customers_Raw!E:E)</f>
        <v>Corporate</v>
      </c>
      <c r="N3654">
        <f>IF(COUNTIF($A$2:A3654,A3654)=1,1,0)</f>
        <v>1</v>
      </c>
    </row>
    <row r="3655" spans="1:14">
      <c r="A3655" t="s">
        <v>1767</v>
      </c>
      <c r="B3655" t="s">
        <v>3462</v>
      </c>
      <c r="C3655">
        <v>4</v>
      </c>
      <c r="D3655" s="18">
        <v>23374.89</v>
      </c>
      <c r="E3655" s="18">
        <f>_xlfn.XLOOKUP(Order_Items_Raw!B2404,Products_Raw!A:A,Products_Raw!D:D)</f>
        <v>11732.81</v>
      </c>
      <c r="F3655" s="18">
        <f t="shared" si="57"/>
        <v>-23556.35</v>
      </c>
      <c r="G3655" s="18" t="str">
        <f>PROPER(TRIM(CLEAN(_xlfn.XLOOKUP(Order_Items_Raw!A2404,Orders_Raw!A:A,Orders_Raw!E:E))))</f>
        <v>Website</v>
      </c>
      <c r="H3655" s="18" t="str">
        <f>_xlfn.XLOOKUP(B3655,Products_Raw!A:A,Products_Raw!C:C)</f>
        <v>Electronics</v>
      </c>
      <c r="I3655" t="str">
        <f>_xlfn.XLOOKUP(_xlfn.XLOOKUP(A3655,Orders_Raw!A:A,Orders_Raw!B:B),Customers_Raw!A:A,Customers_Raw!E:E)</f>
        <v>Small Business</v>
      </c>
      <c r="J3655" s="19">
        <f>_xlfn.XLOOKUP(Order_Items_Raw!A2404,Orders_Raw!A:A,Orders_Raw!C:C)</f>
        <v>45747</v>
      </c>
      <c r="K3655" t="s">
        <v>3458</v>
      </c>
      <c r="L3655" s="19" t="str">
        <f>_xlfn.XLOOKUP(A3655,Orders_Raw!A:A,Orders_Raw!D:D)</f>
        <v>Shipped</v>
      </c>
      <c r="M3655" s="19" t="str">
        <f>_xlfn.XLOOKUP(_xlfn.XLOOKUP(A3655,Orders_Raw!A:A,Orders_Raw!B:B),Customers_Raw!A:A,Customers_Raw!E:E)</f>
        <v>Small Business</v>
      </c>
      <c r="N3655">
        <f>IF(COUNTIF($A$2:A3655,A3655)=1,1,0)</f>
        <v>1</v>
      </c>
    </row>
    <row r="3656" spans="1:14">
      <c r="A3656" t="s">
        <v>2442</v>
      </c>
      <c r="B3656" t="s">
        <v>3462</v>
      </c>
      <c r="C3656">
        <v>3</v>
      </c>
      <c r="D3656" s="18">
        <v>15748.34</v>
      </c>
      <c r="E3656" s="18">
        <f>_xlfn.XLOOKUP(Order_Items_Raw!B2419,Products_Raw!A:A,Products_Raw!D:D)</f>
        <v>1326.73</v>
      </c>
      <c r="F3656" s="18">
        <f t="shared" si="57"/>
        <v>11768.15</v>
      </c>
      <c r="G3656" s="18" t="str">
        <f>PROPER(TRIM(CLEAN(_xlfn.XLOOKUP(Order_Items_Raw!A2419,Orders_Raw!A:A,Orders_Raw!E:E))))</f>
        <v>Website</v>
      </c>
      <c r="H3656" s="18" t="str">
        <f>_xlfn.XLOOKUP(B3656,Products_Raw!A:A,Products_Raw!C:C)</f>
        <v>Electronics</v>
      </c>
      <c r="I3656" t="str">
        <f>_xlfn.XLOOKUP(_xlfn.XLOOKUP(A3656,Orders_Raw!A:A,Orders_Raw!B:B),Customers_Raw!A:A,Customers_Raw!E:E)</f>
        <v>Consumer</v>
      </c>
      <c r="J3656" s="19">
        <f>_xlfn.XLOOKUP(Order_Items_Raw!A2419,Orders_Raw!A:A,Orders_Raw!C:C)</f>
        <v>45726</v>
      </c>
      <c r="K3656" t="s">
        <v>3458</v>
      </c>
      <c r="L3656" s="19" t="str">
        <f>_xlfn.XLOOKUP(A3656,Orders_Raw!A:A,Orders_Raw!D:D)</f>
        <v>Delivered</v>
      </c>
      <c r="M3656" s="19" t="str">
        <f>_xlfn.XLOOKUP(_xlfn.XLOOKUP(A3656,Orders_Raw!A:A,Orders_Raw!B:B),Customers_Raw!A:A,Customers_Raw!E:E)</f>
        <v>Consumer</v>
      </c>
      <c r="N3656">
        <f>IF(COUNTIF($A$2:A3656,A3656)=1,1,0)</f>
        <v>1</v>
      </c>
    </row>
    <row r="3657" spans="1:14">
      <c r="A3657" t="s">
        <v>2597</v>
      </c>
      <c r="B3657" t="s">
        <v>3462</v>
      </c>
      <c r="C3657">
        <v>4</v>
      </c>
      <c r="D3657" s="18">
        <v>19698.48</v>
      </c>
      <c r="E3657" s="18">
        <f>_xlfn.XLOOKUP(Order_Items_Raw!B2422,Products_Raw!A:A,Products_Raw!D:D)</f>
        <v>2625.04</v>
      </c>
      <c r="F3657" s="18">
        <f t="shared" si="57"/>
        <v>9198.32</v>
      </c>
      <c r="G3657" s="18" t="str">
        <f>PROPER(TRIM(CLEAN(_xlfn.XLOOKUP(Order_Items_Raw!A2422,Orders_Raw!A:A,Orders_Raw!E:E))))</f>
        <v>Website</v>
      </c>
      <c r="H3657" s="18" t="str">
        <f>_xlfn.XLOOKUP(B3657,Products_Raw!A:A,Products_Raw!C:C)</f>
        <v>Electronics</v>
      </c>
      <c r="I3657" t="str">
        <f>_xlfn.XLOOKUP(_xlfn.XLOOKUP(A3657,Orders_Raw!A:A,Orders_Raw!B:B),Customers_Raw!A:A,Customers_Raw!E:E)</f>
        <v>Small Business</v>
      </c>
      <c r="J3657" s="19">
        <f>_xlfn.XLOOKUP(Order_Items_Raw!A2422,Orders_Raw!A:A,Orders_Raw!C:C)</f>
        <v>45723</v>
      </c>
      <c r="K3657" t="s">
        <v>3458</v>
      </c>
      <c r="L3657" s="19" t="str">
        <f>_xlfn.XLOOKUP(A3657,Orders_Raw!A:A,Orders_Raw!D:D)</f>
        <v>Delivered</v>
      </c>
      <c r="M3657" s="19" t="str">
        <f>_xlfn.XLOOKUP(_xlfn.XLOOKUP(A3657,Orders_Raw!A:A,Orders_Raw!B:B),Customers_Raw!A:A,Customers_Raw!E:E)</f>
        <v>Small Business</v>
      </c>
      <c r="N3657">
        <f>IF(COUNTIF($A$2:A3657,A3657)=1,1,0)</f>
        <v>1</v>
      </c>
    </row>
    <row r="3658" spans="1:14">
      <c r="A3658" t="s">
        <v>2695</v>
      </c>
      <c r="B3658" t="s">
        <v>3462</v>
      </c>
      <c r="C3658">
        <v>1</v>
      </c>
      <c r="D3658" s="18">
        <v>4986.15</v>
      </c>
      <c r="E3658" s="18">
        <f>_xlfn.XLOOKUP(Order_Items_Raw!B2423,Products_Raw!A:A,Products_Raw!D:D)</f>
        <v>2625.04</v>
      </c>
      <c r="F3658" s="18">
        <f t="shared" si="57"/>
        <v>2361.11</v>
      </c>
      <c r="G3658" s="18" t="str">
        <f>PROPER(TRIM(CLEAN(_xlfn.XLOOKUP(Order_Items_Raw!A2423,Orders_Raw!A:A,Orders_Raw!E:E))))</f>
        <v>Website</v>
      </c>
      <c r="H3658" s="18" t="str">
        <f>_xlfn.XLOOKUP(B3658,Products_Raw!A:A,Products_Raw!C:C)</f>
        <v>Electronics</v>
      </c>
      <c r="I3658" t="str">
        <f>_xlfn.XLOOKUP(_xlfn.XLOOKUP(A3658,Orders_Raw!A:A,Orders_Raw!B:B),Customers_Raw!A:A,Customers_Raw!E:E)</f>
        <v>Consumer</v>
      </c>
      <c r="J3658" s="19">
        <f>_xlfn.XLOOKUP(Order_Items_Raw!A2423,Orders_Raw!A:A,Orders_Raw!C:C)</f>
        <v>45744</v>
      </c>
      <c r="K3658" t="s">
        <v>3458</v>
      </c>
      <c r="L3658" s="19" t="str">
        <f>_xlfn.XLOOKUP(A3658,Orders_Raw!A:A,Orders_Raw!D:D)</f>
        <v>Delivered</v>
      </c>
      <c r="M3658" s="19" t="str">
        <f>_xlfn.XLOOKUP(_xlfn.XLOOKUP(A3658,Orders_Raw!A:A,Orders_Raw!B:B),Customers_Raw!A:A,Customers_Raw!E:E)</f>
        <v>Consumer</v>
      </c>
      <c r="N3658">
        <f>IF(COUNTIF($A$2:A3658,A3658)=1,1,0)</f>
        <v>0</v>
      </c>
    </row>
    <row r="3659" spans="1:14">
      <c r="A3659" t="s">
        <v>1586</v>
      </c>
      <c r="B3659" t="s">
        <v>3463</v>
      </c>
      <c r="C3659">
        <v>3</v>
      </c>
      <c r="D3659" s="18">
        <v>8321.95</v>
      </c>
      <c r="E3659" s="18">
        <f>_xlfn.XLOOKUP(Order_Items_Raw!B2442,Products_Raw!A:A,Products_Raw!D:D)</f>
        <v>5931.04</v>
      </c>
      <c r="F3659" s="18">
        <f t="shared" si="57"/>
        <v>-9471.17</v>
      </c>
      <c r="G3659" s="18" t="str">
        <f>PROPER(TRIM(CLEAN(_xlfn.XLOOKUP(Order_Items_Raw!A2442,Orders_Raw!A:A,Orders_Raw!E:E))))</f>
        <v>Mobile App</v>
      </c>
      <c r="H3659" s="18" t="str">
        <f>_xlfn.XLOOKUP(B3659,Products_Raw!A:A,Products_Raw!C:C)</f>
        <v>Beauty</v>
      </c>
      <c r="I3659" t="str">
        <f>_xlfn.XLOOKUP(_xlfn.XLOOKUP(A3659,Orders_Raw!A:A,Orders_Raw!B:B),Customers_Raw!A:A,Customers_Raw!E:E)</f>
        <v>Small Business</v>
      </c>
      <c r="J3659" s="19">
        <f>_xlfn.XLOOKUP(Order_Items_Raw!A2442,Orders_Raw!A:A,Orders_Raw!C:C)</f>
        <v>45726</v>
      </c>
      <c r="K3659" t="s">
        <v>3458</v>
      </c>
      <c r="L3659" s="19" t="str">
        <f>_xlfn.XLOOKUP(A3659,Orders_Raw!A:A,Orders_Raw!D:D)</f>
        <v>Delivered</v>
      </c>
      <c r="M3659" s="19" t="str">
        <f>_xlfn.XLOOKUP(_xlfn.XLOOKUP(A3659,Orders_Raw!A:A,Orders_Raw!B:B),Customers_Raw!A:A,Customers_Raw!E:E)</f>
        <v>Small Business</v>
      </c>
      <c r="N3659">
        <f>IF(COUNTIF($A$2:A3659,A3659)=1,1,0)</f>
        <v>1</v>
      </c>
    </row>
    <row r="3660" spans="1:14">
      <c r="A3660" t="s">
        <v>2763</v>
      </c>
      <c r="B3660" t="s">
        <v>3463</v>
      </c>
      <c r="C3660">
        <v>4</v>
      </c>
      <c r="D3660" s="18">
        <v>10221.92</v>
      </c>
      <c r="E3660" s="18">
        <f>_xlfn.XLOOKUP(Order_Items_Raw!B2461,Products_Raw!A:A,Products_Raw!D:D)</f>
        <v>11939.07</v>
      </c>
      <c r="F3660" s="18">
        <f t="shared" si="57"/>
        <v>-37534.36</v>
      </c>
      <c r="G3660" s="18" t="str">
        <f>PROPER(TRIM(CLEAN(_xlfn.XLOOKUP(Order_Items_Raw!A2461,Orders_Raw!A:A,Orders_Raw!E:E))))</f>
        <v>Mobile App</v>
      </c>
      <c r="H3660" s="18" t="str">
        <f>_xlfn.XLOOKUP(B3660,Products_Raw!A:A,Products_Raw!C:C)</f>
        <v>Beauty</v>
      </c>
      <c r="I3660" t="str">
        <f>_xlfn.XLOOKUP(_xlfn.XLOOKUP(A3660,Orders_Raw!A:A,Orders_Raw!B:B),Customers_Raw!A:A,Customers_Raw!E:E)</f>
        <v>Corporate</v>
      </c>
      <c r="J3660" s="19">
        <f>_xlfn.XLOOKUP(Order_Items_Raw!A2461,Orders_Raw!A:A,Orders_Raw!C:C)</f>
        <v>45730</v>
      </c>
      <c r="K3660" t="s">
        <v>3458</v>
      </c>
      <c r="L3660" s="19" t="str">
        <f>_xlfn.XLOOKUP(A3660,Orders_Raw!A:A,Orders_Raw!D:D)</f>
        <v>Cancelled</v>
      </c>
      <c r="M3660" s="19" t="str">
        <f>_xlfn.XLOOKUP(_xlfn.XLOOKUP(A3660,Orders_Raw!A:A,Orders_Raw!B:B),Customers_Raw!A:A,Customers_Raw!E:E)</f>
        <v>Corporate</v>
      </c>
      <c r="N3660">
        <f>IF(COUNTIF($A$2:A3660,A3660)=1,1,0)</f>
        <v>1</v>
      </c>
    </row>
    <row r="3661" spans="1:14">
      <c r="A3661" t="s">
        <v>2769</v>
      </c>
      <c r="B3661" t="s">
        <v>3463</v>
      </c>
      <c r="C3661">
        <v>1</v>
      </c>
      <c r="D3661" s="18">
        <v>2645.82</v>
      </c>
      <c r="E3661" s="18">
        <f>_xlfn.XLOOKUP(Order_Items_Raw!B2462,Products_Raw!A:A,Products_Raw!D:D)</f>
        <v>11939.07</v>
      </c>
      <c r="F3661" s="18">
        <f t="shared" si="57"/>
        <v>-9293.25</v>
      </c>
      <c r="G3661" s="18" t="str">
        <f>PROPER(TRIM(CLEAN(_xlfn.XLOOKUP(Order_Items_Raw!A2462,Orders_Raw!A:A,Orders_Raw!E:E))))</f>
        <v>Marketplace</v>
      </c>
      <c r="H3661" s="18" t="str">
        <f>_xlfn.XLOOKUP(B3661,Products_Raw!A:A,Products_Raw!C:C)</f>
        <v>Beauty</v>
      </c>
      <c r="I3661" t="str">
        <f>_xlfn.XLOOKUP(_xlfn.XLOOKUP(A3661,Orders_Raw!A:A,Orders_Raw!B:B),Customers_Raw!A:A,Customers_Raw!E:E)</f>
        <v>Consumer</v>
      </c>
      <c r="J3661" s="19">
        <f>_xlfn.XLOOKUP(Order_Items_Raw!A2462,Orders_Raw!A:A,Orders_Raw!C:C)</f>
        <v>45730</v>
      </c>
      <c r="K3661" t="s">
        <v>3458</v>
      </c>
      <c r="L3661" s="19" t="str">
        <f>_xlfn.XLOOKUP(A3661,Orders_Raw!A:A,Orders_Raw!D:D)</f>
        <v>Delivered</v>
      </c>
      <c r="M3661" s="19" t="str">
        <f>_xlfn.XLOOKUP(_xlfn.XLOOKUP(A3661,Orders_Raw!A:A,Orders_Raw!B:B),Customers_Raw!A:A,Customers_Raw!E:E)</f>
        <v>Consumer</v>
      </c>
      <c r="N3661">
        <f>IF(COUNTIF($A$2:A3661,A3661)=1,1,0)</f>
        <v>0</v>
      </c>
    </row>
    <row r="3662" spans="1:14">
      <c r="A3662" t="s">
        <v>3165</v>
      </c>
      <c r="B3662" t="s">
        <v>3463</v>
      </c>
      <c r="C3662">
        <v>3</v>
      </c>
      <c r="D3662" s="18">
        <v>8424.28</v>
      </c>
      <c r="E3662" s="18">
        <f>_xlfn.XLOOKUP(Order_Items_Raw!B2473,Products_Raw!A:A,Products_Raw!D:D)</f>
        <v>7341.5</v>
      </c>
      <c r="F3662" s="18">
        <f t="shared" si="57"/>
        <v>-13600.22</v>
      </c>
      <c r="G3662" s="18" t="str">
        <f>PROPER(TRIM(CLEAN(_xlfn.XLOOKUP(Order_Items_Raw!A2473,Orders_Raw!A:A,Orders_Raw!E:E))))</f>
        <v>Marketplace</v>
      </c>
      <c r="H3662" s="18" t="str">
        <f>_xlfn.XLOOKUP(B3662,Products_Raw!A:A,Products_Raw!C:C)</f>
        <v>Beauty</v>
      </c>
      <c r="I3662" t="str">
        <f>_xlfn.XLOOKUP(_xlfn.XLOOKUP(A3662,Orders_Raw!A:A,Orders_Raw!B:B),Customers_Raw!A:A,Customers_Raw!E:E)</f>
        <v>Consumer</v>
      </c>
      <c r="J3662" s="19">
        <f>_xlfn.XLOOKUP(Order_Items_Raw!A2473,Orders_Raw!A:A,Orders_Raw!C:C)</f>
        <v>45734</v>
      </c>
      <c r="K3662" t="s">
        <v>3458</v>
      </c>
      <c r="L3662" s="19" t="str">
        <f>_xlfn.XLOOKUP(A3662,Orders_Raw!A:A,Orders_Raw!D:D)</f>
        <v>Delivered</v>
      </c>
      <c r="M3662" s="19" t="str">
        <f>_xlfn.XLOOKUP(_xlfn.XLOOKUP(A3662,Orders_Raw!A:A,Orders_Raw!B:B),Customers_Raw!A:A,Customers_Raw!E:E)</f>
        <v>Consumer</v>
      </c>
      <c r="N3662">
        <f>IF(COUNTIF($A$2:A3662,A3662)=1,1,0)</f>
        <v>1</v>
      </c>
    </row>
    <row r="3663" spans="1:14">
      <c r="A3663" t="s">
        <v>3388</v>
      </c>
      <c r="B3663" t="s">
        <v>3463</v>
      </c>
      <c r="C3663">
        <v>1</v>
      </c>
      <c r="D3663" s="18">
        <v>2701.83</v>
      </c>
      <c r="E3663" s="18">
        <f>_xlfn.XLOOKUP(Order_Items_Raw!B2475,Products_Raw!A:A,Products_Raw!D:D)</f>
        <v>7341.5</v>
      </c>
      <c r="F3663" s="18">
        <f t="shared" si="57"/>
        <v>-4639.67</v>
      </c>
      <c r="G3663" s="18" t="str">
        <f>PROPER(TRIM(CLEAN(_xlfn.XLOOKUP(Order_Items_Raw!A2475,Orders_Raw!A:A,Orders_Raw!E:E))))</f>
        <v>Mobile App</v>
      </c>
      <c r="H3663" s="18" t="str">
        <f>_xlfn.XLOOKUP(B3663,Products_Raw!A:A,Products_Raw!C:C)</f>
        <v>Beauty</v>
      </c>
      <c r="I3663" t="str">
        <f>_xlfn.XLOOKUP(_xlfn.XLOOKUP(A3663,Orders_Raw!A:A,Orders_Raw!B:B),Customers_Raw!A:A,Customers_Raw!E:E)</f>
        <v>Corporate</v>
      </c>
      <c r="J3663" s="19">
        <f>_xlfn.XLOOKUP(Order_Items_Raw!A2475,Orders_Raw!A:A,Orders_Raw!C:C)</f>
        <v>45737</v>
      </c>
      <c r="K3663" t="s">
        <v>3458</v>
      </c>
      <c r="L3663" s="19" t="str">
        <f>_xlfn.XLOOKUP(A3663,Orders_Raw!A:A,Orders_Raw!D:D)</f>
        <v>Delivered</v>
      </c>
      <c r="M3663" s="19" t="str">
        <f>_xlfn.XLOOKUP(_xlfn.XLOOKUP(A3663,Orders_Raw!A:A,Orders_Raw!B:B),Customers_Raw!A:A,Customers_Raw!E:E)</f>
        <v>Corporate</v>
      </c>
      <c r="N3663">
        <f>IF(COUNTIF($A$2:A3663,A3663)=1,1,0)</f>
        <v>0</v>
      </c>
    </row>
    <row r="3664" spans="1:14">
      <c r="A3664" t="s">
        <v>2182</v>
      </c>
      <c r="B3664" t="s">
        <v>3464</v>
      </c>
      <c r="C3664">
        <v>4</v>
      </c>
      <c r="D3664" s="18">
        <v>35957.39</v>
      </c>
      <c r="E3664" s="18">
        <f>_xlfn.XLOOKUP(Order_Items_Raw!B2493,Products_Raw!A:A,Products_Raw!D:D)</f>
        <v>11653.29</v>
      </c>
      <c r="F3664" s="18">
        <f t="shared" si="57"/>
        <v>-10655.77</v>
      </c>
      <c r="G3664" s="18" t="str">
        <f>PROPER(TRIM(CLEAN(_xlfn.XLOOKUP(Order_Items_Raw!A2493,Orders_Raw!A:A,Orders_Raw!E:E))))</f>
        <v>Mobile App</v>
      </c>
      <c r="H3664" s="18" t="str">
        <f>_xlfn.XLOOKUP(B3664,Products_Raw!A:A,Products_Raw!C:C)</f>
        <v>Office Supplies</v>
      </c>
      <c r="I3664" t="str">
        <f>_xlfn.XLOOKUP(_xlfn.XLOOKUP(A3664,Orders_Raw!A:A,Orders_Raw!B:B),Customers_Raw!A:A,Customers_Raw!E:E)</f>
        <v>Consumer</v>
      </c>
      <c r="J3664" s="19">
        <f>_xlfn.XLOOKUP(Order_Items_Raw!A2493,Orders_Raw!A:A,Orders_Raw!C:C)</f>
        <v>45735</v>
      </c>
      <c r="K3664" t="s">
        <v>3458</v>
      </c>
      <c r="L3664" s="19" t="str">
        <f>_xlfn.XLOOKUP(A3664,Orders_Raw!A:A,Orders_Raw!D:D)</f>
        <v>Delivered</v>
      </c>
      <c r="M3664" s="19" t="str">
        <f>_xlfn.XLOOKUP(_xlfn.XLOOKUP(A3664,Orders_Raw!A:A,Orders_Raw!B:B),Customers_Raw!A:A,Customers_Raw!E:E)</f>
        <v>Consumer</v>
      </c>
      <c r="N3664">
        <f>IF(COUNTIF($A$2:A3664,A3664)=1,1,0)</f>
        <v>1</v>
      </c>
    </row>
    <row r="3665" spans="1:14">
      <c r="A3665" t="s">
        <v>2335</v>
      </c>
      <c r="B3665" t="s">
        <v>3464</v>
      </c>
      <c r="C3665">
        <v>4</v>
      </c>
      <c r="D3665" s="18">
        <v>29964.44</v>
      </c>
      <c r="E3665" s="18">
        <f>_xlfn.XLOOKUP(Order_Items_Raw!B2499,Products_Raw!A:A,Products_Raw!D:D)</f>
        <v>9316.44</v>
      </c>
      <c r="F3665" s="18">
        <f t="shared" si="57"/>
        <v>-7301.32</v>
      </c>
      <c r="G3665" s="18" t="str">
        <f>PROPER(TRIM(CLEAN(_xlfn.XLOOKUP(Order_Items_Raw!A2499,Orders_Raw!A:A,Orders_Raw!E:E))))</f>
        <v>Website</v>
      </c>
      <c r="H3665" s="18" t="str">
        <f>_xlfn.XLOOKUP(B3665,Products_Raw!A:A,Products_Raw!C:C)</f>
        <v>Office Supplies</v>
      </c>
      <c r="I3665" t="str">
        <f>_xlfn.XLOOKUP(_xlfn.XLOOKUP(A3665,Orders_Raw!A:A,Orders_Raw!B:B),Customers_Raw!A:A,Customers_Raw!E:E)</f>
        <v>Small Business</v>
      </c>
      <c r="J3665" s="19">
        <f>_xlfn.XLOOKUP(Order_Items_Raw!A2499,Orders_Raw!A:A,Orders_Raw!C:C)</f>
        <v>45736</v>
      </c>
      <c r="K3665" t="s">
        <v>3458</v>
      </c>
      <c r="L3665" s="19" t="str">
        <f>_xlfn.XLOOKUP(A3665,Orders_Raw!A:A,Orders_Raw!D:D)</f>
        <v>Delivered</v>
      </c>
      <c r="M3665" s="19" t="str">
        <f>_xlfn.XLOOKUP(_xlfn.XLOOKUP(A3665,Orders_Raw!A:A,Orders_Raw!B:B),Customers_Raw!A:A,Customers_Raw!E:E)</f>
        <v>Small Business</v>
      </c>
      <c r="N3665">
        <f>IF(COUNTIF($A$2:A3665,A3665)=1,1,0)</f>
        <v>1</v>
      </c>
    </row>
    <row r="3666" spans="1:14">
      <c r="A3666" t="s">
        <v>2336</v>
      </c>
      <c r="B3666" t="s">
        <v>3464</v>
      </c>
      <c r="C3666">
        <v>3</v>
      </c>
      <c r="D3666" s="18">
        <v>23387.74</v>
      </c>
      <c r="E3666" s="18">
        <f>_xlfn.XLOOKUP(Order_Items_Raw!B2500,Products_Raw!A:A,Products_Raw!D:D)</f>
        <v>11764.29</v>
      </c>
      <c r="F3666" s="18">
        <f t="shared" si="57"/>
        <v>-11905.13</v>
      </c>
      <c r="G3666" s="18" t="str">
        <f>PROPER(TRIM(CLEAN(_xlfn.XLOOKUP(Order_Items_Raw!A2500,Orders_Raw!A:A,Orders_Raw!E:E))))</f>
        <v>Marketplace</v>
      </c>
      <c r="H3666" s="18" t="str">
        <f>_xlfn.XLOOKUP(B3666,Products_Raw!A:A,Products_Raw!C:C)</f>
        <v>Office Supplies</v>
      </c>
      <c r="I3666" t="str">
        <f>_xlfn.XLOOKUP(_xlfn.XLOOKUP(A3666,Orders_Raw!A:A,Orders_Raw!B:B),Customers_Raw!A:A,Customers_Raw!E:E)</f>
        <v>Consumer</v>
      </c>
      <c r="J3666" s="19">
        <f>_xlfn.XLOOKUP(Order_Items_Raw!A2500,Orders_Raw!A:A,Orders_Raw!C:C)</f>
        <v>45742</v>
      </c>
      <c r="K3666" t="s">
        <v>3458</v>
      </c>
      <c r="L3666" s="19" t="str">
        <f>_xlfn.XLOOKUP(A3666,Orders_Raw!A:A,Orders_Raw!D:D)</f>
        <v>Delivered</v>
      </c>
      <c r="M3666" s="19" t="str">
        <f>_xlfn.XLOOKUP(_xlfn.XLOOKUP(A3666,Orders_Raw!A:A,Orders_Raw!B:B),Customers_Raw!A:A,Customers_Raw!E:E)</f>
        <v>Consumer</v>
      </c>
      <c r="N3666">
        <f>IF(COUNTIF($A$2:A3666,A3666)=1,1,0)</f>
        <v>1</v>
      </c>
    </row>
    <row r="3667" spans="1:14">
      <c r="A3667" t="s">
        <v>2782</v>
      </c>
      <c r="B3667" t="s">
        <v>3464</v>
      </c>
      <c r="C3667">
        <v>1</v>
      </c>
      <c r="D3667" s="18">
        <v>7447.03</v>
      </c>
      <c r="E3667" s="18">
        <f>_xlfn.XLOOKUP(Order_Items_Raw!B2506,Products_Raw!A:A,Products_Raw!D:D)</f>
        <v>2144.79</v>
      </c>
      <c r="F3667" s="18">
        <f t="shared" si="57"/>
        <v>5302.24</v>
      </c>
      <c r="G3667" s="18" t="str">
        <f>PROPER(TRIM(CLEAN(_xlfn.XLOOKUP(Order_Items_Raw!A2506,Orders_Raw!A:A,Orders_Raw!E:E))))</f>
        <v>Mobile App</v>
      </c>
      <c r="H3667" s="18" t="str">
        <f>_xlfn.XLOOKUP(B3667,Products_Raw!A:A,Products_Raw!C:C)</f>
        <v>Office Supplies</v>
      </c>
      <c r="I3667" t="str">
        <f>_xlfn.XLOOKUP(_xlfn.XLOOKUP(A3667,Orders_Raw!A:A,Orders_Raw!B:B),Customers_Raw!A:A,Customers_Raw!E:E)</f>
        <v>Consumer</v>
      </c>
      <c r="J3667" s="19">
        <f>_xlfn.XLOOKUP(Order_Items_Raw!A2506,Orders_Raw!A:A,Orders_Raw!C:C)</f>
        <v>45718</v>
      </c>
      <c r="K3667" t="s">
        <v>3458</v>
      </c>
      <c r="L3667" s="19" t="str">
        <f>_xlfn.XLOOKUP(A3667,Orders_Raw!A:A,Orders_Raw!D:D)</f>
        <v>Delivered</v>
      </c>
      <c r="M3667" s="19" t="str">
        <f>_xlfn.XLOOKUP(_xlfn.XLOOKUP(A3667,Orders_Raw!A:A,Orders_Raw!B:B),Customers_Raw!A:A,Customers_Raw!E:E)</f>
        <v>Consumer</v>
      </c>
      <c r="N3667">
        <f>IF(COUNTIF($A$2:A3667,A3667)=1,1,0)</f>
        <v>0</v>
      </c>
    </row>
    <row r="3668" spans="1:14">
      <c r="A3668" t="s">
        <v>3037</v>
      </c>
      <c r="B3668" t="s">
        <v>3464</v>
      </c>
      <c r="C3668">
        <v>3</v>
      </c>
      <c r="D3668" s="18">
        <v>28660.19</v>
      </c>
      <c r="E3668" s="18">
        <f>_xlfn.XLOOKUP(Order_Items_Raw!B2511,Products_Raw!A:A,Products_Raw!D:D)</f>
        <v>10086.81</v>
      </c>
      <c r="F3668" s="18">
        <f t="shared" si="57"/>
        <v>-1600.24</v>
      </c>
      <c r="G3668" s="18" t="str">
        <f>PROPER(TRIM(CLEAN(_xlfn.XLOOKUP(Order_Items_Raw!A2511,Orders_Raw!A:A,Orders_Raw!E:E))))</f>
        <v>Mobile App</v>
      </c>
      <c r="H3668" s="18" t="str">
        <f>_xlfn.XLOOKUP(B3668,Products_Raw!A:A,Products_Raw!C:C)</f>
        <v>Office Supplies</v>
      </c>
      <c r="I3668" t="str">
        <f>_xlfn.XLOOKUP(_xlfn.XLOOKUP(A3668,Orders_Raw!A:A,Orders_Raw!B:B),Customers_Raw!A:A,Customers_Raw!E:E)</f>
        <v>Consumer</v>
      </c>
      <c r="J3668" s="19">
        <f>_xlfn.XLOOKUP(Order_Items_Raw!A2511,Orders_Raw!A:A,Orders_Raw!C:C)</f>
        <v>45722</v>
      </c>
      <c r="K3668" t="s">
        <v>3458</v>
      </c>
      <c r="L3668" s="19" t="str">
        <f>_xlfn.XLOOKUP(A3668,Orders_Raw!A:A,Orders_Raw!D:D)</f>
        <v>Delivered</v>
      </c>
      <c r="M3668" s="19" t="str">
        <f>_xlfn.XLOOKUP(_xlfn.XLOOKUP(A3668,Orders_Raw!A:A,Orders_Raw!B:B),Customers_Raw!A:A,Customers_Raw!E:E)</f>
        <v>Consumer</v>
      </c>
      <c r="N3668">
        <f>IF(COUNTIF($A$2:A3668,A3668)=1,1,0)</f>
        <v>1</v>
      </c>
    </row>
    <row r="3669" spans="1:14">
      <c r="A3669" t="s">
        <v>1005</v>
      </c>
      <c r="B3669" t="s">
        <v>3465</v>
      </c>
      <c r="C3669">
        <v>4</v>
      </c>
      <c r="D3669" s="18">
        <v>8995.1</v>
      </c>
      <c r="E3669" s="18">
        <f>_xlfn.XLOOKUP(Order_Items_Raw!B2520,Products_Raw!A:A,Products_Raw!D:D)</f>
        <v>4370.8</v>
      </c>
      <c r="F3669" s="18">
        <f t="shared" si="57"/>
        <v>-8488.1</v>
      </c>
      <c r="G3669" s="18" t="str">
        <f>PROPER(TRIM(CLEAN(_xlfn.XLOOKUP(Order_Items_Raw!A2520,Orders_Raw!A:A,Orders_Raw!E:E))))</f>
        <v>Website</v>
      </c>
      <c r="H3669" s="18" t="str">
        <f>_xlfn.XLOOKUP(B3669,Products_Raw!A:A,Products_Raw!C:C)</f>
        <v>Beauty</v>
      </c>
      <c r="I3669" t="str">
        <f>_xlfn.XLOOKUP(_xlfn.XLOOKUP(A3669,Orders_Raw!A:A,Orders_Raw!B:B),Customers_Raw!A:A,Customers_Raw!E:E)</f>
        <v>Consumer</v>
      </c>
      <c r="J3669" s="19">
        <f>_xlfn.XLOOKUP(Order_Items_Raw!A2520,Orders_Raw!A:A,Orders_Raw!C:C)</f>
        <v>45720</v>
      </c>
      <c r="K3669" t="s">
        <v>3458</v>
      </c>
      <c r="L3669" s="19" t="str">
        <f>_xlfn.XLOOKUP(A3669,Orders_Raw!A:A,Orders_Raw!D:D)</f>
        <v>Delivered</v>
      </c>
      <c r="M3669" s="19" t="str">
        <f>_xlfn.XLOOKUP(_xlfn.XLOOKUP(A3669,Orders_Raw!A:A,Orders_Raw!B:B),Customers_Raw!A:A,Customers_Raw!E:E)</f>
        <v>Consumer</v>
      </c>
      <c r="N3669">
        <f>IF(COUNTIF($A$2:A3669,A3669)=1,1,0)</f>
        <v>0</v>
      </c>
    </row>
    <row r="3670" spans="1:14">
      <c r="A3670" t="s">
        <v>1511</v>
      </c>
      <c r="B3670" t="s">
        <v>3465</v>
      </c>
      <c r="C3670">
        <v>3</v>
      </c>
      <c r="D3670" s="18">
        <v>5883.22</v>
      </c>
      <c r="E3670" s="18">
        <f>_xlfn.XLOOKUP(Order_Items_Raw!B2530,Products_Raw!A:A,Products_Raw!D:D)</f>
        <v>8551.81</v>
      </c>
      <c r="F3670" s="18">
        <f t="shared" si="57"/>
        <v>-19772.21</v>
      </c>
      <c r="G3670" s="18" t="str">
        <f>PROPER(TRIM(CLEAN(_xlfn.XLOOKUP(Order_Items_Raw!A2530,Orders_Raw!A:A,Orders_Raw!E:E))))</f>
        <v>Website</v>
      </c>
      <c r="H3670" s="18" t="str">
        <f>_xlfn.XLOOKUP(B3670,Products_Raw!A:A,Products_Raw!C:C)</f>
        <v>Beauty</v>
      </c>
      <c r="I3670" t="str">
        <f>_xlfn.XLOOKUP(_xlfn.XLOOKUP(A3670,Orders_Raw!A:A,Orders_Raw!B:B),Customers_Raw!A:A,Customers_Raw!E:E)</f>
        <v>Consumer</v>
      </c>
      <c r="J3670" s="19">
        <f>_xlfn.XLOOKUP(Order_Items_Raw!A2530,Orders_Raw!A:A,Orders_Raw!C:C)</f>
        <v>45722</v>
      </c>
      <c r="K3670" t="s">
        <v>3458</v>
      </c>
      <c r="L3670" s="19" t="str">
        <f>_xlfn.XLOOKUP(A3670,Orders_Raw!A:A,Orders_Raw!D:D)</f>
        <v>Delivered</v>
      </c>
      <c r="M3670" s="19" t="str">
        <f>_xlfn.XLOOKUP(_xlfn.XLOOKUP(A3670,Orders_Raw!A:A,Orders_Raw!B:B),Customers_Raw!A:A,Customers_Raw!E:E)</f>
        <v>Consumer</v>
      </c>
      <c r="N3670">
        <f>IF(COUNTIF($A$2:A3670,A3670)=1,1,0)</f>
        <v>0</v>
      </c>
    </row>
    <row r="3671" spans="1:14">
      <c r="A3671" t="s">
        <v>1629</v>
      </c>
      <c r="B3671" t="s">
        <v>3465</v>
      </c>
      <c r="C3671">
        <v>3</v>
      </c>
      <c r="D3671" s="18">
        <v>6871.75</v>
      </c>
      <c r="E3671" s="18">
        <f>_xlfn.XLOOKUP(Order_Items_Raw!B2534,Products_Raw!A:A,Products_Raw!D:D)</f>
        <v>8551.81</v>
      </c>
      <c r="F3671" s="18">
        <f t="shared" si="57"/>
        <v>-18783.68</v>
      </c>
      <c r="G3671" s="18" t="str">
        <f>PROPER(TRIM(CLEAN(_xlfn.XLOOKUP(Order_Items_Raw!A2534,Orders_Raw!A:A,Orders_Raw!E:E))))</f>
        <v>Website</v>
      </c>
      <c r="H3671" s="18" t="str">
        <f>_xlfn.XLOOKUP(B3671,Products_Raw!A:A,Products_Raw!C:C)</f>
        <v>Beauty</v>
      </c>
      <c r="I3671" t="str">
        <f>_xlfn.XLOOKUP(_xlfn.XLOOKUP(A3671,Orders_Raw!A:A,Orders_Raw!B:B),Customers_Raw!A:A,Customers_Raw!E:E)</f>
        <v>Corporate</v>
      </c>
      <c r="J3671" s="19">
        <f>_xlfn.XLOOKUP(Order_Items_Raw!A2534,Orders_Raw!A:A,Orders_Raw!C:C)</f>
        <v>45732</v>
      </c>
      <c r="K3671" t="s">
        <v>3458</v>
      </c>
      <c r="L3671" s="19" t="str">
        <f>_xlfn.XLOOKUP(A3671,Orders_Raw!A:A,Orders_Raw!D:D)</f>
        <v>Processing</v>
      </c>
      <c r="M3671" s="19" t="str">
        <f>_xlfn.XLOOKUP(_xlfn.XLOOKUP(A3671,Orders_Raw!A:A,Orders_Raw!B:B),Customers_Raw!A:A,Customers_Raw!E:E)</f>
        <v>Corporate</v>
      </c>
      <c r="N3671">
        <f>IF(COUNTIF($A$2:A3671,A3671)=1,1,0)</f>
        <v>0</v>
      </c>
    </row>
    <row r="3672" spans="1:14">
      <c r="A3672" t="s">
        <v>2088</v>
      </c>
      <c r="B3672" t="s">
        <v>3465</v>
      </c>
      <c r="C3672">
        <v>1</v>
      </c>
      <c r="D3672" s="18">
        <v>2405.73</v>
      </c>
      <c r="E3672" s="18">
        <f>_xlfn.XLOOKUP(Order_Items_Raw!B2544,Products_Raw!A:A,Products_Raw!D:D)</f>
        <v>6163.24</v>
      </c>
      <c r="F3672" s="18">
        <f t="shared" si="57"/>
        <v>-3757.51</v>
      </c>
      <c r="G3672" s="18" t="str">
        <f>PROPER(TRIM(CLEAN(_xlfn.XLOOKUP(Order_Items_Raw!A2544,Orders_Raw!A:A,Orders_Raw!E:E))))</f>
        <v>Mobile App</v>
      </c>
      <c r="H3672" s="18" t="str">
        <f>_xlfn.XLOOKUP(B3672,Products_Raw!A:A,Products_Raw!C:C)</f>
        <v>Beauty</v>
      </c>
      <c r="I3672" t="str">
        <f>_xlfn.XLOOKUP(_xlfn.XLOOKUP(A3672,Orders_Raw!A:A,Orders_Raw!B:B),Customers_Raw!A:A,Customers_Raw!E:E)</f>
        <v>Small Business</v>
      </c>
      <c r="J3672" s="19">
        <f>_xlfn.XLOOKUP(Order_Items_Raw!A2544,Orders_Raw!A:A,Orders_Raw!C:C)</f>
        <v>45720</v>
      </c>
      <c r="K3672" t="s">
        <v>3458</v>
      </c>
      <c r="L3672" s="19" t="str">
        <f>_xlfn.XLOOKUP(A3672,Orders_Raw!A:A,Orders_Raw!D:D)</f>
        <v>Delivered</v>
      </c>
      <c r="M3672" s="19" t="str">
        <f>_xlfn.XLOOKUP(_xlfn.XLOOKUP(A3672,Orders_Raw!A:A,Orders_Raw!B:B),Customers_Raw!A:A,Customers_Raw!E:E)</f>
        <v>Small Business</v>
      </c>
      <c r="N3672">
        <f>IF(COUNTIF($A$2:A3672,A3672)=1,1,0)</f>
        <v>1</v>
      </c>
    </row>
    <row r="3673" spans="1:14">
      <c r="A3673" t="s">
        <v>1655</v>
      </c>
      <c r="B3673" t="s">
        <v>3467</v>
      </c>
      <c r="C3673">
        <v>4</v>
      </c>
      <c r="D3673" s="18">
        <v>60458.58</v>
      </c>
      <c r="E3673" s="18">
        <f>_xlfn.XLOOKUP(Order_Items_Raw!B2572,Products_Raw!A:A,Products_Raw!D:D)</f>
        <v>6579.03</v>
      </c>
      <c r="F3673" s="18">
        <f t="shared" si="57"/>
        <v>34142.46</v>
      </c>
      <c r="G3673" s="18" t="str">
        <f>PROPER(TRIM(CLEAN(_xlfn.XLOOKUP(Order_Items_Raw!A2572,Orders_Raw!A:A,Orders_Raw!E:E))))</f>
        <v>Website</v>
      </c>
      <c r="H3673" s="18" t="str">
        <f>_xlfn.XLOOKUP(B3673,Products_Raw!A:A,Products_Raw!C:C)</f>
        <v>Fashion</v>
      </c>
      <c r="I3673" t="str">
        <f>_xlfn.XLOOKUP(_xlfn.XLOOKUP(A3673,Orders_Raw!A:A,Orders_Raw!B:B),Customers_Raw!A:A,Customers_Raw!E:E)</f>
        <v>Small Business</v>
      </c>
      <c r="J3673" s="19">
        <f>_xlfn.XLOOKUP(Order_Items_Raw!A2572,Orders_Raw!A:A,Orders_Raw!C:C)</f>
        <v>45801</v>
      </c>
      <c r="K3673" t="s">
        <v>3466</v>
      </c>
      <c r="L3673" s="19" t="str">
        <f>_xlfn.XLOOKUP(A3673,Orders_Raw!A:A,Orders_Raw!D:D)</f>
        <v>Cancelled</v>
      </c>
      <c r="M3673" s="19" t="str">
        <f>_xlfn.XLOOKUP(_xlfn.XLOOKUP(A3673,Orders_Raw!A:A,Orders_Raw!B:B),Customers_Raw!A:A,Customers_Raw!E:E)</f>
        <v>Small Business</v>
      </c>
      <c r="N3673">
        <f>IF(COUNTIF($A$2:A3673,A3673)=1,1,0)</f>
        <v>1</v>
      </c>
    </row>
    <row r="3674" spans="1:14">
      <c r="A3674" t="s">
        <v>1675</v>
      </c>
      <c r="B3674" t="s">
        <v>3467</v>
      </c>
      <c r="C3674">
        <v>2</v>
      </c>
      <c r="D3674" s="18">
        <v>23616.48</v>
      </c>
      <c r="E3674" s="18">
        <f>_xlfn.XLOOKUP(Order_Items_Raw!B2574,Products_Raw!A:A,Products_Raw!D:D)</f>
        <v>10361.65</v>
      </c>
      <c r="F3674" s="18">
        <f t="shared" si="57"/>
        <v>2893.18</v>
      </c>
      <c r="G3674" s="18" t="str">
        <f>PROPER(TRIM(CLEAN(_xlfn.XLOOKUP(Order_Items_Raw!A2574,Orders_Raw!A:A,Orders_Raw!E:E))))</f>
        <v>Website</v>
      </c>
      <c r="H3674" s="18" t="str">
        <f>_xlfn.XLOOKUP(B3674,Products_Raw!A:A,Products_Raw!C:C)</f>
        <v>Fashion</v>
      </c>
      <c r="I3674" t="str">
        <f>_xlfn.XLOOKUP(_xlfn.XLOOKUP(A3674,Orders_Raw!A:A,Orders_Raw!B:B),Customers_Raw!A:A,Customers_Raw!E:E)</f>
        <v>Consumer</v>
      </c>
      <c r="J3674" s="19">
        <f>_xlfn.XLOOKUP(Order_Items_Raw!A2574,Orders_Raw!A:A,Orders_Raw!C:C)</f>
        <v>45787</v>
      </c>
      <c r="K3674" t="s">
        <v>3466</v>
      </c>
      <c r="L3674" s="19" t="str">
        <f>_xlfn.XLOOKUP(A3674,Orders_Raw!A:A,Orders_Raw!D:D)</f>
        <v>Shipped</v>
      </c>
      <c r="M3674" s="19" t="str">
        <f>_xlfn.XLOOKUP(_xlfn.XLOOKUP(A3674,Orders_Raw!A:A,Orders_Raw!B:B),Customers_Raw!A:A,Customers_Raw!E:E)</f>
        <v>Consumer</v>
      </c>
      <c r="N3674">
        <f>IF(COUNTIF($A$2:A3674,A3674)=1,1,0)</f>
        <v>1</v>
      </c>
    </row>
    <row r="3675" spans="1:14">
      <c r="A3675" t="s">
        <v>2146</v>
      </c>
      <c r="B3675" t="s">
        <v>3467</v>
      </c>
      <c r="C3675">
        <v>4</v>
      </c>
      <c r="D3675" s="18">
        <v>65823.38</v>
      </c>
      <c r="E3675" s="18">
        <f>_xlfn.XLOOKUP(Order_Items_Raw!B2579,Products_Raw!A:A,Products_Raw!D:D)</f>
        <v>7144.88</v>
      </c>
      <c r="F3675" s="18">
        <f t="shared" si="57"/>
        <v>37243.86</v>
      </c>
      <c r="G3675" s="18" t="str">
        <f>PROPER(TRIM(CLEAN(_xlfn.XLOOKUP(Order_Items_Raw!A2579,Orders_Raw!A:A,Orders_Raw!E:E))))</f>
        <v>Mobile App</v>
      </c>
      <c r="H3675" s="18" t="str">
        <f>_xlfn.XLOOKUP(B3675,Products_Raw!A:A,Products_Raw!C:C)</f>
        <v>Fashion</v>
      </c>
      <c r="I3675" t="str">
        <f>_xlfn.XLOOKUP(_xlfn.XLOOKUP(A3675,Orders_Raw!A:A,Orders_Raw!B:B),Customers_Raw!A:A,Customers_Raw!E:E)</f>
        <v>Consumer</v>
      </c>
      <c r="J3675" s="19">
        <f>_xlfn.XLOOKUP(Order_Items_Raw!A2579,Orders_Raw!A:A,Orders_Raw!C:C)</f>
        <v>45786</v>
      </c>
      <c r="K3675" t="s">
        <v>3466</v>
      </c>
      <c r="L3675" s="19" t="str">
        <f>_xlfn.XLOOKUP(A3675,Orders_Raw!A:A,Orders_Raw!D:D)</f>
        <v>Cancelled</v>
      </c>
      <c r="M3675" s="19" t="str">
        <f>_xlfn.XLOOKUP(_xlfn.XLOOKUP(A3675,Orders_Raw!A:A,Orders_Raw!B:B),Customers_Raw!A:A,Customers_Raw!E:E)</f>
        <v>Consumer</v>
      </c>
      <c r="N3675">
        <f>IF(COUNTIF($A$2:A3675,A3675)=1,1,0)</f>
        <v>0</v>
      </c>
    </row>
    <row r="3676" spans="1:14">
      <c r="A3676" t="s">
        <v>2315</v>
      </c>
      <c r="B3676" t="s">
        <v>3467</v>
      </c>
      <c r="C3676">
        <v>4</v>
      </c>
      <c r="D3676" s="18">
        <v>52223.19</v>
      </c>
      <c r="E3676" s="18">
        <f>_xlfn.XLOOKUP(Order_Items_Raw!B2585,Products_Raw!A:A,Products_Raw!D:D)</f>
        <v>4703.24</v>
      </c>
      <c r="F3676" s="18">
        <f t="shared" si="57"/>
        <v>33410.23</v>
      </c>
      <c r="G3676" s="18" t="str">
        <f>PROPER(TRIM(CLEAN(_xlfn.XLOOKUP(Order_Items_Raw!A2585,Orders_Raw!A:A,Orders_Raw!E:E))))</f>
        <v>Website</v>
      </c>
      <c r="H3676" s="18" t="str">
        <f>_xlfn.XLOOKUP(B3676,Products_Raw!A:A,Products_Raw!C:C)</f>
        <v>Fashion</v>
      </c>
      <c r="I3676" t="str">
        <f>_xlfn.XLOOKUP(_xlfn.XLOOKUP(A3676,Orders_Raw!A:A,Orders_Raw!B:B),Customers_Raw!A:A,Customers_Raw!E:E)</f>
        <v>Corporate</v>
      </c>
      <c r="J3676" s="19">
        <f>_xlfn.XLOOKUP(Order_Items_Raw!A2585,Orders_Raw!A:A,Orders_Raw!C:C)</f>
        <v>45804</v>
      </c>
      <c r="K3676" t="s">
        <v>3466</v>
      </c>
      <c r="L3676" s="19" t="str">
        <f>_xlfn.XLOOKUP(A3676,Orders_Raw!A:A,Orders_Raw!D:D)</f>
        <v>Processing</v>
      </c>
      <c r="M3676" s="19" t="str">
        <f>_xlfn.XLOOKUP(_xlfn.XLOOKUP(A3676,Orders_Raw!A:A,Orders_Raw!B:B),Customers_Raw!A:A,Customers_Raw!E:E)</f>
        <v>Corporate</v>
      </c>
      <c r="N3676">
        <f>IF(COUNTIF($A$2:A3676,A3676)=1,1,0)</f>
        <v>1</v>
      </c>
    </row>
    <row r="3677" spans="1:14">
      <c r="A3677" t="s">
        <v>3281</v>
      </c>
      <c r="B3677" t="s">
        <v>3467</v>
      </c>
      <c r="C3677">
        <v>4</v>
      </c>
      <c r="D3677" s="18">
        <v>60800.81</v>
      </c>
      <c r="E3677" s="18">
        <f>_xlfn.XLOOKUP(Order_Items_Raw!B2599,Products_Raw!A:A,Products_Raw!D:D)</f>
        <v>10692.38</v>
      </c>
      <c r="F3677" s="18">
        <f t="shared" si="57"/>
        <v>18031.29</v>
      </c>
      <c r="G3677" s="18" t="str">
        <f>PROPER(TRIM(CLEAN(_xlfn.XLOOKUP(Order_Items_Raw!A2599,Orders_Raw!A:A,Orders_Raw!E:E))))</f>
        <v>Website</v>
      </c>
      <c r="H3677" s="18" t="str">
        <f>_xlfn.XLOOKUP(B3677,Products_Raw!A:A,Products_Raw!C:C)</f>
        <v>Fashion</v>
      </c>
      <c r="I3677" t="str">
        <f>_xlfn.XLOOKUP(_xlfn.XLOOKUP(A3677,Orders_Raw!A:A,Orders_Raw!B:B),Customers_Raw!A:A,Customers_Raw!E:E)</f>
        <v>Consumer</v>
      </c>
      <c r="J3677" s="19">
        <f>_xlfn.XLOOKUP(Order_Items_Raw!A2599,Orders_Raw!A:A,Orders_Raw!C:C)</f>
        <v>45801</v>
      </c>
      <c r="K3677" t="s">
        <v>3466</v>
      </c>
      <c r="L3677" s="19" t="str">
        <f>_xlfn.XLOOKUP(A3677,Orders_Raw!A:A,Orders_Raw!D:D)</f>
        <v>Delivered</v>
      </c>
      <c r="M3677" s="19" t="str">
        <f>_xlfn.XLOOKUP(_xlfn.XLOOKUP(A3677,Orders_Raw!A:A,Orders_Raw!B:B),Customers_Raw!A:A,Customers_Raw!E:E)</f>
        <v>Consumer</v>
      </c>
      <c r="N3677">
        <f>IF(COUNTIF($A$2:A3677,A3677)=1,1,0)</f>
        <v>1</v>
      </c>
    </row>
    <row r="3678" spans="1:14">
      <c r="A3678" t="s">
        <v>3284</v>
      </c>
      <c r="B3678" t="s">
        <v>3467</v>
      </c>
      <c r="C3678">
        <v>4</v>
      </c>
      <c r="D3678" s="18">
        <v>63456.6</v>
      </c>
      <c r="E3678" s="18">
        <f>_xlfn.XLOOKUP(Order_Items_Raw!B2600,Products_Raw!A:A,Products_Raw!D:D)</f>
        <v>10692.38</v>
      </c>
      <c r="F3678" s="18">
        <f t="shared" si="57"/>
        <v>20687.08</v>
      </c>
      <c r="G3678" s="18" t="str">
        <f>PROPER(TRIM(CLEAN(_xlfn.XLOOKUP(Order_Items_Raw!A2600,Orders_Raw!A:A,Orders_Raw!E:E))))</f>
        <v>Mobile App</v>
      </c>
      <c r="H3678" s="18" t="str">
        <f>_xlfn.XLOOKUP(B3678,Products_Raw!A:A,Products_Raw!C:C)</f>
        <v>Fashion</v>
      </c>
      <c r="I3678" t="str">
        <f>_xlfn.XLOOKUP(_xlfn.XLOOKUP(A3678,Orders_Raw!A:A,Orders_Raw!B:B),Customers_Raw!A:A,Customers_Raw!E:E)</f>
        <v>Consumer</v>
      </c>
      <c r="J3678" s="19">
        <f>_xlfn.XLOOKUP(Order_Items_Raw!A2600,Orders_Raw!A:A,Orders_Raw!C:C)</f>
        <v>45787</v>
      </c>
      <c r="K3678" t="s">
        <v>3466</v>
      </c>
      <c r="L3678" s="19" t="str">
        <f>_xlfn.XLOOKUP(A3678,Orders_Raw!A:A,Orders_Raw!D:D)</f>
        <v>Shipped</v>
      </c>
      <c r="M3678" s="19" t="str">
        <f>_xlfn.XLOOKUP(_xlfn.XLOOKUP(A3678,Orders_Raw!A:A,Orders_Raw!B:B),Customers_Raw!A:A,Customers_Raw!E:E)</f>
        <v>Consumer</v>
      </c>
      <c r="N3678">
        <f>IF(COUNTIF($A$2:A3678,A3678)=1,1,0)</f>
        <v>0</v>
      </c>
    </row>
    <row r="3679" spans="1:14">
      <c r="A3679" t="s">
        <v>2096</v>
      </c>
      <c r="B3679" t="s">
        <v>3468</v>
      </c>
      <c r="C3679">
        <v>2</v>
      </c>
      <c r="D3679" s="18">
        <v>11298.44</v>
      </c>
      <c r="E3679" s="18">
        <f>_xlfn.XLOOKUP(Order_Items_Raw!B2624,Products_Raw!A:A,Products_Raw!D:D)</f>
        <v>6213.42</v>
      </c>
      <c r="F3679" s="18">
        <f t="shared" si="57"/>
        <v>-1128.4</v>
      </c>
      <c r="G3679" s="18" t="str">
        <f>PROPER(TRIM(CLEAN(_xlfn.XLOOKUP(Order_Items_Raw!A2624,Orders_Raw!A:A,Orders_Raw!E:E))))</f>
        <v>Website</v>
      </c>
      <c r="H3679" s="18" t="str">
        <f>_xlfn.XLOOKUP(B3679,Products_Raw!A:A,Products_Raw!C:C)</f>
        <v>Office Supplies</v>
      </c>
      <c r="I3679" t="str">
        <f>_xlfn.XLOOKUP(_xlfn.XLOOKUP(A3679,Orders_Raw!A:A,Orders_Raw!B:B),Customers_Raw!A:A,Customers_Raw!E:E)</f>
        <v>Corporate</v>
      </c>
      <c r="J3679" s="19">
        <f>_xlfn.XLOOKUP(Order_Items_Raw!A2624,Orders_Raw!A:A,Orders_Raw!C:C)</f>
        <v>45793</v>
      </c>
      <c r="K3679" t="s">
        <v>3466</v>
      </c>
      <c r="L3679" s="19" t="str">
        <f>_xlfn.XLOOKUP(A3679,Orders_Raw!A:A,Orders_Raw!D:D)</f>
        <v>Delivered</v>
      </c>
      <c r="M3679" s="19" t="str">
        <f>_xlfn.XLOOKUP(_xlfn.XLOOKUP(A3679,Orders_Raw!A:A,Orders_Raw!B:B),Customers_Raw!A:A,Customers_Raw!E:E)</f>
        <v>Corporate</v>
      </c>
      <c r="N3679">
        <f>IF(COUNTIF($A$2:A3679,A3679)=1,1,0)</f>
        <v>0</v>
      </c>
    </row>
    <row r="3680" spans="1:14">
      <c r="A3680" t="s">
        <v>2858</v>
      </c>
      <c r="B3680" t="s">
        <v>3468</v>
      </c>
      <c r="C3680">
        <v>4</v>
      </c>
      <c r="D3680" s="18">
        <v>27201.53</v>
      </c>
      <c r="E3680" s="18">
        <f>_xlfn.XLOOKUP(Order_Items_Raw!B2634,Products_Raw!A:A,Products_Raw!D:D)</f>
        <v>9178.6</v>
      </c>
      <c r="F3680" s="18">
        <f t="shared" si="57"/>
        <v>-9512.87</v>
      </c>
      <c r="G3680" s="18" t="str">
        <f>PROPER(TRIM(CLEAN(_xlfn.XLOOKUP(Order_Items_Raw!A2634,Orders_Raw!A:A,Orders_Raw!E:E))))</f>
        <v>Mobile App</v>
      </c>
      <c r="H3680" s="18" t="str">
        <f>_xlfn.XLOOKUP(B3680,Products_Raw!A:A,Products_Raw!C:C)</f>
        <v>Office Supplies</v>
      </c>
      <c r="I3680" t="str">
        <f>_xlfn.XLOOKUP(_xlfn.XLOOKUP(A3680,Orders_Raw!A:A,Orders_Raw!B:B),Customers_Raw!A:A,Customers_Raw!E:E)</f>
        <v>Consumer</v>
      </c>
      <c r="J3680" s="19">
        <f>_xlfn.XLOOKUP(Order_Items_Raw!A2634,Orders_Raw!A:A,Orders_Raw!C:C)</f>
        <v>45803</v>
      </c>
      <c r="K3680" t="s">
        <v>3466</v>
      </c>
      <c r="L3680" s="19" t="str">
        <f>_xlfn.XLOOKUP(A3680,Orders_Raw!A:A,Orders_Raw!D:D)</f>
        <v>Delivered</v>
      </c>
      <c r="M3680" s="19" t="str">
        <f>_xlfn.XLOOKUP(_xlfn.XLOOKUP(A3680,Orders_Raw!A:A,Orders_Raw!B:B),Customers_Raw!A:A,Customers_Raw!E:E)</f>
        <v>Consumer</v>
      </c>
      <c r="N3680">
        <f>IF(COUNTIF($A$2:A3680,A3680)=1,1,0)</f>
        <v>0</v>
      </c>
    </row>
    <row r="3681" spans="1:14">
      <c r="A3681" t="s">
        <v>2946</v>
      </c>
      <c r="B3681" t="s">
        <v>3468</v>
      </c>
      <c r="C3681">
        <v>2</v>
      </c>
      <c r="D3681" s="18">
        <v>12287.73</v>
      </c>
      <c r="E3681" s="18">
        <f>_xlfn.XLOOKUP(Order_Items_Raw!B2638,Products_Raw!A:A,Products_Raw!D:D)</f>
        <v>11367.74</v>
      </c>
      <c r="F3681" s="18">
        <f t="shared" si="57"/>
        <v>-10447.75</v>
      </c>
      <c r="G3681" s="18" t="str">
        <f>PROPER(TRIM(CLEAN(_xlfn.XLOOKUP(Order_Items_Raw!A2638,Orders_Raw!A:A,Orders_Raw!E:E))))</f>
        <v>Website</v>
      </c>
      <c r="H3681" s="18" t="str">
        <f>_xlfn.XLOOKUP(B3681,Products_Raw!A:A,Products_Raw!C:C)</f>
        <v>Office Supplies</v>
      </c>
      <c r="I3681" t="str">
        <f>_xlfn.XLOOKUP(_xlfn.XLOOKUP(A3681,Orders_Raw!A:A,Orders_Raw!B:B),Customers_Raw!A:A,Customers_Raw!E:E)</f>
        <v>Small Business</v>
      </c>
      <c r="J3681" s="19">
        <f>_xlfn.XLOOKUP(Order_Items_Raw!A2638,Orders_Raw!A:A,Orders_Raw!C:C)</f>
        <v>45780</v>
      </c>
      <c r="K3681" t="s">
        <v>3466</v>
      </c>
      <c r="L3681" s="19" t="str">
        <f>_xlfn.XLOOKUP(A3681,Orders_Raw!A:A,Orders_Raw!D:D)</f>
        <v>Delivered</v>
      </c>
      <c r="M3681" s="19" t="str">
        <f>_xlfn.XLOOKUP(_xlfn.XLOOKUP(A3681,Orders_Raw!A:A,Orders_Raw!B:B),Customers_Raw!A:A,Customers_Raw!E:E)</f>
        <v>Small Business</v>
      </c>
      <c r="N3681">
        <f>IF(COUNTIF($A$2:A3681,A3681)=1,1,0)</f>
        <v>1</v>
      </c>
    </row>
    <row r="3682" spans="1:14">
      <c r="A3682" t="s">
        <v>1589</v>
      </c>
      <c r="B3682" t="s">
        <v>3469</v>
      </c>
      <c r="C3682">
        <v>1</v>
      </c>
      <c r="D3682" s="18">
        <v>5396.01</v>
      </c>
      <c r="E3682" s="18">
        <f>_xlfn.XLOOKUP(Order_Items_Raw!B2660,Products_Raw!A:A,Products_Raw!D:D)</f>
        <v>7212.47</v>
      </c>
      <c r="F3682" s="18">
        <f t="shared" si="57"/>
        <v>-1816.46</v>
      </c>
      <c r="G3682" s="18" t="str">
        <f>PROPER(TRIM(CLEAN(_xlfn.XLOOKUP(Order_Items_Raw!A2660,Orders_Raw!A:A,Orders_Raw!E:E))))</f>
        <v>Marketplace</v>
      </c>
      <c r="H3682" s="18" t="str">
        <f>_xlfn.XLOOKUP(B3682,Products_Raw!A:A,Products_Raw!C:C)</f>
        <v>Sports</v>
      </c>
      <c r="I3682" t="str">
        <f>_xlfn.XLOOKUP(_xlfn.XLOOKUP(A3682,Orders_Raw!A:A,Orders_Raw!B:B),Customers_Raw!A:A,Customers_Raw!E:E)</f>
        <v>Small Business</v>
      </c>
      <c r="J3682" s="19">
        <f>_xlfn.XLOOKUP(Order_Items_Raw!A2660,Orders_Raw!A:A,Orders_Raw!C:C)</f>
        <v>45779</v>
      </c>
      <c r="K3682" t="s">
        <v>3466</v>
      </c>
      <c r="L3682" s="19" t="str">
        <f>_xlfn.XLOOKUP(A3682,Orders_Raw!A:A,Orders_Raw!D:D)</f>
        <v>Cancelled</v>
      </c>
      <c r="M3682" s="19" t="str">
        <f>_xlfn.XLOOKUP(_xlfn.XLOOKUP(A3682,Orders_Raw!A:A,Orders_Raw!B:B),Customers_Raw!A:A,Customers_Raw!E:E)</f>
        <v>Small Business</v>
      </c>
      <c r="N3682">
        <f>IF(COUNTIF($A$2:A3682,A3682)=1,1,0)</f>
        <v>0</v>
      </c>
    </row>
    <row r="3683" spans="1:14">
      <c r="A3683" t="s">
        <v>1829</v>
      </c>
      <c r="B3683" t="s">
        <v>3469</v>
      </c>
      <c r="C3683">
        <v>2</v>
      </c>
      <c r="D3683" s="18">
        <v>14161.24</v>
      </c>
      <c r="E3683" s="18">
        <f>_xlfn.XLOOKUP(Order_Items_Raw!B2666,Products_Raw!A:A,Products_Raw!D:D)</f>
        <v>1349.93</v>
      </c>
      <c r="F3683" s="18">
        <f t="shared" si="57"/>
        <v>11461.38</v>
      </c>
      <c r="G3683" s="18" t="str">
        <f>PROPER(TRIM(CLEAN(_xlfn.XLOOKUP(Order_Items_Raw!A2666,Orders_Raw!A:A,Orders_Raw!E:E))))</f>
        <v>Website</v>
      </c>
      <c r="H3683" s="18" t="str">
        <f>_xlfn.XLOOKUP(B3683,Products_Raw!A:A,Products_Raw!C:C)</f>
        <v>Sports</v>
      </c>
      <c r="I3683" t="str">
        <f>_xlfn.XLOOKUP(_xlfn.XLOOKUP(A3683,Orders_Raw!A:A,Orders_Raw!B:B),Customers_Raw!A:A,Customers_Raw!E:E)</f>
        <v>Corporate</v>
      </c>
      <c r="J3683" s="19">
        <f>_xlfn.XLOOKUP(Order_Items_Raw!A2666,Orders_Raw!A:A,Orders_Raw!C:C)</f>
        <v>45780</v>
      </c>
      <c r="K3683" t="s">
        <v>3466</v>
      </c>
      <c r="L3683" s="19" t="str">
        <f>_xlfn.XLOOKUP(A3683,Orders_Raw!A:A,Orders_Raw!D:D)</f>
        <v>Delivered</v>
      </c>
      <c r="M3683" s="19" t="str">
        <f>_xlfn.XLOOKUP(_xlfn.XLOOKUP(A3683,Orders_Raw!A:A,Orders_Raw!B:B),Customers_Raw!A:A,Customers_Raw!E:E)</f>
        <v>Corporate</v>
      </c>
      <c r="N3683">
        <f>IF(COUNTIF($A$2:A3683,A3683)=1,1,0)</f>
        <v>0</v>
      </c>
    </row>
    <row r="3684" spans="1:14">
      <c r="A3684" t="s">
        <v>2145</v>
      </c>
      <c r="B3684" t="s">
        <v>3469</v>
      </c>
      <c r="C3684">
        <v>2</v>
      </c>
      <c r="D3684" s="18">
        <v>13825</v>
      </c>
      <c r="E3684" s="18">
        <f>_xlfn.XLOOKUP(Order_Items_Raw!B2674,Products_Raw!A:A,Products_Raw!D:D)</f>
        <v>6443.36</v>
      </c>
      <c r="F3684" s="18">
        <f t="shared" si="57"/>
        <v>938.280000000001</v>
      </c>
      <c r="G3684" s="18" t="str">
        <f>PROPER(TRIM(CLEAN(_xlfn.XLOOKUP(Order_Items_Raw!A2674,Orders_Raw!A:A,Orders_Raw!E:E))))</f>
        <v>Website</v>
      </c>
      <c r="H3684" s="18" t="str">
        <f>_xlfn.XLOOKUP(B3684,Products_Raw!A:A,Products_Raw!C:C)</f>
        <v>Sports</v>
      </c>
      <c r="I3684" t="str">
        <f>_xlfn.XLOOKUP(_xlfn.XLOOKUP(A3684,Orders_Raw!A:A,Orders_Raw!B:B),Customers_Raw!A:A,Customers_Raw!E:E)</f>
        <v>Corporate</v>
      </c>
      <c r="J3684" s="19">
        <f>_xlfn.XLOOKUP(Order_Items_Raw!A2674,Orders_Raw!A:A,Orders_Raw!C:C)</f>
        <v>45789</v>
      </c>
      <c r="K3684" t="s">
        <v>3466</v>
      </c>
      <c r="L3684" s="19" t="str">
        <f>_xlfn.XLOOKUP(A3684,Orders_Raw!A:A,Orders_Raw!D:D)</f>
        <v>Shipped</v>
      </c>
      <c r="M3684" s="19" t="str">
        <f>_xlfn.XLOOKUP(_xlfn.XLOOKUP(A3684,Orders_Raw!A:A,Orders_Raw!B:B),Customers_Raw!A:A,Customers_Raw!E:E)</f>
        <v>Corporate</v>
      </c>
      <c r="N3684">
        <f>IF(COUNTIF($A$2:A3684,A3684)=1,1,0)</f>
        <v>0</v>
      </c>
    </row>
    <row r="3685" spans="1:14">
      <c r="A3685" t="s">
        <v>2340</v>
      </c>
      <c r="B3685" t="s">
        <v>3469</v>
      </c>
      <c r="C3685">
        <v>1</v>
      </c>
      <c r="D3685" s="18">
        <v>7285.83</v>
      </c>
      <c r="E3685" s="18">
        <f>_xlfn.XLOOKUP(Order_Items_Raw!B2678,Products_Raw!A:A,Products_Raw!D:D)</f>
        <v>10124.42</v>
      </c>
      <c r="F3685" s="18">
        <f t="shared" si="57"/>
        <v>-2838.59</v>
      </c>
      <c r="G3685" s="18" t="str">
        <f>PROPER(TRIM(CLEAN(_xlfn.XLOOKUP(Order_Items_Raw!A2678,Orders_Raw!A:A,Orders_Raw!E:E))))</f>
        <v>Website</v>
      </c>
      <c r="H3685" s="18" t="str">
        <f>_xlfn.XLOOKUP(B3685,Products_Raw!A:A,Products_Raw!C:C)</f>
        <v>Sports</v>
      </c>
      <c r="I3685" t="str">
        <f>_xlfn.XLOOKUP(_xlfn.XLOOKUP(A3685,Orders_Raw!A:A,Orders_Raw!B:B),Customers_Raw!A:A,Customers_Raw!E:E)</f>
        <v>Small Business</v>
      </c>
      <c r="J3685" s="19">
        <f>_xlfn.XLOOKUP(Order_Items_Raw!A2678,Orders_Raw!A:A,Orders_Raw!C:C)</f>
        <v>45783</v>
      </c>
      <c r="K3685" t="s">
        <v>3466</v>
      </c>
      <c r="L3685" s="19" t="str">
        <f>_xlfn.XLOOKUP(A3685,Orders_Raw!A:A,Orders_Raw!D:D)</f>
        <v>Delivered</v>
      </c>
      <c r="M3685" s="19" t="str">
        <f>_xlfn.XLOOKUP(_xlfn.XLOOKUP(A3685,Orders_Raw!A:A,Orders_Raw!B:B),Customers_Raw!A:A,Customers_Raw!E:E)</f>
        <v>Small Business</v>
      </c>
      <c r="N3685">
        <f>IF(COUNTIF($A$2:A3685,A3685)=1,1,0)</f>
        <v>1</v>
      </c>
    </row>
    <row r="3686" spans="1:14">
      <c r="A3686" t="s">
        <v>1027</v>
      </c>
      <c r="B3686" t="s">
        <v>3470</v>
      </c>
      <c r="C3686">
        <v>1</v>
      </c>
      <c r="D3686" s="18">
        <v>8275.89</v>
      </c>
      <c r="E3686" s="18">
        <f>_xlfn.XLOOKUP(Order_Items_Raw!B2698,Products_Raw!A:A,Products_Raw!D:D)</f>
        <v>2857.57</v>
      </c>
      <c r="F3686" s="18">
        <f t="shared" si="57"/>
        <v>5418.32</v>
      </c>
      <c r="G3686" s="18" t="str">
        <f>PROPER(TRIM(CLEAN(_xlfn.XLOOKUP(Order_Items_Raw!A2698,Orders_Raw!A:A,Orders_Raw!E:E))))</f>
        <v>Website</v>
      </c>
      <c r="H3686" s="18" t="str">
        <f>_xlfn.XLOOKUP(B3686,Products_Raw!A:A,Products_Raw!C:C)</f>
        <v>Home &amp; Kitchen</v>
      </c>
      <c r="I3686" t="str">
        <f>_xlfn.XLOOKUP(_xlfn.XLOOKUP(A3686,Orders_Raw!A:A,Orders_Raw!B:B),Customers_Raw!A:A,Customers_Raw!E:E)</f>
        <v>Consumer</v>
      </c>
      <c r="J3686" s="19">
        <f>_xlfn.XLOOKUP(Order_Items_Raw!A2698,Orders_Raw!A:A,Orders_Raw!C:C)</f>
        <v>45787</v>
      </c>
      <c r="K3686" t="s">
        <v>3466</v>
      </c>
      <c r="L3686" s="19" t="str">
        <f>_xlfn.XLOOKUP(A3686,Orders_Raw!A:A,Orders_Raw!D:D)</f>
        <v>Delivered</v>
      </c>
      <c r="M3686" s="19" t="str">
        <f>_xlfn.XLOOKUP(_xlfn.XLOOKUP(A3686,Orders_Raw!A:A,Orders_Raw!B:B),Customers_Raw!A:A,Customers_Raw!E:E)</f>
        <v>Consumer</v>
      </c>
      <c r="N3686">
        <f>IF(COUNTIF($A$2:A3686,A3686)=1,1,0)</f>
        <v>0</v>
      </c>
    </row>
    <row r="3687" spans="1:14">
      <c r="A3687" t="s">
        <v>1048</v>
      </c>
      <c r="B3687" t="s">
        <v>3470</v>
      </c>
      <c r="C3687">
        <v>3</v>
      </c>
      <c r="D3687" s="18">
        <v>20675.83</v>
      </c>
      <c r="E3687" s="18">
        <f>_xlfn.XLOOKUP(Order_Items_Raw!B2699,Products_Raw!A:A,Products_Raw!D:D)</f>
        <v>2857.57</v>
      </c>
      <c r="F3687" s="18">
        <f t="shared" si="57"/>
        <v>12103.12</v>
      </c>
      <c r="G3687" s="18" t="str">
        <f>PROPER(TRIM(CLEAN(_xlfn.XLOOKUP(Order_Items_Raw!A2699,Orders_Raw!A:A,Orders_Raw!E:E))))</f>
        <v>Website</v>
      </c>
      <c r="H3687" s="18" t="str">
        <f>_xlfn.XLOOKUP(B3687,Products_Raw!A:A,Products_Raw!C:C)</f>
        <v>Home &amp; Kitchen</v>
      </c>
      <c r="I3687" t="str">
        <f>_xlfn.XLOOKUP(_xlfn.XLOOKUP(A3687,Orders_Raw!A:A,Orders_Raw!B:B),Customers_Raw!A:A,Customers_Raw!E:E)</f>
        <v>Consumer</v>
      </c>
      <c r="J3687" s="19">
        <f>_xlfn.XLOOKUP(Order_Items_Raw!A2699,Orders_Raw!A:A,Orders_Raw!C:C)</f>
        <v>45807</v>
      </c>
      <c r="K3687" t="s">
        <v>3466</v>
      </c>
      <c r="L3687" s="19" t="str">
        <f>_xlfn.XLOOKUP(A3687,Orders_Raw!A:A,Orders_Raw!D:D)</f>
        <v>Processing</v>
      </c>
      <c r="M3687" s="19" t="str">
        <f>_xlfn.XLOOKUP(_xlfn.XLOOKUP(A3687,Orders_Raw!A:A,Orders_Raw!B:B),Customers_Raw!A:A,Customers_Raw!E:E)</f>
        <v>Consumer</v>
      </c>
      <c r="N3687">
        <f>IF(COUNTIF($A$2:A3687,A3687)=1,1,0)</f>
        <v>1</v>
      </c>
    </row>
    <row r="3688" spans="1:14">
      <c r="A3688" t="s">
        <v>2014</v>
      </c>
      <c r="B3688" t="s">
        <v>3470</v>
      </c>
      <c r="C3688">
        <v>2</v>
      </c>
      <c r="D3688" s="18">
        <v>18784.32</v>
      </c>
      <c r="E3688" s="18">
        <f>_xlfn.XLOOKUP(Order_Items_Raw!B2714,Products_Raw!A:A,Products_Raw!D:D)</f>
        <v>1326.73</v>
      </c>
      <c r="F3688" s="18">
        <f t="shared" si="57"/>
        <v>16130.86</v>
      </c>
      <c r="G3688" s="18" t="str">
        <f>PROPER(TRIM(CLEAN(_xlfn.XLOOKUP(Order_Items_Raw!A2714,Orders_Raw!A:A,Orders_Raw!E:E))))</f>
        <v>Website</v>
      </c>
      <c r="H3688" s="18" t="str">
        <f>_xlfn.XLOOKUP(B3688,Products_Raw!A:A,Products_Raw!C:C)</f>
        <v>Home &amp; Kitchen</v>
      </c>
      <c r="I3688" t="str">
        <f>_xlfn.XLOOKUP(_xlfn.XLOOKUP(A3688,Orders_Raw!A:A,Orders_Raw!B:B),Customers_Raw!A:A,Customers_Raw!E:E)</f>
        <v>Consumer</v>
      </c>
      <c r="J3688" s="19">
        <f>_xlfn.XLOOKUP(Order_Items_Raw!A2714,Orders_Raw!A:A,Orders_Raw!C:C)</f>
        <v>45792</v>
      </c>
      <c r="K3688" t="s">
        <v>3466</v>
      </c>
      <c r="L3688" s="19" t="str">
        <f>_xlfn.XLOOKUP(A3688,Orders_Raw!A:A,Orders_Raw!D:D)</f>
        <v>Delivered</v>
      </c>
      <c r="M3688" s="19" t="str">
        <f>_xlfn.XLOOKUP(_xlfn.XLOOKUP(A3688,Orders_Raw!A:A,Orders_Raw!B:B),Customers_Raw!A:A,Customers_Raw!E:E)</f>
        <v>Consumer</v>
      </c>
      <c r="N3688">
        <f>IF(COUNTIF($A$2:A3688,A3688)=1,1,0)</f>
        <v>0</v>
      </c>
    </row>
    <row r="3689" spans="1:14">
      <c r="A3689" t="s">
        <v>2152</v>
      </c>
      <c r="B3689" t="s">
        <v>3470</v>
      </c>
      <c r="C3689">
        <v>1</v>
      </c>
      <c r="D3689" s="18">
        <v>9201.46</v>
      </c>
      <c r="E3689" s="18">
        <f>_xlfn.XLOOKUP(Order_Items_Raw!B2715,Products_Raw!A:A,Products_Raw!D:D)</f>
        <v>2625.04</v>
      </c>
      <c r="F3689" s="18">
        <f t="shared" si="57"/>
        <v>6576.42</v>
      </c>
      <c r="G3689" s="18" t="str">
        <f>PROPER(TRIM(CLEAN(_xlfn.XLOOKUP(Order_Items_Raw!A2715,Orders_Raw!A:A,Orders_Raw!E:E))))</f>
        <v>Website</v>
      </c>
      <c r="H3689" s="18" t="str">
        <f>_xlfn.XLOOKUP(B3689,Products_Raw!A:A,Products_Raw!C:C)</f>
        <v>Home &amp; Kitchen</v>
      </c>
      <c r="I3689" t="str">
        <f>_xlfn.XLOOKUP(_xlfn.XLOOKUP(A3689,Orders_Raw!A:A,Orders_Raw!B:B),Customers_Raw!A:A,Customers_Raw!E:E)</f>
        <v>Corporate</v>
      </c>
      <c r="J3689" s="19">
        <f>_xlfn.XLOOKUP(Order_Items_Raw!A2715,Orders_Raw!A:A,Orders_Raw!C:C)</f>
        <v>45807</v>
      </c>
      <c r="K3689" t="s">
        <v>3466</v>
      </c>
      <c r="L3689" s="19" t="str">
        <f>_xlfn.XLOOKUP(A3689,Orders_Raw!A:A,Orders_Raw!D:D)</f>
        <v>Delivered</v>
      </c>
      <c r="M3689" s="19" t="str">
        <f>_xlfn.XLOOKUP(_xlfn.XLOOKUP(A3689,Orders_Raw!A:A,Orders_Raw!B:B),Customers_Raw!A:A,Customers_Raw!E:E)</f>
        <v>Corporate</v>
      </c>
      <c r="N3689">
        <f>IF(COUNTIF($A$2:A3689,A3689)=1,1,0)</f>
        <v>0</v>
      </c>
    </row>
    <row r="3690" spans="1:14">
      <c r="A3690" t="s">
        <v>2331</v>
      </c>
      <c r="B3690" t="s">
        <v>3470</v>
      </c>
      <c r="C3690">
        <v>4</v>
      </c>
      <c r="D3690" s="18">
        <v>27823.78</v>
      </c>
      <c r="E3690" s="18">
        <f>_xlfn.XLOOKUP(Order_Items_Raw!B2718,Products_Raw!A:A,Products_Raw!D:D)</f>
        <v>11118.8</v>
      </c>
      <c r="F3690" s="18">
        <f t="shared" si="57"/>
        <v>-16651.42</v>
      </c>
      <c r="G3690" s="18" t="str">
        <f>PROPER(TRIM(CLEAN(_xlfn.XLOOKUP(Order_Items_Raw!A2718,Orders_Raw!A:A,Orders_Raw!E:E))))</f>
        <v>Website</v>
      </c>
      <c r="H3690" s="18" t="str">
        <f>_xlfn.XLOOKUP(B3690,Products_Raw!A:A,Products_Raw!C:C)</f>
        <v>Home &amp; Kitchen</v>
      </c>
      <c r="I3690" t="str">
        <f>_xlfn.XLOOKUP(_xlfn.XLOOKUP(A3690,Orders_Raw!A:A,Orders_Raw!B:B),Customers_Raw!A:A,Customers_Raw!E:E)</f>
        <v>Corporate</v>
      </c>
      <c r="J3690" s="19">
        <f>_xlfn.XLOOKUP(Order_Items_Raw!A2718,Orders_Raw!A:A,Orders_Raw!C:C)</f>
        <v>45789</v>
      </c>
      <c r="K3690" t="s">
        <v>3466</v>
      </c>
      <c r="L3690" s="19" t="str">
        <f>_xlfn.XLOOKUP(A3690,Orders_Raw!A:A,Orders_Raw!D:D)</f>
        <v>Delivered</v>
      </c>
      <c r="M3690" s="19" t="str">
        <f>_xlfn.XLOOKUP(_xlfn.XLOOKUP(A3690,Orders_Raw!A:A,Orders_Raw!B:B),Customers_Raw!A:A,Customers_Raw!E:E)</f>
        <v>Corporate</v>
      </c>
      <c r="N3690">
        <f>IF(COUNTIF($A$2:A3690,A3690)=1,1,0)</f>
        <v>1</v>
      </c>
    </row>
    <row r="3691" spans="1:14">
      <c r="A3691" t="s">
        <v>2464</v>
      </c>
      <c r="B3691" t="s">
        <v>3470</v>
      </c>
      <c r="C3691">
        <v>1</v>
      </c>
      <c r="D3691" s="18">
        <v>7761.91</v>
      </c>
      <c r="E3691" s="18">
        <f>_xlfn.XLOOKUP(Order_Items_Raw!B2721,Products_Raw!A:A,Products_Raw!D:D)</f>
        <v>11118.8</v>
      </c>
      <c r="F3691" s="18">
        <f t="shared" si="57"/>
        <v>-3356.89</v>
      </c>
      <c r="G3691" s="18" t="str">
        <f>PROPER(TRIM(CLEAN(_xlfn.XLOOKUP(Order_Items_Raw!A2721,Orders_Raw!A:A,Orders_Raw!E:E))))</f>
        <v>Website</v>
      </c>
      <c r="H3691" s="18" t="str">
        <f>_xlfn.XLOOKUP(B3691,Products_Raw!A:A,Products_Raw!C:C)</f>
        <v>Home &amp; Kitchen</v>
      </c>
      <c r="I3691" t="str">
        <f>_xlfn.XLOOKUP(_xlfn.XLOOKUP(A3691,Orders_Raw!A:A,Orders_Raw!B:B),Customers_Raw!A:A,Customers_Raw!E:E)</f>
        <v>Consumer</v>
      </c>
      <c r="J3691" s="19">
        <f>_xlfn.XLOOKUP(Order_Items_Raw!A2721,Orders_Raw!A:A,Orders_Raw!C:C)</f>
        <v>45803</v>
      </c>
      <c r="K3691" t="s">
        <v>3466</v>
      </c>
      <c r="L3691" s="19" t="str">
        <f>_xlfn.XLOOKUP(A3691,Orders_Raw!A:A,Orders_Raw!D:D)</f>
        <v>Delivered</v>
      </c>
      <c r="M3691" s="19" t="str">
        <f>_xlfn.XLOOKUP(_xlfn.XLOOKUP(A3691,Orders_Raw!A:A,Orders_Raw!B:B),Customers_Raw!A:A,Customers_Raw!E:E)</f>
        <v>Consumer</v>
      </c>
      <c r="N3691">
        <f>IF(COUNTIF($A$2:A3691,A3691)=1,1,0)</f>
        <v>0</v>
      </c>
    </row>
    <row r="3692" spans="1:14">
      <c r="A3692" t="s">
        <v>2546</v>
      </c>
      <c r="B3692" t="s">
        <v>3470</v>
      </c>
      <c r="C3692">
        <v>3</v>
      </c>
      <c r="D3692" s="18">
        <v>27488.45</v>
      </c>
      <c r="E3692" s="18">
        <f>_xlfn.XLOOKUP(Order_Items_Raw!B2724,Products_Raw!A:A,Products_Raw!D:D)</f>
        <v>5057.68</v>
      </c>
      <c r="F3692" s="18">
        <f t="shared" si="57"/>
        <v>12315.41</v>
      </c>
      <c r="G3692" s="18" t="str">
        <f>PROPER(TRIM(CLEAN(_xlfn.XLOOKUP(Order_Items_Raw!A2724,Orders_Raw!A:A,Orders_Raw!E:E))))</f>
        <v>Marketplace</v>
      </c>
      <c r="H3692" s="18" t="str">
        <f>_xlfn.XLOOKUP(B3692,Products_Raw!A:A,Products_Raw!C:C)</f>
        <v>Home &amp; Kitchen</v>
      </c>
      <c r="I3692" t="str">
        <f>_xlfn.XLOOKUP(_xlfn.XLOOKUP(A3692,Orders_Raw!A:A,Orders_Raw!B:B),Customers_Raw!A:A,Customers_Raw!E:E)</f>
        <v>Consumer</v>
      </c>
      <c r="J3692" s="19">
        <f>_xlfn.XLOOKUP(Order_Items_Raw!A2724,Orders_Raw!A:A,Orders_Raw!C:C)</f>
        <v>45780</v>
      </c>
      <c r="K3692" t="s">
        <v>3466</v>
      </c>
      <c r="L3692" s="19" t="str">
        <f>_xlfn.XLOOKUP(A3692,Orders_Raw!A:A,Orders_Raw!D:D)</f>
        <v>Delivered</v>
      </c>
      <c r="M3692" s="19" t="str">
        <f>_xlfn.XLOOKUP(_xlfn.XLOOKUP(A3692,Orders_Raw!A:A,Orders_Raw!B:B),Customers_Raw!A:A,Customers_Raw!E:E)</f>
        <v>Consumer</v>
      </c>
      <c r="N3692">
        <f>IF(COUNTIF($A$2:A3692,A3692)=1,1,0)</f>
        <v>0</v>
      </c>
    </row>
    <row r="3693" spans="1:14">
      <c r="A3693" t="s">
        <v>3058</v>
      </c>
      <c r="B3693" t="s">
        <v>3470</v>
      </c>
      <c r="C3693">
        <v>4</v>
      </c>
      <c r="D3693" s="18">
        <v>33609.01</v>
      </c>
      <c r="E3693" s="18">
        <f>_xlfn.XLOOKUP(Order_Items_Raw!B2740,Products_Raw!A:A,Products_Raw!D:D)</f>
        <v>5931.04</v>
      </c>
      <c r="F3693" s="18">
        <f t="shared" si="57"/>
        <v>9884.85</v>
      </c>
      <c r="G3693" s="18" t="str">
        <f>PROPER(TRIM(CLEAN(_xlfn.XLOOKUP(Order_Items_Raw!A2740,Orders_Raw!A:A,Orders_Raw!E:E))))</f>
        <v>Website</v>
      </c>
      <c r="H3693" s="18" t="str">
        <f>_xlfn.XLOOKUP(B3693,Products_Raw!A:A,Products_Raw!C:C)</f>
        <v>Home &amp; Kitchen</v>
      </c>
      <c r="I3693" t="str">
        <f>_xlfn.XLOOKUP(_xlfn.XLOOKUP(A3693,Orders_Raw!A:A,Orders_Raw!B:B),Customers_Raw!A:A,Customers_Raw!E:E)</f>
        <v>Consumer</v>
      </c>
      <c r="J3693" s="19">
        <f>_xlfn.XLOOKUP(Order_Items_Raw!A2740,Orders_Raw!A:A,Orders_Raw!C:C)</f>
        <v>45798</v>
      </c>
      <c r="K3693" t="s">
        <v>3466</v>
      </c>
      <c r="L3693" s="19" t="str">
        <f>_xlfn.XLOOKUP(A3693,Orders_Raw!A:A,Orders_Raw!D:D)</f>
        <v>Shipped</v>
      </c>
      <c r="M3693" s="19" t="str">
        <f>_xlfn.XLOOKUP(_xlfn.XLOOKUP(A3693,Orders_Raw!A:A,Orders_Raw!B:B),Customers_Raw!A:A,Customers_Raw!E:E)</f>
        <v>Consumer</v>
      </c>
      <c r="N3693">
        <f>IF(COUNTIF($A$2:A3693,A3693)=1,1,0)</f>
        <v>0</v>
      </c>
    </row>
    <row r="3694" spans="1:14">
      <c r="A3694" t="s">
        <v>1708</v>
      </c>
      <c r="B3694" t="s">
        <v>3471</v>
      </c>
      <c r="C3694">
        <v>1</v>
      </c>
      <c r="D3694" s="18">
        <v>7144.12</v>
      </c>
      <c r="E3694" s="18">
        <f>_xlfn.XLOOKUP(Order_Items_Raw!B2759,Products_Raw!A:A,Products_Raw!D:D)</f>
        <v>5412.91</v>
      </c>
      <c r="F3694" s="18">
        <f t="shared" si="57"/>
        <v>1731.21</v>
      </c>
      <c r="G3694" s="18" t="str">
        <f>PROPER(TRIM(CLEAN(_xlfn.XLOOKUP(Order_Items_Raw!A2759,Orders_Raw!A:A,Orders_Raw!E:E))))</f>
        <v>Website</v>
      </c>
      <c r="H3694" s="18" t="str">
        <f>_xlfn.XLOOKUP(B3694,Products_Raw!A:A,Products_Raw!C:C)</f>
        <v>Sports</v>
      </c>
      <c r="I3694" t="str">
        <f>_xlfn.XLOOKUP(_xlfn.XLOOKUP(A3694,Orders_Raw!A:A,Orders_Raw!B:B),Customers_Raw!A:A,Customers_Raw!E:E)</f>
        <v>Corporate</v>
      </c>
      <c r="J3694" s="19">
        <f>_xlfn.XLOOKUP(Order_Items_Raw!A2759,Orders_Raw!A:A,Orders_Raw!C:C)</f>
        <v>45808</v>
      </c>
      <c r="K3694" t="s">
        <v>3466</v>
      </c>
      <c r="L3694" s="19" t="str">
        <f>_xlfn.XLOOKUP(A3694,Orders_Raw!A:A,Orders_Raw!D:D)</f>
        <v>Delivered</v>
      </c>
      <c r="M3694" s="19" t="str">
        <f>_xlfn.XLOOKUP(_xlfn.XLOOKUP(A3694,Orders_Raw!A:A,Orders_Raw!B:B),Customers_Raw!A:A,Customers_Raw!E:E)</f>
        <v>Corporate</v>
      </c>
      <c r="N3694">
        <f>IF(COUNTIF($A$2:A3694,A3694)=1,1,0)</f>
        <v>1</v>
      </c>
    </row>
    <row r="3695" spans="1:14">
      <c r="A3695" t="s">
        <v>1856</v>
      </c>
      <c r="B3695" t="s">
        <v>3471</v>
      </c>
      <c r="C3695">
        <v>1</v>
      </c>
      <c r="D3695" s="18">
        <v>8405.87</v>
      </c>
      <c r="E3695" s="18">
        <f>_xlfn.XLOOKUP(Order_Items_Raw!B2766,Products_Raw!A:A,Products_Raw!D:D)</f>
        <v>6612.77</v>
      </c>
      <c r="F3695" s="18">
        <f t="shared" si="57"/>
        <v>1793.1</v>
      </c>
      <c r="G3695" s="18" t="str">
        <f>PROPER(TRIM(CLEAN(_xlfn.XLOOKUP(Order_Items_Raw!A2766,Orders_Raw!A:A,Orders_Raw!E:E))))</f>
        <v>Mobile App</v>
      </c>
      <c r="H3695" s="18" t="str">
        <f>_xlfn.XLOOKUP(B3695,Products_Raw!A:A,Products_Raw!C:C)</f>
        <v>Sports</v>
      </c>
      <c r="I3695" t="str">
        <f>_xlfn.XLOOKUP(_xlfn.XLOOKUP(A3695,Orders_Raw!A:A,Orders_Raw!B:B),Customers_Raw!A:A,Customers_Raw!E:E)</f>
        <v>Consumer</v>
      </c>
      <c r="J3695" s="19">
        <f>_xlfn.XLOOKUP(Order_Items_Raw!A2766,Orders_Raw!A:A,Orders_Raw!C:C)</f>
        <v>45800</v>
      </c>
      <c r="K3695" t="s">
        <v>3466</v>
      </c>
      <c r="L3695" s="19" t="str">
        <f>_xlfn.XLOOKUP(A3695,Orders_Raw!A:A,Orders_Raw!D:D)</f>
        <v>Delivered</v>
      </c>
      <c r="M3695" s="19" t="str">
        <f>_xlfn.XLOOKUP(_xlfn.XLOOKUP(A3695,Orders_Raw!A:A,Orders_Raw!B:B),Customers_Raw!A:A,Customers_Raw!E:E)</f>
        <v>Consumer</v>
      </c>
      <c r="N3695">
        <f>IF(COUNTIF($A$2:A3695,A3695)=1,1,0)</f>
        <v>1</v>
      </c>
    </row>
    <row r="3696" spans="1:14">
      <c r="A3696" t="s">
        <v>2462</v>
      </c>
      <c r="B3696" t="s">
        <v>3471</v>
      </c>
      <c r="C3696">
        <v>1</v>
      </c>
      <c r="D3696" s="18">
        <v>6482.3</v>
      </c>
      <c r="E3696" s="18">
        <f>_xlfn.XLOOKUP(Order_Items_Raw!B2775,Products_Raw!A:A,Products_Raw!D:D)</f>
        <v>1946.27</v>
      </c>
      <c r="F3696" s="18">
        <f t="shared" si="57"/>
        <v>4536.03</v>
      </c>
      <c r="G3696" s="18" t="str">
        <f>PROPER(TRIM(CLEAN(_xlfn.XLOOKUP(Order_Items_Raw!A2775,Orders_Raw!A:A,Orders_Raw!E:E))))</f>
        <v>Marketplace</v>
      </c>
      <c r="H3696" s="18" t="str">
        <f>_xlfn.XLOOKUP(B3696,Products_Raw!A:A,Products_Raw!C:C)</f>
        <v>Sports</v>
      </c>
      <c r="I3696" t="str">
        <f>_xlfn.XLOOKUP(_xlfn.XLOOKUP(A3696,Orders_Raw!A:A,Orders_Raw!B:B),Customers_Raw!A:A,Customers_Raw!E:E)</f>
        <v>Small Business</v>
      </c>
      <c r="J3696" s="19">
        <f>_xlfn.XLOOKUP(Order_Items_Raw!A2775,Orders_Raw!A:A,Orders_Raw!C:C)</f>
        <v>45784</v>
      </c>
      <c r="K3696" t="s">
        <v>3466</v>
      </c>
      <c r="L3696" s="19" t="str">
        <f>_xlfn.XLOOKUP(A3696,Orders_Raw!A:A,Orders_Raw!D:D)</f>
        <v>Shipped</v>
      </c>
      <c r="M3696" s="19" t="str">
        <f>_xlfn.XLOOKUP(_xlfn.XLOOKUP(A3696,Orders_Raw!A:A,Orders_Raw!B:B),Customers_Raw!A:A,Customers_Raw!E:E)</f>
        <v>Small Business</v>
      </c>
      <c r="N3696">
        <f>IF(COUNTIF($A$2:A3696,A3696)=1,1,0)</f>
        <v>0</v>
      </c>
    </row>
    <row r="3697" spans="1:14">
      <c r="A3697" t="s">
        <v>2869</v>
      </c>
      <c r="B3697" t="s">
        <v>3471</v>
      </c>
      <c r="C3697">
        <v>1</v>
      </c>
      <c r="D3697" s="18">
        <v>7100.33</v>
      </c>
      <c r="E3697" s="18">
        <f>_xlfn.XLOOKUP(Order_Items_Raw!B2785,Products_Raw!A:A,Products_Raw!D:D)</f>
        <v>9316.44</v>
      </c>
      <c r="F3697" s="18">
        <f t="shared" si="57"/>
        <v>-2216.11</v>
      </c>
      <c r="G3697" s="18" t="str">
        <f>PROPER(TRIM(CLEAN(_xlfn.XLOOKUP(Order_Items_Raw!A2785,Orders_Raw!A:A,Orders_Raw!E:E))))</f>
        <v>Website</v>
      </c>
      <c r="H3697" s="18" t="str">
        <f>_xlfn.XLOOKUP(B3697,Products_Raw!A:A,Products_Raw!C:C)</f>
        <v>Sports</v>
      </c>
      <c r="I3697" t="str">
        <f>_xlfn.XLOOKUP(_xlfn.XLOOKUP(A3697,Orders_Raw!A:A,Orders_Raw!B:B),Customers_Raw!A:A,Customers_Raw!E:E)</f>
        <v>Consumer</v>
      </c>
      <c r="J3697" s="19">
        <f>_xlfn.XLOOKUP(Order_Items_Raw!A2785,Orders_Raw!A:A,Orders_Raw!C:C)</f>
        <v>45789</v>
      </c>
      <c r="K3697" t="s">
        <v>3466</v>
      </c>
      <c r="L3697" s="19" t="str">
        <f>_xlfn.XLOOKUP(A3697,Orders_Raw!A:A,Orders_Raw!D:D)</f>
        <v>Delivered</v>
      </c>
      <c r="M3697" s="19" t="str">
        <f>_xlfn.XLOOKUP(_xlfn.XLOOKUP(A3697,Orders_Raw!A:A,Orders_Raw!B:B),Customers_Raw!A:A,Customers_Raw!E:E)</f>
        <v>Consumer</v>
      </c>
      <c r="N3697">
        <f>IF(COUNTIF($A$2:A3697,A3697)=1,1,0)</f>
        <v>1</v>
      </c>
    </row>
    <row r="3698" spans="1:14">
      <c r="A3698" t="s">
        <v>3361</v>
      </c>
      <c r="B3698" t="s">
        <v>3471</v>
      </c>
      <c r="C3698">
        <v>4</v>
      </c>
      <c r="D3698" s="18">
        <v>34918.26</v>
      </c>
      <c r="E3698" s="18">
        <f>_xlfn.XLOOKUP(Order_Items_Raw!B2793,Products_Raw!A:A,Products_Raw!D:D)</f>
        <v>5812.86</v>
      </c>
      <c r="F3698" s="18">
        <f t="shared" si="57"/>
        <v>11666.82</v>
      </c>
      <c r="G3698" s="18" t="str">
        <f>PROPER(TRIM(CLEAN(_xlfn.XLOOKUP(Order_Items_Raw!A2793,Orders_Raw!A:A,Orders_Raw!E:E))))</f>
        <v>Marketplace</v>
      </c>
      <c r="H3698" s="18" t="str">
        <f>_xlfn.XLOOKUP(B3698,Products_Raw!A:A,Products_Raw!C:C)</f>
        <v>Sports</v>
      </c>
      <c r="I3698" t="str">
        <f>_xlfn.XLOOKUP(_xlfn.XLOOKUP(A3698,Orders_Raw!A:A,Orders_Raw!B:B),Customers_Raw!A:A,Customers_Raw!E:E)</f>
        <v>Consumer</v>
      </c>
      <c r="J3698" s="19">
        <f>_xlfn.XLOOKUP(Order_Items_Raw!A2793,Orders_Raw!A:A,Orders_Raw!C:C)</f>
        <v>45784</v>
      </c>
      <c r="K3698" t="s">
        <v>3466</v>
      </c>
      <c r="L3698" s="19" t="str">
        <f>_xlfn.XLOOKUP(A3698,Orders_Raw!A:A,Orders_Raw!D:D)</f>
        <v>Delivered</v>
      </c>
      <c r="M3698" s="19" t="str">
        <f>_xlfn.XLOOKUP(_xlfn.XLOOKUP(A3698,Orders_Raw!A:A,Orders_Raw!B:B),Customers_Raw!A:A,Customers_Raw!E:E)</f>
        <v>Consumer</v>
      </c>
      <c r="N3698">
        <f>IF(COUNTIF($A$2:A3698,A3698)=1,1,0)</f>
        <v>1</v>
      </c>
    </row>
    <row r="3699" spans="1:14">
      <c r="A3699" t="s">
        <v>961</v>
      </c>
      <c r="B3699" t="s">
        <v>3472</v>
      </c>
      <c r="C3699">
        <v>4</v>
      </c>
      <c r="D3699" s="18">
        <v>55592.7</v>
      </c>
      <c r="E3699" s="18">
        <f>_xlfn.XLOOKUP(Order_Items_Raw!B2794,Products_Raw!A:A,Products_Raw!D:D)</f>
        <v>5812.86</v>
      </c>
      <c r="F3699" s="18">
        <f t="shared" si="57"/>
        <v>32341.26</v>
      </c>
      <c r="G3699" s="18" t="str">
        <f>PROPER(TRIM(CLEAN(_xlfn.XLOOKUP(Order_Items_Raw!A2794,Orders_Raw!A:A,Orders_Raw!E:E))))</f>
        <v>Website</v>
      </c>
      <c r="H3699" s="18" t="str">
        <f>_xlfn.XLOOKUP(B3699,Products_Raw!A:A,Products_Raw!C:C)</f>
        <v>Fashion</v>
      </c>
      <c r="I3699" t="str">
        <f>_xlfn.XLOOKUP(_xlfn.XLOOKUP(A3699,Orders_Raw!A:A,Orders_Raw!B:B),Customers_Raw!A:A,Customers_Raw!E:E)</f>
        <v>Corporate</v>
      </c>
      <c r="J3699" s="19">
        <f>_xlfn.XLOOKUP(Order_Items_Raw!A2794,Orders_Raw!A:A,Orders_Raw!C:C)</f>
        <v>45798</v>
      </c>
      <c r="K3699" t="s">
        <v>3466</v>
      </c>
      <c r="L3699" s="19" t="str">
        <f>_xlfn.XLOOKUP(A3699,Orders_Raw!A:A,Orders_Raw!D:D)</f>
        <v>Delivered</v>
      </c>
      <c r="M3699" s="19" t="str">
        <f>_xlfn.XLOOKUP(_xlfn.XLOOKUP(A3699,Orders_Raw!A:A,Orders_Raw!B:B),Customers_Raw!A:A,Customers_Raw!E:E)</f>
        <v>Corporate</v>
      </c>
      <c r="N3699">
        <f>IF(COUNTIF($A$2:A3699,A3699)=1,1,0)</f>
        <v>1</v>
      </c>
    </row>
    <row r="3700" spans="1:14">
      <c r="A3700" t="s">
        <v>1040</v>
      </c>
      <c r="B3700" t="s">
        <v>3472</v>
      </c>
      <c r="C3700">
        <v>4</v>
      </c>
      <c r="D3700" s="18">
        <v>71038.71</v>
      </c>
      <c r="E3700" s="18">
        <f>_xlfn.XLOOKUP(Order_Items_Raw!B2795,Products_Raw!A:A,Products_Raw!D:D)</f>
        <v>5812.86</v>
      </c>
      <c r="F3700" s="18">
        <f t="shared" si="57"/>
        <v>47787.27</v>
      </c>
      <c r="G3700" s="18" t="str">
        <f>PROPER(TRIM(CLEAN(_xlfn.XLOOKUP(Order_Items_Raw!A2795,Orders_Raw!A:A,Orders_Raw!E:E))))</f>
        <v>Website</v>
      </c>
      <c r="H3700" s="18" t="str">
        <f>_xlfn.XLOOKUP(B3700,Products_Raw!A:A,Products_Raw!C:C)</f>
        <v>Fashion</v>
      </c>
      <c r="I3700" t="str">
        <f>_xlfn.XLOOKUP(_xlfn.XLOOKUP(A3700,Orders_Raw!A:A,Orders_Raw!B:B),Customers_Raw!A:A,Customers_Raw!E:E)</f>
        <v>Corporate</v>
      </c>
      <c r="J3700" s="19">
        <f>_xlfn.XLOOKUP(Order_Items_Raw!A2795,Orders_Raw!A:A,Orders_Raw!C:C)</f>
        <v>45795</v>
      </c>
      <c r="K3700" t="s">
        <v>3466</v>
      </c>
      <c r="L3700" s="19" t="str">
        <f>_xlfn.XLOOKUP(A3700,Orders_Raw!A:A,Orders_Raw!D:D)</f>
        <v>Shipped</v>
      </c>
      <c r="M3700" s="19" t="str">
        <f>_xlfn.XLOOKUP(_xlfn.XLOOKUP(A3700,Orders_Raw!A:A,Orders_Raw!B:B),Customers_Raw!A:A,Customers_Raw!E:E)</f>
        <v>Corporate</v>
      </c>
      <c r="N3700">
        <f>IF(COUNTIF($A$2:A3700,A3700)=1,1,0)</f>
        <v>0</v>
      </c>
    </row>
    <row r="3701" spans="1:14">
      <c r="A3701" t="s">
        <v>1043</v>
      </c>
      <c r="B3701" t="s">
        <v>3472</v>
      </c>
      <c r="C3701">
        <v>2</v>
      </c>
      <c r="D3701" s="18">
        <v>33391.38</v>
      </c>
      <c r="E3701" s="18">
        <f>_xlfn.XLOOKUP(Order_Items_Raw!B2796,Products_Raw!A:A,Products_Raw!D:D)</f>
        <v>5812.86</v>
      </c>
      <c r="F3701" s="18">
        <f t="shared" si="57"/>
        <v>21765.66</v>
      </c>
      <c r="G3701" s="18" t="str">
        <f>PROPER(TRIM(CLEAN(_xlfn.XLOOKUP(Order_Items_Raw!A2796,Orders_Raw!A:A,Orders_Raw!E:E))))</f>
        <v>Mobile App</v>
      </c>
      <c r="H3701" s="18" t="str">
        <f>_xlfn.XLOOKUP(B3701,Products_Raw!A:A,Products_Raw!C:C)</f>
        <v>Fashion</v>
      </c>
      <c r="I3701" t="str">
        <f>_xlfn.XLOOKUP(_xlfn.XLOOKUP(A3701,Orders_Raw!A:A,Orders_Raw!B:B),Customers_Raw!A:A,Customers_Raw!E:E)</f>
        <v>Consumer</v>
      </c>
      <c r="J3701" s="19">
        <f>_xlfn.XLOOKUP(Order_Items_Raw!A2796,Orders_Raw!A:A,Orders_Raw!C:C)</f>
        <v>45785</v>
      </c>
      <c r="K3701" t="s">
        <v>3466</v>
      </c>
      <c r="L3701" s="19" t="str">
        <f>_xlfn.XLOOKUP(A3701,Orders_Raw!A:A,Orders_Raw!D:D)</f>
        <v>Delivered</v>
      </c>
      <c r="M3701" s="19" t="str">
        <f>_xlfn.XLOOKUP(_xlfn.XLOOKUP(A3701,Orders_Raw!A:A,Orders_Raw!B:B),Customers_Raw!A:A,Customers_Raw!E:E)</f>
        <v>Consumer</v>
      </c>
      <c r="N3701">
        <f>IF(COUNTIF($A$2:A3701,A3701)=1,1,0)</f>
        <v>1</v>
      </c>
    </row>
    <row r="3702" spans="1:14">
      <c r="A3702" t="s">
        <v>1192</v>
      </c>
      <c r="B3702" t="s">
        <v>3472</v>
      </c>
      <c r="C3702">
        <v>1</v>
      </c>
      <c r="D3702" s="18">
        <v>19287.43</v>
      </c>
      <c r="E3702" s="18">
        <f>_xlfn.XLOOKUP(Order_Items_Raw!B2801,Products_Raw!A:A,Products_Raw!D:D)</f>
        <v>6457.25</v>
      </c>
      <c r="F3702" s="18">
        <f t="shared" si="57"/>
        <v>12830.18</v>
      </c>
      <c r="G3702" s="18" t="str">
        <f>PROPER(TRIM(CLEAN(_xlfn.XLOOKUP(Order_Items_Raw!A2801,Orders_Raw!A:A,Orders_Raw!E:E))))</f>
        <v>Website</v>
      </c>
      <c r="H3702" s="18" t="str">
        <f>_xlfn.XLOOKUP(B3702,Products_Raw!A:A,Products_Raw!C:C)</f>
        <v>Fashion</v>
      </c>
      <c r="I3702" t="str">
        <f>_xlfn.XLOOKUP(_xlfn.XLOOKUP(A3702,Orders_Raw!A:A,Orders_Raw!B:B),Customers_Raw!A:A,Customers_Raw!E:E)</f>
        <v>Consumer</v>
      </c>
      <c r="J3702" s="19">
        <f>_xlfn.XLOOKUP(Order_Items_Raw!A2801,Orders_Raw!A:A,Orders_Raw!C:C)</f>
        <v>45792</v>
      </c>
      <c r="K3702" t="s">
        <v>3466</v>
      </c>
      <c r="L3702" s="19" t="str">
        <f>_xlfn.XLOOKUP(A3702,Orders_Raw!A:A,Orders_Raw!D:D)</f>
        <v>Delivered</v>
      </c>
      <c r="M3702" s="19" t="str">
        <f>_xlfn.XLOOKUP(_xlfn.XLOOKUP(A3702,Orders_Raw!A:A,Orders_Raw!B:B),Customers_Raw!A:A,Customers_Raw!E:E)</f>
        <v>Consumer</v>
      </c>
      <c r="N3702">
        <f>IF(COUNTIF($A$2:A3702,A3702)=1,1,0)</f>
        <v>0</v>
      </c>
    </row>
    <row r="3703" spans="1:14">
      <c r="A3703" t="s">
        <v>2764</v>
      </c>
      <c r="B3703" t="s">
        <v>3472</v>
      </c>
      <c r="C3703">
        <v>2</v>
      </c>
      <c r="D3703" s="18">
        <v>31827.85</v>
      </c>
      <c r="E3703" s="18">
        <f>_xlfn.XLOOKUP(Order_Items_Raw!B2822,Products_Raw!A:A,Products_Raw!D:D)</f>
        <v>2249.48</v>
      </c>
      <c r="F3703" s="18">
        <f t="shared" si="57"/>
        <v>27328.89</v>
      </c>
      <c r="G3703" s="18" t="str">
        <f>PROPER(TRIM(CLEAN(_xlfn.XLOOKUP(Order_Items_Raw!A2822,Orders_Raw!A:A,Orders_Raw!E:E))))</f>
        <v>Website</v>
      </c>
      <c r="H3703" s="18" t="str">
        <f>_xlfn.XLOOKUP(B3703,Products_Raw!A:A,Products_Raw!C:C)</f>
        <v>Fashion</v>
      </c>
      <c r="I3703" t="str">
        <f>_xlfn.XLOOKUP(_xlfn.XLOOKUP(A3703,Orders_Raw!A:A,Orders_Raw!B:B),Customers_Raw!A:A,Customers_Raw!E:E)</f>
        <v>Consumer</v>
      </c>
      <c r="J3703" s="19">
        <f>_xlfn.XLOOKUP(Order_Items_Raw!A2822,Orders_Raw!A:A,Orders_Raw!C:C)</f>
        <v>45796</v>
      </c>
      <c r="K3703" t="s">
        <v>3466</v>
      </c>
      <c r="L3703" s="19" t="str">
        <f>_xlfn.XLOOKUP(A3703,Orders_Raw!A:A,Orders_Raw!D:D)</f>
        <v>Processing</v>
      </c>
      <c r="M3703" s="19" t="str">
        <f>_xlfn.XLOOKUP(_xlfn.XLOOKUP(A3703,Orders_Raw!A:A,Orders_Raw!B:B),Customers_Raw!A:A,Customers_Raw!E:E)</f>
        <v>Consumer</v>
      </c>
      <c r="N3703">
        <f>IF(COUNTIF($A$2:A3703,A3703)=1,1,0)</f>
        <v>1</v>
      </c>
    </row>
    <row r="3704" spans="1:14">
      <c r="A3704" t="s">
        <v>2282</v>
      </c>
      <c r="B3704" t="s">
        <v>3473</v>
      </c>
      <c r="C3704">
        <v>4</v>
      </c>
      <c r="D3704" s="18">
        <v>40392.04</v>
      </c>
      <c r="E3704" s="18">
        <f>_xlfn.XLOOKUP(Order_Items_Raw!B2856,Products_Raw!A:A,Products_Raw!D:D)</f>
        <v>7144.88</v>
      </c>
      <c r="F3704" s="18">
        <f t="shared" si="57"/>
        <v>11812.52</v>
      </c>
      <c r="G3704" s="18" t="str">
        <f>PROPER(TRIM(CLEAN(_xlfn.XLOOKUP(Order_Items_Raw!A2856,Orders_Raw!A:A,Orders_Raw!E:E))))</f>
        <v>Website</v>
      </c>
      <c r="H3704" s="18" t="str">
        <f>_xlfn.XLOOKUP(B3704,Products_Raw!A:A,Products_Raw!C:C)</f>
        <v>Office Supplies</v>
      </c>
      <c r="I3704" t="str">
        <f>_xlfn.XLOOKUP(_xlfn.XLOOKUP(A3704,Orders_Raw!A:A,Orders_Raw!B:B),Customers_Raw!A:A,Customers_Raw!E:E)</f>
        <v>Consumer</v>
      </c>
      <c r="J3704" s="19">
        <f>_xlfn.XLOOKUP(Order_Items_Raw!A2856,Orders_Raw!A:A,Orders_Raw!C:C)</f>
        <v>45977</v>
      </c>
      <c r="K3704" t="s">
        <v>3474</v>
      </c>
      <c r="L3704" s="19" t="str">
        <f>_xlfn.XLOOKUP(A3704,Orders_Raw!A:A,Orders_Raw!D:D)</f>
        <v>Shipped</v>
      </c>
      <c r="M3704" s="19" t="str">
        <f>_xlfn.XLOOKUP(_xlfn.XLOOKUP(A3704,Orders_Raw!A:A,Orders_Raw!B:B),Customers_Raw!A:A,Customers_Raw!E:E)</f>
        <v>Consumer</v>
      </c>
      <c r="N3704">
        <f>IF(COUNTIF($A$2:A3704,A3704)=1,1,0)</f>
        <v>1</v>
      </c>
    </row>
    <row r="3705" spans="1:14">
      <c r="A3705" t="s">
        <v>2447</v>
      </c>
      <c r="B3705" t="s">
        <v>3473</v>
      </c>
      <c r="C3705">
        <v>4</v>
      </c>
      <c r="D3705" s="18">
        <v>33572.99</v>
      </c>
      <c r="E3705" s="18">
        <f>_xlfn.XLOOKUP(Order_Items_Raw!B2859,Products_Raw!A:A,Products_Raw!D:D)</f>
        <v>2831.41</v>
      </c>
      <c r="F3705" s="18">
        <f t="shared" si="57"/>
        <v>22247.35</v>
      </c>
      <c r="G3705" s="18" t="str">
        <f>PROPER(TRIM(CLEAN(_xlfn.XLOOKUP(Order_Items_Raw!A2859,Orders_Raw!A:A,Orders_Raw!E:E))))</f>
        <v>Website</v>
      </c>
      <c r="H3705" s="18" t="str">
        <f>_xlfn.XLOOKUP(B3705,Products_Raw!A:A,Products_Raw!C:C)</f>
        <v>Office Supplies</v>
      </c>
      <c r="I3705" t="str">
        <f>_xlfn.XLOOKUP(_xlfn.XLOOKUP(A3705,Orders_Raw!A:A,Orders_Raw!B:B),Customers_Raw!A:A,Customers_Raw!E:E)</f>
        <v>Consumer</v>
      </c>
      <c r="J3705" s="19">
        <f>_xlfn.XLOOKUP(Order_Items_Raw!A2859,Orders_Raw!A:A,Orders_Raw!C:C)</f>
        <v>45981</v>
      </c>
      <c r="K3705" t="s">
        <v>3474</v>
      </c>
      <c r="L3705" s="19" t="str">
        <f>_xlfn.XLOOKUP(A3705,Orders_Raw!A:A,Orders_Raw!D:D)</f>
        <v>Delivered</v>
      </c>
      <c r="M3705" s="19" t="str">
        <f>_xlfn.XLOOKUP(_xlfn.XLOOKUP(A3705,Orders_Raw!A:A,Orders_Raw!B:B),Customers_Raw!A:A,Customers_Raw!E:E)</f>
        <v>Consumer</v>
      </c>
      <c r="N3705">
        <f>IF(COUNTIF($A$2:A3705,A3705)=1,1,0)</f>
        <v>1</v>
      </c>
    </row>
    <row r="3706" spans="1:14">
      <c r="A3706" t="s">
        <v>3156</v>
      </c>
      <c r="B3706" t="s">
        <v>3473</v>
      </c>
      <c r="C3706">
        <v>3</v>
      </c>
      <c r="D3706" s="18">
        <v>28815.38</v>
      </c>
      <c r="E3706" s="18">
        <f>_xlfn.XLOOKUP(Order_Items_Raw!B2871,Products_Raw!A:A,Products_Raw!D:D)</f>
        <v>7014.31</v>
      </c>
      <c r="F3706" s="18">
        <f t="shared" si="57"/>
        <v>7772.45</v>
      </c>
      <c r="G3706" s="18" t="str">
        <f>PROPER(TRIM(CLEAN(_xlfn.XLOOKUP(Order_Items_Raw!A2871,Orders_Raw!A:A,Orders_Raw!E:E))))</f>
        <v>Marketplace</v>
      </c>
      <c r="H3706" s="18" t="str">
        <f>_xlfn.XLOOKUP(B3706,Products_Raw!A:A,Products_Raw!C:C)</f>
        <v>Office Supplies</v>
      </c>
      <c r="I3706" t="str">
        <f>_xlfn.XLOOKUP(_xlfn.XLOOKUP(A3706,Orders_Raw!A:A,Orders_Raw!B:B),Customers_Raw!A:A,Customers_Raw!E:E)</f>
        <v>Consumer</v>
      </c>
      <c r="J3706" s="19">
        <f>_xlfn.XLOOKUP(Order_Items_Raw!A2871,Orders_Raw!A:A,Orders_Raw!C:C)</f>
        <v>45963</v>
      </c>
      <c r="K3706" t="s">
        <v>3474</v>
      </c>
      <c r="L3706" s="19" t="str">
        <f>_xlfn.XLOOKUP(A3706,Orders_Raw!A:A,Orders_Raw!D:D)</f>
        <v>Shipped</v>
      </c>
      <c r="M3706" s="19" t="str">
        <f>_xlfn.XLOOKUP(_xlfn.XLOOKUP(A3706,Orders_Raw!A:A,Orders_Raw!B:B),Customers_Raw!A:A,Customers_Raw!E:E)</f>
        <v>Consumer</v>
      </c>
      <c r="N3706">
        <f>IF(COUNTIF($A$2:A3706,A3706)=1,1,0)</f>
        <v>0</v>
      </c>
    </row>
    <row r="3707" spans="1:14">
      <c r="A3707" t="s">
        <v>913</v>
      </c>
      <c r="B3707" t="s">
        <v>3475</v>
      </c>
      <c r="C3707">
        <v>1</v>
      </c>
      <c r="D3707" s="18">
        <v>1834.4</v>
      </c>
      <c r="E3707" s="18">
        <f>_xlfn.XLOOKUP(Order_Items_Raw!B2876,Products_Raw!A:A,Products_Raw!D:D)</f>
        <v>10692.38</v>
      </c>
      <c r="F3707" s="18">
        <f t="shared" si="57"/>
        <v>-8857.98</v>
      </c>
      <c r="G3707" s="18" t="str">
        <f>PROPER(TRIM(CLEAN(_xlfn.XLOOKUP(Order_Items_Raw!A2876,Orders_Raw!A:A,Orders_Raw!E:E))))</f>
        <v>Website</v>
      </c>
      <c r="H3707" s="18" t="str">
        <f>_xlfn.XLOOKUP(B3707,Products_Raw!A:A,Products_Raw!C:C)</f>
        <v>Fashion</v>
      </c>
      <c r="I3707" t="str">
        <f>_xlfn.XLOOKUP(_xlfn.XLOOKUP(A3707,Orders_Raw!A:A,Orders_Raw!B:B),Customers_Raw!A:A,Customers_Raw!E:E)</f>
        <v>Consumer</v>
      </c>
      <c r="J3707" s="19">
        <f>_xlfn.XLOOKUP(Order_Items_Raw!A2876,Orders_Raw!A:A,Orders_Raw!C:C)</f>
        <v>45991</v>
      </c>
      <c r="K3707" t="s">
        <v>3474</v>
      </c>
      <c r="L3707" s="19" t="str">
        <f>_xlfn.XLOOKUP(A3707,Orders_Raw!A:A,Orders_Raw!D:D)</f>
        <v>Processing</v>
      </c>
      <c r="M3707" s="19" t="str">
        <f>_xlfn.XLOOKUP(_xlfn.XLOOKUP(A3707,Orders_Raw!A:A,Orders_Raw!B:B),Customers_Raw!A:A,Customers_Raw!E:E)</f>
        <v>Consumer</v>
      </c>
      <c r="N3707">
        <f>IF(COUNTIF($A$2:A3707,A3707)=1,1,0)</f>
        <v>0</v>
      </c>
    </row>
    <row r="3708" spans="1:14">
      <c r="A3708" t="s">
        <v>1817</v>
      </c>
      <c r="B3708" t="s">
        <v>3475</v>
      </c>
      <c r="C3708">
        <v>4</v>
      </c>
      <c r="D3708" s="18">
        <v>7047.83</v>
      </c>
      <c r="E3708" s="18">
        <f>_xlfn.XLOOKUP(Order_Items_Raw!B2889,Products_Raw!A:A,Products_Raw!D:D)</f>
        <v>474.93</v>
      </c>
      <c r="F3708" s="18">
        <f t="shared" si="57"/>
        <v>5148.11</v>
      </c>
      <c r="G3708" s="18" t="str">
        <f>PROPER(TRIM(CLEAN(_xlfn.XLOOKUP(Order_Items_Raw!A2889,Orders_Raw!A:A,Orders_Raw!E:E))))</f>
        <v>Website</v>
      </c>
      <c r="H3708" s="18" t="str">
        <f>_xlfn.XLOOKUP(B3708,Products_Raw!A:A,Products_Raw!C:C)</f>
        <v>Fashion</v>
      </c>
      <c r="I3708" t="str">
        <f>_xlfn.XLOOKUP(_xlfn.XLOOKUP(A3708,Orders_Raw!A:A,Orders_Raw!B:B),Customers_Raw!A:A,Customers_Raw!E:E)</f>
        <v>Consumer</v>
      </c>
      <c r="J3708" s="19">
        <f>_xlfn.XLOOKUP(Order_Items_Raw!A2889,Orders_Raw!A:A,Orders_Raw!C:C)</f>
        <v>45965</v>
      </c>
      <c r="K3708" t="s">
        <v>3474</v>
      </c>
      <c r="L3708" s="19" t="str">
        <f>_xlfn.XLOOKUP(A3708,Orders_Raw!A:A,Orders_Raw!D:D)</f>
        <v>Delivered</v>
      </c>
      <c r="M3708" s="19" t="str">
        <f>_xlfn.XLOOKUP(_xlfn.XLOOKUP(A3708,Orders_Raw!A:A,Orders_Raw!B:B),Customers_Raw!A:A,Customers_Raw!E:E)</f>
        <v>Consumer</v>
      </c>
      <c r="N3708">
        <f>IF(COUNTIF($A$2:A3708,A3708)=1,1,0)</f>
        <v>1</v>
      </c>
    </row>
    <row r="3709" spans="1:14">
      <c r="A3709" t="s">
        <v>2112</v>
      </c>
      <c r="B3709" t="s">
        <v>3475</v>
      </c>
      <c r="C3709">
        <v>4</v>
      </c>
      <c r="D3709" s="18">
        <v>7232.12</v>
      </c>
      <c r="E3709" s="18">
        <f>_xlfn.XLOOKUP(Order_Items_Raw!B2893,Products_Raw!A:A,Products_Raw!D:D)</f>
        <v>6380.88</v>
      </c>
      <c r="F3709" s="18">
        <f t="shared" si="57"/>
        <v>-18291.4</v>
      </c>
      <c r="G3709" s="18" t="str">
        <f>PROPER(TRIM(CLEAN(_xlfn.XLOOKUP(Order_Items_Raw!A2893,Orders_Raw!A:A,Orders_Raw!E:E))))</f>
        <v>Website</v>
      </c>
      <c r="H3709" s="18" t="str">
        <f>_xlfn.XLOOKUP(B3709,Products_Raw!A:A,Products_Raw!C:C)</f>
        <v>Fashion</v>
      </c>
      <c r="I3709" t="str">
        <f>_xlfn.XLOOKUP(_xlfn.XLOOKUP(A3709,Orders_Raw!A:A,Orders_Raw!B:B),Customers_Raw!A:A,Customers_Raw!E:E)</f>
        <v>Consumer</v>
      </c>
      <c r="J3709" s="19">
        <f>_xlfn.XLOOKUP(Order_Items_Raw!A2893,Orders_Raw!A:A,Orders_Raw!C:C)</f>
        <v>45974</v>
      </c>
      <c r="K3709" t="s">
        <v>3474</v>
      </c>
      <c r="L3709" s="19" t="str">
        <f>_xlfn.XLOOKUP(A3709,Orders_Raw!A:A,Orders_Raw!D:D)</f>
        <v>Shipped</v>
      </c>
      <c r="M3709" s="19" t="str">
        <f>_xlfn.XLOOKUP(_xlfn.XLOOKUP(A3709,Orders_Raw!A:A,Orders_Raw!B:B),Customers_Raw!A:A,Customers_Raw!E:E)</f>
        <v>Consumer</v>
      </c>
      <c r="N3709">
        <f>IF(COUNTIF($A$2:A3709,A3709)=1,1,0)</f>
        <v>1</v>
      </c>
    </row>
    <row r="3710" spans="1:14">
      <c r="A3710" t="s">
        <v>1797</v>
      </c>
      <c r="B3710" t="s">
        <v>3476</v>
      </c>
      <c r="C3710">
        <v>3</v>
      </c>
      <c r="D3710" s="18">
        <v>35218.03</v>
      </c>
      <c r="E3710" s="18">
        <f>_xlfn.XLOOKUP(Order_Items_Raw!B2933,Products_Raw!A:A,Products_Raw!D:D)</f>
        <v>4176.26</v>
      </c>
      <c r="F3710" s="18">
        <f t="shared" si="57"/>
        <v>22689.25</v>
      </c>
      <c r="G3710" s="18" t="str">
        <f>PROPER(TRIM(CLEAN(_xlfn.XLOOKUP(Order_Items_Raw!A2933,Orders_Raw!A:A,Orders_Raw!E:E))))</f>
        <v>Website</v>
      </c>
      <c r="H3710" s="18" t="str">
        <f>_xlfn.XLOOKUP(B3710,Products_Raw!A:A,Products_Raw!C:C)</f>
        <v>Home &amp; Kitchen</v>
      </c>
      <c r="I3710" t="str">
        <f>_xlfn.XLOOKUP(_xlfn.XLOOKUP(A3710,Orders_Raw!A:A,Orders_Raw!B:B),Customers_Raw!A:A,Customers_Raw!E:E)</f>
        <v>Small Business</v>
      </c>
      <c r="J3710" s="19">
        <f>_xlfn.XLOOKUP(Order_Items_Raw!A2933,Orders_Raw!A:A,Orders_Raw!C:C)</f>
        <v>45974</v>
      </c>
      <c r="K3710" t="s">
        <v>3474</v>
      </c>
      <c r="L3710" s="19" t="str">
        <f>_xlfn.XLOOKUP(A3710,Orders_Raw!A:A,Orders_Raw!D:D)</f>
        <v>Shipped</v>
      </c>
      <c r="M3710" s="19" t="str">
        <f>_xlfn.XLOOKUP(_xlfn.XLOOKUP(A3710,Orders_Raw!A:A,Orders_Raw!B:B),Customers_Raw!A:A,Customers_Raw!E:E)</f>
        <v>Small Business</v>
      </c>
      <c r="N3710">
        <f>IF(COUNTIF($A$2:A3710,A3710)=1,1,0)</f>
        <v>0</v>
      </c>
    </row>
    <row r="3711" spans="1:14">
      <c r="A3711" t="s">
        <v>3276</v>
      </c>
      <c r="B3711" t="s">
        <v>3476</v>
      </c>
      <c r="C3711">
        <v>1</v>
      </c>
      <c r="D3711" s="18">
        <v>12057.3</v>
      </c>
      <c r="E3711" s="18">
        <f>_xlfn.XLOOKUP(Order_Items_Raw!B2958,Products_Raw!A:A,Products_Raw!D:D)</f>
        <v>1349.93</v>
      </c>
      <c r="F3711" s="18">
        <f t="shared" si="57"/>
        <v>10707.37</v>
      </c>
      <c r="G3711" s="18" t="str">
        <f>PROPER(TRIM(CLEAN(_xlfn.XLOOKUP(Order_Items_Raw!A2958,Orders_Raw!A:A,Orders_Raw!E:E))))</f>
        <v>Mobile App</v>
      </c>
      <c r="H3711" s="18" t="str">
        <f>_xlfn.XLOOKUP(B3711,Products_Raw!A:A,Products_Raw!C:C)</f>
        <v>Home &amp; Kitchen</v>
      </c>
      <c r="I3711" t="str">
        <f>_xlfn.XLOOKUP(_xlfn.XLOOKUP(A3711,Orders_Raw!A:A,Orders_Raw!B:B),Customers_Raw!A:A,Customers_Raw!E:E)</f>
        <v>Consumer</v>
      </c>
      <c r="J3711" s="19">
        <f>_xlfn.XLOOKUP(Order_Items_Raw!A2958,Orders_Raw!A:A,Orders_Raw!C:C)</f>
        <v>45978</v>
      </c>
      <c r="K3711" t="s">
        <v>3474</v>
      </c>
      <c r="L3711" s="19" t="str">
        <f>_xlfn.XLOOKUP(A3711,Orders_Raw!A:A,Orders_Raw!D:D)</f>
        <v>Processing</v>
      </c>
      <c r="M3711" s="19" t="str">
        <f>_xlfn.XLOOKUP(_xlfn.XLOOKUP(A3711,Orders_Raw!A:A,Orders_Raw!B:B),Customers_Raw!A:A,Customers_Raw!E:E)</f>
        <v>Consumer</v>
      </c>
      <c r="N3711">
        <f>IF(COUNTIF($A$2:A3711,A3711)=1,1,0)</f>
        <v>1</v>
      </c>
    </row>
    <row r="3712" spans="1:14">
      <c r="A3712" t="s">
        <v>1083</v>
      </c>
      <c r="B3712" t="s">
        <v>3477</v>
      </c>
      <c r="C3712">
        <v>3</v>
      </c>
      <c r="D3712" s="18">
        <v>8684.19</v>
      </c>
      <c r="E3712" s="18">
        <f>_xlfn.XLOOKUP(Order_Items_Raw!B2967,Products_Raw!A:A,Products_Raw!D:D)</f>
        <v>10124.42</v>
      </c>
      <c r="F3712" s="18">
        <f t="shared" si="57"/>
        <v>-21689.07</v>
      </c>
      <c r="G3712" s="18" t="str">
        <f>PROPER(TRIM(CLEAN(_xlfn.XLOOKUP(Order_Items_Raw!A2967,Orders_Raw!A:A,Orders_Raw!E:E))))</f>
        <v>Website</v>
      </c>
      <c r="H3712" s="18" t="str">
        <f>_xlfn.XLOOKUP(B3712,Products_Raw!A:A,Products_Raw!C:C)</f>
        <v>Electronics</v>
      </c>
      <c r="I3712" t="str">
        <f>_xlfn.XLOOKUP(_xlfn.XLOOKUP(A3712,Orders_Raw!A:A,Orders_Raw!B:B),Customers_Raw!A:A,Customers_Raw!E:E)</f>
        <v>Consumer</v>
      </c>
      <c r="J3712" s="19">
        <f>_xlfn.XLOOKUP(Order_Items_Raw!A2967,Orders_Raw!A:A,Orders_Raw!C:C)</f>
        <v>45987</v>
      </c>
      <c r="K3712" t="s">
        <v>3474</v>
      </c>
      <c r="L3712" s="19" t="str">
        <f>_xlfn.XLOOKUP(A3712,Orders_Raw!A:A,Orders_Raw!D:D)</f>
        <v>Delivered</v>
      </c>
      <c r="M3712" s="19" t="str">
        <f>_xlfn.XLOOKUP(_xlfn.XLOOKUP(A3712,Orders_Raw!A:A,Orders_Raw!B:B),Customers_Raw!A:A,Customers_Raw!E:E)</f>
        <v>Consumer</v>
      </c>
      <c r="N3712">
        <f>IF(COUNTIF($A$2:A3712,A3712)=1,1,0)</f>
        <v>1</v>
      </c>
    </row>
    <row r="3713" spans="1:14">
      <c r="A3713" t="s">
        <v>1449</v>
      </c>
      <c r="B3713" t="s">
        <v>3477</v>
      </c>
      <c r="C3713">
        <v>2</v>
      </c>
      <c r="D3713" s="18">
        <v>5603.52</v>
      </c>
      <c r="E3713" s="18">
        <f>_xlfn.XLOOKUP(Order_Items_Raw!B2972,Products_Raw!A:A,Products_Raw!D:D)</f>
        <v>7025.62</v>
      </c>
      <c r="F3713" s="18">
        <f t="shared" si="57"/>
        <v>-8447.72</v>
      </c>
      <c r="G3713" s="18" t="str">
        <f>PROPER(TRIM(CLEAN(_xlfn.XLOOKUP(Order_Items_Raw!A2972,Orders_Raw!A:A,Orders_Raw!E:E))))</f>
        <v>Website</v>
      </c>
      <c r="H3713" s="18" t="str">
        <f>_xlfn.XLOOKUP(B3713,Products_Raw!A:A,Products_Raw!C:C)</f>
        <v>Electronics</v>
      </c>
      <c r="I3713" t="str">
        <f>_xlfn.XLOOKUP(_xlfn.XLOOKUP(A3713,Orders_Raw!A:A,Orders_Raw!B:B),Customers_Raw!A:A,Customers_Raw!E:E)</f>
        <v>Consumer</v>
      </c>
      <c r="J3713" s="19">
        <f>_xlfn.XLOOKUP(Order_Items_Raw!A2972,Orders_Raw!A:A,Orders_Raw!C:C)</f>
        <v>45982</v>
      </c>
      <c r="K3713" t="s">
        <v>3474</v>
      </c>
      <c r="L3713" s="19" t="str">
        <f>_xlfn.XLOOKUP(A3713,Orders_Raw!A:A,Orders_Raw!D:D)</f>
        <v>Delivered</v>
      </c>
      <c r="M3713" s="19" t="str">
        <f>_xlfn.XLOOKUP(_xlfn.XLOOKUP(A3713,Orders_Raw!A:A,Orders_Raw!B:B),Customers_Raw!A:A,Customers_Raw!E:E)</f>
        <v>Consumer</v>
      </c>
      <c r="N3713">
        <f>IF(COUNTIF($A$2:A3713,A3713)=1,1,0)</f>
        <v>0</v>
      </c>
    </row>
    <row r="3714" spans="1:14">
      <c r="A3714" t="s">
        <v>1795</v>
      </c>
      <c r="B3714" t="s">
        <v>3477</v>
      </c>
      <c r="C3714">
        <v>3</v>
      </c>
      <c r="D3714" s="18">
        <v>7253.04</v>
      </c>
      <c r="E3714" s="18">
        <f>_xlfn.XLOOKUP(Order_Items_Raw!B2977,Products_Raw!A:A,Products_Raw!D:D)</f>
        <v>6782.31</v>
      </c>
      <c r="F3714" s="18">
        <f t="shared" ref="F3714:F3755" si="58">D3714-(C3714*E3714)</f>
        <v>-13093.89</v>
      </c>
      <c r="G3714" s="18" t="str">
        <f>PROPER(TRIM(CLEAN(_xlfn.XLOOKUP(Order_Items_Raw!A2977,Orders_Raw!A:A,Orders_Raw!E:E))))</f>
        <v>Marketplace</v>
      </c>
      <c r="H3714" s="18" t="str">
        <f>_xlfn.XLOOKUP(B3714,Products_Raw!A:A,Products_Raw!C:C)</f>
        <v>Electronics</v>
      </c>
      <c r="I3714" t="str">
        <f>_xlfn.XLOOKUP(_xlfn.XLOOKUP(A3714,Orders_Raw!A:A,Orders_Raw!B:B),Customers_Raw!A:A,Customers_Raw!E:E)</f>
        <v>Consumer</v>
      </c>
      <c r="J3714" s="19">
        <f>_xlfn.XLOOKUP(Order_Items_Raw!A2977,Orders_Raw!A:A,Orders_Raw!C:C)</f>
        <v>45970</v>
      </c>
      <c r="K3714" t="s">
        <v>3474</v>
      </c>
      <c r="L3714" s="19" t="str">
        <f>_xlfn.XLOOKUP(A3714,Orders_Raw!A:A,Orders_Raw!D:D)</f>
        <v>Delivered</v>
      </c>
      <c r="M3714" s="19" t="str">
        <f>_xlfn.XLOOKUP(_xlfn.XLOOKUP(A3714,Orders_Raw!A:A,Orders_Raw!B:B),Customers_Raw!A:A,Customers_Raw!E:E)</f>
        <v>Consumer</v>
      </c>
      <c r="N3714">
        <f>IF(COUNTIF($A$2:A3714,A3714)=1,1,0)</f>
        <v>1</v>
      </c>
    </row>
    <row r="3715" spans="1:14">
      <c r="A3715" t="s">
        <v>3027</v>
      </c>
      <c r="B3715" t="s">
        <v>3477</v>
      </c>
      <c r="C3715">
        <v>1</v>
      </c>
      <c r="D3715" s="18">
        <v>2438.16</v>
      </c>
      <c r="E3715" s="18">
        <f>_xlfn.XLOOKUP(Order_Items_Raw!B2999,Products_Raw!A:A,Products_Raw!D:D)</f>
        <v>11732.81</v>
      </c>
      <c r="F3715" s="18">
        <f t="shared" si="58"/>
        <v>-9294.65</v>
      </c>
      <c r="G3715" s="18" t="str">
        <f>PROPER(TRIM(CLEAN(_xlfn.XLOOKUP(Order_Items_Raw!A2999,Orders_Raw!A:A,Orders_Raw!E:E))))</f>
        <v>Marketplace</v>
      </c>
      <c r="H3715" s="18" t="str">
        <f>_xlfn.XLOOKUP(B3715,Products_Raw!A:A,Products_Raw!C:C)</f>
        <v>Electronics</v>
      </c>
      <c r="I3715" t="str">
        <f>_xlfn.XLOOKUP(_xlfn.XLOOKUP(A3715,Orders_Raw!A:A,Orders_Raw!B:B),Customers_Raw!A:A,Customers_Raw!E:E)</f>
        <v>Consumer</v>
      </c>
      <c r="J3715" s="19">
        <f>_xlfn.XLOOKUP(Order_Items_Raw!A2999,Orders_Raw!A:A,Orders_Raw!C:C)</f>
        <v>45990</v>
      </c>
      <c r="K3715" t="s">
        <v>3474</v>
      </c>
      <c r="L3715" s="19" t="str">
        <f>_xlfn.XLOOKUP(A3715,Orders_Raw!A:A,Orders_Raw!D:D)</f>
        <v>Delivered</v>
      </c>
      <c r="M3715" s="19" t="str">
        <f>_xlfn.XLOOKUP(_xlfn.XLOOKUP(A3715,Orders_Raw!A:A,Orders_Raw!B:B),Customers_Raw!A:A,Customers_Raw!E:E)</f>
        <v>Consumer</v>
      </c>
      <c r="N3715">
        <f>IF(COUNTIF($A$2:A3715,A3715)=1,1,0)</f>
        <v>0</v>
      </c>
    </row>
    <row r="3716" spans="1:14">
      <c r="A3716" t="s">
        <v>1083</v>
      </c>
      <c r="B3716" t="s">
        <v>3478</v>
      </c>
      <c r="C3716">
        <v>4</v>
      </c>
      <c r="D3716" s="18">
        <v>2871.41</v>
      </c>
      <c r="E3716" s="18">
        <f>_xlfn.XLOOKUP(Order_Items_Raw!B3009,Products_Raw!A:A,Products_Raw!D:D)</f>
        <v>1326.73</v>
      </c>
      <c r="F3716" s="18">
        <f t="shared" si="58"/>
        <v>-2435.51</v>
      </c>
      <c r="G3716" s="18" t="str">
        <f>PROPER(TRIM(CLEAN(_xlfn.XLOOKUP(Order_Items_Raw!A3009,Orders_Raw!A:A,Orders_Raw!E:E))))</f>
        <v>Website</v>
      </c>
      <c r="H3716" s="18" t="str">
        <f>_xlfn.XLOOKUP(B3716,Products_Raw!A:A,Products_Raw!C:C)</f>
        <v>Electronics</v>
      </c>
      <c r="I3716" t="str">
        <f>_xlfn.XLOOKUP(_xlfn.XLOOKUP(A3716,Orders_Raw!A:A,Orders_Raw!B:B),Customers_Raw!A:A,Customers_Raw!E:E)</f>
        <v>Consumer</v>
      </c>
      <c r="J3716" s="19">
        <f>_xlfn.XLOOKUP(Order_Items_Raw!A3009,Orders_Raw!A:A,Orders_Raw!C:C)</f>
        <v>45979</v>
      </c>
      <c r="K3716" t="s">
        <v>3474</v>
      </c>
      <c r="L3716" s="19" t="str">
        <f>_xlfn.XLOOKUP(A3716,Orders_Raw!A:A,Orders_Raw!D:D)</f>
        <v>Delivered</v>
      </c>
      <c r="M3716" s="19" t="str">
        <f>_xlfn.XLOOKUP(_xlfn.XLOOKUP(A3716,Orders_Raw!A:A,Orders_Raw!B:B),Customers_Raw!A:A,Customers_Raw!E:E)</f>
        <v>Consumer</v>
      </c>
      <c r="N3716">
        <f>IF(COUNTIF($A$2:A3716,A3716)=1,1,0)</f>
        <v>0</v>
      </c>
    </row>
    <row r="3717" spans="1:14">
      <c r="A3717" t="s">
        <v>1392</v>
      </c>
      <c r="B3717" t="s">
        <v>3478</v>
      </c>
      <c r="C3717">
        <v>3</v>
      </c>
      <c r="D3717" s="18">
        <v>1974.74</v>
      </c>
      <c r="E3717" s="18">
        <f>_xlfn.XLOOKUP(Order_Items_Raw!B3013,Products_Raw!A:A,Products_Raw!D:D)</f>
        <v>2625.04</v>
      </c>
      <c r="F3717" s="18">
        <f t="shared" si="58"/>
        <v>-5900.38</v>
      </c>
      <c r="G3717" s="18" t="str">
        <f>PROPER(TRIM(CLEAN(_xlfn.XLOOKUP(Order_Items_Raw!A3013,Orders_Raw!A:A,Orders_Raw!E:E))))</f>
        <v>Website</v>
      </c>
      <c r="H3717" s="18" t="str">
        <f>_xlfn.XLOOKUP(B3717,Products_Raw!A:A,Products_Raw!C:C)</f>
        <v>Electronics</v>
      </c>
      <c r="I3717" t="str">
        <f>_xlfn.XLOOKUP(_xlfn.XLOOKUP(A3717,Orders_Raw!A:A,Orders_Raw!B:B),Customers_Raw!A:A,Customers_Raw!E:E)</f>
        <v>Corporate</v>
      </c>
      <c r="J3717" s="19">
        <f>_xlfn.XLOOKUP(Order_Items_Raw!A3013,Orders_Raw!A:A,Orders_Raw!C:C)</f>
        <v>45970</v>
      </c>
      <c r="K3717" t="s">
        <v>3474</v>
      </c>
      <c r="L3717" s="19" t="str">
        <f>_xlfn.XLOOKUP(A3717,Orders_Raw!A:A,Orders_Raw!D:D)</f>
        <v>Delivered</v>
      </c>
      <c r="M3717" s="19" t="str">
        <f>_xlfn.XLOOKUP(_xlfn.XLOOKUP(A3717,Orders_Raw!A:A,Orders_Raw!B:B),Customers_Raw!A:A,Customers_Raw!E:E)</f>
        <v>Corporate</v>
      </c>
      <c r="N3717">
        <f>IF(COUNTIF($A$2:A3717,A3717)=1,1,0)</f>
        <v>1</v>
      </c>
    </row>
    <row r="3718" spans="1:14">
      <c r="A3718" t="s">
        <v>1817</v>
      </c>
      <c r="B3718" t="s">
        <v>3478</v>
      </c>
      <c r="C3718">
        <v>2</v>
      </c>
      <c r="D3718" s="18">
        <v>1519.12</v>
      </c>
      <c r="E3718" s="18">
        <f>_xlfn.XLOOKUP(Order_Items_Raw!B3024,Products_Raw!A:A,Products_Raw!D:D)</f>
        <v>5057.68</v>
      </c>
      <c r="F3718" s="18">
        <f t="shared" si="58"/>
        <v>-8596.24</v>
      </c>
      <c r="G3718" s="18" t="str">
        <f>PROPER(TRIM(CLEAN(_xlfn.XLOOKUP(Order_Items_Raw!A3024,Orders_Raw!A:A,Orders_Raw!E:E))))</f>
        <v>Website</v>
      </c>
      <c r="H3718" s="18" t="str">
        <f>_xlfn.XLOOKUP(B3718,Products_Raw!A:A,Products_Raw!C:C)</f>
        <v>Electronics</v>
      </c>
      <c r="I3718" t="str">
        <f>_xlfn.XLOOKUP(_xlfn.XLOOKUP(A3718,Orders_Raw!A:A,Orders_Raw!B:B),Customers_Raw!A:A,Customers_Raw!E:E)</f>
        <v>Consumer</v>
      </c>
      <c r="J3718" s="19">
        <f>_xlfn.XLOOKUP(Order_Items_Raw!A3024,Orders_Raw!A:A,Orders_Raw!C:C)</f>
        <v>45974</v>
      </c>
      <c r="K3718" t="s">
        <v>3474</v>
      </c>
      <c r="L3718" s="19" t="str">
        <f>_xlfn.XLOOKUP(A3718,Orders_Raw!A:A,Orders_Raw!D:D)</f>
        <v>Delivered</v>
      </c>
      <c r="M3718" s="19" t="str">
        <f>_xlfn.XLOOKUP(_xlfn.XLOOKUP(A3718,Orders_Raw!A:A,Orders_Raw!B:B),Customers_Raw!A:A,Customers_Raw!E:E)</f>
        <v>Consumer</v>
      </c>
      <c r="N3718">
        <f>IF(COUNTIF($A$2:A3718,A3718)=1,1,0)</f>
        <v>0</v>
      </c>
    </row>
    <row r="3719" spans="1:14">
      <c r="A3719" t="s">
        <v>1006</v>
      </c>
      <c r="B3719" t="s">
        <v>3479</v>
      </c>
      <c r="C3719">
        <v>1</v>
      </c>
      <c r="D3719" s="18">
        <v>16815.52</v>
      </c>
      <c r="E3719" s="18">
        <f>_xlfn.XLOOKUP(Order_Items_Raw!B3056,Products_Raw!A:A,Products_Raw!D:D)</f>
        <v>4591.42</v>
      </c>
      <c r="F3719" s="18">
        <f t="shared" si="58"/>
        <v>12224.1</v>
      </c>
      <c r="G3719" s="18" t="str">
        <f>PROPER(TRIM(CLEAN(_xlfn.XLOOKUP(Order_Items_Raw!A3056,Orders_Raw!A:A,Orders_Raw!E:E))))</f>
        <v>Website</v>
      </c>
      <c r="H3719" s="18" t="str">
        <f>_xlfn.XLOOKUP(B3719,Products_Raw!A:A,Products_Raw!C:C)</f>
        <v>Fashion</v>
      </c>
      <c r="I3719" t="str">
        <f>_xlfn.XLOOKUP(_xlfn.XLOOKUP(A3719,Orders_Raw!A:A,Orders_Raw!B:B),Customers_Raw!A:A,Customers_Raw!E:E)</f>
        <v>Corporate</v>
      </c>
      <c r="J3719" s="19">
        <f>_xlfn.XLOOKUP(Order_Items_Raw!A3056,Orders_Raw!A:A,Orders_Raw!C:C)</f>
        <v>45964</v>
      </c>
      <c r="K3719" t="s">
        <v>3474</v>
      </c>
      <c r="L3719" s="19" t="str">
        <f>_xlfn.XLOOKUP(A3719,Orders_Raw!A:A,Orders_Raw!D:D)</f>
        <v>Delivered</v>
      </c>
      <c r="M3719" s="19" t="str">
        <f>_xlfn.XLOOKUP(_xlfn.XLOOKUP(A3719,Orders_Raw!A:A,Orders_Raw!B:B),Customers_Raw!A:A,Customers_Raw!E:E)</f>
        <v>Corporate</v>
      </c>
      <c r="N3719">
        <f>IF(COUNTIF($A$2:A3719,A3719)=1,1,0)</f>
        <v>0</v>
      </c>
    </row>
    <row r="3720" spans="1:14">
      <c r="A3720" t="s">
        <v>1165</v>
      </c>
      <c r="B3720" t="s">
        <v>3479</v>
      </c>
      <c r="C3720">
        <v>3</v>
      </c>
      <c r="D3720" s="18">
        <v>54659.77</v>
      </c>
      <c r="E3720" s="18">
        <f>_xlfn.XLOOKUP(Order_Items_Raw!B3060,Products_Raw!A:A,Products_Raw!D:D)</f>
        <v>4591.42</v>
      </c>
      <c r="F3720" s="18">
        <f t="shared" si="58"/>
        <v>40885.51</v>
      </c>
      <c r="G3720" s="18" t="str">
        <f>PROPER(TRIM(CLEAN(_xlfn.XLOOKUP(Order_Items_Raw!A3060,Orders_Raw!A:A,Orders_Raw!E:E))))</f>
        <v>Mobile App</v>
      </c>
      <c r="H3720" s="18" t="str">
        <f>_xlfn.XLOOKUP(B3720,Products_Raw!A:A,Products_Raw!C:C)</f>
        <v>Fashion</v>
      </c>
      <c r="I3720" t="str">
        <f>_xlfn.XLOOKUP(_xlfn.XLOOKUP(A3720,Orders_Raw!A:A,Orders_Raw!B:B),Customers_Raw!A:A,Customers_Raw!E:E)</f>
        <v>Consumer</v>
      </c>
      <c r="J3720" s="19">
        <f>_xlfn.XLOOKUP(Order_Items_Raw!A3060,Orders_Raw!A:A,Orders_Raw!C:C)</f>
        <v>45969</v>
      </c>
      <c r="K3720" t="s">
        <v>3474</v>
      </c>
      <c r="L3720" s="19" t="str">
        <f>_xlfn.XLOOKUP(A3720,Orders_Raw!A:A,Orders_Raw!D:D)</f>
        <v>Delivered</v>
      </c>
      <c r="M3720" s="19" t="str">
        <f>_xlfn.XLOOKUP(_xlfn.XLOOKUP(A3720,Orders_Raw!A:A,Orders_Raw!B:B),Customers_Raw!A:A,Customers_Raw!E:E)</f>
        <v>Consumer</v>
      </c>
      <c r="N3720">
        <f>IF(COUNTIF($A$2:A3720,A3720)=1,1,0)</f>
        <v>0</v>
      </c>
    </row>
    <row r="3721" spans="1:14">
      <c r="A3721" t="s">
        <v>2145</v>
      </c>
      <c r="B3721" t="s">
        <v>3479</v>
      </c>
      <c r="C3721">
        <v>3</v>
      </c>
      <c r="D3721" s="18">
        <v>44823.33</v>
      </c>
      <c r="E3721" s="18">
        <f>_xlfn.XLOOKUP(Order_Items_Raw!B3080,Products_Raw!A:A,Products_Raw!D:D)</f>
        <v>1195.19</v>
      </c>
      <c r="F3721" s="18">
        <f t="shared" si="58"/>
        <v>41237.76</v>
      </c>
      <c r="G3721" s="18" t="str">
        <f>PROPER(TRIM(CLEAN(_xlfn.XLOOKUP(Order_Items_Raw!A3080,Orders_Raw!A:A,Orders_Raw!E:E))))</f>
        <v>Mobile App</v>
      </c>
      <c r="H3721" s="18" t="str">
        <f>_xlfn.XLOOKUP(B3721,Products_Raw!A:A,Products_Raw!C:C)</f>
        <v>Fashion</v>
      </c>
      <c r="I3721" t="str">
        <f>_xlfn.XLOOKUP(_xlfn.XLOOKUP(A3721,Orders_Raw!A:A,Orders_Raw!B:B),Customers_Raw!A:A,Customers_Raw!E:E)</f>
        <v>Corporate</v>
      </c>
      <c r="J3721" s="19">
        <f>_xlfn.XLOOKUP(Order_Items_Raw!A3080,Orders_Raw!A:A,Orders_Raw!C:C)</f>
        <v>45983</v>
      </c>
      <c r="K3721" t="s">
        <v>3474</v>
      </c>
      <c r="L3721" s="19" t="str">
        <f>_xlfn.XLOOKUP(A3721,Orders_Raw!A:A,Orders_Raw!D:D)</f>
        <v>Shipped</v>
      </c>
      <c r="M3721" s="19" t="str">
        <f>_xlfn.XLOOKUP(_xlfn.XLOOKUP(A3721,Orders_Raw!A:A,Orders_Raw!B:B),Customers_Raw!A:A,Customers_Raw!E:E)</f>
        <v>Corporate</v>
      </c>
      <c r="N3721">
        <f>IF(COUNTIF($A$2:A3721,A3721)=1,1,0)</f>
        <v>0</v>
      </c>
    </row>
    <row r="3722" spans="1:14">
      <c r="A3722" t="s">
        <v>2907</v>
      </c>
      <c r="B3722" t="s">
        <v>3479</v>
      </c>
      <c r="C3722">
        <v>1</v>
      </c>
      <c r="D3722" s="18">
        <v>14477.31</v>
      </c>
      <c r="E3722" s="18">
        <f>_xlfn.XLOOKUP(Order_Items_Raw!B3099,Products_Raw!A:A,Products_Raw!D:D)</f>
        <v>9316.44</v>
      </c>
      <c r="F3722" s="18">
        <f t="shared" si="58"/>
        <v>5160.87</v>
      </c>
      <c r="G3722" s="18" t="str">
        <f>PROPER(TRIM(CLEAN(_xlfn.XLOOKUP(Order_Items_Raw!A3099,Orders_Raw!A:A,Orders_Raw!E:E))))</f>
        <v>Mobile App</v>
      </c>
      <c r="H3722" s="18" t="str">
        <f>_xlfn.XLOOKUP(B3722,Products_Raw!A:A,Products_Raw!C:C)</f>
        <v>Fashion</v>
      </c>
      <c r="I3722" t="str">
        <f>_xlfn.XLOOKUP(_xlfn.XLOOKUP(A3722,Orders_Raw!A:A,Orders_Raw!B:B),Customers_Raw!A:A,Customers_Raw!E:E)</f>
        <v>Consumer</v>
      </c>
      <c r="J3722" s="19">
        <f>_xlfn.XLOOKUP(Order_Items_Raw!A3099,Orders_Raw!A:A,Orders_Raw!C:C)</f>
        <v>45983</v>
      </c>
      <c r="K3722" t="s">
        <v>3474</v>
      </c>
      <c r="L3722" s="19" t="str">
        <f>_xlfn.XLOOKUP(A3722,Orders_Raw!A:A,Orders_Raw!D:D)</f>
        <v>Shipped</v>
      </c>
      <c r="M3722" s="19" t="str">
        <f>_xlfn.XLOOKUP(_xlfn.XLOOKUP(A3722,Orders_Raw!A:A,Orders_Raw!B:B),Customers_Raw!A:A,Customers_Raw!E:E)</f>
        <v>Consumer</v>
      </c>
      <c r="N3722">
        <f>IF(COUNTIF($A$2:A3722,A3722)=1,1,0)</f>
        <v>0</v>
      </c>
    </row>
    <row r="3723" spans="1:14">
      <c r="A3723" t="s">
        <v>3134</v>
      </c>
      <c r="B3723" t="s">
        <v>3479</v>
      </c>
      <c r="C3723">
        <v>1</v>
      </c>
      <c r="D3723" s="18">
        <v>15504.82</v>
      </c>
      <c r="E3723" s="18">
        <f>_xlfn.XLOOKUP(Order_Items_Raw!B3104,Products_Raw!A:A,Products_Raw!D:D)</f>
        <v>11764.29</v>
      </c>
      <c r="F3723" s="18">
        <f t="shared" si="58"/>
        <v>3740.53</v>
      </c>
      <c r="G3723" s="18" t="str">
        <f>PROPER(TRIM(CLEAN(_xlfn.XLOOKUP(Order_Items_Raw!A3104,Orders_Raw!A:A,Orders_Raw!E:E))))</f>
        <v>Marketplace</v>
      </c>
      <c r="H3723" s="18" t="str">
        <f>_xlfn.XLOOKUP(B3723,Products_Raw!A:A,Products_Raw!C:C)</f>
        <v>Fashion</v>
      </c>
      <c r="I3723" t="str">
        <f>_xlfn.XLOOKUP(_xlfn.XLOOKUP(A3723,Orders_Raw!A:A,Orders_Raw!B:B),Customers_Raw!A:A,Customers_Raw!E:E)</f>
        <v>Corporate</v>
      </c>
      <c r="J3723" s="19">
        <f>_xlfn.XLOOKUP(Order_Items_Raw!A3104,Orders_Raw!A:A,Orders_Raw!C:C)</f>
        <v>45975</v>
      </c>
      <c r="K3723" t="s">
        <v>3474</v>
      </c>
      <c r="L3723" s="19" t="str">
        <f>_xlfn.XLOOKUP(A3723,Orders_Raw!A:A,Orders_Raw!D:D)</f>
        <v>Delivered</v>
      </c>
      <c r="M3723" s="19" t="str">
        <f>_xlfn.XLOOKUP(_xlfn.XLOOKUP(A3723,Orders_Raw!A:A,Orders_Raw!B:B),Customers_Raw!A:A,Customers_Raw!E:E)</f>
        <v>Corporate</v>
      </c>
      <c r="N3723">
        <f>IF(COUNTIF($A$2:A3723,A3723)=1,1,0)</f>
        <v>0</v>
      </c>
    </row>
    <row r="3724" spans="1:14">
      <c r="A3724" t="s">
        <v>1682</v>
      </c>
      <c r="B3724" t="s">
        <v>3480</v>
      </c>
      <c r="C3724">
        <v>2</v>
      </c>
      <c r="D3724" s="18">
        <v>27445.68</v>
      </c>
      <c r="E3724" s="18">
        <f>_xlfn.XLOOKUP(Order_Items_Raw!B3123,Products_Raw!A:A,Products_Raw!D:D)</f>
        <v>2144.79</v>
      </c>
      <c r="F3724" s="18">
        <f t="shared" si="58"/>
        <v>23156.1</v>
      </c>
      <c r="G3724" s="18" t="str">
        <f>PROPER(TRIM(CLEAN(_xlfn.XLOOKUP(Order_Items_Raw!A3123,Orders_Raw!A:A,Orders_Raw!E:E))))</f>
        <v>Website</v>
      </c>
      <c r="H3724" s="18" t="str">
        <f>_xlfn.XLOOKUP(B3724,Products_Raw!A:A,Products_Raw!C:C)</f>
        <v>Beauty</v>
      </c>
      <c r="I3724" t="str">
        <f>_xlfn.XLOOKUP(_xlfn.XLOOKUP(A3724,Orders_Raw!A:A,Orders_Raw!B:B),Customers_Raw!A:A,Customers_Raw!E:E)</f>
        <v>Consumer</v>
      </c>
      <c r="J3724" s="19">
        <f>_xlfn.XLOOKUP(Order_Items_Raw!A3123,Orders_Raw!A:A,Orders_Raw!C:C)</f>
        <v>45967</v>
      </c>
      <c r="K3724" t="s">
        <v>3474</v>
      </c>
      <c r="L3724" s="19" t="str">
        <f>_xlfn.XLOOKUP(A3724,Orders_Raw!A:A,Orders_Raw!D:D)</f>
        <v>Delivered</v>
      </c>
      <c r="M3724" s="19" t="str">
        <f>_xlfn.XLOOKUP(_xlfn.XLOOKUP(A3724,Orders_Raw!A:A,Orders_Raw!B:B),Customers_Raw!A:A,Customers_Raw!E:E)</f>
        <v>Consumer</v>
      </c>
      <c r="N3724">
        <f>IF(COUNTIF($A$2:A3724,A3724)=1,1,0)</f>
        <v>0</v>
      </c>
    </row>
    <row r="3725" spans="1:14">
      <c r="A3725" t="s">
        <v>1856</v>
      </c>
      <c r="B3725" t="s">
        <v>3480</v>
      </c>
      <c r="C3725">
        <v>1</v>
      </c>
      <c r="D3725" s="18">
        <v>12930.43</v>
      </c>
      <c r="E3725" s="18">
        <f>_xlfn.XLOOKUP(Order_Items_Raw!B3128,Products_Raw!A:A,Products_Raw!D:D)</f>
        <v>10086.81</v>
      </c>
      <c r="F3725" s="18">
        <f t="shared" si="58"/>
        <v>2843.62</v>
      </c>
      <c r="G3725" s="18" t="str">
        <f>PROPER(TRIM(CLEAN(_xlfn.XLOOKUP(Order_Items_Raw!A3128,Orders_Raw!A:A,Orders_Raw!E:E))))</f>
        <v>Website</v>
      </c>
      <c r="H3725" s="18" t="str">
        <f>_xlfn.XLOOKUP(B3725,Products_Raw!A:A,Products_Raw!C:C)</f>
        <v>Beauty</v>
      </c>
      <c r="I3725" t="str">
        <f>_xlfn.XLOOKUP(_xlfn.XLOOKUP(A3725,Orders_Raw!A:A,Orders_Raw!B:B),Customers_Raw!A:A,Customers_Raw!E:E)</f>
        <v>Consumer</v>
      </c>
      <c r="J3725" s="19">
        <f>_xlfn.XLOOKUP(Order_Items_Raw!A3128,Orders_Raw!A:A,Orders_Raw!C:C)</f>
        <v>45971</v>
      </c>
      <c r="K3725" t="s">
        <v>3474</v>
      </c>
      <c r="L3725" s="19" t="str">
        <f>_xlfn.XLOOKUP(A3725,Orders_Raw!A:A,Orders_Raw!D:D)</f>
        <v>Delivered</v>
      </c>
      <c r="M3725" s="19" t="str">
        <f>_xlfn.XLOOKUP(_xlfn.XLOOKUP(A3725,Orders_Raw!A:A,Orders_Raw!B:B),Customers_Raw!A:A,Customers_Raw!E:E)</f>
        <v>Consumer</v>
      </c>
      <c r="N3725">
        <f>IF(COUNTIF($A$2:A3725,A3725)=1,1,0)</f>
        <v>0</v>
      </c>
    </row>
    <row r="3726" spans="1:14">
      <c r="A3726" t="s">
        <v>1921</v>
      </c>
      <c r="B3726" t="s">
        <v>3480</v>
      </c>
      <c r="C3726">
        <v>2</v>
      </c>
      <c r="D3726" s="18">
        <v>22798.72</v>
      </c>
      <c r="E3726" s="18">
        <f>_xlfn.XLOOKUP(Order_Items_Raw!B3130,Products_Raw!A:A,Products_Raw!D:D)</f>
        <v>10086.81</v>
      </c>
      <c r="F3726" s="18">
        <f t="shared" si="58"/>
        <v>2625.1</v>
      </c>
      <c r="G3726" s="18" t="str">
        <f>PROPER(TRIM(CLEAN(_xlfn.XLOOKUP(Order_Items_Raw!A3130,Orders_Raw!A:A,Orders_Raw!E:E))))</f>
        <v>Website</v>
      </c>
      <c r="H3726" s="18" t="str">
        <f>_xlfn.XLOOKUP(B3726,Products_Raw!A:A,Products_Raw!C:C)</f>
        <v>Beauty</v>
      </c>
      <c r="I3726" t="str">
        <f>_xlfn.XLOOKUP(_xlfn.XLOOKUP(A3726,Orders_Raw!A:A,Orders_Raw!B:B),Customers_Raw!A:A,Customers_Raw!E:E)</f>
        <v>Consumer</v>
      </c>
      <c r="J3726" s="19">
        <f>_xlfn.XLOOKUP(Order_Items_Raw!A3130,Orders_Raw!A:A,Orders_Raw!C:C)</f>
        <v>45982</v>
      </c>
      <c r="K3726" t="s">
        <v>3474</v>
      </c>
      <c r="L3726" s="19" t="str">
        <f>_xlfn.XLOOKUP(A3726,Orders_Raw!A:A,Orders_Raw!D:D)</f>
        <v>Delivered</v>
      </c>
      <c r="M3726" s="19" t="str">
        <f>_xlfn.XLOOKUP(_xlfn.XLOOKUP(A3726,Orders_Raw!A:A,Orders_Raw!B:B),Customers_Raw!A:A,Customers_Raw!E:E)</f>
        <v>Consumer</v>
      </c>
      <c r="N3726">
        <f>IF(COUNTIF($A$2:A3726,A3726)=1,1,0)</f>
        <v>0</v>
      </c>
    </row>
    <row r="3727" spans="1:14">
      <c r="A3727" t="s">
        <v>3347</v>
      </c>
      <c r="B3727" t="s">
        <v>3480</v>
      </c>
      <c r="C3727">
        <v>2</v>
      </c>
      <c r="D3727" s="18">
        <v>26859.03</v>
      </c>
      <c r="E3727" s="18">
        <f>_xlfn.XLOOKUP(Order_Items_Raw!B3157,Products_Raw!A:A,Products_Raw!D:D)</f>
        <v>4740.6</v>
      </c>
      <c r="F3727" s="18">
        <f t="shared" si="58"/>
        <v>17377.83</v>
      </c>
      <c r="G3727" s="18" t="str">
        <f>PROPER(TRIM(CLEAN(_xlfn.XLOOKUP(Order_Items_Raw!A3157,Orders_Raw!A:A,Orders_Raw!E:E))))</f>
        <v>Marketplace</v>
      </c>
      <c r="H3727" s="18" t="str">
        <f>_xlfn.XLOOKUP(B3727,Products_Raw!A:A,Products_Raw!C:C)</f>
        <v>Beauty</v>
      </c>
      <c r="I3727" t="str">
        <f>_xlfn.XLOOKUP(_xlfn.XLOOKUP(A3727,Orders_Raw!A:A,Orders_Raw!B:B),Customers_Raw!A:A,Customers_Raw!E:E)</f>
        <v>Corporate</v>
      </c>
      <c r="J3727" s="19">
        <f>_xlfn.XLOOKUP(Order_Items_Raw!A3157,Orders_Raw!A:A,Orders_Raw!C:C)</f>
        <v>45943</v>
      </c>
      <c r="K3727" t="s">
        <v>3481</v>
      </c>
      <c r="L3727" s="19" t="str">
        <f>_xlfn.XLOOKUP(A3727,Orders_Raw!A:A,Orders_Raw!D:D)</f>
        <v>Delivered</v>
      </c>
      <c r="M3727" s="19" t="str">
        <f>_xlfn.XLOOKUP(_xlfn.XLOOKUP(A3727,Orders_Raw!A:A,Orders_Raw!B:B),Customers_Raw!A:A,Customers_Raw!E:E)</f>
        <v>Corporate</v>
      </c>
      <c r="N3727">
        <f>IF(COUNTIF($A$2:A3727,A3727)=1,1,0)</f>
        <v>1</v>
      </c>
    </row>
    <row r="3728" spans="1:14">
      <c r="A3728" t="s">
        <v>1002</v>
      </c>
      <c r="B3728" t="s">
        <v>3482</v>
      </c>
      <c r="C3728">
        <v>4</v>
      </c>
      <c r="D3728" s="18">
        <v>64090.66</v>
      </c>
      <c r="E3728" s="18">
        <f>_xlfn.XLOOKUP(Order_Items_Raw!B3163,Products_Raw!A:A,Products_Raw!D:D)</f>
        <v>10244.32</v>
      </c>
      <c r="F3728" s="18">
        <f t="shared" si="58"/>
        <v>23113.38</v>
      </c>
      <c r="G3728" s="18" t="str">
        <f>PROPER(TRIM(CLEAN(_xlfn.XLOOKUP(Order_Items_Raw!A3163,Orders_Raw!A:A,Orders_Raw!E:E))))</f>
        <v>Mobile App</v>
      </c>
      <c r="H3728" s="18" t="str">
        <f>_xlfn.XLOOKUP(B3728,Products_Raw!A:A,Products_Raw!C:C)</f>
        <v>Office Supplies</v>
      </c>
      <c r="I3728" t="str">
        <f>_xlfn.XLOOKUP(_xlfn.XLOOKUP(A3728,Orders_Raw!A:A,Orders_Raw!B:B),Customers_Raw!A:A,Customers_Raw!E:E)</f>
        <v>Consumer</v>
      </c>
      <c r="J3728" s="19">
        <f>_xlfn.XLOOKUP(Order_Items_Raw!A3163,Orders_Raw!A:A,Orders_Raw!C:C)</f>
        <v>45937</v>
      </c>
      <c r="K3728" t="s">
        <v>3481</v>
      </c>
      <c r="L3728" s="19" t="str">
        <f>_xlfn.XLOOKUP(A3728,Orders_Raw!A:A,Orders_Raw!D:D)</f>
        <v>Delivered</v>
      </c>
      <c r="M3728" s="19" t="str">
        <f>_xlfn.XLOOKUP(_xlfn.XLOOKUP(A3728,Orders_Raw!A:A,Orders_Raw!B:B),Customers_Raw!A:A,Customers_Raw!E:E)</f>
        <v>Consumer</v>
      </c>
      <c r="N3728">
        <f>IF(COUNTIF($A$2:A3728,A3728)=1,1,0)</f>
        <v>0</v>
      </c>
    </row>
    <row r="3729" spans="1:14">
      <c r="A3729" t="s">
        <v>1121</v>
      </c>
      <c r="B3729" t="s">
        <v>3482</v>
      </c>
      <c r="C3729">
        <v>1</v>
      </c>
      <c r="D3729" s="18">
        <v>17937.16</v>
      </c>
      <c r="E3729" s="18">
        <f>_xlfn.XLOOKUP(Order_Items_Raw!B3166,Products_Raw!A:A,Products_Raw!D:D)</f>
        <v>10244.32</v>
      </c>
      <c r="F3729" s="18">
        <f t="shared" si="58"/>
        <v>7692.84</v>
      </c>
      <c r="G3729" s="18" t="str">
        <f>PROPER(TRIM(CLEAN(_xlfn.XLOOKUP(Order_Items_Raw!A3166,Orders_Raw!A:A,Orders_Raw!E:E))))</f>
        <v>Website</v>
      </c>
      <c r="H3729" s="18" t="str">
        <f>_xlfn.XLOOKUP(B3729,Products_Raw!A:A,Products_Raw!C:C)</f>
        <v>Office Supplies</v>
      </c>
      <c r="I3729" t="str">
        <f>_xlfn.XLOOKUP(_xlfn.XLOOKUP(A3729,Orders_Raw!A:A,Orders_Raw!B:B),Customers_Raw!A:A,Customers_Raw!E:E)</f>
        <v>Small Business</v>
      </c>
      <c r="J3729" s="19">
        <f>_xlfn.XLOOKUP(Order_Items_Raw!A3166,Orders_Raw!A:A,Orders_Raw!C:C)</f>
        <v>45931</v>
      </c>
      <c r="K3729" t="s">
        <v>3481</v>
      </c>
      <c r="L3729" s="19" t="str">
        <f>_xlfn.XLOOKUP(A3729,Orders_Raw!A:A,Orders_Raw!D:D)</f>
        <v>Delivered</v>
      </c>
      <c r="M3729" s="19" t="str">
        <f>_xlfn.XLOOKUP(_xlfn.XLOOKUP(A3729,Orders_Raw!A:A,Orders_Raw!B:B),Customers_Raw!A:A,Customers_Raw!E:E)</f>
        <v>Small Business</v>
      </c>
      <c r="N3729">
        <f>IF(COUNTIF($A$2:A3729,A3729)=1,1,0)</f>
        <v>1</v>
      </c>
    </row>
    <row r="3730" spans="1:14">
      <c r="A3730" t="s">
        <v>1856</v>
      </c>
      <c r="B3730" t="s">
        <v>3482</v>
      </c>
      <c r="C3730">
        <v>1</v>
      </c>
      <c r="D3730" s="18">
        <v>15776.12</v>
      </c>
      <c r="E3730" s="18">
        <f>_xlfn.XLOOKUP(Order_Items_Raw!B3181,Products_Raw!A:A,Products_Raw!D:D)</f>
        <v>6579.03</v>
      </c>
      <c r="F3730" s="18">
        <f t="shared" si="58"/>
        <v>9197.09</v>
      </c>
      <c r="G3730" s="18" t="str">
        <f>PROPER(TRIM(CLEAN(_xlfn.XLOOKUP(Order_Items_Raw!A3181,Orders_Raw!A:A,Orders_Raw!E:E))))</f>
        <v>Marketplace</v>
      </c>
      <c r="H3730" s="18" t="str">
        <f>_xlfn.XLOOKUP(B3730,Products_Raw!A:A,Products_Raw!C:C)</f>
        <v>Office Supplies</v>
      </c>
      <c r="I3730" t="str">
        <f>_xlfn.XLOOKUP(_xlfn.XLOOKUP(A3730,Orders_Raw!A:A,Orders_Raw!B:B),Customers_Raw!A:A,Customers_Raw!E:E)</f>
        <v>Consumer</v>
      </c>
      <c r="J3730" s="19">
        <f>_xlfn.XLOOKUP(Order_Items_Raw!A3181,Orders_Raw!A:A,Orders_Raw!C:C)</f>
        <v>45961</v>
      </c>
      <c r="K3730" t="s">
        <v>3481</v>
      </c>
      <c r="L3730" s="19" t="str">
        <f>_xlfn.XLOOKUP(A3730,Orders_Raw!A:A,Orders_Raw!D:D)</f>
        <v>Delivered</v>
      </c>
      <c r="M3730" s="19" t="str">
        <f>_xlfn.XLOOKUP(_xlfn.XLOOKUP(A3730,Orders_Raw!A:A,Orders_Raw!B:B),Customers_Raw!A:A,Customers_Raw!E:E)</f>
        <v>Consumer</v>
      </c>
      <c r="N3730">
        <f>IF(COUNTIF($A$2:A3730,A3730)=1,1,0)</f>
        <v>0</v>
      </c>
    </row>
    <row r="3731" spans="1:14">
      <c r="A3731" t="s">
        <v>2564</v>
      </c>
      <c r="B3731" t="s">
        <v>3482</v>
      </c>
      <c r="C3731">
        <v>1</v>
      </c>
      <c r="D3731" s="18">
        <v>13600.97</v>
      </c>
      <c r="E3731" s="18">
        <f>_xlfn.XLOOKUP(Order_Items_Raw!B3193,Products_Raw!A:A,Products_Raw!D:D)</f>
        <v>2831.41</v>
      </c>
      <c r="F3731" s="18">
        <f t="shared" si="58"/>
        <v>10769.56</v>
      </c>
      <c r="G3731" s="18" t="str">
        <f>PROPER(TRIM(CLEAN(_xlfn.XLOOKUP(Order_Items_Raw!A3193,Orders_Raw!A:A,Orders_Raw!E:E))))</f>
        <v>Website</v>
      </c>
      <c r="H3731" s="18" t="str">
        <f>_xlfn.XLOOKUP(B3731,Products_Raw!A:A,Products_Raw!C:C)</f>
        <v>Office Supplies</v>
      </c>
      <c r="I3731" t="str">
        <f>_xlfn.XLOOKUP(_xlfn.XLOOKUP(A3731,Orders_Raw!A:A,Orders_Raw!B:B),Customers_Raw!A:A,Customers_Raw!E:E)</f>
        <v>Consumer</v>
      </c>
      <c r="J3731" s="19">
        <f>_xlfn.XLOOKUP(Order_Items_Raw!A3193,Orders_Raw!A:A,Orders_Raw!C:C)</f>
        <v>45939</v>
      </c>
      <c r="K3731" t="s">
        <v>3481</v>
      </c>
      <c r="L3731" s="19" t="str">
        <f>_xlfn.XLOOKUP(A3731,Orders_Raw!A:A,Orders_Raw!D:D)</f>
        <v>Shipped</v>
      </c>
      <c r="M3731" s="19" t="str">
        <f>_xlfn.XLOOKUP(_xlfn.XLOOKUP(A3731,Orders_Raw!A:A,Orders_Raw!B:B),Customers_Raw!A:A,Customers_Raw!E:E)</f>
        <v>Consumer</v>
      </c>
      <c r="N3731">
        <f>IF(COUNTIF($A$2:A3731,A3731)=1,1,0)</f>
        <v>0</v>
      </c>
    </row>
    <row r="3732" spans="1:14">
      <c r="A3732" t="s">
        <v>2737</v>
      </c>
      <c r="B3732" t="s">
        <v>3482</v>
      </c>
      <c r="C3732">
        <v>2</v>
      </c>
      <c r="D3732" s="18">
        <v>31107.34</v>
      </c>
      <c r="E3732" s="18">
        <f>_xlfn.XLOOKUP(Order_Items_Raw!B3199,Products_Raw!A:A,Products_Raw!D:D)</f>
        <v>4703.24</v>
      </c>
      <c r="F3732" s="18">
        <f t="shared" si="58"/>
        <v>21700.86</v>
      </c>
      <c r="G3732" s="18" t="str">
        <f>PROPER(TRIM(CLEAN(_xlfn.XLOOKUP(Order_Items_Raw!A3199,Orders_Raw!A:A,Orders_Raw!E:E))))</f>
        <v>Marketplace</v>
      </c>
      <c r="H3732" s="18" t="str">
        <f>_xlfn.XLOOKUP(B3732,Products_Raw!A:A,Products_Raw!C:C)</f>
        <v>Office Supplies</v>
      </c>
      <c r="I3732" t="str">
        <f>_xlfn.XLOOKUP(_xlfn.XLOOKUP(A3732,Orders_Raw!A:A,Orders_Raw!B:B),Customers_Raw!A:A,Customers_Raw!E:E)</f>
        <v>Consumer</v>
      </c>
      <c r="J3732" s="19">
        <f>_xlfn.XLOOKUP(Order_Items_Raw!A3199,Orders_Raw!A:A,Orders_Raw!C:C)</f>
        <v>45945</v>
      </c>
      <c r="K3732" t="s">
        <v>3481</v>
      </c>
      <c r="L3732" s="19" t="str">
        <f>_xlfn.XLOOKUP(A3732,Orders_Raw!A:A,Orders_Raw!D:D)</f>
        <v>Cancelled</v>
      </c>
      <c r="M3732" s="19" t="str">
        <f>_xlfn.XLOOKUP(_xlfn.XLOOKUP(A3732,Orders_Raw!A:A,Orders_Raw!B:B),Customers_Raw!A:A,Customers_Raw!E:E)</f>
        <v>Consumer</v>
      </c>
      <c r="N3732">
        <f>IF(COUNTIF($A$2:A3732,A3732)=1,1,0)</f>
        <v>0</v>
      </c>
    </row>
    <row r="3733" spans="1:14">
      <c r="A3733" t="s">
        <v>1075</v>
      </c>
      <c r="B3733" t="s">
        <v>3483</v>
      </c>
      <c r="C3733">
        <v>2</v>
      </c>
      <c r="D3733" s="18">
        <v>14602.65</v>
      </c>
      <c r="E3733" s="18">
        <f>_xlfn.XLOOKUP(Order_Items_Raw!B3215,Products_Raw!A:A,Products_Raw!D:D)</f>
        <v>4535.12</v>
      </c>
      <c r="F3733" s="18">
        <f t="shared" si="58"/>
        <v>5532.41</v>
      </c>
      <c r="G3733" s="18" t="str">
        <f>PROPER(TRIM(CLEAN(_xlfn.XLOOKUP(Order_Items_Raw!A3215,Orders_Raw!A:A,Orders_Raw!E:E))))</f>
        <v>Marketplace</v>
      </c>
      <c r="H3733" s="18" t="str">
        <f>_xlfn.XLOOKUP(B3733,Products_Raw!A:A,Products_Raw!C:C)</f>
        <v>Office Supplies</v>
      </c>
      <c r="I3733" t="str">
        <f>_xlfn.XLOOKUP(_xlfn.XLOOKUP(A3733,Orders_Raw!A:A,Orders_Raw!B:B),Customers_Raw!A:A,Customers_Raw!E:E)</f>
        <v>Corporate</v>
      </c>
      <c r="J3733" s="19">
        <f>_xlfn.XLOOKUP(Order_Items_Raw!A3215,Orders_Raw!A:A,Orders_Raw!C:C)</f>
        <v>45945</v>
      </c>
      <c r="K3733" t="s">
        <v>3481</v>
      </c>
      <c r="L3733" s="19" t="str">
        <f>_xlfn.XLOOKUP(A3733,Orders_Raw!A:A,Orders_Raw!D:D)</f>
        <v>Cancelled</v>
      </c>
      <c r="M3733" s="19" t="str">
        <f>_xlfn.XLOOKUP(_xlfn.XLOOKUP(A3733,Orders_Raw!A:A,Orders_Raw!B:B),Customers_Raw!A:A,Customers_Raw!E:E)</f>
        <v>Corporate</v>
      </c>
      <c r="N3733">
        <f>IF(COUNTIF($A$2:A3733,A3733)=1,1,0)</f>
        <v>0</v>
      </c>
    </row>
    <row r="3734" spans="1:14">
      <c r="A3734" t="s">
        <v>1115</v>
      </c>
      <c r="B3734" t="s">
        <v>3483</v>
      </c>
      <c r="C3734">
        <v>1</v>
      </c>
      <c r="D3734" s="18">
        <v>8642.43</v>
      </c>
      <c r="E3734" s="18">
        <f>_xlfn.XLOOKUP(Order_Items_Raw!B3217,Products_Raw!A:A,Products_Raw!D:D)</f>
        <v>4535.12</v>
      </c>
      <c r="F3734" s="18">
        <f t="shared" si="58"/>
        <v>4107.31</v>
      </c>
      <c r="G3734" s="18" t="str">
        <f>PROPER(TRIM(CLEAN(_xlfn.XLOOKUP(Order_Items_Raw!A3217,Orders_Raw!A:A,Orders_Raw!E:E))))</f>
        <v>Website</v>
      </c>
      <c r="H3734" s="18" t="str">
        <f>_xlfn.XLOOKUP(B3734,Products_Raw!A:A,Products_Raw!C:C)</f>
        <v>Office Supplies</v>
      </c>
      <c r="I3734" t="str">
        <f>_xlfn.XLOOKUP(_xlfn.XLOOKUP(A3734,Orders_Raw!A:A,Orders_Raw!B:B),Customers_Raw!A:A,Customers_Raw!E:E)</f>
        <v>Consumer</v>
      </c>
      <c r="J3734" s="19">
        <f>_xlfn.XLOOKUP(Order_Items_Raw!A3217,Orders_Raw!A:A,Orders_Raw!C:C)</f>
        <v>45952</v>
      </c>
      <c r="K3734" t="s">
        <v>3481</v>
      </c>
      <c r="L3734" s="19" t="str">
        <f>_xlfn.XLOOKUP(A3734,Orders_Raw!A:A,Orders_Raw!D:D)</f>
        <v>Delivered</v>
      </c>
      <c r="M3734" s="19" t="str">
        <f>_xlfn.XLOOKUP(_xlfn.XLOOKUP(A3734,Orders_Raw!A:A,Orders_Raw!B:B),Customers_Raw!A:A,Customers_Raw!E:E)</f>
        <v>Consumer</v>
      </c>
      <c r="N3734">
        <f>IF(COUNTIF($A$2:A3734,A3734)=1,1,0)</f>
        <v>0</v>
      </c>
    </row>
    <row r="3735" spans="1:14">
      <c r="A3735" t="s">
        <v>1703</v>
      </c>
      <c r="B3735" t="s">
        <v>3483</v>
      </c>
      <c r="C3735">
        <v>2</v>
      </c>
      <c r="D3735" s="18">
        <v>14893.2</v>
      </c>
      <c r="E3735" s="18">
        <f>_xlfn.XLOOKUP(Order_Items_Raw!B3225,Products_Raw!A:A,Products_Raw!D:D)</f>
        <v>4806.74</v>
      </c>
      <c r="F3735" s="18">
        <f t="shared" si="58"/>
        <v>5279.72</v>
      </c>
      <c r="G3735" s="18" t="str">
        <f>PROPER(TRIM(CLEAN(_xlfn.XLOOKUP(Order_Items_Raw!A3225,Orders_Raw!A:A,Orders_Raw!E:E))))</f>
        <v>Mobile App</v>
      </c>
      <c r="H3735" s="18" t="str">
        <f>_xlfn.XLOOKUP(B3735,Products_Raw!A:A,Products_Raw!C:C)</f>
        <v>Office Supplies</v>
      </c>
      <c r="I3735" t="str">
        <f>_xlfn.XLOOKUP(_xlfn.XLOOKUP(A3735,Orders_Raw!A:A,Orders_Raw!B:B),Customers_Raw!A:A,Customers_Raw!E:E)</f>
        <v>Consumer</v>
      </c>
      <c r="J3735" s="19">
        <f>_xlfn.XLOOKUP(Order_Items_Raw!A3225,Orders_Raw!A:A,Orders_Raw!C:C)</f>
        <v>45937</v>
      </c>
      <c r="K3735" t="s">
        <v>3481</v>
      </c>
      <c r="L3735" s="19" t="str">
        <f>_xlfn.XLOOKUP(A3735,Orders_Raw!A:A,Orders_Raw!D:D)</f>
        <v>Delivered</v>
      </c>
      <c r="M3735" s="19" t="str">
        <f>_xlfn.XLOOKUP(_xlfn.XLOOKUP(A3735,Orders_Raw!A:A,Orders_Raw!B:B),Customers_Raw!A:A,Customers_Raw!E:E)</f>
        <v>Consumer</v>
      </c>
      <c r="N3735">
        <f>IF(COUNTIF($A$2:A3735,A3735)=1,1,0)</f>
        <v>1</v>
      </c>
    </row>
    <row r="3736" spans="1:14">
      <c r="A3736" t="s">
        <v>1135</v>
      </c>
      <c r="B3736" t="s">
        <v>3484</v>
      </c>
      <c r="C3736">
        <v>2</v>
      </c>
      <c r="D3736" s="18">
        <v>15877.62</v>
      </c>
      <c r="E3736" s="18">
        <f>_xlfn.XLOOKUP(Order_Items_Raw!B3262,Products_Raw!A:A,Products_Raw!D:D)</f>
        <v>4640.09</v>
      </c>
      <c r="F3736" s="18">
        <f t="shared" si="58"/>
        <v>6597.44</v>
      </c>
      <c r="G3736" s="18" t="str">
        <f>PROPER(TRIM(CLEAN(_xlfn.XLOOKUP(Order_Items_Raw!A3262,Orders_Raw!A:A,Orders_Raw!E:E))))</f>
        <v>Website</v>
      </c>
      <c r="H3736" s="18" t="str">
        <f>_xlfn.XLOOKUP(B3736,Products_Raw!A:A,Products_Raw!C:C)</f>
        <v>Electronics</v>
      </c>
      <c r="I3736" t="str">
        <f>_xlfn.XLOOKUP(_xlfn.XLOOKUP(A3736,Orders_Raw!A:A,Orders_Raw!B:B),Customers_Raw!A:A,Customers_Raw!E:E)</f>
        <v>Consumer</v>
      </c>
      <c r="J3736" s="19">
        <f>_xlfn.XLOOKUP(Order_Items_Raw!A3262,Orders_Raw!A:A,Orders_Raw!C:C)</f>
        <v>45933</v>
      </c>
      <c r="K3736" t="s">
        <v>3481</v>
      </c>
      <c r="L3736" s="19" t="str">
        <f>_xlfn.XLOOKUP(A3736,Orders_Raw!A:A,Orders_Raw!D:D)</f>
        <v>Shipped</v>
      </c>
      <c r="M3736" s="19" t="str">
        <f>_xlfn.XLOOKUP(_xlfn.XLOOKUP(A3736,Orders_Raw!A:A,Orders_Raw!B:B),Customers_Raw!A:A,Customers_Raw!E:E)</f>
        <v>Consumer</v>
      </c>
      <c r="N3736">
        <f>IF(COUNTIF($A$2:A3736,A3736)=1,1,0)</f>
        <v>0</v>
      </c>
    </row>
    <row r="3737" spans="1:14">
      <c r="A3737" t="s">
        <v>2369</v>
      </c>
      <c r="B3737" t="s">
        <v>3484</v>
      </c>
      <c r="C3737">
        <v>2</v>
      </c>
      <c r="D3737" s="18">
        <v>19963.85</v>
      </c>
      <c r="E3737" s="18">
        <f>_xlfn.XLOOKUP(Order_Items_Raw!B3278,Products_Raw!A:A,Products_Raw!D:D)</f>
        <v>10188.6</v>
      </c>
      <c r="F3737" s="18">
        <f t="shared" si="58"/>
        <v>-413.350000000002</v>
      </c>
      <c r="G3737" s="18" t="str">
        <f>PROPER(TRIM(CLEAN(_xlfn.XLOOKUP(Order_Items_Raw!A3278,Orders_Raw!A:A,Orders_Raw!E:E))))</f>
        <v>Website</v>
      </c>
      <c r="H3737" s="18" t="str">
        <f>_xlfn.XLOOKUP(B3737,Products_Raw!A:A,Products_Raw!C:C)</f>
        <v>Electronics</v>
      </c>
      <c r="I3737" t="str">
        <f>_xlfn.XLOOKUP(_xlfn.XLOOKUP(A3737,Orders_Raw!A:A,Orders_Raw!B:B),Customers_Raw!A:A,Customers_Raw!E:E)</f>
        <v>Consumer</v>
      </c>
      <c r="J3737" s="19">
        <f>_xlfn.XLOOKUP(Order_Items_Raw!A3278,Orders_Raw!A:A,Orders_Raw!C:C)</f>
        <v>45943</v>
      </c>
      <c r="K3737" t="s">
        <v>3481</v>
      </c>
      <c r="L3737" s="19" t="str">
        <f>_xlfn.XLOOKUP(A3737,Orders_Raw!A:A,Orders_Raw!D:D)</f>
        <v>Delivered</v>
      </c>
      <c r="M3737" s="19" t="str">
        <f>_xlfn.XLOOKUP(_xlfn.XLOOKUP(A3737,Orders_Raw!A:A,Orders_Raw!B:B),Customers_Raw!A:A,Customers_Raw!E:E)</f>
        <v>Consumer</v>
      </c>
      <c r="N3737">
        <f>IF(COUNTIF($A$2:A3737,A3737)=1,1,0)</f>
        <v>0</v>
      </c>
    </row>
    <row r="3738" spans="1:14">
      <c r="A3738" t="s">
        <v>2376</v>
      </c>
      <c r="B3738" t="s">
        <v>3484</v>
      </c>
      <c r="C3738">
        <v>1</v>
      </c>
      <c r="D3738" s="18">
        <v>10099.39</v>
      </c>
      <c r="E3738" s="18">
        <f>_xlfn.XLOOKUP(Order_Items_Raw!B3279,Products_Raw!A:A,Products_Raw!D:D)</f>
        <v>10188.6</v>
      </c>
      <c r="F3738" s="18">
        <f t="shared" si="58"/>
        <v>-89.2100000000009</v>
      </c>
      <c r="G3738" s="18" t="str">
        <f>PROPER(TRIM(CLEAN(_xlfn.XLOOKUP(Order_Items_Raw!A3279,Orders_Raw!A:A,Orders_Raw!E:E))))</f>
        <v>Mobile App</v>
      </c>
      <c r="H3738" s="18" t="str">
        <f>_xlfn.XLOOKUP(B3738,Products_Raw!A:A,Products_Raw!C:C)</f>
        <v>Electronics</v>
      </c>
      <c r="I3738" t="str">
        <f>_xlfn.XLOOKUP(_xlfn.XLOOKUP(A3738,Orders_Raw!A:A,Orders_Raw!B:B),Customers_Raw!A:A,Customers_Raw!E:E)</f>
        <v>Corporate</v>
      </c>
      <c r="J3738" s="19">
        <f>_xlfn.XLOOKUP(Order_Items_Raw!A3279,Orders_Raw!A:A,Orders_Raw!C:C)</f>
        <v>45932</v>
      </c>
      <c r="K3738" t="s">
        <v>3481</v>
      </c>
      <c r="L3738" s="19" t="str">
        <f>_xlfn.XLOOKUP(A3738,Orders_Raw!A:A,Orders_Raw!D:D)</f>
        <v>Delivered</v>
      </c>
      <c r="M3738" s="19" t="str">
        <f>_xlfn.XLOOKUP(_xlfn.XLOOKUP(A3738,Orders_Raw!A:A,Orders_Raw!B:B),Customers_Raw!A:A,Customers_Raw!E:E)</f>
        <v>Corporate</v>
      </c>
      <c r="N3738">
        <f>IF(COUNTIF($A$2:A3738,A3738)=1,1,0)</f>
        <v>1</v>
      </c>
    </row>
    <row r="3739" spans="1:14">
      <c r="A3739" t="s">
        <v>1817</v>
      </c>
      <c r="B3739" t="s">
        <v>3485</v>
      </c>
      <c r="C3739">
        <v>2</v>
      </c>
      <c r="D3739" s="18">
        <v>6607.98</v>
      </c>
      <c r="E3739" s="18">
        <f>_xlfn.XLOOKUP(Order_Items_Raw!B3315,Products_Raw!A:A,Products_Raw!D:D)</f>
        <v>11732.81</v>
      </c>
      <c r="F3739" s="18">
        <f t="shared" si="58"/>
        <v>-16857.64</v>
      </c>
      <c r="G3739" s="18" t="str">
        <f>PROPER(TRIM(CLEAN(_xlfn.XLOOKUP(Order_Items_Raw!A3315,Orders_Raw!A:A,Orders_Raw!E:E))))</f>
        <v>Website</v>
      </c>
      <c r="H3739" s="18" t="str">
        <f>_xlfn.XLOOKUP(B3739,Products_Raw!A:A,Products_Raw!C:C)</f>
        <v>Sports</v>
      </c>
      <c r="I3739" t="str">
        <f>_xlfn.XLOOKUP(_xlfn.XLOOKUP(A3739,Orders_Raw!A:A,Orders_Raw!B:B),Customers_Raw!A:A,Customers_Raw!E:E)</f>
        <v>Consumer</v>
      </c>
      <c r="J3739" s="19">
        <f>_xlfn.XLOOKUP(Order_Items_Raw!A3315,Orders_Raw!A:A,Orders_Raw!C:C)</f>
        <v>45955</v>
      </c>
      <c r="K3739" t="s">
        <v>3481</v>
      </c>
      <c r="L3739" s="19" t="str">
        <f>_xlfn.XLOOKUP(A3739,Orders_Raw!A:A,Orders_Raw!D:D)</f>
        <v>Delivered</v>
      </c>
      <c r="M3739" s="19" t="str">
        <f>_xlfn.XLOOKUP(_xlfn.XLOOKUP(A3739,Orders_Raw!A:A,Orders_Raw!B:B),Customers_Raw!A:A,Customers_Raw!E:E)</f>
        <v>Consumer</v>
      </c>
      <c r="N3739">
        <f>IF(COUNTIF($A$2:A3739,A3739)=1,1,0)</f>
        <v>0</v>
      </c>
    </row>
    <row r="3740" spans="1:14">
      <c r="A3740" t="s">
        <v>2633</v>
      </c>
      <c r="B3740" t="s">
        <v>3485</v>
      </c>
      <c r="C3740">
        <v>4</v>
      </c>
      <c r="D3740" s="18">
        <v>13287.13</v>
      </c>
      <c r="E3740" s="18">
        <f>_xlfn.XLOOKUP(Order_Items_Raw!B3328,Products_Raw!A:A,Products_Raw!D:D)</f>
        <v>1759.1</v>
      </c>
      <c r="F3740" s="18">
        <f t="shared" si="58"/>
        <v>6250.73</v>
      </c>
      <c r="G3740" s="18" t="str">
        <f>PROPER(TRIM(CLEAN(_xlfn.XLOOKUP(Order_Items_Raw!A3328,Orders_Raw!A:A,Orders_Raw!E:E))))</f>
        <v>Website</v>
      </c>
      <c r="H3740" s="18" t="str">
        <f>_xlfn.XLOOKUP(B3740,Products_Raw!A:A,Products_Raw!C:C)</f>
        <v>Sports</v>
      </c>
      <c r="I3740" t="str">
        <f>_xlfn.XLOOKUP(_xlfn.XLOOKUP(A3740,Orders_Raw!A:A,Orders_Raw!B:B),Customers_Raw!A:A,Customers_Raw!E:E)</f>
        <v>Corporate</v>
      </c>
      <c r="J3740" s="19">
        <f>_xlfn.XLOOKUP(Order_Items_Raw!A3328,Orders_Raw!A:A,Orders_Raw!C:C)</f>
        <v>45940</v>
      </c>
      <c r="K3740" t="s">
        <v>3481</v>
      </c>
      <c r="L3740" s="19" t="str">
        <f>_xlfn.XLOOKUP(A3740,Orders_Raw!A:A,Orders_Raw!D:D)</f>
        <v>Delivered</v>
      </c>
      <c r="M3740" s="19" t="str">
        <f>_xlfn.XLOOKUP(_xlfn.XLOOKUP(A3740,Orders_Raw!A:A,Orders_Raw!B:B),Customers_Raw!A:A,Customers_Raw!E:E)</f>
        <v>Corporate</v>
      </c>
      <c r="N3740">
        <f>IF(COUNTIF($A$2:A3740,A3740)=1,1,0)</f>
        <v>1</v>
      </c>
    </row>
    <row r="3741" spans="1:14">
      <c r="A3741" t="s">
        <v>2359</v>
      </c>
      <c r="B3741" t="s">
        <v>3486</v>
      </c>
      <c r="C3741">
        <v>3</v>
      </c>
      <c r="D3741" s="18">
        <v>14532.01</v>
      </c>
      <c r="E3741" s="18">
        <f>_xlfn.XLOOKUP(Order_Items_Raw!B3362,Products_Raw!A:A,Products_Raw!D:D)</f>
        <v>10050.44</v>
      </c>
      <c r="F3741" s="18">
        <f t="shared" si="58"/>
        <v>-15619.31</v>
      </c>
      <c r="G3741" s="18" t="str">
        <f>PROPER(TRIM(CLEAN(_xlfn.XLOOKUP(Order_Items_Raw!A3362,Orders_Raw!A:A,Orders_Raw!E:E))))</f>
        <v>Website</v>
      </c>
      <c r="H3741" s="18" t="str">
        <f>_xlfn.XLOOKUP(B3741,Products_Raw!A:A,Products_Raw!C:C)</f>
        <v>Home &amp; Kitchen</v>
      </c>
      <c r="I3741" t="str">
        <f>_xlfn.XLOOKUP(_xlfn.XLOOKUP(A3741,Orders_Raw!A:A,Orders_Raw!B:B),Customers_Raw!A:A,Customers_Raw!E:E)</f>
        <v>Consumer</v>
      </c>
      <c r="J3741" s="19">
        <f>_xlfn.XLOOKUP(Order_Items_Raw!A3362,Orders_Raw!A:A,Orders_Raw!C:C)</f>
        <v>45935</v>
      </c>
      <c r="K3741" t="s">
        <v>3481</v>
      </c>
      <c r="L3741" s="19" t="str">
        <f>_xlfn.XLOOKUP(A3741,Orders_Raw!A:A,Orders_Raw!D:D)</f>
        <v>Delivered</v>
      </c>
      <c r="M3741" s="19" t="str">
        <f>_xlfn.XLOOKUP(_xlfn.XLOOKUP(A3741,Orders_Raw!A:A,Orders_Raw!B:B),Customers_Raw!A:A,Customers_Raw!E:E)</f>
        <v>Consumer</v>
      </c>
      <c r="N3741">
        <f>IF(COUNTIF($A$2:A3741,A3741)=1,1,0)</f>
        <v>0</v>
      </c>
    </row>
    <row r="3742" spans="1:14">
      <c r="A3742" t="s">
        <v>1402</v>
      </c>
      <c r="B3742" t="s">
        <v>3487</v>
      </c>
      <c r="C3742">
        <v>4</v>
      </c>
      <c r="D3742" s="18">
        <v>61259.6</v>
      </c>
      <c r="E3742" s="18">
        <f>_xlfn.XLOOKUP(Order_Items_Raw!B3389,Products_Raw!A:A,Products_Raw!D:D)</f>
        <v>1946.27</v>
      </c>
      <c r="F3742" s="18">
        <f t="shared" si="58"/>
        <v>53474.52</v>
      </c>
      <c r="G3742" s="18" t="str">
        <f>PROPER(TRIM(CLEAN(_xlfn.XLOOKUP(Order_Items_Raw!A3389,Orders_Raw!A:A,Orders_Raw!E:E))))</f>
        <v>Mobile App</v>
      </c>
      <c r="H3742" s="18" t="str">
        <f>_xlfn.XLOOKUP(B3742,Products_Raw!A:A,Products_Raw!C:C)</f>
        <v>Sports</v>
      </c>
      <c r="I3742" t="str">
        <f>_xlfn.XLOOKUP(_xlfn.XLOOKUP(A3742,Orders_Raw!A:A,Orders_Raw!B:B),Customers_Raw!A:A,Customers_Raw!E:E)</f>
        <v>Consumer</v>
      </c>
      <c r="J3742" s="19">
        <f>_xlfn.XLOOKUP(Order_Items_Raw!A3389,Orders_Raw!A:A,Orders_Raw!C:C)</f>
        <v>45957</v>
      </c>
      <c r="K3742" t="s">
        <v>3481</v>
      </c>
      <c r="L3742" s="19" t="str">
        <f>_xlfn.XLOOKUP(A3742,Orders_Raw!A:A,Orders_Raw!D:D)</f>
        <v>Shipped</v>
      </c>
      <c r="M3742" s="19" t="str">
        <f>_xlfn.XLOOKUP(_xlfn.XLOOKUP(A3742,Orders_Raw!A:A,Orders_Raw!B:B),Customers_Raw!A:A,Customers_Raw!E:E)</f>
        <v>Consumer</v>
      </c>
      <c r="N3742">
        <f>IF(COUNTIF($A$2:A3742,A3742)=1,1,0)</f>
        <v>0</v>
      </c>
    </row>
    <row r="3743" spans="1:14">
      <c r="A3743" t="s">
        <v>1549</v>
      </c>
      <c r="B3743" t="s">
        <v>3488</v>
      </c>
      <c r="C3743">
        <v>3</v>
      </c>
      <c r="D3743" s="18">
        <v>17073.36</v>
      </c>
      <c r="E3743" s="18">
        <f>_xlfn.XLOOKUP(Order_Items_Raw!B3454,Products_Raw!A:A,Products_Raw!D:D)</f>
        <v>8177.04</v>
      </c>
      <c r="F3743" s="18">
        <f t="shared" si="58"/>
        <v>-7457.76</v>
      </c>
      <c r="G3743" s="18" t="str">
        <f>PROPER(TRIM(CLEAN(_xlfn.XLOOKUP(Order_Items_Raw!A3454,Orders_Raw!A:A,Orders_Raw!E:E))))</f>
        <v>Website</v>
      </c>
      <c r="H3743" s="18" t="str">
        <f>_xlfn.XLOOKUP(B3743,Products_Raw!A:A,Products_Raw!C:C)</f>
        <v>Sports</v>
      </c>
      <c r="I3743" t="str">
        <f>_xlfn.XLOOKUP(_xlfn.XLOOKUP(A3743,Orders_Raw!A:A,Orders_Raw!B:B),Customers_Raw!A:A,Customers_Raw!E:E)</f>
        <v>Corporate</v>
      </c>
      <c r="J3743" s="19">
        <f>_xlfn.XLOOKUP(Order_Items_Raw!A3454,Orders_Raw!A:A,Orders_Raw!C:C)</f>
        <v>45938</v>
      </c>
      <c r="K3743" t="s">
        <v>3481</v>
      </c>
      <c r="L3743" s="19" t="str">
        <f>_xlfn.XLOOKUP(A3743,Orders_Raw!A:A,Orders_Raw!D:D)</f>
        <v>Delivered</v>
      </c>
      <c r="M3743" s="19" t="str">
        <f>_xlfn.XLOOKUP(_xlfn.XLOOKUP(A3743,Orders_Raw!A:A,Orders_Raw!B:B),Customers_Raw!A:A,Customers_Raw!E:E)</f>
        <v>Corporate</v>
      </c>
      <c r="N3743">
        <f>IF(COUNTIF($A$2:A3743,A3743)=1,1,0)</f>
        <v>1</v>
      </c>
    </row>
    <row r="3744" spans="1:14">
      <c r="A3744" t="s">
        <v>1705</v>
      </c>
      <c r="B3744" t="s">
        <v>3488</v>
      </c>
      <c r="C3744">
        <v>3</v>
      </c>
      <c r="D3744" s="18">
        <v>18832.35</v>
      </c>
      <c r="E3744" s="18">
        <f>_xlfn.XLOOKUP(Order_Items_Raw!B3458,Products_Raw!A:A,Products_Raw!D:D)</f>
        <v>2935.19</v>
      </c>
      <c r="F3744" s="18">
        <f t="shared" si="58"/>
        <v>10026.78</v>
      </c>
      <c r="G3744" s="18" t="str">
        <f>PROPER(TRIM(CLEAN(_xlfn.XLOOKUP(Order_Items_Raw!A3458,Orders_Raw!A:A,Orders_Raw!E:E))))</f>
        <v>Mobile App</v>
      </c>
      <c r="H3744" s="18" t="str">
        <f>_xlfn.XLOOKUP(B3744,Products_Raw!A:A,Products_Raw!C:C)</f>
        <v>Sports</v>
      </c>
      <c r="I3744" t="str">
        <f>_xlfn.XLOOKUP(_xlfn.XLOOKUP(A3744,Orders_Raw!A:A,Orders_Raw!B:B),Customers_Raw!A:A,Customers_Raw!E:E)</f>
        <v>Consumer</v>
      </c>
      <c r="J3744" s="19">
        <f>_xlfn.XLOOKUP(Order_Items_Raw!A3458,Orders_Raw!A:A,Orders_Raw!C:C)</f>
        <v>45959</v>
      </c>
      <c r="K3744" t="s">
        <v>3481</v>
      </c>
      <c r="L3744" s="19" t="str">
        <f>_xlfn.XLOOKUP(A3744,Orders_Raw!A:A,Orders_Raw!D:D)</f>
        <v>Delivered</v>
      </c>
      <c r="M3744" s="19" t="str">
        <f>_xlfn.XLOOKUP(_xlfn.XLOOKUP(A3744,Orders_Raw!A:A,Orders_Raw!B:B),Customers_Raw!A:A,Customers_Raw!E:E)</f>
        <v>Consumer</v>
      </c>
      <c r="N3744">
        <f>IF(COUNTIF($A$2:A3744,A3744)=1,1,0)</f>
        <v>0</v>
      </c>
    </row>
    <row r="3745" spans="1:14">
      <c r="A3745" t="s">
        <v>1773</v>
      </c>
      <c r="B3745" t="s">
        <v>3488</v>
      </c>
      <c r="C3745">
        <v>3</v>
      </c>
      <c r="D3745" s="18">
        <v>15652.71</v>
      </c>
      <c r="E3745" s="18">
        <f>_xlfn.XLOOKUP(Order_Items_Raw!B3460,Products_Raw!A:A,Products_Raw!D:D)</f>
        <v>4740.6</v>
      </c>
      <c r="F3745" s="18">
        <f t="shared" si="58"/>
        <v>1430.91</v>
      </c>
      <c r="G3745" s="18" t="str">
        <f>PROPER(TRIM(CLEAN(_xlfn.XLOOKUP(Order_Items_Raw!A3460,Orders_Raw!A:A,Orders_Raw!E:E))))</f>
        <v>Website</v>
      </c>
      <c r="H3745" s="18" t="str">
        <f>_xlfn.XLOOKUP(B3745,Products_Raw!A:A,Products_Raw!C:C)</f>
        <v>Sports</v>
      </c>
      <c r="I3745" t="str">
        <f>_xlfn.XLOOKUP(_xlfn.XLOOKUP(A3745,Orders_Raw!A:A,Orders_Raw!B:B),Customers_Raw!A:A,Customers_Raw!E:E)</f>
        <v>Consumer</v>
      </c>
      <c r="J3745" s="19">
        <f>_xlfn.XLOOKUP(Order_Items_Raw!A3460,Orders_Raw!A:A,Orders_Raw!C:C)</f>
        <v>45928</v>
      </c>
      <c r="K3745" t="s">
        <v>3489</v>
      </c>
      <c r="L3745" s="19" t="str">
        <f>_xlfn.XLOOKUP(A3745,Orders_Raw!A:A,Orders_Raw!D:D)</f>
        <v>Cancelled</v>
      </c>
      <c r="M3745" s="19" t="str">
        <f>_xlfn.XLOOKUP(_xlfn.XLOOKUP(A3745,Orders_Raw!A:A,Orders_Raw!B:B),Customers_Raw!A:A,Customers_Raw!E:E)</f>
        <v>Consumer</v>
      </c>
      <c r="N3745">
        <f>IF(COUNTIF($A$2:A3745,A3745)=1,1,0)</f>
        <v>0</v>
      </c>
    </row>
    <row r="3746" spans="1:14">
      <c r="A3746" t="s">
        <v>1982</v>
      </c>
      <c r="B3746" t="s">
        <v>3488</v>
      </c>
      <c r="C3746">
        <v>4</v>
      </c>
      <c r="D3746" s="18">
        <v>24098.1</v>
      </c>
      <c r="E3746" s="18">
        <f>_xlfn.XLOOKUP(Order_Items_Raw!B3466,Products_Raw!A:A,Products_Raw!D:D)</f>
        <v>10244.32</v>
      </c>
      <c r="F3746" s="18">
        <f t="shared" si="58"/>
        <v>-16879.18</v>
      </c>
      <c r="G3746" s="18" t="str">
        <f>PROPER(TRIM(CLEAN(_xlfn.XLOOKUP(Order_Items_Raw!A3466,Orders_Raw!A:A,Orders_Raw!E:E))))</f>
        <v>Website</v>
      </c>
      <c r="H3746" s="18" t="str">
        <f>_xlfn.XLOOKUP(B3746,Products_Raw!A:A,Products_Raw!C:C)</f>
        <v>Sports</v>
      </c>
      <c r="I3746" t="str">
        <f>_xlfn.XLOOKUP(_xlfn.XLOOKUP(A3746,Orders_Raw!A:A,Orders_Raw!B:B),Customers_Raw!A:A,Customers_Raw!E:E)</f>
        <v>Small Business</v>
      </c>
      <c r="J3746" s="19">
        <f>_xlfn.XLOOKUP(Order_Items_Raw!A3466,Orders_Raw!A:A,Orders_Raw!C:C)</f>
        <v>45925</v>
      </c>
      <c r="K3746" t="s">
        <v>3489</v>
      </c>
      <c r="L3746" s="19" t="str">
        <f>_xlfn.XLOOKUP(A3746,Orders_Raw!A:A,Orders_Raw!D:D)</f>
        <v>Delivered</v>
      </c>
      <c r="M3746" s="19" t="str">
        <f>_xlfn.XLOOKUP(_xlfn.XLOOKUP(A3746,Orders_Raw!A:A,Orders_Raw!B:B),Customers_Raw!A:A,Customers_Raw!E:E)</f>
        <v>Small Business</v>
      </c>
      <c r="N3746">
        <f>IF(COUNTIF($A$2:A3746,A3746)=1,1,0)</f>
        <v>1</v>
      </c>
    </row>
    <row r="3747" spans="1:14">
      <c r="A3747" t="s">
        <v>2151</v>
      </c>
      <c r="B3747" t="s">
        <v>3490</v>
      </c>
      <c r="C3747">
        <v>4</v>
      </c>
      <c r="D3747" s="18">
        <v>58984.61</v>
      </c>
      <c r="E3747" s="18">
        <f>_xlfn.XLOOKUP(Order_Items_Raw!B3508,Products_Raw!A:A,Products_Raw!D:D)</f>
        <v>10692.38</v>
      </c>
      <c r="F3747" s="18">
        <f t="shared" si="58"/>
        <v>16215.09</v>
      </c>
      <c r="G3747" s="18" t="str">
        <f>PROPER(TRIM(CLEAN(_xlfn.XLOOKUP(Order_Items_Raw!A3508,Orders_Raw!A:A,Orders_Raw!E:E))))</f>
        <v>Marketplace</v>
      </c>
      <c r="H3747" s="18" t="str">
        <f>_xlfn.XLOOKUP(B3747,Products_Raw!A:A,Products_Raw!C:C)</f>
        <v>Fashion</v>
      </c>
      <c r="I3747" t="str">
        <f>_xlfn.XLOOKUP(_xlfn.XLOOKUP(A3747,Orders_Raw!A:A,Orders_Raw!B:B),Customers_Raw!A:A,Customers_Raw!E:E)</f>
        <v>Corporate</v>
      </c>
      <c r="J3747" s="19">
        <f>_xlfn.XLOOKUP(Order_Items_Raw!A3508,Orders_Raw!A:A,Orders_Raw!C:C)</f>
        <v>45928</v>
      </c>
      <c r="K3747" t="s">
        <v>3489</v>
      </c>
      <c r="L3747" s="19" t="str">
        <f>_xlfn.XLOOKUP(A3747,Orders_Raw!A:A,Orders_Raw!D:D)</f>
        <v>Delivered</v>
      </c>
      <c r="M3747" s="19" t="str">
        <f>_xlfn.XLOOKUP(_xlfn.XLOOKUP(A3747,Orders_Raw!A:A,Orders_Raw!B:B),Customers_Raw!A:A,Customers_Raw!E:E)</f>
        <v>Corporate</v>
      </c>
      <c r="N3747">
        <f>IF(COUNTIF($A$2:A3747,A3747)=1,1,0)</f>
        <v>0</v>
      </c>
    </row>
    <row r="3748" spans="1:14">
      <c r="A3748" t="s">
        <v>3264</v>
      </c>
      <c r="B3748" t="s">
        <v>3491</v>
      </c>
      <c r="C3748">
        <v>2</v>
      </c>
      <c r="D3748" s="18">
        <v>22868.43</v>
      </c>
      <c r="E3748" s="18">
        <f>_xlfn.XLOOKUP(Order_Items_Raw!B3569,Products_Raw!A:A,Products_Raw!D:D)</f>
        <v>4640.09</v>
      </c>
      <c r="F3748" s="18">
        <f t="shared" si="58"/>
        <v>13588.25</v>
      </c>
      <c r="G3748" s="18" t="str">
        <f>PROPER(TRIM(CLEAN(_xlfn.XLOOKUP(Order_Items_Raw!A3569,Orders_Raw!A:A,Orders_Raw!E:E))))</f>
        <v>Mobile App</v>
      </c>
      <c r="H3748" s="18" t="str">
        <f>_xlfn.XLOOKUP(B3748,Products_Raw!A:A,Products_Raw!C:C)</f>
        <v>Electronics</v>
      </c>
      <c r="I3748" t="str">
        <f>_xlfn.XLOOKUP(_xlfn.XLOOKUP(A3748,Orders_Raw!A:A,Orders_Raw!B:B),Customers_Raw!A:A,Customers_Raw!E:E)</f>
        <v>Consumer</v>
      </c>
      <c r="J3748" s="19">
        <f>_xlfn.XLOOKUP(Order_Items_Raw!A3569,Orders_Raw!A:A,Orders_Raw!C:C)</f>
        <v>45910</v>
      </c>
      <c r="K3748" t="s">
        <v>3489</v>
      </c>
      <c r="L3748" s="19" t="str">
        <f>_xlfn.XLOOKUP(A3748,Orders_Raw!A:A,Orders_Raw!D:D)</f>
        <v>Delivered</v>
      </c>
      <c r="M3748" s="19" t="str">
        <f>_xlfn.XLOOKUP(_xlfn.XLOOKUP(A3748,Orders_Raw!A:A,Orders_Raw!B:B),Customers_Raw!A:A,Customers_Raw!E:E)</f>
        <v>Consumer</v>
      </c>
      <c r="N3748">
        <f>IF(COUNTIF($A$2:A3748,A3748)=1,1,0)</f>
        <v>0</v>
      </c>
    </row>
    <row r="3749" spans="1:14">
      <c r="A3749" t="s">
        <v>1689</v>
      </c>
      <c r="B3749" t="s">
        <v>3492</v>
      </c>
      <c r="C3749">
        <v>4</v>
      </c>
      <c r="D3749" s="18">
        <v>13285.74</v>
      </c>
      <c r="E3749" s="18">
        <f>_xlfn.XLOOKUP(Order_Items_Raw!B3593,Products_Raw!A:A,Products_Raw!D:D)</f>
        <v>10188.6</v>
      </c>
      <c r="F3749" s="18">
        <f t="shared" si="58"/>
        <v>-27468.66</v>
      </c>
      <c r="G3749" s="18" t="str">
        <f>PROPER(TRIM(CLEAN(_xlfn.XLOOKUP(Order_Items_Raw!A3593,Orders_Raw!A:A,Orders_Raw!E:E))))</f>
        <v>Mobile App</v>
      </c>
      <c r="H3749" s="18" t="str">
        <f>_xlfn.XLOOKUP(B3749,Products_Raw!A:A,Products_Raw!C:C)</f>
        <v>Electronics</v>
      </c>
      <c r="I3749" t="str">
        <f>_xlfn.XLOOKUP(_xlfn.XLOOKUP(A3749,Orders_Raw!A:A,Orders_Raw!B:B),Customers_Raw!A:A,Customers_Raw!E:E)</f>
        <v>Corporate</v>
      </c>
      <c r="J3749" s="19">
        <f>_xlfn.XLOOKUP(Order_Items_Raw!A3593,Orders_Raw!A:A,Orders_Raw!C:C)</f>
        <v>45914</v>
      </c>
      <c r="K3749" t="s">
        <v>3489</v>
      </c>
      <c r="L3749" s="19" t="str">
        <f>_xlfn.XLOOKUP(A3749,Orders_Raw!A:A,Orders_Raw!D:D)</f>
        <v>Delivered</v>
      </c>
      <c r="M3749" s="19" t="str">
        <f>_xlfn.XLOOKUP(_xlfn.XLOOKUP(A3749,Orders_Raw!A:A,Orders_Raw!B:B),Customers_Raw!A:A,Customers_Raw!E:E)</f>
        <v>Corporate</v>
      </c>
      <c r="N3749">
        <f>IF(COUNTIF($A$2:A3749,A3749)=1,1,0)</f>
        <v>1</v>
      </c>
    </row>
    <row r="3750" spans="1:14">
      <c r="A3750" t="s">
        <v>1017</v>
      </c>
      <c r="B3750" t="s">
        <v>3493</v>
      </c>
      <c r="C3750">
        <v>1</v>
      </c>
      <c r="D3750" s="18">
        <v>7675.54</v>
      </c>
      <c r="E3750" s="18">
        <f>_xlfn.XLOOKUP(Order_Items_Raw!B3621,Products_Raw!A:A,Products_Raw!D:D)</f>
        <v>11668.5</v>
      </c>
      <c r="F3750" s="18">
        <f t="shared" si="58"/>
        <v>-3992.96</v>
      </c>
      <c r="G3750" s="18" t="str">
        <f>PROPER(TRIM(CLEAN(_xlfn.XLOOKUP(Order_Items_Raw!A3621,Orders_Raw!A:A,Orders_Raw!E:E))))</f>
        <v>Website</v>
      </c>
      <c r="H3750" s="18" t="str">
        <f>_xlfn.XLOOKUP(B3750,Products_Raw!A:A,Products_Raw!C:C)</f>
        <v>Electronics</v>
      </c>
      <c r="I3750" t="str">
        <f>_xlfn.XLOOKUP(_xlfn.XLOOKUP(A3750,Orders_Raw!A:A,Orders_Raw!B:B),Customers_Raw!A:A,Customers_Raw!E:E)</f>
        <v>Corporate</v>
      </c>
      <c r="J3750" s="19">
        <f>_xlfn.XLOOKUP(Order_Items_Raw!A3621,Orders_Raw!A:A,Orders_Raw!C:C)</f>
        <v>45919</v>
      </c>
      <c r="K3750" t="s">
        <v>3489</v>
      </c>
      <c r="L3750" s="19" t="str">
        <f>_xlfn.XLOOKUP(A3750,Orders_Raw!A:A,Orders_Raw!D:D)</f>
        <v>Delivered</v>
      </c>
      <c r="M3750" s="19" t="str">
        <f>_xlfn.XLOOKUP(_xlfn.XLOOKUP(A3750,Orders_Raw!A:A,Orders_Raw!B:B),Customers_Raw!A:A,Customers_Raw!E:E)</f>
        <v>Corporate</v>
      </c>
      <c r="N3750">
        <f>IF(COUNTIF($A$2:A3750,A3750)=1,1,0)</f>
        <v>0</v>
      </c>
    </row>
    <row r="3751" spans="1:14">
      <c r="A3751" t="s">
        <v>1921</v>
      </c>
      <c r="B3751" t="s">
        <v>3493</v>
      </c>
      <c r="C3751">
        <v>1</v>
      </c>
      <c r="D3751" s="18">
        <v>7324.19</v>
      </c>
      <c r="E3751" s="18">
        <f>_xlfn.XLOOKUP(Order_Items_Raw!B3633,Products_Raw!A:A,Products_Raw!D:D)</f>
        <v>11732.81</v>
      </c>
      <c r="F3751" s="18">
        <f t="shared" si="58"/>
        <v>-4408.62</v>
      </c>
      <c r="G3751" s="18" t="str">
        <f>PROPER(TRIM(CLEAN(_xlfn.XLOOKUP(Order_Items_Raw!A3633,Orders_Raw!A:A,Orders_Raw!E:E))))</f>
        <v>Marketplace</v>
      </c>
      <c r="H3751" s="18" t="str">
        <f>_xlfn.XLOOKUP(B3751,Products_Raw!A:A,Products_Raw!C:C)</f>
        <v>Electronics</v>
      </c>
      <c r="I3751" t="str">
        <f>_xlfn.XLOOKUP(_xlfn.XLOOKUP(A3751,Orders_Raw!A:A,Orders_Raw!B:B),Customers_Raw!A:A,Customers_Raw!E:E)</f>
        <v>Consumer</v>
      </c>
      <c r="J3751" s="19">
        <f>_xlfn.XLOOKUP(Order_Items_Raw!A3633,Orders_Raw!A:A,Orders_Raw!C:C)</f>
        <v>45916</v>
      </c>
      <c r="K3751" t="s">
        <v>3489</v>
      </c>
      <c r="L3751" s="19" t="str">
        <f>_xlfn.XLOOKUP(A3751,Orders_Raw!A:A,Orders_Raw!D:D)</f>
        <v>Delivered</v>
      </c>
      <c r="M3751" s="19" t="str">
        <f>_xlfn.XLOOKUP(_xlfn.XLOOKUP(A3751,Orders_Raw!A:A,Orders_Raw!B:B),Customers_Raw!A:A,Customers_Raw!E:E)</f>
        <v>Consumer</v>
      </c>
      <c r="N3751">
        <f>IF(COUNTIF($A$2:A3751,A3751)=1,1,0)</f>
        <v>0</v>
      </c>
    </row>
    <row r="3752" spans="1:14">
      <c r="A3752" t="s">
        <v>3347</v>
      </c>
      <c r="B3752" t="s">
        <v>3493</v>
      </c>
      <c r="C3752">
        <v>3</v>
      </c>
      <c r="D3752" s="18">
        <v>26145.39</v>
      </c>
      <c r="E3752" s="18">
        <f>_xlfn.XLOOKUP(Order_Items_Raw!B3662,Products_Raw!A:A,Products_Raw!D:D)</f>
        <v>1892.68</v>
      </c>
      <c r="F3752" s="18">
        <f t="shared" si="58"/>
        <v>20467.35</v>
      </c>
      <c r="G3752" s="18" t="str">
        <f>PROPER(TRIM(CLEAN(_xlfn.XLOOKUP(Order_Items_Raw!A3662,Orders_Raw!A:A,Orders_Raw!E:E))))</f>
        <v>Marketplace</v>
      </c>
      <c r="H3752" s="18" t="str">
        <f>_xlfn.XLOOKUP(B3752,Products_Raw!A:A,Products_Raw!C:C)</f>
        <v>Electronics</v>
      </c>
      <c r="I3752" t="str">
        <f>_xlfn.XLOOKUP(_xlfn.XLOOKUP(A3752,Orders_Raw!A:A,Orders_Raw!B:B),Customers_Raw!A:A,Customers_Raw!E:E)</f>
        <v>Corporate</v>
      </c>
      <c r="J3752" s="19">
        <f>_xlfn.XLOOKUP(Order_Items_Raw!A3662,Orders_Raw!A:A,Orders_Raw!C:C)</f>
        <v>45919</v>
      </c>
      <c r="K3752" t="s">
        <v>3489</v>
      </c>
      <c r="L3752" s="19" t="str">
        <f>_xlfn.XLOOKUP(A3752,Orders_Raw!A:A,Orders_Raw!D:D)</f>
        <v>Delivered</v>
      </c>
      <c r="M3752" s="19" t="str">
        <f>_xlfn.XLOOKUP(_xlfn.XLOOKUP(A3752,Orders_Raw!A:A,Orders_Raw!B:B),Customers_Raw!A:A,Customers_Raw!E:E)</f>
        <v>Corporate</v>
      </c>
      <c r="N3752">
        <f>IF(COUNTIF($A$2:A3752,A3752)=1,1,0)</f>
        <v>0</v>
      </c>
    </row>
    <row r="3753" spans="1:14">
      <c r="A3753" t="s">
        <v>1040</v>
      </c>
      <c r="B3753" t="s">
        <v>3495</v>
      </c>
      <c r="C3753">
        <v>4</v>
      </c>
      <c r="D3753" s="18">
        <v>17689.61</v>
      </c>
      <c r="E3753" s="18">
        <f>_xlfn.XLOOKUP(Order_Items_Raw!B3704,Products_Raw!A:A,Products_Raw!D:D)</f>
        <v>6612.77</v>
      </c>
      <c r="F3753" s="18">
        <f t="shared" si="58"/>
        <v>-8761.47</v>
      </c>
      <c r="G3753" s="18" t="str">
        <f>PROPER(TRIM(CLEAN(_xlfn.XLOOKUP(Order_Items_Raw!A3704,Orders_Raw!A:A,Orders_Raw!E:E))))</f>
        <v>Website</v>
      </c>
      <c r="H3753" s="18" t="str">
        <f>_xlfn.XLOOKUP(B3753,Products_Raw!A:A,Products_Raw!C:C)</f>
        <v>Beauty</v>
      </c>
      <c r="I3753" t="str">
        <f>_xlfn.XLOOKUP(_xlfn.XLOOKUP(A3753,Orders_Raw!A:A,Orders_Raw!B:B),Customers_Raw!A:A,Customers_Raw!E:E)</f>
        <v>Corporate</v>
      </c>
      <c r="J3753" s="19">
        <f>_xlfn.XLOOKUP(Order_Items_Raw!A3704,Orders_Raw!A:A,Orders_Raw!C:C)</f>
        <v>45917</v>
      </c>
      <c r="K3753" t="s">
        <v>3489</v>
      </c>
      <c r="L3753" s="19" t="str">
        <f>_xlfn.XLOOKUP(A3753,Orders_Raw!A:A,Orders_Raw!D:D)</f>
        <v>Shipped</v>
      </c>
      <c r="M3753" s="19" t="str">
        <f>_xlfn.XLOOKUP(_xlfn.XLOOKUP(A3753,Orders_Raw!A:A,Orders_Raw!B:B),Customers_Raw!A:A,Customers_Raw!E:E)</f>
        <v>Corporate</v>
      </c>
      <c r="N3753">
        <f>IF(COUNTIF($A$2:A3753,A3753)=1,1,0)</f>
        <v>0</v>
      </c>
    </row>
    <row r="3754" spans="1:14">
      <c r="A3754" t="s">
        <v>2096</v>
      </c>
      <c r="B3754" t="s">
        <v>3495</v>
      </c>
      <c r="C3754">
        <v>2</v>
      </c>
      <c r="D3754" s="18">
        <v>6969.92</v>
      </c>
      <c r="E3754" s="18">
        <f>_xlfn.XLOOKUP(Order_Items_Raw!B3724,Products_Raw!A:A,Products_Raw!D:D)</f>
        <v>9316.44</v>
      </c>
      <c r="F3754" s="18">
        <f t="shared" si="58"/>
        <v>-11662.96</v>
      </c>
      <c r="G3754" s="18" t="str">
        <f>PROPER(TRIM(CLEAN(_xlfn.XLOOKUP(Order_Items_Raw!A3724,Orders_Raw!A:A,Orders_Raw!E:E))))</f>
        <v>Marketplace</v>
      </c>
      <c r="H3754" s="18" t="str">
        <f>_xlfn.XLOOKUP(B3754,Products_Raw!A:A,Products_Raw!C:C)</f>
        <v>Beauty</v>
      </c>
      <c r="I3754" t="str">
        <f>_xlfn.XLOOKUP(_xlfn.XLOOKUP(A3754,Orders_Raw!A:A,Orders_Raw!B:B),Customers_Raw!A:A,Customers_Raw!E:E)</f>
        <v>Corporate</v>
      </c>
      <c r="J3754" s="19">
        <f>_xlfn.XLOOKUP(Order_Items_Raw!A3724,Orders_Raw!A:A,Orders_Raw!C:C)</f>
        <v>45915</v>
      </c>
      <c r="K3754" t="s">
        <v>3489</v>
      </c>
      <c r="L3754" s="19" t="str">
        <f>_xlfn.XLOOKUP(A3754,Orders_Raw!A:A,Orders_Raw!D:D)</f>
        <v>Delivered</v>
      </c>
      <c r="M3754" s="19" t="str">
        <f>_xlfn.XLOOKUP(_xlfn.XLOOKUP(A3754,Orders_Raw!A:A,Orders_Raw!B:B),Customers_Raw!A:A,Customers_Raw!E:E)</f>
        <v>Corporate</v>
      </c>
      <c r="N3754">
        <f>IF(COUNTIF($A$2:A3754,A3754)=1,1,0)</f>
        <v>0</v>
      </c>
    </row>
    <row r="3755" spans="1:14">
      <c r="A3755" t="s">
        <v>2563</v>
      </c>
      <c r="B3755" t="s">
        <v>3495</v>
      </c>
      <c r="C3755">
        <v>2</v>
      </c>
      <c r="D3755" s="18">
        <v>7746.88</v>
      </c>
      <c r="E3755" s="18">
        <f>_xlfn.XLOOKUP(Order_Items_Raw!B3737,Products_Raw!A:A,Products_Raw!D:D)</f>
        <v>6457.25</v>
      </c>
      <c r="F3755" s="18">
        <f t="shared" si="58"/>
        <v>-5167.62</v>
      </c>
      <c r="G3755" s="18" t="str">
        <f>PROPER(TRIM(CLEAN(_xlfn.XLOOKUP(Order_Items_Raw!A3737,Orders_Raw!A:A,Orders_Raw!E:E))))</f>
        <v>Mobile App</v>
      </c>
      <c r="H3755" s="18" t="str">
        <f>_xlfn.XLOOKUP(B3755,Products_Raw!A:A,Products_Raw!C:C)</f>
        <v>Beauty</v>
      </c>
      <c r="I3755" t="str">
        <f>_xlfn.XLOOKUP(_xlfn.XLOOKUP(A3755,Orders_Raw!A:A,Orders_Raw!B:B),Customers_Raw!A:A,Customers_Raw!E:E)</f>
        <v>Corporate</v>
      </c>
      <c r="J3755" s="19">
        <f>_xlfn.XLOOKUP(Order_Items_Raw!A3737,Orders_Raw!A:A,Orders_Raw!C:C)</f>
        <v>45921</v>
      </c>
      <c r="K3755" t="s">
        <v>3489</v>
      </c>
      <c r="L3755" s="19" t="str">
        <f>_xlfn.XLOOKUP(A3755,Orders_Raw!A:A,Orders_Raw!D:D)</f>
        <v>Delivered</v>
      </c>
      <c r="M3755" s="19" t="str">
        <f>_xlfn.XLOOKUP(_xlfn.XLOOKUP(A3755,Orders_Raw!A:A,Orders_Raw!B:B),Customers_Raw!A:A,Customers_Raw!E:E)</f>
        <v>Corporate</v>
      </c>
      <c r="N3755">
        <f>IF(COUNTIF($A$2:A3755,A3755)=1,1,0)</f>
        <v>1</v>
      </c>
    </row>
  </sheetData>
  <pageMargins left="0.75" right="0.75" top="1" bottom="1" header="0.5" footer="0.5"/>
  <headerFooter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175"/>
  <sheetViews>
    <sheetView workbookViewId="0">
      <pane ySplit="1" topLeftCell="A71" activePane="bottomLeft" state="frozen"/>
      <selection/>
      <selection pane="bottomLeft" activeCell="D1" sqref="D$1:D$1048576"/>
    </sheetView>
  </sheetViews>
  <sheetFormatPr defaultColWidth="9" defaultRowHeight="14.5" outlineLevelCol="3"/>
  <cols>
    <col min="1" max="1" width="11" style="14" customWidth="1"/>
    <col min="2" max="2" width="10" style="14" customWidth="1"/>
    <col min="3" max="3" width="23" style="14" customWidth="1"/>
    <col min="4" max="4" width="15" style="15" customWidth="1"/>
  </cols>
  <sheetData>
    <row r="1" spans="1:4">
      <c r="A1" s="16" t="s">
        <v>3498</v>
      </c>
      <c r="B1" s="16" t="s">
        <v>878</v>
      </c>
      <c r="C1" s="16" t="s">
        <v>3499</v>
      </c>
      <c r="D1" s="17" t="s">
        <v>3500</v>
      </c>
    </row>
    <row r="2" spans="1:4">
      <c r="A2" s="14" t="s">
        <v>3501</v>
      </c>
      <c r="B2" s="14" t="s">
        <v>3154</v>
      </c>
      <c r="C2" s="14" t="s">
        <v>3502</v>
      </c>
      <c r="D2" s="15">
        <v>3586.57</v>
      </c>
    </row>
    <row r="3" hidden="1" spans="1:4">
      <c r="A3" s="14" t="s">
        <v>3503</v>
      </c>
      <c r="B3" s="14" t="s">
        <v>2622</v>
      </c>
      <c r="C3" s="14" t="s">
        <v>3504</v>
      </c>
      <c r="D3" s="15">
        <v>62953.3</v>
      </c>
    </row>
    <row r="4" hidden="1" spans="1:4">
      <c r="A4" s="14" t="s">
        <v>3505</v>
      </c>
      <c r="B4" s="14" t="s">
        <v>3363</v>
      </c>
      <c r="C4" s="14" t="s">
        <v>3506</v>
      </c>
      <c r="D4" s="15">
        <v>10785.04</v>
      </c>
    </row>
    <row r="5" hidden="1" spans="1:4">
      <c r="A5" s="14" t="s">
        <v>3507</v>
      </c>
      <c r="B5" s="14" t="s">
        <v>2899</v>
      </c>
      <c r="C5" s="14" t="s">
        <v>3508</v>
      </c>
      <c r="D5" s="15">
        <v>6574.48</v>
      </c>
    </row>
    <row r="6" hidden="1" spans="1:4">
      <c r="A6" s="14" t="s">
        <v>3509</v>
      </c>
      <c r="B6" s="14" t="s">
        <v>3313</v>
      </c>
      <c r="C6" s="14" t="s">
        <v>3508</v>
      </c>
      <c r="D6" s="15">
        <v>37099.29</v>
      </c>
    </row>
    <row r="7" hidden="1" spans="1:4">
      <c r="A7" s="14" t="s">
        <v>3510</v>
      </c>
      <c r="B7" s="14" t="s">
        <v>2089</v>
      </c>
      <c r="C7" s="14" t="s">
        <v>3511</v>
      </c>
      <c r="D7" s="15">
        <v>5729.31</v>
      </c>
    </row>
    <row r="8" hidden="1" spans="1:4">
      <c r="A8" s="14" t="s">
        <v>3512</v>
      </c>
      <c r="B8" s="14" t="s">
        <v>2877</v>
      </c>
      <c r="C8" s="14" t="s">
        <v>3504</v>
      </c>
      <c r="D8" s="15">
        <v>60483.17</v>
      </c>
    </row>
    <row r="9" spans="1:4">
      <c r="A9" s="14" t="s">
        <v>3513</v>
      </c>
      <c r="B9" s="14" t="s">
        <v>3079</v>
      </c>
      <c r="C9" s="14" t="s">
        <v>3502</v>
      </c>
      <c r="D9" s="15">
        <v>4641.09</v>
      </c>
    </row>
    <row r="10" spans="1:4">
      <c r="A10" s="14" t="s">
        <v>3514</v>
      </c>
      <c r="B10" s="14" t="s">
        <v>2991</v>
      </c>
      <c r="C10" s="14" t="s">
        <v>3502</v>
      </c>
      <c r="D10" s="15">
        <v>22113.41</v>
      </c>
    </row>
    <row r="11" hidden="1" spans="1:4">
      <c r="A11" s="14" t="s">
        <v>3515</v>
      </c>
      <c r="B11" s="14" t="s">
        <v>1189</v>
      </c>
      <c r="C11" s="14" t="s">
        <v>3504</v>
      </c>
      <c r="D11" s="15">
        <v>27284.51</v>
      </c>
    </row>
    <row r="12" hidden="1" spans="1:4">
      <c r="A12" s="14" t="s">
        <v>3516</v>
      </c>
      <c r="B12" s="14" t="s">
        <v>3294</v>
      </c>
      <c r="C12" s="14" t="s">
        <v>3504</v>
      </c>
      <c r="D12" s="15">
        <v>20370.32</v>
      </c>
    </row>
    <row r="13" hidden="1" spans="1:4">
      <c r="A13" s="14" t="s">
        <v>3517</v>
      </c>
      <c r="B13" s="14" t="s">
        <v>2210</v>
      </c>
      <c r="C13" s="14" t="s">
        <v>3504</v>
      </c>
      <c r="D13" s="15">
        <v>38797.69</v>
      </c>
    </row>
    <row r="14" hidden="1" spans="1:4">
      <c r="A14" s="14" t="s">
        <v>3518</v>
      </c>
      <c r="B14" s="14" t="s">
        <v>1499</v>
      </c>
      <c r="C14" s="14" t="s">
        <v>3511</v>
      </c>
      <c r="D14" s="15">
        <v>17707.28</v>
      </c>
    </row>
    <row r="15" hidden="1" spans="1:4">
      <c r="A15" s="14" t="s">
        <v>3519</v>
      </c>
      <c r="B15" s="14" t="s">
        <v>3112</v>
      </c>
      <c r="C15" s="14" t="s">
        <v>3506</v>
      </c>
      <c r="D15" s="15">
        <v>4062.06</v>
      </c>
    </row>
    <row r="16" hidden="1" spans="1:4">
      <c r="A16" s="14" t="s">
        <v>3520</v>
      </c>
      <c r="B16" s="14" t="s">
        <v>2341</v>
      </c>
      <c r="C16" s="14" t="s">
        <v>3508</v>
      </c>
      <c r="D16" s="15">
        <v>12150.57</v>
      </c>
    </row>
    <row r="17" hidden="1" spans="1:4">
      <c r="A17" s="14" t="s">
        <v>3521</v>
      </c>
      <c r="B17" s="14" t="s">
        <v>2588</v>
      </c>
      <c r="C17" s="14" t="s">
        <v>3504</v>
      </c>
      <c r="D17" s="15">
        <v>8755.26</v>
      </c>
    </row>
    <row r="18" hidden="1" spans="1:4">
      <c r="A18" s="14" t="s">
        <v>3522</v>
      </c>
      <c r="B18" s="14" t="s">
        <v>1488</v>
      </c>
      <c r="C18" s="14" t="s">
        <v>3511</v>
      </c>
      <c r="D18" s="15">
        <v>26925</v>
      </c>
    </row>
    <row r="19" hidden="1" spans="1:4">
      <c r="A19" s="14" t="s">
        <v>3523</v>
      </c>
      <c r="B19" s="14" t="s">
        <v>2385</v>
      </c>
      <c r="C19" s="14" t="s">
        <v>3511</v>
      </c>
      <c r="D19" s="15">
        <v>9324.1</v>
      </c>
    </row>
    <row r="20" hidden="1" spans="1:4">
      <c r="A20" s="14" t="s">
        <v>3524</v>
      </c>
      <c r="B20" s="14" t="s">
        <v>2512</v>
      </c>
      <c r="C20" s="14" t="s">
        <v>3506</v>
      </c>
      <c r="D20" s="15">
        <v>34227.06</v>
      </c>
    </row>
    <row r="21" hidden="1" spans="1:4">
      <c r="A21" s="14" t="s">
        <v>3525</v>
      </c>
      <c r="B21" s="14" t="s">
        <v>3337</v>
      </c>
      <c r="C21" s="14" t="s">
        <v>3506</v>
      </c>
      <c r="D21" s="15">
        <v>64596.38</v>
      </c>
    </row>
    <row r="22" hidden="1" spans="1:4">
      <c r="A22" s="14" t="s">
        <v>3526</v>
      </c>
      <c r="B22" s="14" t="s">
        <v>2386</v>
      </c>
      <c r="C22" s="14" t="s">
        <v>3511</v>
      </c>
      <c r="D22" s="15">
        <v>11177.05</v>
      </c>
    </row>
    <row r="23" hidden="1" spans="1:4">
      <c r="A23" s="14" t="s">
        <v>3527</v>
      </c>
      <c r="B23" s="14" t="s">
        <v>1348</v>
      </c>
      <c r="C23" s="14" t="s">
        <v>3504</v>
      </c>
      <c r="D23" s="15">
        <v>36576.9</v>
      </c>
    </row>
    <row r="24" hidden="1" spans="1:4">
      <c r="A24" s="14" t="s">
        <v>3528</v>
      </c>
      <c r="B24" s="14" t="s">
        <v>1659</v>
      </c>
      <c r="C24" s="14" t="s">
        <v>3508</v>
      </c>
      <c r="D24" s="15">
        <v>23570.31</v>
      </c>
    </row>
    <row r="25" hidden="1" spans="1:4">
      <c r="A25" s="14" t="s">
        <v>3529</v>
      </c>
      <c r="B25" s="14" t="s">
        <v>1635</v>
      </c>
      <c r="C25" s="14" t="s">
        <v>3504</v>
      </c>
      <c r="D25" s="15">
        <v>2265.18</v>
      </c>
    </row>
    <row r="26" hidden="1" spans="1:4">
      <c r="A26" s="14" t="s">
        <v>3530</v>
      </c>
      <c r="B26" s="14" t="s">
        <v>1300</v>
      </c>
      <c r="C26" s="14" t="s">
        <v>3511</v>
      </c>
      <c r="D26" s="15">
        <v>33184.99</v>
      </c>
    </row>
    <row r="27" hidden="1" spans="1:4">
      <c r="A27" s="14" t="s">
        <v>3531</v>
      </c>
      <c r="B27" s="14" t="s">
        <v>2695</v>
      </c>
      <c r="C27" s="14" t="s">
        <v>3506</v>
      </c>
      <c r="D27" s="15">
        <v>32828.23</v>
      </c>
    </row>
    <row r="28" hidden="1" spans="1:4">
      <c r="A28" s="14" t="s">
        <v>3532</v>
      </c>
      <c r="B28" s="14" t="s">
        <v>1770</v>
      </c>
      <c r="C28" s="14" t="s">
        <v>3506</v>
      </c>
      <c r="D28" s="15">
        <v>2010.39</v>
      </c>
    </row>
    <row r="29" spans="1:4">
      <c r="A29" s="14" t="s">
        <v>3533</v>
      </c>
      <c r="B29" s="14" t="s">
        <v>2982</v>
      </c>
      <c r="C29" s="14" t="s">
        <v>3502</v>
      </c>
      <c r="D29" s="15">
        <v>30333.36</v>
      </c>
    </row>
    <row r="30" hidden="1" spans="1:4">
      <c r="A30" s="14" t="s">
        <v>3534</v>
      </c>
      <c r="B30" s="14" t="s">
        <v>3387</v>
      </c>
      <c r="C30" s="14" t="s">
        <v>3511</v>
      </c>
      <c r="D30" s="15">
        <v>7122.37</v>
      </c>
    </row>
    <row r="31" hidden="1" spans="1:4">
      <c r="A31" s="14" t="s">
        <v>3535</v>
      </c>
      <c r="B31" s="14" t="s">
        <v>1876</v>
      </c>
      <c r="C31" s="14" t="s">
        <v>3504</v>
      </c>
      <c r="D31" s="15">
        <v>9153.89</v>
      </c>
    </row>
    <row r="32" hidden="1" spans="1:4">
      <c r="A32" s="14" t="s">
        <v>3536</v>
      </c>
      <c r="B32" s="14" t="s">
        <v>1842</v>
      </c>
      <c r="C32" s="14" t="s">
        <v>3511</v>
      </c>
      <c r="D32" s="15">
        <v>35101.51</v>
      </c>
    </row>
    <row r="33" hidden="1" spans="1:4">
      <c r="A33" s="14" t="s">
        <v>3537</v>
      </c>
      <c r="B33" s="14" t="s">
        <v>2270</v>
      </c>
      <c r="C33" s="14" t="s">
        <v>3511</v>
      </c>
      <c r="D33" s="15">
        <v>41467.06</v>
      </c>
    </row>
    <row r="34" hidden="1" spans="1:4">
      <c r="A34" s="14" t="s">
        <v>3538</v>
      </c>
      <c r="B34" s="14" t="s">
        <v>3002</v>
      </c>
      <c r="C34" s="14" t="s">
        <v>3506</v>
      </c>
      <c r="D34" s="15">
        <v>20239.32</v>
      </c>
    </row>
    <row r="35" hidden="1" spans="1:4">
      <c r="A35" s="14" t="s">
        <v>3539</v>
      </c>
      <c r="B35" s="14" t="s">
        <v>2095</v>
      </c>
      <c r="C35" s="14" t="s">
        <v>3504</v>
      </c>
      <c r="D35" s="15">
        <v>19811.5</v>
      </c>
    </row>
    <row r="36" hidden="1" spans="1:4">
      <c r="A36" s="14" t="s">
        <v>3540</v>
      </c>
      <c r="B36" s="14" t="s">
        <v>1623</v>
      </c>
      <c r="C36" s="14" t="s">
        <v>3506</v>
      </c>
      <c r="D36" s="15">
        <v>4082.36</v>
      </c>
    </row>
    <row r="37" hidden="1" spans="1:4">
      <c r="A37" s="14" t="s">
        <v>3541</v>
      </c>
      <c r="B37" s="14" t="s">
        <v>3367</v>
      </c>
      <c r="C37" s="14" t="s">
        <v>3506</v>
      </c>
      <c r="D37" s="15">
        <v>14538.17</v>
      </c>
    </row>
    <row r="38" hidden="1" spans="1:4">
      <c r="A38" s="14" t="s">
        <v>3542</v>
      </c>
      <c r="B38" s="14" t="s">
        <v>2033</v>
      </c>
      <c r="C38" s="14" t="s">
        <v>3504</v>
      </c>
      <c r="D38" s="15">
        <v>32641.73</v>
      </c>
    </row>
    <row r="39" hidden="1" spans="1:4">
      <c r="A39" s="14" t="s">
        <v>3543</v>
      </c>
      <c r="B39" s="14" t="s">
        <v>2703</v>
      </c>
      <c r="C39" s="14" t="s">
        <v>3506</v>
      </c>
      <c r="D39" s="15">
        <v>3357.8</v>
      </c>
    </row>
    <row r="40" hidden="1" spans="1:4">
      <c r="A40" s="14" t="s">
        <v>3544</v>
      </c>
      <c r="B40" s="14" t="s">
        <v>1562</v>
      </c>
      <c r="C40" s="14" t="s">
        <v>3511</v>
      </c>
      <c r="D40" s="15">
        <v>4843.61</v>
      </c>
    </row>
    <row r="41" hidden="1" spans="1:4">
      <c r="A41" s="14" t="s">
        <v>3545</v>
      </c>
      <c r="B41" s="14" t="s">
        <v>1442</v>
      </c>
      <c r="C41" s="14" t="s">
        <v>3506</v>
      </c>
      <c r="D41" s="15">
        <v>45450.55</v>
      </c>
    </row>
    <row r="42" spans="1:4">
      <c r="A42" s="14" t="s">
        <v>3546</v>
      </c>
      <c r="B42" s="14" t="s">
        <v>1867</v>
      </c>
      <c r="C42" s="14" t="s">
        <v>3502</v>
      </c>
      <c r="D42" s="15">
        <v>20474.78</v>
      </c>
    </row>
    <row r="43" hidden="1" spans="1:4">
      <c r="A43" s="14" t="s">
        <v>3547</v>
      </c>
      <c r="B43" s="14" t="s">
        <v>1425</v>
      </c>
      <c r="C43" s="14" t="s">
        <v>3511</v>
      </c>
      <c r="D43" s="15">
        <v>5552.54</v>
      </c>
    </row>
    <row r="44" hidden="1" spans="1:4">
      <c r="A44" s="14" t="s">
        <v>3548</v>
      </c>
      <c r="B44" s="14" t="s">
        <v>1293</v>
      </c>
      <c r="C44" s="14" t="s">
        <v>3511</v>
      </c>
      <c r="D44" s="15">
        <v>11145.54</v>
      </c>
    </row>
    <row r="45" hidden="1" spans="1:4">
      <c r="A45" s="14" t="s">
        <v>3549</v>
      </c>
      <c r="B45" s="14" t="s">
        <v>2514</v>
      </c>
      <c r="C45" s="14" t="s">
        <v>3506</v>
      </c>
      <c r="D45" s="15">
        <v>1290.04</v>
      </c>
    </row>
    <row r="46" hidden="1" spans="1:4">
      <c r="A46" s="14" t="s">
        <v>3550</v>
      </c>
      <c r="B46" s="14" t="s">
        <v>2032</v>
      </c>
      <c r="C46" s="14" t="s">
        <v>3504</v>
      </c>
      <c r="D46" s="15">
        <v>23426.66</v>
      </c>
    </row>
    <row r="47" hidden="1" spans="1:4">
      <c r="A47" s="14" t="s">
        <v>3551</v>
      </c>
      <c r="B47" s="14" t="s">
        <v>1167</v>
      </c>
      <c r="C47" s="14" t="s">
        <v>3506</v>
      </c>
      <c r="D47" s="15">
        <v>24152.58</v>
      </c>
    </row>
    <row r="48" hidden="1" spans="1:4">
      <c r="A48" s="14" t="s">
        <v>3552</v>
      </c>
      <c r="B48" s="14" t="s">
        <v>1893</v>
      </c>
      <c r="C48" s="14" t="s">
        <v>3504</v>
      </c>
      <c r="D48" s="15">
        <v>66549.03</v>
      </c>
    </row>
    <row r="49" spans="1:4">
      <c r="A49" s="14" t="s">
        <v>3553</v>
      </c>
      <c r="B49" s="14" t="s">
        <v>1965</v>
      </c>
      <c r="C49" s="14" t="s">
        <v>3502</v>
      </c>
      <c r="D49" s="15">
        <v>8683.36</v>
      </c>
    </row>
    <row r="50" hidden="1" spans="1:4">
      <c r="A50" s="14" t="s">
        <v>3554</v>
      </c>
      <c r="B50" s="14" t="s">
        <v>3328</v>
      </c>
      <c r="C50" s="14" t="s">
        <v>3511</v>
      </c>
      <c r="D50" s="15">
        <v>6221.28</v>
      </c>
    </row>
    <row r="51" spans="1:4">
      <c r="A51" s="14" t="s">
        <v>3555</v>
      </c>
      <c r="B51" s="14" t="s">
        <v>2713</v>
      </c>
      <c r="C51" s="14" t="s">
        <v>3502</v>
      </c>
      <c r="D51" s="15">
        <v>34164.51</v>
      </c>
    </row>
    <row r="52" spans="1:4">
      <c r="A52" s="14" t="s">
        <v>3556</v>
      </c>
      <c r="B52" s="14" t="s">
        <v>2600</v>
      </c>
      <c r="C52" s="14" t="s">
        <v>3502</v>
      </c>
      <c r="D52" s="15">
        <v>6365.45</v>
      </c>
    </row>
    <row r="53" hidden="1" spans="1:4">
      <c r="A53" s="14" t="s">
        <v>3557</v>
      </c>
      <c r="B53" s="14" t="s">
        <v>1078</v>
      </c>
      <c r="C53" s="14" t="s">
        <v>3504</v>
      </c>
      <c r="D53" s="15">
        <v>31307</v>
      </c>
    </row>
    <row r="54" spans="1:4">
      <c r="A54" s="14" t="s">
        <v>3558</v>
      </c>
      <c r="B54" s="14" t="s">
        <v>2350</v>
      </c>
      <c r="C54" s="14" t="s">
        <v>3502</v>
      </c>
      <c r="D54" s="15">
        <v>19550.84</v>
      </c>
    </row>
    <row r="55" hidden="1" spans="1:4">
      <c r="A55" s="14" t="s">
        <v>3559</v>
      </c>
      <c r="B55" s="14" t="s">
        <v>2396</v>
      </c>
      <c r="C55" s="14" t="s">
        <v>3506</v>
      </c>
      <c r="D55" s="15">
        <v>27372.59</v>
      </c>
    </row>
    <row r="56" spans="1:4">
      <c r="A56" s="14" t="s">
        <v>3560</v>
      </c>
      <c r="B56" s="14" t="s">
        <v>1071</v>
      </c>
      <c r="C56" s="14" t="s">
        <v>3502</v>
      </c>
      <c r="D56" s="15">
        <v>593.92</v>
      </c>
    </row>
    <row r="57" spans="1:4">
      <c r="A57" s="14" t="s">
        <v>3561</v>
      </c>
      <c r="B57" s="14" t="s">
        <v>2722</v>
      </c>
      <c r="C57" s="14" t="s">
        <v>3502</v>
      </c>
      <c r="D57" s="15">
        <v>55591.63</v>
      </c>
    </row>
    <row r="58" hidden="1" spans="1:4">
      <c r="A58" s="14" t="s">
        <v>3562</v>
      </c>
      <c r="B58" s="14" t="s">
        <v>2671</v>
      </c>
      <c r="C58" s="14" t="s">
        <v>3504</v>
      </c>
      <c r="D58" s="15">
        <v>8169.09</v>
      </c>
    </row>
    <row r="59" hidden="1" spans="1:4">
      <c r="A59" s="14" t="s">
        <v>3563</v>
      </c>
      <c r="B59" s="14" t="s">
        <v>3325</v>
      </c>
      <c r="C59" s="14" t="s">
        <v>3506</v>
      </c>
      <c r="D59" s="15">
        <v>32366.95</v>
      </c>
    </row>
    <row r="60" spans="1:4">
      <c r="A60" s="14" t="s">
        <v>3564</v>
      </c>
      <c r="B60" s="14" t="s">
        <v>2860</v>
      </c>
      <c r="C60" s="14" t="s">
        <v>3502</v>
      </c>
      <c r="D60" s="15">
        <v>28216.28</v>
      </c>
    </row>
    <row r="61" hidden="1" spans="1:4">
      <c r="A61" s="14" t="s">
        <v>3565</v>
      </c>
      <c r="B61" s="14" t="s">
        <v>3236</v>
      </c>
      <c r="C61" s="14" t="s">
        <v>3504</v>
      </c>
      <c r="D61" s="15">
        <v>26275.82</v>
      </c>
    </row>
    <row r="62" spans="1:4">
      <c r="A62" s="14" t="s">
        <v>3566</v>
      </c>
      <c r="B62" s="14" t="s">
        <v>2747</v>
      </c>
      <c r="C62" s="14" t="s">
        <v>3502</v>
      </c>
      <c r="D62" s="15">
        <v>1373.32</v>
      </c>
    </row>
    <row r="63" hidden="1" spans="1:4">
      <c r="A63" s="14" t="s">
        <v>3567</v>
      </c>
      <c r="B63" s="14" t="s">
        <v>2790</v>
      </c>
      <c r="C63" s="14" t="s">
        <v>3508</v>
      </c>
      <c r="D63" s="15">
        <v>28695</v>
      </c>
    </row>
    <row r="64" hidden="1" spans="1:4">
      <c r="A64" s="14" t="s">
        <v>3568</v>
      </c>
      <c r="B64" s="14" t="s">
        <v>2710</v>
      </c>
      <c r="C64" s="14" t="s">
        <v>3504</v>
      </c>
      <c r="D64" s="15">
        <v>61619.12</v>
      </c>
    </row>
    <row r="65" hidden="1" spans="1:4">
      <c r="A65" s="14" t="s">
        <v>3569</v>
      </c>
      <c r="B65" s="14" t="s">
        <v>2961</v>
      </c>
      <c r="C65" s="14" t="s">
        <v>3504</v>
      </c>
      <c r="D65" s="15">
        <v>9368.89</v>
      </c>
    </row>
    <row r="66" hidden="1" spans="1:4">
      <c r="A66" s="14" t="s">
        <v>3570</v>
      </c>
      <c r="B66" s="14" t="s">
        <v>2242</v>
      </c>
      <c r="C66" s="14" t="s">
        <v>3508</v>
      </c>
      <c r="D66" s="15">
        <v>39040.01</v>
      </c>
    </row>
    <row r="67" hidden="1" spans="1:4">
      <c r="A67" s="14" t="s">
        <v>3571</v>
      </c>
      <c r="B67" s="14" t="s">
        <v>2983</v>
      </c>
      <c r="C67" s="14" t="s">
        <v>3506</v>
      </c>
      <c r="D67" s="15">
        <v>25621.9</v>
      </c>
    </row>
    <row r="68" spans="1:4">
      <c r="A68" s="14" t="s">
        <v>3572</v>
      </c>
      <c r="B68" s="14" t="s">
        <v>1229</v>
      </c>
      <c r="C68" s="14" t="s">
        <v>3502</v>
      </c>
      <c r="D68" s="15">
        <v>14925.58</v>
      </c>
    </row>
    <row r="69" hidden="1" spans="1:4">
      <c r="A69" s="14" t="s">
        <v>3573</v>
      </c>
      <c r="B69" s="14" t="s">
        <v>2416</v>
      </c>
      <c r="C69" s="14" t="s">
        <v>3508</v>
      </c>
      <c r="D69" s="15">
        <v>15043.2</v>
      </c>
    </row>
    <row r="70" hidden="1" spans="1:4">
      <c r="A70" s="14" t="s">
        <v>3574</v>
      </c>
      <c r="B70" s="14" t="s">
        <v>1361</v>
      </c>
      <c r="C70" s="14" t="s">
        <v>3504</v>
      </c>
      <c r="D70" s="15">
        <v>65896.32</v>
      </c>
    </row>
    <row r="71" spans="1:4">
      <c r="A71" s="14" t="s">
        <v>3575</v>
      </c>
      <c r="B71" s="14" t="s">
        <v>2280</v>
      </c>
      <c r="C71" s="14" t="s">
        <v>3502</v>
      </c>
      <c r="D71" s="15">
        <v>23245.87</v>
      </c>
    </row>
    <row r="72" hidden="1" spans="1:4">
      <c r="A72" s="14" t="s">
        <v>3576</v>
      </c>
      <c r="B72" s="14" t="s">
        <v>3118</v>
      </c>
      <c r="C72" s="14" t="s">
        <v>3511</v>
      </c>
      <c r="D72" s="15">
        <v>81755.46</v>
      </c>
    </row>
    <row r="73" hidden="1" spans="1:4">
      <c r="A73" s="14" t="s">
        <v>3577</v>
      </c>
      <c r="B73" s="14" t="s">
        <v>2997</v>
      </c>
      <c r="C73" s="14" t="s">
        <v>3504</v>
      </c>
      <c r="D73" s="15">
        <v>3113.23</v>
      </c>
    </row>
    <row r="74" hidden="1" spans="1:4">
      <c r="A74" s="14" t="s">
        <v>3578</v>
      </c>
      <c r="B74" s="14" t="s">
        <v>916</v>
      </c>
      <c r="C74" s="14" t="s">
        <v>3508</v>
      </c>
      <c r="D74" s="15">
        <v>5942.43</v>
      </c>
    </row>
    <row r="75" hidden="1" spans="1:4">
      <c r="A75" s="14" t="s">
        <v>3579</v>
      </c>
      <c r="B75" s="14" t="s">
        <v>1545</v>
      </c>
      <c r="C75" s="14" t="s">
        <v>3511</v>
      </c>
      <c r="D75" s="15">
        <v>42643.28</v>
      </c>
    </row>
    <row r="76" hidden="1" spans="1:4">
      <c r="A76" s="14" t="s">
        <v>3580</v>
      </c>
      <c r="B76" s="14" t="s">
        <v>2455</v>
      </c>
      <c r="C76" s="14" t="s">
        <v>3504</v>
      </c>
      <c r="D76" s="15">
        <v>27684.67</v>
      </c>
    </row>
    <row r="77" hidden="1" spans="1:4">
      <c r="A77" s="14" t="s">
        <v>3581</v>
      </c>
      <c r="B77" s="14" t="s">
        <v>2036</v>
      </c>
      <c r="C77" s="14" t="s">
        <v>3508</v>
      </c>
      <c r="D77" s="15">
        <v>7547.24</v>
      </c>
    </row>
    <row r="78" hidden="1" spans="1:4">
      <c r="A78" s="14" t="s">
        <v>3582</v>
      </c>
      <c r="B78" s="14" t="s">
        <v>1616</v>
      </c>
      <c r="C78" s="14" t="s">
        <v>3511</v>
      </c>
      <c r="D78" s="15">
        <v>56546.25</v>
      </c>
    </row>
    <row r="79" hidden="1" spans="1:4">
      <c r="A79" s="14" t="s">
        <v>3583</v>
      </c>
      <c r="B79" s="14" t="s">
        <v>3349</v>
      </c>
      <c r="C79" s="14" t="s">
        <v>3504</v>
      </c>
      <c r="D79" s="15">
        <v>21641.68</v>
      </c>
    </row>
    <row r="80" hidden="1" spans="1:4">
      <c r="A80" s="14" t="s">
        <v>3584</v>
      </c>
      <c r="B80" s="14" t="s">
        <v>1740</v>
      </c>
      <c r="C80" s="14" t="s">
        <v>3511</v>
      </c>
      <c r="D80" s="15">
        <v>8423.19</v>
      </c>
    </row>
    <row r="81" hidden="1" spans="1:4">
      <c r="A81" s="14" t="s">
        <v>3585</v>
      </c>
      <c r="B81" s="14" t="s">
        <v>1988</v>
      </c>
      <c r="C81" s="14" t="s">
        <v>3511</v>
      </c>
      <c r="D81" s="15">
        <v>12460.51</v>
      </c>
    </row>
    <row r="82" spans="1:4">
      <c r="A82" s="14" t="s">
        <v>3586</v>
      </c>
      <c r="B82" s="14" t="s">
        <v>2398</v>
      </c>
      <c r="C82" s="14" t="s">
        <v>3502</v>
      </c>
      <c r="D82" s="15">
        <v>7181.27</v>
      </c>
    </row>
    <row r="83" hidden="1" spans="1:4">
      <c r="A83" s="14" t="s">
        <v>3587</v>
      </c>
      <c r="B83" s="14" t="s">
        <v>3066</v>
      </c>
      <c r="C83" s="14" t="s">
        <v>3504</v>
      </c>
      <c r="D83" s="15">
        <v>11008.6</v>
      </c>
    </row>
    <row r="84" hidden="1" spans="1:4">
      <c r="A84" s="14" t="s">
        <v>3588</v>
      </c>
      <c r="B84" s="14" t="s">
        <v>2638</v>
      </c>
      <c r="C84" s="14" t="s">
        <v>3511</v>
      </c>
      <c r="D84" s="15">
        <v>4183.88</v>
      </c>
    </row>
    <row r="85" hidden="1" spans="1:4">
      <c r="A85" s="14" t="s">
        <v>3589</v>
      </c>
      <c r="B85" s="14" t="s">
        <v>1375</v>
      </c>
      <c r="C85" s="14" t="s">
        <v>3511</v>
      </c>
      <c r="D85" s="15">
        <v>23462.23</v>
      </c>
    </row>
    <row r="86" spans="1:4">
      <c r="A86" s="14" t="s">
        <v>3590</v>
      </c>
      <c r="B86" s="14" t="s">
        <v>3291</v>
      </c>
      <c r="C86" s="14" t="s">
        <v>3502</v>
      </c>
      <c r="D86" s="15">
        <v>24887.38</v>
      </c>
    </row>
    <row r="87" hidden="1" spans="1:4">
      <c r="A87" s="14" t="s">
        <v>3591</v>
      </c>
      <c r="B87" s="14" t="s">
        <v>1116</v>
      </c>
      <c r="C87" s="14" t="s">
        <v>3504</v>
      </c>
      <c r="D87" s="15">
        <v>15175.99</v>
      </c>
    </row>
    <row r="88" spans="1:4">
      <c r="A88" s="14" t="s">
        <v>3592</v>
      </c>
      <c r="B88" s="14" t="s">
        <v>2596</v>
      </c>
      <c r="C88" s="14" t="s">
        <v>3502</v>
      </c>
      <c r="D88" s="15">
        <v>15934.07</v>
      </c>
    </row>
    <row r="89" hidden="1" spans="1:4">
      <c r="A89" s="14" t="s">
        <v>3593</v>
      </c>
      <c r="B89" s="14" t="s">
        <v>2697</v>
      </c>
      <c r="C89" s="14" t="s">
        <v>3508</v>
      </c>
      <c r="D89" s="15">
        <v>18817.2</v>
      </c>
    </row>
    <row r="90" hidden="1" spans="1:4">
      <c r="A90" s="14" t="s">
        <v>3594</v>
      </c>
      <c r="B90" s="14" t="s">
        <v>1855</v>
      </c>
      <c r="C90" s="14" t="s">
        <v>3506</v>
      </c>
      <c r="D90" s="15">
        <v>28879.21</v>
      </c>
    </row>
    <row r="91" hidden="1" spans="1:4">
      <c r="A91" s="14" t="s">
        <v>3595</v>
      </c>
      <c r="B91" s="14" t="s">
        <v>1862</v>
      </c>
      <c r="C91" s="14" t="s">
        <v>3504</v>
      </c>
      <c r="D91" s="15">
        <v>29478.57</v>
      </c>
    </row>
    <row r="92" spans="1:4">
      <c r="A92" s="14" t="s">
        <v>3596</v>
      </c>
      <c r="B92" s="14" t="s">
        <v>2926</v>
      </c>
      <c r="C92" s="14" t="s">
        <v>3502</v>
      </c>
      <c r="D92" s="15">
        <v>7042.39</v>
      </c>
    </row>
    <row r="93" hidden="1" spans="1:4">
      <c r="A93" s="14" t="s">
        <v>3597</v>
      </c>
      <c r="B93" s="14" t="s">
        <v>3060</v>
      </c>
      <c r="C93" s="14" t="s">
        <v>3508</v>
      </c>
      <c r="D93" s="15">
        <v>31232.06</v>
      </c>
    </row>
    <row r="94" hidden="1" spans="1:4">
      <c r="A94" s="14" t="s">
        <v>3598</v>
      </c>
      <c r="B94" s="14" t="s">
        <v>3394</v>
      </c>
      <c r="C94" s="14" t="s">
        <v>3508</v>
      </c>
      <c r="D94" s="15">
        <v>6388.65</v>
      </c>
    </row>
    <row r="95" hidden="1" spans="1:4">
      <c r="A95" s="14" t="s">
        <v>3599</v>
      </c>
      <c r="B95" s="14" t="s">
        <v>2812</v>
      </c>
      <c r="C95" s="14" t="s">
        <v>3506</v>
      </c>
      <c r="D95" s="15">
        <v>6203.56</v>
      </c>
    </row>
    <row r="96" spans="1:4">
      <c r="A96" s="14" t="s">
        <v>3600</v>
      </c>
      <c r="B96" s="14" t="s">
        <v>2008</v>
      </c>
      <c r="C96" s="14" t="s">
        <v>3502</v>
      </c>
      <c r="D96" s="15">
        <v>28011.58</v>
      </c>
    </row>
    <row r="97" hidden="1" spans="1:4">
      <c r="A97" s="14" t="s">
        <v>3601</v>
      </c>
      <c r="B97" s="14" t="s">
        <v>3331</v>
      </c>
      <c r="C97" s="14" t="s">
        <v>3506</v>
      </c>
      <c r="D97" s="15">
        <v>32552.51</v>
      </c>
    </row>
    <row r="98" spans="1:4">
      <c r="A98" s="14" t="s">
        <v>3602</v>
      </c>
      <c r="B98" s="14" t="s">
        <v>2801</v>
      </c>
      <c r="C98" s="14" t="s">
        <v>3502</v>
      </c>
      <c r="D98" s="15">
        <v>52639.75</v>
      </c>
    </row>
    <row r="99" hidden="1" spans="1:4">
      <c r="A99" s="14" t="s">
        <v>3603</v>
      </c>
      <c r="B99" s="14" t="s">
        <v>3317</v>
      </c>
      <c r="C99" s="14" t="s">
        <v>3504</v>
      </c>
      <c r="D99" s="15">
        <v>28125.87</v>
      </c>
    </row>
    <row r="100" hidden="1" spans="1:4">
      <c r="A100" s="14" t="s">
        <v>3604</v>
      </c>
      <c r="B100" s="14" t="s">
        <v>1830</v>
      </c>
      <c r="C100" s="14" t="s">
        <v>3508</v>
      </c>
      <c r="D100" s="15">
        <v>3660.83</v>
      </c>
    </row>
    <row r="101" hidden="1" spans="1:4">
      <c r="A101" s="14" t="s">
        <v>3605</v>
      </c>
      <c r="B101" s="14" t="s">
        <v>2199</v>
      </c>
      <c r="C101" s="14" t="s">
        <v>3506</v>
      </c>
      <c r="D101" s="15">
        <v>731.7</v>
      </c>
    </row>
    <row r="102" hidden="1" spans="1:4">
      <c r="A102" s="14" t="s">
        <v>3606</v>
      </c>
      <c r="B102" s="14" t="s">
        <v>3242</v>
      </c>
      <c r="C102" s="14" t="s">
        <v>3504</v>
      </c>
      <c r="D102" s="15">
        <v>21703.63</v>
      </c>
    </row>
    <row r="103" hidden="1" spans="1:4">
      <c r="A103" s="14" t="s">
        <v>3607</v>
      </c>
      <c r="B103" s="14" t="s">
        <v>1524</v>
      </c>
      <c r="C103" s="14" t="s">
        <v>3508</v>
      </c>
      <c r="D103" s="15">
        <v>14583.38</v>
      </c>
    </row>
    <row r="104" hidden="1" spans="1:4">
      <c r="A104" s="14" t="s">
        <v>3608</v>
      </c>
      <c r="B104" s="14" t="s">
        <v>2325</v>
      </c>
      <c r="C104" s="14" t="s">
        <v>3511</v>
      </c>
      <c r="D104" s="15">
        <v>20469.09</v>
      </c>
    </row>
    <row r="105" hidden="1" spans="1:4">
      <c r="A105" s="14" t="s">
        <v>3609</v>
      </c>
      <c r="B105" s="14" t="s">
        <v>1885</v>
      </c>
      <c r="C105" s="14" t="s">
        <v>3511</v>
      </c>
      <c r="D105" s="15">
        <v>20985.14</v>
      </c>
    </row>
    <row r="106" spans="1:4">
      <c r="A106" s="14" t="s">
        <v>3610</v>
      </c>
      <c r="B106" s="14" t="s">
        <v>3357</v>
      </c>
      <c r="C106" s="14" t="s">
        <v>3502</v>
      </c>
      <c r="D106" s="15">
        <v>19551.7</v>
      </c>
    </row>
    <row r="107" hidden="1" spans="1:4">
      <c r="A107" s="14" t="s">
        <v>3611</v>
      </c>
      <c r="B107" s="14" t="s">
        <v>1734</v>
      </c>
      <c r="C107" s="14" t="s">
        <v>3508</v>
      </c>
      <c r="D107" s="15">
        <v>31414</v>
      </c>
    </row>
    <row r="108" hidden="1" spans="1:4">
      <c r="A108" s="14" t="s">
        <v>3612</v>
      </c>
      <c r="B108" s="14" t="s">
        <v>1979</v>
      </c>
      <c r="C108" s="14" t="s">
        <v>3508</v>
      </c>
      <c r="D108" s="15">
        <v>11745.75</v>
      </c>
    </row>
    <row r="109" hidden="1" spans="1:4">
      <c r="A109" s="14" t="s">
        <v>3613</v>
      </c>
      <c r="B109" s="14" t="s">
        <v>2218</v>
      </c>
      <c r="C109" s="14" t="s">
        <v>3508</v>
      </c>
      <c r="D109" s="15">
        <v>50425.69</v>
      </c>
    </row>
    <row r="110" hidden="1" spans="1:4">
      <c r="A110" s="14" t="s">
        <v>3614</v>
      </c>
      <c r="B110" s="14" t="s">
        <v>3089</v>
      </c>
      <c r="C110" s="14" t="s">
        <v>3511</v>
      </c>
      <c r="D110" s="15">
        <v>4545.02</v>
      </c>
    </row>
    <row r="111" spans="1:4">
      <c r="A111" s="14" t="s">
        <v>3615</v>
      </c>
      <c r="B111" s="14" t="s">
        <v>1858</v>
      </c>
      <c r="C111" s="14" t="s">
        <v>3502</v>
      </c>
      <c r="D111" s="15">
        <v>7330.48</v>
      </c>
    </row>
    <row r="112" hidden="1" spans="1:4">
      <c r="A112" s="14" t="s">
        <v>3616</v>
      </c>
      <c r="B112" s="14" t="s">
        <v>3083</v>
      </c>
      <c r="C112" s="14" t="s">
        <v>3504</v>
      </c>
      <c r="D112" s="15">
        <v>9455.57</v>
      </c>
    </row>
    <row r="113" hidden="1" spans="1:4">
      <c r="A113" s="14" t="s">
        <v>3617</v>
      </c>
      <c r="B113" s="14" t="s">
        <v>2677</v>
      </c>
      <c r="C113" s="14" t="s">
        <v>3504</v>
      </c>
      <c r="D113" s="15">
        <v>16441.47</v>
      </c>
    </row>
    <row r="114" hidden="1" spans="1:4">
      <c r="A114" s="14" t="s">
        <v>3618</v>
      </c>
      <c r="B114" s="14" t="s">
        <v>967</v>
      </c>
      <c r="C114" s="14" t="s">
        <v>3504</v>
      </c>
      <c r="D114" s="15">
        <v>12284.09</v>
      </c>
    </row>
    <row r="115" hidden="1" spans="1:4">
      <c r="A115" s="14" t="s">
        <v>3619</v>
      </c>
      <c r="B115" s="14" t="s">
        <v>1220</v>
      </c>
      <c r="C115" s="14" t="s">
        <v>3508</v>
      </c>
      <c r="D115" s="15">
        <v>12257.21</v>
      </c>
    </row>
    <row r="116" hidden="1" spans="1:4">
      <c r="A116" s="14" t="s">
        <v>3620</v>
      </c>
      <c r="B116" s="14" t="s">
        <v>2064</v>
      </c>
      <c r="C116" s="14" t="s">
        <v>3506</v>
      </c>
      <c r="D116" s="15">
        <v>14134.63</v>
      </c>
    </row>
    <row r="117" hidden="1" spans="1:4">
      <c r="A117" s="14" t="s">
        <v>3621</v>
      </c>
      <c r="B117" s="14" t="s">
        <v>1898</v>
      </c>
      <c r="C117" s="14" t="s">
        <v>3504</v>
      </c>
      <c r="D117" s="15">
        <v>29736.28</v>
      </c>
    </row>
    <row r="118" hidden="1" spans="1:4">
      <c r="A118" s="14" t="s">
        <v>3622</v>
      </c>
      <c r="B118" s="14" t="s">
        <v>987</v>
      </c>
      <c r="C118" s="14" t="s">
        <v>3511</v>
      </c>
      <c r="D118" s="15">
        <v>19526.52</v>
      </c>
    </row>
    <row r="119" hidden="1" spans="1:4">
      <c r="A119" s="14" t="s">
        <v>3623</v>
      </c>
      <c r="B119" s="14" t="s">
        <v>2445</v>
      </c>
      <c r="C119" s="14" t="s">
        <v>3511</v>
      </c>
      <c r="D119" s="15">
        <v>11432.57</v>
      </c>
    </row>
    <row r="120" hidden="1" spans="1:4">
      <c r="A120" s="14" t="s">
        <v>3624</v>
      </c>
      <c r="B120" s="14" t="s">
        <v>2354</v>
      </c>
      <c r="C120" s="14" t="s">
        <v>3506</v>
      </c>
      <c r="D120" s="15">
        <v>9187.54</v>
      </c>
    </row>
    <row r="121" hidden="1" spans="1:4">
      <c r="A121" s="14" t="s">
        <v>3625</v>
      </c>
      <c r="B121" s="14" t="s">
        <v>1099</v>
      </c>
      <c r="C121" s="14" t="s">
        <v>3504</v>
      </c>
      <c r="D121" s="15">
        <v>42305.1</v>
      </c>
    </row>
    <row r="122" spans="1:4">
      <c r="A122" s="14" t="s">
        <v>3626</v>
      </c>
      <c r="B122" s="14" t="s">
        <v>3059</v>
      </c>
      <c r="C122" s="14" t="s">
        <v>3502</v>
      </c>
      <c r="D122" s="15">
        <v>40871.97</v>
      </c>
    </row>
    <row r="123" hidden="1" spans="1:4">
      <c r="A123" s="14" t="s">
        <v>3627</v>
      </c>
      <c r="B123" s="14" t="s">
        <v>2811</v>
      </c>
      <c r="C123" s="14" t="s">
        <v>3508</v>
      </c>
      <c r="D123" s="15">
        <v>15565.98</v>
      </c>
    </row>
    <row r="124" hidden="1" spans="1:4">
      <c r="A124" s="14" t="s">
        <v>3628</v>
      </c>
      <c r="B124" s="14" t="s">
        <v>1059</v>
      </c>
      <c r="C124" s="14" t="s">
        <v>3506</v>
      </c>
      <c r="D124" s="15">
        <v>17779.84</v>
      </c>
    </row>
    <row r="125" spans="1:4">
      <c r="A125" s="14" t="s">
        <v>3629</v>
      </c>
      <c r="B125" s="14" t="s">
        <v>2367</v>
      </c>
      <c r="C125" s="14" t="s">
        <v>3502</v>
      </c>
      <c r="D125" s="15">
        <v>6661.28</v>
      </c>
    </row>
    <row r="126" hidden="1" spans="1:4">
      <c r="A126" s="14" t="s">
        <v>3630</v>
      </c>
      <c r="B126" s="14" t="s">
        <v>2738</v>
      </c>
      <c r="C126" s="14" t="s">
        <v>3506</v>
      </c>
      <c r="D126" s="15">
        <v>43503.88</v>
      </c>
    </row>
    <row r="127" hidden="1" spans="1:4">
      <c r="A127" s="14" t="s">
        <v>3631</v>
      </c>
      <c r="B127" s="14" t="s">
        <v>2149</v>
      </c>
      <c r="C127" s="14" t="s">
        <v>3508</v>
      </c>
      <c r="D127" s="15">
        <v>18933.21</v>
      </c>
    </row>
    <row r="128" hidden="1" spans="1:4">
      <c r="A128" s="14" t="s">
        <v>3632</v>
      </c>
      <c r="B128" s="14" t="s">
        <v>2914</v>
      </c>
      <c r="C128" s="14" t="s">
        <v>3506</v>
      </c>
      <c r="D128" s="15">
        <v>18002.87</v>
      </c>
    </row>
    <row r="129" hidden="1" spans="1:4">
      <c r="A129" s="14" t="s">
        <v>3633</v>
      </c>
      <c r="B129" s="14" t="s">
        <v>930</v>
      </c>
      <c r="C129" s="14" t="s">
        <v>3504</v>
      </c>
      <c r="D129" s="15">
        <v>4604.16</v>
      </c>
    </row>
    <row r="130" hidden="1" spans="1:4">
      <c r="A130" s="14" t="s">
        <v>3634</v>
      </c>
      <c r="B130" s="14" t="s">
        <v>3029</v>
      </c>
      <c r="C130" s="14" t="s">
        <v>3508</v>
      </c>
      <c r="D130" s="15">
        <v>27348.57</v>
      </c>
    </row>
    <row r="131" hidden="1" spans="1:4">
      <c r="A131" s="14" t="s">
        <v>3635</v>
      </c>
      <c r="B131" s="14" t="s">
        <v>2580</v>
      </c>
      <c r="C131" s="14" t="s">
        <v>3508</v>
      </c>
      <c r="D131" s="15">
        <v>16263.24</v>
      </c>
    </row>
    <row r="132" hidden="1" spans="1:4">
      <c r="A132" s="14" t="s">
        <v>3636</v>
      </c>
      <c r="B132" s="14" t="s">
        <v>1553</v>
      </c>
      <c r="C132" s="14" t="s">
        <v>3511</v>
      </c>
      <c r="D132" s="15">
        <v>34293.81</v>
      </c>
    </row>
    <row r="133" hidden="1" spans="1:4">
      <c r="A133" s="14" t="s">
        <v>3637</v>
      </c>
      <c r="B133" s="14" t="s">
        <v>1441</v>
      </c>
      <c r="C133" s="14" t="s">
        <v>3506</v>
      </c>
      <c r="D133" s="15">
        <v>8136.77</v>
      </c>
    </row>
    <row r="134" hidden="1" spans="1:4">
      <c r="A134" s="14" t="s">
        <v>3638</v>
      </c>
      <c r="B134" s="14" t="s">
        <v>1737</v>
      </c>
      <c r="C134" s="14" t="s">
        <v>3504</v>
      </c>
      <c r="D134" s="15">
        <v>2215.63</v>
      </c>
    </row>
    <row r="135" hidden="1" spans="1:4">
      <c r="A135" s="14" t="s">
        <v>3639</v>
      </c>
      <c r="B135" s="14" t="s">
        <v>1529</v>
      </c>
      <c r="C135" s="14" t="s">
        <v>3506</v>
      </c>
      <c r="D135" s="15">
        <v>3638.72</v>
      </c>
    </row>
    <row r="136" hidden="1" spans="1:4">
      <c r="A136" s="14" t="s">
        <v>3640</v>
      </c>
      <c r="B136" s="14" t="s">
        <v>1354</v>
      </c>
      <c r="C136" s="14" t="s">
        <v>3511</v>
      </c>
      <c r="D136" s="15">
        <v>33265.66</v>
      </c>
    </row>
    <row r="137" hidden="1" spans="1:4">
      <c r="A137" s="14" t="s">
        <v>3641</v>
      </c>
      <c r="B137" s="14" t="s">
        <v>1329</v>
      </c>
      <c r="C137" s="14" t="s">
        <v>3511</v>
      </c>
      <c r="D137" s="15">
        <v>19058.86</v>
      </c>
    </row>
    <row r="138" hidden="1" spans="1:4">
      <c r="A138" s="14" t="s">
        <v>3642</v>
      </c>
      <c r="B138" s="14" t="s">
        <v>1122</v>
      </c>
      <c r="C138" s="14" t="s">
        <v>3511</v>
      </c>
      <c r="D138" s="15">
        <v>17469.14</v>
      </c>
    </row>
    <row r="139" hidden="1" spans="1:4">
      <c r="A139" s="14" t="s">
        <v>3643</v>
      </c>
      <c r="B139" s="14" t="s">
        <v>3359</v>
      </c>
      <c r="C139" s="14" t="s">
        <v>3504</v>
      </c>
      <c r="D139" s="15">
        <v>21774.66</v>
      </c>
    </row>
    <row r="140" hidden="1" spans="1:4">
      <c r="A140" s="14" t="s">
        <v>3644</v>
      </c>
      <c r="B140" s="14" t="s">
        <v>979</v>
      </c>
      <c r="C140" s="14" t="s">
        <v>3504</v>
      </c>
      <c r="D140" s="15">
        <v>6665.37</v>
      </c>
    </row>
    <row r="141" hidden="1" spans="1:4">
      <c r="A141" s="14" t="s">
        <v>3645</v>
      </c>
      <c r="B141" s="14" t="s">
        <v>2985</v>
      </c>
      <c r="C141" s="14" t="s">
        <v>3511</v>
      </c>
      <c r="D141" s="15">
        <v>25501.99</v>
      </c>
    </row>
    <row r="142" hidden="1" spans="1:4">
      <c r="A142" s="14" t="s">
        <v>3646</v>
      </c>
      <c r="B142" s="14" t="s">
        <v>2128</v>
      </c>
      <c r="C142" s="14" t="s">
        <v>3511</v>
      </c>
      <c r="D142" s="15">
        <v>17073.18</v>
      </c>
    </row>
    <row r="143" hidden="1" spans="1:4">
      <c r="A143" s="14" t="s">
        <v>3647</v>
      </c>
      <c r="B143" s="14" t="s">
        <v>1200</v>
      </c>
      <c r="C143" s="14" t="s">
        <v>3504</v>
      </c>
      <c r="D143" s="15">
        <v>5015.64</v>
      </c>
    </row>
    <row r="144" spans="1:4">
      <c r="A144" s="14" t="s">
        <v>3648</v>
      </c>
      <c r="B144" s="14" t="s">
        <v>2504</v>
      </c>
      <c r="C144" s="14" t="s">
        <v>3502</v>
      </c>
      <c r="D144" s="15">
        <v>38343.89</v>
      </c>
    </row>
    <row r="145" hidden="1" spans="1:4">
      <c r="A145" s="14" t="s">
        <v>3649</v>
      </c>
      <c r="B145" s="14" t="s">
        <v>1346</v>
      </c>
      <c r="C145" s="14" t="s">
        <v>3508</v>
      </c>
      <c r="D145" s="15">
        <v>6106.39</v>
      </c>
    </row>
    <row r="146" hidden="1" spans="1:4">
      <c r="A146" s="14" t="s">
        <v>3650</v>
      </c>
      <c r="B146" s="14" t="s">
        <v>2886</v>
      </c>
      <c r="C146" s="14" t="s">
        <v>3506</v>
      </c>
      <c r="D146" s="15">
        <v>12158.85</v>
      </c>
    </row>
    <row r="147" hidden="1" spans="1:4">
      <c r="A147" s="14" t="s">
        <v>3651</v>
      </c>
      <c r="B147" s="14" t="s">
        <v>1297</v>
      </c>
      <c r="C147" s="14" t="s">
        <v>3508</v>
      </c>
      <c r="D147" s="15">
        <v>29366.39</v>
      </c>
    </row>
    <row r="148" hidden="1" spans="1:4">
      <c r="A148" s="14" t="s">
        <v>3652</v>
      </c>
      <c r="B148" s="14" t="s">
        <v>2063</v>
      </c>
      <c r="C148" s="14" t="s">
        <v>3506</v>
      </c>
      <c r="D148" s="15">
        <v>8365.46</v>
      </c>
    </row>
    <row r="149" hidden="1" spans="1:4">
      <c r="A149" s="14" t="s">
        <v>3653</v>
      </c>
      <c r="B149" s="14" t="s">
        <v>1249</v>
      </c>
      <c r="C149" s="14" t="s">
        <v>3506</v>
      </c>
      <c r="D149" s="15">
        <v>3080.52</v>
      </c>
    </row>
    <row r="150" hidden="1" spans="1:4">
      <c r="A150" s="14" t="s">
        <v>3654</v>
      </c>
      <c r="B150" s="14" t="s">
        <v>3380</v>
      </c>
      <c r="C150" s="14" t="s">
        <v>3506</v>
      </c>
      <c r="D150" s="15">
        <v>28111.41</v>
      </c>
    </row>
    <row r="151" hidden="1" spans="1:4">
      <c r="A151" s="14" t="s">
        <v>3655</v>
      </c>
      <c r="B151" s="14" t="s">
        <v>1624</v>
      </c>
      <c r="C151" s="14" t="s">
        <v>3504</v>
      </c>
      <c r="D151" s="15">
        <v>5573.91</v>
      </c>
    </row>
    <row r="152" hidden="1" spans="1:4">
      <c r="A152" s="14" t="s">
        <v>3656</v>
      </c>
      <c r="B152" s="14" t="s">
        <v>2463</v>
      </c>
      <c r="C152" s="14" t="s">
        <v>3506</v>
      </c>
      <c r="D152" s="15">
        <v>3981.15</v>
      </c>
    </row>
    <row r="153" hidden="1" spans="1:4">
      <c r="A153" s="14" t="s">
        <v>3657</v>
      </c>
      <c r="B153" s="14" t="s">
        <v>2878</v>
      </c>
      <c r="C153" s="14" t="s">
        <v>3506</v>
      </c>
      <c r="D153" s="15">
        <v>2331.64</v>
      </c>
    </row>
    <row r="154" hidden="1" spans="1:4">
      <c r="A154" s="14" t="s">
        <v>3658</v>
      </c>
      <c r="B154" s="14" t="s">
        <v>1193</v>
      </c>
      <c r="C154" s="14" t="s">
        <v>3506</v>
      </c>
      <c r="D154" s="15">
        <v>22009.71</v>
      </c>
    </row>
    <row r="155" spans="1:4">
      <c r="A155" s="14" t="s">
        <v>3659</v>
      </c>
      <c r="B155" s="14" t="s">
        <v>2854</v>
      </c>
      <c r="C155" s="14" t="s">
        <v>3502</v>
      </c>
      <c r="D155" s="15">
        <v>53516.85</v>
      </c>
    </row>
    <row r="156" hidden="1" spans="1:4">
      <c r="A156" s="14" t="s">
        <v>3660</v>
      </c>
      <c r="B156" s="14" t="s">
        <v>3105</v>
      </c>
      <c r="C156" s="14" t="s">
        <v>3506</v>
      </c>
      <c r="D156" s="15">
        <v>24138.21</v>
      </c>
    </row>
    <row r="157" hidden="1" spans="1:4">
      <c r="A157" s="14" t="s">
        <v>3661</v>
      </c>
      <c r="B157" s="14" t="s">
        <v>2702</v>
      </c>
      <c r="C157" s="14" t="s">
        <v>3506</v>
      </c>
      <c r="D157" s="15">
        <v>1075.16</v>
      </c>
    </row>
    <row r="158" hidden="1" spans="1:4">
      <c r="A158" s="14" t="s">
        <v>3662</v>
      </c>
      <c r="B158" s="14" t="s">
        <v>1563</v>
      </c>
      <c r="C158" s="14" t="s">
        <v>3506</v>
      </c>
      <c r="D158" s="15">
        <v>40248.5</v>
      </c>
    </row>
    <row r="159" hidden="1" spans="1:4">
      <c r="A159" s="14" t="s">
        <v>3663</v>
      </c>
      <c r="B159" s="14" t="s">
        <v>2482</v>
      </c>
      <c r="C159" s="14" t="s">
        <v>3511</v>
      </c>
      <c r="D159" s="15">
        <v>39435.21</v>
      </c>
    </row>
    <row r="160" hidden="1" spans="1:4">
      <c r="A160" s="14" t="s">
        <v>3664</v>
      </c>
      <c r="B160" s="14" t="s">
        <v>1259</v>
      </c>
      <c r="C160" s="14" t="s">
        <v>3504</v>
      </c>
      <c r="D160" s="15">
        <v>15738.13</v>
      </c>
    </row>
    <row r="161" hidden="1" spans="1:4">
      <c r="A161" s="14" t="s">
        <v>3665</v>
      </c>
      <c r="B161" s="14" t="s">
        <v>2928</v>
      </c>
      <c r="C161" s="14" t="s">
        <v>3504</v>
      </c>
      <c r="D161" s="15">
        <v>31390.74</v>
      </c>
    </row>
    <row r="162" hidden="1" spans="1:4">
      <c r="A162" s="14" t="s">
        <v>3666</v>
      </c>
      <c r="B162" s="14" t="s">
        <v>2055</v>
      </c>
      <c r="C162" s="14" t="s">
        <v>3506</v>
      </c>
      <c r="D162" s="15">
        <v>42772.14</v>
      </c>
    </row>
    <row r="163" spans="1:4">
      <c r="A163" s="14" t="s">
        <v>3667</v>
      </c>
      <c r="B163" s="14" t="s">
        <v>2635</v>
      </c>
      <c r="C163" s="14" t="s">
        <v>3502</v>
      </c>
      <c r="D163" s="15">
        <v>47040.14</v>
      </c>
    </row>
    <row r="164" spans="1:4">
      <c r="A164" s="14" t="s">
        <v>3668</v>
      </c>
      <c r="B164" s="14" t="s">
        <v>3172</v>
      </c>
      <c r="C164" s="14" t="s">
        <v>3502</v>
      </c>
      <c r="D164" s="15">
        <v>4152.48</v>
      </c>
    </row>
    <row r="165" spans="1:4">
      <c r="A165" s="14" t="s">
        <v>3669</v>
      </c>
      <c r="B165" s="14" t="s">
        <v>2742</v>
      </c>
      <c r="C165" s="14" t="s">
        <v>3502</v>
      </c>
      <c r="D165" s="15">
        <v>7943.6</v>
      </c>
    </row>
    <row r="166" spans="1:4">
      <c r="A166" s="14" t="s">
        <v>3670</v>
      </c>
      <c r="B166" s="14" t="s">
        <v>1343</v>
      </c>
      <c r="C166" s="14" t="s">
        <v>3502</v>
      </c>
      <c r="D166" s="15">
        <v>33356.77</v>
      </c>
    </row>
    <row r="167" hidden="1" spans="1:4">
      <c r="A167" s="14" t="s">
        <v>3671</v>
      </c>
      <c r="B167" s="14" t="s">
        <v>1382</v>
      </c>
      <c r="C167" s="14" t="s">
        <v>3511</v>
      </c>
      <c r="D167" s="15">
        <v>49632.06</v>
      </c>
    </row>
    <row r="168" hidden="1" spans="1:4">
      <c r="A168" s="14" t="s">
        <v>3672</v>
      </c>
      <c r="B168" s="14" t="s">
        <v>2749</v>
      </c>
      <c r="C168" s="14" t="s">
        <v>3508</v>
      </c>
      <c r="D168" s="15">
        <v>21274.07</v>
      </c>
    </row>
    <row r="169" hidden="1" spans="1:4">
      <c r="A169" s="14" t="s">
        <v>3673</v>
      </c>
      <c r="B169" s="14" t="s">
        <v>1648</v>
      </c>
      <c r="C169" s="14" t="s">
        <v>3506</v>
      </c>
      <c r="D169" s="15">
        <v>3546.9</v>
      </c>
    </row>
    <row r="170" hidden="1" spans="1:4">
      <c r="A170" s="14" t="s">
        <v>3674</v>
      </c>
      <c r="B170" s="14" t="s">
        <v>3361</v>
      </c>
      <c r="C170" s="14" t="s">
        <v>3511</v>
      </c>
      <c r="D170" s="15">
        <v>17578.74</v>
      </c>
    </row>
    <row r="171" hidden="1" spans="1:4">
      <c r="A171" s="14" t="s">
        <v>3675</v>
      </c>
      <c r="B171" s="14" t="s">
        <v>3354</v>
      </c>
      <c r="C171" s="14" t="s">
        <v>3504</v>
      </c>
      <c r="D171" s="15">
        <v>28463.89</v>
      </c>
    </row>
    <row r="172" spans="1:4">
      <c r="A172" s="14" t="s">
        <v>3676</v>
      </c>
      <c r="B172" s="14" t="s">
        <v>2184</v>
      </c>
      <c r="C172" s="14" t="s">
        <v>3502</v>
      </c>
      <c r="D172" s="15">
        <v>49725.96</v>
      </c>
    </row>
    <row r="173" hidden="1" spans="1:4">
      <c r="A173" s="14" t="s">
        <v>3677</v>
      </c>
      <c r="B173" s="14" t="s">
        <v>2141</v>
      </c>
      <c r="C173" s="14" t="s">
        <v>3511</v>
      </c>
      <c r="D173" s="15">
        <v>18643.07</v>
      </c>
    </row>
    <row r="174" hidden="1" spans="1:4">
      <c r="A174" s="14" t="s">
        <v>3678</v>
      </c>
      <c r="B174" s="14" t="s">
        <v>2057</v>
      </c>
      <c r="C174" s="14" t="s">
        <v>3511</v>
      </c>
      <c r="D174" s="15">
        <v>4946.41</v>
      </c>
    </row>
    <row r="175" hidden="1" spans="1:4">
      <c r="A175" s="14" t="s">
        <v>3679</v>
      </c>
      <c r="B175" s="14" t="s">
        <v>2202</v>
      </c>
      <c r="C175" s="14" t="s">
        <v>3504</v>
      </c>
      <c r="D175" s="15">
        <v>27918.93</v>
      </c>
    </row>
  </sheetData>
  <autoFilter xmlns:etc="http://www.wps.cn/officeDocument/2017/etCustomData" ref="A1:D175" etc:filterBottomFollowUsedRange="0">
    <filterColumn colId="2">
      <customFilters>
        <customFilter operator="equal" val="Wrong Product"/>
      </customFilters>
    </filterColumn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1"/>
  <sheetViews>
    <sheetView workbookViewId="0">
      <pane ySplit="1" topLeftCell="A2" activePane="bottomLeft" state="frozen"/>
      <selection/>
      <selection pane="bottomLeft" activeCell="C1" sqref="C1"/>
    </sheetView>
  </sheetViews>
  <sheetFormatPr defaultColWidth="9" defaultRowHeight="14.5" outlineLevelCol="3"/>
  <cols>
    <col min="1" max="1" width="12" customWidth="1"/>
    <col min="2" max="2" width="28" style="14" customWidth="1"/>
    <col min="3" max="3" width="17" style="14" customWidth="1"/>
    <col min="4" max="4" width="11" style="15" customWidth="1"/>
  </cols>
  <sheetData>
    <row r="1" spans="1:4">
      <c r="A1" s="16" t="s">
        <v>3396</v>
      </c>
      <c r="B1" s="16" t="s">
        <v>3680</v>
      </c>
      <c r="C1" s="16" t="s">
        <v>3401</v>
      </c>
      <c r="D1" s="17" t="s">
        <v>3399</v>
      </c>
    </row>
    <row r="2" spans="1:4">
      <c r="A2" t="s">
        <v>3406</v>
      </c>
      <c r="B2" s="14" t="s">
        <v>3681</v>
      </c>
      <c r="C2" s="14" t="s">
        <v>3682</v>
      </c>
      <c r="D2" s="15">
        <v>4740.6</v>
      </c>
    </row>
    <row r="3" spans="1:4">
      <c r="A3" t="s">
        <v>3408</v>
      </c>
      <c r="B3" s="14" t="s">
        <v>3683</v>
      </c>
      <c r="C3" s="14" t="s">
        <v>3682</v>
      </c>
      <c r="D3" s="15">
        <v>10244.32</v>
      </c>
    </row>
    <row r="4" spans="1:4">
      <c r="A4" t="s">
        <v>3409</v>
      </c>
      <c r="B4" s="14" t="s">
        <v>3684</v>
      </c>
      <c r="C4" s="14" t="s">
        <v>3682</v>
      </c>
      <c r="D4" s="15">
        <v>4936.19</v>
      </c>
    </row>
    <row r="5" spans="1:4">
      <c r="A5" t="s">
        <v>3410</v>
      </c>
      <c r="B5" s="14" t="s">
        <v>3685</v>
      </c>
      <c r="C5" s="14" t="s">
        <v>3686</v>
      </c>
      <c r="D5" s="15">
        <v>1069.73</v>
      </c>
    </row>
    <row r="6" spans="1:4">
      <c r="A6" t="s">
        <v>3411</v>
      </c>
      <c r="B6" s="14" t="s">
        <v>3687</v>
      </c>
      <c r="C6" s="14" t="s">
        <v>3682</v>
      </c>
      <c r="D6" s="15">
        <v>6579.03</v>
      </c>
    </row>
    <row r="7" spans="1:4">
      <c r="A7" t="s">
        <v>3412</v>
      </c>
      <c r="B7" s="14" t="s">
        <v>3688</v>
      </c>
      <c r="C7" s="14" t="s">
        <v>3689</v>
      </c>
      <c r="D7" s="15">
        <v>10361.65</v>
      </c>
    </row>
    <row r="8" spans="1:4">
      <c r="A8" t="s">
        <v>3413</v>
      </c>
      <c r="B8" s="14" t="s">
        <v>3690</v>
      </c>
      <c r="C8" s="14" t="s">
        <v>3682</v>
      </c>
      <c r="D8" s="15">
        <v>7144.88</v>
      </c>
    </row>
    <row r="9" spans="1:4">
      <c r="A9" t="s">
        <v>3496</v>
      </c>
      <c r="B9" s="14" t="s">
        <v>3691</v>
      </c>
      <c r="C9" s="14" t="s">
        <v>3692</v>
      </c>
      <c r="D9" s="15">
        <v>2831.41</v>
      </c>
    </row>
    <row r="10" spans="1:4">
      <c r="A10" t="s">
        <v>3414</v>
      </c>
      <c r="B10" s="14" t="s">
        <v>3693</v>
      </c>
      <c r="C10" s="14" t="s">
        <v>3686</v>
      </c>
      <c r="D10" s="15">
        <v>4703.24</v>
      </c>
    </row>
    <row r="11" spans="1:4">
      <c r="A11" t="s">
        <v>3416</v>
      </c>
      <c r="B11" s="14" t="s">
        <v>3694</v>
      </c>
      <c r="C11" s="14" t="s">
        <v>3692</v>
      </c>
      <c r="D11" s="15">
        <v>5483.96</v>
      </c>
    </row>
    <row r="12" spans="1:4">
      <c r="A12" t="s">
        <v>3417</v>
      </c>
      <c r="B12" s="14" t="s">
        <v>3695</v>
      </c>
      <c r="C12" s="14" t="s">
        <v>3682</v>
      </c>
      <c r="D12" s="15">
        <v>7014.31</v>
      </c>
    </row>
    <row r="13" spans="1:4">
      <c r="A13" t="s">
        <v>3418</v>
      </c>
      <c r="B13" s="14" t="s">
        <v>3696</v>
      </c>
      <c r="C13" s="14" t="s">
        <v>3689</v>
      </c>
      <c r="D13" s="15">
        <v>9148.31</v>
      </c>
    </row>
    <row r="14" spans="1:4">
      <c r="A14" t="s">
        <v>3419</v>
      </c>
      <c r="B14" s="14" t="s">
        <v>3697</v>
      </c>
      <c r="C14" s="14" t="s">
        <v>3698</v>
      </c>
      <c r="D14" s="15">
        <v>1321.65</v>
      </c>
    </row>
    <row r="15" spans="1:4">
      <c r="A15" t="s">
        <v>3420</v>
      </c>
      <c r="B15" s="14" t="s">
        <v>3699</v>
      </c>
      <c r="C15" s="14" t="s">
        <v>3700</v>
      </c>
      <c r="D15" s="15">
        <v>10692.38</v>
      </c>
    </row>
    <row r="16" spans="1:4">
      <c r="A16" t="s">
        <v>3422</v>
      </c>
      <c r="B16" s="14" t="s">
        <v>3701</v>
      </c>
      <c r="C16" s="14" t="s">
        <v>3700</v>
      </c>
      <c r="D16" s="15">
        <v>295.87</v>
      </c>
    </row>
    <row r="17" spans="1:4">
      <c r="A17" t="s">
        <v>3423</v>
      </c>
      <c r="B17" s="14" t="s">
        <v>3702</v>
      </c>
      <c r="C17" s="14" t="s">
        <v>3682</v>
      </c>
      <c r="D17" s="15">
        <v>4535.12</v>
      </c>
    </row>
    <row r="18" spans="1:4">
      <c r="A18" t="s">
        <v>3424</v>
      </c>
      <c r="B18" s="14" t="s">
        <v>3703</v>
      </c>
      <c r="C18" s="14" t="s">
        <v>3689</v>
      </c>
      <c r="D18" s="15">
        <v>474.93</v>
      </c>
    </row>
    <row r="19" spans="1:4">
      <c r="A19" t="s">
        <v>3425</v>
      </c>
      <c r="B19" s="14" t="s">
        <v>3704</v>
      </c>
      <c r="C19" s="14" t="s">
        <v>3686</v>
      </c>
      <c r="D19" s="15">
        <v>4806.74</v>
      </c>
    </row>
    <row r="20" spans="1:4">
      <c r="A20" t="s">
        <v>3426</v>
      </c>
      <c r="B20" s="14" t="s">
        <v>3705</v>
      </c>
      <c r="C20" s="14" t="s">
        <v>3692</v>
      </c>
      <c r="D20" s="15">
        <v>6380.88</v>
      </c>
    </row>
    <row r="21" spans="1:4">
      <c r="A21" t="s">
        <v>3427</v>
      </c>
      <c r="B21" s="14" t="s">
        <v>3706</v>
      </c>
      <c r="C21" s="14" t="s">
        <v>3692</v>
      </c>
      <c r="D21" s="15">
        <v>6213.42</v>
      </c>
    </row>
    <row r="22" spans="1:4">
      <c r="A22" t="s">
        <v>3428</v>
      </c>
      <c r="B22" s="14" t="s">
        <v>3707</v>
      </c>
      <c r="C22" s="14" t="s">
        <v>3692</v>
      </c>
      <c r="D22" s="15">
        <v>2112.7</v>
      </c>
    </row>
    <row r="23" spans="1:4">
      <c r="A23" t="s">
        <v>3430</v>
      </c>
      <c r="B23" s="14" t="s">
        <v>3708</v>
      </c>
      <c r="C23" s="14" t="s">
        <v>3686</v>
      </c>
      <c r="D23" s="15">
        <v>7802.03</v>
      </c>
    </row>
    <row r="24" spans="1:4">
      <c r="A24" t="s">
        <v>3431</v>
      </c>
      <c r="B24" s="14" t="s">
        <v>3709</v>
      </c>
      <c r="C24" s="14" t="s">
        <v>3700</v>
      </c>
      <c r="D24" s="15">
        <v>680.62</v>
      </c>
    </row>
    <row r="25" spans="1:4">
      <c r="A25" t="s">
        <v>3432</v>
      </c>
      <c r="B25" s="14" t="s">
        <v>3710</v>
      </c>
      <c r="C25" s="14" t="s">
        <v>3689</v>
      </c>
      <c r="D25" s="15">
        <v>9178.6</v>
      </c>
    </row>
    <row r="26" spans="1:4">
      <c r="A26" t="s">
        <v>3433</v>
      </c>
      <c r="B26" s="14" t="s">
        <v>3711</v>
      </c>
      <c r="C26" s="14" t="s">
        <v>3686</v>
      </c>
      <c r="D26" s="15">
        <v>11367.74</v>
      </c>
    </row>
    <row r="27" spans="1:4">
      <c r="A27" t="s">
        <v>3434</v>
      </c>
      <c r="B27" s="14" t="s">
        <v>3712</v>
      </c>
      <c r="C27" s="14" t="s">
        <v>3692</v>
      </c>
      <c r="D27" s="15">
        <v>4176.26</v>
      </c>
    </row>
    <row r="28" spans="1:4">
      <c r="A28" t="s">
        <v>3436</v>
      </c>
      <c r="B28" s="14" t="s">
        <v>3713</v>
      </c>
      <c r="C28" s="14" t="s">
        <v>3682</v>
      </c>
      <c r="D28" s="15">
        <v>6279.29</v>
      </c>
    </row>
    <row r="29" spans="1:4">
      <c r="A29" t="s">
        <v>3437</v>
      </c>
      <c r="B29" s="14" t="s">
        <v>3714</v>
      </c>
      <c r="C29" s="14" t="s">
        <v>3698</v>
      </c>
      <c r="D29" s="15">
        <v>4640.09</v>
      </c>
    </row>
    <row r="30" spans="1:4">
      <c r="A30" t="s">
        <v>3438</v>
      </c>
      <c r="B30" s="14" t="s">
        <v>3715</v>
      </c>
      <c r="C30" s="14" t="s">
        <v>3686</v>
      </c>
      <c r="D30" s="15">
        <v>229.52</v>
      </c>
    </row>
    <row r="31" spans="1:4">
      <c r="A31" t="s">
        <v>3497</v>
      </c>
      <c r="B31" s="14" t="s">
        <v>3716</v>
      </c>
      <c r="C31" s="14" t="s">
        <v>3686</v>
      </c>
      <c r="D31" s="15">
        <v>4722.61</v>
      </c>
    </row>
    <row r="32" spans="1:4">
      <c r="A32" t="s">
        <v>3439</v>
      </c>
      <c r="B32" s="14" t="s">
        <v>3717</v>
      </c>
      <c r="C32" s="14" t="s">
        <v>3689</v>
      </c>
      <c r="D32" s="15">
        <v>9531.89</v>
      </c>
    </row>
    <row r="33" spans="1:4">
      <c r="A33" t="s">
        <v>3440</v>
      </c>
      <c r="B33" s="14" t="s">
        <v>3718</v>
      </c>
      <c r="C33" s="14" t="s">
        <v>3689</v>
      </c>
      <c r="D33" s="15">
        <v>7212.47</v>
      </c>
    </row>
    <row r="34" spans="1:4">
      <c r="A34" t="s">
        <v>3441</v>
      </c>
      <c r="B34" s="14" t="s">
        <v>3719</v>
      </c>
      <c r="C34" s="14" t="s">
        <v>3686</v>
      </c>
      <c r="D34" s="15">
        <v>1349.93</v>
      </c>
    </row>
    <row r="35" spans="1:4">
      <c r="A35" t="s">
        <v>3443</v>
      </c>
      <c r="B35" s="14" t="s">
        <v>3720</v>
      </c>
      <c r="C35" s="14" t="s">
        <v>3692</v>
      </c>
      <c r="D35" s="15">
        <v>10188.6</v>
      </c>
    </row>
    <row r="36" spans="1:4">
      <c r="A36" t="s">
        <v>3444</v>
      </c>
      <c r="B36" s="14" t="s">
        <v>3721</v>
      </c>
      <c r="C36" s="14" t="s">
        <v>3698</v>
      </c>
      <c r="D36" s="15">
        <v>6443.36</v>
      </c>
    </row>
    <row r="37" spans="1:4">
      <c r="A37" t="s">
        <v>3445</v>
      </c>
      <c r="B37" s="14" t="s">
        <v>3722</v>
      </c>
      <c r="C37" s="14" t="s">
        <v>3689</v>
      </c>
      <c r="D37" s="15">
        <v>10124.42</v>
      </c>
    </row>
    <row r="38" spans="1:4">
      <c r="A38" t="s">
        <v>3446</v>
      </c>
      <c r="B38" s="14" t="s">
        <v>3723</v>
      </c>
      <c r="C38" s="14" t="s">
        <v>3692</v>
      </c>
      <c r="D38" s="15">
        <v>7025.62</v>
      </c>
    </row>
    <row r="39" spans="1:4">
      <c r="A39" t="s">
        <v>3447</v>
      </c>
      <c r="B39" s="14" t="s">
        <v>3724</v>
      </c>
      <c r="C39" s="14" t="s">
        <v>3682</v>
      </c>
      <c r="D39" s="15">
        <v>6782.31</v>
      </c>
    </row>
    <row r="40" spans="1:4">
      <c r="A40" t="s">
        <v>3448</v>
      </c>
      <c r="B40" s="14" t="s">
        <v>3725</v>
      </c>
      <c r="C40" s="14" t="s">
        <v>3689</v>
      </c>
      <c r="D40" s="15">
        <v>1397.32</v>
      </c>
    </row>
    <row r="41" spans="1:4">
      <c r="A41" t="s">
        <v>3449</v>
      </c>
      <c r="B41" s="14" t="s">
        <v>3726</v>
      </c>
      <c r="C41" s="14" t="s">
        <v>3692</v>
      </c>
      <c r="D41" s="15">
        <v>2133.21</v>
      </c>
    </row>
    <row r="42" spans="1:4">
      <c r="A42" t="s">
        <v>3451</v>
      </c>
      <c r="B42" s="14" t="s">
        <v>3727</v>
      </c>
      <c r="C42" s="14" t="s">
        <v>3692</v>
      </c>
      <c r="D42" s="15">
        <v>11668.5</v>
      </c>
    </row>
    <row r="43" spans="1:4">
      <c r="A43" t="s">
        <v>3452</v>
      </c>
      <c r="B43" s="14" t="s">
        <v>3728</v>
      </c>
      <c r="C43" s="14" t="s">
        <v>3698</v>
      </c>
      <c r="D43" s="15">
        <v>2857.57</v>
      </c>
    </row>
    <row r="44" spans="1:4">
      <c r="A44" t="s">
        <v>3453</v>
      </c>
      <c r="B44" s="14" t="s">
        <v>3729</v>
      </c>
      <c r="C44" s="14" t="s">
        <v>3698</v>
      </c>
      <c r="D44" s="15">
        <v>11732.81</v>
      </c>
    </row>
    <row r="45" spans="1:4">
      <c r="A45" t="s">
        <v>3454</v>
      </c>
      <c r="B45" s="14" t="s">
        <v>3730</v>
      </c>
      <c r="C45" s="14" t="s">
        <v>3682</v>
      </c>
      <c r="D45" s="15">
        <v>6453.17</v>
      </c>
    </row>
    <row r="46" spans="1:4">
      <c r="A46" t="s">
        <v>3455</v>
      </c>
      <c r="B46" s="14" t="s">
        <v>3731</v>
      </c>
      <c r="C46" s="14" t="s">
        <v>3692</v>
      </c>
      <c r="D46" s="15">
        <v>1759.1</v>
      </c>
    </row>
    <row r="47" spans="1:4">
      <c r="A47" t="s">
        <v>3456</v>
      </c>
      <c r="B47" s="14" t="s">
        <v>3732</v>
      </c>
      <c r="C47" s="14" t="s">
        <v>3700</v>
      </c>
      <c r="D47" s="15">
        <v>1326.73</v>
      </c>
    </row>
    <row r="48" spans="1:4">
      <c r="A48" t="s">
        <v>3457</v>
      </c>
      <c r="B48" s="14" t="s">
        <v>3733</v>
      </c>
      <c r="C48" s="14" t="s">
        <v>3692</v>
      </c>
      <c r="D48" s="15">
        <v>2625.04</v>
      </c>
    </row>
    <row r="49" spans="1:4">
      <c r="A49" t="s">
        <v>3459</v>
      </c>
      <c r="B49" s="14" t="s">
        <v>3734</v>
      </c>
      <c r="C49" s="14" t="s">
        <v>3698</v>
      </c>
      <c r="D49" s="15">
        <v>11118.8</v>
      </c>
    </row>
    <row r="50" spans="1:4">
      <c r="A50" t="s">
        <v>3460</v>
      </c>
      <c r="B50" s="14" t="s">
        <v>3735</v>
      </c>
      <c r="C50" s="14" t="s">
        <v>3700</v>
      </c>
      <c r="D50" s="15">
        <v>5057.68</v>
      </c>
    </row>
    <row r="51" spans="1:4">
      <c r="A51" t="s">
        <v>3461</v>
      </c>
      <c r="B51" s="14" t="s">
        <v>3736</v>
      </c>
      <c r="C51" s="14" t="s">
        <v>3689</v>
      </c>
      <c r="D51" s="15">
        <v>4835.9</v>
      </c>
    </row>
    <row r="52" spans="1:4">
      <c r="A52" t="s">
        <v>3462</v>
      </c>
      <c r="B52" s="14" t="s">
        <v>3737</v>
      </c>
      <c r="C52" s="14" t="s">
        <v>3689</v>
      </c>
      <c r="D52" s="15">
        <v>3861.49</v>
      </c>
    </row>
    <row r="53" spans="1:4">
      <c r="A53" t="s">
        <v>3463</v>
      </c>
      <c r="B53" s="14" t="s">
        <v>3738</v>
      </c>
      <c r="C53" s="14" t="s">
        <v>3686</v>
      </c>
      <c r="D53" s="15">
        <v>1892.68</v>
      </c>
    </row>
    <row r="54" spans="1:4">
      <c r="A54" t="s">
        <v>3464</v>
      </c>
      <c r="B54" s="14" t="s">
        <v>3739</v>
      </c>
      <c r="C54" s="14" t="s">
        <v>3698</v>
      </c>
      <c r="D54" s="15">
        <v>5931.04</v>
      </c>
    </row>
    <row r="55" spans="1:4">
      <c r="A55" t="s">
        <v>3465</v>
      </c>
      <c r="B55" s="14" t="s">
        <v>3740</v>
      </c>
      <c r="C55" s="14" t="s">
        <v>3686</v>
      </c>
      <c r="D55" s="15">
        <v>1691.07</v>
      </c>
    </row>
    <row r="56" spans="1:4">
      <c r="A56" t="s">
        <v>3467</v>
      </c>
      <c r="B56" s="14" t="s">
        <v>3741</v>
      </c>
      <c r="C56" s="14" t="s">
        <v>3700</v>
      </c>
      <c r="D56" s="15">
        <v>10050.44</v>
      </c>
    </row>
    <row r="57" spans="1:4">
      <c r="A57" t="s">
        <v>3468</v>
      </c>
      <c r="B57" s="14" t="s">
        <v>3742</v>
      </c>
      <c r="C57" s="14" t="s">
        <v>3698</v>
      </c>
      <c r="D57" s="15">
        <v>4539.2</v>
      </c>
    </row>
    <row r="58" spans="1:4">
      <c r="A58" t="s">
        <v>3469</v>
      </c>
      <c r="B58" s="14" t="s">
        <v>3743</v>
      </c>
      <c r="C58" s="14" t="s">
        <v>3682</v>
      </c>
      <c r="D58" s="15">
        <v>4591.42</v>
      </c>
    </row>
    <row r="59" spans="1:4">
      <c r="A59" t="s">
        <v>3470</v>
      </c>
      <c r="B59" s="14" t="s">
        <v>3744</v>
      </c>
      <c r="C59" s="14" t="s">
        <v>3692</v>
      </c>
      <c r="D59" s="15">
        <v>5766.98</v>
      </c>
    </row>
    <row r="60" spans="1:4">
      <c r="A60" t="s">
        <v>3471</v>
      </c>
      <c r="B60" s="14" t="s">
        <v>3745</v>
      </c>
      <c r="C60" s="14" t="s">
        <v>3682</v>
      </c>
      <c r="D60" s="15">
        <v>5412.91</v>
      </c>
    </row>
    <row r="61" spans="1:4">
      <c r="A61" t="s">
        <v>3472</v>
      </c>
      <c r="B61" s="14" t="s">
        <v>3746</v>
      </c>
      <c r="C61" s="14" t="s">
        <v>3700</v>
      </c>
      <c r="D61" s="15">
        <v>11939.07</v>
      </c>
    </row>
    <row r="62" spans="1:4">
      <c r="A62" t="s">
        <v>3473</v>
      </c>
      <c r="B62" s="14" t="s">
        <v>3747</v>
      </c>
      <c r="C62" s="14" t="s">
        <v>3698</v>
      </c>
      <c r="D62" s="15">
        <v>6612.77</v>
      </c>
    </row>
    <row r="63" spans="1:4">
      <c r="A63" t="s">
        <v>3475</v>
      </c>
      <c r="B63" s="14" t="s">
        <v>3748</v>
      </c>
      <c r="C63" s="14" t="s">
        <v>3700</v>
      </c>
      <c r="D63" s="15">
        <v>1195.19</v>
      </c>
    </row>
    <row r="64" spans="1:4">
      <c r="A64" t="s">
        <v>3476</v>
      </c>
      <c r="B64" s="14" t="s">
        <v>3749</v>
      </c>
      <c r="C64" s="14" t="s">
        <v>3692</v>
      </c>
      <c r="D64" s="15">
        <v>7341.5</v>
      </c>
    </row>
    <row r="65" spans="1:4">
      <c r="A65" t="s">
        <v>3477</v>
      </c>
      <c r="B65" s="14" t="s">
        <v>3750</v>
      </c>
      <c r="C65" s="14" t="s">
        <v>3689</v>
      </c>
      <c r="D65" s="15">
        <v>1946.27</v>
      </c>
    </row>
    <row r="66" spans="1:4">
      <c r="A66" t="s">
        <v>3478</v>
      </c>
      <c r="B66" s="14" t="s">
        <v>3751</v>
      </c>
      <c r="C66" s="14" t="s">
        <v>3689</v>
      </c>
      <c r="D66" s="15">
        <v>516.61</v>
      </c>
    </row>
    <row r="67" spans="1:4">
      <c r="A67" t="s">
        <v>3479</v>
      </c>
      <c r="B67" s="14" t="s">
        <v>3752</v>
      </c>
      <c r="C67" s="14" t="s">
        <v>3700</v>
      </c>
      <c r="D67" s="15">
        <v>11653.29</v>
      </c>
    </row>
    <row r="68" spans="1:4">
      <c r="A68" t="s">
        <v>3480</v>
      </c>
      <c r="B68" s="14" t="s">
        <v>3753</v>
      </c>
      <c r="C68" s="14" t="s">
        <v>3686</v>
      </c>
      <c r="D68" s="15">
        <v>9316.44</v>
      </c>
    </row>
    <row r="69" spans="1:4">
      <c r="A69" t="s">
        <v>3482</v>
      </c>
      <c r="B69" s="14" t="s">
        <v>3754</v>
      </c>
      <c r="C69" s="14" t="s">
        <v>3698</v>
      </c>
      <c r="D69" s="15">
        <v>11764.29</v>
      </c>
    </row>
    <row r="70" spans="1:4">
      <c r="A70" t="s">
        <v>3483</v>
      </c>
      <c r="B70" s="14" t="s">
        <v>3755</v>
      </c>
      <c r="C70" s="14" t="s">
        <v>3698</v>
      </c>
      <c r="D70" s="15">
        <v>5812.86</v>
      </c>
    </row>
    <row r="71" spans="1:4">
      <c r="A71" t="s">
        <v>3484</v>
      </c>
      <c r="B71" s="14" t="s">
        <v>3756</v>
      </c>
      <c r="C71" s="14" t="s">
        <v>3689</v>
      </c>
      <c r="D71" s="15">
        <v>6457.25</v>
      </c>
    </row>
    <row r="72" spans="1:4">
      <c r="A72" t="s">
        <v>3485</v>
      </c>
      <c r="B72" s="14" t="s">
        <v>3757</v>
      </c>
      <c r="C72" s="14" t="s">
        <v>3682</v>
      </c>
      <c r="D72" s="15">
        <v>2144.79</v>
      </c>
    </row>
    <row r="73" spans="1:4">
      <c r="A73" t="s">
        <v>3486</v>
      </c>
      <c r="B73" s="14" t="s">
        <v>3758</v>
      </c>
      <c r="C73" s="14" t="s">
        <v>3692</v>
      </c>
      <c r="D73" s="15">
        <v>3075.85</v>
      </c>
    </row>
    <row r="74" spans="1:4">
      <c r="A74" t="s">
        <v>3487</v>
      </c>
      <c r="B74" s="14" t="s">
        <v>3759</v>
      </c>
      <c r="C74" s="14" t="s">
        <v>3682</v>
      </c>
      <c r="D74" s="15">
        <v>10086.81</v>
      </c>
    </row>
    <row r="75" spans="1:4">
      <c r="A75" t="s">
        <v>3488</v>
      </c>
      <c r="B75" s="14" t="s">
        <v>3760</v>
      </c>
      <c r="C75" s="14" t="s">
        <v>3682</v>
      </c>
      <c r="D75" s="15">
        <v>4370.8</v>
      </c>
    </row>
    <row r="76" spans="1:4">
      <c r="A76" t="s">
        <v>3490</v>
      </c>
      <c r="B76" s="14" t="s">
        <v>3761</v>
      </c>
      <c r="C76" s="14" t="s">
        <v>3700</v>
      </c>
      <c r="D76" s="15">
        <v>9947.76</v>
      </c>
    </row>
    <row r="77" spans="1:4">
      <c r="A77" t="s">
        <v>3491</v>
      </c>
      <c r="B77" s="14" t="s">
        <v>3762</v>
      </c>
      <c r="C77" s="14" t="s">
        <v>3689</v>
      </c>
      <c r="D77" s="15">
        <v>8551.81</v>
      </c>
    </row>
    <row r="78" spans="1:4">
      <c r="A78" t="s">
        <v>3492</v>
      </c>
      <c r="B78" s="14" t="s">
        <v>3763</v>
      </c>
      <c r="C78" s="14" t="s">
        <v>3689</v>
      </c>
      <c r="D78" s="15">
        <v>2249.48</v>
      </c>
    </row>
    <row r="79" spans="1:4">
      <c r="A79" t="s">
        <v>3493</v>
      </c>
      <c r="B79" s="14" t="s">
        <v>3764</v>
      </c>
      <c r="C79" s="14" t="s">
        <v>3689</v>
      </c>
      <c r="D79" s="15">
        <v>6163.24</v>
      </c>
    </row>
    <row r="80" spans="1:4">
      <c r="A80" t="s">
        <v>3494</v>
      </c>
      <c r="B80" s="14" t="s">
        <v>3765</v>
      </c>
      <c r="C80" s="14" t="s">
        <v>3700</v>
      </c>
      <c r="D80" s="15">
        <v>8177.04</v>
      </c>
    </row>
    <row r="81" spans="1:4">
      <c r="A81" t="s">
        <v>3495</v>
      </c>
      <c r="B81" s="14" t="s">
        <v>3766</v>
      </c>
      <c r="C81" s="14" t="s">
        <v>3686</v>
      </c>
      <c r="D81" s="15">
        <v>2935.19</v>
      </c>
    </row>
  </sheetData>
  <autoFilter xmlns:etc="http://www.wps.cn/officeDocument/2017/etCustomData" ref="A1:D81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9"/>
  <sheetViews>
    <sheetView workbookViewId="0">
      <selection activeCell="D13" sqref="D13"/>
    </sheetView>
  </sheetViews>
  <sheetFormatPr defaultColWidth="8.72727272727273" defaultRowHeight="14.5" outlineLevelCol="3"/>
  <cols>
    <col min="1" max="1" width="21.7272727272727" customWidth="1"/>
    <col min="2" max="2" width="21.1818181818182" customWidth="1"/>
    <col min="4" max="4" width="22.6363636363636" customWidth="1"/>
  </cols>
  <sheetData>
    <row r="3" spans="1:4">
      <c r="A3" t="s">
        <v>3499</v>
      </c>
      <c r="B3" t="s">
        <v>3767</v>
      </c>
      <c r="D3" t="s">
        <v>3768</v>
      </c>
    </row>
    <row r="4" spans="1:4">
      <c r="A4" t="s">
        <v>3504</v>
      </c>
      <c r="B4" s="2">
        <v>1029221.19</v>
      </c>
      <c r="D4" s="2">
        <v>174</v>
      </c>
    </row>
    <row r="5" spans="1:4">
      <c r="A5" t="s">
        <v>3508</v>
      </c>
      <c r="B5" s="2">
        <v>491045.15</v>
      </c>
    </row>
    <row r="6" spans="1:4">
      <c r="A6" t="s">
        <v>3511</v>
      </c>
      <c r="B6" s="2">
        <v>798832.91</v>
      </c>
      <c r="D6" t="s">
        <v>3769</v>
      </c>
    </row>
    <row r="7" spans="1:4">
      <c r="A7" t="s">
        <v>3506</v>
      </c>
      <c r="B7" s="2">
        <v>721552.3</v>
      </c>
      <c r="D7" s="13">
        <f>GETPIVOTDATA("Refund_Amount",$D$3)/Dashboard_Pivots!C46</f>
        <v>0.0463505594033031</v>
      </c>
    </row>
    <row r="8" spans="1:4">
      <c r="A8" t="s">
        <v>3502</v>
      </c>
      <c r="B8" s="2">
        <v>718051.53</v>
      </c>
    </row>
    <row r="9" spans="1:4">
      <c r="A9" t="s">
        <v>3770</v>
      </c>
      <c r="B9" s="2">
        <v>3758703.08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6"/>
  <sheetViews>
    <sheetView workbookViewId="0">
      <selection activeCell="F43" sqref="F43"/>
    </sheetView>
  </sheetViews>
  <sheetFormatPr defaultColWidth="8.72727272727273" defaultRowHeight="14.5" outlineLevelCol="6"/>
  <cols>
    <col min="1" max="1" width="14.2727272727273" customWidth="1"/>
    <col min="2" max="2" width="17.7272727272727" customWidth="1"/>
    <col min="3" max="3" width="16.3636363636364" customWidth="1"/>
    <col min="4" max="4" width="14.7272727272727" customWidth="1"/>
    <col min="5" max="5" width="17.7272727272727" customWidth="1"/>
    <col min="6" max="6" width="18.8181818181818" customWidth="1"/>
    <col min="7" max="7" width="18.1818181818182" customWidth="1"/>
    <col min="8" max="8" width="18.8181818181818" customWidth="1"/>
  </cols>
  <sheetData>
    <row r="1" spans="1:7">
      <c r="A1" t="s">
        <v>881</v>
      </c>
      <c r="B1" t="s">
        <v>3771</v>
      </c>
      <c r="D1" t="s">
        <v>3401</v>
      </c>
      <c r="E1" t="s">
        <v>3771</v>
      </c>
    </row>
    <row r="2" spans="1:7">
      <c r="A2" t="s">
        <v>895</v>
      </c>
      <c r="B2" s="1">
        <v>14631194.62</v>
      </c>
      <c r="D2" t="s">
        <v>3686</v>
      </c>
      <c r="E2" s="2">
        <v>8462473.08</v>
      </c>
    </row>
    <row r="3" spans="1:7">
      <c r="A3" t="s">
        <v>893</v>
      </c>
      <c r="B3" s="1">
        <v>26676534.08</v>
      </c>
      <c r="D3" t="s">
        <v>3689</v>
      </c>
      <c r="E3" s="2">
        <v>13975355.58</v>
      </c>
    </row>
    <row r="4" spans="1:7">
      <c r="A4" t="s">
        <v>885</v>
      </c>
      <c r="B4" s="1">
        <v>34202096.13</v>
      </c>
      <c r="D4" t="s">
        <v>3700</v>
      </c>
      <c r="E4" s="2">
        <v>10985690.31</v>
      </c>
    </row>
    <row r="5" spans="1:7">
      <c r="A5" t="s">
        <v>3770</v>
      </c>
      <c r="B5" s="1">
        <v>75509824.83</v>
      </c>
      <c r="D5" t="s">
        <v>3692</v>
      </c>
      <c r="E5" s="2">
        <v>13519711.48</v>
      </c>
    </row>
    <row r="6" spans="1:7">
      <c r="D6" t="s">
        <v>3698</v>
      </c>
      <c r="E6" s="2">
        <v>12320845.89</v>
      </c>
    </row>
    <row r="7" spans="1:7">
      <c r="A7" t="s">
        <v>4</v>
      </c>
      <c r="B7" t="s">
        <v>3771</v>
      </c>
      <c r="D7" t="s">
        <v>3682</v>
      </c>
      <c r="E7" s="2">
        <v>16245748.49</v>
      </c>
    </row>
    <row r="8" spans="1:7">
      <c r="A8" t="s">
        <v>18</v>
      </c>
      <c r="B8" s="2">
        <v>45586559.7599999</v>
      </c>
      <c r="D8" t="s">
        <v>3770</v>
      </c>
      <c r="E8" s="2">
        <v>75509824.83</v>
      </c>
      <c r="G8" s="3">
        <f>GETPIVOTDATA("Line_Revenue",$A$1)</f>
        <v>75509824.83</v>
      </c>
    </row>
    <row r="9" spans="1:7">
      <c r="A9" t="s">
        <v>12</v>
      </c>
      <c r="B9" s="2">
        <v>20134522.1</v>
      </c>
    </row>
    <row r="10" spans="1:7">
      <c r="A10" t="s">
        <v>8</v>
      </c>
      <c r="B10" s="2">
        <v>9788742.97</v>
      </c>
      <c r="D10" s="4"/>
    </row>
    <row r="11" spans="1:7">
      <c r="A11" t="s">
        <v>3770</v>
      </c>
      <c r="B11" s="2">
        <v>75509824.83</v>
      </c>
      <c r="D11" s="4"/>
    </row>
    <row r="12" spans="1:7">
      <c r="D12" s="4"/>
    </row>
    <row r="13" spans="1:7">
      <c r="A13" t="s">
        <v>3401</v>
      </c>
      <c r="B13" t="s">
        <v>3772</v>
      </c>
      <c r="D13" t="s">
        <v>3402</v>
      </c>
      <c r="E13" t="s">
        <v>3772</v>
      </c>
    </row>
    <row r="14" spans="1:7">
      <c r="A14" t="s">
        <v>3686</v>
      </c>
      <c r="B14" s="2">
        <v>207271.330000001</v>
      </c>
      <c r="D14" t="s">
        <v>3435</v>
      </c>
      <c r="E14" s="2">
        <v>1370472.04</v>
      </c>
    </row>
    <row r="15" spans="1:7">
      <c r="A15" t="s">
        <v>3689</v>
      </c>
      <c r="B15" s="2">
        <v>3380811.47</v>
      </c>
      <c r="D15" t="s">
        <v>3429</v>
      </c>
      <c r="E15" s="2">
        <v>1058395.78</v>
      </c>
    </row>
    <row r="16" spans="1:7">
      <c r="A16" t="s">
        <v>3700</v>
      </c>
      <c r="B16" s="2">
        <v>3560057.26</v>
      </c>
      <c r="D16" t="s">
        <v>3458</v>
      </c>
      <c r="E16" s="2">
        <v>654117.06</v>
      </c>
    </row>
    <row r="17" spans="1:7">
      <c r="A17" t="s">
        <v>3692</v>
      </c>
      <c r="B17" s="2">
        <v>3674266.79</v>
      </c>
      <c r="D17" t="s">
        <v>3407</v>
      </c>
      <c r="E17" s="2">
        <v>2713319.18</v>
      </c>
    </row>
    <row r="18" spans="1:7">
      <c r="A18" t="s">
        <v>3698</v>
      </c>
      <c r="B18" s="2">
        <v>4818784.07</v>
      </c>
      <c r="D18" t="s">
        <v>3466</v>
      </c>
      <c r="E18" s="2">
        <v>2361286.35</v>
      </c>
    </row>
    <row r="19" spans="1:7">
      <c r="A19" t="s">
        <v>3682</v>
      </c>
      <c r="B19" s="2">
        <v>5673035.56</v>
      </c>
      <c r="D19" t="s">
        <v>3450</v>
      </c>
      <c r="E19" s="2">
        <v>2674015.66</v>
      </c>
    </row>
    <row r="20" spans="1:7">
      <c r="A20" t="s">
        <v>3770</v>
      </c>
      <c r="B20" s="2">
        <v>21314226.48</v>
      </c>
      <c r="D20" t="s">
        <v>3442</v>
      </c>
      <c r="E20" s="2">
        <v>2382891.08</v>
      </c>
    </row>
    <row r="21" spans="1:7">
      <c r="D21" t="s">
        <v>3415</v>
      </c>
      <c r="E21" s="2">
        <v>2368936.01</v>
      </c>
    </row>
    <row r="22" spans="1:7">
      <c r="D22" t="s">
        <v>3489</v>
      </c>
      <c r="E22" s="2">
        <v>1584602.77</v>
      </c>
    </row>
    <row r="23" spans="1:7">
      <c r="D23" t="s">
        <v>3481</v>
      </c>
      <c r="E23" s="2">
        <v>2923265.8</v>
      </c>
    </row>
    <row r="24" spans="1:7">
      <c r="D24" t="s">
        <v>3474</v>
      </c>
      <c r="E24" s="2">
        <v>1841479.33</v>
      </c>
    </row>
    <row r="25" spans="1:7">
      <c r="A25" t="s">
        <v>3773</v>
      </c>
      <c r="D25" t="s">
        <v>3421</v>
      </c>
      <c r="E25" s="2">
        <v>-618554.58</v>
      </c>
    </row>
    <row r="26" spans="1:7">
      <c r="A26" s="5">
        <v>75509824.8299999</v>
      </c>
      <c r="D26" t="s">
        <v>3770</v>
      </c>
      <c r="E26" s="2">
        <v>21314226.48</v>
      </c>
    </row>
    <row r="28" spans="1:7">
      <c r="A28" t="s">
        <v>3774</v>
      </c>
      <c r="G28" s="5">
        <f>GETPIVOTDATA("Gross_Profit",$A$31)</f>
        <v>21314226.4800001</v>
      </c>
    </row>
    <row r="29" spans="1:7">
      <c r="A29" s="2">
        <v>9419</v>
      </c>
    </row>
    <row r="31" spans="1:7">
      <c r="A31" t="s">
        <v>3775</v>
      </c>
    </row>
    <row r="32" spans="1:7">
      <c r="A32" s="5">
        <v>21314226.4800001</v>
      </c>
      <c r="C32" t="s">
        <v>3776</v>
      </c>
      <c r="E32" s="6"/>
      <c r="F32" s="7"/>
    </row>
    <row r="33" spans="3:6">
      <c r="C33" s="8">
        <f>GETPIVOTDATA("Line_Revenue",$A$25)/GETPIVOTDATA("Order_ID",$C$44)</f>
        <v>20114.4978236548</v>
      </c>
      <c r="E33" s="9"/>
      <c r="F33" s="10"/>
    </row>
    <row r="34" spans="3:6">
      <c r="E34" s="9"/>
      <c r="F34" s="10"/>
    </row>
    <row r="35" spans="3:6">
      <c r="C35" t="s">
        <v>3777</v>
      </c>
      <c r="E35" s="9"/>
      <c r="F35" s="10"/>
    </row>
    <row r="36" spans="3:6">
      <c r="C36" s="11">
        <f>GETPIVOTDATA("Gross_Profit",$A$31)/GETPIVOTDATA("Line_Revenue",$A$25)</f>
        <v>0.282270903527933</v>
      </c>
      <c r="E36" s="9"/>
      <c r="F36" s="10"/>
    </row>
    <row r="37" spans="3:6">
      <c r="E37" s="9"/>
      <c r="F37" s="10"/>
    </row>
    <row r="38" spans="3:6">
      <c r="E38" s="9"/>
      <c r="F38" s="10"/>
    </row>
    <row r="39" spans="3:6">
      <c r="E39" s="9"/>
      <c r="F39" s="10"/>
    </row>
    <row r="40" spans="3:6">
      <c r="E40" s="9"/>
      <c r="F40" s="10"/>
    </row>
    <row r="44" spans="3:6">
      <c r="C44" t="s">
        <v>3778</v>
      </c>
    </row>
    <row r="45" spans="3:6">
      <c r="C45" s="12">
        <v>3754</v>
      </c>
    </row>
    <row r="46" spans="3:6">
      <c r="C46">
        <f>GETPIVOTDATA("Order_ID",$C$44)</f>
        <v>3754</v>
      </c>
    </row>
  </sheetData>
  <pageMargins left="0.75" right="0.75" top="1" bottom="1" header="0.5" footer="0.5"/>
  <headerFooter/>
  <drawing r:id="rId1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="68" zoomScaleNormal="68" workbookViewId="0">
      <selection activeCell="B34" sqref="B34"/>
    </sheetView>
  </sheetViews>
  <sheetFormatPr defaultColWidth="8.72727272727273" defaultRowHeight="14.5"/>
  <sheetData/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Customers_Raw</vt:lpstr>
      <vt:lpstr>Orders_Raw</vt:lpstr>
      <vt:lpstr>Order_Items_Raw</vt:lpstr>
      <vt:lpstr>Returns_Raw</vt:lpstr>
      <vt:lpstr>Products_Raw</vt:lpstr>
      <vt:lpstr>Returns pivot</vt:lpstr>
      <vt:lpstr>Dashboard_Pivots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Himanshu</cp:lastModifiedBy>
  <dcterms:created xsi:type="dcterms:W3CDTF">2026-09-29T21:24:00Z</dcterms:created>
  <dcterms:modified xsi:type="dcterms:W3CDTF">2026-10-21T19:29:25Z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1033-12.1.0.29162</vt:lpwstr>
  </property>
  <property fmtid="{D5CDD505-2E9C-101B-9397-08002B2CF9AE}" pid="3" name="CalculationRule">
    <vt:i4>0</vt:i4>
  </property>
  <property fmtid="{D5CDD505-2E9C-101B-9397-08002B2CF9AE}" pid="4" name="ICV">
    <vt:lpwstr>BD7008C9B9BB4FB6BE2A358680E943D3_12</vt:lpwstr>
  </property>
</Properties>
</file>